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uido\Trabajo\Repositorios de R\Repos Propios\ceped-data\crudo\datos\"/>
    </mc:Choice>
  </mc:AlternateContent>
  <xr:revisionPtr revIDLastSave="0" documentId="13_ncr:1_{C0FDE0D3-E3D3-4E06-BC99-6B2390DF4A5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dicional - Op 1" sheetId="20" r:id="rId1"/>
    <sheet name="Adicional - Op 2" sheetId="19" r:id="rId2"/>
    <sheet name="Regiones" sheetId="4" r:id="rId3"/>
    <sheet name="Todas las localidades" sheetId="1" r:id="rId4"/>
    <sheet name="Pob x estrato y x regiones" sheetId="2" r:id="rId5"/>
    <sheet name="Ordenada" sheetId="10" r:id="rId6"/>
    <sheet name="Tasa nacional" sheetId="18" r:id="rId7"/>
    <sheet name="Tasa por Estratos" sheetId="17" r:id="rId8"/>
    <sheet name="Participación por Estratos" sheetId="16" r:id="rId9"/>
    <sheet name="Contribución por estratos" sheetId="15" r:id="rId10"/>
    <sheet name="Tasa por Región" sheetId="12" r:id="rId11"/>
    <sheet name="Participación por Regiones" sheetId="13" r:id="rId12"/>
    <sheet name="Contribución por Regiones" sheetId="14" r:id="rId13"/>
    <sheet name="Observaciones" sheetId="3" r:id="rId14"/>
    <sheet name="Gráficos" sheetId="5" r:id="rId15"/>
    <sheet name="Pob x estrato fij. 2001" sheetId="7" r:id="rId16"/>
    <sheet name="Estr. fij x períodos" sheetId="6" r:id="rId17"/>
    <sheet name="Panorama general hasta 2001" sheetId="9" r:id="rId18"/>
  </sheets>
  <definedNames>
    <definedName name="_xlnm._FilterDatabase" localSheetId="3" hidden="1">'Todas las localidades'!$A$7:$L$968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8" i="1" l="1"/>
  <c r="O258" i="1" s="1"/>
  <c r="P258" i="1" s="1"/>
  <c r="Q258" i="1"/>
  <c r="S258" i="1" s="1"/>
  <c r="N259" i="1"/>
  <c r="O259" i="1" s="1"/>
  <c r="P259" i="1" s="1"/>
  <c r="Q259" i="1"/>
  <c r="S259" i="1" s="1"/>
  <c r="N260" i="1"/>
  <c r="O260" i="1" s="1"/>
  <c r="P260" i="1" s="1"/>
  <c r="Q260" i="1"/>
  <c r="U260" i="1" s="1"/>
  <c r="N261" i="1"/>
  <c r="O261" i="1" s="1"/>
  <c r="P261" i="1" s="1"/>
  <c r="Q261" i="1"/>
  <c r="U261" i="1" s="1"/>
  <c r="N262" i="1"/>
  <c r="O262" i="1" s="1"/>
  <c r="P262" i="1" s="1"/>
  <c r="Q262" i="1"/>
  <c r="U262" i="1" s="1"/>
  <c r="N263" i="1"/>
  <c r="O263" i="1" s="1"/>
  <c r="P263" i="1" s="1"/>
  <c r="Q263" i="1"/>
  <c r="U263" i="1" s="1"/>
  <c r="N264" i="1"/>
  <c r="O264" i="1" s="1"/>
  <c r="P264" i="1" s="1"/>
  <c r="Q264" i="1"/>
  <c r="U264" i="1" s="1"/>
  <c r="N265" i="1"/>
  <c r="O265" i="1" s="1"/>
  <c r="P265" i="1" s="1"/>
  <c r="Q265" i="1"/>
  <c r="U265" i="1" s="1"/>
  <c r="N266" i="1"/>
  <c r="O266" i="1" s="1"/>
  <c r="P266" i="1" s="1"/>
  <c r="Q266" i="1"/>
  <c r="U266" i="1" s="1"/>
  <c r="N267" i="1"/>
  <c r="O267" i="1" s="1"/>
  <c r="P267" i="1" s="1"/>
  <c r="Q267" i="1"/>
  <c r="U267" i="1" s="1"/>
  <c r="N268" i="1"/>
  <c r="O268" i="1" s="1"/>
  <c r="P268" i="1" s="1"/>
  <c r="Q268" i="1"/>
  <c r="N269" i="1"/>
  <c r="O269" i="1" s="1"/>
  <c r="P269" i="1" s="1"/>
  <c r="Q269" i="1"/>
  <c r="U269" i="1" s="1"/>
  <c r="N270" i="1"/>
  <c r="O270" i="1" s="1"/>
  <c r="P270" i="1" s="1"/>
  <c r="Q270" i="1"/>
  <c r="N271" i="1"/>
  <c r="O271" i="1" s="1"/>
  <c r="P271" i="1" s="1"/>
  <c r="Q271" i="1"/>
  <c r="U271" i="1" s="1"/>
  <c r="N272" i="1"/>
  <c r="O272" i="1" s="1"/>
  <c r="P272" i="1" s="1"/>
  <c r="Q272" i="1"/>
  <c r="N273" i="1"/>
  <c r="O273" i="1" s="1"/>
  <c r="P273" i="1" s="1"/>
  <c r="Q273" i="1"/>
  <c r="U273" i="1" s="1"/>
  <c r="N274" i="1"/>
  <c r="O274" i="1" s="1"/>
  <c r="P274" i="1" s="1"/>
  <c r="Q274" i="1"/>
  <c r="N275" i="1"/>
  <c r="O275" i="1" s="1"/>
  <c r="P275" i="1" s="1"/>
  <c r="Q275" i="1"/>
  <c r="U275" i="1" s="1"/>
  <c r="N276" i="1"/>
  <c r="O276" i="1" s="1"/>
  <c r="P276" i="1" s="1"/>
  <c r="Q276" i="1"/>
  <c r="N277" i="1"/>
  <c r="O277" i="1" s="1"/>
  <c r="P277" i="1" s="1"/>
  <c r="Q277" i="1"/>
  <c r="U277" i="1" s="1"/>
  <c r="N278" i="1"/>
  <c r="O278" i="1" s="1"/>
  <c r="P278" i="1" s="1"/>
  <c r="Q278" i="1"/>
  <c r="N279" i="1"/>
  <c r="O279" i="1" s="1"/>
  <c r="P279" i="1" s="1"/>
  <c r="Q279" i="1"/>
  <c r="U279" i="1" s="1"/>
  <c r="N280" i="1"/>
  <c r="O280" i="1" s="1"/>
  <c r="P280" i="1" s="1"/>
  <c r="Q280" i="1"/>
  <c r="N281" i="1"/>
  <c r="O281" i="1" s="1"/>
  <c r="P281" i="1" s="1"/>
  <c r="Q281" i="1"/>
  <c r="U281" i="1" s="1"/>
  <c r="N282" i="1"/>
  <c r="O282" i="1" s="1"/>
  <c r="P282" i="1" s="1"/>
  <c r="Q282" i="1"/>
  <c r="N283" i="1"/>
  <c r="O283" i="1" s="1"/>
  <c r="P283" i="1" s="1"/>
  <c r="Q283" i="1"/>
  <c r="U283" i="1" s="1"/>
  <c r="N284" i="1"/>
  <c r="O284" i="1" s="1"/>
  <c r="P284" i="1" s="1"/>
  <c r="Q284" i="1"/>
  <c r="N285" i="1"/>
  <c r="O285" i="1" s="1"/>
  <c r="P285" i="1" s="1"/>
  <c r="Q285" i="1"/>
  <c r="U285" i="1" s="1"/>
  <c r="N286" i="1"/>
  <c r="O286" i="1" s="1"/>
  <c r="P286" i="1" s="1"/>
  <c r="Q286" i="1"/>
  <c r="N287" i="1"/>
  <c r="O287" i="1" s="1"/>
  <c r="P287" i="1" s="1"/>
  <c r="Q287" i="1"/>
  <c r="U287" i="1" s="1"/>
  <c r="N288" i="1"/>
  <c r="O288" i="1" s="1"/>
  <c r="P288" i="1" s="1"/>
  <c r="Q288" i="1"/>
  <c r="N289" i="1"/>
  <c r="O289" i="1" s="1"/>
  <c r="P289" i="1" s="1"/>
  <c r="Q289" i="1"/>
  <c r="U289" i="1" s="1"/>
  <c r="N290" i="1"/>
  <c r="O290" i="1" s="1"/>
  <c r="P290" i="1" s="1"/>
  <c r="Q290" i="1"/>
  <c r="N291" i="1"/>
  <c r="O291" i="1" s="1"/>
  <c r="P291" i="1" s="1"/>
  <c r="Q291" i="1"/>
  <c r="U291" i="1" s="1"/>
  <c r="N292" i="1"/>
  <c r="O292" i="1" s="1"/>
  <c r="P292" i="1" s="1"/>
  <c r="Q292" i="1"/>
  <c r="N293" i="1"/>
  <c r="O293" i="1" s="1"/>
  <c r="P293" i="1" s="1"/>
  <c r="Q293" i="1"/>
  <c r="U293" i="1" s="1"/>
  <c r="N294" i="1"/>
  <c r="O294" i="1" s="1"/>
  <c r="P294" i="1" s="1"/>
  <c r="Q294" i="1"/>
  <c r="N295" i="1"/>
  <c r="O295" i="1" s="1"/>
  <c r="P295" i="1" s="1"/>
  <c r="Q295" i="1"/>
  <c r="U295" i="1" s="1"/>
  <c r="N296" i="1"/>
  <c r="O296" i="1" s="1"/>
  <c r="P296" i="1" s="1"/>
  <c r="Q296" i="1"/>
  <c r="N297" i="1"/>
  <c r="O297" i="1" s="1"/>
  <c r="P297" i="1" s="1"/>
  <c r="Q297" i="1"/>
  <c r="U297" i="1" s="1"/>
  <c r="N298" i="1"/>
  <c r="O298" i="1" s="1"/>
  <c r="P298" i="1" s="1"/>
  <c r="Q298" i="1"/>
  <c r="N299" i="1"/>
  <c r="O299" i="1" s="1"/>
  <c r="P299" i="1" s="1"/>
  <c r="Q299" i="1"/>
  <c r="U299" i="1" s="1"/>
  <c r="N300" i="1"/>
  <c r="O300" i="1" s="1"/>
  <c r="P300" i="1" s="1"/>
  <c r="Q300" i="1"/>
  <c r="N301" i="1"/>
  <c r="O301" i="1" s="1"/>
  <c r="P301" i="1" s="1"/>
  <c r="Q301" i="1"/>
  <c r="U301" i="1" s="1"/>
  <c r="N302" i="1"/>
  <c r="O302" i="1" s="1"/>
  <c r="P302" i="1" s="1"/>
  <c r="Q302" i="1"/>
  <c r="N303" i="1"/>
  <c r="O303" i="1" s="1"/>
  <c r="P303" i="1" s="1"/>
  <c r="Q303" i="1"/>
  <c r="U303" i="1" s="1"/>
  <c r="N304" i="1"/>
  <c r="O304" i="1" s="1"/>
  <c r="P304" i="1" s="1"/>
  <c r="Q304" i="1"/>
  <c r="N305" i="1"/>
  <c r="O305" i="1" s="1"/>
  <c r="P305" i="1" s="1"/>
  <c r="Q305" i="1"/>
  <c r="U305" i="1" s="1"/>
  <c r="N306" i="1"/>
  <c r="O306" i="1" s="1"/>
  <c r="P306" i="1" s="1"/>
  <c r="Q306" i="1"/>
  <c r="N307" i="1"/>
  <c r="O307" i="1" s="1"/>
  <c r="P307" i="1" s="1"/>
  <c r="Q307" i="1"/>
  <c r="U307" i="1" s="1"/>
  <c r="N308" i="1"/>
  <c r="O308" i="1" s="1"/>
  <c r="P308" i="1" s="1"/>
  <c r="Q308" i="1"/>
  <c r="N309" i="1"/>
  <c r="O309" i="1" s="1"/>
  <c r="P309" i="1" s="1"/>
  <c r="Q309" i="1"/>
  <c r="U309" i="1" s="1"/>
  <c r="N310" i="1"/>
  <c r="O310" i="1" s="1"/>
  <c r="P310" i="1" s="1"/>
  <c r="Q310" i="1"/>
  <c r="W310" i="1" s="1"/>
  <c r="N311" i="1"/>
  <c r="O311" i="1" s="1"/>
  <c r="P311" i="1" s="1"/>
  <c r="Q311" i="1"/>
  <c r="U311" i="1" s="1"/>
  <c r="N312" i="1"/>
  <c r="O312" i="1" s="1"/>
  <c r="P312" i="1" s="1"/>
  <c r="Q312" i="1"/>
  <c r="N313" i="1"/>
  <c r="O313" i="1" s="1"/>
  <c r="P313" i="1" s="1"/>
  <c r="Q313" i="1"/>
  <c r="U313" i="1" s="1"/>
  <c r="N314" i="1"/>
  <c r="O314" i="1" s="1"/>
  <c r="P314" i="1" s="1"/>
  <c r="Q314" i="1"/>
  <c r="N315" i="1"/>
  <c r="O315" i="1" s="1"/>
  <c r="P315" i="1" s="1"/>
  <c r="Q315" i="1"/>
  <c r="U315" i="1" s="1"/>
  <c r="N316" i="1"/>
  <c r="O316" i="1" s="1"/>
  <c r="P316" i="1" s="1"/>
  <c r="Q316" i="1"/>
  <c r="N317" i="1"/>
  <c r="O317" i="1" s="1"/>
  <c r="P317" i="1" s="1"/>
  <c r="Q317" i="1"/>
  <c r="U317" i="1" s="1"/>
  <c r="N318" i="1"/>
  <c r="O318" i="1" s="1"/>
  <c r="P318" i="1" s="1"/>
  <c r="Q318" i="1"/>
  <c r="N319" i="1"/>
  <c r="O319" i="1" s="1"/>
  <c r="P319" i="1" s="1"/>
  <c r="Q319" i="1"/>
  <c r="U319" i="1" s="1"/>
  <c r="N320" i="1"/>
  <c r="O320" i="1" s="1"/>
  <c r="P320" i="1" s="1"/>
  <c r="Q320" i="1"/>
  <c r="N321" i="1"/>
  <c r="O321" i="1" s="1"/>
  <c r="P321" i="1" s="1"/>
  <c r="Q321" i="1"/>
  <c r="U321" i="1" s="1"/>
  <c r="N322" i="1"/>
  <c r="O322" i="1" s="1"/>
  <c r="P322" i="1" s="1"/>
  <c r="Q322" i="1"/>
  <c r="N323" i="1"/>
  <c r="O323" i="1" s="1"/>
  <c r="P323" i="1" s="1"/>
  <c r="Q323" i="1"/>
  <c r="U323" i="1" s="1"/>
  <c r="N324" i="1"/>
  <c r="O324" i="1" s="1"/>
  <c r="P324" i="1" s="1"/>
  <c r="Q324" i="1"/>
  <c r="N325" i="1"/>
  <c r="O325" i="1" s="1"/>
  <c r="P325" i="1" s="1"/>
  <c r="Q325" i="1"/>
  <c r="U325" i="1" s="1"/>
  <c r="N326" i="1"/>
  <c r="O326" i="1" s="1"/>
  <c r="P326" i="1" s="1"/>
  <c r="Q326" i="1"/>
  <c r="N327" i="1"/>
  <c r="O327" i="1" s="1"/>
  <c r="P327" i="1" s="1"/>
  <c r="Q327" i="1"/>
  <c r="U327" i="1" s="1"/>
  <c r="N328" i="1"/>
  <c r="O328" i="1" s="1"/>
  <c r="P328" i="1" s="1"/>
  <c r="Q328" i="1"/>
  <c r="N329" i="1"/>
  <c r="O329" i="1" s="1"/>
  <c r="P329" i="1" s="1"/>
  <c r="Q329" i="1"/>
  <c r="U329" i="1" s="1"/>
  <c r="N330" i="1"/>
  <c r="O330" i="1" s="1"/>
  <c r="P330" i="1" s="1"/>
  <c r="Q330" i="1"/>
  <c r="N331" i="1"/>
  <c r="O331" i="1" s="1"/>
  <c r="P331" i="1" s="1"/>
  <c r="Q331" i="1"/>
  <c r="U331" i="1" s="1"/>
  <c r="N332" i="1"/>
  <c r="O332" i="1" s="1"/>
  <c r="P332" i="1" s="1"/>
  <c r="Q332" i="1"/>
  <c r="N333" i="1"/>
  <c r="O333" i="1" s="1"/>
  <c r="P333" i="1" s="1"/>
  <c r="Q333" i="1"/>
  <c r="U333" i="1" s="1"/>
  <c r="N334" i="1"/>
  <c r="O334" i="1" s="1"/>
  <c r="P334" i="1" s="1"/>
  <c r="Q334" i="1"/>
  <c r="N335" i="1"/>
  <c r="O335" i="1" s="1"/>
  <c r="P335" i="1" s="1"/>
  <c r="Q335" i="1"/>
  <c r="U335" i="1" s="1"/>
  <c r="N336" i="1"/>
  <c r="O336" i="1" s="1"/>
  <c r="P336" i="1" s="1"/>
  <c r="Q336" i="1"/>
  <c r="N337" i="1"/>
  <c r="O337" i="1" s="1"/>
  <c r="P337" i="1" s="1"/>
  <c r="Q337" i="1"/>
  <c r="U337" i="1" s="1"/>
  <c r="N338" i="1"/>
  <c r="O338" i="1" s="1"/>
  <c r="P338" i="1" s="1"/>
  <c r="Q338" i="1"/>
  <c r="N339" i="1"/>
  <c r="O339" i="1" s="1"/>
  <c r="P339" i="1" s="1"/>
  <c r="Q339" i="1"/>
  <c r="U339" i="1" s="1"/>
  <c r="N340" i="1"/>
  <c r="O340" i="1" s="1"/>
  <c r="P340" i="1" s="1"/>
  <c r="Q340" i="1"/>
  <c r="N341" i="1"/>
  <c r="O341" i="1" s="1"/>
  <c r="P341" i="1" s="1"/>
  <c r="Q341" i="1"/>
  <c r="U341" i="1" s="1"/>
  <c r="N342" i="1"/>
  <c r="O342" i="1" s="1"/>
  <c r="P342" i="1" s="1"/>
  <c r="Q342" i="1"/>
  <c r="N343" i="1"/>
  <c r="O343" i="1" s="1"/>
  <c r="P343" i="1" s="1"/>
  <c r="Q343" i="1"/>
  <c r="U343" i="1" s="1"/>
  <c r="N344" i="1"/>
  <c r="O344" i="1" s="1"/>
  <c r="P344" i="1" s="1"/>
  <c r="Q344" i="1"/>
  <c r="N345" i="1"/>
  <c r="O345" i="1" s="1"/>
  <c r="P345" i="1" s="1"/>
  <c r="Q345" i="1"/>
  <c r="U345" i="1" s="1"/>
  <c r="N346" i="1"/>
  <c r="O346" i="1" s="1"/>
  <c r="P346" i="1" s="1"/>
  <c r="Q346" i="1"/>
  <c r="N347" i="1"/>
  <c r="O347" i="1" s="1"/>
  <c r="P347" i="1" s="1"/>
  <c r="Q347" i="1"/>
  <c r="U347" i="1" s="1"/>
  <c r="N348" i="1"/>
  <c r="O348" i="1" s="1"/>
  <c r="P348" i="1" s="1"/>
  <c r="Q348" i="1"/>
  <c r="N349" i="1"/>
  <c r="O349" i="1" s="1"/>
  <c r="P349" i="1" s="1"/>
  <c r="Q349" i="1"/>
  <c r="U349" i="1" s="1"/>
  <c r="N350" i="1"/>
  <c r="O350" i="1" s="1"/>
  <c r="P350" i="1" s="1"/>
  <c r="Q350" i="1"/>
  <c r="N351" i="1"/>
  <c r="O351" i="1" s="1"/>
  <c r="P351" i="1" s="1"/>
  <c r="Q351" i="1"/>
  <c r="U351" i="1" s="1"/>
  <c r="N352" i="1"/>
  <c r="O352" i="1" s="1"/>
  <c r="P352" i="1" s="1"/>
  <c r="Q352" i="1"/>
  <c r="N353" i="1"/>
  <c r="O353" i="1" s="1"/>
  <c r="P353" i="1" s="1"/>
  <c r="Q353" i="1"/>
  <c r="U353" i="1" s="1"/>
  <c r="N354" i="1"/>
  <c r="O354" i="1" s="1"/>
  <c r="P354" i="1" s="1"/>
  <c r="Q354" i="1"/>
  <c r="N355" i="1"/>
  <c r="O355" i="1" s="1"/>
  <c r="P355" i="1" s="1"/>
  <c r="Q355" i="1"/>
  <c r="U355" i="1" s="1"/>
  <c r="N356" i="1"/>
  <c r="O356" i="1" s="1"/>
  <c r="P356" i="1" s="1"/>
  <c r="Q356" i="1"/>
  <c r="N357" i="1"/>
  <c r="O357" i="1" s="1"/>
  <c r="P357" i="1" s="1"/>
  <c r="Q357" i="1"/>
  <c r="U357" i="1" s="1"/>
  <c r="N358" i="1"/>
  <c r="O358" i="1" s="1"/>
  <c r="P358" i="1" s="1"/>
  <c r="Q358" i="1"/>
  <c r="N359" i="1"/>
  <c r="O359" i="1" s="1"/>
  <c r="P359" i="1" s="1"/>
  <c r="Q359" i="1"/>
  <c r="N360" i="1"/>
  <c r="O360" i="1" s="1"/>
  <c r="P360" i="1" s="1"/>
  <c r="Q360" i="1"/>
  <c r="N361" i="1"/>
  <c r="O361" i="1" s="1"/>
  <c r="P361" i="1" s="1"/>
  <c r="Q361" i="1"/>
  <c r="U361" i="1" s="1"/>
  <c r="N362" i="1"/>
  <c r="O362" i="1" s="1"/>
  <c r="P362" i="1" s="1"/>
  <c r="Q362" i="1"/>
  <c r="N363" i="1"/>
  <c r="O363" i="1" s="1"/>
  <c r="P363" i="1" s="1"/>
  <c r="Q363" i="1"/>
  <c r="U363" i="1" s="1"/>
  <c r="N364" i="1"/>
  <c r="O364" i="1" s="1"/>
  <c r="P364" i="1" s="1"/>
  <c r="Q364" i="1"/>
  <c r="N365" i="1"/>
  <c r="O365" i="1" s="1"/>
  <c r="P365" i="1" s="1"/>
  <c r="Q365" i="1"/>
  <c r="U365" i="1" s="1"/>
  <c r="N366" i="1"/>
  <c r="O366" i="1" s="1"/>
  <c r="P366" i="1" s="1"/>
  <c r="Q366" i="1"/>
  <c r="N367" i="1"/>
  <c r="O367" i="1" s="1"/>
  <c r="P367" i="1" s="1"/>
  <c r="Q367" i="1"/>
  <c r="U367" i="1" s="1"/>
  <c r="N368" i="1"/>
  <c r="O368" i="1" s="1"/>
  <c r="P368" i="1" s="1"/>
  <c r="Q368" i="1"/>
  <c r="N369" i="1"/>
  <c r="O369" i="1" s="1"/>
  <c r="P369" i="1" s="1"/>
  <c r="Q369" i="1"/>
  <c r="U369" i="1" s="1"/>
  <c r="N370" i="1"/>
  <c r="O370" i="1" s="1"/>
  <c r="P370" i="1" s="1"/>
  <c r="Q370" i="1"/>
  <c r="N371" i="1"/>
  <c r="O371" i="1" s="1"/>
  <c r="P371" i="1" s="1"/>
  <c r="Q371" i="1"/>
  <c r="U371" i="1" s="1"/>
  <c r="N372" i="1"/>
  <c r="O372" i="1" s="1"/>
  <c r="P372" i="1" s="1"/>
  <c r="Q372" i="1"/>
  <c r="N373" i="1"/>
  <c r="O373" i="1" s="1"/>
  <c r="P373" i="1" s="1"/>
  <c r="Q373" i="1"/>
  <c r="U373" i="1" s="1"/>
  <c r="N374" i="1"/>
  <c r="O374" i="1" s="1"/>
  <c r="P374" i="1" s="1"/>
  <c r="Q374" i="1"/>
  <c r="N375" i="1"/>
  <c r="O375" i="1" s="1"/>
  <c r="P375" i="1" s="1"/>
  <c r="Q375" i="1"/>
  <c r="U375" i="1" s="1"/>
  <c r="N376" i="1"/>
  <c r="O376" i="1" s="1"/>
  <c r="P376" i="1" s="1"/>
  <c r="Q376" i="1"/>
  <c r="N377" i="1"/>
  <c r="O377" i="1" s="1"/>
  <c r="P377" i="1" s="1"/>
  <c r="Q377" i="1"/>
  <c r="U377" i="1" s="1"/>
  <c r="N378" i="1"/>
  <c r="O378" i="1" s="1"/>
  <c r="P378" i="1" s="1"/>
  <c r="Q378" i="1"/>
  <c r="N379" i="1"/>
  <c r="O379" i="1" s="1"/>
  <c r="P379" i="1" s="1"/>
  <c r="Q379" i="1"/>
  <c r="U379" i="1" s="1"/>
  <c r="N380" i="1"/>
  <c r="O380" i="1" s="1"/>
  <c r="P380" i="1" s="1"/>
  <c r="Q380" i="1"/>
  <c r="N381" i="1"/>
  <c r="O381" i="1" s="1"/>
  <c r="P381" i="1" s="1"/>
  <c r="Q381" i="1"/>
  <c r="U381" i="1" s="1"/>
  <c r="N382" i="1"/>
  <c r="O382" i="1" s="1"/>
  <c r="P382" i="1" s="1"/>
  <c r="Q382" i="1"/>
  <c r="N383" i="1"/>
  <c r="O383" i="1" s="1"/>
  <c r="P383" i="1" s="1"/>
  <c r="Q383" i="1"/>
  <c r="U383" i="1" s="1"/>
  <c r="N384" i="1"/>
  <c r="O384" i="1" s="1"/>
  <c r="P384" i="1" s="1"/>
  <c r="Q384" i="1"/>
  <c r="N385" i="1"/>
  <c r="O385" i="1" s="1"/>
  <c r="P385" i="1" s="1"/>
  <c r="Q385" i="1"/>
  <c r="U385" i="1" s="1"/>
  <c r="N386" i="1"/>
  <c r="O386" i="1" s="1"/>
  <c r="P386" i="1" s="1"/>
  <c r="Q386" i="1"/>
  <c r="N387" i="1"/>
  <c r="O387" i="1" s="1"/>
  <c r="P387" i="1" s="1"/>
  <c r="Q387" i="1"/>
  <c r="U387" i="1" s="1"/>
  <c r="N388" i="1"/>
  <c r="O388" i="1" s="1"/>
  <c r="P388" i="1" s="1"/>
  <c r="Q388" i="1"/>
  <c r="N389" i="1"/>
  <c r="O389" i="1" s="1"/>
  <c r="P389" i="1" s="1"/>
  <c r="Q389" i="1"/>
  <c r="U389" i="1" s="1"/>
  <c r="N390" i="1"/>
  <c r="O390" i="1" s="1"/>
  <c r="P390" i="1" s="1"/>
  <c r="Q390" i="1"/>
  <c r="N391" i="1"/>
  <c r="O391" i="1" s="1"/>
  <c r="P391" i="1" s="1"/>
  <c r="Q391" i="1"/>
  <c r="U391" i="1" s="1"/>
  <c r="N392" i="1"/>
  <c r="O392" i="1" s="1"/>
  <c r="P392" i="1" s="1"/>
  <c r="Q392" i="1"/>
  <c r="N393" i="1"/>
  <c r="O393" i="1" s="1"/>
  <c r="P393" i="1" s="1"/>
  <c r="Q393" i="1"/>
  <c r="U393" i="1" s="1"/>
  <c r="N394" i="1"/>
  <c r="O394" i="1" s="1"/>
  <c r="P394" i="1" s="1"/>
  <c r="Q394" i="1"/>
  <c r="N395" i="1"/>
  <c r="O395" i="1" s="1"/>
  <c r="P395" i="1" s="1"/>
  <c r="Q395" i="1"/>
  <c r="U395" i="1" s="1"/>
  <c r="N396" i="1"/>
  <c r="O396" i="1" s="1"/>
  <c r="P396" i="1" s="1"/>
  <c r="Q396" i="1"/>
  <c r="N397" i="1"/>
  <c r="O397" i="1" s="1"/>
  <c r="P397" i="1" s="1"/>
  <c r="Q397" i="1"/>
  <c r="U397" i="1" s="1"/>
  <c r="N398" i="1"/>
  <c r="O398" i="1" s="1"/>
  <c r="P398" i="1" s="1"/>
  <c r="Q398" i="1"/>
  <c r="N399" i="1"/>
  <c r="O399" i="1" s="1"/>
  <c r="P399" i="1" s="1"/>
  <c r="Q399" i="1"/>
  <c r="S399" i="1" s="1"/>
  <c r="N400" i="1"/>
  <c r="O400" i="1" s="1"/>
  <c r="P400" i="1" s="1"/>
  <c r="Q400" i="1"/>
  <c r="R400" i="1" s="1"/>
  <c r="N401" i="1"/>
  <c r="O401" i="1" s="1"/>
  <c r="P401" i="1" s="1"/>
  <c r="Q401" i="1"/>
  <c r="S401" i="1" s="1"/>
  <c r="N402" i="1"/>
  <c r="O402" i="1" s="1"/>
  <c r="P402" i="1" s="1"/>
  <c r="Q402" i="1"/>
  <c r="S402" i="1" s="1"/>
  <c r="N403" i="1"/>
  <c r="O403" i="1" s="1"/>
  <c r="P403" i="1" s="1"/>
  <c r="Q403" i="1"/>
  <c r="S403" i="1" s="1"/>
  <c r="N404" i="1"/>
  <c r="O404" i="1" s="1"/>
  <c r="P404" i="1" s="1"/>
  <c r="Q404" i="1"/>
  <c r="R404" i="1" s="1"/>
  <c r="N405" i="1"/>
  <c r="O405" i="1" s="1"/>
  <c r="P405" i="1" s="1"/>
  <c r="Q405" i="1"/>
  <c r="S405" i="1" s="1"/>
  <c r="N406" i="1"/>
  <c r="O406" i="1" s="1"/>
  <c r="P406" i="1" s="1"/>
  <c r="Q406" i="1"/>
  <c r="S406" i="1" s="1"/>
  <c r="N407" i="1"/>
  <c r="O407" i="1" s="1"/>
  <c r="P407" i="1" s="1"/>
  <c r="Q407" i="1"/>
  <c r="S407" i="1" s="1"/>
  <c r="N408" i="1"/>
  <c r="O408" i="1" s="1"/>
  <c r="P408" i="1" s="1"/>
  <c r="Q408" i="1"/>
  <c r="R408" i="1" s="1"/>
  <c r="N409" i="1"/>
  <c r="O409" i="1" s="1"/>
  <c r="P409" i="1" s="1"/>
  <c r="Q409" i="1"/>
  <c r="S409" i="1" s="1"/>
  <c r="N410" i="1"/>
  <c r="O410" i="1" s="1"/>
  <c r="P410" i="1" s="1"/>
  <c r="Q410" i="1"/>
  <c r="S410" i="1" s="1"/>
  <c r="N411" i="1"/>
  <c r="O411" i="1" s="1"/>
  <c r="P411" i="1" s="1"/>
  <c r="Q411" i="1"/>
  <c r="S411" i="1" s="1"/>
  <c r="N412" i="1"/>
  <c r="O412" i="1" s="1"/>
  <c r="P412" i="1" s="1"/>
  <c r="Q412" i="1"/>
  <c r="R412" i="1" s="1"/>
  <c r="N413" i="1"/>
  <c r="O413" i="1" s="1"/>
  <c r="P413" i="1" s="1"/>
  <c r="Q413" i="1"/>
  <c r="S413" i="1" s="1"/>
  <c r="N414" i="1"/>
  <c r="O414" i="1" s="1"/>
  <c r="P414" i="1" s="1"/>
  <c r="Q414" i="1"/>
  <c r="S414" i="1" s="1"/>
  <c r="N415" i="1"/>
  <c r="O415" i="1" s="1"/>
  <c r="P415" i="1" s="1"/>
  <c r="Q415" i="1"/>
  <c r="S415" i="1" s="1"/>
  <c r="N416" i="1"/>
  <c r="O416" i="1" s="1"/>
  <c r="P416" i="1" s="1"/>
  <c r="Q416" i="1"/>
  <c r="R416" i="1" s="1"/>
  <c r="N417" i="1"/>
  <c r="O417" i="1" s="1"/>
  <c r="P417" i="1" s="1"/>
  <c r="Q417" i="1"/>
  <c r="S417" i="1" s="1"/>
  <c r="N418" i="1"/>
  <c r="O418" i="1" s="1"/>
  <c r="P418" i="1" s="1"/>
  <c r="Q418" i="1"/>
  <c r="S418" i="1" s="1"/>
  <c r="N419" i="1"/>
  <c r="O419" i="1" s="1"/>
  <c r="P419" i="1" s="1"/>
  <c r="Q419" i="1"/>
  <c r="S419" i="1" s="1"/>
  <c r="N420" i="1"/>
  <c r="O420" i="1" s="1"/>
  <c r="P420" i="1" s="1"/>
  <c r="Q420" i="1"/>
  <c r="R420" i="1" s="1"/>
  <c r="N421" i="1"/>
  <c r="O421" i="1" s="1"/>
  <c r="P421" i="1" s="1"/>
  <c r="Q421" i="1"/>
  <c r="S421" i="1" s="1"/>
  <c r="N422" i="1"/>
  <c r="O422" i="1" s="1"/>
  <c r="P422" i="1" s="1"/>
  <c r="Q422" i="1"/>
  <c r="S422" i="1" s="1"/>
  <c r="N423" i="1"/>
  <c r="O423" i="1" s="1"/>
  <c r="P423" i="1" s="1"/>
  <c r="Q423" i="1"/>
  <c r="S423" i="1" s="1"/>
  <c r="N424" i="1"/>
  <c r="O424" i="1" s="1"/>
  <c r="P424" i="1" s="1"/>
  <c r="Q424" i="1"/>
  <c r="R424" i="1" s="1"/>
  <c r="N425" i="1"/>
  <c r="O425" i="1" s="1"/>
  <c r="P425" i="1" s="1"/>
  <c r="Q425" i="1"/>
  <c r="S425" i="1" s="1"/>
  <c r="N426" i="1"/>
  <c r="O426" i="1" s="1"/>
  <c r="P426" i="1" s="1"/>
  <c r="Q426" i="1"/>
  <c r="S426" i="1" s="1"/>
  <c r="N427" i="1"/>
  <c r="O427" i="1" s="1"/>
  <c r="P427" i="1" s="1"/>
  <c r="Q427" i="1"/>
  <c r="S427" i="1" s="1"/>
  <c r="N428" i="1"/>
  <c r="O428" i="1" s="1"/>
  <c r="P428" i="1" s="1"/>
  <c r="Q428" i="1"/>
  <c r="R428" i="1" s="1"/>
  <c r="N429" i="1"/>
  <c r="O429" i="1" s="1"/>
  <c r="P429" i="1" s="1"/>
  <c r="Q429" i="1"/>
  <c r="S429" i="1" s="1"/>
  <c r="N430" i="1"/>
  <c r="O430" i="1" s="1"/>
  <c r="P430" i="1" s="1"/>
  <c r="Q430" i="1"/>
  <c r="R430" i="1" s="1"/>
  <c r="N431" i="1"/>
  <c r="O431" i="1" s="1"/>
  <c r="P431" i="1" s="1"/>
  <c r="Q431" i="1"/>
  <c r="S431" i="1" s="1"/>
  <c r="N432" i="1"/>
  <c r="O432" i="1" s="1"/>
  <c r="P432" i="1" s="1"/>
  <c r="Q432" i="1"/>
  <c r="R432" i="1" s="1"/>
  <c r="N433" i="1"/>
  <c r="O433" i="1" s="1"/>
  <c r="P433" i="1" s="1"/>
  <c r="Q433" i="1"/>
  <c r="U433" i="1" s="1"/>
  <c r="N434" i="1"/>
  <c r="O434" i="1" s="1"/>
  <c r="P434" i="1" s="1"/>
  <c r="Q434" i="1"/>
  <c r="R434" i="1" s="1"/>
  <c r="N435" i="1"/>
  <c r="O435" i="1" s="1"/>
  <c r="P435" i="1" s="1"/>
  <c r="Q435" i="1"/>
  <c r="U435" i="1" s="1"/>
  <c r="N436" i="1"/>
  <c r="O436" i="1" s="1"/>
  <c r="P436" i="1" s="1"/>
  <c r="Q436" i="1"/>
  <c r="R436" i="1" s="1"/>
  <c r="N437" i="1"/>
  <c r="O437" i="1" s="1"/>
  <c r="P437" i="1" s="1"/>
  <c r="Q437" i="1"/>
  <c r="U437" i="1" s="1"/>
  <c r="N438" i="1"/>
  <c r="O438" i="1" s="1"/>
  <c r="P438" i="1" s="1"/>
  <c r="Q438" i="1"/>
  <c r="R438" i="1" s="1"/>
  <c r="N439" i="1"/>
  <c r="O439" i="1" s="1"/>
  <c r="P439" i="1" s="1"/>
  <c r="Q439" i="1"/>
  <c r="U439" i="1" s="1"/>
  <c r="N440" i="1"/>
  <c r="O440" i="1" s="1"/>
  <c r="P440" i="1" s="1"/>
  <c r="Q440" i="1"/>
  <c r="R440" i="1" s="1"/>
  <c r="N441" i="1"/>
  <c r="O441" i="1" s="1"/>
  <c r="P441" i="1" s="1"/>
  <c r="Q441" i="1"/>
  <c r="U441" i="1" s="1"/>
  <c r="N442" i="1"/>
  <c r="O442" i="1" s="1"/>
  <c r="P442" i="1" s="1"/>
  <c r="Q442" i="1"/>
  <c r="R442" i="1" s="1"/>
  <c r="N443" i="1"/>
  <c r="O443" i="1" s="1"/>
  <c r="P443" i="1" s="1"/>
  <c r="Q443" i="1"/>
  <c r="U443" i="1" s="1"/>
  <c r="N444" i="1"/>
  <c r="O444" i="1" s="1"/>
  <c r="P444" i="1" s="1"/>
  <c r="Q444" i="1"/>
  <c r="R444" i="1" s="1"/>
  <c r="N445" i="1"/>
  <c r="O445" i="1" s="1"/>
  <c r="P445" i="1" s="1"/>
  <c r="Q445" i="1"/>
  <c r="U445" i="1" s="1"/>
  <c r="N446" i="1"/>
  <c r="O446" i="1" s="1"/>
  <c r="P446" i="1" s="1"/>
  <c r="Q446" i="1"/>
  <c r="R446" i="1" s="1"/>
  <c r="N447" i="1"/>
  <c r="O447" i="1" s="1"/>
  <c r="P447" i="1" s="1"/>
  <c r="Q447" i="1"/>
  <c r="R447" i="1" s="1"/>
  <c r="N448" i="1"/>
  <c r="O448" i="1" s="1"/>
  <c r="P448" i="1" s="1"/>
  <c r="Q448" i="1"/>
  <c r="R448" i="1" s="1"/>
  <c r="N449" i="1"/>
  <c r="O449" i="1" s="1"/>
  <c r="P449" i="1" s="1"/>
  <c r="Q449" i="1"/>
  <c r="R449" i="1" s="1"/>
  <c r="N450" i="1"/>
  <c r="O450" i="1" s="1"/>
  <c r="P450" i="1" s="1"/>
  <c r="Q450" i="1"/>
  <c r="R450" i="1" s="1"/>
  <c r="N451" i="1"/>
  <c r="O451" i="1" s="1"/>
  <c r="P451" i="1" s="1"/>
  <c r="Q451" i="1"/>
  <c r="R451" i="1" s="1"/>
  <c r="N452" i="1"/>
  <c r="O452" i="1" s="1"/>
  <c r="P452" i="1" s="1"/>
  <c r="Q452" i="1"/>
  <c r="R452" i="1" s="1"/>
  <c r="N453" i="1"/>
  <c r="O453" i="1" s="1"/>
  <c r="P453" i="1" s="1"/>
  <c r="Q453" i="1"/>
  <c r="R453" i="1" s="1"/>
  <c r="N454" i="1"/>
  <c r="O454" i="1" s="1"/>
  <c r="P454" i="1" s="1"/>
  <c r="Q454" i="1"/>
  <c r="R454" i="1" s="1"/>
  <c r="N455" i="1"/>
  <c r="O455" i="1" s="1"/>
  <c r="P455" i="1" s="1"/>
  <c r="Q455" i="1"/>
  <c r="R455" i="1" s="1"/>
  <c r="N456" i="1"/>
  <c r="O456" i="1" s="1"/>
  <c r="P456" i="1" s="1"/>
  <c r="Q456" i="1"/>
  <c r="R456" i="1" s="1"/>
  <c r="N457" i="1"/>
  <c r="O457" i="1" s="1"/>
  <c r="P457" i="1" s="1"/>
  <c r="Q457" i="1"/>
  <c r="R457" i="1" s="1"/>
  <c r="N458" i="1"/>
  <c r="O458" i="1" s="1"/>
  <c r="P458" i="1" s="1"/>
  <c r="Q458" i="1"/>
  <c r="R458" i="1" s="1"/>
  <c r="N459" i="1"/>
  <c r="O459" i="1" s="1"/>
  <c r="P459" i="1" s="1"/>
  <c r="Q459" i="1"/>
  <c r="R459" i="1" s="1"/>
  <c r="N460" i="1"/>
  <c r="O460" i="1" s="1"/>
  <c r="P460" i="1" s="1"/>
  <c r="Q460" i="1"/>
  <c r="R460" i="1" s="1"/>
  <c r="N461" i="1"/>
  <c r="O461" i="1" s="1"/>
  <c r="P461" i="1" s="1"/>
  <c r="Q461" i="1"/>
  <c r="R461" i="1" s="1"/>
  <c r="N462" i="1"/>
  <c r="O462" i="1" s="1"/>
  <c r="P462" i="1" s="1"/>
  <c r="Q462" i="1"/>
  <c r="R462" i="1" s="1"/>
  <c r="N463" i="1"/>
  <c r="O463" i="1" s="1"/>
  <c r="P463" i="1" s="1"/>
  <c r="Q463" i="1"/>
  <c r="R463" i="1" s="1"/>
  <c r="N464" i="1"/>
  <c r="O464" i="1" s="1"/>
  <c r="P464" i="1" s="1"/>
  <c r="Q464" i="1"/>
  <c r="R464" i="1" s="1"/>
  <c r="N465" i="1"/>
  <c r="O465" i="1" s="1"/>
  <c r="P465" i="1" s="1"/>
  <c r="Q465" i="1"/>
  <c r="R465" i="1" s="1"/>
  <c r="N466" i="1"/>
  <c r="O466" i="1" s="1"/>
  <c r="P466" i="1" s="1"/>
  <c r="Q466" i="1"/>
  <c r="U466" i="1" s="1"/>
  <c r="N467" i="1"/>
  <c r="O467" i="1" s="1"/>
  <c r="P467" i="1" s="1"/>
  <c r="Q467" i="1"/>
  <c r="S467" i="1" s="1"/>
  <c r="N468" i="1"/>
  <c r="O468" i="1" s="1"/>
  <c r="P468" i="1" s="1"/>
  <c r="Q468" i="1"/>
  <c r="U468" i="1" s="1"/>
  <c r="N469" i="1"/>
  <c r="O469" i="1" s="1"/>
  <c r="P469" i="1" s="1"/>
  <c r="Q469" i="1"/>
  <c r="S469" i="1" s="1"/>
  <c r="N470" i="1"/>
  <c r="O470" i="1" s="1"/>
  <c r="P470" i="1" s="1"/>
  <c r="Q470" i="1"/>
  <c r="U470" i="1" s="1"/>
  <c r="N471" i="1"/>
  <c r="O471" i="1" s="1"/>
  <c r="P471" i="1" s="1"/>
  <c r="Q471" i="1"/>
  <c r="S471" i="1" s="1"/>
  <c r="N472" i="1"/>
  <c r="O472" i="1" s="1"/>
  <c r="P472" i="1" s="1"/>
  <c r="Q472" i="1"/>
  <c r="U472" i="1" s="1"/>
  <c r="N473" i="1"/>
  <c r="O473" i="1" s="1"/>
  <c r="P473" i="1" s="1"/>
  <c r="Q473" i="1"/>
  <c r="S473" i="1" s="1"/>
  <c r="N474" i="1"/>
  <c r="O474" i="1" s="1"/>
  <c r="P474" i="1" s="1"/>
  <c r="Q474" i="1"/>
  <c r="U474" i="1" s="1"/>
  <c r="N475" i="1"/>
  <c r="O475" i="1" s="1"/>
  <c r="P475" i="1" s="1"/>
  <c r="Q475" i="1"/>
  <c r="S475" i="1" s="1"/>
  <c r="N476" i="1"/>
  <c r="O476" i="1" s="1"/>
  <c r="P476" i="1" s="1"/>
  <c r="Q476" i="1"/>
  <c r="U476" i="1" s="1"/>
  <c r="N477" i="1"/>
  <c r="O477" i="1" s="1"/>
  <c r="P477" i="1" s="1"/>
  <c r="Q477" i="1"/>
  <c r="S477" i="1" s="1"/>
  <c r="N478" i="1"/>
  <c r="O478" i="1" s="1"/>
  <c r="P478" i="1" s="1"/>
  <c r="Q478" i="1"/>
  <c r="U478" i="1" s="1"/>
  <c r="N479" i="1"/>
  <c r="O479" i="1" s="1"/>
  <c r="P479" i="1" s="1"/>
  <c r="Q479" i="1"/>
  <c r="S479" i="1" s="1"/>
  <c r="N480" i="1"/>
  <c r="O480" i="1" s="1"/>
  <c r="P480" i="1" s="1"/>
  <c r="Q480" i="1"/>
  <c r="U480" i="1" s="1"/>
  <c r="N481" i="1"/>
  <c r="O481" i="1" s="1"/>
  <c r="P481" i="1" s="1"/>
  <c r="Q481" i="1"/>
  <c r="S481" i="1" s="1"/>
  <c r="N482" i="1"/>
  <c r="O482" i="1" s="1"/>
  <c r="P482" i="1" s="1"/>
  <c r="Q482" i="1"/>
  <c r="U482" i="1" s="1"/>
  <c r="N483" i="1"/>
  <c r="O483" i="1" s="1"/>
  <c r="P483" i="1" s="1"/>
  <c r="Q483" i="1"/>
  <c r="S483" i="1" s="1"/>
  <c r="N484" i="1"/>
  <c r="O484" i="1" s="1"/>
  <c r="P484" i="1" s="1"/>
  <c r="Q484" i="1"/>
  <c r="U484" i="1" s="1"/>
  <c r="N485" i="1"/>
  <c r="O485" i="1" s="1"/>
  <c r="P485" i="1" s="1"/>
  <c r="Q485" i="1"/>
  <c r="S485" i="1" s="1"/>
  <c r="N486" i="1"/>
  <c r="O486" i="1" s="1"/>
  <c r="P486" i="1" s="1"/>
  <c r="Q486" i="1"/>
  <c r="U486" i="1" s="1"/>
  <c r="N487" i="1"/>
  <c r="O487" i="1" s="1"/>
  <c r="P487" i="1" s="1"/>
  <c r="Q487" i="1"/>
  <c r="S487" i="1" s="1"/>
  <c r="N488" i="1"/>
  <c r="O488" i="1" s="1"/>
  <c r="P488" i="1" s="1"/>
  <c r="Q488" i="1"/>
  <c r="U488" i="1" s="1"/>
  <c r="N489" i="1"/>
  <c r="O489" i="1" s="1"/>
  <c r="P489" i="1" s="1"/>
  <c r="Q489" i="1"/>
  <c r="S489" i="1" s="1"/>
  <c r="N490" i="1"/>
  <c r="O490" i="1" s="1"/>
  <c r="P490" i="1" s="1"/>
  <c r="Q490" i="1"/>
  <c r="U490" i="1" s="1"/>
  <c r="N491" i="1"/>
  <c r="O491" i="1" s="1"/>
  <c r="P491" i="1" s="1"/>
  <c r="Q491" i="1"/>
  <c r="S491" i="1" s="1"/>
  <c r="N492" i="1"/>
  <c r="O492" i="1" s="1"/>
  <c r="P492" i="1" s="1"/>
  <c r="Q492" i="1"/>
  <c r="U492" i="1" s="1"/>
  <c r="N493" i="1"/>
  <c r="O493" i="1" s="1"/>
  <c r="P493" i="1" s="1"/>
  <c r="Q493" i="1"/>
  <c r="S493" i="1" s="1"/>
  <c r="N494" i="1"/>
  <c r="O494" i="1" s="1"/>
  <c r="P494" i="1" s="1"/>
  <c r="Q494" i="1"/>
  <c r="U494" i="1" s="1"/>
  <c r="N495" i="1"/>
  <c r="O495" i="1" s="1"/>
  <c r="P495" i="1" s="1"/>
  <c r="Q495" i="1"/>
  <c r="S495" i="1" s="1"/>
  <c r="N496" i="1"/>
  <c r="O496" i="1" s="1"/>
  <c r="P496" i="1" s="1"/>
  <c r="Q496" i="1"/>
  <c r="U496" i="1" s="1"/>
  <c r="N497" i="1"/>
  <c r="O497" i="1" s="1"/>
  <c r="P497" i="1" s="1"/>
  <c r="Q497" i="1"/>
  <c r="S497" i="1" s="1"/>
  <c r="N498" i="1"/>
  <c r="O498" i="1" s="1"/>
  <c r="P498" i="1" s="1"/>
  <c r="Q498" i="1"/>
  <c r="U498" i="1" s="1"/>
  <c r="N499" i="1"/>
  <c r="O499" i="1" s="1"/>
  <c r="P499" i="1" s="1"/>
  <c r="Q499" i="1"/>
  <c r="S499" i="1" s="1"/>
  <c r="N500" i="1"/>
  <c r="O500" i="1" s="1"/>
  <c r="P500" i="1" s="1"/>
  <c r="Q500" i="1"/>
  <c r="U500" i="1" s="1"/>
  <c r="N501" i="1"/>
  <c r="O501" i="1" s="1"/>
  <c r="P501" i="1" s="1"/>
  <c r="Q501" i="1"/>
  <c r="S501" i="1" s="1"/>
  <c r="N502" i="1"/>
  <c r="O502" i="1" s="1"/>
  <c r="P502" i="1" s="1"/>
  <c r="Q502" i="1"/>
  <c r="U502" i="1" s="1"/>
  <c r="N503" i="1"/>
  <c r="O503" i="1" s="1"/>
  <c r="P503" i="1" s="1"/>
  <c r="Q503" i="1"/>
  <c r="S503" i="1" s="1"/>
  <c r="N504" i="1"/>
  <c r="O504" i="1" s="1"/>
  <c r="P504" i="1" s="1"/>
  <c r="Q504" i="1"/>
  <c r="U504" i="1" s="1"/>
  <c r="N505" i="1"/>
  <c r="O505" i="1" s="1"/>
  <c r="P505" i="1" s="1"/>
  <c r="Q505" i="1"/>
  <c r="S505" i="1" s="1"/>
  <c r="N506" i="1"/>
  <c r="O506" i="1" s="1"/>
  <c r="P506" i="1" s="1"/>
  <c r="Q506" i="1"/>
  <c r="U506" i="1" s="1"/>
  <c r="N507" i="1"/>
  <c r="O507" i="1" s="1"/>
  <c r="P507" i="1" s="1"/>
  <c r="Q507" i="1"/>
  <c r="S507" i="1" s="1"/>
  <c r="N508" i="1"/>
  <c r="O508" i="1" s="1"/>
  <c r="P508" i="1" s="1"/>
  <c r="Q508" i="1"/>
  <c r="U508" i="1" s="1"/>
  <c r="N509" i="1"/>
  <c r="O509" i="1" s="1"/>
  <c r="P509" i="1" s="1"/>
  <c r="Q509" i="1"/>
  <c r="S509" i="1" s="1"/>
  <c r="N510" i="1"/>
  <c r="O510" i="1" s="1"/>
  <c r="P510" i="1" s="1"/>
  <c r="Q510" i="1"/>
  <c r="U510" i="1" s="1"/>
  <c r="N511" i="1"/>
  <c r="O511" i="1" s="1"/>
  <c r="P511" i="1" s="1"/>
  <c r="Q511" i="1"/>
  <c r="S511" i="1" s="1"/>
  <c r="N512" i="1"/>
  <c r="O512" i="1" s="1"/>
  <c r="P512" i="1" s="1"/>
  <c r="Q512" i="1"/>
  <c r="U512" i="1" s="1"/>
  <c r="N513" i="1"/>
  <c r="O513" i="1" s="1"/>
  <c r="P513" i="1" s="1"/>
  <c r="Q513" i="1"/>
  <c r="S513" i="1" s="1"/>
  <c r="N514" i="1"/>
  <c r="O514" i="1" s="1"/>
  <c r="P514" i="1" s="1"/>
  <c r="Q514" i="1"/>
  <c r="U514" i="1" s="1"/>
  <c r="N515" i="1"/>
  <c r="O515" i="1" s="1"/>
  <c r="P515" i="1" s="1"/>
  <c r="Q515" i="1"/>
  <c r="S515" i="1" s="1"/>
  <c r="N516" i="1"/>
  <c r="O516" i="1" s="1"/>
  <c r="P516" i="1" s="1"/>
  <c r="Q516" i="1"/>
  <c r="U516" i="1" s="1"/>
  <c r="N517" i="1"/>
  <c r="O517" i="1" s="1"/>
  <c r="P517" i="1" s="1"/>
  <c r="Q517" i="1"/>
  <c r="S517" i="1" s="1"/>
  <c r="N518" i="1"/>
  <c r="O518" i="1" s="1"/>
  <c r="P518" i="1" s="1"/>
  <c r="Q518" i="1"/>
  <c r="U518" i="1" s="1"/>
  <c r="N519" i="1"/>
  <c r="O519" i="1" s="1"/>
  <c r="P519" i="1" s="1"/>
  <c r="Q519" i="1"/>
  <c r="S519" i="1" s="1"/>
  <c r="N520" i="1"/>
  <c r="O520" i="1" s="1"/>
  <c r="P520" i="1" s="1"/>
  <c r="Q520" i="1"/>
  <c r="U520" i="1" s="1"/>
  <c r="N521" i="1"/>
  <c r="O521" i="1" s="1"/>
  <c r="P521" i="1" s="1"/>
  <c r="Q521" i="1"/>
  <c r="S521" i="1" s="1"/>
  <c r="N522" i="1"/>
  <c r="O522" i="1" s="1"/>
  <c r="P522" i="1" s="1"/>
  <c r="Q522" i="1"/>
  <c r="U522" i="1" s="1"/>
  <c r="N523" i="1"/>
  <c r="O523" i="1" s="1"/>
  <c r="P523" i="1" s="1"/>
  <c r="Q523" i="1"/>
  <c r="S523" i="1" s="1"/>
  <c r="N524" i="1"/>
  <c r="O524" i="1" s="1"/>
  <c r="P524" i="1" s="1"/>
  <c r="Q524" i="1"/>
  <c r="U524" i="1" s="1"/>
  <c r="N525" i="1"/>
  <c r="O525" i="1" s="1"/>
  <c r="P525" i="1" s="1"/>
  <c r="Q525" i="1"/>
  <c r="S525" i="1" s="1"/>
  <c r="N526" i="1"/>
  <c r="O526" i="1" s="1"/>
  <c r="P526" i="1" s="1"/>
  <c r="Q526" i="1"/>
  <c r="U526" i="1" s="1"/>
  <c r="N527" i="1"/>
  <c r="O527" i="1" s="1"/>
  <c r="P527" i="1" s="1"/>
  <c r="Q527" i="1"/>
  <c r="S527" i="1" s="1"/>
  <c r="N528" i="1"/>
  <c r="O528" i="1" s="1"/>
  <c r="P528" i="1" s="1"/>
  <c r="Q528" i="1"/>
  <c r="U528" i="1" s="1"/>
  <c r="N529" i="1"/>
  <c r="O529" i="1" s="1"/>
  <c r="P529" i="1" s="1"/>
  <c r="Q529" i="1"/>
  <c r="S529" i="1" s="1"/>
  <c r="N530" i="1"/>
  <c r="O530" i="1" s="1"/>
  <c r="P530" i="1" s="1"/>
  <c r="Q530" i="1"/>
  <c r="U530" i="1" s="1"/>
  <c r="N531" i="1"/>
  <c r="O531" i="1" s="1"/>
  <c r="P531" i="1" s="1"/>
  <c r="Q531" i="1"/>
  <c r="S531" i="1" s="1"/>
  <c r="N532" i="1"/>
  <c r="O532" i="1" s="1"/>
  <c r="P532" i="1" s="1"/>
  <c r="Q532" i="1"/>
  <c r="U532" i="1" s="1"/>
  <c r="N533" i="1"/>
  <c r="O533" i="1" s="1"/>
  <c r="P533" i="1" s="1"/>
  <c r="Q533" i="1"/>
  <c r="S533" i="1" s="1"/>
  <c r="N534" i="1"/>
  <c r="O534" i="1" s="1"/>
  <c r="P534" i="1" s="1"/>
  <c r="Q534" i="1"/>
  <c r="U534" i="1" s="1"/>
  <c r="N535" i="1"/>
  <c r="O535" i="1" s="1"/>
  <c r="P535" i="1" s="1"/>
  <c r="Q535" i="1"/>
  <c r="S535" i="1" s="1"/>
  <c r="N536" i="1"/>
  <c r="O536" i="1" s="1"/>
  <c r="P536" i="1" s="1"/>
  <c r="Q536" i="1"/>
  <c r="U536" i="1" s="1"/>
  <c r="N537" i="1"/>
  <c r="O537" i="1" s="1"/>
  <c r="P537" i="1" s="1"/>
  <c r="Q537" i="1"/>
  <c r="S537" i="1" s="1"/>
  <c r="N538" i="1"/>
  <c r="O538" i="1" s="1"/>
  <c r="P538" i="1" s="1"/>
  <c r="Q538" i="1"/>
  <c r="U538" i="1" s="1"/>
  <c r="N539" i="1"/>
  <c r="O539" i="1" s="1"/>
  <c r="P539" i="1" s="1"/>
  <c r="Q539" i="1"/>
  <c r="S539" i="1" s="1"/>
  <c r="N540" i="1"/>
  <c r="O540" i="1" s="1"/>
  <c r="P540" i="1" s="1"/>
  <c r="Q540" i="1"/>
  <c r="U540" i="1" s="1"/>
  <c r="N541" i="1"/>
  <c r="O541" i="1" s="1"/>
  <c r="P541" i="1" s="1"/>
  <c r="Q541" i="1"/>
  <c r="S541" i="1" s="1"/>
  <c r="N542" i="1"/>
  <c r="O542" i="1" s="1"/>
  <c r="P542" i="1" s="1"/>
  <c r="Q542" i="1"/>
  <c r="R542" i="1" s="1"/>
  <c r="N543" i="1"/>
  <c r="O543" i="1" s="1"/>
  <c r="P543" i="1" s="1"/>
  <c r="Q543" i="1"/>
  <c r="R543" i="1" s="1"/>
  <c r="N544" i="1"/>
  <c r="O544" i="1" s="1"/>
  <c r="P544" i="1" s="1"/>
  <c r="Q544" i="1"/>
  <c r="S544" i="1" s="1"/>
  <c r="N545" i="1"/>
  <c r="O545" i="1" s="1"/>
  <c r="P545" i="1" s="1"/>
  <c r="Q545" i="1"/>
  <c r="R545" i="1" s="1"/>
  <c r="N546" i="1"/>
  <c r="O546" i="1" s="1"/>
  <c r="P546" i="1" s="1"/>
  <c r="Q546" i="1"/>
  <c r="S546" i="1" s="1"/>
  <c r="N547" i="1"/>
  <c r="O547" i="1" s="1"/>
  <c r="P547" i="1" s="1"/>
  <c r="Q547" i="1"/>
  <c r="R547" i="1" s="1"/>
  <c r="N548" i="1"/>
  <c r="O548" i="1" s="1"/>
  <c r="P548" i="1" s="1"/>
  <c r="Q548" i="1"/>
  <c r="S548" i="1" s="1"/>
  <c r="N549" i="1"/>
  <c r="O549" i="1" s="1"/>
  <c r="P549" i="1" s="1"/>
  <c r="Q549" i="1"/>
  <c r="R549" i="1" s="1"/>
  <c r="N550" i="1"/>
  <c r="O550" i="1" s="1"/>
  <c r="P550" i="1" s="1"/>
  <c r="Q550" i="1"/>
  <c r="S550" i="1" s="1"/>
  <c r="N551" i="1"/>
  <c r="O551" i="1" s="1"/>
  <c r="P551" i="1" s="1"/>
  <c r="Q551" i="1"/>
  <c r="R551" i="1" s="1"/>
  <c r="N552" i="1"/>
  <c r="O552" i="1" s="1"/>
  <c r="P552" i="1" s="1"/>
  <c r="Q552" i="1"/>
  <c r="S552" i="1" s="1"/>
  <c r="N553" i="1"/>
  <c r="O553" i="1" s="1"/>
  <c r="P553" i="1" s="1"/>
  <c r="Q553" i="1"/>
  <c r="R553" i="1" s="1"/>
  <c r="N554" i="1"/>
  <c r="O554" i="1" s="1"/>
  <c r="P554" i="1" s="1"/>
  <c r="Q554" i="1"/>
  <c r="R554" i="1" s="1"/>
  <c r="N555" i="1"/>
  <c r="O555" i="1" s="1"/>
  <c r="P555" i="1" s="1"/>
  <c r="Q555" i="1"/>
  <c r="R555" i="1" s="1"/>
  <c r="N556" i="1"/>
  <c r="O556" i="1" s="1"/>
  <c r="P556" i="1" s="1"/>
  <c r="Q556" i="1"/>
  <c r="R556" i="1" s="1"/>
  <c r="N557" i="1"/>
  <c r="O557" i="1" s="1"/>
  <c r="P557" i="1" s="1"/>
  <c r="Q557" i="1"/>
  <c r="R557" i="1" s="1"/>
  <c r="N558" i="1"/>
  <c r="O558" i="1" s="1"/>
  <c r="P558" i="1" s="1"/>
  <c r="Q558" i="1"/>
  <c r="R558" i="1" s="1"/>
  <c r="N559" i="1"/>
  <c r="O559" i="1" s="1"/>
  <c r="P559" i="1" s="1"/>
  <c r="Q559" i="1"/>
  <c r="R559" i="1" s="1"/>
  <c r="N560" i="1"/>
  <c r="O560" i="1" s="1"/>
  <c r="P560" i="1" s="1"/>
  <c r="Q560" i="1"/>
  <c r="R560" i="1" s="1"/>
  <c r="N561" i="1"/>
  <c r="O561" i="1" s="1"/>
  <c r="P561" i="1" s="1"/>
  <c r="Q561" i="1"/>
  <c r="R561" i="1" s="1"/>
  <c r="N562" i="1"/>
  <c r="O562" i="1" s="1"/>
  <c r="P562" i="1" s="1"/>
  <c r="Q562" i="1"/>
  <c r="R562" i="1" s="1"/>
  <c r="N563" i="1"/>
  <c r="O563" i="1" s="1"/>
  <c r="P563" i="1" s="1"/>
  <c r="Q563" i="1"/>
  <c r="R563" i="1" s="1"/>
  <c r="N564" i="1"/>
  <c r="O564" i="1" s="1"/>
  <c r="P564" i="1" s="1"/>
  <c r="Q564" i="1"/>
  <c r="R564" i="1" s="1"/>
  <c r="N565" i="1"/>
  <c r="O565" i="1" s="1"/>
  <c r="P565" i="1" s="1"/>
  <c r="Q565" i="1"/>
  <c r="R565" i="1" s="1"/>
  <c r="N566" i="1"/>
  <c r="O566" i="1" s="1"/>
  <c r="P566" i="1" s="1"/>
  <c r="Q566" i="1"/>
  <c r="R566" i="1" s="1"/>
  <c r="N567" i="1"/>
  <c r="O567" i="1" s="1"/>
  <c r="P567" i="1" s="1"/>
  <c r="Q567" i="1"/>
  <c r="R567" i="1" s="1"/>
  <c r="N568" i="1"/>
  <c r="O568" i="1" s="1"/>
  <c r="P568" i="1" s="1"/>
  <c r="Q568" i="1"/>
  <c r="R568" i="1" s="1"/>
  <c r="N569" i="1"/>
  <c r="O569" i="1" s="1"/>
  <c r="P569" i="1" s="1"/>
  <c r="Q569" i="1"/>
  <c r="R569" i="1" s="1"/>
  <c r="N570" i="1"/>
  <c r="O570" i="1" s="1"/>
  <c r="P570" i="1" s="1"/>
  <c r="Q570" i="1"/>
  <c r="R570" i="1" s="1"/>
  <c r="N571" i="1"/>
  <c r="O571" i="1" s="1"/>
  <c r="P571" i="1" s="1"/>
  <c r="Q571" i="1"/>
  <c r="R571" i="1" s="1"/>
  <c r="N572" i="1"/>
  <c r="O572" i="1" s="1"/>
  <c r="P572" i="1" s="1"/>
  <c r="Q572" i="1"/>
  <c r="R572" i="1" s="1"/>
  <c r="N573" i="1"/>
  <c r="O573" i="1" s="1"/>
  <c r="P573" i="1" s="1"/>
  <c r="Q573" i="1"/>
  <c r="R573" i="1" s="1"/>
  <c r="N574" i="1"/>
  <c r="O574" i="1" s="1"/>
  <c r="P574" i="1" s="1"/>
  <c r="Q574" i="1"/>
  <c r="R574" i="1" s="1"/>
  <c r="N575" i="1"/>
  <c r="O575" i="1" s="1"/>
  <c r="P575" i="1" s="1"/>
  <c r="Q575" i="1"/>
  <c r="R575" i="1" s="1"/>
  <c r="N576" i="1"/>
  <c r="O576" i="1" s="1"/>
  <c r="P576" i="1" s="1"/>
  <c r="Q576" i="1"/>
  <c r="R576" i="1" s="1"/>
  <c r="N577" i="1"/>
  <c r="O577" i="1" s="1"/>
  <c r="P577" i="1" s="1"/>
  <c r="Q577" i="1"/>
  <c r="R577" i="1" s="1"/>
  <c r="N578" i="1"/>
  <c r="O578" i="1" s="1"/>
  <c r="P578" i="1" s="1"/>
  <c r="Q578" i="1"/>
  <c r="R578" i="1" s="1"/>
  <c r="N579" i="1"/>
  <c r="O579" i="1" s="1"/>
  <c r="P579" i="1" s="1"/>
  <c r="Q579" i="1"/>
  <c r="R579" i="1" s="1"/>
  <c r="N580" i="1"/>
  <c r="O580" i="1" s="1"/>
  <c r="P580" i="1" s="1"/>
  <c r="Q580" i="1"/>
  <c r="R580" i="1" s="1"/>
  <c r="N581" i="1"/>
  <c r="O581" i="1" s="1"/>
  <c r="P581" i="1" s="1"/>
  <c r="Q581" i="1"/>
  <c r="R581" i="1" s="1"/>
  <c r="N582" i="1"/>
  <c r="O582" i="1" s="1"/>
  <c r="P582" i="1" s="1"/>
  <c r="Q582" i="1"/>
  <c r="R582" i="1" s="1"/>
  <c r="N583" i="1"/>
  <c r="O583" i="1" s="1"/>
  <c r="P583" i="1" s="1"/>
  <c r="Q583" i="1"/>
  <c r="R583" i="1" s="1"/>
  <c r="N584" i="1"/>
  <c r="O584" i="1" s="1"/>
  <c r="P584" i="1" s="1"/>
  <c r="Q584" i="1"/>
  <c r="R584" i="1" s="1"/>
  <c r="N585" i="1"/>
  <c r="O585" i="1" s="1"/>
  <c r="P585" i="1" s="1"/>
  <c r="Q585" i="1"/>
  <c r="R585" i="1" s="1"/>
  <c r="N586" i="1"/>
  <c r="O586" i="1" s="1"/>
  <c r="P586" i="1" s="1"/>
  <c r="Q586" i="1"/>
  <c r="R586" i="1" s="1"/>
  <c r="N587" i="1"/>
  <c r="O587" i="1" s="1"/>
  <c r="P587" i="1" s="1"/>
  <c r="Q587" i="1"/>
  <c r="R587" i="1" s="1"/>
  <c r="N588" i="1"/>
  <c r="O588" i="1" s="1"/>
  <c r="P588" i="1" s="1"/>
  <c r="Q588" i="1"/>
  <c r="R588" i="1" s="1"/>
  <c r="N589" i="1"/>
  <c r="O589" i="1" s="1"/>
  <c r="P589" i="1" s="1"/>
  <c r="Q589" i="1"/>
  <c r="R589" i="1" s="1"/>
  <c r="N590" i="1"/>
  <c r="O590" i="1" s="1"/>
  <c r="P590" i="1" s="1"/>
  <c r="Q590" i="1"/>
  <c r="R590" i="1" s="1"/>
  <c r="N591" i="1"/>
  <c r="O591" i="1" s="1"/>
  <c r="P591" i="1" s="1"/>
  <c r="Q591" i="1"/>
  <c r="R591" i="1" s="1"/>
  <c r="N592" i="1"/>
  <c r="O592" i="1" s="1"/>
  <c r="P592" i="1" s="1"/>
  <c r="Q592" i="1"/>
  <c r="R592" i="1" s="1"/>
  <c r="N593" i="1"/>
  <c r="O593" i="1" s="1"/>
  <c r="P593" i="1" s="1"/>
  <c r="Q593" i="1"/>
  <c r="R593" i="1" s="1"/>
  <c r="N594" i="1"/>
  <c r="O594" i="1" s="1"/>
  <c r="P594" i="1" s="1"/>
  <c r="Q594" i="1"/>
  <c r="R594" i="1" s="1"/>
  <c r="N595" i="1"/>
  <c r="O595" i="1" s="1"/>
  <c r="P595" i="1" s="1"/>
  <c r="Q595" i="1"/>
  <c r="R595" i="1" s="1"/>
  <c r="N596" i="1"/>
  <c r="O596" i="1" s="1"/>
  <c r="P596" i="1" s="1"/>
  <c r="Q596" i="1"/>
  <c r="R596" i="1" s="1"/>
  <c r="N597" i="1"/>
  <c r="O597" i="1" s="1"/>
  <c r="P597" i="1" s="1"/>
  <c r="Q597" i="1"/>
  <c r="R597" i="1" s="1"/>
  <c r="N598" i="1"/>
  <c r="O598" i="1" s="1"/>
  <c r="P598" i="1" s="1"/>
  <c r="Q598" i="1"/>
  <c r="R598" i="1" s="1"/>
  <c r="N599" i="1"/>
  <c r="O599" i="1" s="1"/>
  <c r="P599" i="1" s="1"/>
  <c r="Q599" i="1"/>
  <c r="R599" i="1" s="1"/>
  <c r="N600" i="1"/>
  <c r="O600" i="1" s="1"/>
  <c r="P600" i="1" s="1"/>
  <c r="Q600" i="1"/>
  <c r="R600" i="1" s="1"/>
  <c r="N601" i="1"/>
  <c r="O601" i="1" s="1"/>
  <c r="P601" i="1" s="1"/>
  <c r="Q601" i="1"/>
  <c r="R601" i="1" s="1"/>
  <c r="N602" i="1"/>
  <c r="O602" i="1" s="1"/>
  <c r="P602" i="1" s="1"/>
  <c r="Q602" i="1"/>
  <c r="R602" i="1" s="1"/>
  <c r="N603" i="1"/>
  <c r="O603" i="1" s="1"/>
  <c r="P603" i="1" s="1"/>
  <c r="Q603" i="1"/>
  <c r="R603" i="1" s="1"/>
  <c r="N604" i="1"/>
  <c r="O604" i="1" s="1"/>
  <c r="P604" i="1" s="1"/>
  <c r="Q604" i="1"/>
  <c r="R604" i="1" s="1"/>
  <c r="N605" i="1"/>
  <c r="O605" i="1" s="1"/>
  <c r="P605" i="1" s="1"/>
  <c r="Q605" i="1"/>
  <c r="R605" i="1" s="1"/>
  <c r="N606" i="1"/>
  <c r="O606" i="1" s="1"/>
  <c r="P606" i="1" s="1"/>
  <c r="Q606" i="1"/>
  <c r="R606" i="1" s="1"/>
  <c r="N607" i="1"/>
  <c r="O607" i="1" s="1"/>
  <c r="P607" i="1" s="1"/>
  <c r="Q607" i="1"/>
  <c r="R607" i="1" s="1"/>
  <c r="N608" i="1"/>
  <c r="O608" i="1" s="1"/>
  <c r="P608" i="1" s="1"/>
  <c r="Q608" i="1"/>
  <c r="R608" i="1" s="1"/>
  <c r="N609" i="1"/>
  <c r="O609" i="1" s="1"/>
  <c r="P609" i="1" s="1"/>
  <c r="Q609" i="1"/>
  <c r="R609" i="1" s="1"/>
  <c r="N610" i="1"/>
  <c r="O610" i="1" s="1"/>
  <c r="P610" i="1" s="1"/>
  <c r="Q610" i="1"/>
  <c r="R610" i="1" s="1"/>
  <c r="N611" i="1"/>
  <c r="O611" i="1" s="1"/>
  <c r="P611" i="1" s="1"/>
  <c r="Q611" i="1"/>
  <c r="U611" i="1" s="1"/>
  <c r="N612" i="1"/>
  <c r="O612" i="1" s="1"/>
  <c r="P612" i="1" s="1"/>
  <c r="Q612" i="1"/>
  <c r="R612" i="1" s="1"/>
  <c r="N613" i="1"/>
  <c r="O613" i="1" s="1"/>
  <c r="P613" i="1" s="1"/>
  <c r="Q613" i="1"/>
  <c r="U613" i="1" s="1"/>
  <c r="N614" i="1"/>
  <c r="O614" i="1" s="1"/>
  <c r="P614" i="1" s="1"/>
  <c r="Q614" i="1"/>
  <c r="R614" i="1" s="1"/>
  <c r="N615" i="1"/>
  <c r="O615" i="1" s="1"/>
  <c r="P615" i="1" s="1"/>
  <c r="Q615" i="1"/>
  <c r="U615" i="1" s="1"/>
  <c r="N616" i="1"/>
  <c r="O616" i="1" s="1"/>
  <c r="P616" i="1" s="1"/>
  <c r="Q616" i="1"/>
  <c r="R616" i="1" s="1"/>
  <c r="N617" i="1"/>
  <c r="O617" i="1" s="1"/>
  <c r="P617" i="1" s="1"/>
  <c r="Q617" i="1"/>
  <c r="U617" i="1" s="1"/>
  <c r="N618" i="1"/>
  <c r="O618" i="1" s="1"/>
  <c r="P618" i="1" s="1"/>
  <c r="Q618" i="1"/>
  <c r="R618" i="1" s="1"/>
  <c r="N619" i="1"/>
  <c r="O619" i="1" s="1"/>
  <c r="P619" i="1" s="1"/>
  <c r="Q619" i="1"/>
  <c r="U619" i="1" s="1"/>
  <c r="N620" i="1"/>
  <c r="O620" i="1" s="1"/>
  <c r="P620" i="1" s="1"/>
  <c r="Q620" i="1"/>
  <c r="R620" i="1" s="1"/>
  <c r="N621" i="1"/>
  <c r="O621" i="1" s="1"/>
  <c r="P621" i="1" s="1"/>
  <c r="Q621" i="1"/>
  <c r="U621" i="1" s="1"/>
  <c r="N622" i="1"/>
  <c r="O622" i="1" s="1"/>
  <c r="P622" i="1" s="1"/>
  <c r="Q622" i="1"/>
  <c r="R622" i="1" s="1"/>
  <c r="N623" i="1"/>
  <c r="O623" i="1" s="1"/>
  <c r="P623" i="1" s="1"/>
  <c r="Q623" i="1"/>
  <c r="U623" i="1" s="1"/>
  <c r="N624" i="1"/>
  <c r="O624" i="1" s="1"/>
  <c r="P624" i="1" s="1"/>
  <c r="Q624" i="1"/>
  <c r="R624" i="1" s="1"/>
  <c r="N625" i="1"/>
  <c r="O625" i="1" s="1"/>
  <c r="P625" i="1" s="1"/>
  <c r="Q625" i="1"/>
  <c r="U625" i="1" s="1"/>
  <c r="N626" i="1"/>
  <c r="O626" i="1" s="1"/>
  <c r="P626" i="1" s="1"/>
  <c r="Q626" i="1"/>
  <c r="R626" i="1" s="1"/>
  <c r="N627" i="1"/>
  <c r="O627" i="1" s="1"/>
  <c r="P627" i="1" s="1"/>
  <c r="Q627" i="1"/>
  <c r="U627" i="1" s="1"/>
  <c r="N628" i="1"/>
  <c r="O628" i="1" s="1"/>
  <c r="P628" i="1" s="1"/>
  <c r="Q628" i="1"/>
  <c r="R628" i="1" s="1"/>
  <c r="N629" i="1"/>
  <c r="O629" i="1" s="1"/>
  <c r="P629" i="1" s="1"/>
  <c r="Q629" i="1"/>
  <c r="U629" i="1" s="1"/>
  <c r="N630" i="1"/>
  <c r="O630" i="1" s="1"/>
  <c r="P630" i="1" s="1"/>
  <c r="Q630" i="1"/>
  <c r="R630" i="1" s="1"/>
  <c r="N631" i="1"/>
  <c r="O631" i="1" s="1"/>
  <c r="P631" i="1" s="1"/>
  <c r="Q631" i="1"/>
  <c r="U631" i="1" s="1"/>
  <c r="N632" i="1"/>
  <c r="O632" i="1" s="1"/>
  <c r="P632" i="1" s="1"/>
  <c r="Q632" i="1"/>
  <c r="R632" i="1" s="1"/>
  <c r="N633" i="1"/>
  <c r="O633" i="1" s="1"/>
  <c r="P633" i="1" s="1"/>
  <c r="Q633" i="1"/>
  <c r="U633" i="1" s="1"/>
  <c r="N634" i="1"/>
  <c r="O634" i="1" s="1"/>
  <c r="P634" i="1" s="1"/>
  <c r="Q634" i="1"/>
  <c r="R634" i="1" s="1"/>
  <c r="N635" i="1"/>
  <c r="O635" i="1" s="1"/>
  <c r="P635" i="1" s="1"/>
  <c r="Q635" i="1"/>
  <c r="U635" i="1" s="1"/>
  <c r="N636" i="1"/>
  <c r="O636" i="1" s="1"/>
  <c r="P636" i="1" s="1"/>
  <c r="Q636" i="1"/>
  <c r="R636" i="1" s="1"/>
  <c r="N637" i="1"/>
  <c r="O637" i="1" s="1"/>
  <c r="P637" i="1" s="1"/>
  <c r="Q637" i="1"/>
  <c r="U637" i="1" s="1"/>
  <c r="N638" i="1"/>
  <c r="O638" i="1" s="1"/>
  <c r="P638" i="1" s="1"/>
  <c r="Q638" i="1"/>
  <c r="R638" i="1" s="1"/>
  <c r="N639" i="1"/>
  <c r="O639" i="1" s="1"/>
  <c r="P639" i="1" s="1"/>
  <c r="Q639" i="1"/>
  <c r="U639" i="1" s="1"/>
  <c r="N640" i="1"/>
  <c r="O640" i="1" s="1"/>
  <c r="P640" i="1" s="1"/>
  <c r="Q640" i="1"/>
  <c r="R640" i="1" s="1"/>
  <c r="N641" i="1"/>
  <c r="O641" i="1" s="1"/>
  <c r="P641" i="1" s="1"/>
  <c r="Q641" i="1"/>
  <c r="U641" i="1" s="1"/>
  <c r="N642" i="1"/>
  <c r="O642" i="1" s="1"/>
  <c r="P642" i="1" s="1"/>
  <c r="Q642" i="1"/>
  <c r="R642" i="1" s="1"/>
  <c r="N643" i="1"/>
  <c r="O643" i="1" s="1"/>
  <c r="P643" i="1" s="1"/>
  <c r="Q643" i="1"/>
  <c r="U643" i="1" s="1"/>
  <c r="N644" i="1"/>
  <c r="O644" i="1" s="1"/>
  <c r="P644" i="1" s="1"/>
  <c r="Q644" i="1"/>
  <c r="R644" i="1" s="1"/>
  <c r="N645" i="1"/>
  <c r="O645" i="1" s="1"/>
  <c r="P645" i="1" s="1"/>
  <c r="Q645" i="1"/>
  <c r="U645" i="1" s="1"/>
  <c r="N646" i="1"/>
  <c r="O646" i="1" s="1"/>
  <c r="P646" i="1" s="1"/>
  <c r="Q646" i="1"/>
  <c r="R646" i="1" s="1"/>
  <c r="N647" i="1"/>
  <c r="O647" i="1" s="1"/>
  <c r="P647" i="1" s="1"/>
  <c r="Q647" i="1"/>
  <c r="U647" i="1" s="1"/>
  <c r="N648" i="1"/>
  <c r="O648" i="1" s="1"/>
  <c r="P648" i="1" s="1"/>
  <c r="Q648" i="1"/>
  <c r="R648" i="1" s="1"/>
  <c r="N649" i="1"/>
  <c r="O649" i="1" s="1"/>
  <c r="P649" i="1" s="1"/>
  <c r="Q649" i="1"/>
  <c r="U649" i="1" s="1"/>
  <c r="N650" i="1"/>
  <c r="O650" i="1" s="1"/>
  <c r="P650" i="1" s="1"/>
  <c r="Q650" i="1"/>
  <c r="R650" i="1" s="1"/>
  <c r="N651" i="1"/>
  <c r="O651" i="1" s="1"/>
  <c r="P651" i="1" s="1"/>
  <c r="Q651" i="1"/>
  <c r="U651" i="1" s="1"/>
  <c r="N652" i="1"/>
  <c r="O652" i="1" s="1"/>
  <c r="P652" i="1" s="1"/>
  <c r="Q652" i="1"/>
  <c r="U652" i="1" s="1"/>
  <c r="N653" i="1"/>
  <c r="O653" i="1" s="1"/>
  <c r="P653" i="1" s="1"/>
  <c r="Q653" i="1"/>
  <c r="U653" i="1" s="1"/>
  <c r="N654" i="1"/>
  <c r="O654" i="1" s="1"/>
  <c r="P654" i="1" s="1"/>
  <c r="Q654" i="1"/>
  <c r="U654" i="1" s="1"/>
  <c r="N655" i="1"/>
  <c r="O655" i="1" s="1"/>
  <c r="P655" i="1" s="1"/>
  <c r="Q655" i="1"/>
  <c r="U655" i="1" s="1"/>
  <c r="N656" i="1"/>
  <c r="O656" i="1" s="1"/>
  <c r="P656" i="1" s="1"/>
  <c r="Q656" i="1"/>
  <c r="U656" i="1" s="1"/>
  <c r="N657" i="1"/>
  <c r="O657" i="1" s="1"/>
  <c r="P657" i="1" s="1"/>
  <c r="Q657" i="1"/>
  <c r="U657" i="1" s="1"/>
  <c r="N658" i="1"/>
  <c r="O658" i="1" s="1"/>
  <c r="P658" i="1" s="1"/>
  <c r="Q658" i="1"/>
  <c r="U658" i="1" s="1"/>
  <c r="N659" i="1"/>
  <c r="O659" i="1" s="1"/>
  <c r="P659" i="1" s="1"/>
  <c r="Q659" i="1"/>
  <c r="U659" i="1" s="1"/>
  <c r="N660" i="1"/>
  <c r="O660" i="1" s="1"/>
  <c r="P660" i="1" s="1"/>
  <c r="Q660" i="1"/>
  <c r="U660" i="1" s="1"/>
  <c r="N661" i="1"/>
  <c r="O661" i="1" s="1"/>
  <c r="P661" i="1" s="1"/>
  <c r="Q661" i="1"/>
  <c r="U661" i="1" s="1"/>
  <c r="N662" i="1"/>
  <c r="O662" i="1" s="1"/>
  <c r="P662" i="1" s="1"/>
  <c r="Q662" i="1"/>
  <c r="U662" i="1" s="1"/>
  <c r="N663" i="1"/>
  <c r="O663" i="1" s="1"/>
  <c r="P663" i="1" s="1"/>
  <c r="Q663" i="1"/>
  <c r="U663" i="1" s="1"/>
  <c r="N664" i="1"/>
  <c r="O664" i="1" s="1"/>
  <c r="P664" i="1" s="1"/>
  <c r="Q664" i="1"/>
  <c r="U664" i="1" s="1"/>
  <c r="N665" i="1"/>
  <c r="O665" i="1" s="1"/>
  <c r="P665" i="1" s="1"/>
  <c r="Q665" i="1"/>
  <c r="U665" i="1" s="1"/>
  <c r="N666" i="1"/>
  <c r="O666" i="1" s="1"/>
  <c r="P666" i="1" s="1"/>
  <c r="Q666" i="1"/>
  <c r="U666" i="1" s="1"/>
  <c r="N667" i="1"/>
  <c r="O667" i="1" s="1"/>
  <c r="P667" i="1" s="1"/>
  <c r="Q667" i="1"/>
  <c r="U667" i="1" s="1"/>
  <c r="N668" i="1"/>
  <c r="O668" i="1" s="1"/>
  <c r="P668" i="1" s="1"/>
  <c r="Q668" i="1"/>
  <c r="U668" i="1" s="1"/>
  <c r="N669" i="1"/>
  <c r="O669" i="1" s="1"/>
  <c r="P669" i="1" s="1"/>
  <c r="Q669" i="1"/>
  <c r="U669" i="1" s="1"/>
  <c r="N670" i="1"/>
  <c r="O670" i="1" s="1"/>
  <c r="P670" i="1" s="1"/>
  <c r="Q670" i="1"/>
  <c r="U670" i="1" s="1"/>
  <c r="N671" i="1"/>
  <c r="O671" i="1" s="1"/>
  <c r="P671" i="1" s="1"/>
  <c r="Q671" i="1"/>
  <c r="U671" i="1" s="1"/>
  <c r="N672" i="1"/>
  <c r="O672" i="1" s="1"/>
  <c r="P672" i="1" s="1"/>
  <c r="Q672" i="1"/>
  <c r="U672" i="1" s="1"/>
  <c r="N673" i="1"/>
  <c r="O673" i="1" s="1"/>
  <c r="P673" i="1" s="1"/>
  <c r="Q673" i="1"/>
  <c r="U673" i="1" s="1"/>
  <c r="N674" i="1"/>
  <c r="O674" i="1" s="1"/>
  <c r="P674" i="1" s="1"/>
  <c r="Q674" i="1"/>
  <c r="U674" i="1" s="1"/>
  <c r="N675" i="1"/>
  <c r="O675" i="1" s="1"/>
  <c r="P675" i="1" s="1"/>
  <c r="Q675" i="1"/>
  <c r="U675" i="1" s="1"/>
  <c r="N676" i="1"/>
  <c r="O676" i="1" s="1"/>
  <c r="P676" i="1" s="1"/>
  <c r="Q676" i="1"/>
  <c r="U676" i="1" s="1"/>
  <c r="N677" i="1"/>
  <c r="O677" i="1" s="1"/>
  <c r="P677" i="1" s="1"/>
  <c r="Q677" i="1"/>
  <c r="U677" i="1" s="1"/>
  <c r="N678" i="1"/>
  <c r="O678" i="1" s="1"/>
  <c r="P678" i="1" s="1"/>
  <c r="Q678" i="1"/>
  <c r="U678" i="1" s="1"/>
  <c r="N679" i="1"/>
  <c r="O679" i="1" s="1"/>
  <c r="P679" i="1" s="1"/>
  <c r="Q679" i="1"/>
  <c r="U679" i="1" s="1"/>
  <c r="N680" i="1"/>
  <c r="O680" i="1" s="1"/>
  <c r="P680" i="1" s="1"/>
  <c r="Q680" i="1"/>
  <c r="U680" i="1" s="1"/>
  <c r="N681" i="1"/>
  <c r="O681" i="1" s="1"/>
  <c r="P681" i="1" s="1"/>
  <c r="Q681" i="1"/>
  <c r="U681" i="1" s="1"/>
  <c r="N682" i="1"/>
  <c r="O682" i="1" s="1"/>
  <c r="P682" i="1" s="1"/>
  <c r="Q682" i="1"/>
  <c r="U682" i="1" s="1"/>
  <c r="N683" i="1"/>
  <c r="O683" i="1" s="1"/>
  <c r="P683" i="1" s="1"/>
  <c r="Q683" i="1"/>
  <c r="U683" i="1" s="1"/>
  <c r="N684" i="1"/>
  <c r="O684" i="1" s="1"/>
  <c r="P684" i="1" s="1"/>
  <c r="Q684" i="1"/>
  <c r="U684" i="1" s="1"/>
  <c r="N685" i="1"/>
  <c r="O685" i="1" s="1"/>
  <c r="P685" i="1" s="1"/>
  <c r="Q685" i="1"/>
  <c r="U685" i="1" s="1"/>
  <c r="N686" i="1"/>
  <c r="O686" i="1" s="1"/>
  <c r="P686" i="1" s="1"/>
  <c r="Q686" i="1"/>
  <c r="U686" i="1" s="1"/>
  <c r="N687" i="1"/>
  <c r="O687" i="1" s="1"/>
  <c r="P687" i="1" s="1"/>
  <c r="Q687" i="1"/>
  <c r="U687" i="1" s="1"/>
  <c r="N688" i="1"/>
  <c r="O688" i="1" s="1"/>
  <c r="P688" i="1" s="1"/>
  <c r="Q688" i="1"/>
  <c r="U688" i="1" s="1"/>
  <c r="N689" i="1"/>
  <c r="O689" i="1" s="1"/>
  <c r="P689" i="1" s="1"/>
  <c r="Q689" i="1"/>
  <c r="U689" i="1" s="1"/>
  <c r="N690" i="1"/>
  <c r="O690" i="1" s="1"/>
  <c r="P690" i="1" s="1"/>
  <c r="Q690" i="1"/>
  <c r="U690" i="1" s="1"/>
  <c r="N691" i="1"/>
  <c r="O691" i="1" s="1"/>
  <c r="P691" i="1" s="1"/>
  <c r="Q691" i="1"/>
  <c r="U691" i="1" s="1"/>
  <c r="N692" i="1"/>
  <c r="O692" i="1" s="1"/>
  <c r="P692" i="1" s="1"/>
  <c r="Q692" i="1"/>
  <c r="U692" i="1" s="1"/>
  <c r="N693" i="1"/>
  <c r="O693" i="1" s="1"/>
  <c r="P693" i="1" s="1"/>
  <c r="Q693" i="1"/>
  <c r="U693" i="1" s="1"/>
  <c r="N694" i="1"/>
  <c r="O694" i="1" s="1"/>
  <c r="P694" i="1" s="1"/>
  <c r="Q694" i="1"/>
  <c r="U694" i="1" s="1"/>
  <c r="N695" i="1"/>
  <c r="O695" i="1" s="1"/>
  <c r="P695" i="1" s="1"/>
  <c r="Q695" i="1"/>
  <c r="U695" i="1" s="1"/>
  <c r="N696" i="1"/>
  <c r="O696" i="1" s="1"/>
  <c r="P696" i="1" s="1"/>
  <c r="Q696" i="1"/>
  <c r="U696" i="1" s="1"/>
  <c r="N697" i="1"/>
  <c r="O697" i="1" s="1"/>
  <c r="P697" i="1" s="1"/>
  <c r="Q697" i="1"/>
  <c r="U697" i="1" s="1"/>
  <c r="N698" i="1"/>
  <c r="O698" i="1" s="1"/>
  <c r="P698" i="1" s="1"/>
  <c r="Q698" i="1"/>
  <c r="S698" i="1" s="1"/>
  <c r="N699" i="1"/>
  <c r="O699" i="1" s="1"/>
  <c r="P699" i="1" s="1"/>
  <c r="Q699" i="1"/>
  <c r="U699" i="1" s="1"/>
  <c r="N700" i="1"/>
  <c r="O700" i="1" s="1"/>
  <c r="P700" i="1" s="1"/>
  <c r="Q700" i="1"/>
  <c r="S700" i="1" s="1"/>
  <c r="N701" i="1"/>
  <c r="O701" i="1" s="1"/>
  <c r="P701" i="1" s="1"/>
  <c r="Q701" i="1"/>
  <c r="U701" i="1" s="1"/>
  <c r="N702" i="1"/>
  <c r="O702" i="1" s="1"/>
  <c r="P702" i="1" s="1"/>
  <c r="Q702" i="1"/>
  <c r="S702" i="1" s="1"/>
  <c r="N703" i="1"/>
  <c r="O703" i="1" s="1"/>
  <c r="P703" i="1" s="1"/>
  <c r="Q703" i="1"/>
  <c r="U703" i="1" s="1"/>
  <c r="N704" i="1"/>
  <c r="O704" i="1" s="1"/>
  <c r="P704" i="1" s="1"/>
  <c r="Q704" i="1"/>
  <c r="S704" i="1" s="1"/>
  <c r="N705" i="1"/>
  <c r="O705" i="1" s="1"/>
  <c r="P705" i="1" s="1"/>
  <c r="Q705" i="1"/>
  <c r="U705" i="1" s="1"/>
  <c r="N706" i="1"/>
  <c r="O706" i="1" s="1"/>
  <c r="P706" i="1" s="1"/>
  <c r="Q706" i="1"/>
  <c r="S706" i="1" s="1"/>
  <c r="N707" i="1"/>
  <c r="O707" i="1" s="1"/>
  <c r="P707" i="1" s="1"/>
  <c r="Q707" i="1"/>
  <c r="U707" i="1" s="1"/>
  <c r="N708" i="1"/>
  <c r="O708" i="1" s="1"/>
  <c r="P708" i="1" s="1"/>
  <c r="Q708" i="1"/>
  <c r="S708" i="1" s="1"/>
  <c r="N709" i="1"/>
  <c r="O709" i="1" s="1"/>
  <c r="P709" i="1" s="1"/>
  <c r="Q709" i="1"/>
  <c r="U709" i="1" s="1"/>
  <c r="N710" i="1"/>
  <c r="O710" i="1" s="1"/>
  <c r="P710" i="1" s="1"/>
  <c r="Q710" i="1"/>
  <c r="S710" i="1" s="1"/>
  <c r="N711" i="1"/>
  <c r="O711" i="1" s="1"/>
  <c r="P711" i="1" s="1"/>
  <c r="Q711" i="1"/>
  <c r="U711" i="1" s="1"/>
  <c r="N712" i="1"/>
  <c r="O712" i="1" s="1"/>
  <c r="P712" i="1" s="1"/>
  <c r="Q712" i="1"/>
  <c r="S712" i="1" s="1"/>
  <c r="N713" i="1"/>
  <c r="O713" i="1" s="1"/>
  <c r="P713" i="1" s="1"/>
  <c r="Q713" i="1"/>
  <c r="U713" i="1" s="1"/>
  <c r="N714" i="1"/>
  <c r="O714" i="1" s="1"/>
  <c r="P714" i="1" s="1"/>
  <c r="Q714" i="1"/>
  <c r="S714" i="1" s="1"/>
  <c r="N715" i="1"/>
  <c r="O715" i="1" s="1"/>
  <c r="P715" i="1" s="1"/>
  <c r="Q715" i="1"/>
  <c r="U715" i="1" s="1"/>
  <c r="N716" i="1"/>
  <c r="O716" i="1" s="1"/>
  <c r="P716" i="1" s="1"/>
  <c r="Q716" i="1"/>
  <c r="S716" i="1" s="1"/>
  <c r="N717" i="1"/>
  <c r="O717" i="1" s="1"/>
  <c r="P717" i="1" s="1"/>
  <c r="Q717" i="1"/>
  <c r="U717" i="1" s="1"/>
  <c r="N718" i="1"/>
  <c r="O718" i="1" s="1"/>
  <c r="P718" i="1" s="1"/>
  <c r="Q718" i="1"/>
  <c r="S718" i="1" s="1"/>
  <c r="N719" i="1"/>
  <c r="O719" i="1" s="1"/>
  <c r="P719" i="1" s="1"/>
  <c r="Q719" i="1"/>
  <c r="U719" i="1" s="1"/>
  <c r="N720" i="1"/>
  <c r="O720" i="1" s="1"/>
  <c r="P720" i="1" s="1"/>
  <c r="Q720" i="1"/>
  <c r="N721" i="1"/>
  <c r="O721" i="1" s="1"/>
  <c r="P721" i="1" s="1"/>
  <c r="Q721" i="1"/>
  <c r="U721" i="1" s="1"/>
  <c r="N722" i="1"/>
  <c r="O722" i="1" s="1"/>
  <c r="P722" i="1" s="1"/>
  <c r="Q722" i="1"/>
  <c r="S722" i="1" s="1"/>
  <c r="N723" i="1"/>
  <c r="O723" i="1" s="1"/>
  <c r="P723" i="1" s="1"/>
  <c r="Q723" i="1"/>
  <c r="U723" i="1" s="1"/>
  <c r="N724" i="1"/>
  <c r="O724" i="1" s="1"/>
  <c r="P724" i="1" s="1"/>
  <c r="Q724" i="1"/>
  <c r="N725" i="1"/>
  <c r="O725" i="1" s="1"/>
  <c r="P725" i="1" s="1"/>
  <c r="Q725" i="1"/>
  <c r="U725" i="1" s="1"/>
  <c r="N726" i="1"/>
  <c r="O726" i="1" s="1"/>
  <c r="P726" i="1" s="1"/>
  <c r="Q726" i="1"/>
  <c r="S726" i="1" s="1"/>
  <c r="N727" i="1"/>
  <c r="O727" i="1" s="1"/>
  <c r="P727" i="1" s="1"/>
  <c r="Q727" i="1"/>
  <c r="U727" i="1" s="1"/>
  <c r="N728" i="1"/>
  <c r="O728" i="1" s="1"/>
  <c r="P728" i="1" s="1"/>
  <c r="Q728" i="1"/>
  <c r="N729" i="1"/>
  <c r="O729" i="1" s="1"/>
  <c r="P729" i="1" s="1"/>
  <c r="Q729" i="1"/>
  <c r="U729" i="1" s="1"/>
  <c r="N730" i="1"/>
  <c r="O730" i="1" s="1"/>
  <c r="P730" i="1" s="1"/>
  <c r="Q730" i="1"/>
  <c r="S730" i="1" s="1"/>
  <c r="N731" i="1"/>
  <c r="O731" i="1" s="1"/>
  <c r="P731" i="1" s="1"/>
  <c r="Q731" i="1"/>
  <c r="U731" i="1" s="1"/>
  <c r="N732" i="1"/>
  <c r="O732" i="1" s="1"/>
  <c r="P732" i="1" s="1"/>
  <c r="Q732" i="1"/>
  <c r="N733" i="1"/>
  <c r="O733" i="1" s="1"/>
  <c r="P733" i="1" s="1"/>
  <c r="Q733" i="1"/>
  <c r="U733" i="1" s="1"/>
  <c r="N734" i="1"/>
  <c r="O734" i="1" s="1"/>
  <c r="P734" i="1" s="1"/>
  <c r="Q734" i="1"/>
  <c r="S734" i="1" s="1"/>
  <c r="N735" i="1"/>
  <c r="O735" i="1" s="1"/>
  <c r="P735" i="1" s="1"/>
  <c r="Q735" i="1"/>
  <c r="U735" i="1" s="1"/>
  <c r="N736" i="1"/>
  <c r="O736" i="1" s="1"/>
  <c r="P736" i="1" s="1"/>
  <c r="Q736" i="1"/>
  <c r="N737" i="1"/>
  <c r="O737" i="1" s="1"/>
  <c r="P737" i="1" s="1"/>
  <c r="Q737" i="1"/>
  <c r="S737" i="1" s="1"/>
  <c r="N738" i="1"/>
  <c r="O738" i="1" s="1"/>
  <c r="P738" i="1" s="1"/>
  <c r="Q738" i="1"/>
  <c r="R738" i="1" s="1"/>
  <c r="N739" i="1"/>
  <c r="O739" i="1" s="1"/>
  <c r="P739" i="1" s="1"/>
  <c r="Q739" i="1"/>
  <c r="S739" i="1" s="1"/>
  <c r="N740" i="1"/>
  <c r="O740" i="1" s="1"/>
  <c r="P740" i="1" s="1"/>
  <c r="Q740" i="1"/>
  <c r="N741" i="1"/>
  <c r="O741" i="1" s="1"/>
  <c r="P741" i="1" s="1"/>
  <c r="Q741" i="1"/>
  <c r="S741" i="1" s="1"/>
  <c r="N742" i="1"/>
  <c r="O742" i="1" s="1"/>
  <c r="P742" i="1" s="1"/>
  <c r="Q742" i="1"/>
  <c r="R742" i="1" s="1"/>
  <c r="N743" i="1"/>
  <c r="O743" i="1" s="1"/>
  <c r="P743" i="1" s="1"/>
  <c r="Q743" i="1"/>
  <c r="S743" i="1" s="1"/>
  <c r="N744" i="1"/>
  <c r="O744" i="1" s="1"/>
  <c r="P744" i="1" s="1"/>
  <c r="Q744" i="1"/>
  <c r="U744" i="1" s="1"/>
  <c r="N745" i="1"/>
  <c r="O745" i="1" s="1"/>
  <c r="P745" i="1" s="1"/>
  <c r="Q745" i="1"/>
  <c r="S745" i="1" s="1"/>
  <c r="N746" i="1"/>
  <c r="O746" i="1" s="1"/>
  <c r="P746" i="1" s="1"/>
  <c r="Q746" i="1"/>
  <c r="R746" i="1" s="1"/>
  <c r="N747" i="1"/>
  <c r="O747" i="1" s="1"/>
  <c r="P747" i="1" s="1"/>
  <c r="Q747" i="1"/>
  <c r="S747" i="1" s="1"/>
  <c r="N748" i="1"/>
  <c r="O748" i="1" s="1"/>
  <c r="P748" i="1" s="1"/>
  <c r="Q748" i="1"/>
  <c r="U748" i="1" s="1"/>
  <c r="N749" i="1"/>
  <c r="O749" i="1" s="1"/>
  <c r="P749" i="1" s="1"/>
  <c r="Q749" i="1"/>
  <c r="S749" i="1" s="1"/>
  <c r="N750" i="1"/>
  <c r="O750" i="1" s="1"/>
  <c r="P750" i="1" s="1"/>
  <c r="Q750" i="1"/>
  <c r="R750" i="1" s="1"/>
  <c r="N751" i="1"/>
  <c r="O751" i="1" s="1"/>
  <c r="P751" i="1" s="1"/>
  <c r="Q751" i="1"/>
  <c r="S751" i="1" s="1"/>
  <c r="N752" i="1"/>
  <c r="O752" i="1" s="1"/>
  <c r="P752" i="1" s="1"/>
  <c r="Q752" i="1"/>
  <c r="U752" i="1" s="1"/>
  <c r="N753" i="1"/>
  <c r="O753" i="1" s="1"/>
  <c r="P753" i="1" s="1"/>
  <c r="Q753" i="1"/>
  <c r="S753" i="1" s="1"/>
  <c r="N754" i="1"/>
  <c r="O754" i="1" s="1"/>
  <c r="P754" i="1" s="1"/>
  <c r="Q754" i="1"/>
  <c r="R754" i="1" s="1"/>
  <c r="N755" i="1"/>
  <c r="O755" i="1" s="1"/>
  <c r="P755" i="1" s="1"/>
  <c r="Q755" i="1"/>
  <c r="S755" i="1" s="1"/>
  <c r="N756" i="1"/>
  <c r="O756" i="1" s="1"/>
  <c r="P756" i="1" s="1"/>
  <c r="Q756" i="1"/>
  <c r="U756" i="1" s="1"/>
  <c r="N757" i="1"/>
  <c r="O757" i="1" s="1"/>
  <c r="P757" i="1" s="1"/>
  <c r="Q757" i="1"/>
  <c r="S757" i="1" s="1"/>
  <c r="N758" i="1"/>
  <c r="O758" i="1" s="1"/>
  <c r="P758" i="1" s="1"/>
  <c r="Q758" i="1"/>
  <c r="R758" i="1" s="1"/>
  <c r="N759" i="1"/>
  <c r="O759" i="1" s="1"/>
  <c r="P759" i="1" s="1"/>
  <c r="Q759" i="1"/>
  <c r="S759" i="1" s="1"/>
  <c r="N760" i="1"/>
  <c r="O760" i="1" s="1"/>
  <c r="P760" i="1" s="1"/>
  <c r="Q760" i="1"/>
  <c r="U760" i="1" s="1"/>
  <c r="N761" i="1"/>
  <c r="O761" i="1" s="1"/>
  <c r="P761" i="1" s="1"/>
  <c r="Q761" i="1"/>
  <c r="S761" i="1" s="1"/>
  <c r="N762" i="1"/>
  <c r="O762" i="1" s="1"/>
  <c r="P762" i="1" s="1"/>
  <c r="Q762" i="1"/>
  <c r="R762" i="1" s="1"/>
  <c r="N763" i="1"/>
  <c r="O763" i="1" s="1"/>
  <c r="P763" i="1" s="1"/>
  <c r="Q763" i="1"/>
  <c r="S763" i="1" s="1"/>
  <c r="N764" i="1"/>
  <c r="O764" i="1" s="1"/>
  <c r="P764" i="1" s="1"/>
  <c r="Q764" i="1"/>
  <c r="U764" i="1" s="1"/>
  <c r="N765" i="1"/>
  <c r="O765" i="1" s="1"/>
  <c r="P765" i="1" s="1"/>
  <c r="Q765" i="1"/>
  <c r="S765" i="1" s="1"/>
  <c r="N766" i="1"/>
  <c r="O766" i="1" s="1"/>
  <c r="P766" i="1" s="1"/>
  <c r="Q766" i="1"/>
  <c r="R766" i="1" s="1"/>
  <c r="N767" i="1"/>
  <c r="O767" i="1" s="1"/>
  <c r="P767" i="1" s="1"/>
  <c r="Q767" i="1"/>
  <c r="S767" i="1" s="1"/>
  <c r="N768" i="1"/>
  <c r="O768" i="1" s="1"/>
  <c r="P768" i="1" s="1"/>
  <c r="Q768" i="1"/>
  <c r="U768" i="1" s="1"/>
  <c r="N769" i="1"/>
  <c r="O769" i="1" s="1"/>
  <c r="P769" i="1" s="1"/>
  <c r="Q769" i="1"/>
  <c r="S769" i="1" s="1"/>
  <c r="N770" i="1"/>
  <c r="O770" i="1" s="1"/>
  <c r="P770" i="1" s="1"/>
  <c r="Q770" i="1"/>
  <c r="R770" i="1" s="1"/>
  <c r="N771" i="1"/>
  <c r="O771" i="1" s="1"/>
  <c r="P771" i="1" s="1"/>
  <c r="Q771" i="1"/>
  <c r="S771" i="1" s="1"/>
  <c r="N772" i="1"/>
  <c r="O772" i="1" s="1"/>
  <c r="P772" i="1" s="1"/>
  <c r="Q772" i="1"/>
  <c r="U772" i="1" s="1"/>
  <c r="N773" i="1"/>
  <c r="O773" i="1" s="1"/>
  <c r="P773" i="1" s="1"/>
  <c r="Q773" i="1"/>
  <c r="S773" i="1" s="1"/>
  <c r="N774" i="1"/>
  <c r="O774" i="1" s="1"/>
  <c r="P774" i="1" s="1"/>
  <c r="Q774" i="1"/>
  <c r="R774" i="1" s="1"/>
  <c r="N775" i="1"/>
  <c r="O775" i="1" s="1"/>
  <c r="P775" i="1" s="1"/>
  <c r="Q775" i="1"/>
  <c r="S775" i="1" s="1"/>
  <c r="N776" i="1"/>
  <c r="O776" i="1" s="1"/>
  <c r="P776" i="1" s="1"/>
  <c r="Q776" i="1"/>
  <c r="U776" i="1" s="1"/>
  <c r="N777" i="1"/>
  <c r="O777" i="1" s="1"/>
  <c r="P777" i="1" s="1"/>
  <c r="Q777" i="1"/>
  <c r="S777" i="1" s="1"/>
  <c r="N778" i="1"/>
  <c r="O778" i="1" s="1"/>
  <c r="P778" i="1" s="1"/>
  <c r="Q778" i="1"/>
  <c r="R778" i="1" s="1"/>
  <c r="N779" i="1"/>
  <c r="O779" i="1" s="1"/>
  <c r="P779" i="1" s="1"/>
  <c r="Q779" i="1"/>
  <c r="S779" i="1" s="1"/>
  <c r="N780" i="1"/>
  <c r="O780" i="1" s="1"/>
  <c r="P780" i="1" s="1"/>
  <c r="Q780" i="1"/>
  <c r="U780" i="1" s="1"/>
  <c r="N781" i="1"/>
  <c r="O781" i="1" s="1"/>
  <c r="P781" i="1" s="1"/>
  <c r="Q781" i="1"/>
  <c r="S781" i="1" s="1"/>
  <c r="N782" i="1"/>
  <c r="O782" i="1" s="1"/>
  <c r="P782" i="1" s="1"/>
  <c r="Q782" i="1"/>
  <c r="R782" i="1" s="1"/>
  <c r="N783" i="1"/>
  <c r="O783" i="1" s="1"/>
  <c r="P783" i="1" s="1"/>
  <c r="Q783" i="1"/>
  <c r="S783" i="1" s="1"/>
  <c r="N784" i="1"/>
  <c r="O784" i="1" s="1"/>
  <c r="P784" i="1" s="1"/>
  <c r="Q784" i="1"/>
  <c r="U784" i="1" s="1"/>
  <c r="N785" i="1"/>
  <c r="O785" i="1" s="1"/>
  <c r="P785" i="1" s="1"/>
  <c r="Q785" i="1"/>
  <c r="S785" i="1" s="1"/>
  <c r="N786" i="1"/>
  <c r="O786" i="1" s="1"/>
  <c r="P786" i="1" s="1"/>
  <c r="Q786" i="1"/>
  <c r="R786" i="1" s="1"/>
  <c r="N787" i="1"/>
  <c r="O787" i="1" s="1"/>
  <c r="P787" i="1" s="1"/>
  <c r="Q787" i="1"/>
  <c r="S787" i="1" s="1"/>
  <c r="N788" i="1"/>
  <c r="O788" i="1" s="1"/>
  <c r="P788" i="1" s="1"/>
  <c r="Q788" i="1"/>
  <c r="U788" i="1" s="1"/>
  <c r="N789" i="1"/>
  <c r="O789" i="1" s="1"/>
  <c r="P789" i="1" s="1"/>
  <c r="Q789" i="1"/>
  <c r="S789" i="1" s="1"/>
  <c r="N790" i="1"/>
  <c r="O790" i="1" s="1"/>
  <c r="P790" i="1" s="1"/>
  <c r="Q790" i="1"/>
  <c r="R790" i="1" s="1"/>
  <c r="N791" i="1"/>
  <c r="O791" i="1" s="1"/>
  <c r="P791" i="1" s="1"/>
  <c r="Q791" i="1"/>
  <c r="S791" i="1" s="1"/>
  <c r="N792" i="1"/>
  <c r="O792" i="1" s="1"/>
  <c r="P792" i="1" s="1"/>
  <c r="Q792" i="1"/>
  <c r="U792" i="1" s="1"/>
  <c r="N793" i="1"/>
  <c r="O793" i="1" s="1"/>
  <c r="P793" i="1" s="1"/>
  <c r="Q793" i="1"/>
  <c r="S793" i="1" s="1"/>
  <c r="N794" i="1"/>
  <c r="O794" i="1" s="1"/>
  <c r="P794" i="1" s="1"/>
  <c r="Q794" i="1"/>
  <c r="R794" i="1" s="1"/>
  <c r="N795" i="1"/>
  <c r="O795" i="1" s="1"/>
  <c r="P795" i="1" s="1"/>
  <c r="Q795" i="1"/>
  <c r="S795" i="1" s="1"/>
  <c r="N796" i="1"/>
  <c r="O796" i="1" s="1"/>
  <c r="P796" i="1" s="1"/>
  <c r="Q796" i="1"/>
  <c r="U796" i="1" s="1"/>
  <c r="N797" i="1"/>
  <c r="O797" i="1" s="1"/>
  <c r="P797" i="1" s="1"/>
  <c r="Q797" i="1"/>
  <c r="S797" i="1" s="1"/>
  <c r="N798" i="1"/>
  <c r="O798" i="1" s="1"/>
  <c r="P798" i="1" s="1"/>
  <c r="Q798" i="1"/>
  <c r="R798" i="1" s="1"/>
  <c r="N799" i="1"/>
  <c r="O799" i="1" s="1"/>
  <c r="P799" i="1" s="1"/>
  <c r="Q799" i="1"/>
  <c r="S799" i="1" s="1"/>
  <c r="N800" i="1"/>
  <c r="O800" i="1" s="1"/>
  <c r="P800" i="1" s="1"/>
  <c r="Q800" i="1"/>
  <c r="U800" i="1" s="1"/>
  <c r="N801" i="1"/>
  <c r="O801" i="1" s="1"/>
  <c r="P801" i="1" s="1"/>
  <c r="Q801" i="1"/>
  <c r="R801" i="1" s="1"/>
  <c r="N802" i="1"/>
  <c r="O802" i="1" s="1"/>
  <c r="P802" i="1" s="1"/>
  <c r="Q802" i="1"/>
  <c r="R802" i="1" s="1"/>
  <c r="N803" i="1"/>
  <c r="O803" i="1" s="1"/>
  <c r="P803" i="1" s="1"/>
  <c r="Q803" i="1"/>
  <c r="R803" i="1" s="1"/>
  <c r="N804" i="1"/>
  <c r="O804" i="1" s="1"/>
  <c r="P804" i="1" s="1"/>
  <c r="Q804" i="1"/>
  <c r="U804" i="1" s="1"/>
  <c r="N805" i="1"/>
  <c r="O805" i="1" s="1"/>
  <c r="P805" i="1" s="1"/>
  <c r="Q805" i="1"/>
  <c r="R805" i="1" s="1"/>
  <c r="N806" i="1"/>
  <c r="O806" i="1" s="1"/>
  <c r="P806" i="1" s="1"/>
  <c r="Q806" i="1"/>
  <c r="R806" i="1" s="1"/>
  <c r="N807" i="1"/>
  <c r="O807" i="1" s="1"/>
  <c r="P807" i="1" s="1"/>
  <c r="Q807" i="1"/>
  <c r="R807" i="1" s="1"/>
  <c r="N808" i="1"/>
  <c r="O808" i="1" s="1"/>
  <c r="P808" i="1" s="1"/>
  <c r="Q808" i="1"/>
  <c r="R808" i="1" s="1"/>
  <c r="N809" i="1"/>
  <c r="O809" i="1" s="1"/>
  <c r="P809" i="1" s="1"/>
  <c r="Q809" i="1"/>
  <c r="R809" i="1" s="1"/>
  <c r="N810" i="1"/>
  <c r="O810" i="1" s="1"/>
  <c r="P810" i="1" s="1"/>
  <c r="Q810" i="1"/>
  <c r="R810" i="1" s="1"/>
  <c r="N811" i="1"/>
  <c r="O811" i="1" s="1"/>
  <c r="P811" i="1" s="1"/>
  <c r="Q811" i="1"/>
  <c r="R811" i="1" s="1"/>
  <c r="N812" i="1"/>
  <c r="O812" i="1" s="1"/>
  <c r="P812" i="1" s="1"/>
  <c r="Q812" i="1"/>
  <c r="R812" i="1" s="1"/>
  <c r="N813" i="1"/>
  <c r="O813" i="1" s="1"/>
  <c r="P813" i="1" s="1"/>
  <c r="Q813" i="1"/>
  <c r="R813" i="1" s="1"/>
  <c r="N814" i="1"/>
  <c r="O814" i="1" s="1"/>
  <c r="P814" i="1" s="1"/>
  <c r="Q814" i="1"/>
  <c r="R814" i="1" s="1"/>
  <c r="N815" i="1"/>
  <c r="O815" i="1" s="1"/>
  <c r="P815" i="1" s="1"/>
  <c r="Q815" i="1"/>
  <c r="R815" i="1" s="1"/>
  <c r="N816" i="1"/>
  <c r="O816" i="1" s="1"/>
  <c r="P816" i="1" s="1"/>
  <c r="Q816" i="1"/>
  <c r="R816" i="1" s="1"/>
  <c r="N817" i="1"/>
  <c r="O817" i="1" s="1"/>
  <c r="P817" i="1" s="1"/>
  <c r="Q817" i="1"/>
  <c r="R817" i="1" s="1"/>
  <c r="N818" i="1"/>
  <c r="O818" i="1" s="1"/>
  <c r="P818" i="1" s="1"/>
  <c r="Q818" i="1"/>
  <c r="R818" i="1" s="1"/>
  <c r="N819" i="1"/>
  <c r="O819" i="1" s="1"/>
  <c r="P819" i="1" s="1"/>
  <c r="Q819" i="1"/>
  <c r="R819" i="1" s="1"/>
  <c r="N820" i="1"/>
  <c r="O820" i="1" s="1"/>
  <c r="P820" i="1" s="1"/>
  <c r="Q820" i="1"/>
  <c r="R820" i="1" s="1"/>
  <c r="N821" i="1"/>
  <c r="O821" i="1" s="1"/>
  <c r="P821" i="1" s="1"/>
  <c r="Q821" i="1"/>
  <c r="R821" i="1" s="1"/>
  <c r="N822" i="1"/>
  <c r="O822" i="1" s="1"/>
  <c r="P822" i="1" s="1"/>
  <c r="Q822" i="1"/>
  <c r="R822" i="1" s="1"/>
  <c r="N823" i="1"/>
  <c r="O823" i="1" s="1"/>
  <c r="P823" i="1" s="1"/>
  <c r="Q823" i="1"/>
  <c r="R823" i="1" s="1"/>
  <c r="N824" i="1"/>
  <c r="O824" i="1" s="1"/>
  <c r="P824" i="1" s="1"/>
  <c r="Q824" i="1"/>
  <c r="R824" i="1" s="1"/>
  <c r="N825" i="1"/>
  <c r="O825" i="1" s="1"/>
  <c r="P825" i="1" s="1"/>
  <c r="Q825" i="1"/>
  <c r="R825" i="1" s="1"/>
  <c r="N826" i="1"/>
  <c r="O826" i="1" s="1"/>
  <c r="P826" i="1" s="1"/>
  <c r="Q826" i="1"/>
  <c r="R826" i="1" s="1"/>
  <c r="N827" i="1"/>
  <c r="O827" i="1" s="1"/>
  <c r="P827" i="1" s="1"/>
  <c r="Q827" i="1"/>
  <c r="R827" i="1" s="1"/>
  <c r="N828" i="1"/>
  <c r="O828" i="1" s="1"/>
  <c r="P828" i="1" s="1"/>
  <c r="Q828" i="1"/>
  <c r="R828" i="1" s="1"/>
  <c r="N829" i="1"/>
  <c r="O829" i="1" s="1"/>
  <c r="P829" i="1" s="1"/>
  <c r="Q829" i="1"/>
  <c r="R829" i="1" s="1"/>
  <c r="N830" i="1"/>
  <c r="O830" i="1" s="1"/>
  <c r="P830" i="1" s="1"/>
  <c r="Q830" i="1"/>
  <c r="R830" i="1" s="1"/>
  <c r="N831" i="1"/>
  <c r="O831" i="1" s="1"/>
  <c r="P831" i="1" s="1"/>
  <c r="Q831" i="1"/>
  <c r="R831" i="1" s="1"/>
  <c r="N832" i="1"/>
  <c r="O832" i="1" s="1"/>
  <c r="P832" i="1" s="1"/>
  <c r="Q832" i="1"/>
  <c r="R832" i="1" s="1"/>
  <c r="N833" i="1"/>
  <c r="O833" i="1" s="1"/>
  <c r="P833" i="1" s="1"/>
  <c r="Q833" i="1"/>
  <c r="R833" i="1" s="1"/>
  <c r="N834" i="1"/>
  <c r="O834" i="1" s="1"/>
  <c r="P834" i="1" s="1"/>
  <c r="Q834" i="1"/>
  <c r="R834" i="1" s="1"/>
  <c r="N835" i="1"/>
  <c r="O835" i="1" s="1"/>
  <c r="P835" i="1" s="1"/>
  <c r="Q835" i="1"/>
  <c r="R835" i="1" s="1"/>
  <c r="N836" i="1"/>
  <c r="O836" i="1" s="1"/>
  <c r="P836" i="1" s="1"/>
  <c r="Q836" i="1"/>
  <c r="R836" i="1" s="1"/>
  <c r="N837" i="1"/>
  <c r="O837" i="1" s="1"/>
  <c r="P837" i="1" s="1"/>
  <c r="Q837" i="1"/>
  <c r="R837" i="1" s="1"/>
  <c r="N838" i="1"/>
  <c r="O838" i="1" s="1"/>
  <c r="P838" i="1" s="1"/>
  <c r="Q838" i="1"/>
  <c r="R838" i="1" s="1"/>
  <c r="N839" i="1"/>
  <c r="O839" i="1" s="1"/>
  <c r="P839" i="1" s="1"/>
  <c r="Q839" i="1"/>
  <c r="R839" i="1" s="1"/>
  <c r="N840" i="1"/>
  <c r="O840" i="1" s="1"/>
  <c r="P840" i="1" s="1"/>
  <c r="Q840" i="1"/>
  <c r="R840" i="1" s="1"/>
  <c r="N841" i="1"/>
  <c r="O841" i="1" s="1"/>
  <c r="P841" i="1" s="1"/>
  <c r="Q841" i="1"/>
  <c r="R841" i="1" s="1"/>
  <c r="N842" i="1"/>
  <c r="O842" i="1" s="1"/>
  <c r="P842" i="1" s="1"/>
  <c r="Q842" i="1"/>
  <c r="R842" i="1" s="1"/>
  <c r="N843" i="1"/>
  <c r="O843" i="1" s="1"/>
  <c r="P843" i="1" s="1"/>
  <c r="Q843" i="1"/>
  <c r="R843" i="1" s="1"/>
  <c r="N844" i="1"/>
  <c r="O844" i="1" s="1"/>
  <c r="P844" i="1" s="1"/>
  <c r="Q844" i="1"/>
  <c r="R844" i="1" s="1"/>
  <c r="N845" i="1"/>
  <c r="O845" i="1" s="1"/>
  <c r="P845" i="1" s="1"/>
  <c r="Q845" i="1"/>
  <c r="R845" i="1" s="1"/>
  <c r="N846" i="1"/>
  <c r="O846" i="1" s="1"/>
  <c r="P846" i="1" s="1"/>
  <c r="Q846" i="1"/>
  <c r="R846" i="1" s="1"/>
  <c r="N847" i="1"/>
  <c r="O847" i="1" s="1"/>
  <c r="P847" i="1" s="1"/>
  <c r="Q847" i="1"/>
  <c r="R847" i="1" s="1"/>
  <c r="N848" i="1"/>
  <c r="O848" i="1" s="1"/>
  <c r="P848" i="1" s="1"/>
  <c r="Q848" i="1"/>
  <c r="R848" i="1" s="1"/>
  <c r="N849" i="1"/>
  <c r="O849" i="1" s="1"/>
  <c r="P849" i="1" s="1"/>
  <c r="Q849" i="1"/>
  <c r="R849" i="1" s="1"/>
  <c r="N850" i="1"/>
  <c r="O850" i="1" s="1"/>
  <c r="P850" i="1" s="1"/>
  <c r="Q850" i="1"/>
  <c r="R850" i="1" s="1"/>
  <c r="N851" i="1"/>
  <c r="O851" i="1" s="1"/>
  <c r="P851" i="1" s="1"/>
  <c r="Q851" i="1"/>
  <c r="R851" i="1" s="1"/>
  <c r="N852" i="1"/>
  <c r="O852" i="1" s="1"/>
  <c r="P852" i="1" s="1"/>
  <c r="Q852" i="1"/>
  <c r="R852" i="1" s="1"/>
  <c r="N853" i="1"/>
  <c r="O853" i="1" s="1"/>
  <c r="P853" i="1" s="1"/>
  <c r="Q853" i="1"/>
  <c r="R853" i="1" s="1"/>
  <c r="N854" i="1"/>
  <c r="O854" i="1" s="1"/>
  <c r="P854" i="1" s="1"/>
  <c r="Q854" i="1"/>
  <c r="R854" i="1" s="1"/>
  <c r="N855" i="1"/>
  <c r="O855" i="1" s="1"/>
  <c r="P855" i="1" s="1"/>
  <c r="Q855" i="1"/>
  <c r="R855" i="1" s="1"/>
  <c r="N856" i="1"/>
  <c r="O856" i="1" s="1"/>
  <c r="P856" i="1" s="1"/>
  <c r="Q856" i="1"/>
  <c r="R856" i="1" s="1"/>
  <c r="N857" i="1"/>
  <c r="O857" i="1" s="1"/>
  <c r="P857" i="1" s="1"/>
  <c r="Q857" i="1"/>
  <c r="R857" i="1" s="1"/>
  <c r="N858" i="1"/>
  <c r="O858" i="1" s="1"/>
  <c r="P858" i="1" s="1"/>
  <c r="Q858" i="1"/>
  <c r="R858" i="1" s="1"/>
  <c r="N859" i="1"/>
  <c r="O859" i="1" s="1"/>
  <c r="P859" i="1" s="1"/>
  <c r="Q859" i="1"/>
  <c r="R859" i="1" s="1"/>
  <c r="N860" i="1"/>
  <c r="O860" i="1" s="1"/>
  <c r="P860" i="1" s="1"/>
  <c r="Q860" i="1"/>
  <c r="R860" i="1" s="1"/>
  <c r="N861" i="1"/>
  <c r="O861" i="1" s="1"/>
  <c r="P861" i="1" s="1"/>
  <c r="Q861" i="1"/>
  <c r="R861" i="1" s="1"/>
  <c r="N862" i="1"/>
  <c r="O862" i="1" s="1"/>
  <c r="P862" i="1" s="1"/>
  <c r="Q862" i="1"/>
  <c r="R862" i="1" s="1"/>
  <c r="N863" i="1"/>
  <c r="O863" i="1" s="1"/>
  <c r="P863" i="1" s="1"/>
  <c r="Q863" i="1"/>
  <c r="R863" i="1" s="1"/>
  <c r="N864" i="1"/>
  <c r="O864" i="1" s="1"/>
  <c r="P864" i="1" s="1"/>
  <c r="Q864" i="1"/>
  <c r="R864" i="1" s="1"/>
  <c r="N865" i="1"/>
  <c r="O865" i="1" s="1"/>
  <c r="P865" i="1" s="1"/>
  <c r="Q865" i="1"/>
  <c r="R865" i="1" s="1"/>
  <c r="N866" i="1"/>
  <c r="O866" i="1" s="1"/>
  <c r="P866" i="1" s="1"/>
  <c r="Q866" i="1"/>
  <c r="R866" i="1" s="1"/>
  <c r="N867" i="1"/>
  <c r="O867" i="1" s="1"/>
  <c r="P867" i="1" s="1"/>
  <c r="Q867" i="1"/>
  <c r="R867" i="1" s="1"/>
  <c r="N868" i="1"/>
  <c r="O868" i="1" s="1"/>
  <c r="P868" i="1" s="1"/>
  <c r="Q868" i="1"/>
  <c r="R868" i="1" s="1"/>
  <c r="N869" i="1"/>
  <c r="O869" i="1" s="1"/>
  <c r="P869" i="1" s="1"/>
  <c r="Q869" i="1"/>
  <c r="R869" i="1" s="1"/>
  <c r="N870" i="1"/>
  <c r="O870" i="1" s="1"/>
  <c r="P870" i="1" s="1"/>
  <c r="Q870" i="1"/>
  <c r="R870" i="1" s="1"/>
  <c r="N871" i="1"/>
  <c r="O871" i="1" s="1"/>
  <c r="P871" i="1" s="1"/>
  <c r="Q871" i="1"/>
  <c r="R871" i="1" s="1"/>
  <c r="N872" i="1"/>
  <c r="O872" i="1" s="1"/>
  <c r="P872" i="1" s="1"/>
  <c r="Q872" i="1"/>
  <c r="R872" i="1" s="1"/>
  <c r="N873" i="1"/>
  <c r="O873" i="1" s="1"/>
  <c r="P873" i="1" s="1"/>
  <c r="Q873" i="1"/>
  <c r="R873" i="1" s="1"/>
  <c r="N874" i="1"/>
  <c r="O874" i="1" s="1"/>
  <c r="P874" i="1" s="1"/>
  <c r="Q874" i="1"/>
  <c r="R874" i="1" s="1"/>
  <c r="N875" i="1"/>
  <c r="O875" i="1" s="1"/>
  <c r="P875" i="1" s="1"/>
  <c r="Q875" i="1"/>
  <c r="R875" i="1" s="1"/>
  <c r="N876" i="1"/>
  <c r="O876" i="1" s="1"/>
  <c r="P876" i="1" s="1"/>
  <c r="Q876" i="1"/>
  <c r="R876" i="1" s="1"/>
  <c r="N877" i="1"/>
  <c r="O877" i="1" s="1"/>
  <c r="P877" i="1" s="1"/>
  <c r="Q877" i="1"/>
  <c r="R877" i="1" s="1"/>
  <c r="N878" i="1"/>
  <c r="O878" i="1" s="1"/>
  <c r="P878" i="1" s="1"/>
  <c r="Q878" i="1"/>
  <c r="R878" i="1" s="1"/>
  <c r="N879" i="1"/>
  <c r="O879" i="1" s="1"/>
  <c r="P879" i="1" s="1"/>
  <c r="Q879" i="1"/>
  <c r="R879" i="1" s="1"/>
  <c r="N880" i="1"/>
  <c r="O880" i="1" s="1"/>
  <c r="P880" i="1" s="1"/>
  <c r="Q880" i="1"/>
  <c r="R880" i="1" s="1"/>
  <c r="N881" i="1"/>
  <c r="O881" i="1" s="1"/>
  <c r="P881" i="1" s="1"/>
  <c r="Q881" i="1"/>
  <c r="R881" i="1" s="1"/>
  <c r="N882" i="1"/>
  <c r="O882" i="1" s="1"/>
  <c r="P882" i="1" s="1"/>
  <c r="Q882" i="1"/>
  <c r="R882" i="1" s="1"/>
  <c r="N883" i="1"/>
  <c r="O883" i="1" s="1"/>
  <c r="P883" i="1" s="1"/>
  <c r="Q883" i="1"/>
  <c r="R883" i="1" s="1"/>
  <c r="N884" i="1"/>
  <c r="O884" i="1" s="1"/>
  <c r="P884" i="1" s="1"/>
  <c r="Q884" i="1"/>
  <c r="R884" i="1" s="1"/>
  <c r="N885" i="1"/>
  <c r="O885" i="1" s="1"/>
  <c r="P885" i="1" s="1"/>
  <c r="Q885" i="1"/>
  <c r="R885" i="1" s="1"/>
  <c r="N886" i="1"/>
  <c r="O886" i="1" s="1"/>
  <c r="P886" i="1" s="1"/>
  <c r="Q886" i="1"/>
  <c r="R886" i="1" s="1"/>
  <c r="N887" i="1"/>
  <c r="O887" i="1" s="1"/>
  <c r="P887" i="1" s="1"/>
  <c r="Q887" i="1"/>
  <c r="R887" i="1" s="1"/>
  <c r="N888" i="1"/>
  <c r="O888" i="1" s="1"/>
  <c r="P888" i="1" s="1"/>
  <c r="Q888" i="1"/>
  <c r="R888" i="1" s="1"/>
  <c r="N889" i="1"/>
  <c r="O889" i="1" s="1"/>
  <c r="P889" i="1" s="1"/>
  <c r="Q889" i="1"/>
  <c r="R889" i="1" s="1"/>
  <c r="N890" i="1"/>
  <c r="O890" i="1" s="1"/>
  <c r="P890" i="1" s="1"/>
  <c r="Q890" i="1"/>
  <c r="R890" i="1" s="1"/>
  <c r="N891" i="1"/>
  <c r="O891" i="1" s="1"/>
  <c r="P891" i="1" s="1"/>
  <c r="Q891" i="1"/>
  <c r="R891" i="1" s="1"/>
  <c r="N892" i="1"/>
  <c r="O892" i="1" s="1"/>
  <c r="P892" i="1" s="1"/>
  <c r="Q892" i="1"/>
  <c r="R892" i="1" s="1"/>
  <c r="N893" i="1"/>
  <c r="O893" i="1" s="1"/>
  <c r="P893" i="1" s="1"/>
  <c r="Q893" i="1"/>
  <c r="R893" i="1" s="1"/>
  <c r="N894" i="1"/>
  <c r="O894" i="1" s="1"/>
  <c r="P894" i="1" s="1"/>
  <c r="Q894" i="1"/>
  <c r="R894" i="1" s="1"/>
  <c r="N895" i="1"/>
  <c r="O895" i="1" s="1"/>
  <c r="P895" i="1" s="1"/>
  <c r="Q895" i="1"/>
  <c r="R895" i="1" s="1"/>
  <c r="N896" i="1"/>
  <c r="O896" i="1" s="1"/>
  <c r="P896" i="1" s="1"/>
  <c r="Q896" i="1"/>
  <c r="R896" i="1" s="1"/>
  <c r="N897" i="1"/>
  <c r="O897" i="1" s="1"/>
  <c r="P897" i="1" s="1"/>
  <c r="Q897" i="1"/>
  <c r="R897" i="1" s="1"/>
  <c r="N898" i="1"/>
  <c r="O898" i="1" s="1"/>
  <c r="P898" i="1" s="1"/>
  <c r="Q898" i="1"/>
  <c r="R898" i="1" s="1"/>
  <c r="N899" i="1"/>
  <c r="O899" i="1" s="1"/>
  <c r="P899" i="1" s="1"/>
  <c r="Q899" i="1"/>
  <c r="R899" i="1" s="1"/>
  <c r="N900" i="1"/>
  <c r="O900" i="1" s="1"/>
  <c r="P900" i="1" s="1"/>
  <c r="Q900" i="1"/>
  <c r="R900" i="1" s="1"/>
  <c r="N901" i="1"/>
  <c r="O901" i="1" s="1"/>
  <c r="P901" i="1" s="1"/>
  <c r="Q901" i="1"/>
  <c r="R901" i="1" s="1"/>
  <c r="N902" i="1"/>
  <c r="O902" i="1" s="1"/>
  <c r="P902" i="1" s="1"/>
  <c r="Q902" i="1"/>
  <c r="R902" i="1" s="1"/>
  <c r="N903" i="1"/>
  <c r="O903" i="1" s="1"/>
  <c r="P903" i="1" s="1"/>
  <c r="Q903" i="1"/>
  <c r="R903" i="1" s="1"/>
  <c r="N904" i="1"/>
  <c r="O904" i="1" s="1"/>
  <c r="P904" i="1" s="1"/>
  <c r="Q904" i="1"/>
  <c r="R904" i="1" s="1"/>
  <c r="N905" i="1"/>
  <c r="O905" i="1" s="1"/>
  <c r="P905" i="1" s="1"/>
  <c r="Q905" i="1"/>
  <c r="R905" i="1" s="1"/>
  <c r="N906" i="1"/>
  <c r="O906" i="1" s="1"/>
  <c r="P906" i="1" s="1"/>
  <c r="Q906" i="1"/>
  <c r="R906" i="1" s="1"/>
  <c r="N907" i="1"/>
  <c r="O907" i="1" s="1"/>
  <c r="P907" i="1" s="1"/>
  <c r="Q907" i="1"/>
  <c r="R907" i="1" s="1"/>
  <c r="N908" i="1"/>
  <c r="O908" i="1" s="1"/>
  <c r="P908" i="1" s="1"/>
  <c r="Q908" i="1"/>
  <c r="R908" i="1" s="1"/>
  <c r="N909" i="1"/>
  <c r="O909" i="1" s="1"/>
  <c r="P909" i="1" s="1"/>
  <c r="Q909" i="1"/>
  <c r="R909" i="1" s="1"/>
  <c r="N910" i="1"/>
  <c r="O910" i="1" s="1"/>
  <c r="P910" i="1" s="1"/>
  <c r="Q910" i="1"/>
  <c r="R910" i="1" s="1"/>
  <c r="N911" i="1"/>
  <c r="O911" i="1" s="1"/>
  <c r="P911" i="1" s="1"/>
  <c r="Q911" i="1"/>
  <c r="R911" i="1" s="1"/>
  <c r="N912" i="1"/>
  <c r="O912" i="1" s="1"/>
  <c r="P912" i="1" s="1"/>
  <c r="Q912" i="1"/>
  <c r="R912" i="1" s="1"/>
  <c r="N913" i="1"/>
  <c r="O913" i="1" s="1"/>
  <c r="P913" i="1" s="1"/>
  <c r="Q913" i="1"/>
  <c r="R913" i="1" s="1"/>
  <c r="N914" i="1"/>
  <c r="O914" i="1" s="1"/>
  <c r="P914" i="1" s="1"/>
  <c r="Q914" i="1"/>
  <c r="R914" i="1" s="1"/>
  <c r="N915" i="1"/>
  <c r="O915" i="1" s="1"/>
  <c r="P915" i="1" s="1"/>
  <c r="Q915" i="1"/>
  <c r="R915" i="1" s="1"/>
  <c r="N916" i="1"/>
  <c r="O916" i="1" s="1"/>
  <c r="P916" i="1" s="1"/>
  <c r="Q916" i="1"/>
  <c r="R916" i="1" s="1"/>
  <c r="N917" i="1"/>
  <c r="O917" i="1" s="1"/>
  <c r="P917" i="1" s="1"/>
  <c r="Q917" i="1"/>
  <c r="R917" i="1" s="1"/>
  <c r="N918" i="1"/>
  <c r="O918" i="1" s="1"/>
  <c r="P918" i="1" s="1"/>
  <c r="Q918" i="1"/>
  <c r="R918" i="1" s="1"/>
  <c r="N919" i="1"/>
  <c r="O919" i="1" s="1"/>
  <c r="P919" i="1" s="1"/>
  <c r="Q919" i="1"/>
  <c r="R919" i="1" s="1"/>
  <c r="N920" i="1"/>
  <c r="O920" i="1" s="1"/>
  <c r="P920" i="1" s="1"/>
  <c r="Q920" i="1"/>
  <c r="R920" i="1" s="1"/>
  <c r="N921" i="1"/>
  <c r="O921" i="1" s="1"/>
  <c r="P921" i="1" s="1"/>
  <c r="Q921" i="1"/>
  <c r="R921" i="1" s="1"/>
  <c r="N922" i="1"/>
  <c r="O922" i="1" s="1"/>
  <c r="P922" i="1" s="1"/>
  <c r="Q922" i="1"/>
  <c r="R922" i="1" s="1"/>
  <c r="N923" i="1"/>
  <c r="O923" i="1" s="1"/>
  <c r="P923" i="1" s="1"/>
  <c r="Q923" i="1"/>
  <c r="R923" i="1" s="1"/>
  <c r="N924" i="1"/>
  <c r="O924" i="1" s="1"/>
  <c r="P924" i="1" s="1"/>
  <c r="Q924" i="1"/>
  <c r="R924" i="1" s="1"/>
  <c r="N925" i="1"/>
  <c r="O925" i="1" s="1"/>
  <c r="P925" i="1" s="1"/>
  <c r="Q925" i="1"/>
  <c r="R925" i="1" s="1"/>
  <c r="N926" i="1"/>
  <c r="O926" i="1" s="1"/>
  <c r="P926" i="1" s="1"/>
  <c r="Q926" i="1"/>
  <c r="R926" i="1" s="1"/>
  <c r="N927" i="1"/>
  <c r="O927" i="1" s="1"/>
  <c r="P927" i="1" s="1"/>
  <c r="Q927" i="1"/>
  <c r="R927" i="1" s="1"/>
  <c r="N928" i="1"/>
  <c r="O928" i="1" s="1"/>
  <c r="P928" i="1" s="1"/>
  <c r="Q928" i="1"/>
  <c r="R928" i="1" s="1"/>
  <c r="N929" i="1"/>
  <c r="O929" i="1" s="1"/>
  <c r="P929" i="1" s="1"/>
  <c r="Q929" i="1"/>
  <c r="R929" i="1" s="1"/>
  <c r="N930" i="1"/>
  <c r="O930" i="1" s="1"/>
  <c r="P930" i="1" s="1"/>
  <c r="Q930" i="1"/>
  <c r="R930" i="1" s="1"/>
  <c r="N931" i="1"/>
  <c r="O931" i="1" s="1"/>
  <c r="P931" i="1" s="1"/>
  <c r="Q931" i="1"/>
  <c r="R931" i="1" s="1"/>
  <c r="N932" i="1"/>
  <c r="O932" i="1" s="1"/>
  <c r="P932" i="1" s="1"/>
  <c r="Q932" i="1"/>
  <c r="R932" i="1" s="1"/>
  <c r="N933" i="1"/>
  <c r="O933" i="1" s="1"/>
  <c r="P933" i="1" s="1"/>
  <c r="Q933" i="1"/>
  <c r="R933" i="1" s="1"/>
  <c r="N934" i="1"/>
  <c r="O934" i="1" s="1"/>
  <c r="P934" i="1" s="1"/>
  <c r="Q934" i="1"/>
  <c r="R934" i="1" s="1"/>
  <c r="N935" i="1"/>
  <c r="O935" i="1" s="1"/>
  <c r="P935" i="1" s="1"/>
  <c r="Q935" i="1"/>
  <c r="R935" i="1" s="1"/>
  <c r="N936" i="1"/>
  <c r="O936" i="1" s="1"/>
  <c r="P936" i="1" s="1"/>
  <c r="Q936" i="1"/>
  <c r="R936" i="1" s="1"/>
  <c r="N937" i="1"/>
  <c r="O937" i="1" s="1"/>
  <c r="P937" i="1" s="1"/>
  <c r="Q937" i="1"/>
  <c r="R937" i="1" s="1"/>
  <c r="N938" i="1"/>
  <c r="O938" i="1" s="1"/>
  <c r="P938" i="1" s="1"/>
  <c r="Q938" i="1"/>
  <c r="R938" i="1" s="1"/>
  <c r="N939" i="1"/>
  <c r="O939" i="1" s="1"/>
  <c r="P939" i="1" s="1"/>
  <c r="Q939" i="1"/>
  <c r="R939" i="1" s="1"/>
  <c r="N940" i="1"/>
  <c r="O940" i="1" s="1"/>
  <c r="P940" i="1" s="1"/>
  <c r="Q940" i="1"/>
  <c r="R940" i="1" s="1"/>
  <c r="N941" i="1"/>
  <c r="O941" i="1" s="1"/>
  <c r="P941" i="1" s="1"/>
  <c r="Q941" i="1"/>
  <c r="R941" i="1" s="1"/>
  <c r="N942" i="1"/>
  <c r="O942" i="1" s="1"/>
  <c r="P942" i="1" s="1"/>
  <c r="Q942" i="1"/>
  <c r="R942" i="1" s="1"/>
  <c r="N943" i="1"/>
  <c r="O943" i="1" s="1"/>
  <c r="P943" i="1" s="1"/>
  <c r="Q943" i="1"/>
  <c r="R943" i="1" s="1"/>
  <c r="N944" i="1"/>
  <c r="O944" i="1" s="1"/>
  <c r="P944" i="1" s="1"/>
  <c r="Q944" i="1"/>
  <c r="R944" i="1" s="1"/>
  <c r="N945" i="1"/>
  <c r="O945" i="1" s="1"/>
  <c r="P945" i="1" s="1"/>
  <c r="Q945" i="1"/>
  <c r="R945" i="1" s="1"/>
  <c r="N946" i="1"/>
  <c r="O946" i="1" s="1"/>
  <c r="P946" i="1" s="1"/>
  <c r="Q946" i="1"/>
  <c r="R946" i="1" s="1"/>
  <c r="N947" i="1"/>
  <c r="O947" i="1" s="1"/>
  <c r="P947" i="1" s="1"/>
  <c r="Q947" i="1"/>
  <c r="R947" i="1" s="1"/>
  <c r="N948" i="1"/>
  <c r="O948" i="1" s="1"/>
  <c r="P948" i="1" s="1"/>
  <c r="Q948" i="1"/>
  <c r="R948" i="1" s="1"/>
  <c r="N949" i="1"/>
  <c r="O949" i="1" s="1"/>
  <c r="P949" i="1" s="1"/>
  <c r="Q949" i="1"/>
  <c r="R949" i="1" s="1"/>
  <c r="N950" i="1"/>
  <c r="O950" i="1" s="1"/>
  <c r="P950" i="1" s="1"/>
  <c r="Q950" i="1"/>
  <c r="R950" i="1" s="1"/>
  <c r="N951" i="1"/>
  <c r="O951" i="1" s="1"/>
  <c r="P951" i="1" s="1"/>
  <c r="Q951" i="1"/>
  <c r="R951" i="1" s="1"/>
  <c r="N952" i="1"/>
  <c r="O952" i="1" s="1"/>
  <c r="P952" i="1" s="1"/>
  <c r="Q952" i="1"/>
  <c r="R952" i="1" s="1"/>
  <c r="N953" i="1"/>
  <c r="O953" i="1" s="1"/>
  <c r="P953" i="1" s="1"/>
  <c r="Q953" i="1"/>
  <c r="R953" i="1" s="1"/>
  <c r="N954" i="1"/>
  <c r="O954" i="1" s="1"/>
  <c r="P954" i="1" s="1"/>
  <c r="Q954" i="1"/>
  <c r="R954" i="1" s="1"/>
  <c r="N955" i="1"/>
  <c r="O955" i="1" s="1"/>
  <c r="P955" i="1" s="1"/>
  <c r="Q955" i="1"/>
  <c r="R955" i="1" s="1"/>
  <c r="N956" i="1"/>
  <c r="O956" i="1" s="1"/>
  <c r="P956" i="1" s="1"/>
  <c r="Q956" i="1"/>
  <c r="R956" i="1" s="1"/>
  <c r="N957" i="1"/>
  <c r="O957" i="1" s="1"/>
  <c r="P957" i="1" s="1"/>
  <c r="Q957" i="1"/>
  <c r="R957" i="1" s="1"/>
  <c r="N958" i="1"/>
  <c r="O958" i="1" s="1"/>
  <c r="P958" i="1" s="1"/>
  <c r="Q958" i="1"/>
  <c r="R958" i="1" s="1"/>
  <c r="N959" i="1"/>
  <c r="O959" i="1" s="1"/>
  <c r="P959" i="1" s="1"/>
  <c r="Q959" i="1"/>
  <c r="R959" i="1" s="1"/>
  <c r="N960" i="1"/>
  <c r="O960" i="1" s="1"/>
  <c r="P960" i="1" s="1"/>
  <c r="Q960" i="1"/>
  <c r="R960" i="1" s="1"/>
  <c r="N961" i="1"/>
  <c r="O961" i="1" s="1"/>
  <c r="P961" i="1" s="1"/>
  <c r="Q961" i="1"/>
  <c r="R961" i="1" s="1"/>
  <c r="N962" i="1"/>
  <c r="O962" i="1" s="1"/>
  <c r="P962" i="1" s="1"/>
  <c r="Q962" i="1"/>
  <c r="R962" i="1" s="1"/>
  <c r="N963" i="1"/>
  <c r="O963" i="1" s="1"/>
  <c r="P963" i="1" s="1"/>
  <c r="Q963" i="1"/>
  <c r="R963" i="1" s="1"/>
  <c r="N964" i="1"/>
  <c r="O964" i="1" s="1"/>
  <c r="P964" i="1" s="1"/>
  <c r="Q964" i="1"/>
  <c r="R964" i="1" s="1"/>
  <c r="N965" i="1"/>
  <c r="O965" i="1" s="1"/>
  <c r="P965" i="1" s="1"/>
  <c r="Q965" i="1"/>
  <c r="R965" i="1" s="1"/>
  <c r="N966" i="1"/>
  <c r="O966" i="1" s="1"/>
  <c r="P966" i="1" s="1"/>
  <c r="Q966" i="1"/>
  <c r="R966" i="1" s="1"/>
  <c r="N967" i="1"/>
  <c r="O967" i="1" s="1"/>
  <c r="P967" i="1" s="1"/>
  <c r="Q967" i="1"/>
  <c r="R967" i="1" s="1"/>
  <c r="N234" i="1"/>
  <c r="O234" i="1" s="1"/>
  <c r="P234" i="1" s="1"/>
  <c r="Q234" i="1"/>
  <c r="R234" i="1" s="1"/>
  <c r="N235" i="1"/>
  <c r="O235" i="1" s="1"/>
  <c r="P235" i="1" s="1"/>
  <c r="Q235" i="1"/>
  <c r="R235" i="1" s="1"/>
  <c r="N236" i="1"/>
  <c r="O236" i="1" s="1"/>
  <c r="P236" i="1" s="1"/>
  <c r="Q236" i="1"/>
  <c r="R236" i="1" s="1"/>
  <c r="N237" i="1"/>
  <c r="O237" i="1" s="1"/>
  <c r="P237" i="1" s="1"/>
  <c r="Q237" i="1"/>
  <c r="R237" i="1" s="1"/>
  <c r="N238" i="1"/>
  <c r="O238" i="1" s="1"/>
  <c r="P238" i="1" s="1"/>
  <c r="Q238" i="1"/>
  <c r="R238" i="1" s="1"/>
  <c r="N239" i="1"/>
  <c r="O239" i="1" s="1"/>
  <c r="P239" i="1" s="1"/>
  <c r="Q239" i="1"/>
  <c r="R239" i="1" s="1"/>
  <c r="N240" i="1"/>
  <c r="O240" i="1" s="1"/>
  <c r="P240" i="1" s="1"/>
  <c r="Q240" i="1"/>
  <c r="R240" i="1" s="1"/>
  <c r="N241" i="1"/>
  <c r="O241" i="1" s="1"/>
  <c r="P241" i="1" s="1"/>
  <c r="Q241" i="1"/>
  <c r="R241" i="1" s="1"/>
  <c r="N242" i="1"/>
  <c r="O242" i="1" s="1"/>
  <c r="P242" i="1" s="1"/>
  <c r="Q242" i="1"/>
  <c r="R242" i="1" s="1"/>
  <c r="N243" i="1"/>
  <c r="O243" i="1" s="1"/>
  <c r="P243" i="1" s="1"/>
  <c r="Q243" i="1"/>
  <c r="R243" i="1" s="1"/>
  <c r="N244" i="1"/>
  <c r="O244" i="1" s="1"/>
  <c r="P244" i="1" s="1"/>
  <c r="Q244" i="1"/>
  <c r="R244" i="1" s="1"/>
  <c r="N245" i="1"/>
  <c r="O245" i="1" s="1"/>
  <c r="P245" i="1" s="1"/>
  <c r="Q245" i="1"/>
  <c r="R245" i="1" s="1"/>
  <c r="N246" i="1"/>
  <c r="O246" i="1" s="1"/>
  <c r="P246" i="1" s="1"/>
  <c r="Q246" i="1"/>
  <c r="R246" i="1" s="1"/>
  <c r="N247" i="1"/>
  <c r="O247" i="1" s="1"/>
  <c r="P247" i="1" s="1"/>
  <c r="Q247" i="1"/>
  <c r="R247" i="1" s="1"/>
  <c r="N248" i="1"/>
  <c r="O248" i="1" s="1"/>
  <c r="P248" i="1" s="1"/>
  <c r="Q248" i="1"/>
  <c r="R248" i="1" s="1"/>
  <c r="N249" i="1"/>
  <c r="O249" i="1" s="1"/>
  <c r="P249" i="1" s="1"/>
  <c r="Q249" i="1"/>
  <c r="R249" i="1" s="1"/>
  <c r="N250" i="1"/>
  <c r="O250" i="1" s="1"/>
  <c r="P250" i="1" s="1"/>
  <c r="Q250" i="1"/>
  <c r="R250" i="1" s="1"/>
  <c r="N251" i="1"/>
  <c r="O251" i="1" s="1"/>
  <c r="P251" i="1" s="1"/>
  <c r="Q251" i="1"/>
  <c r="R251" i="1" s="1"/>
  <c r="N252" i="1"/>
  <c r="O252" i="1" s="1"/>
  <c r="P252" i="1" s="1"/>
  <c r="Q252" i="1"/>
  <c r="R252" i="1" s="1"/>
  <c r="N253" i="1"/>
  <c r="O253" i="1" s="1"/>
  <c r="P253" i="1" s="1"/>
  <c r="Q253" i="1"/>
  <c r="R253" i="1" s="1"/>
  <c r="N254" i="1"/>
  <c r="O254" i="1" s="1"/>
  <c r="P254" i="1" s="1"/>
  <c r="Q254" i="1"/>
  <c r="R254" i="1" s="1"/>
  <c r="N255" i="1"/>
  <c r="O255" i="1" s="1"/>
  <c r="P255" i="1" s="1"/>
  <c r="Q255" i="1"/>
  <c r="R255" i="1" s="1"/>
  <c r="N256" i="1"/>
  <c r="O256" i="1" s="1"/>
  <c r="P256" i="1" s="1"/>
  <c r="Q256" i="1"/>
  <c r="R256" i="1" s="1"/>
  <c r="N257" i="1"/>
  <c r="O257" i="1" s="1"/>
  <c r="P257" i="1" s="1"/>
  <c r="Q257" i="1"/>
  <c r="R257" i="1" s="1"/>
  <c r="N83" i="1"/>
  <c r="O83" i="1" s="1"/>
  <c r="P83" i="1" s="1"/>
  <c r="Q83" i="1"/>
  <c r="R83" i="1" s="1"/>
  <c r="N84" i="1"/>
  <c r="O84" i="1" s="1"/>
  <c r="P84" i="1" s="1"/>
  <c r="Q84" i="1"/>
  <c r="R84" i="1" s="1"/>
  <c r="N85" i="1"/>
  <c r="O85" i="1" s="1"/>
  <c r="P85" i="1" s="1"/>
  <c r="Q85" i="1"/>
  <c r="R85" i="1" s="1"/>
  <c r="N86" i="1"/>
  <c r="O86" i="1" s="1"/>
  <c r="P86" i="1" s="1"/>
  <c r="Q86" i="1"/>
  <c r="R86" i="1" s="1"/>
  <c r="N87" i="1"/>
  <c r="O87" i="1" s="1"/>
  <c r="P87" i="1" s="1"/>
  <c r="Q87" i="1"/>
  <c r="R87" i="1" s="1"/>
  <c r="N88" i="1"/>
  <c r="O88" i="1" s="1"/>
  <c r="P88" i="1" s="1"/>
  <c r="Q88" i="1"/>
  <c r="R88" i="1" s="1"/>
  <c r="N89" i="1"/>
  <c r="O89" i="1" s="1"/>
  <c r="P89" i="1" s="1"/>
  <c r="Q89" i="1"/>
  <c r="R89" i="1" s="1"/>
  <c r="N90" i="1"/>
  <c r="O90" i="1" s="1"/>
  <c r="P90" i="1" s="1"/>
  <c r="Q90" i="1"/>
  <c r="R90" i="1" s="1"/>
  <c r="N91" i="1"/>
  <c r="O91" i="1" s="1"/>
  <c r="P91" i="1" s="1"/>
  <c r="Q91" i="1"/>
  <c r="R91" i="1" s="1"/>
  <c r="N92" i="1"/>
  <c r="O92" i="1" s="1"/>
  <c r="P92" i="1" s="1"/>
  <c r="Q92" i="1"/>
  <c r="R92" i="1" s="1"/>
  <c r="N93" i="1"/>
  <c r="O93" i="1" s="1"/>
  <c r="P93" i="1" s="1"/>
  <c r="Q93" i="1"/>
  <c r="R93" i="1" s="1"/>
  <c r="N94" i="1"/>
  <c r="O94" i="1" s="1"/>
  <c r="P94" i="1" s="1"/>
  <c r="Q94" i="1"/>
  <c r="R94" i="1" s="1"/>
  <c r="N95" i="1"/>
  <c r="O95" i="1" s="1"/>
  <c r="P95" i="1" s="1"/>
  <c r="Q95" i="1"/>
  <c r="R95" i="1" s="1"/>
  <c r="N96" i="1"/>
  <c r="O96" i="1" s="1"/>
  <c r="P96" i="1" s="1"/>
  <c r="Q96" i="1"/>
  <c r="R96" i="1" s="1"/>
  <c r="N97" i="1"/>
  <c r="O97" i="1" s="1"/>
  <c r="P97" i="1" s="1"/>
  <c r="Q97" i="1"/>
  <c r="R97" i="1" s="1"/>
  <c r="N98" i="1"/>
  <c r="O98" i="1" s="1"/>
  <c r="P98" i="1" s="1"/>
  <c r="Q98" i="1"/>
  <c r="R98" i="1" s="1"/>
  <c r="N99" i="1"/>
  <c r="O99" i="1" s="1"/>
  <c r="P99" i="1" s="1"/>
  <c r="Q99" i="1"/>
  <c r="R99" i="1" s="1"/>
  <c r="N100" i="1"/>
  <c r="O100" i="1" s="1"/>
  <c r="P100" i="1" s="1"/>
  <c r="Q100" i="1"/>
  <c r="R100" i="1" s="1"/>
  <c r="N101" i="1"/>
  <c r="O101" i="1" s="1"/>
  <c r="P101" i="1" s="1"/>
  <c r="Q101" i="1"/>
  <c r="R101" i="1" s="1"/>
  <c r="N102" i="1"/>
  <c r="O102" i="1" s="1"/>
  <c r="P102" i="1" s="1"/>
  <c r="Q102" i="1"/>
  <c r="R102" i="1" s="1"/>
  <c r="N103" i="1"/>
  <c r="O103" i="1" s="1"/>
  <c r="P103" i="1" s="1"/>
  <c r="Q103" i="1"/>
  <c r="R103" i="1" s="1"/>
  <c r="N104" i="1"/>
  <c r="O104" i="1" s="1"/>
  <c r="P104" i="1" s="1"/>
  <c r="Q104" i="1"/>
  <c r="R104" i="1" s="1"/>
  <c r="N105" i="1"/>
  <c r="O105" i="1" s="1"/>
  <c r="P105" i="1" s="1"/>
  <c r="Q105" i="1"/>
  <c r="R105" i="1" s="1"/>
  <c r="N106" i="1"/>
  <c r="O106" i="1" s="1"/>
  <c r="P106" i="1" s="1"/>
  <c r="Q106" i="1"/>
  <c r="R106" i="1" s="1"/>
  <c r="N107" i="1"/>
  <c r="O107" i="1" s="1"/>
  <c r="P107" i="1" s="1"/>
  <c r="Q107" i="1"/>
  <c r="R107" i="1" s="1"/>
  <c r="N108" i="1"/>
  <c r="O108" i="1" s="1"/>
  <c r="P108" i="1" s="1"/>
  <c r="Q108" i="1"/>
  <c r="R108" i="1" s="1"/>
  <c r="N109" i="1"/>
  <c r="O109" i="1" s="1"/>
  <c r="P109" i="1" s="1"/>
  <c r="Q109" i="1"/>
  <c r="R109" i="1" s="1"/>
  <c r="N110" i="1"/>
  <c r="O110" i="1" s="1"/>
  <c r="P110" i="1" s="1"/>
  <c r="Q110" i="1"/>
  <c r="R110" i="1" s="1"/>
  <c r="N111" i="1"/>
  <c r="O111" i="1" s="1"/>
  <c r="P111" i="1" s="1"/>
  <c r="Q111" i="1"/>
  <c r="R111" i="1" s="1"/>
  <c r="N112" i="1"/>
  <c r="O112" i="1" s="1"/>
  <c r="P112" i="1" s="1"/>
  <c r="Q112" i="1"/>
  <c r="R112" i="1" s="1"/>
  <c r="N113" i="1"/>
  <c r="O113" i="1" s="1"/>
  <c r="P113" i="1" s="1"/>
  <c r="Q113" i="1"/>
  <c r="R113" i="1" s="1"/>
  <c r="N114" i="1"/>
  <c r="O114" i="1" s="1"/>
  <c r="P114" i="1" s="1"/>
  <c r="Q114" i="1"/>
  <c r="R114" i="1" s="1"/>
  <c r="N115" i="1"/>
  <c r="O115" i="1" s="1"/>
  <c r="P115" i="1" s="1"/>
  <c r="Q115" i="1"/>
  <c r="R115" i="1" s="1"/>
  <c r="N116" i="1"/>
  <c r="O116" i="1" s="1"/>
  <c r="P116" i="1" s="1"/>
  <c r="Q116" i="1"/>
  <c r="R116" i="1" s="1"/>
  <c r="N117" i="1"/>
  <c r="O117" i="1" s="1"/>
  <c r="P117" i="1" s="1"/>
  <c r="Q117" i="1"/>
  <c r="R117" i="1" s="1"/>
  <c r="N118" i="1"/>
  <c r="O118" i="1" s="1"/>
  <c r="P118" i="1" s="1"/>
  <c r="Q118" i="1"/>
  <c r="R118" i="1" s="1"/>
  <c r="N119" i="1"/>
  <c r="O119" i="1" s="1"/>
  <c r="P119" i="1" s="1"/>
  <c r="Q119" i="1"/>
  <c r="R119" i="1" s="1"/>
  <c r="N120" i="1"/>
  <c r="O120" i="1" s="1"/>
  <c r="P120" i="1" s="1"/>
  <c r="Q120" i="1"/>
  <c r="R120" i="1" s="1"/>
  <c r="N121" i="1"/>
  <c r="O121" i="1" s="1"/>
  <c r="P121" i="1" s="1"/>
  <c r="Q121" i="1"/>
  <c r="R121" i="1" s="1"/>
  <c r="N122" i="1"/>
  <c r="O122" i="1" s="1"/>
  <c r="P122" i="1" s="1"/>
  <c r="Q122" i="1"/>
  <c r="R122" i="1" s="1"/>
  <c r="N123" i="1"/>
  <c r="O123" i="1" s="1"/>
  <c r="P123" i="1" s="1"/>
  <c r="Q123" i="1"/>
  <c r="R123" i="1" s="1"/>
  <c r="N124" i="1"/>
  <c r="O124" i="1" s="1"/>
  <c r="P124" i="1" s="1"/>
  <c r="Q124" i="1"/>
  <c r="R124" i="1" s="1"/>
  <c r="N125" i="1"/>
  <c r="O125" i="1" s="1"/>
  <c r="P125" i="1" s="1"/>
  <c r="Q125" i="1"/>
  <c r="R125" i="1" s="1"/>
  <c r="N126" i="1"/>
  <c r="O126" i="1" s="1"/>
  <c r="P126" i="1" s="1"/>
  <c r="Q126" i="1"/>
  <c r="R126" i="1" s="1"/>
  <c r="N127" i="1"/>
  <c r="O127" i="1" s="1"/>
  <c r="P127" i="1" s="1"/>
  <c r="Q127" i="1"/>
  <c r="R127" i="1" s="1"/>
  <c r="N128" i="1"/>
  <c r="O128" i="1" s="1"/>
  <c r="P128" i="1" s="1"/>
  <c r="Q128" i="1"/>
  <c r="R128" i="1" s="1"/>
  <c r="N129" i="1"/>
  <c r="O129" i="1" s="1"/>
  <c r="P129" i="1" s="1"/>
  <c r="Q129" i="1"/>
  <c r="R129" i="1" s="1"/>
  <c r="N130" i="1"/>
  <c r="O130" i="1" s="1"/>
  <c r="P130" i="1" s="1"/>
  <c r="Q130" i="1"/>
  <c r="R130" i="1" s="1"/>
  <c r="N131" i="1"/>
  <c r="O131" i="1" s="1"/>
  <c r="P131" i="1" s="1"/>
  <c r="Q131" i="1"/>
  <c r="R131" i="1" s="1"/>
  <c r="N132" i="1"/>
  <c r="O132" i="1" s="1"/>
  <c r="P132" i="1" s="1"/>
  <c r="Q132" i="1"/>
  <c r="N133" i="1"/>
  <c r="O133" i="1" s="1"/>
  <c r="P133" i="1" s="1"/>
  <c r="Q133" i="1"/>
  <c r="R133" i="1" s="1"/>
  <c r="N134" i="1"/>
  <c r="O134" i="1" s="1"/>
  <c r="P134" i="1" s="1"/>
  <c r="Q134" i="1"/>
  <c r="U134" i="1" s="1"/>
  <c r="N135" i="1"/>
  <c r="O135" i="1" s="1"/>
  <c r="P135" i="1" s="1"/>
  <c r="Q135" i="1"/>
  <c r="R135" i="1" s="1"/>
  <c r="N136" i="1"/>
  <c r="O136" i="1" s="1"/>
  <c r="P136" i="1" s="1"/>
  <c r="Q136" i="1"/>
  <c r="N137" i="1"/>
  <c r="O137" i="1" s="1"/>
  <c r="P137" i="1" s="1"/>
  <c r="Q137" i="1"/>
  <c r="R137" i="1" s="1"/>
  <c r="N138" i="1"/>
  <c r="O138" i="1" s="1"/>
  <c r="P138" i="1" s="1"/>
  <c r="Q138" i="1"/>
  <c r="U138" i="1" s="1"/>
  <c r="N139" i="1"/>
  <c r="O139" i="1" s="1"/>
  <c r="P139" i="1" s="1"/>
  <c r="Q139" i="1"/>
  <c r="R139" i="1" s="1"/>
  <c r="N140" i="1"/>
  <c r="O140" i="1" s="1"/>
  <c r="P140" i="1" s="1"/>
  <c r="Q140" i="1"/>
  <c r="N141" i="1"/>
  <c r="O141" i="1" s="1"/>
  <c r="P141" i="1" s="1"/>
  <c r="Q141" i="1"/>
  <c r="R141" i="1" s="1"/>
  <c r="N142" i="1"/>
  <c r="O142" i="1" s="1"/>
  <c r="P142" i="1" s="1"/>
  <c r="Q142" i="1"/>
  <c r="U142" i="1" s="1"/>
  <c r="N143" i="1"/>
  <c r="O143" i="1" s="1"/>
  <c r="P143" i="1" s="1"/>
  <c r="Q143" i="1"/>
  <c r="R143" i="1" s="1"/>
  <c r="N144" i="1"/>
  <c r="O144" i="1" s="1"/>
  <c r="P144" i="1" s="1"/>
  <c r="Q144" i="1"/>
  <c r="N145" i="1"/>
  <c r="O145" i="1" s="1"/>
  <c r="P145" i="1" s="1"/>
  <c r="Q145" i="1"/>
  <c r="R145" i="1" s="1"/>
  <c r="N146" i="1"/>
  <c r="O146" i="1" s="1"/>
  <c r="P146" i="1" s="1"/>
  <c r="Q146" i="1"/>
  <c r="U146" i="1" s="1"/>
  <c r="N147" i="1"/>
  <c r="O147" i="1" s="1"/>
  <c r="P147" i="1" s="1"/>
  <c r="Q147" i="1"/>
  <c r="R147" i="1" s="1"/>
  <c r="N148" i="1"/>
  <c r="O148" i="1" s="1"/>
  <c r="P148" i="1" s="1"/>
  <c r="Q148" i="1"/>
  <c r="N149" i="1"/>
  <c r="O149" i="1" s="1"/>
  <c r="P149" i="1" s="1"/>
  <c r="Q149" i="1"/>
  <c r="R149" i="1" s="1"/>
  <c r="N150" i="1"/>
  <c r="O150" i="1" s="1"/>
  <c r="P150" i="1" s="1"/>
  <c r="Q150" i="1"/>
  <c r="U150" i="1" s="1"/>
  <c r="N151" i="1"/>
  <c r="O151" i="1" s="1"/>
  <c r="P151" i="1" s="1"/>
  <c r="Q151" i="1"/>
  <c r="N152" i="1"/>
  <c r="O152" i="1" s="1"/>
  <c r="P152" i="1" s="1"/>
  <c r="Q152" i="1"/>
  <c r="N153" i="1"/>
  <c r="O153" i="1" s="1"/>
  <c r="P153" i="1" s="1"/>
  <c r="Q153" i="1"/>
  <c r="R153" i="1" s="1"/>
  <c r="N154" i="1"/>
  <c r="O154" i="1" s="1"/>
  <c r="P154" i="1" s="1"/>
  <c r="Q154" i="1"/>
  <c r="U154" i="1" s="1"/>
  <c r="N155" i="1"/>
  <c r="O155" i="1" s="1"/>
  <c r="P155" i="1" s="1"/>
  <c r="Q155" i="1"/>
  <c r="U155" i="1" s="1"/>
  <c r="N156" i="1"/>
  <c r="O156" i="1" s="1"/>
  <c r="P156" i="1" s="1"/>
  <c r="Q156" i="1"/>
  <c r="N157" i="1"/>
  <c r="O157" i="1" s="1"/>
  <c r="P157" i="1" s="1"/>
  <c r="Q157" i="1"/>
  <c r="S157" i="1" s="1"/>
  <c r="N158" i="1"/>
  <c r="O158" i="1" s="1"/>
  <c r="P158" i="1" s="1"/>
  <c r="Q158" i="1"/>
  <c r="U158" i="1" s="1"/>
  <c r="N159" i="1"/>
  <c r="O159" i="1" s="1"/>
  <c r="P159" i="1" s="1"/>
  <c r="Q159" i="1"/>
  <c r="R159" i="1" s="1"/>
  <c r="N160" i="1"/>
  <c r="O160" i="1" s="1"/>
  <c r="P160" i="1" s="1"/>
  <c r="Q160" i="1"/>
  <c r="N161" i="1"/>
  <c r="O161" i="1" s="1"/>
  <c r="P161" i="1" s="1"/>
  <c r="Q161" i="1"/>
  <c r="U161" i="1" s="1"/>
  <c r="N162" i="1"/>
  <c r="O162" i="1" s="1"/>
  <c r="P162" i="1" s="1"/>
  <c r="Q162" i="1"/>
  <c r="U162" i="1" s="1"/>
  <c r="N163" i="1"/>
  <c r="O163" i="1" s="1"/>
  <c r="P163" i="1" s="1"/>
  <c r="Q163" i="1"/>
  <c r="R163" i="1" s="1"/>
  <c r="N164" i="1"/>
  <c r="O164" i="1" s="1"/>
  <c r="P164" i="1" s="1"/>
  <c r="Q164" i="1"/>
  <c r="N165" i="1"/>
  <c r="O165" i="1" s="1"/>
  <c r="P165" i="1" s="1"/>
  <c r="Q165" i="1"/>
  <c r="R165" i="1" s="1"/>
  <c r="N166" i="1"/>
  <c r="O166" i="1" s="1"/>
  <c r="P166" i="1" s="1"/>
  <c r="Q166" i="1"/>
  <c r="U166" i="1" s="1"/>
  <c r="N167" i="1"/>
  <c r="O167" i="1" s="1"/>
  <c r="P167" i="1" s="1"/>
  <c r="Q167" i="1"/>
  <c r="U167" i="1" s="1"/>
  <c r="N168" i="1"/>
  <c r="O168" i="1" s="1"/>
  <c r="P168" i="1" s="1"/>
  <c r="Q168" i="1"/>
  <c r="W168" i="1" s="1"/>
  <c r="N169" i="1"/>
  <c r="O169" i="1" s="1"/>
  <c r="P169" i="1" s="1"/>
  <c r="Q169" i="1"/>
  <c r="R169" i="1" s="1"/>
  <c r="N170" i="1"/>
  <c r="O170" i="1" s="1"/>
  <c r="P170" i="1" s="1"/>
  <c r="Q170" i="1"/>
  <c r="N171" i="1"/>
  <c r="O171" i="1" s="1"/>
  <c r="P171" i="1" s="1"/>
  <c r="Q171" i="1"/>
  <c r="R171" i="1" s="1"/>
  <c r="N172" i="1"/>
  <c r="O172" i="1" s="1"/>
  <c r="P172" i="1" s="1"/>
  <c r="Q172" i="1"/>
  <c r="S172" i="1" s="1"/>
  <c r="N173" i="1"/>
  <c r="O173" i="1" s="1"/>
  <c r="P173" i="1" s="1"/>
  <c r="Q173" i="1"/>
  <c r="R173" i="1" s="1"/>
  <c r="N174" i="1"/>
  <c r="O174" i="1" s="1"/>
  <c r="P174" i="1" s="1"/>
  <c r="Q174" i="1"/>
  <c r="S174" i="1" s="1"/>
  <c r="N175" i="1"/>
  <c r="O175" i="1" s="1"/>
  <c r="P175" i="1" s="1"/>
  <c r="Q175" i="1"/>
  <c r="N176" i="1"/>
  <c r="O176" i="1" s="1"/>
  <c r="P176" i="1" s="1"/>
  <c r="Q176" i="1"/>
  <c r="U176" i="1" s="1"/>
  <c r="N177" i="1"/>
  <c r="O177" i="1" s="1"/>
  <c r="P177" i="1" s="1"/>
  <c r="Q177" i="1"/>
  <c r="U177" i="1" s="1"/>
  <c r="N178" i="1"/>
  <c r="O178" i="1" s="1"/>
  <c r="P178" i="1" s="1"/>
  <c r="Q178" i="1"/>
  <c r="N179" i="1"/>
  <c r="O179" i="1" s="1"/>
  <c r="P179" i="1" s="1"/>
  <c r="Q179" i="1"/>
  <c r="R179" i="1" s="1"/>
  <c r="N180" i="1"/>
  <c r="O180" i="1" s="1"/>
  <c r="P180" i="1" s="1"/>
  <c r="Q180" i="1"/>
  <c r="S180" i="1" s="1"/>
  <c r="N181" i="1"/>
  <c r="O181" i="1" s="1"/>
  <c r="P181" i="1" s="1"/>
  <c r="Q181" i="1"/>
  <c r="R181" i="1" s="1"/>
  <c r="N182" i="1"/>
  <c r="O182" i="1" s="1"/>
  <c r="P182" i="1" s="1"/>
  <c r="Q182" i="1"/>
  <c r="U182" i="1" s="1"/>
  <c r="N183" i="1"/>
  <c r="O183" i="1" s="1"/>
  <c r="P183" i="1" s="1"/>
  <c r="Q183" i="1"/>
  <c r="U183" i="1" s="1"/>
  <c r="N184" i="1"/>
  <c r="O184" i="1" s="1"/>
  <c r="P184" i="1" s="1"/>
  <c r="Q184" i="1"/>
  <c r="N185" i="1"/>
  <c r="O185" i="1" s="1"/>
  <c r="P185" i="1" s="1"/>
  <c r="Q185" i="1"/>
  <c r="R185" i="1" s="1"/>
  <c r="N186" i="1"/>
  <c r="O186" i="1" s="1"/>
  <c r="P186" i="1" s="1"/>
  <c r="Q186" i="1"/>
  <c r="S186" i="1" s="1"/>
  <c r="N187" i="1"/>
  <c r="O187" i="1" s="1"/>
  <c r="P187" i="1" s="1"/>
  <c r="Q187" i="1"/>
  <c r="R187" i="1" s="1"/>
  <c r="N188" i="1"/>
  <c r="O188" i="1" s="1"/>
  <c r="P188" i="1" s="1"/>
  <c r="Q188" i="1"/>
  <c r="S188" i="1" s="1"/>
  <c r="N189" i="1"/>
  <c r="O189" i="1" s="1"/>
  <c r="P189" i="1" s="1"/>
  <c r="Q189" i="1"/>
  <c r="N190" i="1"/>
  <c r="O190" i="1" s="1"/>
  <c r="P190" i="1" s="1"/>
  <c r="Q190" i="1"/>
  <c r="U190" i="1" s="1"/>
  <c r="N191" i="1"/>
  <c r="O191" i="1" s="1"/>
  <c r="P191" i="1" s="1"/>
  <c r="Q191" i="1"/>
  <c r="U191" i="1" s="1"/>
  <c r="N192" i="1"/>
  <c r="O192" i="1" s="1"/>
  <c r="P192" i="1" s="1"/>
  <c r="Q192" i="1"/>
  <c r="N193" i="1"/>
  <c r="O193" i="1" s="1"/>
  <c r="P193" i="1" s="1"/>
  <c r="Q193" i="1"/>
  <c r="R193" i="1" s="1"/>
  <c r="N194" i="1"/>
  <c r="O194" i="1" s="1"/>
  <c r="P194" i="1" s="1"/>
  <c r="Q194" i="1"/>
  <c r="S194" i="1" s="1"/>
  <c r="N195" i="1"/>
  <c r="O195" i="1" s="1"/>
  <c r="P195" i="1" s="1"/>
  <c r="Q195" i="1"/>
  <c r="R195" i="1" s="1"/>
  <c r="N196" i="1"/>
  <c r="O196" i="1" s="1"/>
  <c r="P196" i="1" s="1"/>
  <c r="Q196" i="1"/>
  <c r="S196" i="1" s="1"/>
  <c r="N197" i="1"/>
  <c r="O197" i="1" s="1"/>
  <c r="P197" i="1" s="1"/>
  <c r="Q197" i="1"/>
  <c r="N198" i="1"/>
  <c r="O198" i="1" s="1"/>
  <c r="P198" i="1" s="1"/>
  <c r="Q198" i="1"/>
  <c r="U198" i="1" s="1"/>
  <c r="N199" i="1"/>
  <c r="O199" i="1" s="1"/>
  <c r="P199" i="1" s="1"/>
  <c r="Q199" i="1"/>
  <c r="U199" i="1" s="1"/>
  <c r="N200" i="1"/>
  <c r="O200" i="1" s="1"/>
  <c r="P200" i="1" s="1"/>
  <c r="Q200" i="1"/>
  <c r="N201" i="1"/>
  <c r="O201" i="1" s="1"/>
  <c r="P201" i="1" s="1"/>
  <c r="Q201" i="1"/>
  <c r="R201" i="1" s="1"/>
  <c r="N202" i="1"/>
  <c r="O202" i="1" s="1"/>
  <c r="P202" i="1" s="1"/>
  <c r="Q202" i="1"/>
  <c r="S202" i="1" s="1"/>
  <c r="N203" i="1"/>
  <c r="O203" i="1" s="1"/>
  <c r="P203" i="1" s="1"/>
  <c r="Q203" i="1"/>
  <c r="R203" i="1" s="1"/>
  <c r="N204" i="1"/>
  <c r="O204" i="1" s="1"/>
  <c r="P204" i="1" s="1"/>
  <c r="Q204" i="1"/>
  <c r="S204" i="1" s="1"/>
  <c r="N205" i="1"/>
  <c r="O205" i="1" s="1"/>
  <c r="P205" i="1" s="1"/>
  <c r="Q205" i="1"/>
  <c r="N206" i="1"/>
  <c r="O206" i="1" s="1"/>
  <c r="P206" i="1" s="1"/>
  <c r="Q206" i="1"/>
  <c r="U206" i="1" s="1"/>
  <c r="N207" i="1"/>
  <c r="O207" i="1" s="1"/>
  <c r="P207" i="1" s="1"/>
  <c r="Q207" i="1"/>
  <c r="U207" i="1" s="1"/>
  <c r="N208" i="1"/>
  <c r="O208" i="1" s="1"/>
  <c r="P208" i="1" s="1"/>
  <c r="Q208" i="1"/>
  <c r="N209" i="1"/>
  <c r="O209" i="1" s="1"/>
  <c r="P209" i="1" s="1"/>
  <c r="Q209" i="1"/>
  <c r="R209" i="1" s="1"/>
  <c r="N210" i="1"/>
  <c r="O210" i="1" s="1"/>
  <c r="P210" i="1" s="1"/>
  <c r="Q210" i="1"/>
  <c r="S210" i="1" s="1"/>
  <c r="N211" i="1"/>
  <c r="O211" i="1" s="1"/>
  <c r="P211" i="1" s="1"/>
  <c r="Q211" i="1"/>
  <c r="R211" i="1" s="1"/>
  <c r="N212" i="1"/>
  <c r="O212" i="1" s="1"/>
  <c r="P212" i="1" s="1"/>
  <c r="Q212" i="1"/>
  <c r="S212" i="1" s="1"/>
  <c r="N213" i="1"/>
  <c r="O213" i="1" s="1"/>
  <c r="P213" i="1" s="1"/>
  <c r="Q213" i="1"/>
  <c r="N214" i="1"/>
  <c r="O214" i="1" s="1"/>
  <c r="P214" i="1" s="1"/>
  <c r="Q214" i="1"/>
  <c r="U214" i="1" s="1"/>
  <c r="N215" i="1"/>
  <c r="O215" i="1" s="1"/>
  <c r="P215" i="1" s="1"/>
  <c r="Q215" i="1"/>
  <c r="U215" i="1" s="1"/>
  <c r="N216" i="1"/>
  <c r="O216" i="1" s="1"/>
  <c r="P216" i="1" s="1"/>
  <c r="Q216" i="1"/>
  <c r="N217" i="1"/>
  <c r="O217" i="1" s="1"/>
  <c r="P217" i="1" s="1"/>
  <c r="Q217" i="1"/>
  <c r="R217" i="1" s="1"/>
  <c r="N218" i="1"/>
  <c r="O218" i="1" s="1"/>
  <c r="P218" i="1" s="1"/>
  <c r="Q218" i="1"/>
  <c r="S218" i="1" s="1"/>
  <c r="N219" i="1"/>
  <c r="O219" i="1" s="1"/>
  <c r="P219" i="1" s="1"/>
  <c r="Q219" i="1"/>
  <c r="R219" i="1" s="1"/>
  <c r="N220" i="1"/>
  <c r="O220" i="1" s="1"/>
  <c r="P220" i="1" s="1"/>
  <c r="Q220" i="1"/>
  <c r="S220" i="1" s="1"/>
  <c r="N221" i="1"/>
  <c r="O221" i="1" s="1"/>
  <c r="P221" i="1" s="1"/>
  <c r="Q221" i="1"/>
  <c r="N222" i="1"/>
  <c r="O222" i="1" s="1"/>
  <c r="P222" i="1" s="1"/>
  <c r="Q222" i="1"/>
  <c r="U222" i="1" s="1"/>
  <c r="N223" i="1"/>
  <c r="O223" i="1" s="1"/>
  <c r="P223" i="1" s="1"/>
  <c r="Q223" i="1"/>
  <c r="U223" i="1" s="1"/>
  <c r="N224" i="1"/>
  <c r="O224" i="1" s="1"/>
  <c r="P224" i="1" s="1"/>
  <c r="Q224" i="1"/>
  <c r="N225" i="1"/>
  <c r="O225" i="1" s="1"/>
  <c r="P225" i="1" s="1"/>
  <c r="Q225" i="1"/>
  <c r="R225" i="1" s="1"/>
  <c r="N226" i="1"/>
  <c r="O226" i="1" s="1"/>
  <c r="P226" i="1" s="1"/>
  <c r="Q226" i="1"/>
  <c r="S226" i="1" s="1"/>
  <c r="N227" i="1"/>
  <c r="O227" i="1" s="1"/>
  <c r="P227" i="1" s="1"/>
  <c r="Q227" i="1"/>
  <c r="R227" i="1" s="1"/>
  <c r="N228" i="1"/>
  <c r="O228" i="1" s="1"/>
  <c r="P228" i="1" s="1"/>
  <c r="Q228" i="1"/>
  <c r="S228" i="1" s="1"/>
  <c r="N229" i="1"/>
  <c r="O229" i="1" s="1"/>
  <c r="P229" i="1" s="1"/>
  <c r="Q229" i="1"/>
  <c r="N230" i="1"/>
  <c r="O230" i="1" s="1"/>
  <c r="P230" i="1" s="1"/>
  <c r="Q230" i="1"/>
  <c r="U230" i="1" s="1"/>
  <c r="N231" i="1"/>
  <c r="O231" i="1" s="1"/>
  <c r="P231" i="1" s="1"/>
  <c r="Q231" i="1"/>
  <c r="N232" i="1"/>
  <c r="O232" i="1" s="1"/>
  <c r="P232" i="1" s="1"/>
  <c r="Q232" i="1"/>
  <c r="R232" i="1" s="1"/>
  <c r="N41" i="1"/>
  <c r="O41" i="1" s="1"/>
  <c r="P41" i="1" s="1"/>
  <c r="Q41" i="1"/>
  <c r="R41" i="1" s="1"/>
  <c r="N42" i="1"/>
  <c r="O42" i="1" s="1"/>
  <c r="P42" i="1" s="1"/>
  <c r="Q42" i="1"/>
  <c r="R42" i="1" s="1"/>
  <c r="N43" i="1"/>
  <c r="O43" i="1" s="1"/>
  <c r="P43" i="1" s="1"/>
  <c r="Q43" i="1"/>
  <c r="U43" i="1" s="1"/>
  <c r="N44" i="1"/>
  <c r="O44" i="1" s="1"/>
  <c r="P44" i="1" s="1"/>
  <c r="Q44" i="1"/>
  <c r="R44" i="1" s="1"/>
  <c r="N45" i="1"/>
  <c r="O45" i="1" s="1"/>
  <c r="P45" i="1" s="1"/>
  <c r="Q45" i="1"/>
  <c r="U45" i="1" s="1"/>
  <c r="N46" i="1"/>
  <c r="O46" i="1" s="1"/>
  <c r="P46" i="1" s="1"/>
  <c r="Q46" i="1"/>
  <c r="R46" i="1" s="1"/>
  <c r="N47" i="1"/>
  <c r="O47" i="1" s="1"/>
  <c r="P47" i="1" s="1"/>
  <c r="Q47" i="1"/>
  <c r="S47" i="1" s="1"/>
  <c r="N48" i="1"/>
  <c r="O48" i="1" s="1"/>
  <c r="P48" i="1" s="1"/>
  <c r="Q48" i="1"/>
  <c r="R48" i="1" s="1"/>
  <c r="N49" i="1"/>
  <c r="O49" i="1" s="1"/>
  <c r="P49" i="1" s="1"/>
  <c r="Q49" i="1"/>
  <c r="N50" i="1"/>
  <c r="O50" i="1" s="1"/>
  <c r="P50" i="1" s="1"/>
  <c r="Q50" i="1"/>
  <c r="R50" i="1" s="1"/>
  <c r="N51" i="1"/>
  <c r="O51" i="1" s="1"/>
  <c r="P51" i="1" s="1"/>
  <c r="Q51" i="1"/>
  <c r="U51" i="1" s="1"/>
  <c r="N52" i="1"/>
  <c r="O52" i="1" s="1"/>
  <c r="P52" i="1" s="1"/>
  <c r="Q52" i="1"/>
  <c r="R52" i="1" s="1"/>
  <c r="N53" i="1"/>
  <c r="O53" i="1" s="1"/>
  <c r="P53" i="1" s="1"/>
  <c r="Q53" i="1"/>
  <c r="U53" i="1" s="1"/>
  <c r="N54" i="1"/>
  <c r="O54" i="1" s="1"/>
  <c r="P54" i="1" s="1"/>
  <c r="Q54" i="1"/>
  <c r="R54" i="1" s="1"/>
  <c r="N55" i="1"/>
  <c r="O55" i="1" s="1"/>
  <c r="P55" i="1" s="1"/>
  <c r="Q55" i="1"/>
  <c r="S55" i="1" s="1"/>
  <c r="N56" i="1"/>
  <c r="O56" i="1" s="1"/>
  <c r="P56" i="1" s="1"/>
  <c r="Q56" i="1"/>
  <c r="R56" i="1" s="1"/>
  <c r="N57" i="1"/>
  <c r="O57" i="1" s="1"/>
  <c r="P57" i="1" s="1"/>
  <c r="Q57" i="1"/>
  <c r="N58" i="1"/>
  <c r="O58" i="1" s="1"/>
  <c r="P58" i="1" s="1"/>
  <c r="Q58" i="1"/>
  <c r="R58" i="1" s="1"/>
  <c r="N59" i="1"/>
  <c r="O59" i="1" s="1"/>
  <c r="P59" i="1" s="1"/>
  <c r="Q59" i="1"/>
  <c r="S59" i="1" s="1"/>
  <c r="N60" i="1"/>
  <c r="O60" i="1" s="1"/>
  <c r="P60" i="1" s="1"/>
  <c r="Q60" i="1"/>
  <c r="R60" i="1" s="1"/>
  <c r="N61" i="1"/>
  <c r="O61" i="1" s="1"/>
  <c r="P61" i="1" s="1"/>
  <c r="Q61" i="1"/>
  <c r="N62" i="1"/>
  <c r="O62" i="1" s="1"/>
  <c r="P62" i="1" s="1"/>
  <c r="Q62" i="1"/>
  <c r="R62" i="1" s="1"/>
  <c r="N63" i="1"/>
  <c r="O63" i="1" s="1"/>
  <c r="P63" i="1" s="1"/>
  <c r="Q63" i="1"/>
  <c r="U63" i="1" s="1"/>
  <c r="N64" i="1"/>
  <c r="O64" i="1" s="1"/>
  <c r="P64" i="1" s="1"/>
  <c r="Q64" i="1"/>
  <c r="R64" i="1" s="1"/>
  <c r="N65" i="1"/>
  <c r="O65" i="1" s="1"/>
  <c r="P65" i="1" s="1"/>
  <c r="Q65" i="1"/>
  <c r="U65" i="1" s="1"/>
  <c r="N66" i="1"/>
  <c r="O66" i="1" s="1"/>
  <c r="P66" i="1" s="1"/>
  <c r="Q66" i="1"/>
  <c r="R66" i="1" s="1"/>
  <c r="N67" i="1"/>
  <c r="O67" i="1" s="1"/>
  <c r="P67" i="1" s="1"/>
  <c r="Q67" i="1"/>
  <c r="S67" i="1" s="1"/>
  <c r="N68" i="1"/>
  <c r="O68" i="1" s="1"/>
  <c r="P68" i="1" s="1"/>
  <c r="Q68" i="1"/>
  <c r="R68" i="1" s="1"/>
  <c r="N69" i="1"/>
  <c r="O69" i="1" s="1"/>
  <c r="P69" i="1" s="1"/>
  <c r="Q69" i="1"/>
  <c r="N70" i="1"/>
  <c r="O70" i="1" s="1"/>
  <c r="P70" i="1" s="1"/>
  <c r="Q70" i="1"/>
  <c r="R70" i="1" s="1"/>
  <c r="N71" i="1"/>
  <c r="O71" i="1" s="1"/>
  <c r="P71" i="1" s="1"/>
  <c r="Q71" i="1"/>
  <c r="S71" i="1" s="1"/>
  <c r="N72" i="1"/>
  <c r="O72" i="1" s="1"/>
  <c r="P72" i="1" s="1"/>
  <c r="Q72" i="1"/>
  <c r="R72" i="1" s="1"/>
  <c r="N73" i="1"/>
  <c r="O73" i="1" s="1"/>
  <c r="P73" i="1" s="1"/>
  <c r="Q73" i="1"/>
  <c r="N74" i="1"/>
  <c r="O74" i="1" s="1"/>
  <c r="P74" i="1" s="1"/>
  <c r="Q74" i="1"/>
  <c r="R74" i="1" s="1"/>
  <c r="N75" i="1"/>
  <c r="O75" i="1" s="1"/>
  <c r="P75" i="1" s="1"/>
  <c r="Q75" i="1"/>
  <c r="N76" i="1"/>
  <c r="O76" i="1" s="1"/>
  <c r="P76" i="1" s="1"/>
  <c r="Q76" i="1"/>
  <c r="R76" i="1" s="1"/>
  <c r="N77" i="1"/>
  <c r="O77" i="1" s="1"/>
  <c r="P77" i="1" s="1"/>
  <c r="Q77" i="1"/>
  <c r="U77" i="1" s="1"/>
  <c r="N78" i="1"/>
  <c r="O78" i="1" s="1"/>
  <c r="P78" i="1" s="1"/>
  <c r="Q78" i="1"/>
  <c r="R78" i="1" s="1"/>
  <c r="N79" i="1"/>
  <c r="O79" i="1" s="1"/>
  <c r="P79" i="1" s="1"/>
  <c r="Q79" i="1"/>
  <c r="S79" i="1" s="1"/>
  <c r="N80" i="1"/>
  <c r="O80" i="1" s="1"/>
  <c r="P80" i="1" s="1"/>
  <c r="Q80" i="1"/>
  <c r="R80" i="1" s="1"/>
  <c r="N81" i="1"/>
  <c r="O81" i="1" s="1"/>
  <c r="P81" i="1" s="1"/>
  <c r="Q81" i="1"/>
  <c r="N82" i="1"/>
  <c r="O82" i="1" s="1"/>
  <c r="P82" i="1" s="1"/>
  <c r="Q82" i="1"/>
  <c r="R82" i="1" s="1"/>
  <c r="N22" i="1"/>
  <c r="O22" i="1" s="1"/>
  <c r="P22" i="1" s="1"/>
  <c r="Q22" i="1"/>
  <c r="U22" i="1" s="1"/>
  <c r="N23" i="1"/>
  <c r="O23" i="1" s="1"/>
  <c r="P23" i="1" s="1"/>
  <c r="Q23" i="1"/>
  <c r="R23" i="1" s="1"/>
  <c r="N24" i="1"/>
  <c r="O24" i="1" s="1"/>
  <c r="P24" i="1" s="1"/>
  <c r="Q24" i="1"/>
  <c r="U24" i="1" s="1"/>
  <c r="N25" i="1"/>
  <c r="O25" i="1" s="1"/>
  <c r="P25" i="1" s="1"/>
  <c r="Q25" i="1"/>
  <c r="R25" i="1" s="1"/>
  <c r="N26" i="1"/>
  <c r="O26" i="1" s="1"/>
  <c r="P26" i="1" s="1"/>
  <c r="Q26" i="1"/>
  <c r="S26" i="1" s="1"/>
  <c r="N27" i="1"/>
  <c r="O27" i="1" s="1"/>
  <c r="P27" i="1" s="1"/>
  <c r="Q27" i="1"/>
  <c r="R27" i="1" s="1"/>
  <c r="N28" i="1"/>
  <c r="O28" i="1" s="1"/>
  <c r="P28" i="1" s="1"/>
  <c r="Q28" i="1"/>
  <c r="N29" i="1"/>
  <c r="O29" i="1" s="1"/>
  <c r="P29" i="1" s="1"/>
  <c r="Q29" i="1"/>
  <c r="R29" i="1" s="1"/>
  <c r="N30" i="1"/>
  <c r="O30" i="1" s="1"/>
  <c r="P30" i="1" s="1"/>
  <c r="Q30" i="1"/>
  <c r="U30" i="1" s="1"/>
  <c r="N31" i="1"/>
  <c r="O31" i="1" s="1"/>
  <c r="P31" i="1" s="1"/>
  <c r="Q31" i="1"/>
  <c r="R31" i="1" s="1"/>
  <c r="N32" i="1"/>
  <c r="O32" i="1" s="1"/>
  <c r="P32" i="1" s="1"/>
  <c r="Q32" i="1"/>
  <c r="U32" i="1" s="1"/>
  <c r="N33" i="1"/>
  <c r="O33" i="1" s="1"/>
  <c r="P33" i="1" s="1"/>
  <c r="Q33" i="1"/>
  <c r="R33" i="1" s="1"/>
  <c r="N34" i="1"/>
  <c r="O34" i="1" s="1"/>
  <c r="P34" i="1" s="1"/>
  <c r="Q34" i="1"/>
  <c r="S34" i="1" s="1"/>
  <c r="N35" i="1"/>
  <c r="O35" i="1" s="1"/>
  <c r="P35" i="1" s="1"/>
  <c r="Q35" i="1"/>
  <c r="R35" i="1" s="1"/>
  <c r="N36" i="1"/>
  <c r="O36" i="1" s="1"/>
  <c r="P36" i="1" s="1"/>
  <c r="Q36" i="1"/>
  <c r="N37" i="1"/>
  <c r="O37" i="1" s="1"/>
  <c r="P37" i="1" s="1"/>
  <c r="Q37" i="1"/>
  <c r="R37" i="1" s="1"/>
  <c r="N38" i="1"/>
  <c r="O38" i="1" s="1"/>
  <c r="P38" i="1" s="1"/>
  <c r="Q38" i="1"/>
  <c r="N39" i="1"/>
  <c r="O39" i="1" s="1"/>
  <c r="P39" i="1" s="1"/>
  <c r="Q39" i="1"/>
  <c r="N40" i="1"/>
  <c r="O40" i="1" s="1"/>
  <c r="P40" i="1" s="1"/>
  <c r="Q40" i="1"/>
  <c r="R40" i="1" s="1"/>
  <c r="Q233" i="1"/>
  <c r="V233" i="1" s="1"/>
  <c r="N233" i="1"/>
  <c r="O233" i="1" s="1"/>
  <c r="P233" i="1" s="1"/>
  <c r="Q21" i="1"/>
  <c r="W21" i="1" s="1"/>
  <c r="N21" i="1"/>
  <c r="O21" i="1" s="1"/>
  <c r="P21" i="1" s="1"/>
  <c r="Q20" i="1"/>
  <c r="W20" i="1" s="1"/>
  <c r="N20" i="1"/>
  <c r="O20" i="1" s="1"/>
  <c r="P20" i="1" s="1"/>
  <c r="Q19" i="1"/>
  <c r="V19" i="1" s="1"/>
  <c r="N19" i="1"/>
  <c r="O19" i="1" s="1"/>
  <c r="P19" i="1" s="1"/>
  <c r="Q18" i="1"/>
  <c r="W18" i="1" s="1"/>
  <c r="N18" i="1"/>
  <c r="O18" i="1" s="1"/>
  <c r="P18" i="1" s="1"/>
  <c r="Q17" i="1"/>
  <c r="W17" i="1" s="1"/>
  <c r="N17" i="1"/>
  <c r="O17" i="1" s="1"/>
  <c r="P17" i="1" s="1"/>
  <c r="Q16" i="1"/>
  <c r="W16" i="1" s="1"/>
  <c r="N16" i="1"/>
  <c r="O16" i="1" s="1"/>
  <c r="P16" i="1" s="1"/>
  <c r="Q15" i="1"/>
  <c r="V15" i="1" s="1"/>
  <c r="N15" i="1"/>
  <c r="O15" i="1" s="1"/>
  <c r="P15" i="1" s="1"/>
  <c r="Q14" i="1"/>
  <c r="W14" i="1" s="1"/>
  <c r="N14" i="1"/>
  <c r="O14" i="1" s="1"/>
  <c r="P14" i="1" s="1"/>
  <c r="Q13" i="1"/>
  <c r="V13" i="1" s="1"/>
  <c r="N13" i="1"/>
  <c r="O13" i="1" s="1"/>
  <c r="P13" i="1" s="1"/>
  <c r="Q12" i="1"/>
  <c r="W12" i="1" s="1"/>
  <c r="N12" i="1"/>
  <c r="O12" i="1" s="1"/>
  <c r="P12" i="1" s="1"/>
  <c r="Q11" i="1"/>
  <c r="W11" i="1" s="1"/>
  <c r="N11" i="1"/>
  <c r="O11" i="1" s="1"/>
  <c r="P11" i="1" s="1"/>
  <c r="Q10" i="1"/>
  <c r="W10" i="1" s="1"/>
  <c r="N10" i="1"/>
  <c r="O10" i="1" s="1"/>
  <c r="P10" i="1" s="1"/>
  <c r="Q9" i="1"/>
  <c r="W9" i="1" s="1"/>
  <c r="N9" i="1"/>
  <c r="O9" i="1" s="1"/>
  <c r="P9" i="1" s="1"/>
  <c r="N8" i="1"/>
  <c r="O8" i="1" s="1"/>
  <c r="H3" i="20" s="1"/>
  <c r="F42" i="20"/>
  <c r="G42" i="20" s="1"/>
  <c r="H42" i="20" s="1"/>
  <c r="F41" i="20"/>
  <c r="G41" i="20" s="1"/>
  <c r="H41" i="20" s="1"/>
  <c r="F40" i="20"/>
  <c r="G40" i="20" s="1"/>
  <c r="H40" i="20" s="1"/>
  <c r="F39" i="20"/>
  <c r="G39" i="20" s="1"/>
  <c r="H39" i="20" s="1"/>
  <c r="F38" i="20"/>
  <c r="G38" i="20" s="1"/>
  <c r="H38" i="20" s="1"/>
  <c r="F37" i="20"/>
  <c r="G37" i="20" s="1"/>
  <c r="H37" i="20" s="1"/>
  <c r="F36" i="20"/>
  <c r="G36" i="20" s="1"/>
  <c r="H36" i="20" s="1"/>
  <c r="F35" i="20"/>
  <c r="G35" i="20" s="1"/>
  <c r="H35" i="20" s="1"/>
  <c r="F34" i="20"/>
  <c r="G34" i="20" s="1"/>
  <c r="H34" i="20" s="1"/>
  <c r="F33" i="20"/>
  <c r="G33" i="20" s="1"/>
  <c r="H33" i="20" s="1"/>
  <c r="F32" i="20"/>
  <c r="G32" i="20" s="1"/>
  <c r="H32" i="20" s="1"/>
  <c r="F31" i="20"/>
  <c r="G31" i="20" s="1"/>
  <c r="H31" i="20" s="1"/>
  <c r="F30" i="20"/>
  <c r="G30" i="20" s="1"/>
  <c r="H30" i="20" s="1"/>
  <c r="G29" i="20"/>
  <c r="H29" i="20" s="1"/>
  <c r="F29" i="20"/>
  <c r="F28" i="20"/>
  <c r="G28" i="20" s="1"/>
  <c r="H28" i="20" s="1"/>
  <c r="F27" i="20"/>
  <c r="G27" i="20" s="1"/>
  <c r="H27" i="20" s="1"/>
  <c r="F26" i="20"/>
  <c r="G26" i="20" s="1"/>
  <c r="H26" i="20" s="1"/>
  <c r="F25" i="20"/>
  <c r="G25" i="20" s="1"/>
  <c r="H25" i="20" s="1"/>
  <c r="F24" i="20"/>
  <c r="G24" i="20" s="1"/>
  <c r="H24" i="20" s="1"/>
  <c r="F23" i="20"/>
  <c r="G23" i="20" s="1"/>
  <c r="H23" i="20" s="1"/>
  <c r="F22" i="20"/>
  <c r="G22" i="20" s="1"/>
  <c r="H22" i="20" s="1"/>
  <c r="F21" i="20"/>
  <c r="G21" i="20" s="1"/>
  <c r="H21" i="20" s="1"/>
  <c r="F20" i="20"/>
  <c r="G20" i="20" s="1"/>
  <c r="H20" i="20" s="1"/>
  <c r="F19" i="20"/>
  <c r="G19" i="20" s="1"/>
  <c r="H19" i="20" s="1"/>
  <c r="F18" i="20"/>
  <c r="G18" i="20" s="1"/>
  <c r="H18" i="20" s="1"/>
  <c r="F17" i="20"/>
  <c r="G17" i="20" s="1"/>
  <c r="H17" i="20" s="1"/>
  <c r="F16" i="20"/>
  <c r="G16" i="20" s="1"/>
  <c r="H16" i="20" s="1"/>
  <c r="F15" i="20"/>
  <c r="G15" i="20" s="1"/>
  <c r="H15" i="20" s="1"/>
  <c r="F14" i="20"/>
  <c r="G14" i="20" s="1"/>
  <c r="H14" i="20" s="1"/>
  <c r="G13" i="20"/>
  <c r="H13" i="20" s="1"/>
  <c r="F13" i="20"/>
  <c r="F12" i="20"/>
  <c r="G12" i="20" s="1"/>
  <c r="H12" i="20" s="1"/>
  <c r="F11" i="20"/>
  <c r="G11" i="20" s="1"/>
  <c r="H11" i="20" s="1"/>
  <c r="F10" i="20"/>
  <c r="G10" i="20" s="1"/>
  <c r="H10" i="20" s="1"/>
  <c r="F9" i="20"/>
  <c r="G9" i="20" s="1"/>
  <c r="H9" i="20" s="1"/>
  <c r="F8" i="20"/>
  <c r="G8" i="20" s="1"/>
  <c r="H8" i="20" s="1"/>
  <c r="F7" i="20"/>
  <c r="G7" i="20" s="1"/>
  <c r="H7" i="20" s="1"/>
  <c r="F6" i="20"/>
  <c r="G6" i="20" s="1"/>
  <c r="H6" i="20" s="1"/>
  <c r="F5" i="20"/>
  <c r="G5" i="20" s="1"/>
  <c r="H5" i="20" s="1"/>
  <c r="F4" i="20"/>
  <c r="G4" i="20" s="1"/>
  <c r="H4" i="20" s="1"/>
  <c r="F3" i="20"/>
  <c r="J6" i="19"/>
  <c r="H6" i="19"/>
  <c r="Q8" i="1"/>
  <c r="W8" i="1" s="1"/>
  <c r="F6" i="19"/>
  <c r="K6" i="19" s="1"/>
  <c r="F45" i="19"/>
  <c r="L45" i="19" s="1"/>
  <c r="F44" i="19"/>
  <c r="L44" i="19" s="1"/>
  <c r="F43" i="19"/>
  <c r="L43" i="19" s="1"/>
  <c r="F42" i="19"/>
  <c r="L42" i="19" s="1"/>
  <c r="F41" i="19"/>
  <c r="L41" i="19" s="1"/>
  <c r="F40" i="19"/>
  <c r="L40" i="19" s="1"/>
  <c r="F39" i="19"/>
  <c r="L39" i="19" s="1"/>
  <c r="F38" i="19"/>
  <c r="L38" i="19" s="1"/>
  <c r="F37" i="19"/>
  <c r="L37" i="19" s="1"/>
  <c r="F36" i="19"/>
  <c r="L36" i="19" s="1"/>
  <c r="F35" i="19"/>
  <c r="L35" i="19" s="1"/>
  <c r="F34" i="19"/>
  <c r="L34" i="19" s="1"/>
  <c r="F33" i="19"/>
  <c r="L33" i="19" s="1"/>
  <c r="F32" i="19"/>
  <c r="L32" i="19" s="1"/>
  <c r="F31" i="19"/>
  <c r="L31" i="19" s="1"/>
  <c r="F30" i="19"/>
  <c r="L30" i="19" s="1"/>
  <c r="F29" i="19"/>
  <c r="L29" i="19" s="1"/>
  <c r="F28" i="19"/>
  <c r="L28" i="19" s="1"/>
  <c r="F27" i="19"/>
  <c r="L27" i="19" s="1"/>
  <c r="F26" i="19"/>
  <c r="L26" i="19" s="1"/>
  <c r="F25" i="19"/>
  <c r="L25" i="19" s="1"/>
  <c r="F24" i="19"/>
  <c r="L24" i="19" s="1"/>
  <c r="F23" i="19"/>
  <c r="L23" i="19" s="1"/>
  <c r="F22" i="19"/>
  <c r="L22" i="19" s="1"/>
  <c r="F21" i="19"/>
  <c r="L21" i="19" s="1"/>
  <c r="F20" i="19"/>
  <c r="L20" i="19" s="1"/>
  <c r="F19" i="19"/>
  <c r="L19" i="19" s="1"/>
  <c r="F18" i="19"/>
  <c r="L18" i="19" s="1"/>
  <c r="F17" i="19"/>
  <c r="L17" i="19" s="1"/>
  <c r="F16" i="19"/>
  <c r="L16" i="19" s="1"/>
  <c r="F15" i="19"/>
  <c r="L15" i="19" s="1"/>
  <c r="F14" i="19"/>
  <c r="H14" i="19" s="1"/>
  <c r="F13" i="19"/>
  <c r="L13" i="19" s="1"/>
  <c r="F12" i="19"/>
  <c r="K12" i="19" s="1"/>
  <c r="F11" i="19"/>
  <c r="K11" i="19" s="1"/>
  <c r="F10" i="19"/>
  <c r="L10" i="19" s="1"/>
  <c r="F9" i="19"/>
  <c r="K9" i="19" s="1"/>
  <c r="F8" i="19"/>
  <c r="L8" i="19" s="1"/>
  <c r="F7" i="19"/>
  <c r="K7" i="19" s="1"/>
  <c r="L6" i="19" l="1"/>
  <c r="G6" i="19"/>
  <c r="I6" i="19"/>
  <c r="U822" i="1"/>
  <c r="W596" i="1"/>
  <c r="U47" i="1"/>
  <c r="U726" i="1"/>
  <c r="U410" i="1"/>
  <c r="U172" i="1"/>
  <c r="U782" i="1"/>
  <c r="U636" i="1"/>
  <c r="U473" i="1"/>
  <c r="U187" i="1"/>
  <c r="U91" i="1"/>
  <c r="U806" i="1"/>
  <c r="U750" i="1"/>
  <c r="U646" i="1"/>
  <c r="U597" i="1"/>
  <c r="U596" i="1"/>
  <c r="U428" i="1"/>
  <c r="U897" i="1"/>
  <c r="W806" i="1"/>
  <c r="S806" i="1"/>
  <c r="W750" i="1"/>
  <c r="S750" i="1"/>
  <c r="U650" i="1"/>
  <c r="U642" i="1"/>
  <c r="U616" i="1"/>
  <c r="V554" i="1"/>
  <c r="U436" i="1"/>
  <c r="W426" i="1"/>
  <c r="U219" i="1"/>
  <c r="U173" i="1"/>
  <c r="U133" i="1"/>
  <c r="U959" i="1"/>
  <c r="U48" i="1"/>
  <c r="W48" i="1"/>
  <c r="S48" i="1"/>
  <c r="W47" i="1"/>
  <c r="U210" i="1"/>
  <c r="W173" i="1"/>
  <c r="S173" i="1"/>
  <c r="U171" i="1"/>
  <c r="U113" i="1"/>
  <c r="U246" i="1"/>
  <c r="U957" i="1"/>
  <c r="W822" i="1"/>
  <c r="S822" i="1"/>
  <c r="U798" i="1"/>
  <c r="U766" i="1"/>
  <c r="U742" i="1"/>
  <c r="W650" i="1"/>
  <c r="S650" i="1"/>
  <c r="W642" i="1"/>
  <c r="S642" i="1"/>
  <c r="W616" i="1"/>
  <c r="S616" i="1"/>
  <c r="U571" i="1"/>
  <c r="U505" i="1"/>
  <c r="U444" i="1"/>
  <c r="W428" i="1"/>
  <c r="S428" i="1"/>
  <c r="U426" i="1"/>
  <c r="U258" i="1"/>
  <c r="U827" i="1"/>
  <c r="U817" i="1"/>
  <c r="U802" i="1"/>
  <c r="U790" i="1"/>
  <c r="U774" i="1"/>
  <c r="U758" i="1"/>
  <c r="W742" i="1"/>
  <c r="S742" i="1"/>
  <c r="U72" i="1"/>
  <c r="W219" i="1"/>
  <c r="S219" i="1"/>
  <c r="U195" i="1"/>
  <c r="X195" i="1" s="1"/>
  <c r="Y195" i="1" s="1"/>
  <c r="U174" i="1"/>
  <c r="V173" i="1"/>
  <c r="T173" i="1"/>
  <c r="W172" i="1"/>
  <c r="W171" i="1"/>
  <c r="S171" i="1"/>
  <c r="U123" i="1"/>
  <c r="U103" i="1"/>
  <c r="U254" i="1"/>
  <c r="U234" i="1"/>
  <c r="U958" i="1"/>
  <c r="U930" i="1"/>
  <c r="U864" i="1"/>
  <c r="W646" i="1"/>
  <c r="S646" i="1"/>
  <c r="U640" i="1"/>
  <c r="U628" i="1"/>
  <c r="U608" i="1"/>
  <c r="U587" i="1"/>
  <c r="U555" i="1"/>
  <c r="T554" i="1"/>
  <c r="U489" i="1"/>
  <c r="U457" i="1"/>
  <c r="U440" i="1"/>
  <c r="U432" i="1"/>
  <c r="U418" i="1"/>
  <c r="U402" i="1"/>
  <c r="U147" i="1"/>
  <c r="U26" i="1"/>
  <c r="U60" i="1"/>
  <c r="U227" i="1"/>
  <c r="U211" i="1"/>
  <c r="U203" i="1"/>
  <c r="W187" i="1"/>
  <c r="S187" i="1"/>
  <c r="W147" i="1"/>
  <c r="S147" i="1"/>
  <c r="U129" i="1"/>
  <c r="W113" i="1"/>
  <c r="S113" i="1"/>
  <c r="U97" i="1"/>
  <c r="W254" i="1"/>
  <c r="S254" i="1"/>
  <c r="U238" i="1"/>
  <c r="W959" i="1"/>
  <c r="S959" i="1"/>
  <c r="W958" i="1"/>
  <c r="S958" i="1"/>
  <c r="W957" i="1"/>
  <c r="S957" i="1"/>
  <c r="U956" i="1"/>
  <c r="U910" i="1"/>
  <c r="U881" i="1"/>
  <c r="U845" i="1"/>
  <c r="V822" i="1"/>
  <c r="T822" i="1"/>
  <c r="U810" i="1"/>
  <c r="W802" i="1"/>
  <c r="S802" i="1"/>
  <c r="U794" i="1"/>
  <c r="U786" i="1"/>
  <c r="U778" i="1"/>
  <c r="U770" i="1"/>
  <c r="U762" i="1"/>
  <c r="U754" i="1"/>
  <c r="U746" i="1"/>
  <c r="U738" i="1"/>
  <c r="V646" i="1"/>
  <c r="T646" i="1"/>
  <c r="W640" i="1"/>
  <c r="S640" i="1"/>
  <c r="U632" i="1"/>
  <c r="W622" i="1"/>
  <c r="U612" i="1"/>
  <c r="U604" i="1"/>
  <c r="U592" i="1"/>
  <c r="U579" i="1"/>
  <c r="U563" i="1"/>
  <c r="U535" i="1"/>
  <c r="U497" i="1"/>
  <c r="U481" i="1"/>
  <c r="U465" i="1"/>
  <c r="U449" i="1"/>
  <c r="W440" i="1"/>
  <c r="S440" i="1"/>
  <c r="W432" i="1"/>
  <c r="S432" i="1"/>
  <c r="U422" i="1"/>
  <c r="U414" i="1"/>
  <c r="U406" i="1"/>
  <c r="U34" i="1"/>
  <c r="U80" i="1"/>
  <c r="U66" i="1"/>
  <c r="U59" i="1"/>
  <c r="W227" i="1"/>
  <c r="S227" i="1"/>
  <c r="W211" i="1"/>
  <c r="S211" i="1"/>
  <c r="U209" i="1"/>
  <c r="W195" i="1"/>
  <c r="S195" i="1"/>
  <c r="U181" i="1"/>
  <c r="U159" i="1"/>
  <c r="U139" i="1"/>
  <c r="W129" i="1"/>
  <c r="S129" i="1"/>
  <c r="U119" i="1"/>
  <c r="U107" i="1"/>
  <c r="W97" i="1"/>
  <c r="S97" i="1"/>
  <c r="U87" i="1"/>
  <c r="U250" i="1"/>
  <c r="U242" i="1"/>
  <c r="W234" i="1"/>
  <c r="S234" i="1"/>
  <c r="U943" i="1"/>
  <c r="U920" i="1"/>
  <c r="U901" i="1"/>
  <c r="U890" i="1"/>
  <c r="U872" i="1"/>
  <c r="U854" i="1"/>
  <c r="U836" i="1"/>
  <c r="U824" i="1"/>
  <c r="U819" i="1"/>
  <c r="U815" i="1"/>
  <c r="U808" i="1"/>
  <c r="V802" i="1"/>
  <c r="T802" i="1"/>
  <c r="W794" i="1"/>
  <c r="S794" i="1"/>
  <c r="W786" i="1"/>
  <c r="S786" i="1"/>
  <c r="W778" i="1"/>
  <c r="S778" i="1"/>
  <c r="W770" i="1"/>
  <c r="S770" i="1"/>
  <c r="W762" i="1"/>
  <c r="S762" i="1"/>
  <c r="W754" i="1"/>
  <c r="S754" i="1"/>
  <c r="W746" i="1"/>
  <c r="S746" i="1"/>
  <c r="W738" i="1"/>
  <c r="S738" i="1"/>
  <c r="U710" i="1"/>
  <c r="V650" i="1"/>
  <c r="T650" i="1"/>
  <c r="V642" i="1"/>
  <c r="T642" i="1"/>
  <c r="V640" i="1"/>
  <c r="T640" i="1"/>
  <c r="U634" i="1"/>
  <c r="W630" i="1"/>
  <c r="U626" i="1"/>
  <c r="W618" i="1"/>
  <c r="V616" i="1"/>
  <c r="T616" i="1"/>
  <c r="U610" i="1"/>
  <c r="U606" i="1"/>
  <c r="U601" i="1"/>
  <c r="W592" i="1"/>
  <c r="S592" i="1"/>
  <c r="U583" i="1"/>
  <c r="U575" i="1"/>
  <c r="U567" i="1"/>
  <c r="U559" i="1"/>
  <c r="U546" i="1"/>
  <c r="U519" i="1"/>
  <c r="U501" i="1"/>
  <c r="U493" i="1"/>
  <c r="U485" i="1"/>
  <c r="U477" i="1"/>
  <c r="U469" i="1"/>
  <c r="U461" i="1"/>
  <c r="U453" i="1"/>
  <c r="W444" i="1"/>
  <c r="S444" i="1"/>
  <c r="W436" i="1"/>
  <c r="S436" i="1"/>
  <c r="U430" i="1"/>
  <c r="U424" i="1"/>
  <c r="U420" i="1"/>
  <c r="U416" i="1"/>
  <c r="U412" i="1"/>
  <c r="U408" i="1"/>
  <c r="U404" i="1"/>
  <c r="U400" i="1"/>
  <c r="U35" i="1"/>
  <c r="W35" i="1"/>
  <c r="S35" i="1"/>
  <c r="W34" i="1"/>
  <c r="U23" i="1"/>
  <c r="U71" i="1"/>
  <c r="W60" i="1"/>
  <c r="S60" i="1"/>
  <c r="W59" i="1"/>
  <c r="U232" i="1"/>
  <c r="U226" i="1"/>
  <c r="U212" i="1"/>
  <c r="V211" i="1"/>
  <c r="T211" i="1"/>
  <c r="W210" i="1"/>
  <c r="W209" i="1"/>
  <c r="S209" i="1"/>
  <c r="U201" i="1"/>
  <c r="U194" i="1"/>
  <c r="W181" i="1"/>
  <c r="S181" i="1"/>
  <c r="U165" i="1"/>
  <c r="U153" i="1"/>
  <c r="U143" i="1"/>
  <c r="W133" i="1"/>
  <c r="S133" i="1"/>
  <c r="U125" i="1"/>
  <c r="U121" i="1"/>
  <c r="U116" i="1"/>
  <c r="U109" i="1"/>
  <c r="U105" i="1"/>
  <c r="U100" i="1"/>
  <c r="U93" i="1"/>
  <c r="U89" i="1"/>
  <c r="U84" i="1"/>
  <c r="W250" i="1"/>
  <c r="S250" i="1"/>
  <c r="U244" i="1"/>
  <c r="W238" i="1"/>
  <c r="S238" i="1"/>
  <c r="U965" i="1"/>
  <c r="U950" i="1"/>
  <c r="U937" i="1"/>
  <c r="U926" i="1"/>
  <c r="U914" i="1"/>
  <c r="U906" i="1"/>
  <c r="U898" i="1"/>
  <c r="U894" i="1"/>
  <c r="U886" i="1"/>
  <c r="U876" i="1"/>
  <c r="U868" i="1"/>
  <c r="U859" i="1"/>
  <c r="U849" i="1"/>
  <c r="U840" i="1"/>
  <c r="U832" i="1"/>
  <c r="W824" i="1"/>
  <c r="S824" i="1"/>
  <c r="U820" i="1"/>
  <c r="U818" i="1"/>
  <c r="U816" i="1"/>
  <c r="U813" i="1"/>
  <c r="U809" i="1"/>
  <c r="V806" i="1"/>
  <c r="T806" i="1"/>
  <c r="W798" i="1"/>
  <c r="S798" i="1"/>
  <c r="W790" i="1"/>
  <c r="S790" i="1"/>
  <c r="W782" i="1"/>
  <c r="S782" i="1"/>
  <c r="W774" i="1"/>
  <c r="S774" i="1"/>
  <c r="W766" i="1"/>
  <c r="S766" i="1"/>
  <c r="W758" i="1"/>
  <c r="S758" i="1"/>
  <c r="V750" i="1"/>
  <c r="T750" i="1"/>
  <c r="V742" i="1"/>
  <c r="T742" i="1"/>
  <c r="U734" i="1"/>
  <c r="U718" i="1"/>
  <c r="U702" i="1"/>
  <c r="U648" i="1"/>
  <c r="U644" i="1"/>
  <c r="W636" i="1"/>
  <c r="S636" i="1"/>
  <c r="W632" i="1"/>
  <c r="S632" i="1"/>
  <c r="W628" i="1"/>
  <c r="S628" i="1"/>
  <c r="U624" i="1"/>
  <c r="U620" i="1"/>
  <c r="W612" i="1"/>
  <c r="S612" i="1"/>
  <c r="W608" i="1"/>
  <c r="S608" i="1"/>
  <c r="W604" i="1"/>
  <c r="S604" i="1"/>
  <c r="U599" i="1"/>
  <c r="U594" i="1"/>
  <c r="U590" i="1"/>
  <c r="U585" i="1"/>
  <c r="U581" i="1"/>
  <c r="U577" i="1"/>
  <c r="U573" i="1"/>
  <c r="U569" i="1"/>
  <c r="U565" i="1"/>
  <c r="U561" i="1"/>
  <c r="U557" i="1"/>
  <c r="U550" i="1"/>
  <c r="V542" i="1"/>
  <c r="U527" i="1"/>
  <c r="U511" i="1"/>
  <c r="U503" i="1"/>
  <c r="U499" i="1"/>
  <c r="U495" i="1"/>
  <c r="U491" i="1"/>
  <c r="U487" i="1"/>
  <c r="U483" i="1"/>
  <c r="U479" i="1"/>
  <c r="U475" i="1"/>
  <c r="U471" i="1"/>
  <c r="U467" i="1"/>
  <c r="U463" i="1"/>
  <c r="U459" i="1"/>
  <c r="U455" i="1"/>
  <c r="U451" i="1"/>
  <c r="U447" i="1"/>
  <c r="U442" i="1"/>
  <c r="U438" i="1"/>
  <c r="U434" i="1"/>
  <c r="W430" i="1"/>
  <c r="S430" i="1"/>
  <c r="W424" i="1"/>
  <c r="S424" i="1"/>
  <c r="W420" i="1"/>
  <c r="S420" i="1"/>
  <c r="W416" i="1"/>
  <c r="S416" i="1"/>
  <c r="W412" i="1"/>
  <c r="S412" i="1"/>
  <c r="W408" i="1"/>
  <c r="S408" i="1"/>
  <c r="W404" i="1"/>
  <c r="S404" i="1"/>
  <c r="W400" i="1"/>
  <c r="S400" i="1"/>
  <c r="U259" i="1"/>
  <c r="S398" i="1"/>
  <c r="U398" i="1"/>
  <c r="S395" i="1"/>
  <c r="W395" i="1"/>
  <c r="S394" i="1"/>
  <c r="U394" i="1"/>
  <c r="S391" i="1"/>
  <c r="W391" i="1"/>
  <c r="S390" i="1"/>
  <c r="U390" i="1"/>
  <c r="S387" i="1"/>
  <c r="W387" i="1"/>
  <c r="S386" i="1"/>
  <c r="U386" i="1"/>
  <c r="S383" i="1"/>
  <c r="W383" i="1"/>
  <c r="S382" i="1"/>
  <c r="U382" i="1"/>
  <c r="S379" i="1"/>
  <c r="W379" i="1"/>
  <c r="S378" i="1"/>
  <c r="U378" i="1"/>
  <c r="S375" i="1"/>
  <c r="W375" i="1"/>
  <c r="S374" i="1"/>
  <c r="U374" i="1"/>
  <c r="S371" i="1"/>
  <c r="W371" i="1"/>
  <c r="S370" i="1"/>
  <c r="U370" i="1"/>
  <c r="S367" i="1"/>
  <c r="W367" i="1"/>
  <c r="S366" i="1"/>
  <c r="U366" i="1"/>
  <c r="S363" i="1"/>
  <c r="W363" i="1"/>
  <c r="S362" i="1"/>
  <c r="U362" i="1"/>
  <c r="S359" i="1"/>
  <c r="W359" i="1"/>
  <c r="S358" i="1"/>
  <c r="U358" i="1"/>
  <c r="S355" i="1"/>
  <c r="W355" i="1"/>
  <c r="S354" i="1"/>
  <c r="U354" i="1"/>
  <c r="S351" i="1"/>
  <c r="W351" i="1"/>
  <c r="S350" i="1"/>
  <c r="U350" i="1"/>
  <c r="S347" i="1"/>
  <c r="W347" i="1"/>
  <c r="S346" i="1"/>
  <c r="U346" i="1"/>
  <c r="S343" i="1"/>
  <c r="W343" i="1"/>
  <c r="S342" i="1"/>
  <c r="U342" i="1"/>
  <c r="S339" i="1"/>
  <c r="W339" i="1"/>
  <c r="S338" i="1"/>
  <c r="U338" i="1"/>
  <c r="S335" i="1"/>
  <c r="W335" i="1"/>
  <c r="S334" i="1"/>
  <c r="U334" i="1"/>
  <c r="S331" i="1"/>
  <c r="W331" i="1"/>
  <c r="S330" i="1"/>
  <c r="U330" i="1"/>
  <c r="S327" i="1"/>
  <c r="W327" i="1"/>
  <c r="S326" i="1"/>
  <c r="U326" i="1"/>
  <c r="S323" i="1"/>
  <c r="W323" i="1"/>
  <c r="S322" i="1"/>
  <c r="U322" i="1"/>
  <c r="S319" i="1"/>
  <c r="W319" i="1"/>
  <c r="S318" i="1"/>
  <c r="U318" i="1"/>
  <c r="S315" i="1"/>
  <c r="W315" i="1"/>
  <c r="S314" i="1"/>
  <c r="U314" i="1"/>
  <c r="S311" i="1"/>
  <c r="W311" i="1"/>
  <c r="W149" i="1"/>
  <c r="U149" i="1"/>
  <c r="S149" i="1"/>
  <c r="W40" i="1"/>
  <c r="U31" i="1"/>
  <c r="W23" i="1"/>
  <c r="S23" i="1"/>
  <c r="U79" i="1"/>
  <c r="W72" i="1"/>
  <c r="S72" i="1"/>
  <c r="W71" i="1"/>
  <c r="U64" i="1"/>
  <c r="U54" i="1"/>
  <c r="U44" i="1"/>
  <c r="U228" i="1"/>
  <c r="V227" i="1"/>
  <c r="T227" i="1"/>
  <c r="W226" i="1"/>
  <c r="W225" i="1"/>
  <c r="S225" i="1"/>
  <c r="U217" i="1"/>
  <c r="W203" i="1"/>
  <c r="S203" i="1"/>
  <c r="U196" i="1"/>
  <c r="V195" i="1"/>
  <c r="T195" i="1"/>
  <c r="W194" i="1"/>
  <c r="W193" i="1"/>
  <c r="S193" i="1"/>
  <c r="U185" i="1"/>
  <c r="U179" i="1"/>
  <c r="W163" i="1"/>
  <c r="S163" i="1"/>
  <c r="W153" i="1"/>
  <c r="S153" i="1"/>
  <c r="V149" i="1"/>
  <c r="T149" i="1"/>
  <c r="V147" i="1"/>
  <c r="T147" i="1"/>
  <c r="U141" i="1"/>
  <c r="U137" i="1"/>
  <c r="U131" i="1"/>
  <c r="U127" i="1"/>
  <c r="W123" i="1"/>
  <c r="S123" i="1"/>
  <c r="W119" i="1"/>
  <c r="S119" i="1"/>
  <c r="U115" i="1"/>
  <c r="U111" i="1"/>
  <c r="W107" i="1"/>
  <c r="S107" i="1"/>
  <c r="W103" i="1"/>
  <c r="S103" i="1"/>
  <c r="U99" i="1"/>
  <c r="U95" i="1"/>
  <c r="W91" i="1"/>
  <c r="S91" i="1"/>
  <c r="W87" i="1"/>
  <c r="S87" i="1"/>
  <c r="U256" i="1"/>
  <c r="U252" i="1"/>
  <c r="U247" i="1"/>
  <c r="W244" i="1"/>
  <c r="S244" i="1"/>
  <c r="U240" i="1"/>
  <c r="U236" i="1"/>
  <c r="U967" i="1"/>
  <c r="U962" i="1"/>
  <c r="U953" i="1"/>
  <c r="U947" i="1"/>
  <c r="U940" i="1"/>
  <c r="U934" i="1"/>
  <c r="U928" i="1"/>
  <c r="U922" i="1"/>
  <c r="U918" i="1"/>
  <c r="U912" i="1"/>
  <c r="U908" i="1"/>
  <c r="U904" i="1"/>
  <c r="W898" i="1"/>
  <c r="S898" i="1"/>
  <c r="W897" i="1"/>
  <c r="S897" i="1"/>
  <c r="U896" i="1"/>
  <c r="U891" i="1"/>
  <c r="U888" i="1"/>
  <c r="U884" i="1"/>
  <c r="U878" i="1"/>
  <c r="U874" i="1"/>
  <c r="U870" i="1"/>
  <c r="U866" i="1"/>
  <c r="U862" i="1"/>
  <c r="U857" i="1"/>
  <c r="U852" i="1"/>
  <c r="U847" i="1"/>
  <c r="U843" i="1"/>
  <c r="U838" i="1"/>
  <c r="U834" i="1"/>
  <c r="U830" i="1"/>
  <c r="V824" i="1"/>
  <c r="T824" i="1"/>
  <c r="W820" i="1"/>
  <c r="S820" i="1"/>
  <c r="W818" i="1"/>
  <c r="S818" i="1"/>
  <c r="W816" i="1"/>
  <c r="S816" i="1"/>
  <c r="U814" i="1"/>
  <c r="W810" i="1"/>
  <c r="S810" i="1"/>
  <c r="W808" i="1"/>
  <c r="S808" i="1"/>
  <c r="V738" i="1"/>
  <c r="T738" i="1"/>
  <c r="U730" i="1"/>
  <c r="U722" i="1"/>
  <c r="U714" i="1"/>
  <c r="U706" i="1"/>
  <c r="U698" i="1"/>
  <c r="W648" i="1"/>
  <c r="S648" i="1"/>
  <c r="W644" i="1"/>
  <c r="S644" i="1"/>
  <c r="U638" i="1"/>
  <c r="W634" i="1"/>
  <c r="S634" i="1"/>
  <c r="V632" i="1"/>
  <c r="T632" i="1"/>
  <c r="U630" i="1"/>
  <c r="V628" i="1"/>
  <c r="T628" i="1"/>
  <c r="W624" i="1"/>
  <c r="S624" i="1"/>
  <c r="W620" i="1"/>
  <c r="S620" i="1"/>
  <c r="U614" i="1"/>
  <c r="W610" i="1"/>
  <c r="S610" i="1"/>
  <c r="W606" i="1"/>
  <c r="S606" i="1"/>
  <c r="W602" i="1"/>
  <c r="U600" i="1"/>
  <c r="U598" i="1"/>
  <c r="W594" i="1"/>
  <c r="S594" i="1"/>
  <c r="W590" i="1"/>
  <c r="S590" i="1"/>
  <c r="U586" i="1"/>
  <c r="U584" i="1"/>
  <c r="U582" i="1"/>
  <c r="U580" i="1"/>
  <c r="U578" i="1"/>
  <c r="U576" i="1"/>
  <c r="U574" i="1"/>
  <c r="U572" i="1"/>
  <c r="U570" i="1"/>
  <c r="U568" i="1"/>
  <c r="U566" i="1"/>
  <c r="U564" i="1"/>
  <c r="U562" i="1"/>
  <c r="U560" i="1"/>
  <c r="U558" i="1"/>
  <c r="U556" i="1"/>
  <c r="U552" i="1"/>
  <c r="U548" i="1"/>
  <c r="U544" i="1"/>
  <c r="U539" i="1"/>
  <c r="U531" i="1"/>
  <c r="U523" i="1"/>
  <c r="U515" i="1"/>
  <c r="U507" i="1"/>
  <c r="W503" i="1"/>
  <c r="W499" i="1"/>
  <c r="W495" i="1"/>
  <c r="W491" i="1"/>
  <c r="W487" i="1"/>
  <c r="W483" i="1"/>
  <c r="W479" i="1"/>
  <c r="W475" i="1"/>
  <c r="W471" i="1"/>
  <c r="W467" i="1"/>
  <c r="U464" i="1"/>
  <c r="U462" i="1"/>
  <c r="U460" i="1"/>
  <c r="U458" i="1"/>
  <c r="U456" i="1"/>
  <c r="U454" i="1"/>
  <c r="U452" i="1"/>
  <c r="U450" i="1"/>
  <c r="U448" i="1"/>
  <c r="U446" i="1"/>
  <c r="W442" i="1"/>
  <c r="S442" i="1"/>
  <c r="W438" i="1"/>
  <c r="S438" i="1"/>
  <c r="W434" i="1"/>
  <c r="S434" i="1"/>
  <c r="V430" i="1"/>
  <c r="T430" i="1"/>
  <c r="V426" i="1"/>
  <c r="W422" i="1"/>
  <c r="W418" i="1"/>
  <c r="W414" i="1"/>
  <c r="W410" i="1"/>
  <c r="W406" i="1"/>
  <c r="W402" i="1"/>
  <c r="W259" i="1"/>
  <c r="R426" i="1"/>
  <c r="T426" i="1"/>
  <c r="R422" i="1"/>
  <c r="T422" i="1"/>
  <c r="V422" i="1"/>
  <c r="R418" i="1"/>
  <c r="T418" i="1"/>
  <c r="V418" i="1"/>
  <c r="R414" i="1"/>
  <c r="T414" i="1"/>
  <c r="V414" i="1"/>
  <c r="R410" i="1"/>
  <c r="T410" i="1"/>
  <c r="V410" i="1"/>
  <c r="R406" i="1"/>
  <c r="T406" i="1"/>
  <c r="V406" i="1"/>
  <c r="R402" i="1"/>
  <c r="T402" i="1"/>
  <c r="V402" i="1"/>
  <c r="S397" i="1"/>
  <c r="W397" i="1"/>
  <c r="S396" i="1"/>
  <c r="U396" i="1"/>
  <c r="S393" i="1"/>
  <c r="W393" i="1"/>
  <c r="S392" i="1"/>
  <c r="U392" i="1"/>
  <c r="S389" i="1"/>
  <c r="W389" i="1"/>
  <c r="S388" i="1"/>
  <c r="U388" i="1"/>
  <c r="S385" i="1"/>
  <c r="W385" i="1"/>
  <c r="S384" i="1"/>
  <c r="U384" i="1"/>
  <c r="S381" i="1"/>
  <c r="W381" i="1"/>
  <c r="S380" i="1"/>
  <c r="U380" i="1"/>
  <c r="S377" i="1"/>
  <c r="W377" i="1"/>
  <c r="S376" i="1"/>
  <c r="U376" i="1"/>
  <c r="S373" i="1"/>
  <c r="W373" i="1"/>
  <c r="S372" i="1"/>
  <c r="U372" i="1"/>
  <c r="S369" i="1"/>
  <c r="W369" i="1"/>
  <c r="S368" i="1"/>
  <c r="U368" i="1"/>
  <c r="S365" i="1"/>
  <c r="W365" i="1"/>
  <c r="S364" i="1"/>
  <c r="U364" i="1"/>
  <c r="S361" i="1"/>
  <c r="W361" i="1"/>
  <c r="S360" i="1"/>
  <c r="U360" i="1"/>
  <c r="S357" i="1"/>
  <c r="W357" i="1"/>
  <c r="S356" i="1"/>
  <c r="U356" i="1"/>
  <c r="S353" i="1"/>
  <c r="W353" i="1"/>
  <c r="S352" i="1"/>
  <c r="U352" i="1"/>
  <c r="S349" i="1"/>
  <c r="W349" i="1"/>
  <c r="S348" i="1"/>
  <c r="U348" i="1"/>
  <c r="S345" i="1"/>
  <c r="W345" i="1"/>
  <c r="S344" i="1"/>
  <c r="U344" i="1"/>
  <c r="S341" i="1"/>
  <c r="W341" i="1"/>
  <c r="S340" i="1"/>
  <c r="U340" i="1"/>
  <c r="S337" i="1"/>
  <c r="W337" i="1"/>
  <c r="S336" i="1"/>
  <c r="U336" i="1"/>
  <c r="S333" i="1"/>
  <c r="W333" i="1"/>
  <c r="S332" i="1"/>
  <c r="U332" i="1"/>
  <c r="S329" i="1"/>
  <c r="W329" i="1"/>
  <c r="S328" i="1"/>
  <c r="U328" i="1"/>
  <c r="S325" i="1"/>
  <c r="W325" i="1"/>
  <c r="S324" i="1"/>
  <c r="U324" i="1"/>
  <c r="S321" i="1"/>
  <c r="W321" i="1"/>
  <c r="S320" i="1"/>
  <c r="U320" i="1"/>
  <c r="S317" i="1"/>
  <c r="W317" i="1"/>
  <c r="S316" i="1"/>
  <c r="U316" i="1"/>
  <c r="S313" i="1"/>
  <c r="W313" i="1"/>
  <c r="S312" i="1"/>
  <c r="U312" i="1"/>
  <c r="R259" i="1"/>
  <c r="T259" i="1"/>
  <c r="X259" i="1" s="1"/>
  <c r="Y259" i="1" s="1"/>
  <c r="V259" i="1"/>
  <c r="U225" i="1"/>
  <c r="U193" i="1"/>
  <c r="U163" i="1"/>
  <c r="U359" i="1"/>
  <c r="R804" i="1"/>
  <c r="T804" i="1"/>
  <c r="V804" i="1"/>
  <c r="R800" i="1"/>
  <c r="T800" i="1"/>
  <c r="V800" i="1"/>
  <c r="R796" i="1"/>
  <c r="T796" i="1"/>
  <c r="V796" i="1"/>
  <c r="R792" i="1"/>
  <c r="T792" i="1"/>
  <c r="V792" i="1"/>
  <c r="R788" i="1"/>
  <c r="T788" i="1"/>
  <c r="V788" i="1"/>
  <c r="R784" i="1"/>
  <c r="T784" i="1"/>
  <c r="V784" i="1"/>
  <c r="R780" i="1"/>
  <c r="T780" i="1"/>
  <c r="V780" i="1"/>
  <c r="R776" i="1"/>
  <c r="T776" i="1"/>
  <c r="V776" i="1"/>
  <c r="R772" i="1"/>
  <c r="T772" i="1"/>
  <c r="V772" i="1"/>
  <c r="R768" i="1"/>
  <c r="T768" i="1"/>
  <c r="V768" i="1"/>
  <c r="R764" i="1"/>
  <c r="T764" i="1"/>
  <c r="V764" i="1"/>
  <c r="R760" i="1"/>
  <c r="T760" i="1"/>
  <c r="V760" i="1"/>
  <c r="R756" i="1"/>
  <c r="T756" i="1"/>
  <c r="V756" i="1"/>
  <c r="R752" i="1"/>
  <c r="T752" i="1"/>
  <c r="V752" i="1"/>
  <c r="R748" i="1"/>
  <c r="T748" i="1"/>
  <c r="V748" i="1"/>
  <c r="R744" i="1"/>
  <c r="T744" i="1"/>
  <c r="V744" i="1"/>
  <c r="R740" i="1"/>
  <c r="S740" i="1"/>
  <c r="W740" i="1"/>
  <c r="S732" i="1"/>
  <c r="U732" i="1"/>
  <c r="S724" i="1"/>
  <c r="U724" i="1"/>
  <c r="S736" i="1"/>
  <c r="U736" i="1"/>
  <c r="S728" i="1"/>
  <c r="U728" i="1"/>
  <c r="S720" i="1"/>
  <c r="U720" i="1"/>
  <c r="U40" i="1"/>
  <c r="S40" i="1"/>
  <c r="U52" i="1"/>
  <c r="U157" i="1"/>
  <c r="R21" i="1"/>
  <c r="V40" i="1"/>
  <c r="T40" i="1"/>
  <c r="U29" i="1"/>
  <c r="U25" i="1"/>
  <c r="W80" i="1"/>
  <c r="S80" i="1"/>
  <c r="W79" i="1"/>
  <c r="U76" i="1"/>
  <c r="U67" i="1"/>
  <c r="W64" i="1"/>
  <c r="S64" i="1"/>
  <c r="U55" i="1"/>
  <c r="W52" i="1"/>
  <c r="S52" i="1"/>
  <c r="W232" i="1"/>
  <c r="S232" i="1"/>
  <c r="U218" i="1"/>
  <c r="U202" i="1"/>
  <c r="U186" i="1"/>
  <c r="U180" i="1"/>
  <c r="U169" i="1"/>
  <c r="W165" i="1"/>
  <c r="S165" i="1"/>
  <c r="W157" i="1"/>
  <c r="W143" i="1"/>
  <c r="S143" i="1"/>
  <c r="W139" i="1"/>
  <c r="S139" i="1"/>
  <c r="U135" i="1"/>
  <c r="W131" i="1"/>
  <c r="S131" i="1"/>
  <c r="W127" i="1"/>
  <c r="S127" i="1"/>
  <c r="U124" i="1"/>
  <c r="W121" i="1"/>
  <c r="S121" i="1"/>
  <c r="U117" i="1"/>
  <c r="W115" i="1"/>
  <c r="S115" i="1"/>
  <c r="W111" i="1"/>
  <c r="S111" i="1"/>
  <c r="U108" i="1"/>
  <c r="W105" i="1"/>
  <c r="S105" i="1"/>
  <c r="U101" i="1"/>
  <c r="W99" i="1"/>
  <c r="S99" i="1"/>
  <c r="W95" i="1"/>
  <c r="S95" i="1"/>
  <c r="U92" i="1"/>
  <c r="W89" i="1"/>
  <c r="S89" i="1"/>
  <c r="U85" i="1"/>
  <c r="U83" i="1"/>
  <c r="U255" i="1"/>
  <c r="W252" i="1"/>
  <c r="S252" i="1"/>
  <c r="U248" i="1"/>
  <c r="W246" i="1"/>
  <c r="S246" i="1"/>
  <c r="W242" i="1"/>
  <c r="S242" i="1"/>
  <c r="U239" i="1"/>
  <c r="W236" i="1"/>
  <c r="S236" i="1"/>
  <c r="W967" i="1"/>
  <c r="S967" i="1"/>
  <c r="U966" i="1"/>
  <c r="U963" i="1"/>
  <c r="U961" i="1"/>
  <c r="U954" i="1"/>
  <c r="U951" i="1"/>
  <c r="U948" i="1"/>
  <c r="U946" i="1"/>
  <c r="U942" i="1"/>
  <c r="U938" i="1"/>
  <c r="U935" i="1"/>
  <c r="U932" i="1"/>
  <c r="U929" i="1"/>
  <c r="U927" i="1"/>
  <c r="U924" i="1"/>
  <c r="U921" i="1"/>
  <c r="U919" i="1"/>
  <c r="U917" i="1"/>
  <c r="U913" i="1"/>
  <c r="U911" i="1"/>
  <c r="U909" i="1"/>
  <c r="U907" i="1"/>
  <c r="U905" i="1"/>
  <c r="U903" i="1"/>
  <c r="U900" i="1"/>
  <c r="U895" i="1"/>
  <c r="U892" i="1"/>
  <c r="W890" i="1"/>
  <c r="S890" i="1"/>
  <c r="U889" i="1"/>
  <c r="U887" i="1"/>
  <c r="U885" i="1"/>
  <c r="U882" i="1"/>
  <c r="U879" i="1"/>
  <c r="U877" i="1"/>
  <c r="U875" i="1"/>
  <c r="U873" i="1"/>
  <c r="U871" i="1"/>
  <c r="U869" i="1"/>
  <c r="U867" i="1"/>
  <c r="U865" i="1"/>
  <c r="U863" i="1"/>
  <c r="U860" i="1"/>
  <c r="U858" i="1"/>
  <c r="U856" i="1"/>
  <c r="U853" i="1"/>
  <c r="U851" i="1"/>
  <c r="U848" i="1"/>
  <c r="U846" i="1"/>
  <c r="U844" i="1"/>
  <c r="U841" i="1"/>
  <c r="U839" i="1"/>
  <c r="U837" i="1"/>
  <c r="U835" i="1"/>
  <c r="U833" i="1"/>
  <c r="U831" i="1"/>
  <c r="U829" i="1"/>
  <c r="U826" i="1"/>
  <c r="U823" i="1"/>
  <c r="U821" i="1"/>
  <c r="V820" i="1"/>
  <c r="T820" i="1"/>
  <c r="V818" i="1"/>
  <c r="T818" i="1"/>
  <c r="V816" i="1"/>
  <c r="T816" i="1"/>
  <c r="W814" i="1"/>
  <c r="S814" i="1"/>
  <c r="V810" i="1"/>
  <c r="T810" i="1"/>
  <c r="V808" i="1"/>
  <c r="T808" i="1"/>
  <c r="W804" i="1"/>
  <c r="S804" i="1"/>
  <c r="W800" i="1"/>
  <c r="S800" i="1"/>
  <c r="W796" i="1"/>
  <c r="S796" i="1"/>
  <c r="W792" i="1"/>
  <c r="S792" i="1"/>
  <c r="W788" i="1"/>
  <c r="S788" i="1"/>
  <c r="W784" i="1"/>
  <c r="S784" i="1"/>
  <c r="W780" i="1"/>
  <c r="S780" i="1"/>
  <c r="W776" i="1"/>
  <c r="S776" i="1"/>
  <c r="W772" i="1"/>
  <c r="S772" i="1"/>
  <c r="W768" i="1"/>
  <c r="S768" i="1"/>
  <c r="W764" i="1"/>
  <c r="S764" i="1"/>
  <c r="W760" i="1"/>
  <c r="S760" i="1"/>
  <c r="W756" i="1"/>
  <c r="S756" i="1"/>
  <c r="W752" i="1"/>
  <c r="S752" i="1"/>
  <c r="W748" i="1"/>
  <c r="S748" i="1"/>
  <c r="W744" i="1"/>
  <c r="S744" i="1"/>
  <c r="U740" i="1"/>
  <c r="U716" i="1"/>
  <c r="U712" i="1"/>
  <c r="U708" i="1"/>
  <c r="U704" i="1"/>
  <c r="U700" i="1"/>
  <c r="V648" i="1"/>
  <c r="T648" i="1"/>
  <c r="V644" i="1"/>
  <c r="T644" i="1"/>
  <c r="W638" i="1"/>
  <c r="S638" i="1"/>
  <c r="V636" i="1"/>
  <c r="T636" i="1"/>
  <c r="W626" i="1"/>
  <c r="S626" i="1"/>
  <c r="V624" i="1"/>
  <c r="T624" i="1"/>
  <c r="U622" i="1"/>
  <c r="V620" i="1"/>
  <c r="T620" i="1"/>
  <c r="W614" i="1"/>
  <c r="S614" i="1"/>
  <c r="V612" i="1"/>
  <c r="T612" i="1"/>
  <c r="U609" i="1"/>
  <c r="U607" i="1"/>
  <c r="U605" i="1"/>
  <c r="U603" i="1"/>
  <c r="U602" i="1"/>
  <c r="W600" i="1"/>
  <c r="S600" i="1"/>
  <c r="W598" i="1"/>
  <c r="S598" i="1"/>
  <c r="U595" i="1"/>
  <c r="U593" i="1"/>
  <c r="U591" i="1"/>
  <c r="U589" i="1"/>
  <c r="W586" i="1"/>
  <c r="S586" i="1"/>
  <c r="W584" i="1"/>
  <c r="S584" i="1"/>
  <c r="W582" i="1"/>
  <c r="S582" i="1"/>
  <c r="W580" i="1"/>
  <c r="S580" i="1"/>
  <c r="W578" i="1"/>
  <c r="S578" i="1"/>
  <c r="W576" i="1"/>
  <c r="S576" i="1"/>
  <c r="W574" i="1"/>
  <c r="S574" i="1"/>
  <c r="W572" i="1"/>
  <c r="S572" i="1"/>
  <c r="W570" i="1"/>
  <c r="S570" i="1"/>
  <c r="W568" i="1"/>
  <c r="S568" i="1"/>
  <c r="W566" i="1"/>
  <c r="S566" i="1"/>
  <c r="W564" i="1"/>
  <c r="S564" i="1"/>
  <c r="W562" i="1"/>
  <c r="S562" i="1"/>
  <c r="W560" i="1"/>
  <c r="S560" i="1"/>
  <c r="W558" i="1"/>
  <c r="S558" i="1"/>
  <c r="W556" i="1"/>
  <c r="S556" i="1"/>
  <c r="U553" i="1"/>
  <c r="U551" i="1"/>
  <c r="U549" i="1"/>
  <c r="U547" i="1"/>
  <c r="U545" i="1"/>
  <c r="U543" i="1"/>
  <c r="U541" i="1"/>
  <c r="U537" i="1"/>
  <c r="U533" i="1"/>
  <c r="U529" i="1"/>
  <c r="U525" i="1"/>
  <c r="U521" i="1"/>
  <c r="U517" i="1"/>
  <c r="U513" i="1"/>
  <c r="U509" i="1"/>
  <c r="W505" i="1"/>
  <c r="W501" i="1"/>
  <c r="W497" i="1"/>
  <c r="W493" i="1"/>
  <c r="W489" i="1"/>
  <c r="W485" i="1"/>
  <c r="W481" i="1"/>
  <c r="W477" i="1"/>
  <c r="W473" i="1"/>
  <c r="W469" i="1"/>
  <c r="W465" i="1"/>
  <c r="S465" i="1"/>
  <c r="W463" i="1"/>
  <c r="S463" i="1"/>
  <c r="W461" i="1"/>
  <c r="S461" i="1"/>
  <c r="W459" i="1"/>
  <c r="S459" i="1"/>
  <c r="W457" i="1"/>
  <c r="S457" i="1"/>
  <c r="W455" i="1"/>
  <c r="S455" i="1"/>
  <c r="W453" i="1"/>
  <c r="S453" i="1"/>
  <c r="W451" i="1"/>
  <c r="S451" i="1"/>
  <c r="W449" i="1"/>
  <c r="S449" i="1"/>
  <c r="W447" i="1"/>
  <c r="S447" i="1"/>
  <c r="V444" i="1"/>
  <c r="T444" i="1"/>
  <c r="V440" i="1"/>
  <c r="T440" i="1"/>
  <c r="V436" i="1"/>
  <c r="T436" i="1"/>
  <c r="V432" i="1"/>
  <c r="T432" i="1"/>
  <c r="V428" i="1"/>
  <c r="T428" i="1"/>
  <c r="V424" i="1"/>
  <c r="T424" i="1"/>
  <c r="V420" i="1"/>
  <c r="T420" i="1"/>
  <c r="V416" i="1"/>
  <c r="T416" i="1"/>
  <c r="V412" i="1"/>
  <c r="T412" i="1"/>
  <c r="V408" i="1"/>
  <c r="T408" i="1"/>
  <c r="V404" i="1"/>
  <c r="T404" i="1"/>
  <c r="V400" i="1"/>
  <c r="T400" i="1"/>
  <c r="V8" i="1"/>
  <c r="U27" i="1"/>
  <c r="U68" i="1"/>
  <c r="U56" i="1"/>
  <c r="R8" i="1"/>
  <c r="U37" i="1"/>
  <c r="U33" i="1"/>
  <c r="W31" i="1"/>
  <c r="S31" i="1"/>
  <c r="W27" i="1"/>
  <c r="S27" i="1"/>
  <c r="W26" i="1"/>
  <c r="U82" i="1"/>
  <c r="U78" i="1"/>
  <c r="W76" i="1"/>
  <c r="S76" i="1"/>
  <c r="U74" i="1"/>
  <c r="W68" i="1"/>
  <c r="S68" i="1"/>
  <c r="W67" i="1"/>
  <c r="U62" i="1"/>
  <c r="W56" i="1"/>
  <c r="S56" i="1"/>
  <c r="W55" i="1"/>
  <c r="U50" i="1"/>
  <c r="U46" i="1"/>
  <c r="W44" i="1"/>
  <c r="S44" i="1"/>
  <c r="U220" i="1"/>
  <c r="V219" i="1"/>
  <c r="T219" i="1"/>
  <c r="W218" i="1"/>
  <c r="W217" i="1"/>
  <c r="S217" i="1"/>
  <c r="U204" i="1"/>
  <c r="V203" i="1"/>
  <c r="T203" i="1"/>
  <c r="W202" i="1"/>
  <c r="W201" i="1"/>
  <c r="S201" i="1"/>
  <c r="U188" i="1"/>
  <c r="V187" i="1"/>
  <c r="T187" i="1"/>
  <c r="W186" i="1"/>
  <c r="W185" i="1"/>
  <c r="S185" i="1"/>
  <c r="V181" i="1"/>
  <c r="T181" i="1"/>
  <c r="W180" i="1"/>
  <c r="W179" i="1"/>
  <c r="S179" i="1"/>
  <c r="W169" i="1"/>
  <c r="S169" i="1"/>
  <c r="V165" i="1"/>
  <c r="T165" i="1"/>
  <c r="V163" i="1"/>
  <c r="T163" i="1"/>
  <c r="W159" i="1"/>
  <c r="S159" i="1"/>
  <c r="U145" i="1"/>
  <c r="W141" i="1"/>
  <c r="S141" i="1"/>
  <c r="W137" i="1"/>
  <c r="S137" i="1"/>
  <c r="V133" i="1"/>
  <c r="T133" i="1"/>
  <c r="V131" i="1"/>
  <c r="T131" i="1"/>
  <c r="U128" i="1"/>
  <c r="U126" i="1"/>
  <c r="W124" i="1"/>
  <c r="S124" i="1"/>
  <c r="V123" i="1"/>
  <c r="T123" i="1"/>
  <c r="U120" i="1"/>
  <c r="U118" i="1"/>
  <c r="W116" i="1"/>
  <c r="S116" i="1"/>
  <c r="V115" i="1"/>
  <c r="T115" i="1"/>
  <c r="U112" i="1"/>
  <c r="U110" i="1"/>
  <c r="W108" i="1"/>
  <c r="S108" i="1"/>
  <c r="V107" i="1"/>
  <c r="T107" i="1"/>
  <c r="U104" i="1"/>
  <c r="U102" i="1"/>
  <c r="W100" i="1"/>
  <c r="S100" i="1"/>
  <c r="V99" i="1"/>
  <c r="T99" i="1"/>
  <c r="U96" i="1"/>
  <c r="U94" i="1"/>
  <c r="W92" i="1"/>
  <c r="S92" i="1"/>
  <c r="V91" i="1"/>
  <c r="T91" i="1"/>
  <c r="U88" i="1"/>
  <c r="U86" i="1"/>
  <c r="W84" i="1"/>
  <c r="S84" i="1"/>
  <c r="U257" i="1"/>
  <c r="W255" i="1"/>
  <c r="S255" i="1"/>
  <c r="V254" i="1"/>
  <c r="T254" i="1"/>
  <c r="U251" i="1"/>
  <c r="U249" i="1"/>
  <c r="W247" i="1"/>
  <c r="S247" i="1"/>
  <c r="V246" i="1"/>
  <c r="T246" i="1"/>
  <c r="U243" i="1"/>
  <c r="U241" i="1"/>
  <c r="W239" i="1"/>
  <c r="S239" i="1"/>
  <c r="V238" i="1"/>
  <c r="T238" i="1"/>
  <c r="U235" i="1"/>
  <c r="S630" i="1"/>
  <c r="S622" i="1"/>
  <c r="S602" i="1"/>
  <c r="S596" i="1"/>
  <c r="U618" i="1"/>
  <c r="S618" i="1"/>
  <c r="W588" i="1"/>
  <c r="U588" i="1"/>
  <c r="S588" i="1"/>
  <c r="V638" i="1"/>
  <c r="T638" i="1"/>
  <c r="V634" i="1"/>
  <c r="T634" i="1"/>
  <c r="V630" i="1"/>
  <c r="T630" i="1"/>
  <c r="V626" i="1"/>
  <c r="T626" i="1"/>
  <c r="V622" i="1"/>
  <c r="T622" i="1"/>
  <c r="V618" i="1"/>
  <c r="T618" i="1"/>
  <c r="V614" i="1"/>
  <c r="T614" i="1"/>
  <c r="V610" i="1"/>
  <c r="T610" i="1"/>
  <c r="V608" i="1"/>
  <c r="T608" i="1"/>
  <c r="V606" i="1"/>
  <c r="T606" i="1"/>
  <c r="V604" i="1"/>
  <c r="T604" i="1"/>
  <c r="V602" i="1"/>
  <c r="T602" i="1"/>
  <c r="V600" i="1"/>
  <c r="T600" i="1"/>
  <c r="V598" i="1"/>
  <c r="T598" i="1"/>
  <c r="V596" i="1"/>
  <c r="T596" i="1"/>
  <c r="V594" i="1"/>
  <c r="T594" i="1"/>
  <c r="V592" i="1"/>
  <c r="T592" i="1"/>
  <c r="V590" i="1"/>
  <c r="T590" i="1"/>
  <c r="V588" i="1"/>
  <c r="T588" i="1"/>
  <c r="V586" i="1"/>
  <c r="T586" i="1"/>
  <c r="V584" i="1"/>
  <c r="T584" i="1"/>
  <c r="V582" i="1"/>
  <c r="T582" i="1"/>
  <c r="V580" i="1"/>
  <c r="T580" i="1"/>
  <c r="V578" i="1"/>
  <c r="T578" i="1"/>
  <c r="V576" i="1"/>
  <c r="T576" i="1"/>
  <c r="V574" i="1"/>
  <c r="T574" i="1"/>
  <c r="V572" i="1"/>
  <c r="T572" i="1"/>
  <c r="V570" i="1"/>
  <c r="T570" i="1"/>
  <c r="V568" i="1"/>
  <c r="T568" i="1"/>
  <c r="V566" i="1"/>
  <c r="T566" i="1"/>
  <c r="V564" i="1"/>
  <c r="T564" i="1"/>
  <c r="V562" i="1"/>
  <c r="T562" i="1"/>
  <c r="V560" i="1"/>
  <c r="T560" i="1"/>
  <c r="V558" i="1"/>
  <c r="T558" i="1"/>
  <c r="V556" i="1"/>
  <c r="T556" i="1"/>
  <c r="W553" i="1"/>
  <c r="S553" i="1"/>
  <c r="W551" i="1"/>
  <c r="S551" i="1"/>
  <c r="W549" i="1"/>
  <c r="S549" i="1"/>
  <c r="W547" i="1"/>
  <c r="S547" i="1"/>
  <c r="W545" i="1"/>
  <c r="S545" i="1"/>
  <c r="W543" i="1"/>
  <c r="S543" i="1"/>
  <c r="T542" i="1"/>
  <c r="W464" i="1"/>
  <c r="S464" i="1"/>
  <c r="W462" i="1"/>
  <c r="S462" i="1"/>
  <c r="W460" i="1"/>
  <c r="S460" i="1"/>
  <c r="W458" i="1"/>
  <c r="S458" i="1"/>
  <c r="W456" i="1"/>
  <c r="S456" i="1"/>
  <c r="W454" i="1"/>
  <c r="S454" i="1"/>
  <c r="W452" i="1"/>
  <c r="S452" i="1"/>
  <c r="W450" i="1"/>
  <c r="S450" i="1"/>
  <c r="W448" i="1"/>
  <c r="S448" i="1"/>
  <c r="W446" i="1"/>
  <c r="S446" i="1"/>
  <c r="V442" i="1"/>
  <c r="T442" i="1"/>
  <c r="V438" i="1"/>
  <c r="T438" i="1"/>
  <c r="V434" i="1"/>
  <c r="T434" i="1"/>
  <c r="U431" i="1"/>
  <c r="U429" i="1"/>
  <c r="U427" i="1"/>
  <c r="U425" i="1"/>
  <c r="U423" i="1"/>
  <c r="U421" i="1"/>
  <c r="U419" i="1"/>
  <c r="U417" i="1"/>
  <c r="U415" i="1"/>
  <c r="U413" i="1"/>
  <c r="U411" i="1"/>
  <c r="U409" i="1"/>
  <c r="U407" i="1"/>
  <c r="U405" i="1"/>
  <c r="U403" i="1"/>
  <c r="U401" i="1"/>
  <c r="U399" i="1"/>
  <c r="V740" i="1"/>
  <c r="T740" i="1"/>
  <c r="W736" i="1"/>
  <c r="W734" i="1"/>
  <c r="W732" i="1"/>
  <c r="W730" i="1"/>
  <c r="W728" i="1"/>
  <c r="W726" i="1"/>
  <c r="W724" i="1"/>
  <c r="W722" i="1"/>
  <c r="W720" i="1"/>
  <c r="W718" i="1"/>
  <c r="W716" i="1"/>
  <c r="W714" i="1"/>
  <c r="W712" i="1"/>
  <c r="W710" i="1"/>
  <c r="W708" i="1"/>
  <c r="W706" i="1"/>
  <c r="W704" i="1"/>
  <c r="W702" i="1"/>
  <c r="W700" i="1"/>
  <c r="W698" i="1"/>
  <c r="V746" i="1"/>
  <c r="T746" i="1"/>
  <c r="U807" i="1"/>
  <c r="U805" i="1"/>
  <c r="U803" i="1"/>
  <c r="U801" i="1"/>
  <c r="V798" i="1"/>
  <c r="T798" i="1"/>
  <c r="V794" i="1"/>
  <c r="T794" i="1"/>
  <c r="V790" i="1"/>
  <c r="T790" i="1"/>
  <c r="V786" i="1"/>
  <c r="T786" i="1"/>
  <c r="V782" i="1"/>
  <c r="T782" i="1"/>
  <c r="V778" i="1"/>
  <c r="T778" i="1"/>
  <c r="V774" i="1"/>
  <c r="T774" i="1"/>
  <c r="V770" i="1"/>
  <c r="T770" i="1"/>
  <c r="V766" i="1"/>
  <c r="T766" i="1"/>
  <c r="V762" i="1"/>
  <c r="T762" i="1"/>
  <c r="V758" i="1"/>
  <c r="T758" i="1"/>
  <c r="V754" i="1"/>
  <c r="T754" i="1"/>
  <c r="W812" i="1"/>
  <c r="U812" i="1"/>
  <c r="S812" i="1"/>
  <c r="V814" i="1"/>
  <c r="T814" i="1"/>
  <c r="V812" i="1"/>
  <c r="T812" i="1"/>
  <c r="W827" i="1"/>
  <c r="S827" i="1"/>
  <c r="W841" i="1"/>
  <c r="S841" i="1"/>
  <c r="W840" i="1"/>
  <c r="S840" i="1"/>
  <c r="W839" i="1"/>
  <c r="S839" i="1"/>
  <c r="W838" i="1"/>
  <c r="S838" i="1"/>
  <c r="W837" i="1"/>
  <c r="S837" i="1"/>
  <c r="W849" i="1"/>
  <c r="S849" i="1"/>
  <c r="W854" i="1"/>
  <c r="S854" i="1"/>
  <c r="W853" i="1"/>
  <c r="S853" i="1"/>
  <c r="W852" i="1"/>
  <c r="S852" i="1"/>
  <c r="W860" i="1"/>
  <c r="S860" i="1"/>
  <c r="W859" i="1"/>
  <c r="S859" i="1"/>
  <c r="W858" i="1"/>
  <c r="S858" i="1"/>
  <c r="W879" i="1"/>
  <c r="S879" i="1"/>
  <c r="W878" i="1"/>
  <c r="S878" i="1"/>
  <c r="W877" i="1"/>
  <c r="S877" i="1"/>
  <c r="W876" i="1"/>
  <c r="S876" i="1"/>
  <c r="W875" i="1"/>
  <c r="S875" i="1"/>
  <c r="W874" i="1"/>
  <c r="S874" i="1"/>
  <c r="W873" i="1"/>
  <c r="S873" i="1"/>
  <c r="W872" i="1"/>
  <c r="S872" i="1"/>
  <c r="W871" i="1"/>
  <c r="S871" i="1"/>
  <c r="W870" i="1"/>
  <c r="S870" i="1"/>
  <c r="W869" i="1"/>
  <c r="S869" i="1"/>
  <c r="W868" i="1"/>
  <c r="S868" i="1"/>
  <c r="W882" i="1"/>
  <c r="S882" i="1"/>
  <c r="W889" i="1"/>
  <c r="S889" i="1"/>
  <c r="W892" i="1"/>
  <c r="S892" i="1"/>
  <c r="W891" i="1"/>
  <c r="S891" i="1"/>
  <c r="W901" i="1"/>
  <c r="S901" i="1"/>
  <c r="W914" i="1"/>
  <c r="S914" i="1"/>
  <c r="W913" i="1"/>
  <c r="S913" i="1"/>
  <c r="W912" i="1"/>
  <c r="S912" i="1"/>
  <c r="W911" i="1"/>
  <c r="S911" i="1"/>
  <c r="W910" i="1"/>
  <c r="S910" i="1"/>
  <c r="W909" i="1"/>
  <c r="S909" i="1"/>
  <c r="W908" i="1"/>
  <c r="S908" i="1"/>
  <c r="W907" i="1"/>
  <c r="S907" i="1"/>
  <c r="W906" i="1"/>
  <c r="S906" i="1"/>
  <c r="W905" i="1"/>
  <c r="S905" i="1"/>
  <c r="W904" i="1"/>
  <c r="S904" i="1"/>
  <c r="U916" i="1"/>
  <c r="W922" i="1"/>
  <c r="S922" i="1"/>
  <c r="W921" i="1"/>
  <c r="S921" i="1"/>
  <c r="W920" i="1"/>
  <c r="S920" i="1"/>
  <c r="W919" i="1"/>
  <c r="S919" i="1"/>
  <c r="W918" i="1"/>
  <c r="S918" i="1"/>
  <c r="W935" i="1"/>
  <c r="S935" i="1"/>
  <c r="W938" i="1"/>
  <c r="S938" i="1"/>
  <c r="W944" i="1"/>
  <c r="S944" i="1"/>
  <c r="W943" i="1"/>
  <c r="S943" i="1"/>
  <c r="U944" i="1"/>
  <c r="W948" i="1"/>
  <c r="S948" i="1"/>
  <c r="W966" i="1"/>
  <c r="S966" i="1"/>
  <c r="R38" i="1"/>
  <c r="T38" i="1"/>
  <c r="V38" i="1"/>
  <c r="R36" i="1"/>
  <c r="S36" i="1"/>
  <c r="W36" i="1"/>
  <c r="R28" i="1"/>
  <c r="S28" i="1"/>
  <c r="W28" i="1"/>
  <c r="R81" i="1"/>
  <c r="S81" i="1"/>
  <c r="W81" i="1"/>
  <c r="R75" i="1"/>
  <c r="T75" i="1"/>
  <c r="V75" i="1"/>
  <c r="R69" i="1"/>
  <c r="U69" i="1"/>
  <c r="R61" i="1"/>
  <c r="S61" i="1"/>
  <c r="W61" i="1"/>
  <c r="R49" i="1"/>
  <c r="S49" i="1"/>
  <c r="W49" i="1"/>
  <c r="R223" i="1"/>
  <c r="T223" i="1"/>
  <c r="V223" i="1"/>
  <c r="R215" i="1"/>
  <c r="T215" i="1"/>
  <c r="V215" i="1"/>
  <c r="R197" i="1"/>
  <c r="S197" i="1"/>
  <c r="W197" i="1"/>
  <c r="R191" i="1"/>
  <c r="T191" i="1"/>
  <c r="V191" i="1"/>
  <c r="R189" i="1"/>
  <c r="S189" i="1"/>
  <c r="W189" i="1"/>
  <c r="R183" i="1"/>
  <c r="T183" i="1"/>
  <c r="V183" i="1"/>
  <c r="R177" i="1"/>
  <c r="T177" i="1"/>
  <c r="V177" i="1"/>
  <c r="R30" i="1"/>
  <c r="T30" i="1"/>
  <c r="V30" i="1"/>
  <c r="R22" i="1"/>
  <c r="T22" i="1"/>
  <c r="V22" i="1"/>
  <c r="R73" i="1"/>
  <c r="S73" i="1"/>
  <c r="W73" i="1"/>
  <c r="R63" i="1"/>
  <c r="T63" i="1"/>
  <c r="V63" i="1"/>
  <c r="R57" i="1"/>
  <c r="U57" i="1"/>
  <c r="R51" i="1"/>
  <c r="T51" i="1"/>
  <c r="V51" i="1"/>
  <c r="R43" i="1"/>
  <c r="T43" i="1"/>
  <c r="V43" i="1"/>
  <c r="R231" i="1"/>
  <c r="S231" i="1"/>
  <c r="W231" i="1"/>
  <c r="R229" i="1"/>
  <c r="S229" i="1"/>
  <c r="W229" i="1"/>
  <c r="R221" i="1"/>
  <c r="S221" i="1"/>
  <c r="W221" i="1"/>
  <c r="R213" i="1"/>
  <c r="S213" i="1"/>
  <c r="W213" i="1"/>
  <c r="R207" i="1"/>
  <c r="T207" i="1"/>
  <c r="V207" i="1"/>
  <c r="R205" i="1"/>
  <c r="S205" i="1"/>
  <c r="W205" i="1"/>
  <c r="R199" i="1"/>
  <c r="T199" i="1"/>
  <c r="V199" i="1"/>
  <c r="R175" i="1"/>
  <c r="S175" i="1"/>
  <c r="W175" i="1"/>
  <c r="R155" i="1"/>
  <c r="T155" i="1"/>
  <c r="V155" i="1"/>
  <c r="R151" i="1"/>
  <c r="S151" i="1"/>
  <c r="W151" i="1"/>
  <c r="R39" i="1"/>
  <c r="U39" i="1"/>
  <c r="R34" i="1"/>
  <c r="T34" i="1"/>
  <c r="V34" i="1"/>
  <c r="R32" i="1"/>
  <c r="S32" i="1"/>
  <c r="W32" i="1"/>
  <c r="R26" i="1"/>
  <c r="T26" i="1"/>
  <c r="V26" i="1"/>
  <c r="R24" i="1"/>
  <c r="S24" i="1"/>
  <c r="W24" i="1"/>
  <c r="R79" i="1"/>
  <c r="T79" i="1"/>
  <c r="V79" i="1"/>
  <c r="R77" i="1"/>
  <c r="S77" i="1"/>
  <c r="W77" i="1"/>
  <c r="R71" i="1"/>
  <c r="T71" i="1"/>
  <c r="V71" i="1"/>
  <c r="R67" i="1"/>
  <c r="T67" i="1"/>
  <c r="V67" i="1"/>
  <c r="R65" i="1"/>
  <c r="S65" i="1"/>
  <c r="W65" i="1"/>
  <c r="R59" i="1"/>
  <c r="T59" i="1"/>
  <c r="V59" i="1"/>
  <c r="R55" i="1"/>
  <c r="T55" i="1"/>
  <c r="V55" i="1"/>
  <c r="R53" i="1"/>
  <c r="S53" i="1"/>
  <c r="W53" i="1"/>
  <c r="R47" i="1"/>
  <c r="T47" i="1"/>
  <c r="V47" i="1"/>
  <c r="R45" i="1"/>
  <c r="S45" i="1"/>
  <c r="W45" i="1"/>
  <c r="S230" i="1"/>
  <c r="W230" i="1"/>
  <c r="S224" i="1"/>
  <c r="U224" i="1"/>
  <c r="S222" i="1"/>
  <c r="W222" i="1"/>
  <c r="S216" i="1"/>
  <c r="U216" i="1"/>
  <c r="S214" i="1"/>
  <c r="W214" i="1"/>
  <c r="S208" i="1"/>
  <c r="U208" i="1"/>
  <c r="S206" i="1"/>
  <c r="W206" i="1"/>
  <c r="S200" i="1"/>
  <c r="U200" i="1"/>
  <c r="S198" i="1"/>
  <c r="W198" i="1"/>
  <c r="S192" i="1"/>
  <c r="U192" i="1"/>
  <c r="S190" i="1"/>
  <c r="W190" i="1"/>
  <c r="S184" i="1"/>
  <c r="U184" i="1"/>
  <c r="S182" i="1"/>
  <c r="W182" i="1"/>
  <c r="S178" i="1"/>
  <c r="U178" i="1"/>
  <c r="S176" i="1"/>
  <c r="W176" i="1"/>
  <c r="S170" i="1"/>
  <c r="U170" i="1"/>
  <c r="R167" i="1"/>
  <c r="S167" i="1"/>
  <c r="W167" i="1"/>
  <c r="R161" i="1"/>
  <c r="S161" i="1"/>
  <c r="W161" i="1"/>
  <c r="R157" i="1"/>
  <c r="T157" i="1"/>
  <c r="V157" i="1"/>
  <c r="U38" i="1"/>
  <c r="U75" i="1"/>
  <c r="W38" i="1"/>
  <c r="S38" i="1"/>
  <c r="U36" i="1"/>
  <c r="W30" i="1"/>
  <c r="S30" i="1"/>
  <c r="U28" i="1"/>
  <c r="W22" i="1"/>
  <c r="S22" i="1"/>
  <c r="U81" i="1"/>
  <c r="W75" i="1"/>
  <c r="S75" i="1"/>
  <c r="U73" i="1"/>
  <c r="W69" i="1"/>
  <c r="W63" i="1"/>
  <c r="S63" i="1"/>
  <c r="U61" i="1"/>
  <c r="W57" i="1"/>
  <c r="W51" i="1"/>
  <c r="S51" i="1"/>
  <c r="U49" i="1"/>
  <c r="W43" i="1"/>
  <c r="S43" i="1"/>
  <c r="U231" i="1"/>
  <c r="U229" i="1"/>
  <c r="W223" i="1"/>
  <c r="S223" i="1"/>
  <c r="U221" i="1"/>
  <c r="W215" i="1"/>
  <c r="S215" i="1"/>
  <c r="U213" i="1"/>
  <c r="W207" i="1"/>
  <c r="S207" i="1"/>
  <c r="U205" i="1"/>
  <c r="W199" i="1"/>
  <c r="S199" i="1"/>
  <c r="U197" i="1"/>
  <c r="W191" i="1"/>
  <c r="S191" i="1"/>
  <c r="U189" i="1"/>
  <c r="W183" i="1"/>
  <c r="S183" i="1"/>
  <c r="W177" i="1"/>
  <c r="S177" i="1"/>
  <c r="U175" i="1"/>
  <c r="W155" i="1"/>
  <c r="S155" i="1"/>
  <c r="U151" i="1"/>
  <c r="S694" i="1"/>
  <c r="W694" i="1"/>
  <c r="S690" i="1"/>
  <c r="W690" i="1"/>
  <c r="S686" i="1"/>
  <c r="W686" i="1"/>
  <c r="S682" i="1"/>
  <c r="W682" i="1"/>
  <c r="S678" i="1"/>
  <c r="W678" i="1"/>
  <c r="S674" i="1"/>
  <c r="W674" i="1"/>
  <c r="S670" i="1"/>
  <c r="W670" i="1"/>
  <c r="S666" i="1"/>
  <c r="W666" i="1"/>
  <c r="S662" i="1"/>
  <c r="W662" i="1"/>
  <c r="R659" i="1"/>
  <c r="S659" i="1"/>
  <c r="W659" i="1"/>
  <c r="R657" i="1"/>
  <c r="S657" i="1"/>
  <c r="W657" i="1"/>
  <c r="R655" i="1"/>
  <c r="S655" i="1"/>
  <c r="W655" i="1"/>
  <c r="R653" i="1"/>
  <c r="S653" i="1"/>
  <c r="W653" i="1"/>
  <c r="T8" i="1"/>
  <c r="V21" i="1"/>
  <c r="W145" i="1"/>
  <c r="S145" i="1"/>
  <c r="V141" i="1"/>
  <c r="T141" i="1"/>
  <c r="V139" i="1"/>
  <c r="T139" i="1"/>
  <c r="W135" i="1"/>
  <c r="S135" i="1"/>
  <c r="U130" i="1"/>
  <c r="W128" i="1"/>
  <c r="S128" i="1"/>
  <c r="V127" i="1"/>
  <c r="T127" i="1"/>
  <c r="W125" i="1"/>
  <c r="S125" i="1"/>
  <c r="U122" i="1"/>
  <c r="W120" i="1"/>
  <c r="S120" i="1"/>
  <c r="V119" i="1"/>
  <c r="T119" i="1"/>
  <c r="W117" i="1"/>
  <c r="S117" i="1"/>
  <c r="U114" i="1"/>
  <c r="W112" i="1"/>
  <c r="S112" i="1"/>
  <c r="V111" i="1"/>
  <c r="T111" i="1"/>
  <c r="W109" i="1"/>
  <c r="S109" i="1"/>
  <c r="U106" i="1"/>
  <c r="W104" i="1"/>
  <c r="S104" i="1"/>
  <c r="V103" i="1"/>
  <c r="T103" i="1"/>
  <c r="W101" i="1"/>
  <c r="S101" i="1"/>
  <c r="U98" i="1"/>
  <c r="W96" i="1"/>
  <c r="S96" i="1"/>
  <c r="V95" i="1"/>
  <c r="T95" i="1"/>
  <c r="W93" i="1"/>
  <c r="S93" i="1"/>
  <c r="U90" i="1"/>
  <c r="W88" i="1"/>
  <c r="S88" i="1"/>
  <c r="V87" i="1"/>
  <c r="T87" i="1"/>
  <c r="W85" i="1"/>
  <c r="S85" i="1"/>
  <c r="W83" i="1"/>
  <c r="S83" i="1"/>
  <c r="W256" i="1"/>
  <c r="S256" i="1"/>
  <c r="U253" i="1"/>
  <c r="W251" i="1"/>
  <c r="S251" i="1"/>
  <c r="V250" i="1"/>
  <c r="T250" i="1"/>
  <c r="W248" i="1"/>
  <c r="S248" i="1"/>
  <c r="U245" i="1"/>
  <c r="W243" i="1"/>
  <c r="S243" i="1"/>
  <c r="V242" i="1"/>
  <c r="T242" i="1"/>
  <c r="W240" i="1"/>
  <c r="S240" i="1"/>
  <c r="U237" i="1"/>
  <c r="W235" i="1"/>
  <c r="S235" i="1"/>
  <c r="V234" i="1"/>
  <c r="T234" i="1"/>
  <c r="U964" i="1"/>
  <c r="W962" i="1"/>
  <c r="S962" i="1"/>
  <c r="W961" i="1"/>
  <c r="S961" i="1"/>
  <c r="U960" i="1"/>
  <c r="U955" i="1"/>
  <c r="W953" i="1"/>
  <c r="S953" i="1"/>
  <c r="U952" i="1"/>
  <c r="W950" i="1"/>
  <c r="S950" i="1"/>
  <c r="U949" i="1"/>
  <c r="W946" i="1"/>
  <c r="S946" i="1"/>
  <c r="U945" i="1"/>
  <c r="U941" i="1"/>
  <c r="U939" i="1"/>
  <c r="U936" i="1"/>
  <c r="U933" i="1"/>
  <c r="U931" i="1"/>
  <c r="W929" i="1"/>
  <c r="S929" i="1"/>
  <c r="W928" i="1"/>
  <c r="S928" i="1"/>
  <c r="W927" i="1"/>
  <c r="S927" i="1"/>
  <c r="W926" i="1"/>
  <c r="S926" i="1"/>
  <c r="U925" i="1"/>
  <c r="U923" i="1"/>
  <c r="W916" i="1"/>
  <c r="S916" i="1"/>
  <c r="U915" i="1"/>
  <c r="U902" i="1"/>
  <c r="U899" i="1"/>
  <c r="W895" i="1"/>
  <c r="S895" i="1"/>
  <c r="W894" i="1"/>
  <c r="S894" i="1"/>
  <c r="U893" i="1"/>
  <c r="W887" i="1"/>
  <c r="S887" i="1"/>
  <c r="W886" i="1"/>
  <c r="S886" i="1"/>
  <c r="W885" i="1"/>
  <c r="S885" i="1"/>
  <c r="W884" i="1"/>
  <c r="S884" i="1"/>
  <c r="U883" i="1"/>
  <c r="U880" i="1"/>
  <c r="W866" i="1"/>
  <c r="S866" i="1"/>
  <c r="W865" i="1"/>
  <c r="S865" i="1"/>
  <c r="W864" i="1"/>
  <c r="S864" i="1"/>
  <c r="W863" i="1"/>
  <c r="S863" i="1"/>
  <c r="W862" i="1"/>
  <c r="S862" i="1"/>
  <c r="U861" i="1"/>
  <c r="W856" i="1"/>
  <c r="S856" i="1"/>
  <c r="U855" i="1"/>
  <c r="U850" i="1"/>
  <c r="W847" i="1"/>
  <c r="S847" i="1"/>
  <c r="W846" i="1"/>
  <c r="S846" i="1"/>
  <c r="W845" i="1"/>
  <c r="S845" i="1"/>
  <c r="W844" i="1"/>
  <c r="S844" i="1"/>
  <c r="W843" i="1"/>
  <c r="S843" i="1"/>
  <c r="U842" i="1"/>
  <c r="W835" i="1"/>
  <c r="S835" i="1"/>
  <c r="W834" i="1"/>
  <c r="S834" i="1"/>
  <c r="W833" i="1"/>
  <c r="S833" i="1"/>
  <c r="W832" i="1"/>
  <c r="S832" i="1"/>
  <c r="W831" i="1"/>
  <c r="S831" i="1"/>
  <c r="W830" i="1"/>
  <c r="S830" i="1"/>
  <c r="W829" i="1"/>
  <c r="S829" i="1"/>
  <c r="U828" i="1"/>
  <c r="U825" i="1"/>
  <c r="W823" i="1"/>
  <c r="S823" i="1"/>
  <c r="W821" i="1"/>
  <c r="S821" i="1"/>
  <c r="W819" i="1"/>
  <c r="S819" i="1"/>
  <c r="W817" i="1"/>
  <c r="S817" i="1"/>
  <c r="W815" i="1"/>
  <c r="S815" i="1"/>
  <c r="W813" i="1"/>
  <c r="S813" i="1"/>
  <c r="U811" i="1"/>
  <c r="W809" i="1"/>
  <c r="S809" i="1"/>
  <c r="W807" i="1"/>
  <c r="S807" i="1"/>
  <c r="W805" i="1"/>
  <c r="S805" i="1"/>
  <c r="W803" i="1"/>
  <c r="S803" i="1"/>
  <c r="W801" i="1"/>
  <c r="S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51" i="1"/>
  <c r="U749" i="1"/>
  <c r="U747" i="1"/>
  <c r="U745" i="1"/>
  <c r="U743" i="1"/>
  <c r="U741" i="1"/>
  <c r="U739" i="1"/>
  <c r="U737" i="1"/>
  <c r="S696" i="1"/>
  <c r="W696" i="1"/>
  <c r="S692" i="1"/>
  <c r="W692" i="1"/>
  <c r="S688" i="1"/>
  <c r="W688" i="1"/>
  <c r="S684" i="1"/>
  <c r="W684" i="1"/>
  <c r="S680" i="1"/>
  <c r="W680" i="1"/>
  <c r="S676" i="1"/>
  <c r="W676" i="1"/>
  <c r="S672" i="1"/>
  <c r="W672" i="1"/>
  <c r="S668" i="1"/>
  <c r="W668" i="1"/>
  <c r="S664" i="1"/>
  <c r="W664" i="1"/>
  <c r="S660" i="1"/>
  <c r="W660" i="1"/>
  <c r="R658" i="1"/>
  <c r="S658" i="1"/>
  <c r="W658" i="1"/>
  <c r="R656" i="1"/>
  <c r="S656" i="1"/>
  <c r="W656" i="1"/>
  <c r="R654" i="1"/>
  <c r="S654" i="1"/>
  <c r="W654" i="1"/>
  <c r="R652" i="1"/>
  <c r="S652" i="1"/>
  <c r="W652" i="1"/>
  <c r="R641" i="1"/>
  <c r="S641" i="1"/>
  <c r="W641" i="1"/>
  <c r="R639" i="1"/>
  <c r="S639" i="1"/>
  <c r="W639" i="1"/>
  <c r="R637" i="1"/>
  <c r="S637" i="1"/>
  <c r="W637" i="1"/>
  <c r="R635" i="1"/>
  <c r="S635" i="1"/>
  <c r="W635" i="1"/>
  <c r="R633" i="1"/>
  <c r="S633" i="1"/>
  <c r="W633" i="1"/>
  <c r="R631" i="1"/>
  <c r="S631" i="1"/>
  <c r="W631" i="1"/>
  <c r="R629" i="1"/>
  <c r="S629" i="1"/>
  <c r="W629" i="1"/>
  <c r="R627" i="1"/>
  <c r="S627" i="1"/>
  <c r="W627" i="1"/>
  <c r="R625" i="1"/>
  <c r="S625" i="1"/>
  <c r="W625" i="1"/>
  <c r="R623" i="1"/>
  <c r="S623" i="1"/>
  <c r="W623" i="1"/>
  <c r="R621" i="1"/>
  <c r="S621" i="1"/>
  <c r="W621" i="1"/>
  <c r="R619" i="1"/>
  <c r="S619" i="1"/>
  <c r="W619" i="1"/>
  <c r="R617" i="1"/>
  <c r="S617" i="1"/>
  <c r="W617" i="1"/>
  <c r="R615" i="1"/>
  <c r="S615" i="1"/>
  <c r="W615" i="1"/>
  <c r="R613" i="1"/>
  <c r="S613" i="1"/>
  <c r="W613" i="1"/>
  <c r="R611" i="1"/>
  <c r="S611" i="1"/>
  <c r="W611" i="1"/>
  <c r="W609" i="1"/>
  <c r="S609" i="1"/>
  <c r="W607" i="1"/>
  <c r="S607" i="1"/>
  <c r="W605" i="1"/>
  <c r="S605" i="1"/>
  <c r="W603" i="1"/>
  <c r="S603" i="1"/>
  <c r="W601" i="1"/>
  <c r="S601" i="1"/>
  <c r="W599" i="1"/>
  <c r="S599" i="1"/>
  <c r="W597" i="1"/>
  <c r="S597" i="1"/>
  <c r="W595" i="1"/>
  <c r="S595" i="1"/>
  <c r="W593" i="1"/>
  <c r="S593" i="1"/>
  <c r="W591" i="1"/>
  <c r="S591" i="1"/>
  <c r="W589" i="1"/>
  <c r="S589" i="1"/>
  <c r="W587" i="1"/>
  <c r="S587" i="1"/>
  <c r="W585" i="1"/>
  <c r="S585" i="1"/>
  <c r="W583" i="1"/>
  <c r="S583" i="1"/>
  <c r="W581" i="1"/>
  <c r="S581" i="1"/>
  <c r="W579" i="1"/>
  <c r="S579" i="1"/>
  <c r="W577" i="1"/>
  <c r="S577" i="1"/>
  <c r="W575" i="1"/>
  <c r="S575" i="1"/>
  <c r="W573" i="1"/>
  <c r="S573" i="1"/>
  <c r="W571" i="1"/>
  <c r="S571" i="1"/>
  <c r="W569" i="1"/>
  <c r="S569" i="1"/>
  <c r="W567" i="1"/>
  <c r="S567" i="1"/>
  <c r="W565" i="1"/>
  <c r="S565" i="1"/>
  <c r="W563" i="1"/>
  <c r="S563" i="1"/>
  <c r="W561" i="1"/>
  <c r="S561" i="1"/>
  <c r="W559" i="1"/>
  <c r="S559" i="1"/>
  <c r="W557" i="1"/>
  <c r="S557" i="1"/>
  <c r="W555" i="1"/>
  <c r="S555" i="1"/>
  <c r="W554" i="1"/>
  <c r="U554" i="1"/>
  <c r="S554" i="1"/>
  <c r="W552" i="1"/>
  <c r="W550" i="1"/>
  <c r="W548" i="1"/>
  <c r="W546" i="1"/>
  <c r="W544" i="1"/>
  <c r="W541" i="1"/>
  <c r="W539" i="1"/>
  <c r="W537" i="1"/>
  <c r="W535" i="1"/>
  <c r="W533" i="1"/>
  <c r="W531" i="1"/>
  <c r="W529" i="1"/>
  <c r="W527" i="1"/>
  <c r="W525" i="1"/>
  <c r="W523" i="1"/>
  <c r="W521" i="1"/>
  <c r="W519" i="1"/>
  <c r="W517" i="1"/>
  <c r="W515" i="1"/>
  <c r="W513" i="1"/>
  <c r="W511" i="1"/>
  <c r="W509" i="1"/>
  <c r="W507" i="1"/>
  <c r="R552" i="1"/>
  <c r="T552" i="1"/>
  <c r="V552" i="1"/>
  <c r="R550" i="1"/>
  <c r="T550" i="1"/>
  <c r="V550" i="1"/>
  <c r="R548" i="1"/>
  <c r="T548" i="1"/>
  <c r="V548" i="1"/>
  <c r="R546" i="1"/>
  <c r="T546" i="1"/>
  <c r="V546" i="1"/>
  <c r="R544" i="1"/>
  <c r="T544" i="1"/>
  <c r="V544" i="1"/>
  <c r="R541" i="1"/>
  <c r="T541" i="1"/>
  <c r="V541" i="1"/>
  <c r="R539" i="1"/>
  <c r="T539" i="1"/>
  <c r="V539" i="1"/>
  <c r="R537" i="1"/>
  <c r="T537" i="1"/>
  <c r="V537" i="1"/>
  <c r="R535" i="1"/>
  <c r="T535" i="1"/>
  <c r="V535" i="1"/>
  <c r="R533" i="1"/>
  <c r="T533" i="1"/>
  <c r="V533" i="1"/>
  <c r="R531" i="1"/>
  <c r="T531" i="1"/>
  <c r="V531" i="1"/>
  <c r="R529" i="1"/>
  <c r="T529" i="1"/>
  <c r="V529" i="1"/>
  <c r="R527" i="1"/>
  <c r="T527" i="1"/>
  <c r="V527" i="1"/>
  <c r="R525" i="1"/>
  <c r="T525" i="1"/>
  <c r="V525" i="1"/>
  <c r="R523" i="1"/>
  <c r="T523" i="1"/>
  <c r="V523" i="1"/>
  <c r="R521" i="1"/>
  <c r="T521" i="1"/>
  <c r="V521" i="1"/>
  <c r="R519" i="1"/>
  <c r="T519" i="1"/>
  <c r="V519" i="1"/>
  <c r="R517" i="1"/>
  <c r="T517" i="1"/>
  <c r="V517" i="1"/>
  <c r="R515" i="1"/>
  <c r="T515" i="1"/>
  <c r="V515" i="1"/>
  <c r="R513" i="1"/>
  <c r="T513" i="1"/>
  <c r="V513" i="1"/>
  <c r="R511" i="1"/>
  <c r="T511" i="1"/>
  <c r="V511" i="1"/>
  <c r="R509" i="1"/>
  <c r="T509" i="1"/>
  <c r="V509" i="1"/>
  <c r="R507" i="1"/>
  <c r="T507" i="1"/>
  <c r="V507" i="1"/>
  <c r="R505" i="1"/>
  <c r="T505" i="1"/>
  <c r="V505" i="1"/>
  <c r="R503" i="1"/>
  <c r="T503" i="1"/>
  <c r="V503" i="1"/>
  <c r="R501" i="1"/>
  <c r="T501" i="1"/>
  <c r="V501" i="1"/>
  <c r="R499" i="1"/>
  <c r="T499" i="1"/>
  <c r="V499" i="1"/>
  <c r="R497" i="1"/>
  <c r="T497" i="1"/>
  <c r="V497" i="1"/>
  <c r="R495" i="1"/>
  <c r="T495" i="1"/>
  <c r="V495" i="1"/>
  <c r="R493" i="1"/>
  <c r="T493" i="1"/>
  <c r="V493" i="1"/>
  <c r="R491" i="1"/>
  <c r="T491" i="1"/>
  <c r="V491" i="1"/>
  <c r="R489" i="1"/>
  <c r="T489" i="1"/>
  <c r="V489" i="1"/>
  <c r="R487" i="1"/>
  <c r="T487" i="1"/>
  <c r="V487" i="1"/>
  <c r="R485" i="1"/>
  <c r="T485" i="1"/>
  <c r="V485" i="1"/>
  <c r="R483" i="1"/>
  <c r="T483" i="1"/>
  <c r="V483" i="1"/>
  <c r="R481" i="1"/>
  <c r="T481" i="1"/>
  <c r="V481" i="1"/>
  <c r="R479" i="1"/>
  <c r="T479" i="1"/>
  <c r="V479" i="1"/>
  <c r="R477" i="1"/>
  <c r="T477" i="1"/>
  <c r="V477" i="1"/>
  <c r="R475" i="1"/>
  <c r="T475" i="1"/>
  <c r="V475" i="1"/>
  <c r="R473" i="1"/>
  <c r="T473" i="1"/>
  <c r="V473" i="1"/>
  <c r="R471" i="1"/>
  <c r="T471" i="1"/>
  <c r="V471" i="1"/>
  <c r="R469" i="1"/>
  <c r="T469" i="1"/>
  <c r="V469" i="1"/>
  <c r="R467" i="1"/>
  <c r="T467" i="1"/>
  <c r="V467" i="1"/>
  <c r="V465" i="1"/>
  <c r="T465" i="1"/>
  <c r="V463" i="1"/>
  <c r="T463" i="1"/>
  <c r="V461" i="1"/>
  <c r="T461" i="1"/>
  <c r="V459" i="1"/>
  <c r="T459" i="1"/>
  <c r="V457" i="1"/>
  <c r="T457" i="1"/>
  <c r="V455" i="1"/>
  <c r="T455" i="1"/>
  <c r="V453" i="1"/>
  <c r="T453" i="1"/>
  <c r="V451" i="1"/>
  <c r="T451" i="1"/>
  <c r="V449" i="1"/>
  <c r="T449" i="1"/>
  <c r="V447" i="1"/>
  <c r="T447" i="1"/>
  <c r="W431" i="1"/>
  <c r="W429" i="1"/>
  <c r="W427" i="1"/>
  <c r="W425" i="1"/>
  <c r="W423" i="1"/>
  <c r="W421" i="1"/>
  <c r="W419" i="1"/>
  <c r="W417" i="1"/>
  <c r="W415" i="1"/>
  <c r="W413" i="1"/>
  <c r="W411" i="1"/>
  <c r="W409" i="1"/>
  <c r="W407" i="1"/>
  <c r="W405" i="1"/>
  <c r="W403" i="1"/>
  <c r="W401" i="1"/>
  <c r="W399" i="1"/>
  <c r="W965" i="1"/>
  <c r="S965" i="1"/>
  <c r="W964" i="1"/>
  <c r="S964" i="1"/>
  <c r="W963" i="1"/>
  <c r="S963" i="1"/>
  <c r="W960" i="1"/>
  <c r="S960" i="1"/>
  <c r="W956" i="1"/>
  <c r="S956" i="1"/>
  <c r="W955" i="1"/>
  <c r="S955" i="1"/>
  <c r="W954" i="1"/>
  <c r="S954" i="1"/>
  <c r="W952" i="1"/>
  <c r="S952" i="1"/>
  <c r="W951" i="1"/>
  <c r="S951" i="1"/>
  <c r="W949" i="1"/>
  <c r="S949" i="1"/>
  <c r="W945" i="1"/>
  <c r="S945" i="1"/>
  <c r="W947" i="1"/>
  <c r="S947" i="1"/>
  <c r="W942" i="1"/>
  <c r="S942" i="1"/>
  <c r="W941" i="1"/>
  <c r="S941" i="1"/>
  <c r="W940" i="1"/>
  <c r="S940" i="1"/>
  <c r="W937" i="1"/>
  <c r="S937" i="1"/>
  <c r="W939" i="1"/>
  <c r="S939" i="1"/>
  <c r="W936" i="1"/>
  <c r="S936" i="1"/>
  <c r="W934" i="1"/>
  <c r="S934" i="1"/>
  <c r="W933" i="1"/>
  <c r="S933" i="1"/>
  <c r="W932" i="1"/>
  <c r="S932" i="1"/>
  <c r="W931" i="1"/>
  <c r="S931" i="1"/>
  <c r="W930" i="1"/>
  <c r="S930" i="1"/>
  <c r="W925" i="1"/>
  <c r="S925" i="1"/>
  <c r="W924" i="1"/>
  <c r="S924" i="1"/>
  <c r="W923" i="1"/>
  <c r="S923" i="1"/>
  <c r="W917" i="1"/>
  <c r="S917" i="1"/>
  <c r="W915" i="1"/>
  <c r="S915" i="1"/>
  <c r="W903" i="1"/>
  <c r="S903" i="1"/>
  <c r="W902" i="1"/>
  <c r="S902" i="1"/>
  <c r="W900" i="1"/>
  <c r="S900" i="1"/>
  <c r="W899" i="1"/>
  <c r="S899" i="1"/>
  <c r="W896" i="1"/>
  <c r="S896" i="1"/>
  <c r="W893" i="1"/>
  <c r="S893" i="1"/>
  <c r="W888" i="1"/>
  <c r="S888" i="1"/>
  <c r="W883" i="1"/>
  <c r="S883" i="1"/>
  <c r="W881" i="1"/>
  <c r="S881" i="1"/>
  <c r="W880" i="1"/>
  <c r="S880" i="1"/>
  <c r="W867" i="1"/>
  <c r="S867" i="1"/>
  <c r="W861" i="1"/>
  <c r="S861" i="1"/>
  <c r="W857" i="1"/>
  <c r="S857" i="1"/>
  <c r="W855" i="1"/>
  <c r="S855" i="1"/>
  <c r="W851" i="1"/>
  <c r="S851" i="1"/>
  <c r="W850" i="1"/>
  <c r="S850" i="1"/>
  <c r="W848" i="1"/>
  <c r="S848" i="1"/>
  <c r="W842" i="1"/>
  <c r="S842" i="1"/>
  <c r="W836" i="1"/>
  <c r="S836" i="1"/>
  <c r="W828" i="1"/>
  <c r="S828" i="1"/>
  <c r="W826" i="1"/>
  <c r="S826" i="1"/>
  <c r="W825" i="1"/>
  <c r="S825" i="1"/>
  <c r="W811" i="1"/>
  <c r="S811" i="1"/>
  <c r="R651" i="1"/>
  <c r="T651" i="1"/>
  <c r="V651" i="1"/>
  <c r="R649" i="1"/>
  <c r="T649" i="1"/>
  <c r="V649" i="1"/>
  <c r="R647" i="1"/>
  <c r="T647" i="1"/>
  <c r="V647" i="1"/>
  <c r="R645" i="1"/>
  <c r="T645" i="1"/>
  <c r="V645" i="1"/>
  <c r="R643" i="1"/>
  <c r="T643" i="1"/>
  <c r="V643" i="1"/>
  <c r="U70" i="1"/>
  <c r="S69" i="1"/>
  <c r="V179" i="1"/>
  <c r="T179" i="1"/>
  <c r="W178" i="1"/>
  <c r="V175" i="1"/>
  <c r="T175" i="1"/>
  <c r="W174" i="1"/>
  <c r="V171" i="1"/>
  <c r="T171" i="1"/>
  <c r="W170" i="1"/>
  <c r="V169" i="1"/>
  <c r="T169" i="1"/>
  <c r="V167" i="1"/>
  <c r="T167" i="1"/>
  <c r="V161" i="1"/>
  <c r="T161" i="1"/>
  <c r="V159" i="1"/>
  <c r="T159" i="1"/>
  <c r="V153" i="1"/>
  <c r="T153" i="1"/>
  <c r="V151" i="1"/>
  <c r="T151" i="1"/>
  <c r="V145" i="1"/>
  <c r="T145" i="1"/>
  <c r="V143" i="1"/>
  <c r="T143" i="1"/>
  <c r="V137" i="1"/>
  <c r="T137" i="1"/>
  <c r="V135" i="1"/>
  <c r="T135" i="1"/>
  <c r="W130" i="1"/>
  <c r="S130" i="1"/>
  <c r="V129" i="1"/>
  <c r="T129" i="1"/>
  <c r="W126" i="1"/>
  <c r="S126" i="1"/>
  <c r="V125" i="1"/>
  <c r="T125" i="1"/>
  <c r="W122" i="1"/>
  <c r="S122" i="1"/>
  <c r="V121" i="1"/>
  <c r="T121" i="1"/>
  <c r="W118" i="1"/>
  <c r="S118" i="1"/>
  <c r="V117" i="1"/>
  <c r="T117" i="1"/>
  <c r="W114" i="1"/>
  <c r="S114" i="1"/>
  <c r="V113" i="1"/>
  <c r="T113" i="1"/>
  <c r="W110" i="1"/>
  <c r="S110" i="1"/>
  <c r="V109" i="1"/>
  <c r="T109" i="1"/>
  <c r="W106" i="1"/>
  <c r="S106" i="1"/>
  <c r="V105" i="1"/>
  <c r="T105" i="1"/>
  <c r="W102" i="1"/>
  <c r="S102" i="1"/>
  <c r="V101" i="1"/>
  <c r="T101" i="1"/>
  <c r="W98" i="1"/>
  <c r="S98" i="1"/>
  <c r="V97" i="1"/>
  <c r="T97" i="1"/>
  <c r="W94" i="1"/>
  <c r="S94" i="1"/>
  <c r="V93" i="1"/>
  <c r="T93" i="1"/>
  <c r="W90" i="1"/>
  <c r="S90" i="1"/>
  <c r="V89" i="1"/>
  <c r="T89" i="1"/>
  <c r="W86" i="1"/>
  <c r="S86" i="1"/>
  <c r="V85" i="1"/>
  <c r="T85" i="1"/>
  <c r="V83" i="1"/>
  <c r="T83" i="1"/>
  <c r="W257" i="1"/>
  <c r="S257" i="1"/>
  <c r="V256" i="1"/>
  <c r="T256" i="1"/>
  <c r="W253" i="1"/>
  <c r="S253" i="1"/>
  <c r="V252" i="1"/>
  <c r="T252" i="1"/>
  <c r="W249" i="1"/>
  <c r="S249" i="1"/>
  <c r="V248" i="1"/>
  <c r="T248" i="1"/>
  <c r="W245" i="1"/>
  <c r="S245" i="1"/>
  <c r="V244" i="1"/>
  <c r="T244" i="1"/>
  <c r="W241" i="1"/>
  <c r="S241" i="1"/>
  <c r="V240" i="1"/>
  <c r="T240" i="1"/>
  <c r="W237" i="1"/>
  <c r="S237" i="1"/>
  <c r="V236" i="1"/>
  <c r="T236" i="1"/>
  <c r="V823" i="1"/>
  <c r="T823" i="1"/>
  <c r="V821" i="1"/>
  <c r="T821" i="1"/>
  <c r="V819" i="1"/>
  <c r="T819" i="1"/>
  <c r="V817" i="1"/>
  <c r="T817" i="1"/>
  <c r="V815" i="1"/>
  <c r="T815" i="1"/>
  <c r="V813" i="1"/>
  <c r="T813" i="1"/>
  <c r="V811" i="1"/>
  <c r="T811" i="1"/>
  <c r="V809" i="1"/>
  <c r="T809" i="1"/>
  <c r="V807" i="1"/>
  <c r="T807" i="1"/>
  <c r="V805" i="1"/>
  <c r="T805" i="1"/>
  <c r="V803" i="1"/>
  <c r="T803" i="1"/>
  <c r="V801" i="1"/>
  <c r="T801" i="1"/>
  <c r="W799" i="1"/>
  <c r="W797" i="1"/>
  <c r="W795" i="1"/>
  <c r="W793" i="1"/>
  <c r="W791" i="1"/>
  <c r="W789" i="1"/>
  <c r="W787" i="1"/>
  <c r="W785" i="1"/>
  <c r="W783" i="1"/>
  <c r="W781" i="1"/>
  <c r="W779" i="1"/>
  <c r="W777" i="1"/>
  <c r="W775" i="1"/>
  <c r="W773" i="1"/>
  <c r="W771" i="1"/>
  <c r="W769" i="1"/>
  <c r="W767" i="1"/>
  <c r="W765" i="1"/>
  <c r="W763" i="1"/>
  <c r="W761" i="1"/>
  <c r="W759" i="1"/>
  <c r="W757" i="1"/>
  <c r="W755" i="1"/>
  <c r="W753" i="1"/>
  <c r="W751" i="1"/>
  <c r="W749" i="1"/>
  <c r="W747" i="1"/>
  <c r="W745" i="1"/>
  <c r="W743" i="1"/>
  <c r="W741" i="1"/>
  <c r="W739" i="1"/>
  <c r="W737" i="1"/>
  <c r="R799" i="1"/>
  <c r="T799" i="1"/>
  <c r="V799" i="1"/>
  <c r="R797" i="1"/>
  <c r="T797" i="1"/>
  <c r="V797" i="1"/>
  <c r="R795" i="1"/>
  <c r="T795" i="1"/>
  <c r="V795" i="1"/>
  <c r="R793" i="1"/>
  <c r="T793" i="1"/>
  <c r="V793" i="1"/>
  <c r="R791" i="1"/>
  <c r="T791" i="1"/>
  <c r="V791" i="1"/>
  <c r="R789" i="1"/>
  <c r="T789" i="1"/>
  <c r="V789" i="1"/>
  <c r="R787" i="1"/>
  <c r="T787" i="1"/>
  <c r="V787" i="1"/>
  <c r="R785" i="1"/>
  <c r="T785" i="1"/>
  <c r="V785" i="1"/>
  <c r="R783" i="1"/>
  <c r="T783" i="1"/>
  <c r="V783" i="1"/>
  <c r="R781" i="1"/>
  <c r="T781" i="1"/>
  <c r="V781" i="1"/>
  <c r="R779" i="1"/>
  <c r="T779" i="1"/>
  <c r="V779" i="1"/>
  <c r="R777" i="1"/>
  <c r="T777" i="1"/>
  <c r="V777" i="1"/>
  <c r="R775" i="1"/>
  <c r="T775" i="1"/>
  <c r="V775" i="1"/>
  <c r="R773" i="1"/>
  <c r="T773" i="1"/>
  <c r="V773" i="1"/>
  <c r="R771" i="1"/>
  <c r="T771" i="1"/>
  <c r="V771" i="1"/>
  <c r="R769" i="1"/>
  <c r="T769" i="1"/>
  <c r="V769" i="1"/>
  <c r="R767" i="1"/>
  <c r="T767" i="1"/>
  <c r="V767" i="1"/>
  <c r="R765" i="1"/>
  <c r="T765" i="1"/>
  <c r="V765" i="1"/>
  <c r="R763" i="1"/>
  <c r="T763" i="1"/>
  <c r="V763" i="1"/>
  <c r="R761" i="1"/>
  <c r="T761" i="1"/>
  <c r="V761" i="1"/>
  <c r="R759" i="1"/>
  <c r="T759" i="1"/>
  <c r="V759" i="1"/>
  <c r="R757" i="1"/>
  <c r="T757" i="1"/>
  <c r="V757" i="1"/>
  <c r="R755" i="1"/>
  <c r="T755" i="1"/>
  <c r="V755" i="1"/>
  <c r="R753" i="1"/>
  <c r="T753" i="1"/>
  <c r="V753" i="1"/>
  <c r="R751" i="1"/>
  <c r="T751" i="1"/>
  <c r="V751" i="1"/>
  <c r="R749" i="1"/>
  <c r="T749" i="1"/>
  <c r="V749" i="1"/>
  <c r="R747" i="1"/>
  <c r="T747" i="1"/>
  <c r="V747" i="1"/>
  <c r="R745" i="1"/>
  <c r="T745" i="1"/>
  <c r="V745" i="1"/>
  <c r="R743" i="1"/>
  <c r="T743" i="1"/>
  <c r="V743" i="1"/>
  <c r="R741" i="1"/>
  <c r="T741" i="1"/>
  <c r="V741" i="1"/>
  <c r="R739" i="1"/>
  <c r="T739" i="1"/>
  <c r="V739" i="1"/>
  <c r="R737" i="1"/>
  <c r="T737" i="1"/>
  <c r="V737" i="1"/>
  <c r="U58" i="1"/>
  <c r="S57" i="1"/>
  <c r="U42" i="1"/>
  <c r="W41" i="1"/>
  <c r="U41" i="1"/>
  <c r="S41" i="1"/>
  <c r="S8" i="1"/>
  <c r="U8" i="1"/>
  <c r="T21" i="1"/>
  <c r="W39" i="1"/>
  <c r="S39" i="1"/>
  <c r="W37" i="1"/>
  <c r="S37" i="1"/>
  <c r="V36" i="1"/>
  <c r="T36" i="1"/>
  <c r="W33" i="1"/>
  <c r="S33" i="1"/>
  <c r="V32" i="1"/>
  <c r="T32" i="1"/>
  <c r="W29" i="1"/>
  <c r="S29" i="1"/>
  <c r="V28" i="1"/>
  <c r="T28" i="1"/>
  <c r="W25" i="1"/>
  <c r="S25" i="1"/>
  <c r="V24" i="1"/>
  <c r="T24" i="1"/>
  <c r="P8" i="1"/>
  <c r="W82" i="1"/>
  <c r="S82" i="1"/>
  <c r="V81" i="1"/>
  <c r="T81" i="1"/>
  <c r="W78" i="1"/>
  <c r="S78" i="1"/>
  <c r="V77" i="1"/>
  <c r="T77" i="1"/>
  <c r="W74" i="1"/>
  <c r="S74" i="1"/>
  <c r="V73" i="1"/>
  <c r="T73" i="1"/>
  <c r="W70" i="1"/>
  <c r="S70" i="1"/>
  <c r="V69" i="1"/>
  <c r="T69" i="1"/>
  <c r="W66" i="1"/>
  <c r="S66" i="1"/>
  <c r="V65" i="1"/>
  <c r="T65" i="1"/>
  <c r="W62" i="1"/>
  <c r="S62" i="1"/>
  <c r="V61" i="1"/>
  <c r="T61" i="1"/>
  <c r="W58" i="1"/>
  <c r="S58" i="1"/>
  <c r="V57" i="1"/>
  <c r="T57" i="1"/>
  <c r="W54" i="1"/>
  <c r="S54" i="1"/>
  <c r="V53" i="1"/>
  <c r="T53" i="1"/>
  <c r="W50" i="1"/>
  <c r="S50" i="1"/>
  <c r="V49" i="1"/>
  <c r="T49" i="1"/>
  <c r="W46" i="1"/>
  <c r="S46" i="1"/>
  <c r="V45" i="1"/>
  <c r="T45" i="1"/>
  <c r="W42" i="1"/>
  <c r="S42" i="1"/>
  <c r="V41" i="1"/>
  <c r="T41" i="1"/>
  <c r="V232" i="1"/>
  <c r="T232" i="1"/>
  <c r="V229" i="1"/>
  <c r="T229" i="1"/>
  <c r="W228" i="1"/>
  <c r="V225" i="1"/>
  <c r="T225" i="1"/>
  <c r="W224" i="1"/>
  <c r="V221" i="1"/>
  <c r="T221" i="1"/>
  <c r="W220" i="1"/>
  <c r="V217" i="1"/>
  <c r="T217" i="1"/>
  <c r="W216" i="1"/>
  <c r="V213" i="1"/>
  <c r="T213" i="1"/>
  <c r="W212" i="1"/>
  <c r="V209" i="1"/>
  <c r="T209" i="1"/>
  <c r="W208" i="1"/>
  <c r="V205" i="1"/>
  <c r="T205" i="1"/>
  <c r="W204" i="1"/>
  <c r="V201" i="1"/>
  <c r="T201" i="1"/>
  <c r="W200" i="1"/>
  <c r="V197" i="1"/>
  <c r="T197" i="1"/>
  <c r="W196" i="1"/>
  <c r="V193" i="1"/>
  <c r="T193" i="1"/>
  <c r="W192" i="1"/>
  <c r="V189" i="1"/>
  <c r="T189" i="1"/>
  <c r="W188" i="1"/>
  <c r="V185" i="1"/>
  <c r="T185" i="1"/>
  <c r="W184" i="1"/>
  <c r="W651" i="1"/>
  <c r="S651" i="1"/>
  <c r="W649" i="1"/>
  <c r="S649" i="1"/>
  <c r="W647" i="1"/>
  <c r="S647" i="1"/>
  <c r="W645" i="1"/>
  <c r="S645" i="1"/>
  <c r="W643" i="1"/>
  <c r="S643" i="1"/>
  <c r="R540" i="1"/>
  <c r="T540" i="1"/>
  <c r="V540" i="1"/>
  <c r="R538" i="1"/>
  <c r="T538" i="1"/>
  <c r="V538" i="1"/>
  <c r="R536" i="1"/>
  <c r="T536" i="1"/>
  <c r="V536" i="1"/>
  <c r="R534" i="1"/>
  <c r="T534" i="1"/>
  <c r="V534" i="1"/>
  <c r="R532" i="1"/>
  <c r="T532" i="1"/>
  <c r="V532" i="1"/>
  <c r="R530" i="1"/>
  <c r="T530" i="1"/>
  <c r="V530" i="1"/>
  <c r="R528" i="1"/>
  <c r="T528" i="1"/>
  <c r="V528" i="1"/>
  <c r="R526" i="1"/>
  <c r="T526" i="1"/>
  <c r="V526" i="1"/>
  <c r="R524" i="1"/>
  <c r="T524" i="1"/>
  <c r="V524" i="1"/>
  <c r="R522" i="1"/>
  <c r="T522" i="1"/>
  <c r="V522" i="1"/>
  <c r="R520" i="1"/>
  <c r="T520" i="1"/>
  <c r="V520" i="1"/>
  <c r="R518" i="1"/>
  <c r="T518" i="1"/>
  <c r="V518" i="1"/>
  <c r="R516" i="1"/>
  <c r="T516" i="1"/>
  <c r="V516" i="1"/>
  <c r="R514" i="1"/>
  <c r="T514" i="1"/>
  <c r="V514" i="1"/>
  <c r="R512" i="1"/>
  <c r="T512" i="1"/>
  <c r="V512" i="1"/>
  <c r="R510" i="1"/>
  <c r="T510" i="1"/>
  <c r="V510" i="1"/>
  <c r="R508" i="1"/>
  <c r="T508" i="1"/>
  <c r="V508" i="1"/>
  <c r="R506" i="1"/>
  <c r="T506" i="1"/>
  <c r="V506" i="1"/>
  <c r="R504" i="1"/>
  <c r="T504" i="1"/>
  <c r="V504" i="1"/>
  <c r="R502" i="1"/>
  <c r="T502" i="1"/>
  <c r="V502" i="1"/>
  <c r="R500" i="1"/>
  <c r="T500" i="1"/>
  <c r="V500" i="1"/>
  <c r="R498" i="1"/>
  <c r="T498" i="1"/>
  <c r="V498" i="1"/>
  <c r="R496" i="1"/>
  <c r="T496" i="1"/>
  <c r="V496" i="1"/>
  <c r="R494" i="1"/>
  <c r="T494" i="1"/>
  <c r="V494" i="1"/>
  <c r="R492" i="1"/>
  <c r="T492" i="1"/>
  <c r="V492" i="1"/>
  <c r="R490" i="1"/>
  <c r="T490" i="1"/>
  <c r="V490" i="1"/>
  <c r="R488" i="1"/>
  <c r="T488" i="1"/>
  <c r="V488" i="1"/>
  <c r="R486" i="1"/>
  <c r="T486" i="1"/>
  <c r="V486" i="1"/>
  <c r="R484" i="1"/>
  <c r="T484" i="1"/>
  <c r="V484" i="1"/>
  <c r="R482" i="1"/>
  <c r="T482" i="1"/>
  <c r="V482" i="1"/>
  <c r="R480" i="1"/>
  <c r="T480" i="1"/>
  <c r="V480" i="1"/>
  <c r="R478" i="1"/>
  <c r="T478" i="1"/>
  <c r="V478" i="1"/>
  <c r="R476" i="1"/>
  <c r="T476" i="1"/>
  <c r="V476" i="1"/>
  <c r="R474" i="1"/>
  <c r="T474" i="1"/>
  <c r="V474" i="1"/>
  <c r="R472" i="1"/>
  <c r="T472" i="1"/>
  <c r="V472" i="1"/>
  <c r="R470" i="1"/>
  <c r="T470" i="1"/>
  <c r="V470" i="1"/>
  <c r="R468" i="1"/>
  <c r="T468" i="1"/>
  <c r="V468" i="1"/>
  <c r="R466" i="1"/>
  <c r="T466" i="1"/>
  <c r="V466" i="1"/>
  <c r="V641" i="1"/>
  <c r="T641" i="1"/>
  <c r="V639" i="1"/>
  <c r="T639" i="1"/>
  <c r="V637" i="1"/>
  <c r="T637" i="1"/>
  <c r="V635" i="1"/>
  <c r="T635" i="1"/>
  <c r="V633" i="1"/>
  <c r="T633" i="1"/>
  <c r="V631" i="1"/>
  <c r="T631" i="1"/>
  <c r="V629" i="1"/>
  <c r="T629" i="1"/>
  <c r="V627" i="1"/>
  <c r="T627" i="1"/>
  <c r="V625" i="1"/>
  <c r="T625" i="1"/>
  <c r="V623" i="1"/>
  <c r="T623" i="1"/>
  <c r="V621" i="1"/>
  <c r="T621" i="1"/>
  <c r="V619" i="1"/>
  <c r="T619" i="1"/>
  <c r="V617" i="1"/>
  <c r="T617" i="1"/>
  <c r="V615" i="1"/>
  <c r="T615" i="1"/>
  <c r="V613" i="1"/>
  <c r="T613" i="1"/>
  <c r="V611" i="1"/>
  <c r="T611" i="1"/>
  <c r="V609" i="1"/>
  <c r="T609" i="1"/>
  <c r="V607" i="1"/>
  <c r="T607" i="1"/>
  <c r="V605" i="1"/>
  <c r="T605" i="1"/>
  <c r="V603" i="1"/>
  <c r="T603" i="1"/>
  <c r="V601" i="1"/>
  <c r="T601" i="1"/>
  <c r="V599" i="1"/>
  <c r="T599" i="1"/>
  <c r="V597" i="1"/>
  <c r="T597" i="1"/>
  <c r="V595" i="1"/>
  <c r="T595" i="1"/>
  <c r="V593" i="1"/>
  <c r="T593" i="1"/>
  <c r="V591" i="1"/>
  <c r="T591" i="1"/>
  <c r="V589" i="1"/>
  <c r="T589" i="1"/>
  <c r="V587" i="1"/>
  <c r="T587" i="1"/>
  <c r="V585" i="1"/>
  <c r="T585" i="1"/>
  <c r="V583" i="1"/>
  <c r="T583" i="1"/>
  <c r="V581" i="1"/>
  <c r="T581" i="1"/>
  <c r="V579" i="1"/>
  <c r="T579" i="1"/>
  <c r="V577" i="1"/>
  <c r="T577" i="1"/>
  <c r="V575" i="1"/>
  <c r="T575" i="1"/>
  <c r="V573" i="1"/>
  <c r="T573" i="1"/>
  <c r="V571" i="1"/>
  <c r="T571" i="1"/>
  <c r="V569" i="1"/>
  <c r="T569" i="1"/>
  <c r="V567" i="1"/>
  <c r="T567" i="1"/>
  <c r="V565" i="1"/>
  <c r="T565" i="1"/>
  <c r="V563" i="1"/>
  <c r="T563" i="1"/>
  <c r="V561" i="1"/>
  <c r="T561" i="1"/>
  <c r="V559" i="1"/>
  <c r="T559" i="1"/>
  <c r="V557" i="1"/>
  <c r="T557" i="1"/>
  <c r="V555" i="1"/>
  <c r="T555" i="1"/>
  <c r="V553" i="1"/>
  <c r="T553" i="1"/>
  <c r="V551" i="1"/>
  <c r="T551" i="1"/>
  <c r="V549" i="1"/>
  <c r="T549" i="1"/>
  <c r="V547" i="1"/>
  <c r="T547" i="1"/>
  <c r="V545" i="1"/>
  <c r="T545" i="1"/>
  <c r="V543" i="1"/>
  <c r="T543" i="1"/>
  <c r="W542" i="1"/>
  <c r="U542" i="1"/>
  <c r="S542" i="1"/>
  <c r="W540" i="1"/>
  <c r="S540" i="1"/>
  <c r="W538" i="1"/>
  <c r="S538" i="1"/>
  <c r="W536" i="1"/>
  <c r="S536" i="1"/>
  <c r="W534" i="1"/>
  <c r="S534" i="1"/>
  <c r="W532" i="1"/>
  <c r="S532" i="1"/>
  <c r="W530" i="1"/>
  <c r="S530" i="1"/>
  <c r="W528" i="1"/>
  <c r="S528" i="1"/>
  <c r="W526" i="1"/>
  <c r="S526" i="1"/>
  <c r="W524" i="1"/>
  <c r="S524" i="1"/>
  <c r="W522" i="1"/>
  <c r="S522" i="1"/>
  <c r="W520" i="1"/>
  <c r="S520" i="1"/>
  <c r="W518" i="1"/>
  <c r="S518" i="1"/>
  <c r="W516" i="1"/>
  <c r="S516" i="1"/>
  <c r="W514" i="1"/>
  <c r="S514" i="1"/>
  <c r="W512" i="1"/>
  <c r="S512" i="1"/>
  <c r="W510" i="1"/>
  <c r="S510" i="1"/>
  <c r="W508" i="1"/>
  <c r="S508" i="1"/>
  <c r="W506" i="1"/>
  <c r="S506" i="1"/>
  <c r="W504" i="1"/>
  <c r="S504" i="1"/>
  <c r="W502" i="1"/>
  <c r="S502" i="1"/>
  <c r="W500" i="1"/>
  <c r="S500" i="1"/>
  <c r="W498" i="1"/>
  <c r="S498" i="1"/>
  <c r="W496" i="1"/>
  <c r="S496" i="1"/>
  <c r="W494" i="1"/>
  <c r="S494" i="1"/>
  <c r="W492" i="1"/>
  <c r="S492" i="1"/>
  <c r="W490" i="1"/>
  <c r="S490" i="1"/>
  <c r="W488" i="1"/>
  <c r="S488" i="1"/>
  <c r="W486" i="1"/>
  <c r="S486" i="1"/>
  <c r="W484" i="1"/>
  <c r="S484" i="1"/>
  <c r="W482" i="1"/>
  <c r="S482" i="1"/>
  <c r="W480" i="1"/>
  <c r="S480" i="1"/>
  <c r="W478" i="1"/>
  <c r="S478" i="1"/>
  <c r="W476" i="1"/>
  <c r="S476" i="1"/>
  <c r="W474" i="1"/>
  <c r="S474" i="1"/>
  <c r="W472" i="1"/>
  <c r="S472" i="1"/>
  <c r="W470" i="1"/>
  <c r="S470" i="1"/>
  <c r="W468" i="1"/>
  <c r="S468" i="1"/>
  <c r="W466" i="1"/>
  <c r="S466" i="1"/>
  <c r="R445" i="1"/>
  <c r="T445" i="1"/>
  <c r="V445" i="1"/>
  <c r="R443" i="1"/>
  <c r="T443" i="1"/>
  <c r="V443" i="1"/>
  <c r="R441" i="1"/>
  <c r="T441" i="1"/>
  <c r="V441" i="1"/>
  <c r="R439" i="1"/>
  <c r="T439" i="1"/>
  <c r="V439" i="1"/>
  <c r="R437" i="1"/>
  <c r="T437" i="1"/>
  <c r="V437" i="1"/>
  <c r="R435" i="1"/>
  <c r="T435" i="1"/>
  <c r="V435" i="1"/>
  <c r="R433" i="1"/>
  <c r="T433" i="1"/>
  <c r="V433" i="1"/>
  <c r="R431" i="1"/>
  <c r="T431" i="1"/>
  <c r="V431" i="1"/>
  <c r="R429" i="1"/>
  <c r="T429" i="1"/>
  <c r="V429" i="1"/>
  <c r="R427" i="1"/>
  <c r="T427" i="1"/>
  <c r="V427" i="1"/>
  <c r="R425" i="1"/>
  <c r="T425" i="1"/>
  <c r="V425" i="1"/>
  <c r="R423" i="1"/>
  <c r="T423" i="1"/>
  <c r="V423" i="1"/>
  <c r="R421" i="1"/>
  <c r="T421" i="1"/>
  <c r="V421" i="1"/>
  <c r="R419" i="1"/>
  <c r="T419" i="1"/>
  <c r="V419" i="1"/>
  <c r="R417" i="1"/>
  <c r="T417" i="1"/>
  <c r="V417" i="1"/>
  <c r="R415" i="1"/>
  <c r="T415" i="1"/>
  <c r="V415" i="1"/>
  <c r="R413" i="1"/>
  <c r="T413" i="1"/>
  <c r="V413" i="1"/>
  <c r="R411" i="1"/>
  <c r="T411" i="1"/>
  <c r="V411" i="1"/>
  <c r="R409" i="1"/>
  <c r="T409" i="1"/>
  <c r="V409" i="1"/>
  <c r="R407" i="1"/>
  <c r="T407" i="1"/>
  <c r="V407" i="1"/>
  <c r="R405" i="1"/>
  <c r="T405" i="1"/>
  <c r="V405" i="1"/>
  <c r="R403" i="1"/>
  <c r="T403" i="1"/>
  <c r="V403" i="1"/>
  <c r="R401" i="1"/>
  <c r="T401" i="1"/>
  <c r="V401" i="1"/>
  <c r="R399" i="1"/>
  <c r="T399" i="1"/>
  <c r="V399" i="1"/>
  <c r="S309" i="1"/>
  <c r="W309" i="1"/>
  <c r="S308" i="1"/>
  <c r="U308" i="1"/>
  <c r="S305" i="1"/>
  <c r="W305" i="1"/>
  <c r="S304" i="1"/>
  <c r="U304" i="1"/>
  <c r="S301" i="1"/>
  <c r="W301" i="1"/>
  <c r="S300" i="1"/>
  <c r="U300" i="1"/>
  <c r="S297" i="1"/>
  <c r="W297" i="1"/>
  <c r="S296" i="1"/>
  <c r="U296" i="1"/>
  <c r="S293" i="1"/>
  <c r="W293" i="1"/>
  <c r="S292" i="1"/>
  <c r="U292" i="1"/>
  <c r="S289" i="1"/>
  <c r="W289" i="1"/>
  <c r="S288" i="1"/>
  <c r="U288" i="1"/>
  <c r="S285" i="1"/>
  <c r="W285" i="1"/>
  <c r="S284" i="1"/>
  <c r="U284" i="1"/>
  <c r="S281" i="1"/>
  <c r="W281" i="1"/>
  <c r="S280" i="1"/>
  <c r="U280" i="1"/>
  <c r="S277" i="1"/>
  <c r="W277" i="1"/>
  <c r="S276" i="1"/>
  <c r="U276" i="1"/>
  <c r="S273" i="1"/>
  <c r="W273" i="1"/>
  <c r="S272" i="1"/>
  <c r="U272" i="1"/>
  <c r="S269" i="1"/>
  <c r="W269" i="1"/>
  <c r="S268" i="1"/>
  <c r="U268" i="1"/>
  <c r="R266" i="1"/>
  <c r="S266" i="1"/>
  <c r="W266" i="1"/>
  <c r="R264" i="1"/>
  <c r="S264" i="1"/>
  <c r="W264" i="1"/>
  <c r="R262" i="1"/>
  <c r="S262" i="1"/>
  <c r="W262" i="1"/>
  <c r="R260" i="1"/>
  <c r="S260" i="1"/>
  <c r="W260" i="1"/>
  <c r="W258" i="1"/>
  <c r="S310" i="1"/>
  <c r="U310" i="1"/>
  <c r="S307" i="1"/>
  <c r="W307" i="1"/>
  <c r="S306" i="1"/>
  <c r="U306" i="1"/>
  <c r="S303" i="1"/>
  <c r="W303" i="1"/>
  <c r="S302" i="1"/>
  <c r="U302" i="1"/>
  <c r="S299" i="1"/>
  <c r="W299" i="1"/>
  <c r="S298" i="1"/>
  <c r="U298" i="1"/>
  <c r="S295" i="1"/>
  <c r="W295" i="1"/>
  <c r="S294" i="1"/>
  <c r="U294" i="1"/>
  <c r="S291" i="1"/>
  <c r="W291" i="1"/>
  <c r="S290" i="1"/>
  <c r="U290" i="1"/>
  <c r="S287" i="1"/>
  <c r="W287" i="1"/>
  <c r="S286" i="1"/>
  <c r="U286" i="1"/>
  <c r="S283" i="1"/>
  <c r="W283" i="1"/>
  <c r="S282" i="1"/>
  <c r="U282" i="1"/>
  <c r="S279" i="1"/>
  <c r="W279" i="1"/>
  <c r="S278" i="1"/>
  <c r="U278" i="1"/>
  <c r="S275" i="1"/>
  <c r="W275" i="1"/>
  <c r="S274" i="1"/>
  <c r="U274" i="1"/>
  <c r="S271" i="1"/>
  <c r="W271" i="1"/>
  <c r="S270" i="1"/>
  <c r="U270" i="1"/>
  <c r="S267" i="1"/>
  <c r="W267" i="1"/>
  <c r="R265" i="1"/>
  <c r="S265" i="1"/>
  <c r="W265" i="1"/>
  <c r="R263" i="1"/>
  <c r="S263" i="1"/>
  <c r="W263" i="1"/>
  <c r="R261" i="1"/>
  <c r="S261" i="1"/>
  <c r="W261" i="1"/>
  <c r="R258" i="1"/>
  <c r="T258" i="1"/>
  <c r="V258" i="1"/>
  <c r="V464" i="1"/>
  <c r="T464" i="1"/>
  <c r="V462" i="1"/>
  <c r="T462" i="1"/>
  <c r="V460" i="1"/>
  <c r="T460" i="1"/>
  <c r="V458" i="1"/>
  <c r="T458" i="1"/>
  <c r="V456" i="1"/>
  <c r="T456" i="1"/>
  <c r="V454" i="1"/>
  <c r="T454" i="1"/>
  <c r="V452" i="1"/>
  <c r="T452" i="1"/>
  <c r="V450" i="1"/>
  <c r="T450" i="1"/>
  <c r="V448" i="1"/>
  <c r="T448" i="1"/>
  <c r="V446" i="1"/>
  <c r="T446" i="1"/>
  <c r="W445" i="1"/>
  <c r="S445" i="1"/>
  <c r="W443" i="1"/>
  <c r="S443" i="1"/>
  <c r="W441" i="1"/>
  <c r="S441" i="1"/>
  <c r="W439" i="1"/>
  <c r="S439" i="1"/>
  <c r="W437" i="1"/>
  <c r="S437" i="1"/>
  <c r="W435" i="1"/>
  <c r="S435" i="1"/>
  <c r="W433" i="1"/>
  <c r="S433" i="1"/>
  <c r="R735" i="1"/>
  <c r="T735" i="1"/>
  <c r="V735" i="1"/>
  <c r="R733" i="1"/>
  <c r="T733" i="1"/>
  <c r="V733" i="1"/>
  <c r="R731" i="1"/>
  <c r="T731" i="1"/>
  <c r="V731" i="1"/>
  <c r="R729" i="1"/>
  <c r="T729" i="1"/>
  <c r="V729" i="1"/>
  <c r="R727" i="1"/>
  <c r="T727" i="1"/>
  <c r="V727" i="1"/>
  <c r="R725" i="1"/>
  <c r="T725" i="1"/>
  <c r="V725" i="1"/>
  <c r="R723" i="1"/>
  <c r="T723" i="1"/>
  <c r="V723" i="1"/>
  <c r="R721" i="1"/>
  <c r="T721" i="1"/>
  <c r="V721" i="1"/>
  <c r="R719" i="1"/>
  <c r="T719" i="1"/>
  <c r="V719" i="1"/>
  <c r="R717" i="1"/>
  <c r="T717" i="1"/>
  <c r="V717" i="1"/>
  <c r="R715" i="1"/>
  <c r="T715" i="1"/>
  <c r="V715" i="1"/>
  <c r="R713" i="1"/>
  <c r="T713" i="1"/>
  <c r="V713" i="1"/>
  <c r="R711" i="1"/>
  <c r="T711" i="1"/>
  <c r="V711" i="1"/>
  <c r="R709" i="1"/>
  <c r="T709" i="1"/>
  <c r="V709" i="1"/>
  <c r="R707" i="1"/>
  <c r="T707" i="1"/>
  <c r="V707" i="1"/>
  <c r="R705" i="1"/>
  <c r="T705" i="1"/>
  <c r="V705" i="1"/>
  <c r="R703" i="1"/>
  <c r="T703" i="1"/>
  <c r="V703" i="1"/>
  <c r="R701" i="1"/>
  <c r="T701" i="1"/>
  <c r="V701" i="1"/>
  <c r="R699" i="1"/>
  <c r="T699" i="1"/>
  <c r="V699" i="1"/>
  <c r="R697" i="1"/>
  <c r="T697" i="1"/>
  <c r="V697" i="1"/>
  <c r="R695" i="1"/>
  <c r="T695" i="1"/>
  <c r="V695" i="1"/>
  <c r="R693" i="1"/>
  <c r="T693" i="1"/>
  <c r="V693" i="1"/>
  <c r="R691" i="1"/>
  <c r="T691" i="1"/>
  <c r="V691" i="1"/>
  <c r="R689" i="1"/>
  <c r="T689" i="1"/>
  <c r="V689" i="1"/>
  <c r="R687" i="1"/>
  <c r="T687" i="1"/>
  <c r="V687" i="1"/>
  <c r="R685" i="1"/>
  <c r="T685" i="1"/>
  <c r="V685" i="1"/>
  <c r="R683" i="1"/>
  <c r="T683" i="1"/>
  <c r="V683" i="1"/>
  <c r="R681" i="1"/>
  <c r="T681" i="1"/>
  <c r="V681" i="1"/>
  <c r="R679" i="1"/>
  <c r="T679" i="1"/>
  <c r="V679" i="1"/>
  <c r="R677" i="1"/>
  <c r="T677" i="1"/>
  <c r="V677" i="1"/>
  <c r="R675" i="1"/>
  <c r="T675" i="1"/>
  <c r="V675" i="1"/>
  <c r="R673" i="1"/>
  <c r="T673" i="1"/>
  <c r="V673" i="1"/>
  <c r="R671" i="1"/>
  <c r="T671" i="1"/>
  <c r="V671" i="1"/>
  <c r="R669" i="1"/>
  <c r="T669" i="1"/>
  <c r="V669" i="1"/>
  <c r="R667" i="1"/>
  <c r="T667" i="1"/>
  <c r="V667" i="1"/>
  <c r="R665" i="1"/>
  <c r="T665" i="1"/>
  <c r="V665" i="1"/>
  <c r="R663" i="1"/>
  <c r="T663" i="1"/>
  <c r="V663" i="1"/>
  <c r="R661" i="1"/>
  <c r="T661" i="1"/>
  <c r="V661" i="1"/>
  <c r="V967" i="1"/>
  <c r="T967" i="1"/>
  <c r="V966" i="1"/>
  <c r="T966" i="1"/>
  <c r="V965" i="1"/>
  <c r="T965" i="1"/>
  <c r="V964" i="1"/>
  <c r="T964" i="1"/>
  <c r="V963" i="1"/>
  <c r="T963" i="1"/>
  <c r="V962" i="1"/>
  <c r="T962" i="1"/>
  <c r="V961" i="1"/>
  <c r="T961" i="1"/>
  <c r="V960" i="1"/>
  <c r="T960" i="1"/>
  <c r="V959" i="1"/>
  <c r="T959" i="1"/>
  <c r="V958" i="1"/>
  <c r="T958" i="1"/>
  <c r="V957" i="1"/>
  <c r="T957" i="1"/>
  <c r="V956" i="1"/>
  <c r="T956" i="1"/>
  <c r="V955" i="1"/>
  <c r="T955" i="1"/>
  <c r="V954" i="1"/>
  <c r="T954" i="1"/>
  <c r="V953" i="1"/>
  <c r="T953" i="1"/>
  <c r="V952" i="1"/>
  <c r="T952" i="1"/>
  <c r="V951" i="1"/>
  <c r="T951" i="1"/>
  <c r="V950" i="1"/>
  <c r="T950" i="1"/>
  <c r="V949" i="1"/>
  <c r="T949" i="1"/>
  <c r="V948" i="1"/>
  <c r="T948" i="1"/>
  <c r="V947" i="1"/>
  <c r="T947" i="1"/>
  <c r="V946" i="1"/>
  <c r="T946" i="1"/>
  <c r="V945" i="1"/>
  <c r="T945" i="1"/>
  <c r="V944" i="1"/>
  <c r="T944" i="1"/>
  <c r="V943" i="1"/>
  <c r="T943" i="1"/>
  <c r="V942" i="1"/>
  <c r="T942" i="1"/>
  <c r="V941" i="1"/>
  <c r="T941" i="1"/>
  <c r="V940" i="1"/>
  <c r="T940" i="1"/>
  <c r="V939" i="1"/>
  <c r="T939" i="1"/>
  <c r="V938" i="1"/>
  <c r="T938" i="1"/>
  <c r="V937" i="1"/>
  <c r="T937" i="1"/>
  <c r="V936" i="1"/>
  <c r="T936" i="1"/>
  <c r="V935" i="1"/>
  <c r="T935" i="1"/>
  <c r="V934" i="1"/>
  <c r="T934" i="1"/>
  <c r="V933" i="1"/>
  <c r="T933" i="1"/>
  <c r="V932" i="1"/>
  <c r="T932" i="1"/>
  <c r="V931" i="1"/>
  <c r="T931" i="1"/>
  <c r="V930" i="1"/>
  <c r="T930" i="1"/>
  <c r="V929" i="1"/>
  <c r="T929" i="1"/>
  <c r="V928" i="1"/>
  <c r="T928" i="1"/>
  <c r="V927" i="1"/>
  <c r="T927" i="1"/>
  <c r="V926" i="1"/>
  <c r="T926" i="1"/>
  <c r="V925" i="1"/>
  <c r="T925" i="1"/>
  <c r="V924" i="1"/>
  <c r="T924" i="1"/>
  <c r="V923" i="1"/>
  <c r="T923" i="1"/>
  <c r="V922" i="1"/>
  <c r="T922" i="1"/>
  <c r="V921" i="1"/>
  <c r="T921" i="1"/>
  <c r="V920" i="1"/>
  <c r="T920" i="1"/>
  <c r="V919" i="1"/>
  <c r="T919" i="1"/>
  <c r="V918" i="1"/>
  <c r="T918" i="1"/>
  <c r="V917" i="1"/>
  <c r="T917" i="1"/>
  <c r="V916" i="1"/>
  <c r="T916" i="1"/>
  <c r="V915" i="1"/>
  <c r="T915" i="1"/>
  <c r="V914" i="1"/>
  <c r="T914" i="1"/>
  <c r="V913" i="1"/>
  <c r="T913" i="1"/>
  <c r="V912" i="1"/>
  <c r="T912" i="1"/>
  <c r="V911" i="1"/>
  <c r="T911" i="1"/>
  <c r="V910" i="1"/>
  <c r="T910" i="1"/>
  <c r="V909" i="1"/>
  <c r="T909" i="1"/>
  <c r="V908" i="1"/>
  <c r="T908" i="1"/>
  <c r="V907" i="1"/>
  <c r="T907" i="1"/>
  <c r="V906" i="1"/>
  <c r="T906" i="1"/>
  <c r="V905" i="1"/>
  <c r="T905" i="1"/>
  <c r="V904" i="1"/>
  <c r="T904" i="1"/>
  <c r="V903" i="1"/>
  <c r="T903" i="1"/>
  <c r="V902" i="1"/>
  <c r="T902" i="1"/>
  <c r="V901" i="1"/>
  <c r="T901" i="1"/>
  <c r="V900" i="1"/>
  <c r="T900" i="1"/>
  <c r="V899" i="1"/>
  <c r="T899" i="1"/>
  <c r="V898" i="1"/>
  <c r="T898" i="1"/>
  <c r="V897" i="1"/>
  <c r="T897" i="1"/>
  <c r="V896" i="1"/>
  <c r="T896" i="1"/>
  <c r="V895" i="1"/>
  <c r="T895" i="1"/>
  <c r="V894" i="1"/>
  <c r="T894" i="1"/>
  <c r="V893" i="1"/>
  <c r="T893" i="1"/>
  <c r="V892" i="1"/>
  <c r="T892" i="1"/>
  <c r="V891" i="1"/>
  <c r="T891" i="1"/>
  <c r="V890" i="1"/>
  <c r="T890" i="1"/>
  <c r="V889" i="1"/>
  <c r="T889" i="1"/>
  <c r="V888" i="1"/>
  <c r="T888" i="1"/>
  <c r="V887" i="1"/>
  <c r="T887" i="1"/>
  <c r="V886" i="1"/>
  <c r="T886" i="1"/>
  <c r="V885" i="1"/>
  <c r="T885" i="1"/>
  <c r="V884" i="1"/>
  <c r="T884" i="1"/>
  <c r="V883" i="1"/>
  <c r="T883" i="1"/>
  <c r="V882" i="1"/>
  <c r="T882" i="1"/>
  <c r="V881" i="1"/>
  <c r="T881" i="1"/>
  <c r="V880" i="1"/>
  <c r="T880" i="1"/>
  <c r="V879" i="1"/>
  <c r="T879" i="1"/>
  <c r="V878" i="1"/>
  <c r="T878" i="1"/>
  <c r="V877" i="1"/>
  <c r="T877" i="1"/>
  <c r="V876" i="1"/>
  <c r="T876" i="1"/>
  <c r="V875" i="1"/>
  <c r="T875" i="1"/>
  <c r="V874" i="1"/>
  <c r="T874" i="1"/>
  <c r="V873" i="1"/>
  <c r="T873" i="1"/>
  <c r="V872" i="1"/>
  <c r="T872" i="1"/>
  <c r="V871" i="1"/>
  <c r="T871" i="1"/>
  <c r="V870" i="1"/>
  <c r="T870" i="1"/>
  <c r="V869" i="1"/>
  <c r="T869" i="1"/>
  <c r="V868" i="1"/>
  <c r="T868" i="1"/>
  <c r="V867" i="1"/>
  <c r="T867" i="1"/>
  <c r="V866" i="1"/>
  <c r="T866" i="1"/>
  <c r="V865" i="1"/>
  <c r="T865" i="1"/>
  <c r="V864" i="1"/>
  <c r="T864" i="1"/>
  <c r="V863" i="1"/>
  <c r="T863" i="1"/>
  <c r="V862" i="1"/>
  <c r="T862" i="1"/>
  <c r="V861" i="1"/>
  <c r="T861" i="1"/>
  <c r="V860" i="1"/>
  <c r="T860" i="1"/>
  <c r="V859" i="1"/>
  <c r="T859" i="1"/>
  <c r="V858" i="1"/>
  <c r="T858" i="1"/>
  <c r="V857" i="1"/>
  <c r="T857" i="1"/>
  <c r="V856" i="1"/>
  <c r="T856" i="1"/>
  <c r="V855" i="1"/>
  <c r="T855" i="1"/>
  <c r="V854" i="1"/>
  <c r="T854" i="1"/>
  <c r="V853" i="1"/>
  <c r="T853" i="1"/>
  <c r="V852" i="1"/>
  <c r="T852" i="1"/>
  <c r="V851" i="1"/>
  <c r="T851" i="1"/>
  <c r="V850" i="1"/>
  <c r="T850" i="1"/>
  <c r="V849" i="1"/>
  <c r="T849" i="1"/>
  <c r="V848" i="1"/>
  <c r="T848" i="1"/>
  <c r="V847" i="1"/>
  <c r="T847" i="1"/>
  <c r="V846" i="1"/>
  <c r="T846" i="1"/>
  <c r="V845" i="1"/>
  <c r="T845" i="1"/>
  <c r="V844" i="1"/>
  <c r="T844" i="1"/>
  <c r="V843" i="1"/>
  <c r="T843" i="1"/>
  <c r="V842" i="1"/>
  <c r="T842" i="1"/>
  <c r="V841" i="1"/>
  <c r="T841" i="1"/>
  <c r="V840" i="1"/>
  <c r="T840" i="1"/>
  <c r="V839" i="1"/>
  <c r="T839" i="1"/>
  <c r="V838" i="1"/>
  <c r="T838" i="1"/>
  <c r="V837" i="1"/>
  <c r="T837" i="1"/>
  <c r="V836" i="1"/>
  <c r="T836" i="1"/>
  <c r="V835" i="1"/>
  <c r="T835" i="1"/>
  <c r="V834" i="1"/>
  <c r="T834" i="1"/>
  <c r="V833" i="1"/>
  <c r="T833" i="1"/>
  <c r="V832" i="1"/>
  <c r="T832" i="1"/>
  <c r="V831" i="1"/>
  <c r="T831" i="1"/>
  <c r="V830" i="1"/>
  <c r="T830" i="1"/>
  <c r="V829" i="1"/>
  <c r="T829" i="1"/>
  <c r="V828" i="1"/>
  <c r="T828" i="1"/>
  <c r="V827" i="1"/>
  <c r="T827" i="1"/>
  <c r="V826" i="1"/>
  <c r="T826" i="1"/>
  <c r="V825" i="1"/>
  <c r="T825" i="1"/>
  <c r="R736" i="1"/>
  <c r="T736" i="1"/>
  <c r="V736" i="1"/>
  <c r="R734" i="1"/>
  <c r="T734" i="1"/>
  <c r="V734" i="1"/>
  <c r="R732" i="1"/>
  <c r="T732" i="1"/>
  <c r="V732" i="1"/>
  <c r="R730" i="1"/>
  <c r="T730" i="1"/>
  <c r="V730" i="1"/>
  <c r="R728" i="1"/>
  <c r="T728" i="1"/>
  <c r="V728" i="1"/>
  <c r="R726" i="1"/>
  <c r="T726" i="1"/>
  <c r="V726" i="1"/>
  <c r="R724" i="1"/>
  <c r="T724" i="1"/>
  <c r="V724" i="1"/>
  <c r="R722" i="1"/>
  <c r="T722" i="1"/>
  <c r="V722" i="1"/>
  <c r="R720" i="1"/>
  <c r="T720" i="1"/>
  <c r="V720" i="1"/>
  <c r="R718" i="1"/>
  <c r="T718" i="1"/>
  <c r="V718" i="1"/>
  <c r="R716" i="1"/>
  <c r="T716" i="1"/>
  <c r="V716" i="1"/>
  <c r="R714" i="1"/>
  <c r="T714" i="1"/>
  <c r="V714" i="1"/>
  <c r="R712" i="1"/>
  <c r="T712" i="1"/>
  <c r="V712" i="1"/>
  <c r="R710" i="1"/>
  <c r="T710" i="1"/>
  <c r="V710" i="1"/>
  <c r="R708" i="1"/>
  <c r="T708" i="1"/>
  <c r="V708" i="1"/>
  <c r="R706" i="1"/>
  <c r="T706" i="1"/>
  <c r="V706" i="1"/>
  <c r="R704" i="1"/>
  <c r="T704" i="1"/>
  <c r="V704" i="1"/>
  <c r="R702" i="1"/>
  <c r="T702" i="1"/>
  <c r="V702" i="1"/>
  <c r="R700" i="1"/>
  <c r="T700" i="1"/>
  <c r="V700" i="1"/>
  <c r="R698" i="1"/>
  <c r="T698" i="1"/>
  <c r="V698" i="1"/>
  <c r="R696" i="1"/>
  <c r="T696" i="1"/>
  <c r="V696" i="1"/>
  <c r="R694" i="1"/>
  <c r="T694" i="1"/>
  <c r="V694" i="1"/>
  <c r="R692" i="1"/>
  <c r="T692" i="1"/>
  <c r="V692" i="1"/>
  <c r="R690" i="1"/>
  <c r="T690" i="1"/>
  <c r="V690" i="1"/>
  <c r="R688" i="1"/>
  <c r="T688" i="1"/>
  <c r="V688" i="1"/>
  <c r="R686" i="1"/>
  <c r="T686" i="1"/>
  <c r="V686" i="1"/>
  <c r="R684" i="1"/>
  <c r="T684" i="1"/>
  <c r="V684" i="1"/>
  <c r="R682" i="1"/>
  <c r="T682" i="1"/>
  <c r="V682" i="1"/>
  <c r="R680" i="1"/>
  <c r="T680" i="1"/>
  <c r="V680" i="1"/>
  <c r="R678" i="1"/>
  <c r="T678" i="1"/>
  <c r="V678" i="1"/>
  <c r="R676" i="1"/>
  <c r="T676" i="1"/>
  <c r="V676" i="1"/>
  <c r="R674" i="1"/>
  <c r="T674" i="1"/>
  <c r="V674" i="1"/>
  <c r="R672" i="1"/>
  <c r="T672" i="1"/>
  <c r="V672" i="1"/>
  <c r="R670" i="1"/>
  <c r="T670" i="1"/>
  <c r="V670" i="1"/>
  <c r="R668" i="1"/>
  <c r="T668" i="1"/>
  <c r="V668" i="1"/>
  <c r="R666" i="1"/>
  <c r="T666" i="1"/>
  <c r="V666" i="1"/>
  <c r="R664" i="1"/>
  <c r="T664" i="1"/>
  <c r="V664" i="1"/>
  <c r="R662" i="1"/>
  <c r="T662" i="1"/>
  <c r="V662" i="1"/>
  <c r="R660" i="1"/>
  <c r="T660" i="1"/>
  <c r="V660" i="1"/>
  <c r="W735" i="1"/>
  <c r="S735" i="1"/>
  <c r="W733" i="1"/>
  <c r="S733" i="1"/>
  <c r="W731" i="1"/>
  <c r="S731" i="1"/>
  <c r="W729" i="1"/>
  <c r="S729" i="1"/>
  <c r="W727" i="1"/>
  <c r="S727" i="1"/>
  <c r="W725" i="1"/>
  <c r="S725" i="1"/>
  <c r="W723" i="1"/>
  <c r="S723" i="1"/>
  <c r="W721" i="1"/>
  <c r="S721" i="1"/>
  <c r="W719" i="1"/>
  <c r="S719" i="1"/>
  <c r="W717" i="1"/>
  <c r="S717" i="1"/>
  <c r="W715" i="1"/>
  <c r="S715" i="1"/>
  <c r="W713" i="1"/>
  <c r="S713" i="1"/>
  <c r="W711" i="1"/>
  <c r="S711" i="1"/>
  <c r="W709" i="1"/>
  <c r="S709" i="1"/>
  <c r="W707" i="1"/>
  <c r="S707" i="1"/>
  <c r="W705" i="1"/>
  <c r="S705" i="1"/>
  <c r="W703" i="1"/>
  <c r="S703" i="1"/>
  <c r="W701" i="1"/>
  <c r="S701" i="1"/>
  <c r="W699" i="1"/>
  <c r="S699" i="1"/>
  <c r="W697" i="1"/>
  <c r="S697" i="1"/>
  <c r="W695" i="1"/>
  <c r="S695" i="1"/>
  <c r="W693" i="1"/>
  <c r="S693" i="1"/>
  <c r="W691" i="1"/>
  <c r="S691" i="1"/>
  <c r="W689" i="1"/>
  <c r="S689" i="1"/>
  <c r="W687" i="1"/>
  <c r="S687" i="1"/>
  <c r="W685" i="1"/>
  <c r="S685" i="1"/>
  <c r="W683" i="1"/>
  <c r="S683" i="1"/>
  <c r="W681" i="1"/>
  <c r="S681" i="1"/>
  <c r="W679" i="1"/>
  <c r="S679" i="1"/>
  <c r="W677" i="1"/>
  <c r="S677" i="1"/>
  <c r="W675" i="1"/>
  <c r="S675" i="1"/>
  <c r="W673" i="1"/>
  <c r="S673" i="1"/>
  <c r="W671" i="1"/>
  <c r="S671" i="1"/>
  <c r="W669" i="1"/>
  <c r="S669" i="1"/>
  <c r="W667" i="1"/>
  <c r="S667" i="1"/>
  <c r="W665" i="1"/>
  <c r="S665" i="1"/>
  <c r="W663" i="1"/>
  <c r="S663" i="1"/>
  <c r="W661" i="1"/>
  <c r="S661" i="1"/>
  <c r="V659" i="1"/>
  <c r="T659" i="1"/>
  <c r="V658" i="1"/>
  <c r="T658" i="1"/>
  <c r="V657" i="1"/>
  <c r="T657" i="1"/>
  <c r="V656" i="1"/>
  <c r="T656" i="1"/>
  <c r="V655" i="1"/>
  <c r="T655" i="1"/>
  <c r="V654" i="1"/>
  <c r="T654" i="1"/>
  <c r="V653" i="1"/>
  <c r="T653" i="1"/>
  <c r="V652" i="1"/>
  <c r="T652" i="1"/>
  <c r="R397" i="1"/>
  <c r="T397" i="1"/>
  <c r="V397" i="1"/>
  <c r="R395" i="1"/>
  <c r="T395" i="1"/>
  <c r="V395" i="1"/>
  <c r="R393" i="1"/>
  <c r="T393" i="1"/>
  <c r="V393" i="1"/>
  <c r="R391" i="1"/>
  <c r="T391" i="1"/>
  <c r="V391" i="1"/>
  <c r="R389" i="1"/>
  <c r="T389" i="1"/>
  <c r="V389" i="1"/>
  <c r="R387" i="1"/>
  <c r="T387" i="1"/>
  <c r="V387" i="1"/>
  <c r="R385" i="1"/>
  <c r="T385" i="1"/>
  <c r="V385" i="1"/>
  <c r="R383" i="1"/>
  <c r="T383" i="1"/>
  <c r="V383" i="1"/>
  <c r="R381" i="1"/>
  <c r="T381" i="1"/>
  <c r="V381" i="1"/>
  <c r="R379" i="1"/>
  <c r="T379" i="1"/>
  <c r="V379" i="1"/>
  <c r="R377" i="1"/>
  <c r="T377" i="1"/>
  <c r="V377" i="1"/>
  <c r="R375" i="1"/>
  <c r="T375" i="1"/>
  <c r="V375" i="1"/>
  <c r="R373" i="1"/>
  <c r="T373" i="1"/>
  <c r="V373" i="1"/>
  <c r="R371" i="1"/>
  <c r="T371" i="1"/>
  <c r="V371" i="1"/>
  <c r="R369" i="1"/>
  <c r="T369" i="1"/>
  <c r="V369" i="1"/>
  <c r="R367" i="1"/>
  <c r="T367" i="1"/>
  <c r="V367" i="1"/>
  <c r="R365" i="1"/>
  <c r="T365" i="1"/>
  <c r="V365" i="1"/>
  <c r="R363" i="1"/>
  <c r="T363" i="1"/>
  <c r="V363" i="1"/>
  <c r="R361" i="1"/>
  <c r="T361" i="1"/>
  <c r="V361" i="1"/>
  <c r="R359" i="1"/>
  <c r="T359" i="1"/>
  <c r="V359" i="1"/>
  <c r="R357" i="1"/>
  <c r="T357" i="1"/>
  <c r="V357" i="1"/>
  <c r="R355" i="1"/>
  <c r="T355" i="1"/>
  <c r="V355" i="1"/>
  <c r="R353" i="1"/>
  <c r="T353" i="1"/>
  <c r="V353" i="1"/>
  <c r="R351" i="1"/>
  <c r="T351" i="1"/>
  <c r="V351" i="1"/>
  <c r="R349" i="1"/>
  <c r="T349" i="1"/>
  <c r="V349" i="1"/>
  <c r="R347" i="1"/>
  <c r="T347" i="1"/>
  <c r="V347" i="1"/>
  <c r="R345" i="1"/>
  <c r="T345" i="1"/>
  <c r="V345" i="1"/>
  <c r="R343" i="1"/>
  <c r="T343" i="1"/>
  <c r="V343" i="1"/>
  <c r="R341" i="1"/>
  <c r="T341" i="1"/>
  <c r="V341" i="1"/>
  <c r="R339" i="1"/>
  <c r="T339" i="1"/>
  <c r="V339" i="1"/>
  <c r="R337" i="1"/>
  <c r="T337" i="1"/>
  <c r="V337" i="1"/>
  <c r="R335" i="1"/>
  <c r="T335" i="1"/>
  <c r="V335" i="1"/>
  <c r="R333" i="1"/>
  <c r="T333" i="1"/>
  <c r="V333" i="1"/>
  <c r="R331" i="1"/>
  <c r="T331" i="1"/>
  <c r="V331" i="1"/>
  <c r="R329" i="1"/>
  <c r="T329" i="1"/>
  <c r="V329" i="1"/>
  <c r="R327" i="1"/>
  <c r="T327" i="1"/>
  <c r="V327" i="1"/>
  <c r="R325" i="1"/>
  <c r="T325" i="1"/>
  <c r="V325" i="1"/>
  <c r="R323" i="1"/>
  <c r="T323" i="1"/>
  <c r="V323" i="1"/>
  <c r="R321" i="1"/>
  <c r="T321" i="1"/>
  <c r="V321" i="1"/>
  <c r="R319" i="1"/>
  <c r="T319" i="1"/>
  <c r="V319" i="1"/>
  <c r="R317" i="1"/>
  <c r="T317" i="1"/>
  <c r="V317" i="1"/>
  <c r="R315" i="1"/>
  <c r="T315" i="1"/>
  <c r="V315" i="1"/>
  <c r="R313" i="1"/>
  <c r="T313" i="1"/>
  <c r="V313" i="1"/>
  <c r="R311" i="1"/>
  <c r="T311" i="1"/>
  <c r="V311" i="1"/>
  <c r="W398" i="1"/>
  <c r="W396" i="1"/>
  <c r="W394" i="1"/>
  <c r="W392" i="1"/>
  <c r="W390" i="1"/>
  <c r="W388" i="1"/>
  <c r="W386" i="1"/>
  <c r="W384" i="1"/>
  <c r="W382" i="1"/>
  <c r="W380" i="1"/>
  <c r="W378" i="1"/>
  <c r="W376" i="1"/>
  <c r="W374" i="1"/>
  <c r="W372" i="1"/>
  <c r="W370" i="1"/>
  <c r="W368" i="1"/>
  <c r="W366" i="1"/>
  <c r="W364" i="1"/>
  <c r="W362" i="1"/>
  <c r="W360" i="1"/>
  <c r="W358" i="1"/>
  <c r="W356" i="1"/>
  <c r="W354" i="1"/>
  <c r="W352" i="1"/>
  <c r="W350" i="1"/>
  <c r="W348" i="1"/>
  <c r="W346" i="1"/>
  <c r="W344" i="1"/>
  <c r="W342" i="1"/>
  <c r="W340" i="1"/>
  <c r="W338" i="1"/>
  <c r="W336" i="1"/>
  <c r="W334" i="1"/>
  <c r="W332" i="1"/>
  <c r="W330" i="1"/>
  <c r="W328" i="1"/>
  <c r="W326" i="1"/>
  <c r="W324" i="1"/>
  <c r="W322" i="1"/>
  <c r="W320" i="1"/>
  <c r="W318" i="1"/>
  <c r="W316" i="1"/>
  <c r="W314" i="1"/>
  <c r="W312" i="1"/>
  <c r="R398" i="1"/>
  <c r="T398" i="1"/>
  <c r="V398" i="1"/>
  <c r="R396" i="1"/>
  <c r="T396" i="1"/>
  <c r="V396" i="1"/>
  <c r="R394" i="1"/>
  <c r="T394" i="1"/>
  <c r="V394" i="1"/>
  <c r="R392" i="1"/>
  <c r="T392" i="1"/>
  <c r="V392" i="1"/>
  <c r="R390" i="1"/>
  <c r="T390" i="1"/>
  <c r="V390" i="1"/>
  <c r="R388" i="1"/>
  <c r="T388" i="1"/>
  <c r="V388" i="1"/>
  <c r="R386" i="1"/>
  <c r="T386" i="1"/>
  <c r="V386" i="1"/>
  <c r="R384" i="1"/>
  <c r="T384" i="1"/>
  <c r="V384" i="1"/>
  <c r="R382" i="1"/>
  <c r="T382" i="1"/>
  <c r="V382" i="1"/>
  <c r="R380" i="1"/>
  <c r="T380" i="1"/>
  <c r="V380" i="1"/>
  <c r="R378" i="1"/>
  <c r="T378" i="1"/>
  <c r="V378" i="1"/>
  <c r="R376" i="1"/>
  <c r="T376" i="1"/>
  <c r="V376" i="1"/>
  <c r="R374" i="1"/>
  <c r="T374" i="1"/>
  <c r="V374" i="1"/>
  <c r="R372" i="1"/>
  <c r="T372" i="1"/>
  <c r="V372" i="1"/>
  <c r="R370" i="1"/>
  <c r="T370" i="1"/>
  <c r="V370" i="1"/>
  <c r="R368" i="1"/>
  <c r="T368" i="1"/>
  <c r="V368" i="1"/>
  <c r="R366" i="1"/>
  <c r="T366" i="1"/>
  <c r="V366" i="1"/>
  <c r="R364" i="1"/>
  <c r="T364" i="1"/>
  <c r="V364" i="1"/>
  <c r="R362" i="1"/>
  <c r="T362" i="1"/>
  <c r="V362" i="1"/>
  <c r="R360" i="1"/>
  <c r="T360" i="1"/>
  <c r="V360" i="1"/>
  <c r="R358" i="1"/>
  <c r="T358" i="1"/>
  <c r="V358" i="1"/>
  <c r="R356" i="1"/>
  <c r="T356" i="1"/>
  <c r="V356" i="1"/>
  <c r="R354" i="1"/>
  <c r="T354" i="1"/>
  <c r="V354" i="1"/>
  <c r="R352" i="1"/>
  <c r="T352" i="1"/>
  <c r="V352" i="1"/>
  <c r="R350" i="1"/>
  <c r="T350" i="1"/>
  <c r="V350" i="1"/>
  <c r="R348" i="1"/>
  <c r="T348" i="1"/>
  <c r="V348" i="1"/>
  <c r="R346" i="1"/>
  <c r="T346" i="1"/>
  <c r="V346" i="1"/>
  <c r="R344" i="1"/>
  <c r="T344" i="1"/>
  <c r="V344" i="1"/>
  <c r="R342" i="1"/>
  <c r="T342" i="1"/>
  <c r="V342" i="1"/>
  <c r="R340" i="1"/>
  <c r="T340" i="1"/>
  <c r="V340" i="1"/>
  <c r="R338" i="1"/>
  <c r="T338" i="1"/>
  <c r="V338" i="1"/>
  <c r="R336" i="1"/>
  <c r="T336" i="1"/>
  <c r="V336" i="1"/>
  <c r="R334" i="1"/>
  <c r="T334" i="1"/>
  <c r="V334" i="1"/>
  <c r="R332" i="1"/>
  <c r="T332" i="1"/>
  <c r="V332" i="1"/>
  <c r="R330" i="1"/>
  <c r="T330" i="1"/>
  <c r="V330" i="1"/>
  <c r="R328" i="1"/>
  <c r="T328" i="1"/>
  <c r="V328" i="1"/>
  <c r="R326" i="1"/>
  <c r="T326" i="1"/>
  <c r="V326" i="1"/>
  <c r="R324" i="1"/>
  <c r="T324" i="1"/>
  <c r="V324" i="1"/>
  <c r="R322" i="1"/>
  <c r="T322" i="1"/>
  <c r="V322" i="1"/>
  <c r="R320" i="1"/>
  <c r="T320" i="1"/>
  <c r="V320" i="1"/>
  <c r="R318" i="1"/>
  <c r="T318" i="1"/>
  <c r="V318" i="1"/>
  <c r="R316" i="1"/>
  <c r="T316" i="1"/>
  <c r="V316" i="1"/>
  <c r="R314" i="1"/>
  <c r="T314" i="1"/>
  <c r="V314" i="1"/>
  <c r="R312" i="1"/>
  <c r="T312" i="1"/>
  <c r="V312" i="1"/>
  <c r="R309" i="1"/>
  <c r="T309" i="1"/>
  <c r="V309" i="1"/>
  <c r="R307" i="1"/>
  <c r="T307" i="1"/>
  <c r="V307" i="1"/>
  <c r="R305" i="1"/>
  <c r="T305" i="1"/>
  <c r="V305" i="1"/>
  <c r="R303" i="1"/>
  <c r="T303" i="1"/>
  <c r="V303" i="1"/>
  <c r="R301" i="1"/>
  <c r="T301" i="1"/>
  <c r="V301" i="1"/>
  <c r="R299" i="1"/>
  <c r="T299" i="1"/>
  <c r="V299" i="1"/>
  <c r="R297" i="1"/>
  <c r="T297" i="1"/>
  <c r="V297" i="1"/>
  <c r="R295" i="1"/>
  <c r="T295" i="1"/>
  <c r="V295" i="1"/>
  <c r="R293" i="1"/>
  <c r="T293" i="1"/>
  <c r="V293" i="1"/>
  <c r="R291" i="1"/>
  <c r="T291" i="1"/>
  <c r="V291" i="1"/>
  <c r="R289" i="1"/>
  <c r="T289" i="1"/>
  <c r="V289" i="1"/>
  <c r="R287" i="1"/>
  <c r="T287" i="1"/>
  <c r="V287" i="1"/>
  <c r="R285" i="1"/>
  <c r="T285" i="1"/>
  <c r="V285" i="1"/>
  <c r="R283" i="1"/>
  <c r="T283" i="1"/>
  <c r="V283" i="1"/>
  <c r="R281" i="1"/>
  <c r="T281" i="1"/>
  <c r="V281" i="1"/>
  <c r="R279" i="1"/>
  <c r="T279" i="1"/>
  <c r="V279" i="1"/>
  <c r="R277" i="1"/>
  <c r="T277" i="1"/>
  <c r="V277" i="1"/>
  <c r="R275" i="1"/>
  <c r="T275" i="1"/>
  <c r="V275" i="1"/>
  <c r="R273" i="1"/>
  <c r="T273" i="1"/>
  <c r="V273" i="1"/>
  <c r="R271" i="1"/>
  <c r="T271" i="1"/>
  <c r="V271" i="1"/>
  <c r="R269" i="1"/>
  <c r="T269" i="1"/>
  <c r="V269" i="1"/>
  <c r="R267" i="1"/>
  <c r="T267" i="1"/>
  <c r="V267" i="1"/>
  <c r="V310" i="1"/>
  <c r="W308" i="1"/>
  <c r="W306" i="1"/>
  <c r="W304" i="1"/>
  <c r="W302" i="1"/>
  <c r="W300" i="1"/>
  <c r="W298" i="1"/>
  <c r="W296" i="1"/>
  <c r="W294" i="1"/>
  <c r="W292" i="1"/>
  <c r="W290" i="1"/>
  <c r="W288" i="1"/>
  <c r="W286" i="1"/>
  <c r="W284" i="1"/>
  <c r="W282" i="1"/>
  <c r="W280" i="1"/>
  <c r="W278" i="1"/>
  <c r="W276" i="1"/>
  <c r="W274" i="1"/>
  <c r="W272" i="1"/>
  <c r="W270" i="1"/>
  <c r="W268" i="1"/>
  <c r="R310" i="1"/>
  <c r="T310" i="1"/>
  <c r="R308" i="1"/>
  <c r="T308" i="1"/>
  <c r="V308" i="1"/>
  <c r="R306" i="1"/>
  <c r="T306" i="1"/>
  <c r="V306" i="1"/>
  <c r="R304" i="1"/>
  <c r="T304" i="1"/>
  <c r="V304" i="1"/>
  <c r="R302" i="1"/>
  <c r="T302" i="1"/>
  <c r="V302" i="1"/>
  <c r="R300" i="1"/>
  <c r="T300" i="1"/>
  <c r="V300" i="1"/>
  <c r="R298" i="1"/>
  <c r="T298" i="1"/>
  <c r="V298" i="1"/>
  <c r="R296" i="1"/>
  <c r="T296" i="1"/>
  <c r="V296" i="1"/>
  <c r="R294" i="1"/>
  <c r="T294" i="1"/>
  <c r="V294" i="1"/>
  <c r="R292" i="1"/>
  <c r="T292" i="1"/>
  <c r="V292" i="1"/>
  <c r="R290" i="1"/>
  <c r="T290" i="1"/>
  <c r="V290" i="1"/>
  <c r="R288" i="1"/>
  <c r="T288" i="1"/>
  <c r="V288" i="1"/>
  <c r="R286" i="1"/>
  <c r="T286" i="1"/>
  <c r="V286" i="1"/>
  <c r="R284" i="1"/>
  <c r="T284" i="1"/>
  <c r="V284" i="1"/>
  <c r="R282" i="1"/>
  <c r="T282" i="1"/>
  <c r="V282" i="1"/>
  <c r="R280" i="1"/>
  <c r="T280" i="1"/>
  <c r="V280" i="1"/>
  <c r="R278" i="1"/>
  <c r="T278" i="1"/>
  <c r="V278" i="1"/>
  <c r="R276" i="1"/>
  <c r="T276" i="1"/>
  <c r="V276" i="1"/>
  <c r="R274" i="1"/>
  <c r="T274" i="1"/>
  <c r="V274" i="1"/>
  <c r="R272" i="1"/>
  <c r="T272" i="1"/>
  <c r="V272" i="1"/>
  <c r="R270" i="1"/>
  <c r="T270" i="1"/>
  <c r="V270" i="1"/>
  <c r="R268" i="1"/>
  <c r="T268" i="1"/>
  <c r="V268" i="1"/>
  <c r="V266" i="1"/>
  <c r="T266" i="1"/>
  <c r="V265" i="1"/>
  <c r="T265" i="1"/>
  <c r="V264" i="1"/>
  <c r="T264" i="1"/>
  <c r="V263" i="1"/>
  <c r="T263" i="1"/>
  <c r="V262" i="1"/>
  <c r="T262" i="1"/>
  <c r="V261" i="1"/>
  <c r="T261" i="1"/>
  <c r="V260" i="1"/>
  <c r="T260" i="1"/>
  <c r="V257" i="1"/>
  <c r="T257" i="1"/>
  <c r="V255" i="1"/>
  <c r="T255" i="1"/>
  <c r="V253" i="1"/>
  <c r="T253" i="1"/>
  <c r="V251" i="1"/>
  <c r="T251" i="1"/>
  <c r="V249" i="1"/>
  <c r="T249" i="1"/>
  <c r="V247" i="1"/>
  <c r="T247" i="1"/>
  <c r="V245" i="1"/>
  <c r="T245" i="1"/>
  <c r="V243" i="1"/>
  <c r="T243" i="1"/>
  <c r="V241" i="1"/>
  <c r="T241" i="1"/>
  <c r="V239" i="1"/>
  <c r="T239" i="1"/>
  <c r="V237" i="1"/>
  <c r="T237" i="1"/>
  <c r="V235" i="1"/>
  <c r="T235" i="1"/>
  <c r="R168" i="1"/>
  <c r="T168" i="1"/>
  <c r="S168" i="1"/>
  <c r="V168" i="1"/>
  <c r="R164" i="1"/>
  <c r="T164" i="1"/>
  <c r="V164" i="1"/>
  <c r="S164" i="1"/>
  <c r="W164" i="1"/>
  <c r="R160" i="1"/>
  <c r="T160" i="1"/>
  <c r="V160" i="1"/>
  <c r="S160" i="1"/>
  <c r="W160" i="1"/>
  <c r="R156" i="1"/>
  <c r="T156" i="1"/>
  <c r="V156" i="1"/>
  <c r="S156" i="1"/>
  <c r="W156" i="1"/>
  <c r="R152" i="1"/>
  <c r="T152" i="1"/>
  <c r="V152" i="1"/>
  <c r="S152" i="1"/>
  <c r="W152" i="1"/>
  <c r="R148" i="1"/>
  <c r="T148" i="1"/>
  <c r="V148" i="1"/>
  <c r="S148" i="1"/>
  <c r="W148" i="1"/>
  <c r="R144" i="1"/>
  <c r="T144" i="1"/>
  <c r="V144" i="1"/>
  <c r="S144" i="1"/>
  <c r="W144" i="1"/>
  <c r="R140" i="1"/>
  <c r="T140" i="1"/>
  <c r="V140" i="1"/>
  <c r="S140" i="1"/>
  <c r="W140" i="1"/>
  <c r="R136" i="1"/>
  <c r="T136" i="1"/>
  <c r="V136" i="1"/>
  <c r="S136" i="1"/>
  <c r="W136" i="1"/>
  <c r="R132" i="1"/>
  <c r="T132" i="1"/>
  <c r="V132" i="1"/>
  <c r="S132" i="1"/>
  <c r="W132" i="1"/>
  <c r="R230" i="1"/>
  <c r="T230" i="1"/>
  <c r="V230" i="1"/>
  <c r="R228" i="1"/>
  <c r="T228" i="1"/>
  <c r="V228" i="1"/>
  <c r="R226" i="1"/>
  <c r="T226" i="1"/>
  <c r="V226" i="1"/>
  <c r="R224" i="1"/>
  <c r="T224" i="1"/>
  <c r="V224" i="1"/>
  <c r="R222" i="1"/>
  <c r="T222" i="1"/>
  <c r="V222" i="1"/>
  <c r="R220" i="1"/>
  <c r="T220" i="1"/>
  <c r="V220" i="1"/>
  <c r="R218" i="1"/>
  <c r="T218" i="1"/>
  <c r="V218" i="1"/>
  <c r="R216" i="1"/>
  <c r="T216" i="1"/>
  <c r="V216" i="1"/>
  <c r="R214" i="1"/>
  <c r="T214" i="1"/>
  <c r="V214" i="1"/>
  <c r="R212" i="1"/>
  <c r="T212" i="1"/>
  <c r="V212" i="1"/>
  <c r="R210" i="1"/>
  <c r="T210" i="1"/>
  <c r="V210" i="1"/>
  <c r="R208" i="1"/>
  <c r="T208" i="1"/>
  <c r="V208" i="1"/>
  <c r="R206" i="1"/>
  <c r="T206" i="1"/>
  <c r="V206" i="1"/>
  <c r="R204" i="1"/>
  <c r="T204" i="1"/>
  <c r="V204" i="1"/>
  <c r="R202" i="1"/>
  <c r="T202" i="1"/>
  <c r="V202" i="1"/>
  <c r="R200" i="1"/>
  <c r="T200" i="1"/>
  <c r="V200" i="1"/>
  <c r="R198" i="1"/>
  <c r="T198" i="1"/>
  <c r="V198" i="1"/>
  <c r="R196" i="1"/>
  <c r="T196" i="1"/>
  <c r="V196" i="1"/>
  <c r="R194" i="1"/>
  <c r="T194" i="1"/>
  <c r="V194" i="1"/>
  <c r="R192" i="1"/>
  <c r="T192" i="1"/>
  <c r="V192" i="1"/>
  <c r="R190" i="1"/>
  <c r="T190" i="1"/>
  <c r="V190" i="1"/>
  <c r="R188" i="1"/>
  <c r="T188" i="1"/>
  <c r="V188" i="1"/>
  <c r="R186" i="1"/>
  <c r="T186" i="1"/>
  <c r="V186" i="1"/>
  <c r="R184" i="1"/>
  <c r="T184" i="1"/>
  <c r="V184" i="1"/>
  <c r="R182" i="1"/>
  <c r="T182" i="1"/>
  <c r="V182" i="1"/>
  <c r="R180" i="1"/>
  <c r="T180" i="1"/>
  <c r="V180" i="1"/>
  <c r="R178" i="1"/>
  <c r="T178" i="1"/>
  <c r="V178" i="1"/>
  <c r="R176" i="1"/>
  <c r="T176" i="1"/>
  <c r="V176" i="1"/>
  <c r="R174" i="1"/>
  <c r="T174" i="1"/>
  <c r="V174" i="1"/>
  <c r="R172" i="1"/>
  <c r="T172" i="1"/>
  <c r="V172" i="1"/>
  <c r="R170" i="1"/>
  <c r="T170" i="1"/>
  <c r="V170" i="1"/>
  <c r="R166" i="1"/>
  <c r="T166" i="1"/>
  <c r="V166" i="1"/>
  <c r="S166" i="1"/>
  <c r="W166" i="1"/>
  <c r="R162" i="1"/>
  <c r="T162" i="1"/>
  <c r="V162" i="1"/>
  <c r="S162" i="1"/>
  <c r="W162" i="1"/>
  <c r="R158" i="1"/>
  <c r="T158" i="1"/>
  <c r="V158" i="1"/>
  <c r="S158" i="1"/>
  <c r="W158" i="1"/>
  <c r="R154" i="1"/>
  <c r="T154" i="1"/>
  <c r="V154" i="1"/>
  <c r="S154" i="1"/>
  <c r="W154" i="1"/>
  <c r="R150" i="1"/>
  <c r="T150" i="1"/>
  <c r="V150" i="1"/>
  <c r="S150" i="1"/>
  <c r="W150" i="1"/>
  <c r="R146" i="1"/>
  <c r="T146" i="1"/>
  <c r="V146" i="1"/>
  <c r="S146" i="1"/>
  <c r="W146" i="1"/>
  <c r="R142" i="1"/>
  <c r="T142" i="1"/>
  <c r="V142" i="1"/>
  <c r="S142" i="1"/>
  <c r="W142" i="1"/>
  <c r="R138" i="1"/>
  <c r="T138" i="1"/>
  <c r="V138" i="1"/>
  <c r="S138" i="1"/>
  <c r="W138" i="1"/>
  <c r="R134" i="1"/>
  <c r="T134" i="1"/>
  <c r="V134" i="1"/>
  <c r="S134" i="1"/>
  <c r="W134" i="1"/>
  <c r="V231" i="1"/>
  <c r="T231" i="1"/>
  <c r="U168" i="1"/>
  <c r="U164" i="1"/>
  <c r="U160" i="1"/>
  <c r="U156" i="1"/>
  <c r="U152" i="1"/>
  <c r="U148" i="1"/>
  <c r="U144" i="1"/>
  <c r="U140" i="1"/>
  <c r="U136" i="1"/>
  <c r="U132" i="1"/>
  <c r="V130" i="1"/>
  <c r="T130" i="1"/>
  <c r="V128" i="1"/>
  <c r="T128" i="1"/>
  <c r="V126" i="1"/>
  <c r="T126" i="1"/>
  <c r="V124" i="1"/>
  <c r="T124" i="1"/>
  <c r="V122" i="1"/>
  <c r="T122" i="1"/>
  <c r="V120" i="1"/>
  <c r="T120" i="1"/>
  <c r="V118" i="1"/>
  <c r="T118" i="1"/>
  <c r="V116" i="1"/>
  <c r="T116" i="1"/>
  <c r="V114" i="1"/>
  <c r="T114" i="1"/>
  <c r="V112" i="1"/>
  <c r="T112" i="1"/>
  <c r="V110" i="1"/>
  <c r="T110" i="1"/>
  <c r="V108" i="1"/>
  <c r="T108" i="1"/>
  <c r="V106" i="1"/>
  <c r="T106" i="1"/>
  <c r="V104" i="1"/>
  <c r="T104" i="1"/>
  <c r="V102" i="1"/>
  <c r="T102" i="1"/>
  <c r="V100" i="1"/>
  <c r="T100" i="1"/>
  <c r="V98" i="1"/>
  <c r="T98" i="1"/>
  <c r="V96" i="1"/>
  <c r="T96" i="1"/>
  <c r="V94" i="1"/>
  <c r="T94" i="1"/>
  <c r="V92" i="1"/>
  <c r="T92" i="1"/>
  <c r="V90" i="1"/>
  <c r="T90" i="1"/>
  <c r="V88" i="1"/>
  <c r="T88" i="1"/>
  <c r="V86" i="1"/>
  <c r="T86" i="1"/>
  <c r="V84" i="1"/>
  <c r="T84" i="1"/>
  <c r="V82" i="1"/>
  <c r="T82" i="1"/>
  <c r="V80" i="1"/>
  <c r="T80" i="1"/>
  <c r="V78" i="1"/>
  <c r="T78" i="1"/>
  <c r="V76" i="1"/>
  <c r="T76" i="1"/>
  <c r="V74" i="1"/>
  <c r="T74" i="1"/>
  <c r="V72" i="1"/>
  <c r="T72" i="1"/>
  <c r="V70" i="1"/>
  <c r="T70" i="1"/>
  <c r="V68" i="1"/>
  <c r="T68" i="1"/>
  <c r="V66" i="1"/>
  <c r="T66" i="1"/>
  <c r="V64" i="1"/>
  <c r="T64" i="1"/>
  <c r="V62" i="1"/>
  <c r="T62" i="1"/>
  <c r="V60" i="1"/>
  <c r="T60" i="1"/>
  <c r="V58" i="1"/>
  <c r="T58" i="1"/>
  <c r="V56" i="1"/>
  <c r="T56" i="1"/>
  <c r="V54" i="1"/>
  <c r="T54" i="1"/>
  <c r="V52" i="1"/>
  <c r="T52" i="1"/>
  <c r="V50" i="1"/>
  <c r="T50" i="1"/>
  <c r="V48" i="1"/>
  <c r="T48" i="1"/>
  <c r="V46" i="1"/>
  <c r="T46" i="1"/>
  <c r="V44" i="1"/>
  <c r="T44" i="1"/>
  <c r="V42" i="1"/>
  <c r="T42" i="1"/>
  <c r="V39" i="1"/>
  <c r="T39" i="1"/>
  <c r="V37" i="1"/>
  <c r="T37" i="1"/>
  <c r="V35" i="1"/>
  <c r="T35" i="1"/>
  <c r="V33" i="1"/>
  <c r="T33" i="1"/>
  <c r="V31" i="1"/>
  <c r="T31" i="1"/>
  <c r="V29" i="1"/>
  <c r="T29" i="1"/>
  <c r="V27" i="1"/>
  <c r="T27" i="1"/>
  <c r="V25" i="1"/>
  <c r="T25" i="1"/>
  <c r="V23" i="1"/>
  <c r="T23" i="1"/>
  <c r="S233" i="1"/>
  <c r="U233" i="1"/>
  <c r="W233" i="1"/>
  <c r="R233" i="1"/>
  <c r="T233" i="1"/>
  <c r="S21" i="1"/>
  <c r="U21" i="1"/>
  <c r="R20" i="1"/>
  <c r="T20" i="1"/>
  <c r="V20" i="1"/>
  <c r="S20" i="1"/>
  <c r="U20" i="1"/>
  <c r="S19" i="1"/>
  <c r="U19" i="1"/>
  <c r="W19" i="1"/>
  <c r="R19" i="1"/>
  <c r="T19" i="1"/>
  <c r="R18" i="1"/>
  <c r="T18" i="1"/>
  <c r="V18" i="1"/>
  <c r="S18" i="1"/>
  <c r="U18" i="1"/>
  <c r="R17" i="1"/>
  <c r="T17" i="1"/>
  <c r="V17" i="1"/>
  <c r="S17" i="1"/>
  <c r="U17" i="1"/>
  <c r="R16" i="1"/>
  <c r="T16" i="1"/>
  <c r="V16" i="1"/>
  <c r="S16" i="1"/>
  <c r="U16" i="1"/>
  <c r="S15" i="1"/>
  <c r="U15" i="1"/>
  <c r="W15" i="1"/>
  <c r="R15" i="1"/>
  <c r="T15" i="1"/>
  <c r="R14" i="1"/>
  <c r="T14" i="1"/>
  <c r="V14" i="1"/>
  <c r="S14" i="1"/>
  <c r="U14" i="1"/>
  <c r="S13" i="1"/>
  <c r="U13" i="1"/>
  <c r="W13" i="1"/>
  <c r="R13" i="1"/>
  <c r="T13" i="1"/>
  <c r="R12" i="1"/>
  <c r="T12" i="1"/>
  <c r="V12" i="1"/>
  <c r="S12" i="1"/>
  <c r="U12" i="1"/>
  <c r="R11" i="1"/>
  <c r="T11" i="1"/>
  <c r="V11" i="1"/>
  <c r="S11" i="1"/>
  <c r="U11" i="1"/>
  <c r="R10" i="1"/>
  <c r="T10" i="1"/>
  <c r="V10" i="1"/>
  <c r="S10" i="1"/>
  <c r="U10" i="1"/>
  <c r="R9" i="1"/>
  <c r="T9" i="1"/>
  <c r="V9" i="1"/>
  <c r="S9" i="1"/>
  <c r="U9" i="1"/>
  <c r="H7" i="19"/>
  <c r="J7" i="19"/>
  <c r="L7" i="19"/>
  <c r="H9" i="19"/>
  <c r="J9" i="19"/>
  <c r="L9" i="19"/>
  <c r="H11" i="19"/>
  <c r="J11" i="19"/>
  <c r="L11" i="19"/>
  <c r="H12" i="19"/>
  <c r="J12" i="19"/>
  <c r="L12" i="19"/>
  <c r="J14" i="19"/>
  <c r="L14" i="19"/>
  <c r="G7" i="19"/>
  <c r="I7" i="19"/>
  <c r="G8" i="19"/>
  <c r="I8" i="19"/>
  <c r="K8" i="19"/>
  <c r="G9" i="19"/>
  <c r="I9" i="19"/>
  <c r="G10" i="19"/>
  <c r="I10" i="19"/>
  <c r="K10" i="19"/>
  <c r="G11" i="19"/>
  <c r="I11" i="19"/>
  <c r="G12" i="19"/>
  <c r="I12" i="19"/>
  <c r="G13" i="19"/>
  <c r="I13" i="19"/>
  <c r="K13" i="19"/>
  <c r="G14" i="19"/>
  <c r="I14" i="19"/>
  <c r="K14" i="19"/>
  <c r="G15" i="19"/>
  <c r="I15" i="19"/>
  <c r="K15" i="19"/>
  <c r="G16" i="19"/>
  <c r="I16" i="19"/>
  <c r="K16" i="19"/>
  <c r="G17" i="19"/>
  <c r="I17" i="19"/>
  <c r="K17" i="19"/>
  <c r="G18" i="19"/>
  <c r="I18" i="19"/>
  <c r="K18" i="19"/>
  <c r="G19" i="19"/>
  <c r="I19" i="19"/>
  <c r="K19" i="19"/>
  <c r="G20" i="19"/>
  <c r="I20" i="19"/>
  <c r="K20" i="19"/>
  <c r="G21" i="19"/>
  <c r="I21" i="19"/>
  <c r="K21" i="19"/>
  <c r="G22" i="19"/>
  <c r="I22" i="19"/>
  <c r="K22" i="19"/>
  <c r="G23" i="19"/>
  <c r="I23" i="19"/>
  <c r="K23" i="19"/>
  <c r="G24" i="19"/>
  <c r="I24" i="19"/>
  <c r="K24" i="19"/>
  <c r="G25" i="19"/>
  <c r="I25" i="19"/>
  <c r="K25" i="19"/>
  <c r="G26" i="19"/>
  <c r="I26" i="19"/>
  <c r="K26" i="19"/>
  <c r="G27" i="19"/>
  <c r="I27" i="19"/>
  <c r="K27" i="19"/>
  <c r="G28" i="19"/>
  <c r="I28" i="19"/>
  <c r="K28" i="19"/>
  <c r="G29" i="19"/>
  <c r="I29" i="19"/>
  <c r="K29" i="19"/>
  <c r="G30" i="19"/>
  <c r="I30" i="19"/>
  <c r="K30" i="19"/>
  <c r="G31" i="19"/>
  <c r="I31" i="19"/>
  <c r="K31" i="19"/>
  <c r="G32" i="19"/>
  <c r="I32" i="19"/>
  <c r="K32" i="19"/>
  <c r="G33" i="19"/>
  <c r="I33" i="19"/>
  <c r="K33" i="19"/>
  <c r="G34" i="19"/>
  <c r="I34" i="19"/>
  <c r="K34" i="19"/>
  <c r="G35" i="19"/>
  <c r="I35" i="19"/>
  <c r="K35" i="19"/>
  <c r="G36" i="19"/>
  <c r="I36" i="19"/>
  <c r="K36" i="19"/>
  <c r="G37" i="19"/>
  <c r="I37" i="19"/>
  <c r="K37" i="19"/>
  <c r="G38" i="19"/>
  <c r="I38" i="19"/>
  <c r="K38" i="19"/>
  <c r="G39" i="19"/>
  <c r="I39" i="19"/>
  <c r="K39" i="19"/>
  <c r="G40" i="19"/>
  <c r="I40" i="19"/>
  <c r="K40" i="19"/>
  <c r="G41" i="19"/>
  <c r="I41" i="19"/>
  <c r="K41" i="19"/>
  <c r="G42" i="19"/>
  <c r="I42" i="19"/>
  <c r="K42" i="19"/>
  <c r="G43" i="19"/>
  <c r="I43" i="19"/>
  <c r="K43" i="19"/>
  <c r="G44" i="19"/>
  <c r="I44" i="19"/>
  <c r="K44" i="19"/>
  <c r="G45" i="19"/>
  <c r="I45" i="19"/>
  <c r="K45" i="19"/>
  <c r="H8" i="19"/>
  <c r="J8" i="19"/>
  <c r="H10" i="19"/>
  <c r="J10" i="19"/>
  <c r="H13" i="19"/>
  <c r="J13" i="19"/>
  <c r="H15" i="19"/>
  <c r="J15" i="19"/>
  <c r="H16" i="19"/>
  <c r="J16" i="19"/>
  <c r="H17" i="19"/>
  <c r="J17" i="19"/>
  <c r="H18" i="19"/>
  <c r="J18" i="19"/>
  <c r="H19" i="19"/>
  <c r="J19" i="19"/>
  <c r="H20" i="19"/>
  <c r="J20" i="19"/>
  <c r="H21" i="19"/>
  <c r="J21" i="19"/>
  <c r="H22" i="19"/>
  <c r="J22" i="19"/>
  <c r="H23" i="19"/>
  <c r="J23" i="19"/>
  <c r="H24" i="19"/>
  <c r="J24" i="19"/>
  <c r="H25" i="19"/>
  <c r="J25" i="19"/>
  <c r="H26" i="19"/>
  <c r="J26" i="19"/>
  <c r="H27" i="19"/>
  <c r="J27" i="19"/>
  <c r="H28" i="19"/>
  <c r="J28" i="19"/>
  <c r="H29" i="19"/>
  <c r="J29" i="19"/>
  <c r="H30" i="19"/>
  <c r="J30" i="19"/>
  <c r="H31" i="19"/>
  <c r="J31" i="19"/>
  <c r="H32" i="19"/>
  <c r="J32" i="19"/>
  <c r="H33" i="19"/>
  <c r="J33" i="19"/>
  <c r="H34" i="19"/>
  <c r="J34" i="19"/>
  <c r="H35" i="19"/>
  <c r="J35" i="19"/>
  <c r="H36" i="19"/>
  <c r="J36" i="19"/>
  <c r="H37" i="19"/>
  <c r="J37" i="19"/>
  <c r="H38" i="19"/>
  <c r="J38" i="19"/>
  <c r="H39" i="19"/>
  <c r="J39" i="19"/>
  <c r="H40" i="19"/>
  <c r="J40" i="19"/>
  <c r="H41" i="19"/>
  <c r="J41" i="19"/>
  <c r="H42" i="19"/>
  <c r="J42" i="19"/>
  <c r="H43" i="19"/>
  <c r="J43" i="19"/>
  <c r="H44" i="19"/>
  <c r="J44" i="19"/>
  <c r="H45" i="19"/>
  <c r="J45" i="19"/>
  <c r="M6" i="19" l="1"/>
  <c r="X628" i="1"/>
  <c r="Y628" i="1" s="1"/>
  <c r="X738" i="1"/>
  <c r="Y738" i="1" s="1"/>
  <c r="X147" i="1"/>
  <c r="Y147" i="1" s="1"/>
  <c r="X8" i="1"/>
  <c r="X211" i="1"/>
  <c r="Y211" i="1" s="1"/>
  <c r="X616" i="1"/>
  <c r="Y616" i="1" s="1"/>
  <c r="X640" i="1"/>
  <c r="Y640" i="1" s="1"/>
  <c r="X802" i="1"/>
  <c r="Y802" i="1" s="1"/>
  <c r="X822" i="1"/>
  <c r="Y822" i="1" s="1"/>
  <c r="X646" i="1"/>
  <c r="Y646" i="1" s="1"/>
  <c r="X173" i="1"/>
  <c r="Y173" i="1" s="1"/>
  <c r="X742" i="1"/>
  <c r="Y742" i="1" s="1"/>
  <c r="X750" i="1"/>
  <c r="Y750" i="1" s="1"/>
  <c r="X642" i="1"/>
  <c r="Y642" i="1" s="1"/>
  <c r="X650" i="1"/>
  <c r="Y650" i="1" s="1"/>
  <c r="X651" i="1"/>
  <c r="Y651" i="1" s="1"/>
  <c r="X430" i="1"/>
  <c r="Y430" i="1" s="1"/>
  <c r="X806" i="1"/>
  <c r="Y806" i="1" s="1"/>
  <c r="X47" i="1"/>
  <c r="Y47" i="1" s="1"/>
  <c r="X55" i="1"/>
  <c r="Y55" i="1" s="1"/>
  <c r="X71" i="1"/>
  <c r="Y71" i="1" s="1"/>
  <c r="X79" i="1"/>
  <c r="Y79" i="1" s="1"/>
  <c r="X26" i="1"/>
  <c r="Y26" i="1" s="1"/>
  <c r="X34" i="1"/>
  <c r="Y34" i="1" s="1"/>
  <c r="X754" i="1"/>
  <c r="Y754" i="1" s="1"/>
  <c r="X758" i="1"/>
  <c r="Y758" i="1" s="1"/>
  <c r="X762" i="1"/>
  <c r="Y762" i="1" s="1"/>
  <c r="X766" i="1"/>
  <c r="Y766" i="1" s="1"/>
  <c r="X770" i="1"/>
  <c r="Y770" i="1" s="1"/>
  <c r="X774" i="1"/>
  <c r="Y774" i="1" s="1"/>
  <c r="X778" i="1"/>
  <c r="Y778" i="1" s="1"/>
  <c r="X782" i="1"/>
  <c r="Y782" i="1" s="1"/>
  <c r="X786" i="1"/>
  <c r="Y786" i="1" s="1"/>
  <c r="X790" i="1"/>
  <c r="Y790" i="1" s="1"/>
  <c r="X794" i="1"/>
  <c r="Y794" i="1" s="1"/>
  <c r="X798" i="1"/>
  <c r="Y798" i="1" s="1"/>
  <c r="X746" i="1"/>
  <c r="Y746" i="1" s="1"/>
  <c r="X740" i="1"/>
  <c r="Y740" i="1" s="1"/>
  <c r="X556" i="1"/>
  <c r="Y556" i="1" s="1"/>
  <c r="X558" i="1"/>
  <c r="Y558" i="1" s="1"/>
  <c r="X560" i="1"/>
  <c r="Y560" i="1" s="1"/>
  <c r="X562" i="1"/>
  <c r="Y562" i="1" s="1"/>
  <c r="X564" i="1"/>
  <c r="Y564" i="1" s="1"/>
  <c r="X566" i="1"/>
  <c r="Y566" i="1" s="1"/>
  <c r="X568" i="1"/>
  <c r="Y568" i="1" s="1"/>
  <c r="X570" i="1"/>
  <c r="Y570" i="1" s="1"/>
  <c r="X572" i="1"/>
  <c r="Y572" i="1" s="1"/>
  <c r="X574" i="1"/>
  <c r="Y574" i="1" s="1"/>
  <c r="X576" i="1"/>
  <c r="Y576" i="1" s="1"/>
  <c r="X578" i="1"/>
  <c r="Y578" i="1" s="1"/>
  <c r="X580" i="1"/>
  <c r="Y580" i="1" s="1"/>
  <c r="X582" i="1"/>
  <c r="Y582" i="1" s="1"/>
  <c r="X584" i="1"/>
  <c r="Y584" i="1" s="1"/>
  <c r="X586" i="1"/>
  <c r="Y586" i="1" s="1"/>
  <c r="X590" i="1"/>
  <c r="Y590" i="1" s="1"/>
  <c r="X592" i="1"/>
  <c r="Y592" i="1" s="1"/>
  <c r="X594" i="1"/>
  <c r="Y594" i="1" s="1"/>
  <c r="X598" i="1"/>
  <c r="Y598" i="1" s="1"/>
  <c r="X600" i="1"/>
  <c r="Y600" i="1" s="1"/>
  <c r="X604" i="1"/>
  <c r="Y604" i="1" s="1"/>
  <c r="X606" i="1"/>
  <c r="Y606" i="1" s="1"/>
  <c r="X608" i="1"/>
  <c r="Y608" i="1" s="1"/>
  <c r="X610" i="1"/>
  <c r="Y610" i="1" s="1"/>
  <c r="X614" i="1"/>
  <c r="Y614" i="1" s="1"/>
  <c r="X626" i="1"/>
  <c r="Y626" i="1" s="1"/>
  <c r="X634" i="1"/>
  <c r="Y634" i="1" s="1"/>
  <c r="X638" i="1"/>
  <c r="Y638" i="1" s="1"/>
  <c r="X238" i="1"/>
  <c r="Y238" i="1" s="1"/>
  <c r="X246" i="1"/>
  <c r="Y246" i="1" s="1"/>
  <c r="X254" i="1"/>
  <c r="Y254" i="1" s="1"/>
  <c r="X163" i="1"/>
  <c r="Y163" i="1" s="1"/>
  <c r="X165" i="1"/>
  <c r="Y165" i="1" s="1"/>
  <c r="X181" i="1"/>
  <c r="Y181" i="1" s="1"/>
  <c r="X612" i="1"/>
  <c r="Y612" i="1" s="1"/>
  <c r="X620" i="1"/>
  <c r="Y620" i="1" s="1"/>
  <c r="X644" i="1"/>
  <c r="Y644" i="1" s="1"/>
  <c r="X648" i="1"/>
  <c r="Y648" i="1" s="1"/>
  <c r="X808" i="1"/>
  <c r="Y808" i="1" s="1"/>
  <c r="X810" i="1"/>
  <c r="Y810" i="1" s="1"/>
  <c r="X816" i="1"/>
  <c r="Y816" i="1" s="1"/>
  <c r="X818" i="1"/>
  <c r="Y818" i="1" s="1"/>
  <c r="X820" i="1"/>
  <c r="Y820" i="1" s="1"/>
  <c r="X426" i="1"/>
  <c r="Y426" i="1" s="1"/>
  <c r="X824" i="1"/>
  <c r="Y824" i="1" s="1"/>
  <c r="X406" i="1"/>
  <c r="Y406" i="1" s="1"/>
  <c r="X414" i="1"/>
  <c r="Y414" i="1" s="1"/>
  <c r="X422" i="1"/>
  <c r="Y422" i="1" s="1"/>
  <c r="X24" i="1"/>
  <c r="Y24" i="1" s="1"/>
  <c r="X28" i="1"/>
  <c r="Y28" i="1" s="1"/>
  <c r="X32" i="1"/>
  <c r="Y32" i="1" s="1"/>
  <c r="X36" i="1"/>
  <c r="Y36" i="1" s="1"/>
  <c r="X801" i="1"/>
  <c r="Y801" i="1" s="1"/>
  <c r="X803" i="1"/>
  <c r="Y803" i="1" s="1"/>
  <c r="X805" i="1"/>
  <c r="Y805" i="1" s="1"/>
  <c r="X807" i="1"/>
  <c r="Y807" i="1" s="1"/>
  <c r="X809" i="1"/>
  <c r="Y809" i="1" s="1"/>
  <c r="X811" i="1"/>
  <c r="Y811" i="1" s="1"/>
  <c r="X813" i="1"/>
  <c r="Y813" i="1" s="1"/>
  <c r="X815" i="1"/>
  <c r="Y815" i="1" s="1"/>
  <c r="X819" i="1"/>
  <c r="Y819" i="1" s="1"/>
  <c r="X821" i="1"/>
  <c r="Y821" i="1" s="1"/>
  <c r="X236" i="1"/>
  <c r="Y236" i="1" s="1"/>
  <c r="X240" i="1"/>
  <c r="Y240" i="1" s="1"/>
  <c r="X244" i="1"/>
  <c r="Y244" i="1" s="1"/>
  <c r="X248" i="1"/>
  <c r="Y248" i="1" s="1"/>
  <c r="X252" i="1"/>
  <c r="Y252" i="1" s="1"/>
  <c r="X256" i="1"/>
  <c r="Y256" i="1" s="1"/>
  <c r="X83" i="1"/>
  <c r="Y83" i="1" s="1"/>
  <c r="X85" i="1"/>
  <c r="Y85" i="1" s="1"/>
  <c r="X89" i="1"/>
  <c r="Y89" i="1" s="1"/>
  <c r="X93" i="1"/>
  <c r="Y93" i="1" s="1"/>
  <c r="X97" i="1"/>
  <c r="Y97" i="1" s="1"/>
  <c r="X101" i="1"/>
  <c r="Y101" i="1" s="1"/>
  <c r="X105" i="1"/>
  <c r="Y105" i="1" s="1"/>
  <c r="X109" i="1"/>
  <c r="Y109" i="1" s="1"/>
  <c r="X113" i="1"/>
  <c r="Y113" i="1" s="1"/>
  <c r="X117" i="1"/>
  <c r="Y117" i="1" s="1"/>
  <c r="X121" i="1"/>
  <c r="Y121" i="1" s="1"/>
  <c r="X125" i="1"/>
  <c r="Y125" i="1" s="1"/>
  <c r="X129" i="1"/>
  <c r="Y129" i="1" s="1"/>
  <c r="X135" i="1"/>
  <c r="Y135" i="1" s="1"/>
  <c r="X137" i="1"/>
  <c r="Y137" i="1" s="1"/>
  <c r="X143" i="1"/>
  <c r="Y143" i="1" s="1"/>
  <c r="X145" i="1"/>
  <c r="Y145" i="1" s="1"/>
  <c r="X151" i="1"/>
  <c r="Y151" i="1" s="1"/>
  <c r="X153" i="1"/>
  <c r="Y153" i="1" s="1"/>
  <c r="X159" i="1"/>
  <c r="Y159" i="1" s="1"/>
  <c r="X161" i="1"/>
  <c r="Y161" i="1" s="1"/>
  <c r="X167" i="1"/>
  <c r="Y167" i="1" s="1"/>
  <c r="X169" i="1"/>
  <c r="Y169" i="1" s="1"/>
  <c r="X171" i="1"/>
  <c r="Y171" i="1" s="1"/>
  <c r="X179" i="1"/>
  <c r="Y179" i="1" s="1"/>
  <c r="X449" i="1"/>
  <c r="Y449" i="1" s="1"/>
  <c r="X453" i="1"/>
  <c r="Y453" i="1" s="1"/>
  <c r="X457" i="1"/>
  <c r="Y457" i="1" s="1"/>
  <c r="X461" i="1"/>
  <c r="Y461" i="1" s="1"/>
  <c r="X465" i="1"/>
  <c r="Y465" i="1" s="1"/>
  <c r="X234" i="1"/>
  <c r="Y234" i="1" s="1"/>
  <c r="X242" i="1"/>
  <c r="Y242" i="1" s="1"/>
  <c r="X250" i="1"/>
  <c r="Y250" i="1" s="1"/>
  <c r="X95" i="1"/>
  <c r="Y95" i="1" s="1"/>
  <c r="X111" i="1"/>
  <c r="Y111" i="1" s="1"/>
  <c r="X127" i="1"/>
  <c r="Y127" i="1" s="1"/>
  <c r="X400" i="1"/>
  <c r="Y400" i="1" s="1"/>
  <c r="X404" i="1"/>
  <c r="Y404" i="1" s="1"/>
  <c r="X408" i="1"/>
  <c r="Y408" i="1" s="1"/>
  <c r="X412" i="1"/>
  <c r="Y412" i="1" s="1"/>
  <c r="X416" i="1"/>
  <c r="Y416" i="1" s="1"/>
  <c r="X420" i="1"/>
  <c r="Y420" i="1" s="1"/>
  <c r="X424" i="1"/>
  <c r="Y424" i="1" s="1"/>
  <c r="X428" i="1"/>
  <c r="Y428" i="1" s="1"/>
  <c r="X432" i="1"/>
  <c r="Y432" i="1" s="1"/>
  <c r="X436" i="1"/>
  <c r="Y436" i="1" s="1"/>
  <c r="X440" i="1"/>
  <c r="Y440" i="1" s="1"/>
  <c r="X444" i="1"/>
  <c r="Y444" i="1" s="1"/>
  <c r="X402" i="1"/>
  <c r="Y402" i="1" s="1"/>
  <c r="X410" i="1"/>
  <c r="Y410" i="1" s="1"/>
  <c r="X418" i="1"/>
  <c r="Y418" i="1" s="1"/>
  <c r="X632" i="1"/>
  <c r="Y632" i="1" s="1"/>
  <c r="X149" i="1"/>
  <c r="Y149" i="1" s="1"/>
  <c r="X227" i="1"/>
  <c r="Y227" i="1" s="1"/>
  <c r="X588" i="1"/>
  <c r="Y588" i="1" s="1"/>
  <c r="X602" i="1"/>
  <c r="Y602" i="1" s="1"/>
  <c r="X630" i="1"/>
  <c r="Y630" i="1" s="1"/>
  <c r="X748" i="1"/>
  <c r="Y748" i="1" s="1"/>
  <c r="X756" i="1"/>
  <c r="Y756" i="1" s="1"/>
  <c r="X764" i="1"/>
  <c r="Y764" i="1" s="1"/>
  <c r="X772" i="1"/>
  <c r="Y772" i="1" s="1"/>
  <c r="X780" i="1"/>
  <c r="Y780" i="1" s="1"/>
  <c r="X788" i="1"/>
  <c r="Y788" i="1" s="1"/>
  <c r="X796" i="1"/>
  <c r="Y796" i="1" s="1"/>
  <c r="X804" i="1"/>
  <c r="Y804" i="1" s="1"/>
  <c r="X826" i="1"/>
  <c r="Y826" i="1" s="1"/>
  <c r="X828" i="1"/>
  <c r="Y828" i="1" s="1"/>
  <c r="X837" i="1"/>
  <c r="Y837" i="1" s="1"/>
  <c r="X838" i="1"/>
  <c r="Y838" i="1" s="1"/>
  <c r="X839" i="1"/>
  <c r="Y839" i="1" s="1"/>
  <c r="X840" i="1"/>
  <c r="Y840" i="1" s="1"/>
  <c r="X841" i="1"/>
  <c r="Y841" i="1" s="1"/>
  <c r="X843" i="1"/>
  <c r="Y843" i="1" s="1"/>
  <c r="X844" i="1"/>
  <c r="Y844" i="1" s="1"/>
  <c r="X845" i="1"/>
  <c r="Y845" i="1" s="1"/>
  <c r="X846" i="1"/>
  <c r="Y846" i="1" s="1"/>
  <c r="X847" i="1"/>
  <c r="Y847" i="1" s="1"/>
  <c r="X849" i="1"/>
  <c r="Y849" i="1" s="1"/>
  <c r="X852" i="1"/>
  <c r="Y852" i="1" s="1"/>
  <c r="X853" i="1"/>
  <c r="Y853" i="1" s="1"/>
  <c r="X854" i="1"/>
  <c r="Y854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81" i="1"/>
  <c r="Y881" i="1" s="1"/>
  <c r="X882" i="1"/>
  <c r="Y882" i="1" s="1"/>
  <c r="X884" i="1"/>
  <c r="Y884" i="1" s="1"/>
  <c r="X885" i="1"/>
  <c r="Y885" i="1" s="1"/>
  <c r="X886" i="1"/>
  <c r="Y886" i="1" s="1"/>
  <c r="X887" i="1"/>
  <c r="Y887" i="1" s="1"/>
  <c r="X888" i="1"/>
  <c r="Y888" i="1" s="1"/>
  <c r="X890" i="1"/>
  <c r="Y890" i="1" s="1"/>
  <c r="X891" i="1"/>
  <c r="Y891" i="1" s="1"/>
  <c r="X892" i="1"/>
  <c r="Y892" i="1" s="1"/>
  <c r="X894" i="1"/>
  <c r="Y894" i="1" s="1"/>
  <c r="X895" i="1"/>
  <c r="Y895" i="1" s="1"/>
  <c r="X898" i="1"/>
  <c r="Y898" i="1" s="1"/>
  <c r="X901" i="1"/>
  <c r="Y901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 s="1"/>
  <c r="X914" i="1"/>
  <c r="Y914" i="1" s="1"/>
  <c r="X918" i="1"/>
  <c r="Y918" i="1" s="1"/>
  <c r="X919" i="1"/>
  <c r="Y919" i="1" s="1"/>
  <c r="X920" i="1"/>
  <c r="Y920" i="1" s="1"/>
  <c r="X921" i="1"/>
  <c r="Y921" i="1" s="1"/>
  <c r="X922" i="1"/>
  <c r="Y922" i="1" s="1"/>
  <c r="X924" i="1"/>
  <c r="Y924" i="1" s="1"/>
  <c r="X926" i="1"/>
  <c r="Y926" i="1" s="1"/>
  <c r="X927" i="1"/>
  <c r="Y927" i="1" s="1"/>
  <c r="X928" i="1"/>
  <c r="Y928" i="1" s="1"/>
  <c r="X929" i="1"/>
  <c r="Y929" i="1" s="1"/>
  <c r="X931" i="1"/>
  <c r="Y931" i="1" s="1"/>
  <c r="X934" i="1"/>
  <c r="Y934" i="1" s="1"/>
  <c r="X935" i="1"/>
  <c r="Y935" i="1" s="1"/>
  <c r="X937" i="1"/>
  <c r="Y937" i="1" s="1"/>
  <c r="X938" i="1"/>
  <c r="Y938" i="1" s="1"/>
  <c r="X948" i="1"/>
  <c r="Y948" i="1" s="1"/>
  <c r="X950" i="1"/>
  <c r="Y950" i="1" s="1"/>
  <c r="X955" i="1"/>
  <c r="Y955" i="1" s="1"/>
  <c r="X957" i="1"/>
  <c r="Y957" i="1" s="1"/>
  <c r="X958" i="1"/>
  <c r="Y958" i="1" s="1"/>
  <c r="X959" i="1"/>
  <c r="Y959" i="1" s="1"/>
  <c r="X966" i="1"/>
  <c r="Y966" i="1" s="1"/>
  <c r="X967" i="1"/>
  <c r="Y967" i="1" s="1"/>
  <c r="X814" i="1"/>
  <c r="Y814" i="1" s="1"/>
  <c r="X812" i="1"/>
  <c r="Y812" i="1" s="1"/>
  <c r="X434" i="1"/>
  <c r="Y434" i="1" s="1"/>
  <c r="X438" i="1"/>
  <c r="Y438" i="1" s="1"/>
  <c r="X442" i="1"/>
  <c r="Y442" i="1" s="1"/>
  <c r="X618" i="1"/>
  <c r="Y618" i="1" s="1"/>
  <c r="X596" i="1"/>
  <c r="Y596" i="1" s="1"/>
  <c r="X622" i="1"/>
  <c r="Y622" i="1" s="1"/>
  <c r="X91" i="1"/>
  <c r="Y91" i="1" s="1"/>
  <c r="X99" i="1"/>
  <c r="Y99" i="1" s="1"/>
  <c r="X107" i="1"/>
  <c r="Y107" i="1" s="1"/>
  <c r="X115" i="1"/>
  <c r="Y115" i="1" s="1"/>
  <c r="X123" i="1"/>
  <c r="Y123" i="1" s="1"/>
  <c r="X131" i="1"/>
  <c r="Y131" i="1" s="1"/>
  <c r="X133" i="1"/>
  <c r="Y133" i="1" s="1"/>
  <c r="X624" i="1"/>
  <c r="Y624" i="1" s="1"/>
  <c r="X636" i="1"/>
  <c r="Y636" i="1" s="1"/>
  <c r="X40" i="1"/>
  <c r="Y40" i="1" s="1"/>
  <c r="X744" i="1"/>
  <c r="Y744" i="1" s="1"/>
  <c r="X752" i="1"/>
  <c r="Y752" i="1" s="1"/>
  <c r="X760" i="1"/>
  <c r="Y760" i="1" s="1"/>
  <c r="X768" i="1"/>
  <c r="Y768" i="1" s="1"/>
  <c r="X776" i="1"/>
  <c r="Y776" i="1" s="1"/>
  <c r="X784" i="1"/>
  <c r="Y784" i="1" s="1"/>
  <c r="X792" i="1"/>
  <c r="Y792" i="1" s="1"/>
  <c r="X800" i="1"/>
  <c r="Y800" i="1" s="1"/>
  <c r="X87" i="1"/>
  <c r="Y87" i="1" s="1"/>
  <c r="X103" i="1"/>
  <c r="Y103" i="1" s="1"/>
  <c r="X119" i="1"/>
  <c r="Y119" i="1" s="1"/>
  <c r="X139" i="1"/>
  <c r="Y139" i="1" s="1"/>
  <c r="X141" i="1"/>
  <c r="Y141" i="1" s="1"/>
  <c r="X187" i="1"/>
  <c r="Y187" i="1" s="1"/>
  <c r="X203" i="1"/>
  <c r="Y203" i="1" s="1"/>
  <c r="X219" i="1"/>
  <c r="Y219" i="1" s="1"/>
  <c r="X447" i="1"/>
  <c r="Y447" i="1" s="1"/>
  <c r="X451" i="1"/>
  <c r="Y451" i="1" s="1"/>
  <c r="X455" i="1"/>
  <c r="Y455" i="1" s="1"/>
  <c r="X459" i="1"/>
  <c r="Y459" i="1" s="1"/>
  <c r="X463" i="1"/>
  <c r="Y463" i="1" s="1"/>
  <c r="X817" i="1"/>
  <c r="Y817" i="1" s="1"/>
  <c r="X823" i="1"/>
  <c r="Y823" i="1" s="1"/>
  <c r="X827" i="1"/>
  <c r="Y827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56" i="1"/>
  <c r="Y856" i="1" s="1"/>
  <c r="X866" i="1"/>
  <c r="Y866" i="1" s="1"/>
  <c r="X879" i="1"/>
  <c r="Y879" i="1" s="1"/>
  <c r="X889" i="1"/>
  <c r="Y889" i="1" s="1"/>
  <c r="X916" i="1"/>
  <c r="Y916" i="1" s="1"/>
  <c r="X943" i="1"/>
  <c r="Y943" i="1" s="1"/>
  <c r="X944" i="1"/>
  <c r="Y944" i="1" s="1"/>
  <c r="X946" i="1"/>
  <c r="Y946" i="1" s="1"/>
  <c r="X961" i="1"/>
  <c r="Y961" i="1" s="1"/>
  <c r="X962" i="1"/>
  <c r="Y962" i="1" s="1"/>
  <c r="X19" i="1"/>
  <c r="Y19" i="1" s="1"/>
  <c r="X21" i="1"/>
  <c r="Y21" i="1" s="1"/>
  <c r="X23" i="1"/>
  <c r="Y23" i="1" s="1"/>
  <c r="X25" i="1"/>
  <c r="Y25" i="1" s="1"/>
  <c r="X27" i="1"/>
  <c r="Y27" i="1" s="1"/>
  <c r="X29" i="1"/>
  <c r="Y29" i="1" s="1"/>
  <c r="X31" i="1"/>
  <c r="Y31" i="1" s="1"/>
  <c r="X33" i="1"/>
  <c r="Y33" i="1" s="1"/>
  <c r="X35" i="1"/>
  <c r="Y35" i="1" s="1"/>
  <c r="X37" i="1"/>
  <c r="Y37" i="1" s="1"/>
  <c r="X39" i="1"/>
  <c r="Y39" i="1" s="1"/>
  <c r="X42" i="1"/>
  <c r="Y42" i="1" s="1"/>
  <c r="X44" i="1"/>
  <c r="Y44" i="1" s="1"/>
  <c r="X46" i="1"/>
  <c r="Y46" i="1" s="1"/>
  <c r="X48" i="1"/>
  <c r="Y48" i="1" s="1"/>
  <c r="X50" i="1"/>
  <c r="Y50" i="1" s="1"/>
  <c r="X52" i="1"/>
  <c r="Y52" i="1" s="1"/>
  <c r="X54" i="1"/>
  <c r="Y54" i="1" s="1"/>
  <c r="X56" i="1"/>
  <c r="Y56" i="1" s="1"/>
  <c r="X58" i="1"/>
  <c r="Y58" i="1" s="1"/>
  <c r="X60" i="1"/>
  <c r="Y60" i="1" s="1"/>
  <c r="X62" i="1"/>
  <c r="Y62" i="1" s="1"/>
  <c r="X64" i="1"/>
  <c r="Y64" i="1" s="1"/>
  <c r="X66" i="1"/>
  <c r="Y66" i="1" s="1"/>
  <c r="X68" i="1"/>
  <c r="Y68" i="1" s="1"/>
  <c r="X70" i="1"/>
  <c r="Y70" i="1" s="1"/>
  <c r="X72" i="1"/>
  <c r="Y72" i="1" s="1"/>
  <c r="X74" i="1"/>
  <c r="Y74" i="1" s="1"/>
  <c r="X76" i="1"/>
  <c r="Y76" i="1" s="1"/>
  <c r="X78" i="1"/>
  <c r="Y78" i="1" s="1"/>
  <c r="X80" i="1"/>
  <c r="Y80" i="1" s="1"/>
  <c r="X82" i="1"/>
  <c r="Y82" i="1" s="1"/>
  <c r="X84" i="1"/>
  <c r="Y84" i="1" s="1"/>
  <c r="X86" i="1"/>
  <c r="Y86" i="1" s="1"/>
  <c r="X88" i="1"/>
  <c r="Y88" i="1" s="1"/>
  <c r="X90" i="1"/>
  <c r="Y90" i="1" s="1"/>
  <c r="X92" i="1"/>
  <c r="Y92" i="1" s="1"/>
  <c r="X94" i="1"/>
  <c r="Y94" i="1" s="1"/>
  <c r="X96" i="1"/>
  <c r="Y96" i="1" s="1"/>
  <c r="X98" i="1"/>
  <c r="Y98" i="1" s="1"/>
  <c r="X100" i="1"/>
  <c r="Y100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4" i="1"/>
  <c r="Y114" i="1" s="1"/>
  <c r="X116" i="1"/>
  <c r="Y116" i="1" s="1"/>
  <c r="X118" i="1"/>
  <c r="Y118" i="1" s="1"/>
  <c r="X120" i="1"/>
  <c r="Y120" i="1" s="1"/>
  <c r="X122" i="1"/>
  <c r="Y122" i="1" s="1"/>
  <c r="X124" i="1"/>
  <c r="Y124" i="1" s="1"/>
  <c r="X126" i="1"/>
  <c r="Y126" i="1" s="1"/>
  <c r="X128" i="1"/>
  <c r="Y128" i="1" s="1"/>
  <c r="X130" i="1"/>
  <c r="Y130" i="1" s="1"/>
  <c r="X231" i="1"/>
  <c r="Y231" i="1" s="1"/>
  <c r="X260" i="1"/>
  <c r="Y260" i="1" s="1"/>
  <c r="X262" i="1"/>
  <c r="Y262" i="1" s="1"/>
  <c r="X264" i="1"/>
  <c r="Y264" i="1" s="1"/>
  <c r="X266" i="1"/>
  <c r="Y266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446" i="1"/>
  <c r="Y446" i="1" s="1"/>
  <c r="X448" i="1"/>
  <c r="Y448" i="1" s="1"/>
  <c r="X450" i="1"/>
  <c r="Y450" i="1" s="1"/>
  <c r="X452" i="1"/>
  <c r="Y452" i="1" s="1"/>
  <c r="X454" i="1"/>
  <c r="Y454" i="1" s="1"/>
  <c r="X456" i="1"/>
  <c r="Y456" i="1" s="1"/>
  <c r="X458" i="1"/>
  <c r="Y458" i="1" s="1"/>
  <c r="X460" i="1"/>
  <c r="Y460" i="1" s="1"/>
  <c r="X462" i="1"/>
  <c r="Y462" i="1" s="1"/>
  <c r="X464" i="1"/>
  <c r="Y464" i="1" s="1"/>
  <c r="X543" i="1"/>
  <c r="Y543" i="1" s="1"/>
  <c r="X545" i="1"/>
  <c r="Y545" i="1" s="1"/>
  <c r="X547" i="1"/>
  <c r="Y547" i="1" s="1"/>
  <c r="X549" i="1"/>
  <c r="Y549" i="1" s="1"/>
  <c r="X551" i="1"/>
  <c r="Y551" i="1" s="1"/>
  <c r="X553" i="1"/>
  <c r="Y553" i="1" s="1"/>
  <c r="X555" i="1"/>
  <c r="Y555" i="1" s="1"/>
  <c r="X557" i="1"/>
  <c r="Y557" i="1" s="1"/>
  <c r="X559" i="1"/>
  <c r="Y559" i="1" s="1"/>
  <c r="X561" i="1"/>
  <c r="Y561" i="1" s="1"/>
  <c r="X563" i="1"/>
  <c r="Y563" i="1" s="1"/>
  <c r="X565" i="1"/>
  <c r="Y565" i="1" s="1"/>
  <c r="X567" i="1"/>
  <c r="Y567" i="1" s="1"/>
  <c r="X569" i="1"/>
  <c r="Y569" i="1" s="1"/>
  <c r="X571" i="1"/>
  <c r="Y571" i="1" s="1"/>
  <c r="X573" i="1"/>
  <c r="Y573" i="1" s="1"/>
  <c r="X575" i="1"/>
  <c r="Y575" i="1" s="1"/>
  <c r="X577" i="1"/>
  <c r="Y577" i="1" s="1"/>
  <c r="X579" i="1"/>
  <c r="Y579" i="1" s="1"/>
  <c r="X581" i="1"/>
  <c r="Y581" i="1" s="1"/>
  <c r="X583" i="1"/>
  <c r="Y583" i="1" s="1"/>
  <c r="X585" i="1"/>
  <c r="Y585" i="1" s="1"/>
  <c r="X587" i="1"/>
  <c r="Y587" i="1" s="1"/>
  <c r="X589" i="1"/>
  <c r="Y589" i="1" s="1"/>
  <c r="X591" i="1"/>
  <c r="Y591" i="1" s="1"/>
  <c r="X593" i="1"/>
  <c r="Y593" i="1" s="1"/>
  <c r="X595" i="1"/>
  <c r="Y595" i="1" s="1"/>
  <c r="X597" i="1"/>
  <c r="Y597" i="1" s="1"/>
  <c r="X599" i="1"/>
  <c r="Y599" i="1" s="1"/>
  <c r="X601" i="1"/>
  <c r="Y601" i="1" s="1"/>
  <c r="X603" i="1"/>
  <c r="Y603" i="1" s="1"/>
  <c r="X605" i="1"/>
  <c r="Y605" i="1" s="1"/>
  <c r="X607" i="1"/>
  <c r="Y607" i="1" s="1"/>
  <c r="X609" i="1"/>
  <c r="Y609" i="1" s="1"/>
  <c r="X611" i="1"/>
  <c r="Y611" i="1" s="1"/>
  <c r="X613" i="1"/>
  <c r="Y613" i="1" s="1"/>
  <c r="X615" i="1"/>
  <c r="Y615" i="1" s="1"/>
  <c r="X617" i="1"/>
  <c r="Y617" i="1" s="1"/>
  <c r="X619" i="1"/>
  <c r="Y619" i="1" s="1"/>
  <c r="X621" i="1"/>
  <c r="Y621" i="1" s="1"/>
  <c r="X623" i="1"/>
  <c r="Y623" i="1" s="1"/>
  <c r="X625" i="1"/>
  <c r="Y625" i="1" s="1"/>
  <c r="X627" i="1"/>
  <c r="Y627" i="1" s="1"/>
  <c r="X629" i="1"/>
  <c r="Y629" i="1" s="1"/>
  <c r="X631" i="1"/>
  <c r="Y631" i="1" s="1"/>
  <c r="X633" i="1"/>
  <c r="Y633" i="1" s="1"/>
  <c r="X635" i="1"/>
  <c r="Y635" i="1" s="1"/>
  <c r="X637" i="1"/>
  <c r="Y637" i="1" s="1"/>
  <c r="X639" i="1"/>
  <c r="Y639" i="1" s="1"/>
  <c r="X641" i="1"/>
  <c r="Y641" i="1" s="1"/>
  <c r="X185" i="1"/>
  <c r="Y185" i="1" s="1"/>
  <c r="X193" i="1"/>
  <c r="Y193" i="1" s="1"/>
  <c r="X201" i="1"/>
  <c r="Y201" i="1" s="1"/>
  <c r="X209" i="1"/>
  <c r="Y209" i="1" s="1"/>
  <c r="X217" i="1"/>
  <c r="Y217" i="1" s="1"/>
  <c r="X225" i="1"/>
  <c r="Y225" i="1" s="1"/>
  <c r="X45" i="1"/>
  <c r="Y45" i="1" s="1"/>
  <c r="X49" i="1"/>
  <c r="Y49" i="1" s="1"/>
  <c r="X53" i="1"/>
  <c r="Y53" i="1" s="1"/>
  <c r="X61" i="1"/>
  <c r="Y61" i="1" s="1"/>
  <c r="X65" i="1"/>
  <c r="Y65" i="1" s="1"/>
  <c r="X73" i="1"/>
  <c r="Y73" i="1" s="1"/>
  <c r="X77" i="1"/>
  <c r="Y77" i="1" s="1"/>
  <c r="X81" i="1"/>
  <c r="Y81" i="1" s="1"/>
  <c r="X41" i="1"/>
  <c r="Y41" i="1" s="1"/>
  <c r="X57" i="1"/>
  <c r="Y57" i="1" s="1"/>
  <c r="X467" i="1"/>
  <c r="Y467" i="1" s="1"/>
  <c r="X471" i="1"/>
  <c r="Y471" i="1" s="1"/>
  <c r="X475" i="1"/>
  <c r="Y475" i="1" s="1"/>
  <c r="X479" i="1"/>
  <c r="Y479" i="1" s="1"/>
  <c r="X483" i="1"/>
  <c r="Y483" i="1" s="1"/>
  <c r="X487" i="1"/>
  <c r="Y487" i="1" s="1"/>
  <c r="X491" i="1"/>
  <c r="Y491" i="1" s="1"/>
  <c r="X495" i="1"/>
  <c r="Y495" i="1" s="1"/>
  <c r="X499" i="1"/>
  <c r="Y499" i="1" s="1"/>
  <c r="X503" i="1"/>
  <c r="Y503" i="1" s="1"/>
  <c r="X507" i="1"/>
  <c r="Y507" i="1" s="1"/>
  <c r="X511" i="1"/>
  <c r="Y511" i="1" s="1"/>
  <c r="X515" i="1"/>
  <c r="Y515" i="1" s="1"/>
  <c r="X519" i="1"/>
  <c r="Y519" i="1" s="1"/>
  <c r="X523" i="1"/>
  <c r="Y523" i="1" s="1"/>
  <c r="X527" i="1"/>
  <c r="Y527" i="1" s="1"/>
  <c r="X531" i="1"/>
  <c r="Y531" i="1" s="1"/>
  <c r="X535" i="1"/>
  <c r="Y535" i="1" s="1"/>
  <c r="X539" i="1"/>
  <c r="Y539" i="1" s="1"/>
  <c r="X544" i="1"/>
  <c r="Y544" i="1" s="1"/>
  <c r="X548" i="1"/>
  <c r="Y548" i="1" s="1"/>
  <c r="X552" i="1"/>
  <c r="Y552" i="1" s="1"/>
  <c r="X554" i="1"/>
  <c r="Y554" i="1" s="1"/>
  <c r="X59" i="1"/>
  <c r="Y59" i="1" s="1"/>
  <c r="X67" i="1"/>
  <c r="Y67" i="1" s="1"/>
  <c r="X43" i="1"/>
  <c r="Y43" i="1" s="1"/>
  <c r="X63" i="1"/>
  <c r="Y63" i="1" s="1"/>
  <c r="X22" i="1"/>
  <c r="Y22" i="1" s="1"/>
  <c r="X183" i="1"/>
  <c r="Y183" i="1" s="1"/>
  <c r="X191" i="1"/>
  <c r="Y191" i="1" s="1"/>
  <c r="X215" i="1"/>
  <c r="Y215" i="1" s="1"/>
  <c r="X75" i="1"/>
  <c r="Y75" i="1" s="1"/>
  <c r="X38" i="1"/>
  <c r="Y38" i="1" s="1"/>
  <c r="X69" i="1"/>
  <c r="Y69" i="1" s="1"/>
  <c r="X469" i="1"/>
  <c r="Y469" i="1" s="1"/>
  <c r="X473" i="1"/>
  <c r="Y473" i="1" s="1"/>
  <c r="X477" i="1"/>
  <c r="Y477" i="1" s="1"/>
  <c r="X481" i="1"/>
  <c r="Y481" i="1" s="1"/>
  <c r="X485" i="1"/>
  <c r="Y485" i="1" s="1"/>
  <c r="X489" i="1"/>
  <c r="Y489" i="1" s="1"/>
  <c r="X493" i="1"/>
  <c r="Y493" i="1" s="1"/>
  <c r="X497" i="1"/>
  <c r="Y497" i="1" s="1"/>
  <c r="X501" i="1"/>
  <c r="Y501" i="1" s="1"/>
  <c r="X505" i="1"/>
  <c r="Y505" i="1" s="1"/>
  <c r="X509" i="1"/>
  <c r="Y509" i="1" s="1"/>
  <c r="X513" i="1"/>
  <c r="Y513" i="1" s="1"/>
  <c r="X517" i="1"/>
  <c r="Y517" i="1" s="1"/>
  <c r="X521" i="1"/>
  <c r="Y521" i="1" s="1"/>
  <c r="X525" i="1"/>
  <c r="Y525" i="1" s="1"/>
  <c r="X529" i="1"/>
  <c r="Y529" i="1" s="1"/>
  <c r="X533" i="1"/>
  <c r="Y533" i="1" s="1"/>
  <c r="X537" i="1"/>
  <c r="Y537" i="1" s="1"/>
  <c r="X541" i="1"/>
  <c r="Y541" i="1" s="1"/>
  <c r="X546" i="1"/>
  <c r="Y546" i="1" s="1"/>
  <c r="X550" i="1"/>
  <c r="Y550" i="1" s="1"/>
  <c r="X157" i="1"/>
  <c r="Y157" i="1" s="1"/>
  <c r="X155" i="1"/>
  <c r="Y155" i="1" s="1"/>
  <c r="X199" i="1"/>
  <c r="Y199" i="1" s="1"/>
  <c r="X207" i="1"/>
  <c r="Y207" i="1" s="1"/>
  <c r="X51" i="1"/>
  <c r="Y51" i="1" s="1"/>
  <c r="X30" i="1"/>
  <c r="Y30" i="1" s="1"/>
  <c r="X177" i="1"/>
  <c r="Y177" i="1" s="1"/>
  <c r="X223" i="1"/>
  <c r="Y223" i="1" s="1"/>
  <c r="X965" i="1"/>
  <c r="Y965" i="1" s="1"/>
  <c r="X964" i="1"/>
  <c r="Y964" i="1" s="1"/>
  <c r="X963" i="1"/>
  <c r="Y963" i="1" s="1"/>
  <c r="X960" i="1"/>
  <c r="Y960" i="1" s="1"/>
  <c r="X956" i="1"/>
  <c r="Y956" i="1" s="1"/>
  <c r="X954" i="1"/>
  <c r="Y954" i="1" s="1"/>
  <c r="X953" i="1"/>
  <c r="Y953" i="1" s="1"/>
  <c r="X952" i="1"/>
  <c r="Y952" i="1" s="1"/>
  <c r="X951" i="1"/>
  <c r="Y951" i="1" s="1"/>
  <c r="X949" i="1"/>
  <c r="Y949" i="1" s="1"/>
  <c r="X945" i="1"/>
  <c r="Y945" i="1" s="1"/>
  <c r="X947" i="1"/>
  <c r="Y947" i="1" s="1"/>
  <c r="X942" i="1"/>
  <c r="Y942" i="1" s="1"/>
  <c r="X941" i="1"/>
  <c r="Y941" i="1" s="1"/>
  <c r="X940" i="1"/>
  <c r="Y940" i="1" s="1"/>
  <c r="X939" i="1"/>
  <c r="Y939" i="1" s="1"/>
  <c r="X936" i="1"/>
  <c r="Y936" i="1" s="1"/>
  <c r="X933" i="1"/>
  <c r="Y933" i="1" s="1"/>
  <c r="X932" i="1"/>
  <c r="Y932" i="1" s="1"/>
  <c r="X930" i="1"/>
  <c r="Y930" i="1" s="1"/>
  <c r="X925" i="1"/>
  <c r="Y925" i="1" s="1"/>
  <c r="X923" i="1"/>
  <c r="Y923" i="1" s="1"/>
  <c r="X917" i="1"/>
  <c r="Y917" i="1" s="1"/>
  <c r="X915" i="1"/>
  <c r="Y915" i="1" s="1"/>
  <c r="X903" i="1"/>
  <c r="Y903" i="1" s="1"/>
  <c r="X902" i="1"/>
  <c r="Y902" i="1" s="1"/>
  <c r="X900" i="1"/>
  <c r="Y900" i="1" s="1"/>
  <c r="X899" i="1"/>
  <c r="Y899" i="1" s="1"/>
  <c r="X897" i="1"/>
  <c r="Y897" i="1" s="1"/>
  <c r="X896" i="1"/>
  <c r="Y896" i="1" s="1"/>
  <c r="X893" i="1"/>
  <c r="Y893" i="1" s="1"/>
  <c r="X883" i="1"/>
  <c r="Y883" i="1" s="1"/>
  <c r="X880" i="1"/>
  <c r="Y880" i="1" s="1"/>
  <c r="X855" i="1"/>
  <c r="Y855" i="1" s="1"/>
  <c r="X851" i="1"/>
  <c r="Y851" i="1" s="1"/>
  <c r="X850" i="1"/>
  <c r="Y850" i="1" s="1"/>
  <c r="X848" i="1"/>
  <c r="Y848" i="1" s="1"/>
  <c r="X842" i="1"/>
  <c r="Y842" i="1" s="1"/>
  <c r="X836" i="1"/>
  <c r="Y836" i="1" s="1"/>
  <c r="X825" i="1"/>
  <c r="Y825" i="1" s="1"/>
  <c r="X399" i="1"/>
  <c r="Y399" i="1" s="1"/>
  <c r="X403" i="1"/>
  <c r="Y403" i="1" s="1"/>
  <c r="X407" i="1"/>
  <c r="Y407" i="1" s="1"/>
  <c r="X411" i="1"/>
  <c r="Y411" i="1" s="1"/>
  <c r="X415" i="1"/>
  <c r="Y415" i="1" s="1"/>
  <c r="X419" i="1"/>
  <c r="Y419" i="1" s="1"/>
  <c r="X423" i="1"/>
  <c r="Y423" i="1" s="1"/>
  <c r="X427" i="1"/>
  <c r="Y427" i="1" s="1"/>
  <c r="X431" i="1"/>
  <c r="Y431" i="1" s="1"/>
  <c r="X435" i="1"/>
  <c r="Y435" i="1" s="1"/>
  <c r="X439" i="1"/>
  <c r="Y439" i="1" s="1"/>
  <c r="X443" i="1"/>
  <c r="Y443" i="1" s="1"/>
  <c r="X542" i="1"/>
  <c r="Y542" i="1" s="1"/>
  <c r="X466" i="1"/>
  <c r="Y466" i="1" s="1"/>
  <c r="X470" i="1"/>
  <c r="Y470" i="1" s="1"/>
  <c r="X474" i="1"/>
  <c r="Y474" i="1" s="1"/>
  <c r="X478" i="1"/>
  <c r="Y478" i="1" s="1"/>
  <c r="X482" i="1"/>
  <c r="Y482" i="1" s="1"/>
  <c r="X486" i="1"/>
  <c r="Y486" i="1" s="1"/>
  <c r="X490" i="1"/>
  <c r="Y490" i="1" s="1"/>
  <c r="X494" i="1"/>
  <c r="Y494" i="1" s="1"/>
  <c r="X498" i="1"/>
  <c r="Y498" i="1" s="1"/>
  <c r="X502" i="1"/>
  <c r="Y502" i="1" s="1"/>
  <c r="X506" i="1"/>
  <c r="Y506" i="1" s="1"/>
  <c r="X510" i="1"/>
  <c r="Y510" i="1" s="1"/>
  <c r="X514" i="1"/>
  <c r="Y514" i="1" s="1"/>
  <c r="X518" i="1"/>
  <c r="Y518" i="1" s="1"/>
  <c r="X522" i="1"/>
  <c r="Y522" i="1" s="1"/>
  <c r="X526" i="1"/>
  <c r="Y526" i="1" s="1"/>
  <c r="X530" i="1"/>
  <c r="Y530" i="1" s="1"/>
  <c r="X534" i="1"/>
  <c r="Y534" i="1" s="1"/>
  <c r="X538" i="1"/>
  <c r="Y538" i="1" s="1"/>
  <c r="X189" i="1"/>
  <c r="Y189" i="1" s="1"/>
  <c r="X197" i="1"/>
  <c r="Y197" i="1" s="1"/>
  <c r="X205" i="1"/>
  <c r="Y205" i="1" s="1"/>
  <c r="X213" i="1"/>
  <c r="Y213" i="1" s="1"/>
  <c r="X221" i="1"/>
  <c r="Y221" i="1" s="1"/>
  <c r="X229" i="1"/>
  <c r="Y229" i="1" s="1"/>
  <c r="X232" i="1"/>
  <c r="Y232" i="1" s="1"/>
  <c r="X739" i="1"/>
  <c r="Y739" i="1" s="1"/>
  <c r="X743" i="1"/>
  <c r="Y743" i="1" s="1"/>
  <c r="X747" i="1"/>
  <c r="Y747" i="1" s="1"/>
  <c r="X751" i="1"/>
  <c r="Y751" i="1" s="1"/>
  <c r="X755" i="1"/>
  <c r="Y755" i="1" s="1"/>
  <c r="X759" i="1"/>
  <c r="Y759" i="1" s="1"/>
  <c r="X763" i="1"/>
  <c r="Y763" i="1" s="1"/>
  <c r="X767" i="1"/>
  <c r="Y767" i="1" s="1"/>
  <c r="X771" i="1"/>
  <c r="Y771" i="1" s="1"/>
  <c r="X775" i="1"/>
  <c r="Y775" i="1" s="1"/>
  <c r="X779" i="1"/>
  <c r="Y779" i="1" s="1"/>
  <c r="X783" i="1"/>
  <c r="Y783" i="1" s="1"/>
  <c r="X787" i="1"/>
  <c r="Y787" i="1" s="1"/>
  <c r="X791" i="1"/>
  <c r="Y791" i="1" s="1"/>
  <c r="X795" i="1"/>
  <c r="Y795" i="1" s="1"/>
  <c r="X799" i="1"/>
  <c r="Y799" i="1" s="1"/>
  <c r="X175" i="1"/>
  <c r="Y175" i="1" s="1"/>
  <c r="X645" i="1"/>
  <c r="Y645" i="1" s="1"/>
  <c r="X649" i="1"/>
  <c r="Y649" i="1" s="1"/>
  <c r="X235" i="1"/>
  <c r="Y235" i="1" s="1"/>
  <c r="X237" i="1"/>
  <c r="Y237" i="1" s="1"/>
  <c r="X239" i="1"/>
  <c r="Y239" i="1" s="1"/>
  <c r="X241" i="1"/>
  <c r="Y241" i="1" s="1"/>
  <c r="X243" i="1"/>
  <c r="Y243" i="1" s="1"/>
  <c r="X245" i="1"/>
  <c r="Y245" i="1" s="1"/>
  <c r="X247" i="1"/>
  <c r="Y247" i="1" s="1"/>
  <c r="X249" i="1"/>
  <c r="Y249" i="1" s="1"/>
  <c r="X251" i="1"/>
  <c r="Y251" i="1" s="1"/>
  <c r="X253" i="1"/>
  <c r="Y253" i="1" s="1"/>
  <c r="X255" i="1"/>
  <c r="Y255" i="1" s="1"/>
  <c r="X257" i="1"/>
  <c r="Y257" i="1" s="1"/>
  <c r="X261" i="1"/>
  <c r="Y261" i="1" s="1"/>
  <c r="X263" i="1"/>
  <c r="Y263" i="1" s="1"/>
  <c r="X265" i="1"/>
  <c r="Y265" i="1" s="1"/>
  <c r="X306" i="1"/>
  <c r="Y306" i="1" s="1"/>
  <c r="X271" i="1"/>
  <c r="Y271" i="1" s="1"/>
  <c r="X258" i="1"/>
  <c r="Y258" i="1" s="1"/>
  <c r="X401" i="1"/>
  <c r="Y401" i="1" s="1"/>
  <c r="X405" i="1"/>
  <c r="Y405" i="1" s="1"/>
  <c r="X409" i="1"/>
  <c r="Y409" i="1" s="1"/>
  <c r="X413" i="1"/>
  <c r="Y413" i="1" s="1"/>
  <c r="X417" i="1"/>
  <c r="Y417" i="1" s="1"/>
  <c r="X421" i="1"/>
  <c r="Y421" i="1" s="1"/>
  <c r="X425" i="1"/>
  <c r="Y425" i="1" s="1"/>
  <c r="X429" i="1"/>
  <c r="Y429" i="1" s="1"/>
  <c r="X433" i="1"/>
  <c r="Y433" i="1" s="1"/>
  <c r="X437" i="1"/>
  <c r="Y437" i="1" s="1"/>
  <c r="X441" i="1"/>
  <c r="Y441" i="1" s="1"/>
  <c r="X445" i="1"/>
  <c r="Y445" i="1" s="1"/>
  <c r="X468" i="1"/>
  <c r="Y468" i="1" s="1"/>
  <c r="X472" i="1"/>
  <c r="Y472" i="1" s="1"/>
  <c r="X476" i="1"/>
  <c r="Y476" i="1" s="1"/>
  <c r="X480" i="1"/>
  <c r="Y480" i="1" s="1"/>
  <c r="X484" i="1"/>
  <c r="Y484" i="1" s="1"/>
  <c r="X488" i="1"/>
  <c r="Y488" i="1" s="1"/>
  <c r="X492" i="1"/>
  <c r="Y492" i="1" s="1"/>
  <c r="X496" i="1"/>
  <c r="Y496" i="1" s="1"/>
  <c r="X500" i="1"/>
  <c r="Y500" i="1" s="1"/>
  <c r="X504" i="1"/>
  <c r="Y504" i="1" s="1"/>
  <c r="X508" i="1"/>
  <c r="Y508" i="1" s="1"/>
  <c r="X512" i="1"/>
  <c r="Y512" i="1" s="1"/>
  <c r="X516" i="1"/>
  <c r="Y516" i="1" s="1"/>
  <c r="X520" i="1"/>
  <c r="Y520" i="1" s="1"/>
  <c r="X524" i="1"/>
  <c r="Y524" i="1" s="1"/>
  <c r="X528" i="1"/>
  <c r="Y528" i="1" s="1"/>
  <c r="X532" i="1"/>
  <c r="Y532" i="1" s="1"/>
  <c r="X536" i="1"/>
  <c r="Y536" i="1" s="1"/>
  <c r="X540" i="1"/>
  <c r="Y540" i="1" s="1"/>
  <c r="Y8" i="1"/>
  <c r="X737" i="1"/>
  <c r="Y737" i="1" s="1"/>
  <c r="X741" i="1"/>
  <c r="Y741" i="1" s="1"/>
  <c r="X745" i="1"/>
  <c r="Y745" i="1" s="1"/>
  <c r="X749" i="1"/>
  <c r="Y749" i="1" s="1"/>
  <c r="X753" i="1"/>
  <c r="Y753" i="1" s="1"/>
  <c r="X757" i="1"/>
  <c r="Y757" i="1" s="1"/>
  <c r="X761" i="1"/>
  <c r="Y761" i="1" s="1"/>
  <c r="X765" i="1"/>
  <c r="Y765" i="1" s="1"/>
  <c r="X769" i="1"/>
  <c r="Y769" i="1" s="1"/>
  <c r="X773" i="1"/>
  <c r="Y773" i="1" s="1"/>
  <c r="X777" i="1"/>
  <c r="Y777" i="1" s="1"/>
  <c r="X781" i="1"/>
  <c r="Y781" i="1" s="1"/>
  <c r="X785" i="1"/>
  <c r="Y785" i="1" s="1"/>
  <c r="X789" i="1"/>
  <c r="Y789" i="1" s="1"/>
  <c r="X793" i="1"/>
  <c r="Y793" i="1" s="1"/>
  <c r="X797" i="1"/>
  <c r="Y797" i="1" s="1"/>
  <c r="X643" i="1"/>
  <c r="Y643" i="1" s="1"/>
  <c r="X647" i="1"/>
  <c r="Y647" i="1" s="1"/>
  <c r="X274" i="1"/>
  <c r="Y274" i="1" s="1"/>
  <c r="X282" i="1"/>
  <c r="Y282" i="1" s="1"/>
  <c r="X294" i="1"/>
  <c r="Y294" i="1" s="1"/>
  <c r="X302" i="1"/>
  <c r="Y302" i="1" s="1"/>
  <c r="X275" i="1"/>
  <c r="Y275" i="1" s="1"/>
  <c r="X279" i="1"/>
  <c r="Y279" i="1" s="1"/>
  <c r="X283" i="1"/>
  <c r="Y283" i="1" s="1"/>
  <c r="X287" i="1"/>
  <c r="Y287" i="1" s="1"/>
  <c r="X291" i="1"/>
  <c r="Y291" i="1" s="1"/>
  <c r="X295" i="1"/>
  <c r="Y295" i="1" s="1"/>
  <c r="X299" i="1"/>
  <c r="Y299" i="1" s="1"/>
  <c r="X303" i="1"/>
  <c r="Y303" i="1" s="1"/>
  <c r="X307" i="1"/>
  <c r="Y307" i="1" s="1"/>
  <c r="X312" i="1"/>
  <c r="Y312" i="1" s="1"/>
  <c r="X316" i="1"/>
  <c r="Y316" i="1" s="1"/>
  <c r="X320" i="1"/>
  <c r="Y320" i="1" s="1"/>
  <c r="X324" i="1"/>
  <c r="Y324" i="1" s="1"/>
  <c r="X328" i="1"/>
  <c r="Y328" i="1" s="1"/>
  <c r="X332" i="1"/>
  <c r="Y332" i="1" s="1"/>
  <c r="X336" i="1"/>
  <c r="Y336" i="1" s="1"/>
  <c r="X340" i="1"/>
  <c r="Y340" i="1" s="1"/>
  <c r="X344" i="1"/>
  <c r="Y344" i="1" s="1"/>
  <c r="X348" i="1"/>
  <c r="Y348" i="1" s="1"/>
  <c r="X352" i="1"/>
  <c r="Y352" i="1" s="1"/>
  <c r="X356" i="1"/>
  <c r="Y356" i="1" s="1"/>
  <c r="X360" i="1"/>
  <c r="Y360" i="1" s="1"/>
  <c r="X364" i="1"/>
  <c r="Y364" i="1" s="1"/>
  <c r="X368" i="1"/>
  <c r="Y368" i="1" s="1"/>
  <c r="X372" i="1"/>
  <c r="Y372" i="1" s="1"/>
  <c r="X376" i="1"/>
  <c r="Y376" i="1" s="1"/>
  <c r="X380" i="1"/>
  <c r="Y380" i="1" s="1"/>
  <c r="X384" i="1"/>
  <c r="Y384" i="1" s="1"/>
  <c r="X388" i="1"/>
  <c r="Y388" i="1" s="1"/>
  <c r="X392" i="1"/>
  <c r="Y392" i="1" s="1"/>
  <c r="X396" i="1"/>
  <c r="Y396" i="1" s="1"/>
  <c r="X311" i="1"/>
  <c r="Y311" i="1" s="1"/>
  <c r="X315" i="1"/>
  <c r="Y315" i="1" s="1"/>
  <c r="X319" i="1"/>
  <c r="Y319" i="1" s="1"/>
  <c r="X323" i="1"/>
  <c r="Y323" i="1" s="1"/>
  <c r="X327" i="1"/>
  <c r="Y327" i="1" s="1"/>
  <c r="X331" i="1"/>
  <c r="Y331" i="1" s="1"/>
  <c r="X335" i="1"/>
  <c r="Y335" i="1" s="1"/>
  <c r="X339" i="1"/>
  <c r="Y339" i="1" s="1"/>
  <c r="X343" i="1"/>
  <c r="Y343" i="1" s="1"/>
  <c r="X347" i="1"/>
  <c r="Y347" i="1" s="1"/>
  <c r="X351" i="1"/>
  <c r="Y351" i="1" s="1"/>
  <c r="X355" i="1"/>
  <c r="Y355" i="1" s="1"/>
  <c r="X359" i="1"/>
  <c r="Y359" i="1" s="1"/>
  <c r="X363" i="1"/>
  <c r="Y363" i="1" s="1"/>
  <c r="X367" i="1"/>
  <c r="Y367" i="1" s="1"/>
  <c r="X371" i="1"/>
  <c r="Y371" i="1" s="1"/>
  <c r="X375" i="1"/>
  <c r="Y375" i="1" s="1"/>
  <c r="X379" i="1"/>
  <c r="Y379" i="1" s="1"/>
  <c r="X383" i="1"/>
  <c r="Y383" i="1" s="1"/>
  <c r="X387" i="1"/>
  <c r="Y387" i="1" s="1"/>
  <c r="X391" i="1"/>
  <c r="Y391" i="1" s="1"/>
  <c r="X395" i="1"/>
  <c r="Y395" i="1" s="1"/>
  <c r="X660" i="1"/>
  <c r="Y660" i="1" s="1"/>
  <c r="X664" i="1"/>
  <c r="Y664" i="1" s="1"/>
  <c r="X668" i="1"/>
  <c r="Y668" i="1" s="1"/>
  <c r="X672" i="1"/>
  <c r="Y672" i="1" s="1"/>
  <c r="X676" i="1"/>
  <c r="Y676" i="1" s="1"/>
  <c r="X680" i="1"/>
  <c r="Y680" i="1" s="1"/>
  <c r="X684" i="1"/>
  <c r="Y684" i="1" s="1"/>
  <c r="X688" i="1"/>
  <c r="Y688" i="1" s="1"/>
  <c r="X692" i="1"/>
  <c r="Y692" i="1" s="1"/>
  <c r="X696" i="1"/>
  <c r="Y696" i="1" s="1"/>
  <c r="X700" i="1"/>
  <c r="Y700" i="1" s="1"/>
  <c r="X704" i="1"/>
  <c r="Y704" i="1" s="1"/>
  <c r="X708" i="1"/>
  <c r="Y708" i="1" s="1"/>
  <c r="X712" i="1"/>
  <c r="Y712" i="1" s="1"/>
  <c r="X716" i="1"/>
  <c r="Y716" i="1" s="1"/>
  <c r="X720" i="1"/>
  <c r="Y720" i="1" s="1"/>
  <c r="X724" i="1"/>
  <c r="Y724" i="1" s="1"/>
  <c r="X728" i="1"/>
  <c r="Y728" i="1" s="1"/>
  <c r="X732" i="1"/>
  <c r="Y732" i="1" s="1"/>
  <c r="X736" i="1"/>
  <c r="Y736" i="1" s="1"/>
  <c r="X661" i="1"/>
  <c r="Y661" i="1" s="1"/>
  <c r="X665" i="1"/>
  <c r="Y665" i="1" s="1"/>
  <c r="X669" i="1"/>
  <c r="Y669" i="1" s="1"/>
  <c r="X673" i="1"/>
  <c r="Y673" i="1" s="1"/>
  <c r="X677" i="1"/>
  <c r="Y677" i="1" s="1"/>
  <c r="X681" i="1"/>
  <c r="Y681" i="1" s="1"/>
  <c r="X685" i="1"/>
  <c r="Y685" i="1" s="1"/>
  <c r="X689" i="1"/>
  <c r="Y689" i="1" s="1"/>
  <c r="X693" i="1"/>
  <c r="Y693" i="1" s="1"/>
  <c r="X697" i="1"/>
  <c r="Y697" i="1" s="1"/>
  <c r="X701" i="1"/>
  <c r="Y701" i="1" s="1"/>
  <c r="X705" i="1"/>
  <c r="Y705" i="1" s="1"/>
  <c r="X709" i="1"/>
  <c r="Y709" i="1" s="1"/>
  <c r="X713" i="1"/>
  <c r="Y713" i="1" s="1"/>
  <c r="X717" i="1"/>
  <c r="Y717" i="1" s="1"/>
  <c r="X721" i="1"/>
  <c r="Y721" i="1" s="1"/>
  <c r="X725" i="1"/>
  <c r="Y725" i="1" s="1"/>
  <c r="X729" i="1"/>
  <c r="Y729" i="1" s="1"/>
  <c r="X733" i="1"/>
  <c r="Y733" i="1" s="1"/>
  <c r="X270" i="1"/>
  <c r="Y270" i="1" s="1"/>
  <c r="X278" i="1"/>
  <c r="Y278" i="1" s="1"/>
  <c r="X286" i="1"/>
  <c r="Y286" i="1" s="1"/>
  <c r="X290" i="1"/>
  <c r="Y290" i="1" s="1"/>
  <c r="X298" i="1"/>
  <c r="Y298" i="1" s="1"/>
  <c r="X267" i="1"/>
  <c r="Y267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0" i="1"/>
  <c r="Y310" i="1" s="1"/>
  <c r="X269" i="1"/>
  <c r="Y269" i="1" s="1"/>
  <c r="X273" i="1"/>
  <c r="Y273" i="1" s="1"/>
  <c r="X277" i="1"/>
  <c r="Y277" i="1" s="1"/>
  <c r="X281" i="1"/>
  <c r="Y281" i="1" s="1"/>
  <c r="X285" i="1"/>
  <c r="Y285" i="1" s="1"/>
  <c r="X289" i="1"/>
  <c r="Y289" i="1" s="1"/>
  <c r="X293" i="1"/>
  <c r="Y293" i="1" s="1"/>
  <c r="X297" i="1"/>
  <c r="Y297" i="1" s="1"/>
  <c r="X301" i="1"/>
  <c r="Y301" i="1" s="1"/>
  <c r="X305" i="1"/>
  <c r="Y305" i="1" s="1"/>
  <c r="X309" i="1"/>
  <c r="Y309" i="1" s="1"/>
  <c r="X314" i="1"/>
  <c r="Y314" i="1" s="1"/>
  <c r="X318" i="1"/>
  <c r="Y318" i="1" s="1"/>
  <c r="X322" i="1"/>
  <c r="Y322" i="1" s="1"/>
  <c r="X326" i="1"/>
  <c r="Y326" i="1" s="1"/>
  <c r="X330" i="1"/>
  <c r="Y330" i="1" s="1"/>
  <c r="X334" i="1"/>
  <c r="Y334" i="1" s="1"/>
  <c r="X338" i="1"/>
  <c r="Y338" i="1" s="1"/>
  <c r="X342" i="1"/>
  <c r="Y342" i="1" s="1"/>
  <c r="X346" i="1"/>
  <c r="Y346" i="1" s="1"/>
  <c r="X350" i="1"/>
  <c r="Y350" i="1" s="1"/>
  <c r="X354" i="1"/>
  <c r="Y354" i="1" s="1"/>
  <c r="X358" i="1"/>
  <c r="Y358" i="1" s="1"/>
  <c r="X362" i="1"/>
  <c r="Y362" i="1" s="1"/>
  <c r="X366" i="1"/>
  <c r="Y366" i="1" s="1"/>
  <c r="X370" i="1"/>
  <c r="Y370" i="1" s="1"/>
  <c r="X374" i="1"/>
  <c r="Y374" i="1" s="1"/>
  <c r="X378" i="1"/>
  <c r="Y378" i="1" s="1"/>
  <c r="X382" i="1"/>
  <c r="Y382" i="1" s="1"/>
  <c r="X386" i="1"/>
  <c r="Y386" i="1" s="1"/>
  <c r="X390" i="1"/>
  <c r="Y390" i="1" s="1"/>
  <c r="X394" i="1"/>
  <c r="Y394" i="1" s="1"/>
  <c r="X398" i="1"/>
  <c r="Y398" i="1" s="1"/>
  <c r="X313" i="1"/>
  <c r="Y313" i="1" s="1"/>
  <c r="X317" i="1"/>
  <c r="Y317" i="1" s="1"/>
  <c r="X321" i="1"/>
  <c r="Y321" i="1" s="1"/>
  <c r="X325" i="1"/>
  <c r="Y325" i="1" s="1"/>
  <c r="X329" i="1"/>
  <c r="Y329" i="1" s="1"/>
  <c r="X333" i="1"/>
  <c r="Y333" i="1" s="1"/>
  <c r="X337" i="1"/>
  <c r="Y337" i="1" s="1"/>
  <c r="X341" i="1"/>
  <c r="Y341" i="1" s="1"/>
  <c r="X345" i="1"/>
  <c r="Y345" i="1" s="1"/>
  <c r="X349" i="1"/>
  <c r="Y349" i="1" s="1"/>
  <c r="X353" i="1"/>
  <c r="Y353" i="1" s="1"/>
  <c r="X357" i="1"/>
  <c r="Y357" i="1" s="1"/>
  <c r="X361" i="1"/>
  <c r="Y361" i="1" s="1"/>
  <c r="X365" i="1"/>
  <c r="Y365" i="1" s="1"/>
  <c r="X369" i="1"/>
  <c r="Y369" i="1" s="1"/>
  <c r="X373" i="1"/>
  <c r="Y373" i="1" s="1"/>
  <c r="X377" i="1"/>
  <c r="Y377" i="1" s="1"/>
  <c r="X381" i="1"/>
  <c r="Y381" i="1" s="1"/>
  <c r="X385" i="1"/>
  <c r="Y385" i="1" s="1"/>
  <c r="X389" i="1"/>
  <c r="Y389" i="1" s="1"/>
  <c r="X393" i="1"/>
  <c r="Y393" i="1" s="1"/>
  <c r="X397" i="1"/>
  <c r="Y397" i="1" s="1"/>
  <c r="X662" i="1"/>
  <c r="Y662" i="1" s="1"/>
  <c r="X666" i="1"/>
  <c r="Y666" i="1" s="1"/>
  <c r="X670" i="1"/>
  <c r="Y670" i="1" s="1"/>
  <c r="X674" i="1"/>
  <c r="Y674" i="1" s="1"/>
  <c r="X678" i="1"/>
  <c r="Y678" i="1" s="1"/>
  <c r="X682" i="1"/>
  <c r="Y682" i="1" s="1"/>
  <c r="X686" i="1"/>
  <c r="Y686" i="1" s="1"/>
  <c r="X690" i="1"/>
  <c r="Y690" i="1" s="1"/>
  <c r="X694" i="1"/>
  <c r="Y694" i="1" s="1"/>
  <c r="X698" i="1"/>
  <c r="Y698" i="1" s="1"/>
  <c r="X702" i="1"/>
  <c r="Y702" i="1" s="1"/>
  <c r="X706" i="1"/>
  <c r="Y706" i="1" s="1"/>
  <c r="X710" i="1"/>
  <c r="Y710" i="1" s="1"/>
  <c r="X714" i="1"/>
  <c r="Y714" i="1" s="1"/>
  <c r="X718" i="1"/>
  <c r="Y718" i="1" s="1"/>
  <c r="X722" i="1"/>
  <c r="Y722" i="1" s="1"/>
  <c r="X726" i="1"/>
  <c r="Y726" i="1" s="1"/>
  <c r="X730" i="1"/>
  <c r="Y730" i="1" s="1"/>
  <c r="X734" i="1"/>
  <c r="Y734" i="1" s="1"/>
  <c r="X663" i="1"/>
  <c r="Y663" i="1" s="1"/>
  <c r="X667" i="1"/>
  <c r="Y667" i="1" s="1"/>
  <c r="X671" i="1"/>
  <c r="Y671" i="1" s="1"/>
  <c r="X675" i="1"/>
  <c r="Y675" i="1" s="1"/>
  <c r="X679" i="1"/>
  <c r="Y679" i="1" s="1"/>
  <c r="X683" i="1"/>
  <c r="Y683" i="1" s="1"/>
  <c r="X687" i="1"/>
  <c r="Y687" i="1" s="1"/>
  <c r="X691" i="1"/>
  <c r="Y691" i="1" s="1"/>
  <c r="X695" i="1"/>
  <c r="Y695" i="1" s="1"/>
  <c r="X699" i="1"/>
  <c r="Y699" i="1" s="1"/>
  <c r="X703" i="1"/>
  <c r="Y703" i="1" s="1"/>
  <c r="X707" i="1"/>
  <c r="Y707" i="1" s="1"/>
  <c r="X711" i="1"/>
  <c r="Y711" i="1" s="1"/>
  <c r="X715" i="1"/>
  <c r="Y715" i="1" s="1"/>
  <c r="X719" i="1"/>
  <c r="Y719" i="1" s="1"/>
  <c r="X723" i="1"/>
  <c r="Y723" i="1" s="1"/>
  <c r="X727" i="1"/>
  <c r="Y727" i="1" s="1"/>
  <c r="X731" i="1"/>
  <c r="Y731" i="1" s="1"/>
  <c r="X735" i="1"/>
  <c r="Y735" i="1" s="1"/>
  <c r="X138" i="1"/>
  <c r="Y138" i="1" s="1"/>
  <c r="X146" i="1"/>
  <c r="Y146" i="1" s="1"/>
  <c r="X154" i="1"/>
  <c r="Y154" i="1" s="1"/>
  <c r="X162" i="1"/>
  <c r="Y162" i="1" s="1"/>
  <c r="X170" i="1"/>
  <c r="Y170" i="1" s="1"/>
  <c r="X174" i="1"/>
  <c r="Y174" i="1" s="1"/>
  <c r="X178" i="1"/>
  <c r="Y178" i="1" s="1"/>
  <c r="X182" i="1"/>
  <c r="Y182" i="1" s="1"/>
  <c r="X186" i="1"/>
  <c r="Y186" i="1" s="1"/>
  <c r="X190" i="1"/>
  <c r="Y190" i="1" s="1"/>
  <c r="X194" i="1"/>
  <c r="Y194" i="1" s="1"/>
  <c r="X198" i="1"/>
  <c r="Y198" i="1" s="1"/>
  <c r="X202" i="1"/>
  <c r="Y202" i="1" s="1"/>
  <c r="X206" i="1"/>
  <c r="Y206" i="1" s="1"/>
  <c r="X210" i="1"/>
  <c r="Y210" i="1" s="1"/>
  <c r="X214" i="1"/>
  <c r="Y214" i="1" s="1"/>
  <c r="X218" i="1"/>
  <c r="Y218" i="1" s="1"/>
  <c r="X222" i="1"/>
  <c r="Y222" i="1" s="1"/>
  <c r="X226" i="1"/>
  <c r="Y226" i="1" s="1"/>
  <c r="X230" i="1"/>
  <c r="Y230" i="1" s="1"/>
  <c r="X136" i="1"/>
  <c r="Y136" i="1" s="1"/>
  <c r="X144" i="1"/>
  <c r="Y144" i="1" s="1"/>
  <c r="X152" i="1"/>
  <c r="Y152" i="1" s="1"/>
  <c r="X160" i="1"/>
  <c r="Y160" i="1" s="1"/>
  <c r="X134" i="1"/>
  <c r="Y134" i="1" s="1"/>
  <c r="X142" i="1"/>
  <c r="Y142" i="1" s="1"/>
  <c r="X150" i="1"/>
  <c r="Y150" i="1" s="1"/>
  <c r="X158" i="1"/>
  <c r="Y158" i="1" s="1"/>
  <c r="X166" i="1"/>
  <c r="Y166" i="1" s="1"/>
  <c r="X172" i="1"/>
  <c r="Y172" i="1" s="1"/>
  <c r="X176" i="1"/>
  <c r="Y176" i="1" s="1"/>
  <c r="X180" i="1"/>
  <c r="Y180" i="1" s="1"/>
  <c r="X184" i="1"/>
  <c r="Y184" i="1" s="1"/>
  <c r="X188" i="1"/>
  <c r="Y188" i="1" s="1"/>
  <c r="X192" i="1"/>
  <c r="Y192" i="1" s="1"/>
  <c r="X196" i="1"/>
  <c r="Y196" i="1" s="1"/>
  <c r="X200" i="1"/>
  <c r="Y200" i="1" s="1"/>
  <c r="X204" i="1"/>
  <c r="Y204" i="1" s="1"/>
  <c r="X208" i="1"/>
  <c r="Y208" i="1" s="1"/>
  <c r="X212" i="1"/>
  <c r="Y212" i="1" s="1"/>
  <c r="X216" i="1"/>
  <c r="Y216" i="1" s="1"/>
  <c r="X220" i="1"/>
  <c r="Y220" i="1" s="1"/>
  <c r="X224" i="1"/>
  <c r="Y224" i="1" s="1"/>
  <c r="X228" i="1"/>
  <c r="Y228" i="1" s="1"/>
  <c r="X132" i="1"/>
  <c r="Y132" i="1" s="1"/>
  <c r="X140" i="1"/>
  <c r="Y140" i="1" s="1"/>
  <c r="X148" i="1"/>
  <c r="Y148" i="1" s="1"/>
  <c r="X156" i="1"/>
  <c r="Y156" i="1" s="1"/>
  <c r="X164" i="1"/>
  <c r="Y164" i="1" s="1"/>
  <c r="X168" i="1"/>
  <c r="Y168" i="1" s="1"/>
  <c r="X233" i="1"/>
  <c r="Y233" i="1" s="1"/>
  <c r="X20" i="1"/>
  <c r="Y20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M9" i="19"/>
  <c r="M44" i="19"/>
  <c r="M42" i="19"/>
  <c r="M40" i="19"/>
  <c r="M38" i="19"/>
  <c r="M36" i="19"/>
  <c r="M34" i="19"/>
  <c r="M32" i="19"/>
  <c r="M30" i="19"/>
  <c r="M28" i="19"/>
  <c r="M26" i="19"/>
  <c r="M24" i="19"/>
  <c r="M22" i="19"/>
  <c r="M20" i="19"/>
  <c r="M18" i="19"/>
  <c r="M16" i="19"/>
  <c r="M14" i="19"/>
  <c r="M10" i="19"/>
  <c r="M45" i="19"/>
  <c r="M43" i="19"/>
  <c r="M41" i="19"/>
  <c r="M39" i="19"/>
  <c r="M37" i="19"/>
  <c r="M35" i="19"/>
  <c r="M33" i="19"/>
  <c r="M31" i="19"/>
  <c r="M29" i="19"/>
  <c r="M27" i="19"/>
  <c r="M25" i="19"/>
  <c r="M23" i="19"/>
  <c r="M21" i="19"/>
  <c r="M19" i="19"/>
  <c r="M17" i="19"/>
  <c r="M15" i="19"/>
  <c r="M13" i="19"/>
  <c r="M12" i="19"/>
  <c r="M11" i="19"/>
  <c r="M8" i="19"/>
  <c r="M7" i="19"/>
  <c r="S25" i="10" l="1"/>
  <c r="AO316" i="10"/>
  <c r="AN316" i="10"/>
  <c r="AM316" i="10"/>
  <c r="AL316" i="10"/>
  <c r="AK316" i="10"/>
  <c r="AJ316" i="10"/>
  <c r="AI316" i="10"/>
  <c r="AO315" i="10"/>
  <c r="AN315" i="10"/>
  <c r="AM315" i="10"/>
  <c r="AL315" i="10"/>
  <c r="AK315" i="10"/>
  <c r="AJ315" i="10"/>
  <c r="AI315" i="10"/>
  <c r="AO314" i="10"/>
  <c r="AN314" i="10"/>
  <c r="AM314" i="10"/>
  <c r="AL314" i="10"/>
  <c r="AK314" i="10"/>
  <c r="AJ314" i="10"/>
  <c r="AI314" i="10"/>
  <c r="AO313" i="10"/>
  <c r="AN313" i="10"/>
  <c r="AM313" i="10"/>
  <c r="AL313" i="10"/>
  <c r="AK313" i="10"/>
  <c r="AJ313" i="10"/>
  <c r="AI313" i="10"/>
  <c r="AO312" i="10"/>
  <c r="AN312" i="10"/>
  <c r="AM312" i="10"/>
  <c r="AL312" i="10"/>
  <c r="AK312" i="10"/>
  <c r="AJ312" i="10"/>
  <c r="AI312" i="10"/>
  <c r="AO311" i="10"/>
  <c r="AN311" i="10"/>
  <c r="AM311" i="10"/>
  <c r="AL311" i="10"/>
  <c r="AK311" i="10"/>
  <c r="AJ311" i="10"/>
  <c r="AI311" i="10"/>
  <c r="AO310" i="10"/>
  <c r="AN310" i="10"/>
  <c r="AM310" i="10"/>
  <c r="AL310" i="10"/>
  <c r="AK310" i="10"/>
  <c r="AJ310" i="10"/>
  <c r="AI310" i="10"/>
  <c r="AO309" i="10"/>
  <c r="AN309" i="10"/>
  <c r="AM309" i="10"/>
  <c r="AL309" i="10"/>
  <c r="AK309" i="10"/>
  <c r="AJ309" i="10"/>
  <c r="AI309" i="10"/>
  <c r="AO308" i="10"/>
  <c r="AN308" i="10"/>
  <c r="AM308" i="10"/>
  <c r="AL308" i="10"/>
  <c r="AK308" i="10"/>
  <c r="AJ308" i="10"/>
  <c r="AI308" i="10"/>
  <c r="AO307" i="10"/>
  <c r="AN307" i="10"/>
  <c r="AM307" i="10"/>
  <c r="AL307" i="10"/>
  <c r="AK307" i="10"/>
  <c r="AJ307" i="10"/>
  <c r="AI307" i="10"/>
  <c r="AO306" i="10"/>
  <c r="AN306" i="10"/>
  <c r="AM306" i="10"/>
  <c r="AL306" i="10"/>
  <c r="AK306" i="10"/>
  <c r="AJ306" i="10"/>
  <c r="AI306" i="10"/>
  <c r="AO305" i="10"/>
  <c r="AN305" i="10"/>
  <c r="AM305" i="10"/>
  <c r="AL305" i="10"/>
  <c r="AK305" i="10"/>
  <c r="AJ305" i="10"/>
  <c r="AI305" i="10"/>
  <c r="AO304" i="10"/>
  <c r="AN304" i="10"/>
  <c r="AM304" i="10"/>
  <c r="AL304" i="10"/>
  <c r="AK304" i="10"/>
  <c r="AJ304" i="10"/>
  <c r="AI304" i="10"/>
  <c r="AO303" i="10"/>
  <c r="AN303" i="10"/>
  <c r="AM303" i="10"/>
  <c r="AL303" i="10"/>
  <c r="AK303" i="10"/>
  <c r="AJ303" i="10"/>
  <c r="AI303" i="10"/>
  <c r="AO302" i="10"/>
  <c r="AN302" i="10"/>
  <c r="AM302" i="10"/>
  <c r="AL302" i="10"/>
  <c r="AK302" i="10"/>
  <c r="AJ302" i="10"/>
  <c r="AI302" i="10"/>
  <c r="AO301" i="10"/>
  <c r="AN301" i="10"/>
  <c r="AM301" i="10"/>
  <c r="AL301" i="10"/>
  <c r="AK301" i="10"/>
  <c r="AJ301" i="10"/>
  <c r="AI301" i="10"/>
  <c r="AO300" i="10"/>
  <c r="AN300" i="10"/>
  <c r="AM300" i="10"/>
  <c r="AL300" i="10"/>
  <c r="AK300" i="10"/>
  <c r="AJ300" i="10"/>
  <c r="AI300" i="10"/>
  <c r="AO299" i="10"/>
  <c r="AN299" i="10"/>
  <c r="AM299" i="10"/>
  <c r="AL299" i="10"/>
  <c r="AK299" i="10"/>
  <c r="AJ299" i="10"/>
  <c r="AI299" i="10"/>
  <c r="AO298" i="10"/>
  <c r="AN298" i="10"/>
  <c r="AM298" i="10"/>
  <c r="AL298" i="10"/>
  <c r="AK298" i="10"/>
  <c r="AJ298" i="10"/>
  <c r="AI298" i="10"/>
  <c r="AO297" i="10"/>
  <c r="AN297" i="10"/>
  <c r="AM297" i="10"/>
  <c r="AL297" i="10"/>
  <c r="AK297" i="10"/>
  <c r="AJ297" i="10"/>
  <c r="AI297" i="10"/>
  <c r="AO296" i="10"/>
  <c r="AN296" i="10"/>
  <c r="AM296" i="10"/>
  <c r="AL296" i="10"/>
  <c r="AK296" i="10"/>
  <c r="AJ296" i="10"/>
  <c r="AI296" i="10"/>
  <c r="AO295" i="10"/>
  <c r="AN295" i="10"/>
  <c r="AM295" i="10"/>
  <c r="AL295" i="10"/>
  <c r="AK295" i="10"/>
  <c r="AJ295" i="10"/>
  <c r="AI295" i="10"/>
  <c r="AO294" i="10"/>
  <c r="AN294" i="10"/>
  <c r="AM294" i="10"/>
  <c r="AL294" i="10"/>
  <c r="AK294" i="10"/>
  <c r="AJ294" i="10"/>
  <c r="AI294" i="10"/>
  <c r="AH293" i="10"/>
  <c r="AO287" i="10"/>
  <c r="AN287" i="10"/>
  <c r="AM287" i="10"/>
  <c r="AL287" i="10"/>
  <c r="AK287" i="10"/>
  <c r="AJ287" i="10"/>
  <c r="AI287" i="10"/>
  <c r="AO286" i="10"/>
  <c r="AN286" i="10"/>
  <c r="AM286" i="10"/>
  <c r="AL286" i="10"/>
  <c r="AK286" i="10"/>
  <c r="AJ286" i="10"/>
  <c r="AI286" i="10"/>
  <c r="AO285" i="10"/>
  <c r="AN285" i="10"/>
  <c r="AM285" i="10"/>
  <c r="AL285" i="10"/>
  <c r="AK285" i="10"/>
  <c r="AJ285" i="10"/>
  <c r="AI285" i="10"/>
  <c r="AO284" i="10"/>
  <c r="AN284" i="10"/>
  <c r="AM284" i="10"/>
  <c r="AL284" i="10"/>
  <c r="AK284" i="10"/>
  <c r="AJ284" i="10"/>
  <c r="AI284" i="10"/>
  <c r="AO283" i="10"/>
  <c r="AN283" i="10"/>
  <c r="AM283" i="10"/>
  <c r="AL283" i="10"/>
  <c r="AK283" i="10"/>
  <c r="AJ283" i="10"/>
  <c r="AI283" i="10"/>
  <c r="AO282" i="10"/>
  <c r="AN282" i="10"/>
  <c r="AM282" i="10"/>
  <c r="AL282" i="10"/>
  <c r="AK282" i="10"/>
  <c r="AJ282" i="10"/>
  <c r="AI282" i="10"/>
  <c r="AO281" i="10"/>
  <c r="AN281" i="10"/>
  <c r="AM281" i="10"/>
  <c r="AL281" i="10"/>
  <c r="AK281" i="10"/>
  <c r="AJ281" i="10"/>
  <c r="AI281" i="10"/>
  <c r="AO280" i="10"/>
  <c r="AN280" i="10"/>
  <c r="AM280" i="10"/>
  <c r="AL280" i="10"/>
  <c r="AK280" i="10"/>
  <c r="AJ280" i="10"/>
  <c r="AI280" i="10"/>
  <c r="AO279" i="10"/>
  <c r="AN279" i="10"/>
  <c r="AM279" i="10"/>
  <c r="AL279" i="10"/>
  <c r="AK279" i="10"/>
  <c r="AJ279" i="10"/>
  <c r="AI279" i="10"/>
  <c r="AO278" i="10"/>
  <c r="AN278" i="10"/>
  <c r="AM278" i="10"/>
  <c r="AL278" i="10"/>
  <c r="AK278" i="10"/>
  <c r="AJ278" i="10"/>
  <c r="AI278" i="10"/>
  <c r="AO277" i="10"/>
  <c r="AN277" i="10"/>
  <c r="AM277" i="10"/>
  <c r="AL277" i="10"/>
  <c r="AK277" i="10"/>
  <c r="AJ277" i="10"/>
  <c r="AI277" i="10"/>
  <c r="AO276" i="10"/>
  <c r="AN276" i="10"/>
  <c r="AM276" i="10"/>
  <c r="AL276" i="10"/>
  <c r="AK276" i="10"/>
  <c r="AJ276" i="10"/>
  <c r="AI276" i="10"/>
  <c r="AO275" i="10"/>
  <c r="AN275" i="10"/>
  <c r="AM275" i="10"/>
  <c r="AL275" i="10"/>
  <c r="AK275" i="10"/>
  <c r="AJ275" i="10"/>
  <c r="AI275" i="10"/>
  <c r="AO274" i="10"/>
  <c r="AN274" i="10"/>
  <c r="AM274" i="10"/>
  <c r="AL274" i="10"/>
  <c r="AK274" i="10"/>
  <c r="AJ274" i="10"/>
  <c r="AI274" i="10"/>
  <c r="AO273" i="10"/>
  <c r="AN273" i="10"/>
  <c r="AM273" i="10"/>
  <c r="AL273" i="10"/>
  <c r="AK273" i="10"/>
  <c r="AJ273" i="10"/>
  <c r="AI273" i="10"/>
  <c r="AO272" i="10"/>
  <c r="AN272" i="10"/>
  <c r="AM272" i="10"/>
  <c r="AL272" i="10"/>
  <c r="AK272" i="10"/>
  <c r="AJ272" i="10"/>
  <c r="AI272" i="10"/>
  <c r="AO271" i="10"/>
  <c r="AN271" i="10"/>
  <c r="AM271" i="10"/>
  <c r="AL271" i="10"/>
  <c r="AK271" i="10"/>
  <c r="AJ271" i="10"/>
  <c r="AI271" i="10"/>
  <c r="AO270" i="10"/>
  <c r="AN270" i="10"/>
  <c r="AM270" i="10"/>
  <c r="AL270" i="10"/>
  <c r="AK270" i="10"/>
  <c r="AJ270" i="10"/>
  <c r="AI270" i="10"/>
  <c r="AO269" i="10"/>
  <c r="AN269" i="10"/>
  <c r="AM269" i="10"/>
  <c r="AL269" i="10"/>
  <c r="AK269" i="10"/>
  <c r="AJ269" i="10"/>
  <c r="AI269" i="10"/>
  <c r="AO268" i="10"/>
  <c r="AN268" i="10"/>
  <c r="AM268" i="10"/>
  <c r="AL268" i="10"/>
  <c r="AK268" i="10"/>
  <c r="AJ268" i="10"/>
  <c r="AI268" i="10"/>
  <c r="AO267" i="10"/>
  <c r="AN267" i="10"/>
  <c r="AM267" i="10"/>
  <c r="AL267" i="10"/>
  <c r="AK267" i="10"/>
  <c r="AJ267" i="10"/>
  <c r="AI267" i="10"/>
  <c r="AO266" i="10"/>
  <c r="AN266" i="10"/>
  <c r="AM266" i="10"/>
  <c r="AL266" i="10"/>
  <c r="AK266" i="10"/>
  <c r="AJ266" i="10"/>
  <c r="AI266" i="10"/>
  <c r="AO265" i="10"/>
  <c r="AN265" i="10"/>
  <c r="AM265" i="10"/>
  <c r="AL265" i="10"/>
  <c r="AK265" i="10"/>
  <c r="AJ265" i="10"/>
  <c r="AI265" i="10"/>
  <c r="AH264" i="10"/>
  <c r="AO257" i="10"/>
  <c r="AN257" i="10"/>
  <c r="AM257" i="10"/>
  <c r="AL257" i="10"/>
  <c r="AK257" i="10"/>
  <c r="AJ257" i="10"/>
  <c r="AI257" i="10"/>
  <c r="AO256" i="10"/>
  <c r="AN256" i="10"/>
  <c r="AM256" i="10"/>
  <c r="AL256" i="10"/>
  <c r="AK256" i="10"/>
  <c r="AJ256" i="10"/>
  <c r="AI256" i="10"/>
  <c r="AO255" i="10"/>
  <c r="AN255" i="10"/>
  <c r="AM255" i="10"/>
  <c r="AL255" i="10"/>
  <c r="AK255" i="10"/>
  <c r="AJ255" i="10"/>
  <c r="AI255" i="10"/>
  <c r="AO254" i="10"/>
  <c r="AN254" i="10"/>
  <c r="AM254" i="10"/>
  <c r="AL254" i="10"/>
  <c r="AK254" i="10"/>
  <c r="AJ254" i="10"/>
  <c r="AI254" i="10"/>
  <c r="AO253" i="10"/>
  <c r="AN253" i="10"/>
  <c r="AM253" i="10"/>
  <c r="AL253" i="10"/>
  <c r="AK253" i="10"/>
  <c r="AJ253" i="10"/>
  <c r="AI253" i="10"/>
  <c r="AO252" i="10"/>
  <c r="AN252" i="10"/>
  <c r="AM252" i="10"/>
  <c r="AL252" i="10"/>
  <c r="AK252" i="10"/>
  <c r="AJ252" i="10"/>
  <c r="AI252" i="10"/>
  <c r="AO251" i="10"/>
  <c r="AN251" i="10"/>
  <c r="AM251" i="10"/>
  <c r="AL251" i="10"/>
  <c r="AK251" i="10"/>
  <c r="AJ251" i="10"/>
  <c r="AI251" i="10"/>
  <c r="AO250" i="10"/>
  <c r="AN250" i="10"/>
  <c r="AM250" i="10"/>
  <c r="AL250" i="10"/>
  <c r="AK250" i="10"/>
  <c r="AJ250" i="10"/>
  <c r="AI250" i="10"/>
  <c r="AO249" i="10"/>
  <c r="AN249" i="10"/>
  <c r="AM249" i="10"/>
  <c r="AL249" i="10"/>
  <c r="AK249" i="10"/>
  <c r="AJ249" i="10"/>
  <c r="AI249" i="10"/>
  <c r="AO248" i="10"/>
  <c r="AN248" i="10"/>
  <c r="AM248" i="10"/>
  <c r="AL248" i="10"/>
  <c r="AK248" i="10"/>
  <c r="AJ248" i="10"/>
  <c r="AI248" i="10"/>
  <c r="AO247" i="10"/>
  <c r="AN247" i="10"/>
  <c r="AM247" i="10"/>
  <c r="AL247" i="10"/>
  <c r="AK247" i="10"/>
  <c r="AJ247" i="10"/>
  <c r="AI247" i="10"/>
  <c r="AO246" i="10"/>
  <c r="AN246" i="10"/>
  <c r="AM246" i="10"/>
  <c r="AL246" i="10"/>
  <c r="AK246" i="10"/>
  <c r="AJ246" i="10"/>
  <c r="AI246" i="10"/>
  <c r="AO245" i="10"/>
  <c r="AN245" i="10"/>
  <c r="AM245" i="10"/>
  <c r="AL245" i="10"/>
  <c r="AK245" i="10"/>
  <c r="AJ245" i="10"/>
  <c r="AI245" i="10"/>
  <c r="AO244" i="10"/>
  <c r="AN244" i="10"/>
  <c r="AM244" i="10"/>
  <c r="AL244" i="10"/>
  <c r="AK244" i="10"/>
  <c r="AJ244" i="10"/>
  <c r="AI244" i="10"/>
  <c r="AO243" i="10"/>
  <c r="AN243" i="10"/>
  <c r="AM243" i="10"/>
  <c r="AL243" i="10"/>
  <c r="AK243" i="10"/>
  <c r="AJ243" i="10"/>
  <c r="AI243" i="10"/>
  <c r="AO242" i="10"/>
  <c r="AN242" i="10"/>
  <c r="AM242" i="10"/>
  <c r="AL242" i="10"/>
  <c r="AK242" i="10"/>
  <c r="AJ242" i="10"/>
  <c r="AI242" i="10"/>
  <c r="AO241" i="10"/>
  <c r="AN241" i="10"/>
  <c r="AM241" i="10"/>
  <c r="AL241" i="10"/>
  <c r="AK241" i="10"/>
  <c r="AJ241" i="10"/>
  <c r="AI241" i="10"/>
  <c r="AO240" i="10"/>
  <c r="AN240" i="10"/>
  <c r="AM240" i="10"/>
  <c r="AL240" i="10"/>
  <c r="AK240" i="10"/>
  <c r="AJ240" i="10"/>
  <c r="AI240" i="10"/>
  <c r="AO239" i="10"/>
  <c r="AN239" i="10"/>
  <c r="AM239" i="10"/>
  <c r="AL239" i="10"/>
  <c r="AK239" i="10"/>
  <c r="AJ239" i="10"/>
  <c r="AI239" i="10"/>
  <c r="AO238" i="10"/>
  <c r="AN238" i="10"/>
  <c r="AM238" i="10"/>
  <c r="AL238" i="10"/>
  <c r="AK238" i="10"/>
  <c r="AJ238" i="10"/>
  <c r="AI238" i="10"/>
  <c r="AO237" i="10"/>
  <c r="AN237" i="10"/>
  <c r="AM237" i="10"/>
  <c r="AL237" i="10"/>
  <c r="AK237" i="10"/>
  <c r="AJ237" i="10"/>
  <c r="AI237" i="10"/>
  <c r="AO236" i="10"/>
  <c r="AN236" i="10"/>
  <c r="AM236" i="10"/>
  <c r="AL236" i="10"/>
  <c r="AK236" i="10"/>
  <c r="AJ236" i="10"/>
  <c r="AI236" i="10"/>
  <c r="AO235" i="10"/>
  <c r="AN235" i="10"/>
  <c r="AM235" i="10"/>
  <c r="AL235" i="10"/>
  <c r="AK235" i="10"/>
  <c r="AJ235" i="10"/>
  <c r="AI235" i="10"/>
  <c r="AH234" i="10"/>
  <c r="AO227" i="10"/>
  <c r="AN227" i="10"/>
  <c r="AM227" i="10"/>
  <c r="AL227" i="10"/>
  <c r="AK227" i="10"/>
  <c r="AJ227" i="10"/>
  <c r="AI227" i="10"/>
  <c r="AO226" i="10"/>
  <c r="AN226" i="10"/>
  <c r="AM226" i="10"/>
  <c r="AL226" i="10"/>
  <c r="AK226" i="10"/>
  <c r="AJ226" i="10"/>
  <c r="AI226" i="10"/>
  <c r="AO225" i="10"/>
  <c r="AN225" i="10"/>
  <c r="AM225" i="10"/>
  <c r="AL225" i="10"/>
  <c r="AK225" i="10"/>
  <c r="AJ225" i="10"/>
  <c r="AI225" i="10"/>
  <c r="AO224" i="10"/>
  <c r="AN224" i="10"/>
  <c r="AM224" i="10"/>
  <c r="AL224" i="10"/>
  <c r="AK224" i="10"/>
  <c r="AJ224" i="10"/>
  <c r="AI224" i="10"/>
  <c r="AO223" i="10"/>
  <c r="AN223" i="10"/>
  <c r="AM223" i="10"/>
  <c r="AL223" i="10"/>
  <c r="AK223" i="10"/>
  <c r="AJ223" i="10"/>
  <c r="AI223" i="10"/>
  <c r="AO222" i="10"/>
  <c r="AN222" i="10"/>
  <c r="AM222" i="10"/>
  <c r="AL222" i="10"/>
  <c r="AK222" i="10"/>
  <c r="AJ222" i="10"/>
  <c r="AI222" i="10"/>
  <c r="AO221" i="10"/>
  <c r="AN221" i="10"/>
  <c r="AM221" i="10"/>
  <c r="AL221" i="10"/>
  <c r="AK221" i="10"/>
  <c r="AJ221" i="10"/>
  <c r="AI221" i="10"/>
  <c r="AO220" i="10"/>
  <c r="AN220" i="10"/>
  <c r="AM220" i="10"/>
  <c r="AL220" i="10"/>
  <c r="AK220" i="10"/>
  <c r="AJ220" i="10"/>
  <c r="AI220" i="10"/>
  <c r="AO219" i="10"/>
  <c r="AN219" i="10"/>
  <c r="AM219" i="10"/>
  <c r="AL219" i="10"/>
  <c r="AK219" i="10"/>
  <c r="AJ219" i="10"/>
  <c r="AI219" i="10"/>
  <c r="AO218" i="10"/>
  <c r="AN218" i="10"/>
  <c r="AM218" i="10"/>
  <c r="AL218" i="10"/>
  <c r="AK218" i="10"/>
  <c r="AJ218" i="10"/>
  <c r="AI218" i="10"/>
  <c r="AO217" i="10"/>
  <c r="AN217" i="10"/>
  <c r="AM217" i="10"/>
  <c r="AL217" i="10"/>
  <c r="AK217" i="10"/>
  <c r="AJ217" i="10"/>
  <c r="AI217" i="10"/>
  <c r="AO216" i="10"/>
  <c r="AN216" i="10"/>
  <c r="AM216" i="10"/>
  <c r="AL216" i="10"/>
  <c r="AK216" i="10"/>
  <c r="AJ216" i="10"/>
  <c r="AI216" i="10"/>
  <c r="AO215" i="10"/>
  <c r="AN215" i="10"/>
  <c r="AM215" i="10"/>
  <c r="AL215" i="10"/>
  <c r="AK215" i="10"/>
  <c r="AJ215" i="10"/>
  <c r="AI215" i="10"/>
  <c r="AO214" i="10"/>
  <c r="AN214" i="10"/>
  <c r="AM214" i="10"/>
  <c r="AL214" i="10"/>
  <c r="AK214" i="10"/>
  <c r="AJ214" i="10"/>
  <c r="AI214" i="10"/>
  <c r="AO213" i="10"/>
  <c r="AN213" i="10"/>
  <c r="AM213" i="10"/>
  <c r="AL213" i="10"/>
  <c r="AK213" i="10"/>
  <c r="AJ213" i="10"/>
  <c r="AI213" i="10"/>
  <c r="AO212" i="10"/>
  <c r="AN212" i="10"/>
  <c r="AM212" i="10"/>
  <c r="AL212" i="10"/>
  <c r="AK212" i="10"/>
  <c r="AJ212" i="10"/>
  <c r="AI212" i="10"/>
  <c r="AO211" i="10"/>
  <c r="AN211" i="10"/>
  <c r="AM211" i="10"/>
  <c r="AL211" i="10"/>
  <c r="AK211" i="10"/>
  <c r="AJ211" i="10"/>
  <c r="AI211" i="10"/>
  <c r="AO210" i="10"/>
  <c r="AN210" i="10"/>
  <c r="AM210" i="10"/>
  <c r="AL210" i="10"/>
  <c r="AK210" i="10"/>
  <c r="AJ210" i="10"/>
  <c r="AI210" i="10"/>
  <c r="AO209" i="10"/>
  <c r="AN209" i="10"/>
  <c r="AM209" i="10"/>
  <c r="AL209" i="10"/>
  <c r="AK209" i="10"/>
  <c r="AJ209" i="10"/>
  <c r="AI209" i="10"/>
  <c r="AO208" i="10"/>
  <c r="AN208" i="10"/>
  <c r="AM208" i="10"/>
  <c r="AL208" i="10"/>
  <c r="AK208" i="10"/>
  <c r="AJ208" i="10"/>
  <c r="AI208" i="10"/>
  <c r="AO207" i="10"/>
  <c r="AN207" i="10"/>
  <c r="AM207" i="10"/>
  <c r="AL207" i="10"/>
  <c r="AK207" i="10"/>
  <c r="AJ207" i="10"/>
  <c r="AI207" i="10"/>
  <c r="AO206" i="10"/>
  <c r="AN206" i="10"/>
  <c r="AM206" i="10"/>
  <c r="AL206" i="10"/>
  <c r="AK206" i="10"/>
  <c r="AJ206" i="10"/>
  <c r="AI206" i="10"/>
  <c r="AO205" i="10"/>
  <c r="AN205" i="10"/>
  <c r="AM205" i="10"/>
  <c r="AL205" i="10"/>
  <c r="AK205" i="10"/>
  <c r="AJ205" i="10"/>
  <c r="AI205" i="10"/>
  <c r="AH204" i="10"/>
  <c r="AO197" i="10"/>
  <c r="AN197" i="10"/>
  <c r="AM197" i="10"/>
  <c r="AL197" i="10"/>
  <c r="AK197" i="10"/>
  <c r="AJ197" i="10"/>
  <c r="AI197" i="10"/>
  <c r="AO196" i="10"/>
  <c r="AN196" i="10"/>
  <c r="AM196" i="10"/>
  <c r="AL196" i="10"/>
  <c r="AK196" i="10"/>
  <c r="AJ196" i="10"/>
  <c r="AI196" i="10"/>
  <c r="AO195" i="10"/>
  <c r="AN195" i="10"/>
  <c r="AM195" i="10"/>
  <c r="AL195" i="10"/>
  <c r="AK195" i="10"/>
  <c r="AJ195" i="10"/>
  <c r="AI195" i="10"/>
  <c r="AO194" i="10"/>
  <c r="AN194" i="10"/>
  <c r="AM194" i="10"/>
  <c r="AL194" i="10"/>
  <c r="AK194" i="10"/>
  <c r="AJ194" i="10"/>
  <c r="AI194" i="10"/>
  <c r="AO193" i="10"/>
  <c r="AN193" i="10"/>
  <c r="AM193" i="10"/>
  <c r="AL193" i="10"/>
  <c r="AK193" i="10"/>
  <c r="AJ193" i="10"/>
  <c r="AI193" i="10"/>
  <c r="AO192" i="10"/>
  <c r="AN192" i="10"/>
  <c r="AM192" i="10"/>
  <c r="AL192" i="10"/>
  <c r="AK192" i="10"/>
  <c r="AJ192" i="10"/>
  <c r="AI192" i="10"/>
  <c r="AO191" i="10"/>
  <c r="AN191" i="10"/>
  <c r="AM191" i="10"/>
  <c r="AL191" i="10"/>
  <c r="AK191" i="10"/>
  <c r="AJ191" i="10"/>
  <c r="AI191" i="10"/>
  <c r="AO190" i="10"/>
  <c r="AN190" i="10"/>
  <c r="AM190" i="10"/>
  <c r="AL190" i="10"/>
  <c r="AK190" i="10"/>
  <c r="AJ190" i="10"/>
  <c r="AI190" i="10"/>
  <c r="AO189" i="10"/>
  <c r="AN189" i="10"/>
  <c r="AM189" i="10"/>
  <c r="AL189" i="10"/>
  <c r="AK189" i="10"/>
  <c r="AJ189" i="10"/>
  <c r="AI189" i="10"/>
  <c r="AO188" i="10"/>
  <c r="AN188" i="10"/>
  <c r="AM188" i="10"/>
  <c r="AL188" i="10"/>
  <c r="AK188" i="10"/>
  <c r="AJ188" i="10"/>
  <c r="AI188" i="10"/>
  <c r="AO187" i="10"/>
  <c r="AN187" i="10"/>
  <c r="AM187" i="10"/>
  <c r="AL187" i="10"/>
  <c r="AK187" i="10"/>
  <c r="AJ187" i="10"/>
  <c r="AI187" i="10"/>
  <c r="AO186" i="10"/>
  <c r="AN186" i="10"/>
  <c r="AM186" i="10"/>
  <c r="AL186" i="10"/>
  <c r="AK186" i="10"/>
  <c r="AJ186" i="10"/>
  <c r="AI186" i="10"/>
  <c r="AO185" i="10"/>
  <c r="AN185" i="10"/>
  <c r="AM185" i="10"/>
  <c r="AL185" i="10"/>
  <c r="AK185" i="10"/>
  <c r="AJ185" i="10"/>
  <c r="AI185" i="10"/>
  <c r="AO184" i="10"/>
  <c r="AN184" i="10"/>
  <c r="AM184" i="10"/>
  <c r="AL184" i="10"/>
  <c r="AK184" i="10"/>
  <c r="AJ184" i="10"/>
  <c r="AI184" i="10"/>
  <c r="AO183" i="10"/>
  <c r="AN183" i="10"/>
  <c r="AM183" i="10"/>
  <c r="AL183" i="10"/>
  <c r="AK183" i="10"/>
  <c r="AJ183" i="10"/>
  <c r="AI183" i="10"/>
  <c r="AO182" i="10"/>
  <c r="AN182" i="10"/>
  <c r="AM182" i="10"/>
  <c r="AL182" i="10"/>
  <c r="AK182" i="10"/>
  <c r="AJ182" i="10"/>
  <c r="AI182" i="10"/>
  <c r="AO181" i="10"/>
  <c r="AN181" i="10"/>
  <c r="AM181" i="10"/>
  <c r="AL181" i="10"/>
  <c r="AK181" i="10"/>
  <c r="AJ181" i="10"/>
  <c r="AI181" i="10"/>
  <c r="AO180" i="10"/>
  <c r="AN180" i="10"/>
  <c r="AM180" i="10"/>
  <c r="AL180" i="10"/>
  <c r="AK180" i="10"/>
  <c r="AJ180" i="10"/>
  <c r="AI180" i="10"/>
  <c r="AO179" i="10"/>
  <c r="AN179" i="10"/>
  <c r="AM179" i="10"/>
  <c r="AL179" i="10"/>
  <c r="AK179" i="10"/>
  <c r="AJ179" i="10"/>
  <c r="AI179" i="10"/>
  <c r="AO178" i="10"/>
  <c r="AN178" i="10"/>
  <c r="AM178" i="10"/>
  <c r="AL178" i="10"/>
  <c r="AK178" i="10"/>
  <c r="AJ178" i="10"/>
  <c r="AI178" i="10"/>
  <c r="AO177" i="10"/>
  <c r="AN177" i="10"/>
  <c r="AM177" i="10"/>
  <c r="AL177" i="10"/>
  <c r="AK177" i="10"/>
  <c r="AJ177" i="10"/>
  <c r="AI177" i="10"/>
  <c r="AO176" i="10"/>
  <c r="AN176" i="10"/>
  <c r="AM176" i="10"/>
  <c r="AL176" i="10"/>
  <c r="AK176" i="10"/>
  <c r="AJ176" i="10"/>
  <c r="AI176" i="10"/>
  <c r="AO175" i="10"/>
  <c r="AN175" i="10"/>
  <c r="AM175" i="10"/>
  <c r="AL175" i="10"/>
  <c r="AK175" i="10"/>
  <c r="AJ175" i="10"/>
  <c r="AI175" i="10"/>
  <c r="AH174" i="10"/>
  <c r="AO167" i="10"/>
  <c r="AN167" i="10"/>
  <c r="AM167" i="10"/>
  <c r="AL167" i="10"/>
  <c r="AK167" i="10"/>
  <c r="AJ167" i="10"/>
  <c r="AI167" i="10"/>
  <c r="AO166" i="10"/>
  <c r="AN166" i="10"/>
  <c r="AM166" i="10"/>
  <c r="AL166" i="10"/>
  <c r="AK166" i="10"/>
  <c r="AJ166" i="10"/>
  <c r="AI166" i="10"/>
  <c r="AO165" i="10"/>
  <c r="AN165" i="10"/>
  <c r="AM165" i="10"/>
  <c r="AL165" i="10"/>
  <c r="AK165" i="10"/>
  <c r="AJ165" i="10"/>
  <c r="AI165" i="10"/>
  <c r="AO164" i="10"/>
  <c r="AN164" i="10"/>
  <c r="AM164" i="10"/>
  <c r="AL164" i="10"/>
  <c r="AK164" i="10"/>
  <c r="AJ164" i="10"/>
  <c r="AI164" i="10"/>
  <c r="AO163" i="10"/>
  <c r="AN163" i="10"/>
  <c r="AM163" i="10"/>
  <c r="AL163" i="10"/>
  <c r="AK163" i="10"/>
  <c r="AJ163" i="10"/>
  <c r="AI163" i="10"/>
  <c r="AO162" i="10"/>
  <c r="AN162" i="10"/>
  <c r="AM162" i="10"/>
  <c r="AL162" i="10"/>
  <c r="AK162" i="10"/>
  <c r="AJ162" i="10"/>
  <c r="AI162" i="10"/>
  <c r="AO161" i="10"/>
  <c r="AN161" i="10"/>
  <c r="AM161" i="10"/>
  <c r="AL161" i="10"/>
  <c r="AK161" i="10"/>
  <c r="AJ161" i="10"/>
  <c r="AI161" i="10"/>
  <c r="AO160" i="10"/>
  <c r="AN160" i="10"/>
  <c r="AM160" i="10"/>
  <c r="AL160" i="10"/>
  <c r="AK160" i="10"/>
  <c r="AJ160" i="10"/>
  <c r="AI160" i="10"/>
  <c r="AO159" i="10"/>
  <c r="AN159" i="10"/>
  <c r="AM159" i="10"/>
  <c r="AL159" i="10"/>
  <c r="AK159" i="10"/>
  <c r="AJ159" i="10"/>
  <c r="AI159" i="10"/>
  <c r="AO158" i="10"/>
  <c r="AN158" i="10"/>
  <c r="AM158" i="10"/>
  <c r="AL158" i="10"/>
  <c r="AK158" i="10"/>
  <c r="AJ158" i="10"/>
  <c r="AI158" i="10"/>
  <c r="AO157" i="10"/>
  <c r="AN157" i="10"/>
  <c r="AM157" i="10"/>
  <c r="AL157" i="10"/>
  <c r="AK157" i="10"/>
  <c r="AJ157" i="10"/>
  <c r="AI157" i="10"/>
  <c r="AO156" i="10"/>
  <c r="AN156" i="10"/>
  <c r="AM156" i="10"/>
  <c r="AL156" i="10"/>
  <c r="AK156" i="10"/>
  <c r="AJ156" i="10"/>
  <c r="AI156" i="10"/>
  <c r="AO155" i="10"/>
  <c r="AN155" i="10"/>
  <c r="AM155" i="10"/>
  <c r="AL155" i="10"/>
  <c r="AK155" i="10"/>
  <c r="AJ155" i="10"/>
  <c r="AI155" i="10"/>
  <c r="AO154" i="10"/>
  <c r="AN154" i="10"/>
  <c r="AM154" i="10"/>
  <c r="AL154" i="10"/>
  <c r="AK154" i="10"/>
  <c r="AJ154" i="10"/>
  <c r="AI154" i="10"/>
  <c r="AO153" i="10"/>
  <c r="AN153" i="10"/>
  <c r="AM153" i="10"/>
  <c r="AL153" i="10"/>
  <c r="AK153" i="10"/>
  <c r="AJ153" i="10"/>
  <c r="AI153" i="10"/>
  <c r="AO152" i="10"/>
  <c r="AN152" i="10"/>
  <c r="AM152" i="10"/>
  <c r="AL152" i="10"/>
  <c r="AK152" i="10"/>
  <c r="AJ152" i="10"/>
  <c r="AI152" i="10"/>
  <c r="AO151" i="10"/>
  <c r="AN151" i="10"/>
  <c r="AM151" i="10"/>
  <c r="AL151" i="10"/>
  <c r="AK151" i="10"/>
  <c r="AJ151" i="10"/>
  <c r="AI151" i="10"/>
  <c r="AO150" i="10"/>
  <c r="AN150" i="10"/>
  <c r="AM150" i="10"/>
  <c r="AL150" i="10"/>
  <c r="AK150" i="10"/>
  <c r="AJ150" i="10"/>
  <c r="AI150" i="10"/>
  <c r="AO149" i="10"/>
  <c r="AN149" i="10"/>
  <c r="AM149" i="10"/>
  <c r="AL149" i="10"/>
  <c r="AK149" i="10"/>
  <c r="AJ149" i="10"/>
  <c r="AI149" i="10"/>
  <c r="AO148" i="10"/>
  <c r="AN148" i="10"/>
  <c r="AM148" i="10"/>
  <c r="AL148" i="10"/>
  <c r="AK148" i="10"/>
  <c r="AJ148" i="10"/>
  <c r="AI148" i="10"/>
  <c r="AO147" i="10"/>
  <c r="AN147" i="10"/>
  <c r="AM147" i="10"/>
  <c r="AL147" i="10"/>
  <c r="AK147" i="10"/>
  <c r="AJ147" i="10"/>
  <c r="AI147" i="10"/>
  <c r="AO146" i="10"/>
  <c r="AN146" i="10"/>
  <c r="AM146" i="10"/>
  <c r="AL146" i="10"/>
  <c r="AK146" i="10"/>
  <c r="AJ146" i="10"/>
  <c r="AI146" i="10"/>
  <c r="AO145" i="10"/>
  <c r="AN145" i="10"/>
  <c r="AM145" i="10"/>
  <c r="AL145" i="10"/>
  <c r="AK145" i="10"/>
  <c r="AJ145" i="10"/>
  <c r="AI145" i="10"/>
  <c r="AH144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AO108" i="10"/>
  <c r="AN108" i="10"/>
  <c r="AM108" i="10"/>
  <c r="AL108" i="10"/>
  <c r="AK108" i="10"/>
  <c r="AJ108" i="10"/>
  <c r="AI108" i="10"/>
  <c r="M108" i="10"/>
  <c r="AO107" i="10"/>
  <c r="AN107" i="10"/>
  <c r="AM107" i="10"/>
  <c r="AL107" i="10"/>
  <c r="AK107" i="10"/>
  <c r="AJ107" i="10"/>
  <c r="AI107" i="10"/>
  <c r="M107" i="10"/>
  <c r="AO106" i="10"/>
  <c r="AN106" i="10"/>
  <c r="AM106" i="10"/>
  <c r="AL106" i="10"/>
  <c r="AK106" i="10"/>
  <c r="AJ106" i="10"/>
  <c r="AI106" i="10"/>
  <c r="M106" i="10"/>
  <c r="AO105" i="10"/>
  <c r="AN105" i="10"/>
  <c r="AM105" i="10"/>
  <c r="AL105" i="10"/>
  <c r="AK105" i="10"/>
  <c r="AJ105" i="10"/>
  <c r="AI105" i="10"/>
  <c r="M105" i="10"/>
  <c r="AO104" i="10"/>
  <c r="AN104" i="10"/>
  <c r="AM104" i="10"/>
  <c r="AL104" i="10"/>
  <c r="AK104" i="10"/>
  <c r="AJ104" i="10"/>
  <c r="AI104" i="10"/>
  <c r="M104" i="10"/>
  <c r="AO103" i="10"/>
  <c r="AN103" i="10"/>
  <c r="AM103" i="10"/>
  <c r="AL103" i="10"/>
  <c r="AK103" i="10"/>
  <c r="AJ103" i="10"/>
  <c r="AI103" i="10"/>
  <c r="M103" i="10"/>
  <c r="AO102" i="10"/>
  <c r="AN102" i="10"/>
  <c r="AM102" i="10"/>
  <c r="AL102" i="10"/>
  <c r="AK102" i="10"/>
  <c r="AJ102" i="10"/>
  <c r="AI102" i="10"/>
  <c r="M102" i="10"/>
  <c r="AH101" i="10"/>
  <c r="T101" i="10"/>
  <c r="S101" i="10"/>
  <c r="R101" i="10"/>
  <c r="Q101" i="10"/>
  <c r="P101" i="10"/>
  <c r="O101" i="10"/>
  <c r="N101" i="10"/>
  <c r="AO94" i="10"/>
  <c r="AN94" i="10"/>
  <c r="AM94" i="10"/>
  <c r="AL94" i="10"/>
  <c r="AK94" i="10"/>
  <c r="AJ94" i="10"/>
  <c r="AI94" i="10"/>
  <c r="M94" i="10"/>
  <c r="AO93" i="10"/>
  <c r="AN93" i="10"/>
  <c r="AM93" i="10"/>
  <c r="AL93" i="10"/>
  <c r="AK93" i="10"/>
  <c r="AJ93" i="10"/>
  <c r="AI93" i="10"/>
  <c r="M93" i="10"/>
  <c r="AO92" i="10"/>
  <c r="AN92" i="10"/>
  <c r="AM92" i="10"/>
  <c r="AL92" i="10"/>
  <c r="AK92" i="10"/>
  <c r="AJ92" i="10"/>
  <c r="AI92" i="10"/>
  <c r="M92" i="10"/>
  <c r="AO91" i="10"/>
  <c r="AN91" i="10"/>
  <c r="AM91" i="10"/>
  <c r="AL91" i="10"/>
  <c r="AK91" i="10"/>
  <c r="AJ91" i="10"/>
  <c r="AI91" i="10"/>
  <c r="M91" i="10"/>
  <c r="AO90" i="10"/>
  <c r="AN90" i="10"/>
  <c r="AM90" i="10"/>
  <c r="AL90" i="10"/>
  <c r="AK90" i="10"/>
  <c r="AJ90" i="10"/>
  <c r="AI90" i="10"/>
  <c r="M90" i="10"/>
  <c r="AO89" i="10"/>
  <c r="AN89" i="10"/>
  <c r="AM89" i="10"/>
  <c r="AL89" i="10"/>
  <c r="AK89" i="10"/>
  <c r="AJ89" i="10"/>
  <c r="AI89" i="10"/>
  <c r="M89" i="10"/>
  <c r="AO88" i="10"/>
  <c r="AN88" i="10"/>
  <c r="AM88" i="10"/>
  <c r="AL88" i="10"/>
  <c r="AK88" i="10"/>
  <c r="AJ88" i="10"/>
  <c r="AI88" i="10"/>
  <c r="M88" i="10"/>
  <c r="AH87" i="10"/>
  <c r="T87" i="10"/>
  <c r="S87" i="10"/>
  <c r="R87" i="10"/>
  <c r="Q87" i="10"/>
  <c r="P87" i="10"/>
  <c r="O87" i="10"/>
  <c r="N87" i="10"/>
  <c r="AO79" i="10"/>
  <c r="AN79" i="10"/>
  <c r="AM79" i="10"/>
  <c r="AL79" i="10"/>
  <c r="AK79" i="10"/>
  <c r="AJ79" i="10"/>
  <c r="AI79" i="10"/>
  <c r="M79" i="10"/>
  <c r="AO78" i="10"/>
  <c r="AN78" i="10"/>
  <c r="AM78" i="10"/>
  <c r="AL78" i="10"/>
  <c r="AK78" i="10"/>
  <c r="AJ78" i="10"/>
  <c r="AI78" i="10"/>
  <c r="M78" i="10"/>
  <c r="AO77" i="10"/>
  <c r="AN77" i="10"/>
  <c r="AM77" i="10"/>
  <c r="AL77" i="10"/>
  <c r="AK77" i="10"/>
  <c r="AJ77" i="10"/>
  <c r="AI77" i="10"/>
  <c r="M77" i="10"/>
  <c r="AO76" i="10"/>
  <c r="AN76" i="10"/>
  <c r="AM76" i="10"/>
  <c r="AL76" i="10"/>
  <c r="AK76" i="10"/>
  <c r="AJ76" i="10"/>
  <c r="AI76" i="10"/>
  <c r="M76" i="10"/>
  <c r="AO75" i="10"/>
  <c r="AN75" i="10"/>
  <c r="AM75" i="10"/>
  <c r="AL75" i="10"/>
  <c r="AK75" i="10"/>
  <c r="AJ75" i="10"/>
  <c r="AI75" i="10"/>
  <c r="M75" i="10"/>
  <c r="AO74" i="10"/>
  <c r="AN74" i="10"/>
  <c r="AM74" i="10"/>
  <c r="AL74" i="10"/>
  <c r="AK74" i="10"/>
  <c r="AJ74" i="10"/>
  <c r="AI74" i="10"/>
  <c r="M74" i="10"/>
  <c r="AO73" i="10"/>
  <c r="AN73" i="10"/>
  <c r="AM73" i="10"/>
  <c r="AL73" i="10"/>
  <c r="AK73" i="10"/>
  <c r="AJ73" i="10"/>
  <c r="AI73" i="10"/>
  <c r="M73" i="10"/>
  <c r="AH72" i="10"/>
  <c r="T72" i="10"/>
  <c r="S72" i="10"/>
  <c r="R72" i="10"/>
  <c r="Q72" i="10"/>
  <c r="P72" i="10"/>
  <c r="O72" i="10"/>
  <c r="N72" i="10"/>
  <c r="AO64" i="10"/>
  <c r="AN64" i="10"/>
  <c r="AM64" i="10"/>
  <c r="AL64" i="10"/>
  <c r="AK64" i="10"/>
  <c r="AJ64" i="10"/>
  <c r="AI64" i="10"/>
  <c r="M64" i="10"/>
  <c r="AO63" i="10"/>
  <c r="AN63" i="10"/>
  <c r="AM63" i="10"/>
  <c r="AL63" i="10"/>
  <c r="AK63" i="10"/>
  <c r="AJ63" i="10"/>
  <c r="AI63" i="10"/>
  <c r="M63" i="10"/>
  <c r="AO62" i="10"/>
  <c r="AN62" i="10"/>
  <c r="AM62" i="10"/>
  <c r="AL62" i="10"/>
  <c r="AK62" i="10"/>
  <c r="AJ62" i="10"/>
  <c r="AI62" i="10"/>
  <c r="M62" i="10"/>
  <c r="AO61" i="10"/>
  <c r="AN61" i="10"/>
  <c r="AM61" i="10"/>
  <c r="AL61" i="10"/>
  <c r="AK61" i="10"/>
  <c r="AJ61" i="10"/>
  <c r="AI61" i="10"/>
  <c r="M61" i="10"/>
  <c r="AO60" i="10"/>
  <c r="AN60" i="10"/>
  <c r="AM60" i="10"/>
  <c r="AL60" i="10"/>
  <c r="AK60" i="10"/>
  <c r="AJ60" i="10"/>
  <c r="AI60" i="10"/>
  <c r="M60" i="10"/>
  <c r="AO59" i="10"/>
  <c r="AN59" i="10"/>
  <c r="AM59" i="10"/>
  <c r="AL59" i="10"/>
  <c r="AK59" i="10"/>
  <c r="AJ59" i="10"/>
  <c r="AI59" i="10"/>
  <c r="M59" i="10"/>
  <c r="AO58" i="10"/>
  <c r="AN58" i="10"/>
  <c r="AM58" i="10"/>
  <c r="AL58" i="10"/>
  <c r="AK58" i="10"/>
  <c r="AJ58" i="10"/>
  <c r="AI58" i="10"/>
  <c r="M58" i="10"/>
  <c r="AH57" i="10"/>
  <c r="T57" i="10"/>
  <c r="S57" i="10"/>
  <c r="R57" i="10"/>
  <c r="Q57" i="10"/>
  <c r="P57" i="10"/>
  <c r="O57" i="10"/>
  <c r="N57" i="10"/>
  <c r="AO50" i="10"/>
  <c r="AN50" i="10"/>
  <c r="AM50" i="10"/>
  <c r="AL50" i="10"/>
  <c r="AK50" i="10"/>
  <c r="AJ50" i="10"/>
  <c r="AI50" i="10"/>
  <c r="M50" i="10"/>
  <c r="AO49" i="10"/>
  <c r="AN49" i="10"/>
  <c r="AM49" i="10"/>
  <c r="AL49" i="10"/>
  <c r="AK49" i="10"/>
  <c r="AJ49" i="10"/>
  <c r="AI49" i="10"/>
  <c r="M49" i="10"/>
  <c r="AO48" i="10"/>
  <c r="AN48" i="10"/>
  <c r="AM48" i="10"/>
  <c r="AL48" i="10"/>
  <c r="AK48" i="10"/>
  <c r="AJ48" i="10"/>
  <c r="AI48" i="10"/>
  <c r="M48" i="10"/>
  <c r="AO47" i="10"/>
  <c r="AN47" i="10"/>
  <c r="AM47" i="10"/>
  <c r="AL47" i="10"/>
  <c r="AK47" i="10"/>
  <c r="AJ47" i="10"/>
  <c r="AI47" i="10"/>
  <c r="M47" i="10"/>
  <c r="AO46" i="10"/>
  <c r="AN46" i="10"/>
  <c r="AM46" i="10"/>
  <c r="AL46" i="10"/>
  <c r="AK46" i="10"/>
  <c r="AJ46" i="10"/>
  <c r="AI46" i="10"/>
  <c r="M46" i="10"/>
  <c r="AO45" i="10"/>
  <c r="AN45" i="10"/>
  <c r="AM45" i="10"/>
  <c r="AL45" i="10"/>
  <c r="AK45" i="10"/>
  <c r="AJ45" i="10"/>
  <c r="AI45" i="10"/>
  <c r="M45" i="10"/>
  <c r="AO44" i="10"/>
  <c r="AN44" i="10"/>
  <c r="AM44" i="10"/>
  <c r="AL44" i="10"/>
  <c r="AK44" i="10"/>
  <c r="AJ44" i="10"/>
  <c r="AI44" i="10"/>
  <c r="M44" i="10"/>
  <c r="AH43" i="10"/>
  <c r="T43" i="10"/>
  <c r="S43" i="10"/>
  <c r="R43" i="10"/>
  <c r="Q43" i="10"/>
  <c r="P43" i="10"/>
  <c r="O43" i="10"/>
  <c r="N43" i="10"/>
  <c r="AO36" i="10"/>
  <c r="AN36" i="10"/>
  <c r="AM36" i="10"/>
  <c r="AL36" i="10"/>
  <c r="AK36" i="10"/>
  <c r="AJ36" i="10"/>
  <c r="AI36" i="10"/>
  <c r="M36" i="10"/>
  <c r="AO35" i="10"/>
  <c r="AN35" i="10"/>
  <c r="AM35" i="10"/>
  <c r="AL35" i="10"/>
  <c r="AK35" i="10"/>
  <c r="AJ35" i="10"/>
  <c r="AI35" i="10"/>
  <c r="M35" i="10"/>
  <c r="AO34" i="10"/>
  <c r="AN34" i="10"/>
  <c r="AM34" i="10"/>
  <c r="AL34" i="10"/>
  <c r="AK34" i="10"/>
  <c r="AJ34" i="10"/>
  <c r="AI34" i="10"/>
  <c r="M34" i="10"/>
  <c r="AO33" i="10"/>
  <c r="AN33" i="10"/>
  <c r="AM33" i="10"/>
  <c r="AL33" i="10"/>
  <c r="AK33" i="10"/>
  <c r="AJ33" i="10"/>
  <c r="AI33" i="10"/>
  <c r="M33" i="10"/>
  <c r="AO32" i="10"/>
  <c r="AN32" i="10"/>
  <c r="AM32" i="10"/>
  <c r="AL32" i="10"/>
  <c r="AK32" i="10"/>
  <c r="AJ32" i="10"/>
  <c r="AI32" i="10"/>
  <c r="M32" i="10"/>
  <c r="AO31" i="10"/>
  <c r="AN31" i="10"/>
  <c r="AM31" i="10"/>
  <c r="AL31" i="10"/>
  <c r="AK31" i="10"/>
  <c r="AJ31" i="10"/>
  <c r="AI31" i="10"/>
  <c r="M31" i="10"/>
  <c r="AO30" i="10"/>
  <c r="AN30" i="10"/>
  <c r="AM30" i="10"/>
  <c r="AL30" i="10"/>
  <c r="AK30" i="10"/>
  <c r="AJ30" i="10"/>
  <c r="AI30" i="10"/>
  <c r="M30" i="10"/>
  <c r="AH29" i="10"/>
  <c r="T29" i="10"/>
  <c r="S29" i="10"/>
  <c r="R29" i="10"/>
  <c r="Q29" i="10"/>
  <c r="P29" i="10"/>
  <c r="O29" i="10"/>
  <c r="N29" i="10"/>
  <c r="R117" i="10" l="1"/>
  <c r="T117" i="10"/>
  <c r="V117" i="10"/>
  <c r="R119" i="10"/>
  <c r="T119" i="10"/>
  <c r="V119" i="10"/>
  <c r="R121" i="10"/>
  <c r="T121" i="10"/>
  <c r="V121" i="10"/>
  <c r="R123" i="10"/>
  <c r="T123" i="10"/>
  <c r="V123" i="10"/>
  <c r="R125" i="10"/>
  <c r="T125" i="10"/>
  <c r="V125" i="10"/>
  <c r="R127" i="10"/>
  <c r="T127" i="10"/>
  <c r="V127" i="10"/>
  <c r="R129" i="10"/>
  <c r="T129" i="10"/>
  <c r="V129" i="10"/>
  <c r="R131" i="10"/>
  <c r="T131" i="10"/>
  <c r="V131" i="10"/>
  <c r="R133" i="10"/>
  <c r="T133" i="10"/>
  <c r="V133" i="10"/>
  <c r="R135" i="10"/>
  <c r="T135" i="10"/>
  <c r="V135" i="10"/>
  <c r="R137" i="10"/>
  <c r="T137" i="10"/>
  <c r="V137" i="10"/>
  <c r="S116" i="10"/>
  <c r="U116" i="10"/>
  <c r="S118" i="10"/>
  <c r="U118" i="10"/>
  <c r="S120" i="10"/>
  <c r="U120" i="10"/>
  <c r="S122" i="10"/>
  <c r="U122" i="10"/>
  <c r="S124" i="10"/>
  <c r="U124" i="10"/>
  <c r="S126" i="10"/>
  <c r="U126" i="10"/>
  <c r="S128" i="10"/>
  <c r="U128" i="10"/>
  <c r="S130" i="10"/>
  <c r="U130" i="10"/>
  <c r="S132" i="10"/>
  <c r="U132" i="10"/>
  <c r="S134" i="10"/>
  <c r="U134" i="10"/>
  <c r="S136" i="10"/>
  <c r="U136" i="10"/>
  <c r="S138" i="10"/>
  <c r="U138" i="10"/>
  <c r="P25" i="10"/>
  <c r="R116" i="10"/>
  <c r="T116" i="10"/>
  <c r="V116" i="10"/>
  <c r="S117" i="10"/>
  <c r="U117" i="10"/>
  <c r="R118" i="10"/>
  <c r="T118" i="10"/>
  <c r="V118" i="10"/>
  <c r="S119" i="10"/>
  <c r="U119" i="10"/>
  <c r="R120" i="10"/>
  <c r="T120" i="10"/>
  <c r="V120" i="10"/>
  <c r="S121" i="10"/>
  <c r="U121" i="10"/>
  <c r="R122" i="10"/>
  <c r="T122" i="10"/>
  <c r="V122" i="10"/>
  <c r="S123" i="10"/>
  <c r="U123" i="10"/>
  <c r="R124" i="10"/>
  <c r="T124" i="10"/>
  <c r="V124" i="10"/>
  <c r="S125" i="10"/>
  <c r="U125" i="10"/>
  <c r="R126" i="10"/>
  <c r="T126" i="10"/>
  <c r="V126" i="10"/>
  <c r="S127" i="10"/>
  <c r="U127" i="10"/>
  <c r="R128" i="10"/>
  <c r="T128" i="10"/>
  <c r="V128" i="10"/>
  <c r="S129" i="10"/>
  <c r="U129" i="10"/>
  <c r="R130" i="10"/>
  <c r="T130" i="10"/>
  <c r="V130" i="10"/>
  <c r="S131" i="10"/>
  <c r="U131" i="10"/>
  <c r="R132" i="10"/>
  <c r="T132" i="10"/>
  <c r="V132" i="10"/>
  <c r="S133" i="10"/>
  <c r="U133" i="10"/>
  <c r="R134" i="10"/>
  <c r="T134" i="10"/>
  <c r="V134" i="10"/>
  <c r="S135" i="10"/>
  <c r="U135" i="10"/>
  <c r="R136" i="10"/>
  <c r="T136" i="10"/>
  <c r="V136" i="10"/>
  <c r="S137" i="10"/>
  <c r="U137" i="10"/>
  <c r="R138" i="10"/>
  <c r="T138" i="10"/>
  <c r="V138" i="10"/>
  <c r="AO316" i="7"/>
  <c r="AN316" i="7"/>
  <c r="AM316" i="7"/>
  <c r="AL316" i="7"/>
  <c r="AK316" i="7"/>
  <c r="AJ316" i="7"/>
  <c r="AI316" i="7"/>
  <c r="AO315" i="7"/>
  <c r="AN315" i="7"/>
  <c r="AM315" i="7"/>
  <c r="AL315" i="7"/>
  <c r="AK315" i="7"/>
  <c r="AJ315" i="7"/>
  <c r="AI315" i="7"/>
  <c r="AO314" i="7"/>
  <c r="AN314" i="7"/>
  <c r="AM314" i="7"/>
  <c r="AL314" i="7"/>
  <c r="AK314" i="7"/>
  <c r="AJ314" i="7"/>
  <c r="AI314" i="7"/>
  <c r="AO313" i="7"/>
  <c r="AN313" i="7"/>
  <c r="AM313" i="7"/>
  <c r="AL313" i="7"/>
  <c r="AK313" i="7"/>
  <c r="AJ313" i="7"/>
  <c r="AI313" i="7"/>
  <c r="AO312" i="7"/>
  <c r="AN312" i="7"/>
  <c r="AM312" i="7"/>
  <c r="AL312" i="7"/>
  <c r="AK312" i="7"/>
  <c r="AJ312" i="7"/>
  <c r="AI312" i="7"/>
  <c r="AO311" i="7"/>
  <c r="AN311" i="7"/>
  <c r="AM311" i="7"/>
  <c r="AL311" i="7"/>
  <c r="AK311" i="7"/>
  <c r="AJ311" i="7"/>
  <c r="AI311" i="7"/>
  <c r="AO310" i="7"/>
  <c r="AN310" i="7"/>
  <c r="AM310" i="7"/>
  <c r="AL310" i="7"/>
  <c r="AK310" i="7"/>
  <c r="AJ310" i="7"/>
  <c r="AI310" i="7"/>
  <c r="AO309" i="7"/>
  <c r="AN309" i="7"/>
  <c r="AM309" i="7"/>
  <c r="AL309" i="7"/>
  <c r="AK309" i="7"/>
  <c r="AJ309" i="7"/>
  <c r="AI309" i="7"/>
  <c r="AO308" i="7"/>
  <c r="AN308" i="7"/>
  <c r="AM308" i="7"/>
  <c r="AL308" i="7"/>
  <c r="AK308" i="7"/>
  <c r="AJ308" i="7"/>
  <c r="AI308" i="7"/>
  <c r="AO307" i="7"/>
  <c r="AN307" i="7"/>
  <c r="AM307" i="7"/>
  <c r="AL307" i="7"/>
  <c r="AK307" i="7"/>
  <c r="AJ307" i="7"/>
  <c r="AI307" i="7"/>
  <c r="AO306" i="7"/>
  <c r="AN306" i="7"/>
  <c r="AM306" i="7"/>
  <c r="AL306" i="7"/>
  <c r="AK306" i="7"/>
  <c r="AJ306" i="7"/>
  <c r="AI306" i="7"/>
  <c r="AO305" i="7"/>
  <c r="AN305" i="7"/>
  <c r="AM305" i="7"/>
  <c r="AL305" i="7"/>
  <c r="AK305" i="7"/>
  <c r="AJ305" i="7"/>
  <c r="AI305" i="7"/>
  <c r="AO304" i="7"/>
  <c r="AN304" i="7"/>
  <c r="AM304" i="7"/>
  <c r="AL304" i="7"/>
  <c r="AK304" i="7"/>
  <c r="AJ304" i="7"/>
  <c r="AI304" i="7"/>
  <c r="AO303" i="7"/>
  <c r="AN303" i="7"/>
  <c r="AM303" i="7"/>
  <c r="AL303" i="7"/>
  <c r="AK303" i="7"/>
  <c r="AJ303" i="7"/>
  <c r="AI303" i="7"/>
  <c r="AO302" i="7"/>
  <c r="AN302" i="7"/>
  <c r="AM302" i="7"/>
  <c r="AL302" i="7"/>
  <c r="AK302" i="7"/>
  <c r="AJ302" i="7"/>
  <c r="AI302" i="7"/>
  <c r="AO301" i="7"/>
  <c r="AN301" i="7"/>
  <c r="AM301" i="7"/>
  <c r="AL301" i="7"/>
  <c r="AK301" i="7"/>
  <c r="AJ301" i="7"/>
  <c r="AI301" i="7"/>
  <c r="AO300" i="7"/>
  <c r="AN300" i="7"/>
  <c r="AM300" i="7"/>
  <c r="AL300" i="7"/>
  <c r="AK300" i="7"/>
  <c r="AJ300" i="7"/>
  <c r="AI300" i="7"/>
  <c r="AO299" i="7"/>
  <c r="AN299" i="7"/>
  <c r="AM299" i="7"/>
  <c r="AL299" i="7"/>
  <c r="AK299" i="7"/>
  <c r="AJ299" i="7"/>
  <c r="AI299" i="7"/>
  <c r="AO298" i="7"/>
  <c r="AN298" i="7"/>
  <c r="AM298" i="7"/>
  <c r="AL298" i="7"/>
  <c r="AK298" i="7"/>
  <c r="AJ298" i="7"/>
  <c r="AI298" i="7"/>
  <c r="AO297" i="7"/>
  <c r="AN297" i="7"/>
  <c r="AM297" i="7"/>
  <c r="AL297" i="7"/>
  <c r="AK297" i="7"/>
  <c r="AJ297" i="7"/>
  <c r="AI297" i="7"/>
  <c r="AO296" i="7"/>
  <c r="AN296" i="7"/>
  <c r="AM296" i="7"/>
  <c r="AL296" i="7"/>
  <c r="AK296" i="7"/>
  <c r="AJ296" i="7"/>
  <c r="AI296" i="7"/>
  <c r="AO295" i="7"/>
  <c r="AN295" i="7"/>
  <c r="AM295" i="7"/>
  <c r="AL295" i="7"/>
  <c r="AK295" i="7"/>
  <c r="AJ295" i="7"/>
  <c r="AI295" i="7"/>
  <c r="AO294" i="7"/>
  <c r="AN294" i="7"/>
  <c r="AM294" i="7"/>
  <c r="AL294" i="7"/>
  <c r="AK294" i="7"/>
  <c r="AJ294" i="7"/>
  <c r="AI294" i="7"/>
  <c r="AH293" i="7"/>
  <c r="AO287" i="7"/>
  <c r="AN287" i="7"/>
  <c r="AM287" i="7"/>
  <c r="AL287" i="7"/>
  <c r="AK287" i="7"/>
  <c r="AJ287" i="7"/>
  <c r="AI287" i="7"/>
  <c r="AO286" i="7"/>
  <c r="AN286" i="7"/>
  <c r="AM286" i="7"/>
  <c r="AL286" i="7"/>
  <c r="AK286" i="7"/>
  <c r="AJ286" i="7"/>
  <c r="AI286" i="7"/>
  <c r="AO285" i="7"/>
  <c r="AN285" i="7"/>
  <c r="AM285" i="7"/>
  <c r="AL285" i="7"/>
  <c r="AK285" i="7"/>
  <c r="AJ285" i="7"/>
  <c r="AI285" i="7"/>
  <c r="AO284" i="7"/>
  <c r="AN284" i="7"/>
  <c r="AM284" i="7"/>
  <c r="AL284" i="7"/>
  <c r="AK284" i="7"/>
  <c r="AJ284" i="7"/>
  <c r="AI284" i="7"/>
  <c r="AO283" i="7"/>
  <c r="AN283" i="7"/>
  <c r="AM283" i="7"/>
  <c r="AL283" i="7"/>
  <c r="AK283" i="7"/>
  <c r="AJ283" i="7"/>
  <c r="AI283" i="7"/>
  <c r="AO282" i="7"/>
  <c r="AN282" i="7"/>
  <c r="AM282" i="7"/>
  <c r="AL282" i="7"/>
  <c r="AK282" i="7"/>
  <c r="AJ282" i="7"/>
  <c r="AI282" i="7"/>
  <c r="AO281" i="7"/>
  <c r="AN281" i="7"/>
  <c r="AM281" i="7"/>
  <c r="AL281" i="7"/>
  <c r="AK281" i="7"/>
  <c r="AJ281" i="7"/>
  <c r="AI281" i="7"/>
  <c r="AO280" i="7"/>
  <c r="AN280" i="7"/>
  <c r="AM280" i="7"/>
  <c r="AL280" i="7"/>
  <c r="AK280" i="7"/>
  <c r="AJ280" i="7"/>
  <c r="AI280" i="7"/>
  <c r="AO279" i="7"/>
  <c r="AN279" i="7"/>
  <c r="AM279" i="7"/>
  <c r="AL279" i="7"/>
  <c r="AK279" i="7"/>
  <c r="AJ279" i="7"/>
  <c r="AI279" i="7"/>
  <c r="AO278" i="7"/>
  <c r="AN278" i="7"/>
  <c r="AM278" i="7"/>
  <c r="AL278" i="7"/>
  <c r="AK278" i="7"/>
  <c r="AJ278" i="7"/>
  <c r="AI278" i="7"/>
  <c r="AO277" i="7"/>
  <c r="AN277" i="7"/>
  <c r="AM277" i="7"/>
  <c r="AL277" i="7"/>
  <c r="AK277" i="7"/>
  <c r="AJ277" i="7"/>
  <c r="AI277" i="7"/>
  <c r="AO276" i="7"/>
  <c r="AN276" i="7"/>
  <c r="AM276" i="7"/>
  <c r="AL276" i="7"/>
  <c r="AK276" i="7"/>
  <c r="AJ276" i="7"/>
  <c r="AI276" i="7"/>
  <c r="AO275" i="7"/>
  <c r="AN275" i="7"/>
  <c r="AM275" i="7"/>
  <c r="AL275" i="7"/>
  <c r="AK275" i="7"/>
  <c r="AJ275" i="7"/>
  <c r="AI275" i="7"/>
  <c r="AO274" i="7"/>
  <c r="AN274" i="7"/>
  <c r="AM274" i="7"/>
  <c r="AL274" i="7"/>
  <c r="AK274" i="7"/>
  <c r="AJ274" i="7"/>
  <c r="AI274" i="7"/>
  <c r="AO273" i="7"/>
  <c r="AN273" i="7"/>
  <c r="AM273" i="7"/>
  <c r="AL273" i="7"/>
  <c r="AK273" i="7"/>
  <c r="AJ273" i="7"/>
  <c r="AI273" i="7"/>
  <c r="AO272" i="7"/>
  <c r="AN272" i="7"/>
  <c r="AM272" i="7"/>
  <c r="AL272" i="7"/>
  <c r="AK272" i="7"/>
  <c r="AJ272" i="7"/>
  <c r="AI272" i="7"/>
  <c r="AO271" i="7"/>
  <c r="AN271" i="7"/>
  <c r="AM271" i="7"/>
  <c r="AL271" i="7"/>
  <c r="AK271" i="7"/>
  <c r="AJ271" i="7"/>
  <c r="AI271" i="7"/>
  <c r="AO270" i="7"/>
  <c r="AN270" i="7"/>
  <c r="AM270" i="7"/>
  <c r="AL270" i="7"/>
  <c r="AK270" i="7"/>
  <c r="AJ270" i="7"/>
  <c r="AI270" i="7"/>
  <c r="AO269" i="7"/>
  <c r="AN269" i="7"/>
  <c r="AM269" i="7"/>
  <c r="AL269" i="7"/>
  <c r="AK269" i="7"/>
  <c r="AJ269" i="7"/>
  <c r="AI269" i="7"/>
  <c r="AO268" i="7"/>
  <c r="AN268" i="7"/>
  <c r="AM268" i="7"/>
  <c r="AL268" i="7"/>
  <c r="AK268" i="7"/>
  <c r="AJ268" i="7"/>
  <c r="AI268" i="7"/>
  <c r="AO267" i="7"/>
  <c r="AN267" i="7"/>
  <c r="AM267" i="7"/>
  <c r="AL267" i="7"/>
  <c r="AK267" i="7"/>
  <c r="AJ267" i="7"/>
  <c r="AI267" i="7"/>
  <c r="AO266" i="7"/>
  <c r="AN266" i="7"/>
  <c r="AM266" i="7"/>
  <c r="AL266" i="7"/>
  <c r="AK266" i="7"/>
  <c r="AJ266" i="7"/>
  <c r="AI266" i="7"/>
  <c r="AO265" i="7"/>
  <c r="AN265" i="7"/>
  <c r="AM265" i="7"/>
  <c r="AL265" i="7"/>
  <c r="AK265" i="7"/>
  <c r="AJ265" i="7"/>
  <c r="AI265" i="7"/>
  <c r="AH264" i="7"/>
  <c r="AO257" i="7"/>
  <c r="AN257" i="7"/>
  <c r="AM257" i="7"/>
  <c r="AL257" i="7"/>
  <c r="AK257" i="7"/>
  <c r="AJ257" i="7"/>
  <c r="AI257" i="7"/>
  <c r="AO256" i="7"/>
  <c r="AN256" i="7"/>
  <c r="AM256" i="7"/>
  <c r="AL256" i="7"/>
  <c r="AK256" i="7"/>
  <c r="AJ256" i="7"/>
  <c r="AI256" i="7"/>
  <c r="AO255" i="7"/>
  <c r="AN255" i="7"/>
  <c r="AM255" i="7"/>
  <c r="AL255" i="7"/>
  <c r="AK255" i="7"/>
  <c r="AJ255" i="7"/>
  <c r="AI255" i="7"/>
  <c r="AO254" i="7"/>
  <c r="AN254" i="7"/>
  <c r="AM254" i="7"/>
  <c r="AL254" i="7"/>
  <c r="AK254" i="7"/>
  <c r="AJ254" i="7"/>
  <c r="AI254" i="7"/>
  <c r="AO253" i="7"/>
  <c r="AN253" i="7"/>
  <c r="AM253" i="7"/>
  <c r="AL253" i="7"/>
  <c r="AK253" i="7"/>
  <c r="AJ253" i="7"/>
  <c r="AI253" i="7"/>
  <c r="AO252" i="7"/>
  <c r="AN252" i="7"/>
  <c r="AM252" i="7"/>
  <c r="AL252" i="7"/>
  <c r="AK252" i="7"/>
  <c r="AJ252" i="7"/>
  <c r="AI252" i="7"/>
  <c r="AO251" i="7"/>
  <c r="AN251" i="7"/>
  <c r="AM251" i="7"/>
  <c r="AL251" i="7"/>
  <c r="AK251" i="7"/>
  <c r="AJ251" i="7"/>
  <c r="AI251" i="7"/>
  <c r="AO250" i="7"/>
  <c r="AN250" i="7"/>
  <c r="AM250" i="7"/>
  <c r="AL250" i="7"/>
  <c r="AK250" i="7"/>
  <c r="AJ250" i="7"/>
  <c r="AI250" i="7"/>
  <c r="AO249" i="7"/>
  <c r="AN249" i="7"/>
  <c r="AM249" i="7"/>
  <c r="AL249" i="7"/>
  <c r="AK249" i="7"/>
  <c r="AJ249" i="7"/>
  <c r="AI249" i="7"/>
  <c r="AO248" i="7"/>
  <c r="AN248" i="7"/>
  <c r="AM248" i="7"/>
  <c r="AL248" i="7"/>
  <c r="AK248" i="7"/>
  <c r="AJ248" i="7"/>
  <c r="AI248" i="7"/>
  <c r="AO247" i="7"/>
  <c r="AN247" i="7"/>
  <c r="AM247" i="7"/>
  <c r="AL247" i="7"/>
  <c r="AK247" i="7"/>
  <c r="AJ247" i="7"/>
  <c r="AI247" i="7"/>
  <c r="AO246" i="7"/>
  <c r="AN246" i="7"/>
  <c r="AM246" i="7"/>
  <c r="AL246" i="7"/>
  <c r="AK246" i="7"/>
  <c r="AJ246" i="7"/>
  <c r="AI246" i="7"/>
  <c r="AO245" i="7"/>
  <c r="AN245" i="7"/>
  <c r="AM245" i="7"/>
  <c r="AL245" i="7"/>
  <c r="AK245" i="7"/>
  <c r="AJ245" i="7"/>
  <c r="AI245" i="7"/>
  <c r="AO244" i="7"/>
  <c r="AN244" i="7"/>
  <c r="AM244" i="7"/>
  <c r="AL244" i="7"/>
  <c r="AK244" i="7"/>
  <c r="AJ244" i="7"/>
  <c r="AI244" i="7"/>
  <c r="AO243" i="7"/>
  <c r="AN243" i="7"/>
  <c r="AM243" i="7"/>
  <c r="AL243" i="7"/>
  <c r="AK243" i="7"/>
  <c r="AJ243" i="7"/>
  <c r="AI243" i="7"/>
  <c r="AO242" i="7"/>
  <c r="AN242" i="7"/>
  <c r="AM242" i="7"/>
  <c r="AL242" i="7"/>
  <c r="AK242" i="7"/>
  <c r="AJ242" i="7"/>
  <c r="AI242" i="7"/>
  <c r="AO241" i="7"/>
  <c r="AN241" i="7"/>
  <c r="AM241" i="7"/>
  <c r="AL241" i="7"/>
  <c r="AK241" i="7"/>
  <c r="AJ241" i="7"/>
  <c r="AI241" i="7"/>
  <c r="AO240" i="7"/>
  <c r="AN240" i="7"/>
  <c r="AM240" i="7"/>
  <c r="AL240" i="7"/>
  <c r="AK240" i="7"/>
  <c r="AJ240" i="7"/>
  <c r="AI240" i="7"/>
  <c r="AO239" i="7"/>
  <c r="AN239" i="7"/>
  <c r="AM239" i="7"/>
  <c r="AL239" i="7"/>
  <c r="AK239" i="7"/>
  <c r="AJ239" i="7"/>
  <c r="AI239" i="7"/>
  <c r="AO238" i="7"/>
  <c r="AN238" i="7"/>
  <c r="AM238" i="7"/>
  <c r="AL238" i="7"/>
  <c r="AK238" i="7"/>
  <c r="AJ238" i="7"/>
  <c r="AI238" i="7"/>
  <c r="AO237" i="7"/>
  <c r="AN237" i="7"/>
  <c r="AM237" i="7"/>
  <c r="AL237" i="7"/>
  <c r="AK237" i="7"/>
  <c r="AJ237" i="7"/>
  <c r="AI237" i="7"/>
  <c r="AO236" i="7"/>
  <c r="AN236" i="7"/>
  <c r="AM236" i="7"/>
  <c r="AL236" i="7"/>
  <c r="AK236" i="7"/>
  <c r="AJ236" i="7"/>
  <c r="AI236" i="7"/>
  <c r="AO235" i="7"/>
  <c r="AN235" i="7"/>
  <c r="AM235" i="7"/>
  <c r="AL235" i="7"/>
  <c r="AK235" i="7"/>
  <c r="AJ235" i="7"/>
  <c r="AI235" i="7"/>
  <c r="AH234" i="7"/>
  <c r="AO227" i="7"/>
  <c r="AN227" i="7"/>
  <c r="AM227" i="7"/>
  <c r="AL227" i="7"/>
  <c r="AK227" i="7"/>
  <c r="AJ227" i="7"/>
  <c r="AI227" i="7"/>
  <c r="AO226" i="7"/>
  <c r="AN226" i="7"/>
  <c r="AM226" i="7"/>
  <c r="AL226" i="7"/>
  <c r="AK226" i="7"/>
  <c r="AJ226" i="7"/>
  <c r="AI226" i="7"/>
  <c r="AO225" i="7"/>
  <c r="AN225" i="7"/>
  <c r="AM225" i="7"/>
  <c r="AL225" i="7"/>
  <c r="AK225" i="7"/>
  <c r="AJ225" i="7"/>
  <c r="AI225" i="7"/>
  <c r="AO224" i="7"/>
  <c r="AN224" i="7"/>
  <c r="AM224" i="7"/>
  <c r="AL224" i="7"/>
  <c r="AK224" i="7"/>
  <c r="AJ224" i="7"/>
  <c r="AI224" i="7"/>
  <c r="AO223" i="7"/>
  <c r="AN223" i="7"/>
  <c r="AM223" i="7"/>
  <c r="AL223" i="7"/>
  <c r="AK223" i="7"/>
  <c r="AJ223" i="7"/>
  <c r="AI223" i="7"/>
  <c r="AO222" i="7"/>
  <c r="AN222" i="7"/>
  <c r="AM222" i="7"/>
  <c r="AL222" i="7"/>
  <c r="AK222" i="7"/>
  <c r="AJ222" i="7"/>
  <c r="AI222" i="7"/>
  <c r="AO221" i="7"/>
  <c r="AN221" i="7"/>
  <c r="AM221" i="7"/>
  <c r="AL221" i="7"/>
  <c r="AK221" i="7"/>
  <c r="AJ221" i="7"/>
  <c r="AI221" i="7"/>
  <c r="AO220" i="7"/>
  <c r="AN220" i="7"/>
  <c r="AM220" i="7"/>
  <c r="AL220" i="7"/>
  <c r="AK220" i="7"/>
  <c r="AJ220" i="7"/>
  <c r="AI220" i="7"/>
  <c r="AO219" i="7"/>
  <c r="AN219" i="7"/>
  <c r="AM219" i="7"/>
  <c r="AL219" i="7"/>
  <c r="AK219" i="7"/>
  <c r="AJ219" i="7"/>
  <c r="AI219" i="7"/>
  <c r="AO218" i="7"/>
  <c r="AN218" i="7"/>
  <c r="AM218" i="7"/>
  <c r="AL218" i="7"/>
  <c r="AK218" i="7"/>
  <c r="AJ218" i="7"/>
  <c r="AI218" i="7"/>
  <c r="AO217" i="7"/>
  <c r="AN217" i="7"/>
  <c r="AM217" i="7"/>
  <c r="AL217" i="7"/>
  <c r="AK217" i="7"/>
  <c r="AJ217" i="7"/>
  <c r="AI217" i="7"/>
  <c r="AO216" i="7"/>
  <c r="AN216" i="7"/>
  <c r="AM216" i="7"/>
  <c r="AL216" i="7"/>
  <c r="AK216" i="7"/>
  <c r="AJ216" i="7"/>
  <c r="AI216" i="7"/>
  <c r="AO215" i="7"/>
  <c r="AN215" i="7"/>
  <c r="AM215" i="7"/>
  <c r="AL215" i="7"/>
  <c r="AK215" i="7"/>
  <c r="AJ215" i="7"/>
  <c r="AI215" i="7"/>
  <c r="AO214" i="7"/>
  <c r="AN214" i="7"/>
  <c r="AM214" i="7"/>
  <c r="AL214" i="7"/>
  <c r="AK214" i="7"/>
  <c r="AJ214" i="7"/>
  <c r="AI214" i="7"/>
  <c r="AO213" i="7"/>
  <c r="AN213" i="7"/>
  <c r="AM213" i="7"/>
  <c r="AL213" i="7"/>
  <c r="AK213" i="7"/>
  <c r="AJ213" i="7"/>
  <c r="AI213" i="7"/>
  <c r="AO212" i="7"/>
  <c r="AN212" i="7"/>
  <c r="AM212" i="7"/>
  <c r="AL212" i="7"/>
  <c r="AK212" i="7"/>
  <c r="AJ212" i="7"/>
  <c r="AI212" i="7"/>
  <c r="AO211" i="7"/>
  <c r="AN211" i="7"/>
  <c r="AM211" i="7"/>
  <c r="AL211" i="7"/>
  <c r="AK211" i="7"/>
  <c r="AJ211" i="7"/>
  <c r="AI211" i="7"/>
  <c r="AO210" i="7"/>
  <c r="AN210" i="7"/>
  <c r="AM210" i="7"/>
  <c r="AL210" i="7"/>
  <c r="AK210" i="7"/>
  <c r="AJ210" i="7"/>
  <c r="AI210" i="7"/>
  <c r="AO209" i="7"/>
  <c r="AN209" i="7"/>
  <c r="AM209" i="7"/>
  <c r="AL209" i="7"/>
  <c r="AK209" i="7"/>
  <c r="AJ209" i="7"/>
  <c r="AI209" i="7"/>
  <c r="AO208" i="7"/>
  <c r="AN208" i="7"/>
  <c r="AM208" i="7"/>
  <c r="AL208" i="7"/>
  <c r="AK208" i="7"/>
  <c r="AJ208" i="7"/>
  <c r="AI208" i="7"/>
  <c r="AO207" i="7"/>
  <c r="AN207" i="7"/>
  <c r="AM207" i="7"/>
  <c r="AL207" i="7"/>
  <c r="AK207" i="7"/>
  <c r="AJ207" i="7"/>
  <c r="AI207" i="7"/>
  <c r="AO206" i="7"/>
  <c r="AN206" i="7"/>
  <c r="AM206" i="7"/>
  <c r="AL206" i="7"/>
  <c r="AK206" i="7"/>
  <c r="AJ206" i="7"/>
  <c r="AI206" i="7"/>
  <c r="AO205" i="7"/>
  <c r="AN205" i="7"/>
  <c r="AM205" i="7"/>
  <c r="AL205" i="7"/>
  <c r="AK205" i="7"/>
  <c r="AJ205" i="7"/>
  <c r="AI205" i="7"/>
  <c r="AH204" i="7"/>
  <c r="AO197" i="7"/>
  <c r="AN197" i="7"/>
  <c r="AM197" i="7"/>
  <c r="AL197" i="7"/>
  <c r="AK197" i="7"/>
  <c r="AJ197" i="7"/>
  <c r="AI197" i="7"/>
  <c r="AO196" i="7"/>
  <c r="AN196" i="7"/>
  <c r="AM196" i="7"/>
  <c r="AL196" i="7"/>
  <c r="AK196" i="7"/>
  <c r="AJ196" i="7"/>
  <c r="AI196" i="7"/>
  <c r="AO195" i="7"/>
  <c r="AN195" i="7"/>
  <c r="AM195" i="7"/>
  <c r="AL195" i="7"/>
  <c r="AK195" i="7"/>
  <c r="AJ195" i="7"/>
  <c r="AI195" i="7"/>
  <c r="AO194" i="7"/>
  <c r="AN194" i="7"/>
  <c r="AM194" i="7"/>
  <c r="AL194" i="7"/>
  <c r="AK194" i="7"/>
  <c r="AJ194" i="7"/>
  <c r="AI194" i="7"/>
  <c r="AO193" i="7"/>
  <c r="AN193" i="7"/>
  <c r="AM193" i="7"/>
  <c r="AL193" i="7"/>
  <c r="AK193" i="7"/>
  <c r="AJ193" i="7"/>
  <c r="AI193" i="7"/>
  <c r="AO192" i="7"/>
  <c r="AN192" i="7"/>
  <c r="AM192" i="7"/>
  <c r="AL192" i="7"/>
  <c r="AK192" i="7"/>
  <c r="AJ192" i="7"/>
  <c r="AI192" i="7"/>
  <c r="AO191" i="7"/>
  <c r="AN191" i="7"/>
  <c r="AM191" i="7"/>
  <c r="AL191" i="7"/>
  <c r="AK191" i="7"/>
  <c r="AJ191" i="7"/>
  <c r="AI191" i="7"/>
  <c r="AO190" i="7"/>
  <c r="AN190" i="7"/>
  <c r="AM190" i="7"/>
  <c r="AL190" i="7"/>
  <c r="AK190" i="7"/>
  <c r="AJ190" i="7"/>
  <c r="AI190" i="7"/>
  <c r="AO189" i="7"/>
  <c r="AN189" i="7"/>
  <c r="AM189" i="7"/>
  <c r="AL189" i="7"/>
  <c r="AK189" i="7"/>
  <c r="AJ189" i="7"/>
  <c r="AI189" i="7"/>
  <c r="AO188" i="7"/>
  <c r="AN188" i="7"/>
  <c r="AM188" i="7"/>
  <c r="AL188" i="7"/>
  <c r="AK188" i="7"/>
  <c r="AJ188" i="7"/>
  <c r="AI188" i="7"/>
  <c r="AO187" i="7"/>
  <c r="AN187" i="7"/>
  <c r="AM187" i="7"/>
  <c r="AL187" i="7"/>
  <c r="AK187" i="7"/>
  <c r="AJ187" i="7"/>
  <c r="AI187" i="7"/>
  <c r="AO186" i="7"/>
  <c r="AN186" i="7"/>
  <c r="AM186" i="7"/>
  <c r="AL186" i="7"/>
  <c r="AK186" i="7"/>
  <c r="AJ186" i="7"/>
  <c r="AI186" i="7"/>
  <c r="AO185" i="7"/>
  <c r="AN185" i="7"/>
  <c r="AM185" i="7"/>
  <c r="AL185" i="7"/>
  <c r="AK185" i="7"/>
  <c r="AJ185" i="7"/>
  <c r="AI185" i="7"/>
  <c r="AO184" i="7"/>
  <c r="AN184" i="7"/>
  <c r="AM184" i="7"/>
  <c r="AL184" i="7"/>
  <c r="AK184" i="7"/>
  <c r="AJ184" i="7"/>
  <c r="AI184" i="7"/>
  <c r="AO183" i="7"/>
  <c r="AN183" i="7"/>
  <c r="AM183" i="7"/>
  <c r="AL183" i="7"/>
  <c r="AK183" i="7"/>
  <c r="AJ183" i="7"/>
  <c r="AI183" i="7"/>
  <c r="AO182" i="7"/>
  <c r="AN182" i="7"/>
  <c r="AM182" i="7"/>
  <c r="AL182" i="7"/>
  <c r="AK182" i="7"/>
  <c r="AJ182" i="7"/>
  <c r="AI182" i="7"/>
  <c r="AO181" i="7"/>
  <c r="AN181" i="7"/>
  <c r="AM181" i="7"/>
  <c r="AL181" i="7"/>
  <c r="AK181" i="7"/>
  <c r="AJ181" i="7"/>
  <c r="AI181" i="7"/>
  <c r="AO180" i="7"/>
  <c r="AN180" i="7"/>
  <c r="AM180" i="7"/>
  <c r="AL180" i="7"/>
  <c r="AK180" i="7"/>
  <c r="AJ180" i="7"/>
  <c r="AI180" i="7"/>
  <c r="AO179" i="7"/>
  <c r="AN179" i="7"/>
  <c r="AM179" i="7"/>
  <c r="AL179" i="7"/>
  <c r="AK179" i="7"/>
  <c r="AJ179" i="7"/>
  <c r="AI179" i="7"/>
  <c r="AO178" i="7"/>
  <c r="AN178" i="7"/>
  <c r="AM178" i="7"/>
  <c r="AL178" i="7"/>
  <c r="AK178" i="7"/>
  <c r="AJ178" i="7"/>
  <c r="AI178" i="7"/>
  <c r="AO177" i="7"/>
  <c r="AN177" i="7"/>
  <c r="AM177" i="7"/>
  <c r="AL177" i="7"/>
  <c r="AK177" i="7"/>
  <c r="AJ177" i="7"/>
  <c r="AI177" i="7"/>
  <c r="AO176" i="7"/>
  <c r="AN176" i="7"/>
  <c r="AM176" i="7"/>
  <c r="AL176" i="7"/>
  <c r="AK176" i="7"/>
  <c r="AJ176" i="7"/>
  <c r="AI176" i="7"/>
  <c r="AO175" i="7"/>
  <c r="AN175" i="7"/>
  <c r="AM175" i="7"/>
  <c r="AL175" i="7"/>
  <c r="AK175" i="7"/>
  <c r="AJ175" i="7"/>
  <c r="AI175" i="7"/>
  <c r="AH174" i="7"/>
  <c r="AO167" i="7"/>
  <c r="AN167" i="7"/>
  <c r="AM167" i="7"/>
  <c r="AL167" i="7"/>
  <c r="AK167" i="7"/>
  <c r="AJ167" i="7"/>
  <c r="AI167" i="7"/>
  <c r="AO166" i="7"/>
  <c r="AN166" i="7"/>
  <c r="AM166" i="7"/>
  <c r="AL166" i="7"/>
  <c r="AK166" i="7"/>
  <c r="AJ166" i="7"/>
  <c r="AI166" i="7"/>
  <c r="AO165" i="7"/>
  <c r="AN165" i="7"/>
  <c r="AM165" i="7"/>
  <c r="AL165" i="7"/>
  <c r="AK165" i="7"/>
  <c r="AJ165" i="7"/>
  <c r="AI165" i="7"/>
  <c r="AO164" i="7"/>
  <c r="AN164" i="7"/>
  <c r="AM164" i="7"/>
  <c r="AL164" i="7"/>
  <c r="AK164" i="7"/>
  <c r="AJ164" i="7"/>
  <c r="AI164" i="7"/>
  <c r="AO163" i="7"/>
  <c r="AN163" i="7"/>
  <c r="AM163" i="7"/>
  <c r="AL163" i="7"/>
  <c r="AK163" i="7"/>
  <c r="AJ163" i="7"/>
  <c r="AI163" i="7"/>
  <c r="AO162" i="7"/>
  <c r="AN162" i="7"/>
  <c r="AM162" i="7"/>
  <c r="AL162" i="7"/>
  <c r="AK162" i="7"/>
  <c r="AJ162" i="7"/>
  <c r="AI162" i="7"/>
  <c r="AO161" i="7"/>
  <c r="AN161" i="7"/>
  <c r="AM161" i="7"/>
  <c r="AL161" i="7"/>
  <c r="AK161" i="7"/>
  <c r="AJ161" i="7"/>
  <c r="AI161" i="7"/>
  <c r="AO160" i="7"/>
  <c r="AN160" i="7"/>
  <c r="AM160" i="7"/>
  <c r="AL160" i="7"/>
  <c r="AK160" i="7"/>
  <c r="AJ160" i="7"/>
  <c r="AI160" i="7"/>
  <c r="AO159" i="7"/>
  <c r="AN159" i="7"/>
  <c r="AM159" i="7"/>
  <c r="AL159" i="7"/>
  <c r="AK159" i="7"/>
  <c r="AJ159" i="7"/>
  <c r="AI159" i="7"/>
  <c r="AO158" i="7"/>
  <c r="AN158" i="7"/>
  <c r="AM158" i="7"/>
  <c r="AL158" i="7"/>
  <c r="AK158" i="7"/>
  <c r="AJ158" i="7"/>
  <c r="AI158" i="7"/>
  <c r="AO157" i="7"/>
  <c r="AN157" i="7"/>
  <c r="AM157" i="7"/>
  <c r="AL157" i="7"/>
  <c r="AK157" i="7"/>
  <c r="AJ157" i="7"/>
  <c r="AI157" i="7"/>
  <c r="AO156" i="7"/>
  <c r="AN156" i="7"/>
  <c r="AM156" i="7"/>
  <c r="AL156" i="7"/>
  <c r="AK156" i="7"/>
  <c r="AJ156" i="7"/>
  <c r="AI156" i="7"/>
  <c r="AO155" i="7"/>
  <c r="AN155" i="7"/>
  <c r="AM155" i="7"/>
  <c r="AL155" i="7"/>
  <c r="AK155" i="7"/>
  <c r="AJ155" i="7"/>
  <c r="AI155" i="7"/>
  <c r="AO154" i="7"/>
  <c r="AN154" i="7"/>
  <c r="AM154" i="7"/>
  <c r="AL154" i="7"/>
  <c r="AK154" i="7"/>
  <c r="AJ154" i="7"/>
  <c r="AI154" i="7"/>
  <c r="AO153" i="7"/>
  <c r="AN153" i="7"/>
  <c r="AM153" i="7"/>
  <c r="AL153" i="7"/>
  <c r="AK153" i="7"/>
  <c r="AJ153" i="7"/>
  <c r="AI153" i="7"/>
  <c r="AO152" i="7"/>
  <c r="AN152" i="7"/>
  <c r="AM152" i="7"/>
  <c r="AL152" i="7"/>
  <c r="AK152" i="7"/>
  <c r="AJ152" i="7"/>
  <c r="AI152" i="7"/>
  <c r="AO151" i="7"/>
  <c r="AN151" i="7"/>
  <c r="AM151" i="7"/>
  <c r="AL151" i="7"/>
  <c r="AK151" i="7"/>
  <c r="AJ151" i="7"/>
  <c r="AI151" i="7"/>
  <c r="AO150" i="7"/>
  <c r="AN150" i="7"/>
  <c r="AM150" i="7"/>
  <c r="AL150" i="7"/>
  <c r="AK150" i="7"/>
  <c r="AJ150" i="7"/>
  <c r="AI150" i="7"/>
  <c r="AO149" i="7"/>
  <c r="AN149" i="7"/>
  <c r="AM149" i="7"/>
  <c r="AL149" i="7"/>
  <c r="AK149" i="7"/>
  <c r="AJ149" i="7"/>
  <c r="AI149" i="7"/>
  <c r="AO148" i="7"/>
  <c r="AN148" i="7"/>
  <c r="AM148" i="7"/>
  <c r="AL148" i="7"/>
  <c r="AK148" i="7"/>
  <c r="AJ148" i="7"/>
  <c r="AI148" i="7"/>
  <c r="AO147" i="7"/>
  <c r="AN147" i="7"/>
  <c r="AM147" i="7"/>
  <c r="AL147" i="7"/>
  <c r="AK147" i="7"/>
  <c r="AJ147" i="7"/>
  <c r="AI147" i="7"/>
  <c r="AO146" i="7"/>
  <c r="AN146" i="7"/>
  <c r="AM146" i="7"/>
  <c r="AL146" i="7"/>
  <c r="AK146" i="7"/>
  <c r="AJ146" i="7"/>
  <c r="AI146" i="7"/>
  <c r="AO145" i="7"/>
  <c r="AN145" i="7"/>
  <c r="AM145" i="7"/>
  <c r="AL145" i="7"/>
  <c r="AK145" i="7"/>
  <c r="AJ145" i="7"/>
  <c r="AI145" i="7"/>
  <c r="AH144" i="7"/>
  <c r="G138" i="7"/>
  <c r="F138" i="7"/>
  <c r="E138" i="7"/>
  <c r="D138" i="7"/>
  <c r="C138" i="7"/>
  <c r="B138" i="7"/>
  <c r="G137" i="7"/>
  <c r="F137" i="7"/>
  <c r="E137" i="7"/>
  <c r="D137" i="7"/>
  <c r="C137" i="7"/>
  <c r="B137" i="7"/>
  <c r="G136" i="7"/>
  <c r="F136" i="7"/>
  <c r="E136" i="7"/>
  <c r="D136" i="7"/>
  <c r="C136" i="7"/>
  <c r="B136" i="7"/>
  <c r="G135" i="7"/>
  <c r="F135" i="7"/>
  <c r="E135" i="7"/>
  <c r="D135" i="7"/>
  <c r="C135" i="7"/>
  <c r="B135" i="7"/>
  <c r="G134" i="7"/>
  <c r="F134" i="7"/>
  <c r="E134" i="7"/>
  <c r="D134" i="7"/>
  <c r="C134" i="7"/>
  <c r="B134" i="7"/>
  <c r="G133" i="7"/>
  <c r="F133" i="7"/>
  <c r="E133" i="7"/>
  <c r="D133" i="7"/>
  <c r="C133" i="7"/>
  <c r="B133" i="7"/>
  <c r="G132" i="7"/>
  <c r="F132" i="7"/>
  <c r="E132" i="7"/>
  <c r="D132" i="7"/>
  <c r="C132" i="7"/>
  <c r="B132" i="7"/>
  <c r="G131" i="7"/>
  <c r="F131" i="7"/>
  <c r="E131" i="7"/>
  <c r="D131" i="7"/>
  <c r="C131" i="7"/>
  <c r="B131" i="7"/>
  <c r="G130" i="7"/>
  <c r="F130" i="7"/>
  <c r="E130" i="7"/>
  <c r="D130" i="7"/>
  <c r="C130" i="7"/>
  <c r="B130" i="7"/>
  <c r="G129" i="7"/>
  <c r="F129" i="7"/>
  <c r="E129" i="7"/>
  <c r="D129" i="7"/>
  <c r="C129" i="7"/>
  <c r="B129" i="7"/>
  <c r="G128" i="7"/>
  <c r="F128" i="7"/>
  <c r="E128" i="7"/>
  <c r="D128" i="7"/>
  <c r="C128" i="7"/>
  <c r="B128" i="7"/>
  <c r="G127" i="7"/>
  <c r="F127" i="7"/>
  <c r="E127" i="7"/>
  <c r="D127" i="7"/>
  <c r="C127" i="7"/>
  <c r="B127" i="7"/>
  <c r="G126" i="7"/>
  <c r="F126" i="7"/>
  <c r="E126" i="7"/>
  <c r="D126" i="7"/>
  <c r="C126" i="7"/>
  <c r="B126" i="7"/>
  <c r="G125" i="7"/>
  <c r="F125" i="7"/>
  <c r="E125" i="7"/>
  <c r="D125" i="7"/>
  <c r="C125" i="7"/>
  <c r="B125" i="7"/>
  <c r="G124" i="7"/>
  <c r="F124" i="7"/>
  <c r="E124" i="7"/>
  <c r="D124" i="7"/>
  <c r="C124" i="7"/>
  <c r="B124" i="7"/>
  <c r="G123" i="7"/>
  <c r="F123" i="7"/>
  <c r="E123" i="7"/>
  <c r="D123" i="7"/>
  <c r="C123" i="7"/>
  <c r="B123" i="7"/>
  <c r="G122" i="7"/>
  <c r="F122" i="7"/>
  <c r="E122" i="7"/>
  <c r="D122" i="7"/>
  <c r="C122" i="7"/>
  <c r="B122" i="7"/>
  <c r="G121" i="7"/>
  <c r="F121" i="7"/>
  <c r="E121" i="7"/>
  <c r="D121" i="7"/>
  <c r="C121" i="7"/>
  <c r="B121" i="7"/>
  <c r="G120" i="7"/>
  <c r="F120" i="7"/>
  <c r="E120" i="7"/>
  <c r="D120" i="7"/>
  <c r="C120" i="7"/>
  <c r="B120" i="7"/>
  <c r="G119" i="7"/>
  <c r="F119" i="7"/>
  <c r="E119" i="7"/>
  <c r="D119" i="7"/>
  <c r="C119" i="7"/>
  <c r="B119" i="7"/>
  <c r="G118" i="7"/>
  <c r="F118" i="7"/>
  <c r="E118" i="7"/>
  <c r="D118" i="7"/>
  <c r="C118" i="7"/>
  <c r="B118" i="7"/>
  <c r="G117" i="7"/>
  <c r="F117" i="7"/>
  <c r="E117" i="7"/>
  <c r="D117" i="7"/>
  <c r="C117" i="7"/>
  <c r="B117" i="7"/>
  <c r="G116" i="7"/>
  <c r="F116" i="7"/>
  <c r="E116" i="7"/>
  <c r="D116" i="7"/>
  <c r="C116" i="7"/>
  <c r="B116" i="7"/>
  <c r="AO108" i="7"/>
  <c r="AN108" i="7"/>
  <c r="AM108" i="7"/>
  <c r="AL108" i="7"/>
  <c r="AK108" i="7"/>
  <c r="AJ108" i="7"/>
  <c r="AI108" i="7"/>
  <c r="M108" i="7"/>
  <c r="AO107" i="7"/>
  <c r="AN107" i="7"/>
  <c r="AM107" i="7"/>
  <c r="AL107" i="7"/>
  <c r="AK107" i="7"/>
  <c r="AJ107" i="7"/>
  <c r="AI107" i="7"/>
  <c r="M107" i="7"/>
  <c r="AO106" i="7"/>
  <c r="AN106" i="7"/>
  <c r="AM106" i="7"/>
  <c r="AL106" i="7"/>
  <c r="AK106" i="7"/>
  <c r="AJ106" i="7"/>
  <c r="AI106" i="7"/>
  <c r="M106" i="7"/>
  <c r="AO105" i="7"/>
  <c r="AN105" i="7"/>
  <c r="AM105" i="7"/>
  <c r="AL105" i="7"/>
  <c r="AK105" i="7"/>
  <c r="AJ105" i="7"/>
  <c r="AI105" i="7"/>
  <c r="M105" i="7"/>
  <c r="AO104" i="7"/>
  <c r="AN104" i="7"/>
  <c r="AM104" i="7"/>
  <c r="AL104" i="7"/>
  <c r="AK104" i="7"/>
  <c r="AJ104" i="7"/>
  <c r="AI104" i="7"/>
  <c r="M104" i="7"/>
  <c r="AO103" i="7"/>
  <c r="AN103" i="7"/>
  <c r="AM103" i="7"/>
  <c r="AL103" i="7"/>
  <c r="AK103" i="7"/>
  <c r="AJ103" i="7"/>
  <c r="AI103" i="7"/>
  <c r="M103" i="7"/>
  <c r="AO102" i="7"/>
  <c r="AN102" i="7"/>
  <c r="AM102" i="7"/>
  <c r="AL102" i="7"/>
  <c r="AK102" i="7"/>
  <c r="AJ102" i="7"/>
  <c r="AI102" i="7"/>
  <c r="M102" i="7"/>
  <c r="AH101" i="7"/>
  <c r="T101" i="7"/>
  <c r="S101" i="7"/>
  <c r="R101" i="7"/>
  <c r="Q101" i="7"/>
  <c r="P101" i="7"/>
  <c r="O101" i="7"/>
  <c r="N101" i="7"/>
  <c r="AO94" i="7"/>
  <c r="AN94" i="7"/>
  <c r="AM94" i="7"/>
  <c r="AL94" i="7"/>
  <c r="AK94" i="7"/>
  <c r="AJ94" i="7"/>
  <c r="AI94" i="7"/>
  <c r="M94" i="7"/>
  <c r="AO93" i="7"/>
  <c r="AN93" i="7"/>
  <c r="AM93" i="7"/>
  <c r="AL93" i="7"/>
  <c r="AK93" i="7"/>
  <c r="AJ93" i="7"/>
  <c r="AI93" i="7"/>
  <c r="M93" i="7"/>
  <c r="AO92" i="7"/>
  <c r="AN92" i="7"/>
  <c r="AM92" i="7"/>
  <c r="AL92" i="7"/>
  <c r="AK92" i="7"/>
  <c r="AJ92" i="7"/>
  <c r="AI92" i="7"/>
  <c r="M92" i="7"/>
  <c r="AO91" i="7"/>
  <c r="AN91" i="7"/>
  <c r="AM91" i="7"/>
  <c r="AL91" i="7"/>
  <c r="AK91" i="7"/>
  <c r="AJ91" i="7"/>
  <c r="AI91" i="7"/>
  <c r="M91" i="7"/>
  <c r="AO90" i="7"/>
  <c r="AN90" i="7"/>
  <c r="AM90" i="7"/>
  <c r="AL90" i="7"/>
  <c r="AK90" i="7"/>
  <c r="AJ90" i="7"/>
  <c r="AI90" i="7"/>
  <c r="M90" i="7"/>
  <c r="AO89" i="7"/>
  <c r="AN89" i="7"/>
  <c r="AM89" i="7"/>
  <c r="AL89" i="7"/>
  <c r="AK89" i="7"/>
  <c r="AJ89" i="7"/>
  <c r="AI89" i="7"/>
  <c r="M89" i="7"/>
  <c r="AO88" i="7"/>
  <c r="AN88" i="7"/>
  <c r="AM88" i="7"/>
  <c r="AL88" i="7"/>
  <c r="AK88" i="7"/>
  <c r="AJ88" i="7"/>
  <c r="AI88" i="7"/>
  <c r="M88" i="7"/>
  <c r="AH87" i="7"/>
  <c r="T87" i="7"/>
  <c r="S87" i="7"/>
  <c r="R87" i="7"/>
  <c r="Q87" i="7"/>
  <c r="P87" i="7"/>
  <c r="O87" i="7"/>
  <c r="N87" i="7"/>
  <c r="AO79" i="7"/>
  <c r="AN79" i="7"/>
  <c r="AM79" i="7"/>
  <c r="AL79" i="7"/>
  <c r="AK79" i="7"/>
  <c r="AJ79" i="7"/>
  <c r="AI79" i="7"/>
  <c r="M79" i="7"/>
  <c r="AO78" i="7"/>
  <c r="AN78" i="7"/>
  <c r="AM78" i="7"/>
  <c r="AL78" i="7"/>
  <c r="AK78" i="7"/>
  <c r="AJ78" i="7"/>
  <c r="AI78" i="7"/>
  <c r="M78" i="7"/>
  <c r="AO77" i="7"/>
  <c r="AN77" i="7"/>
  <c r="AM77" i="7"/>
  <c r="AL77" i="7"/>
  <c r="AK77" i="7"/>
  <c r="AJ77" i="7"/>
  <c r="AI77" i="7"/>
  <c r="M77" i="7"/>
  <c r="AO76" i="7"/>
  <c r="AN76" i="7"/>
  <c r="AM76" i="7"/>
  <c r="AL76" i="7"/>
  <c r="AK76" i="7"/>
  <c r="AJ76" i="7"/>
  <c r="AI76" i="7"/>
  <c r="M76" i="7"/>
  <c r="AO75" i="7"/>
  <c r="AN75" i="7"/>
  <c r="AM75" i="7"/>
  <c r="AL75" i="7"/>
  <c r="AK75" i="7"/>
  <c r="AJ75" i="7"/>
  <c r="AI75" i="7"/>
  <c r="M75" i="7"/>
  <c r="AO74" i="7"/>
  <c r="AN74" i="7"/>
  <c r="AM74" i="7"/>
  <c r="AL74" i="7"/>
  <c r="AK74" i="7"/>
  <c r="AJ74" i="7"/>
  <c r="AI74" i="7"/>
  <c r="M74" i="7"/>
  <c r="AO73" i="7"/>
  <c r="AN73" i="7"/>
  <c r="AM73" i="7"/>
  <c r="AL73" i="7"/>
  <c r="AK73" i="7"/>
  <c r="AJ73" i="7"/>
  <c r="AI73" i="7"/>
  <c r="M73" i="7"/>
  <c r="AH72" i="7"/>
  <c r="T72" i="7"/>
  <c r="S72" i="7"/>
  <c r="R72" i="7"/>
  <c r="Q72" i="7"/>
  <c r="P72" i="7"/>
  <c r="O72" i="7"/>
  <c r="N72" i="7"/>
  <c r="AO64" i="7"/>
  <c r="AN64" i="7"/>
  <c r="AM64" i="7"/>
  <c r="AL64" i="7"/>
  <c r="AK64" i="7"/>
  <c r="AJ64" i="7"/>
  <c r="AI64" i="7"/>
  <c r="M64" i="7"/>
  <c r="AO63" i="7"/>
  <c r="AN63" i="7"/>
  <c r="AM63" i="7"/>
  <c r="AL63" i="7"/>
  <c r="AK63" i="7"/>
  <c r="AJ63" i="7"/>
  <c r="AI63" i="7"/>
  <c r="M63" i="7"/>
  <c r="AO62" i="7"/>
  <c r="AN62" i="7"/>
  <c r="AM62" i="7"/>
  <c r="AL62" i="7"/>
  <c r="AK62" i="7"/>
  <c r="AJ62" i="7"/>
  <c r="AI62" i="7"/>
  <c r="M62" i="7"/>
  <c r="AO61" i="7"/>
  <c r="AN61" i="7"/>
  <c r="AM61" i="7"/>
  <c r="AL61" i="7"/>
  <c r="AK61" i="7"/>
  <c r="AJ61" i="7"/>
  <c r="AI61" i="7"/>
  <c r="M61" i="7"/>
  <c r="AO60" i="7"/>
  <c r="AN60" i="7"/>
  <c r="AM60" i="7"/>
  <c r="AL60" i="7"/>
  <c r="AK60" i="7"/>
  <c r="AJ60" i="7"/>
  <c r="AI60" i="7"/>
  <c r="M60" i="7"/>
  <c r="AO59" i="7"/>
  <c r="AN59" i="7"/>
  <c r="AM59" i="7"/>
  <c r="AL59" i="7"/>
  <c r="AK59" i="7"/>
  <c r="AJ59" i="7"/>
  <c r="AI59" i="7"/>
  <c r="M59" i="7"/>
  <c r="AO58" i="7"/>
  <c r="AN58" i="7"/>
  <c r="AM58" i="7"/>
  <c r="AL58" i="7"/>
  <c r="AK58" i="7"/>
  <c r="AJ58" i="7"/>
  <c r="AI58" i="7"/>
  <c r="M58" i="7"/>
  <c r="AH57" i="7"/>
  <c r="T57" i="7"/>
  <c r="S57" i="7"/>
  <c r="R57" i="7"/>
  <c r="Q57" i="7"/>
  <c r="P57" i="7"/>
  <c r="O57" i="7"/>
  <c r="N57" i="7"/>
  <c r="AO50" i="7"/>
  <c r="AN50" i="7"/>
  <c r="AM50" i="7"/>
  <c r="AL50" i="7"/>
  <c r="AK50" i="7"/>
  <c r="AJ50" i="7"/>
  <c r="AI50" i="7"/>
  <c r="M50" i="7"/>
  <c r="AO49" i="7"/>
  <c r="AN49" i="7"/>
  <c r="AM49" i="7"/>
  <c r="AL49" i="7"/>
  <c r="AK49" i="7"/>
  <c r="AJ49" i="7"/>
  <c r="AI49" i="7"/>
  <c r="M49" i="7"/>
  <c r="AO48" i="7"/>
  <c r="AN48" i="7"/>
  <c r="AM48" i="7"/>
  <c r="AL48" i="7"/>
  <c r="AK48" i="7"/>
  <c r="AJ48" i="7"/>
  <c r="AI48" i="7"/>
  <c r="M48" i="7"/>
  <c r="AO47" i="7"/>
  <c r="AN47" i="7"/>
  <c r="AM47" i="7"/>
  <c r="AL47" i="7"/>
  <c r="AK47" i="7"/>
  <c r="AJ47" i="7"/>
  <c r="AI47" i="7"/>
  <c r="M47" i="7"/>
  <c r="AO46" i="7"/>
  <c r="AN46" i="7"/>
  <c r="AM46" i="7"/>
  <c r="AL46" i="7"/>
  <c r="AK46" i="7"/>
  <c r="AJ46" i="7"/>
  <c r="AI46" i="7"/>
  <c r="M46" i="7"/>
  <c r="AO45" i="7"/>
  <c r="AN45" i="7"/>
  <c r="AM45" i="7"/>
  <c r="AL45" i="7"/>
  <c r="AK45" i="7"/>
  <c r="AJ45" i="7"/>
  <c r="AI45" i="7"/>
  <c r="M45" i="7"/>
  <c r="AO44" i="7"/>
  <c r="AN44" i="7"/>
  <c r="AM44" i="7"/>
  <c r="AL44" i="7"/>
  <c r="AK44" i="7"/>
  <c r="AJ44" i="7"/>
  <c r="AI44" i="7"/>
  <c r="M44" i="7"/>
  <c r="AH43" i="7"/>
  <c r="T43" i="7"/>
  <c r="S43" i="7"/>
  <c r="R43" i="7"/>
  <c r="Q43" i="7"/>
  <c r="P43" i="7"/>
  <c r="O43" i="7"/>
  <c r="N43" i="7"/>
  <c r="AO36" i="7"/>
  <c r="AN36" i="7"/>
  <c r="AM36" i="7"/>
  <c r="AL36" i="7"/>
  <c r="AK36" i="7"/>
  <c r="AJ36" i="7"/>
  <c r="AI36" i="7"/>
  <c r="M36" i="7"/>
  <c r="AO35" i="7"/>
  <c r="AN35" i="7"/>
  <c r="AM35" i="7"/>
  <c r="AL35" i="7"/>
  <c r="AK35" i="7"/>
  <c r="AJ35" i="7"/>
  <c r="AI35" i="7"/>
  <c r="M35" i="7"/>
  <c r="AO34" i="7"/>
  <c r="AN34" i="7"/>
  <c r="AM34" i="7"/>
  <c r="AL34" i="7"/>
  <c r="AK34" i="7"/>
  <c r="AJ34" i="7"/>
  <c r="AI34" i="7"/>
  <c r="M34" i="7"/>
  <c r="AO33" i="7"/>
  <c r="AN33" i="7"/>
  <c r="AM33" i="7"/>
  <c r="AL33" i="7"/>
  <c r="AK33" i="7"/>
  <c r="AJ33" i="7"/>
  <c r="AI33" i="7"/>
  <c r="M33" i="7"/>
  <c r="AO32" i="7"/>
  <c r="AN32" i="7"/>
  <c r="AM32" i="7"/>
  <c r="AL32" i="7"/>
  <c r="AK32" i="7"/>
  <c r="AJ32" i="7"/>
  <c r="AI32" i="7"/>
  <c r="M32" i="7"/>
  <c r="AO31" i="7"/>
  <c r="AN31" i="7"/>
  <c r="AM31" i="7"/>
  <c r="AL31" i="7"/>
  <c r="AK31" i="7"/>
  <c r="AJ31" i="7"/>
  <c r="AI31" i="7"/>
  <c r="M31" i="7"/>
  <c r="AO30" i="7"/>
  <c r="AN30" i="7"/>
  <c r="AM30" i="7"/>
  <c r="AL30" i="7"/>
  <c r="AK30" i="7"/>
  <c r="AJ30" i="7"/>
  <c r="AI30" i="7"/>
  <c r="M30" i="7"/>
  <c r="AH29" i="7"/>
  <c r="T29" i="7"/>
  <c r="S29" i="7"/>
  <c r="R29" i="7"/>
  <c r="Q29" i="7"/>
  <c r="P29" i="7"/>
  <c r="O29" i="7"/>
  <c r="N29" i="7"/>
  <c r="AS316" i="6"/>
  <c r="AR316" i="6"/>
  <c r="AQ316" i="6"/>
  <c r="AP316" i="6"/>
  <c r="AO316" i="6"/>
  <c r="AN316" i="6"/>
  <c r="AM316" i="6"/>
  <c r="AS315" i="6"/>
  <c r="AR315" i="6"/>
  <c r="AQ315" i="6"/>
  <c r="AP315" i="6"/>
  <c r="AO315" i="6"/>
  <c r="AN315" i="6"/>
  <c r="AM315" i="6"/>
  <c r="AS314" i="6"/>
  <c r="AR314" i="6"/>
  <c r="AQ314" i="6"/>
  <c r="AP314" i="6"/>
  <c r="AO314" i="6"/>
  <c r="AN314" i="6"/>
  <c r="AM314" i="6"/>
  <c r="AS313" i="6"/>
  <c r="AR313" i="6"/>
  <c r="AQ313" i="6"/>
  <c r="AP313" i="6"/>
  <c r="AO313" i="6"/>
  <c r="AN313" i="6"/>
  <c r="AM313" i="6"/>
  <c r="AS312" i="6"/>
  <c r="AR312" i="6"/>
  <c r="AQ312" i="6"/>
  <c r="AP312" i="6"/>
  <c r="AO312" i="6"/>
  <c r="AN312" i="6"/>
  <c r="AM312" i="6"/>
  <c r="AS311" i="6"/>
  <c r="AR311" i="6"/>
  <c r="AQ311" i="6"/>
  <c r="AP311" i="6"/>
  <c r="AO311" i="6"/>
  <c r="AN311" i="6"/>
  <c r="AM311" i="6"/>
  <c r="AS310" i="6"/>
  <c r="AR310" i="6"/>
  <c r="AQ310" i="6"/>
  <c r="AP310" i="6"/>
  <c r="AO310" i="6"/>
  <c r="AN310" i="6"/>
  <c r="AM310" i="6"/>
  <c r="AS309" i="6"/>
  <c r="AR309" i="6"/>
  <c r="AQ309" i="6"/>
  <c r="AP309" i="6"/>
  <c r="AO309" i="6"/>
  <c r="AN309" i="6"/>
  <c r="AM309" i="6"/>
  <c r="AS308" i="6"/>
  <c r="AR308" i="6"/>
  <c r="AQ308" i="6"/>
  <c r="AP308" i="6"/>
  <c r="AO308" i="6"/>
  <c r="AN308" i="6"/>
  <c r="AM308" i="6"/>
  <c r="AS307" i="6"/>
  <c r="AR307" i="6"/>
  <c r="AQ307" i="6"/>
  <c r="AP307" i="6"/>
  <c r="AO307" i="6"/>
  <c r="AN307" i="6"/>
  <c r="AM307" i="6"/>
  <c r="AS306" i="6"/>
  <c r="AR306" i="6"/>
  <c r="AQ306" i="6"/>
  <c r="AP306" i="6"/>
  <c r="AO306" i="6"/>
  <c r="AN306" i="6"/>
  <c r="AM306" i="6"/>
  <c r="AS305" i="6"/>
  <c r="AR305" i="6"/>
  <c r="AQ305" i="6"/>
  <c r="AP305" i="6"/>
  <c r="AO305" i="6"/>
  <c r="AN305" i="6"/>
  <c r="AM305" i="6"/>
  <c r="AS304" i="6"/>
  <c r="AR304" i="6"/>
  <c r="AQ304" i="6"/>
  <c r="AP304" i="6"/>
  <c r="AO304" i="6"/>
  <c r="AN304" i="6"/>
  <c r="AM304" i="6"/>
  <c r="AS303" i="6"/>
  <c r="AR303" i="6"/>
  <c r="AQ303" i="6"/>
  <c r="AP303" i="6"/>
  <c r="AO303" i="6"/>
  <c r="AN303" i="6"/>
  <c r="AM303" i="6"/>
  <c r="AS302" i="6"/>
  <c r="AR302" i="6"/>
  <c r="AQ302" i="6"/>
  <c r="AP302" i="6"/>
  <c r="AO302" i="6"/>
  <c r="AN302" i="6"/>
  <c r="AM302" i="6"/>
  <c r="AS301" i="6"/>
  <c r="AR301" i="6"/>
  <c r="AQ301" i="6"/>
  <c r="AP301" i="6"/>
  <c r="AO301" i="6"/>
  <c r="AN301" i="6"/>
  <c r="AM301" i="6"/>
  <c r="AS300" i="6"/>
  <c r="AR300" i="6"/>
  <c r="AQ300" i="6"/>
  <c r="AP300" i="6"/>
  <c r="AO300" i="6"/>
  <c r="AN300" i="6"/>
  <c r="AM300" i="6"/>
  <c r="AS299" i="6"/>
  <c r="AR299" i="6"/>
  <c r="AQ299" i="6"/>
  <c r="AP299" i="6"/>
  <c r="AO299" i="6"/>
  <c r="AN299" i="6"/>
  <c r="AM299" i="6"/>
  <c r="AS298" i="6"/>
  <c r="AR298" i="6"/>
  <c r="AQ298" i="6"/>
  <c r="AP298" i="6"/>
  <c r="AO298" i="6"/>
  <c r="AN298" i="6"/>
  <c r="AM298" i="6"/>
  <c r="AS297" i="6"/>
  <c r="AR297" i="6"/>
  <c r="AQ297" i="6"/>
  <c r="AP297" i="6"/>
  <c r="AO297" i="6"/>
  <c r="AN297" i="6"/>
  <c r="AM297" i="6"/>
  <c r="AS296" i="6"/>
  <c r="AR296" i="6"/>
  <c r="AQ296" i="6"/>
  <c r="AP296" i="6"/>
  <c r="AO296" i="6"/>
  <c r="AN296" i="6"/>
  <c r="AM296" i="6"/>
  <c r="AS295" i="6"/>
  <c r="AR295" i="6"/>
  <c r="AQ295" i="6"/>
  <c r="AP295" i="6"/>
  <c r="AO295" i="6"/>
  <c r="AN295" i="6"/>
  <c r="AM295" i="6"/>
  <c r="AS294" i="6"/>
  <c r="AR294" i="6"/>
  <c r="AQ294" i="6"/>
  <c r="AP294" i="6"/>
  <c r="AO294" i="6"/>
  <c r="AN294" i="6"/>
  <c r="AM294" i="6"/>
  <c r="AL293" i="6"/>
  <c r="AS287" i="6"/>
  <c r="AR287" i="6"/>
  <c r="AQ287" i="6"/>
  <c r="AP287" i="6"/>
  <c r="AO287" i="6"/>
  <c r="AN287" i="6"/>
  <c r="AM287" i="6"/>
  <c r="AS286" i="6"/>
  <c r="AR286" i="6"/>
  <c r="AQ286" i="6"/>
  <c r="AP286" i="6"/>
  <c r="AO286" i="6"/>
  <c r="AN286" i="6"/>
  <c r="AM286" i="6"/>
  <c r="AS285" i="6"/>
  <c r="AR285" i="6"/>
  <c r="AQ285" i="6"/>
  <c r="AP285" i="6"/>
  <c r="AO285" i="6"/>
  <c r="AN285" i="6"/>
  <c r="AM285" i="6"/>
  <c r="AS284" i="6"/>
  <c r="AR284" i="6"/>
  <c r="AQ284" i="6"/>
  <c r="AP284" i="6"/>
  <c r="AO284" i="6"/>
  <c r="AN284" i="6"/>
  <c r="AM284" i="6"/>
  <c r="AS283" i="6"/>
  <c r="AR283" i="6"/>
  <c r="AQ283" i="6"/>
  <c r="AP283" i="6"/>
  <c r="AO283" i="6"/>
  <c r="AN283" i="6"/>
  <c r="AM283" i="6"/>
  <c r="AS282" i="6"/>
  <c r="AR282" i="6"/>
  <c r="AQ282" i="6"/>
  <c r="AP282" i="6"/>
  <c r="AO282" i="6"/>
  <c r="AN282" i="6"/>
  <c r="AM282" i="6"/>
  <c r="AS281" i="6"/>
  <c r="AR281" i="6"/>
  <c r="AQ281" i="6"/>
  <c r="AP281" i="6"/>
  <c r="AO281" i="6"/>
  <c r="AN281" i="6"/>
  <c r="AM281" i="6"/>
  <c r="AS280" i="6"/>
  <c r="AR280" i="6"/>
  <c r="AQ280" i="6"/>
  <c r="AP280" i="6"/>
  <c r="AO280" i="6"/>
  <c r="AN280" i="6"/>
  <c r="AM280" i="6"/>
  <c r="AS279" i="6"/>
  <c r="AR279" i="6"/>
  <c r="AQ279" i="6"/>
  <c r="AP279" i="6"/>
  <c r="AO279" i="6"/>
  <c r="AN279" i="6"/>
  <c r="AM279" i="6"/>
  <c r="AS278" i="6"/>
  <c r="AR278" i="6"/>
  <c r="AQ278" i="6"/>
  <c r="AP278" i="6"/>
  <c r="AO278" i="6"/>
  <c r="AN278" i="6"/>
  <c r="AM278" i="6"/>
  <c r="AS277" i="6"/>
  <c r="AR277" i="6"/>
  <c r="AQ277" i="6"/>
  <c r="AP277" i="6"/>
  <c r="AO277" i="6"/>
  <c r="AN277" i="6"/>
  <c r="AM277" i="6"/>
  <c r="AS276" i="6"/>
  <c r="AR276" i="6"/>
  <c r="AQ276" i="6"/>
  <c r="AP276" i="6"/>
  <c r="AO276" i="6"/>
  <c r="AN276" i="6"/>
  <c r="AM276" i="6"/>
  <c r="AS275" i="6"/>
  <c r="AR275" i="6"/>
  <c r="AQ275" i="6"/>
  <c r="AP275" i="6"/>
  <c r="AO275" i="6"/>
  <c r="AN275" i="6"/>
  <c r="AM275" i="6"/>
  <c r="AS274" i="6"/>
  <c r="AR274" i="6"/>
  <c r="AQ274" i="6"/>
  <c r="AP274" i="6"/>
  <c r="AO274" i="6"/>
  <c r="AN274" i="6"/>
  <c r="AM274" i="6"/>
  <c r="AS273" i="6"/>
  <c r="AR273" i="6"/>
  <c r="AQ273" i="6"/>
  <c r="AP273" i="6"/>
  <c r="AO273" i="6"/>
  <c r="AN273" i="6"/>
  <c r="AM273" i="6"/>
  <c r="AS272" i="6"/>
  <c r="AR272" i="6"/>
  <c r="AQ272" i="6"/>
  <c r="AP272" i="6"/>
  <c r="AO272" i="6"/>
  <c r="AN272" i="6"/>
  <c r="AM272" i="6"/>
  <c r="AS271" i="6"/>
  <c r="AR271" i="6"/>
  <c r="AQ271" i="6"/>
  <c r="AP271" i="6"/>
  <c r="AO271" i="6"/>
  <c r="AN271" i="6"/>
  <c r="AM271" i="6"/>
  <c r="AS270" i="6"/>
  <c r="AR270" i="6"/>
  <c r="AQ270" i="6"/>
  <c r="AP270" i="6"/>
  <c r="AO270" i="6"/>
  <c r="AN270" i="6"/>
  <c r="AM270" i="6"/>
  <c r="AS269" i="6"/>
  <c r="AR269" i="6"/>
  <c r="AQ269" i="6"/>
  <c r="AP269" i="6"/>
  <c r="AO269" i="6"/>
  <c r="AN269" i="6"/>
  <c r="AM269" i="6"/>
  <c r="AS268" i="6"/>
  <c r="AR268" i="6"/>
  <c r="AQ268" i="6"/>
  <c r="AP268" i="6"/>
  <c r="AO268" i="6"/>
  <c r="AN268" i="6"/>
  <c r="AM268" i="6"/>
  <c r="AS267" i="6"/>
  <c r="AR267" i="6"/>
  <c r="AQ267" i="6"/>
  <c r="AP267" i="6"/>
  <c r="AO267" i="6"/>
  <c r="AN267" i="6"/>
  <c r="AM267" i="6"/>
  <c r="AS266" i="6"/>
  <c r="AR266" i="6"/>
  <c r="AQ266" i="6"/>
  <c r="AP266" i="6"/>
  <c r="AO266" i="6"/>
  <c r="AN266" i="6"/>
  <c r="AM266" i="6"/>
  <c r="AS265" i="6"/>
  <c r="AR265" i="6"/>
  <c r="AQ265" i="6"/>
  <c r="AP265" i="6"/>
  <c r="AO265" i="6"/>
  <c r="AN265" i="6"/>
  <c r="AM265" i="6"/>
  <c r="AL264" i="6"/>
  <c r="AS257" i="6"/>
  <c r="AR257" i="6"/>
  <c r="AQ257" i="6"/>
  <c r="AP257" i="6"/>
  <c r="AO257" i="6"/>
  <c r="AN257" i="6"/>
  <c r="AM257" i="6"/>
  <c r="AS256" i="6"/>
  <c r="AR256" i="6"/>
  <c r="AQ256" i="6"/>
  <c r="AP256" i="6"/>
  <c r="AO256" i="6"/>
  <c r="AN256" i="6"/>
  <c r="AM256" i="6"/>
  <c r="AS255" i="6"/>
  <c r="AR255" i="6"/>
  <c r="AQ255" i="6"/>
  <c r="AP255" i="6"/>
  <c r="AO255" i="6"/>
  <c r="AN255" i="6"/>
  <c r="AM255" i="6"/>
  <c r="AS254" i="6"/>
  <c r="AR254" i="6"/>
  <c r="AQ254" i="6"/>
  <c r="AP254" i="6"/>
  <c r="AO254" i="6"/>
  <c r="AN254" i="6"/>
  <c r="AM254" i="6"/>
  <c r="AS253" i="6"/>
  <c r="AR253" i="6"/>
  <c r="AQ253" i="6"/>
  <c r="AP253" i="6"/>
  <c r="AO253" i="6"/>
  <c r="AN253" i="6"/>
  <c r="AM253" i="6"/>
  <c r="AS252" i="6"/>
  <c r="AR252" i="6"/>
  <c r="AQ252" i="6"/>
  <c r="AP252" i="6"/>
  <c r="AO252" i="6"/>
  <c r="AN252" i="6"/>
  <c r="AM252" i="6"/>
  <c r="AS251" i="6"/>
  <c r="AR251" i="6"/>
  <c r="AQ251" i="6"/>
  <c r="AP251" i="6"/>
  <c r="AO251" i="6"/>
  <c r="AN251" i="6"/>
  <c r="AM251" i="6"/>
  <c r="AS250" i="6"/>
  <c r="AR250" i="6"/>
  <c r="AQ250" i="6"/>
  <c r="AP250" i="6"/>
  <c r="AO250" i="6"/>
  <c r="AN250" i="6"/>
  <c r="AM250" i="6"/>
  <c r="AS249" i="6"/>
  <c r="AR249" i="6"/>
  <c r="AQ249" i="6"/>
  <c r="AP249" i="6"/>
  <c r="AO249" i="6"/>
  <c r="AN249" i="6"/>
  <c r="AM249" i="6"/>
  <c r="AS248" i="6"/>
  <c r="AR248" i="6"/>
  <c r="AQ248" i="6"/>
  <c r="AP248" i="6"/>
  <c r="AO248" i="6"/>
  <c r="AN248" i="6"/>
  <c r="AM248" i="6"/>
  <c r="AS247" i="6"/>
  <c r="AR247" i="6"/>
  <c r="AQ247" i="6"/>
  <c r="AP247" i="6"/>
  <c r="AO247" i="6"/>
  <c r="AN247" i="6"/>
  <c r="AM247" i="6"/>
  <c r="AS246" i="6"/>
  <c r="AR246" i="6"/>
  <c r="AQ246" i="6"/>
  <c r="AP246" i="6"/>
  <c r="AO246" i="6"/>
  <c r="AN246" i="6"/>
  <c r="AM246" i="6"/>
  <c r="AS245" i="6"/>
  <c r="AR245" i="6"/>
  <c r="AQ245" i="6"/>
  <c r="AP245" i="6"/>
  <c r="AO245" i="6"/>
  <c r="AN245" i="6"/>
  <c r="AM245" i="6"/>
  <c r="AS244" i="6"/>
  <c r="AR244" i="6"/>
  <c r="AQ244" i="6"/>
  <c r="AP244" i="6"/>
  <c r="AO244" i="6"/>
  <c r="AN244" i="6"/>
  <c r="AM244" i="6"/>
  <c r="AS243" i="6"/>
  <c r="AR243" i="6"/>
  <c r="AQ243" i="6"/>
  <c r="AP243" i="6"/>
  <c r="AO243" i="6"/>
  <c r="AN243" i="6"/>
  <c r="AM243" i="6"/>
  <c r="AS242" i="6"/>
  <c r="AR242" i="6"/>
  <c r="AQ242" i="6"/>
  <c r="AP242" i="6"/>
  <c r="AO242" i="6"/>
  <c r="AN242" i="6"/>
  <c r="AM242" i="6"/>
  <c r="AS241" i="6"/>
  <c r="AR241" i="6"/>
  <c r="AQ241" i="6"/>
  <c r="AP241" i="6"/>
  <c r="AO241" i="6"/>
  <c r="AN241" i="6"/>
  <c r="AM241" i="6"/>
  <c r="AS240" i="6"/>
  <c r="AR240" i="6"/>
  <c r="AQ240" i="6"/>
  <c r="AP240" i="6"/>
  <c r="AO240" i="6"/>
  <c r="AN240" i="6"/>
  <c r="AM240" i="6"/>
  <c r="AS239" i="6"/>
  <c r="AR239" i="6"/>
  <c r="AQ239" i="6"/>
  <c r="AP239" i="6"/>
  <c r="AO239" i="6"/>
  <c r="AN239" i="6"/>
  <c r="AM239" i="6"/>
  <c r="AS238" i="6"/>
  <c r="AR238" i="6"/>
  <c r="AQ238" i="6"/>
  <c r="AP238" i="6"/>
  <c r="AO238" i="6"/>
  <c r="AN238" i="6"/>
  <c r="AM238" i="6"/>
  <c r="AS237" i="6"/>
  <c r="AR237" i="6"/>
  <c r="AQ237" i="6"/>
  <c r="AP237" i="6"/>
  <c r="AO237" i="6"/>
  <c r="AN237" i="6"/>
  <c r="AM237" i="6"/>
  <c r="AS236" i="6"/>
  <c r="AR236" i="6"/>
  <c r="AQ236" i="6"/>
  <c r="AP236" i="6"/>
  <c r="AO236" i="6"/>
  <c r="AN236" i="6"/>
  <c r="AM236" i="6"/>
  <c r="AS235" i="6"/>
  <c r="AR235" i="6"/>
  <c r="AQ235" i="6"/>
  <c r="AP235" i="6"/>
  <c r="AO235" i="6"/>
  <c r="AN235" i="6"/>
  <c r="AM235" i="6"/>
  <c r="AL234" i="6"/>
  <c r="AS227" i="6"/>
  <c r="AR227" i="6"/>
  <c r="AQ227" i="6"/>
  <c r="AP227" i="6"/>
  <c r="AO227" i="6"/>
  <c r="AN227" i="6"/>
  <c r="AM227" i="6"/>
  <c r="AS226" i="6"/>
  <c r="AR226" i="6"/>
  <c r="AQ226" i="6"/>
  <c r="AP226" i="6"/>
  <c r="AO226" i="6"/>
  <c r="AN226" i="6"/>
  <c r="AM226" i="6"/>
  <c r="AS225" i="6"/>
  <c r="AR225" i="6"/>
  <c r="AQ225" i="6"/>
  <c r="AP225" i="6"/>
  <c r="AO225" i="6"/>
  <c r="AN225" i="6"/>
  <c r="AM225" i="6"/>
  <c r="AS224" i="6"/>
  <c r="AR224" i="6"/>
  <c r="AQ224" i="6"/>
  <c r="AP224" i="6"/>
  <c r="AO224" i="6"/>
  <c r="AN224" i="6"/>
  <c r="AM224" i="6"/>
  <c r="AS223" i="6"/>
  <c r="AR223" i="6"/>
  <c r="AQ223" i="6"/>
  <c r="AP223" i="6"/>
  <c r="AO223" i="6"/>
  <c r="AN223" i="6"/>
  <c r="AM223" i="6"/>
  <c r="AS222" i="6"/>
  <c r="AR222" i="6"/>
  <c r="AQ222" i="6"/>
  <c r="AP222" i="6"/>
  <c r="AO222" i="6"/>
  <c r="AN222" i="6"/>
  <c r="AM222" i="6"/>
  <c r="AS221" i="6"/>
  <c r="AR221" i="6"/>
  <c r="AQ221" i="6"/>
  <c r="AP221" i="6"/>
  <c r="AO221" i="6"/>
  <c r="AN221" i="6"/>
  <c r="AM221" i="6"/>
  <c r="AS220" i="6"/>
  <c r="AR220" i="6"/>
  <c r="AQ220" i="6"/>
  <c r="AP220" i="6"/>
  <c r="AO220" i="6"/>
  <c r="AN220" i="6"/>
  <c r="AM220" i="6"/>
  <c r="AS219" i="6"/>
  <c r="AR219" i="6"/>
  <c r="AQ219" i="6"/>
  <c r="AP219" i="6"/>
  <c r="AO219" i="6"/>
  <c r="AN219" i="6"/>
  <c r="AM219" i="6"/>
  <c r="AS218" i="6"/>
  <c r="AR218" i="6"/>
  <c r="AQ218" i="6"/>
  <c r="AP218" i="6"/>
  <c r="AO218" i="6"/>
  <c r="AN218" i="6"/>
  <c r="AM218" i="6"/>
  <c r="AS217" i="6"/>
  <c r="AR217" i="6"/>
  <c r="AQ217" i="6"/>
  <c r="AP217" i="6"/>
  <c r="AO217" i="6"/>
  <c r="AN217" i="6"/>
  <c r="AM217" i="6"/>
  <c r="AS216" i="6"/>
  <c r="AR216" i="6"/>
  <c r="AQ216" i="6"/>
  <c r="AP216" i="6"/>
  <c r="AO216" i="6"/>
  <c r="AN216" i="6"/>
  <c r="AM216" i="6"/>
  <c r="AS215" i="6"/>
  <c r="AR215" i="6"/>
  <c r="AQ215" i="6"/>
  <c r="AP215" i="6"/>
  <c r="AO215" i="6"/>
  <c r="AN215" i="6"/>
  <c r="AM215" i="6"/>
  <c r="AS214" i="6"/>
  <c r="AR214" i="6"/>
  <c r="AQ214" i="6"/>
  <c r="AP214" i="6"/>
  <c r="AO214" i="6"/>
  <c r="AN214" i="6"/>
  <c r="AM214" i="6"/>
  <c r="AS213" i="6"/>
  <c r="AR213" i="6"/>
  <c r="AQ213" i="6"/>
  <c r="AP213" i="6"/>
  <c r="AO213" i="6"/>
  <c r="AN213" i="6"/>
  <c r="AM213" i="6"/>
  <c r="AS212" i="6"/>
  <c r="AR212" i="6"/>
  <c r="AQ212" i="6"/>
  <c r="AP212" i="6"/>
  <c r="AO212" i="6"/>
  <c r="AN212" i="6"/>
  <c r="AM212" i="6"/>
  <c r="AS211" i="6"/>
  <c r="AR211" i="6"/>
  <c r="AQ211" i="6"/>
  <c r="AP211" i="6"/>
  <c r="AO211" i="6"/>
  <c r="AN211" i="6"/>
  <c r="AM211" i="6"/>
  <c r="AS210" i="6"/>
  <c r="AR210" i="6"/>
  <c r="AQ210" i="6"/>
  <c r="AP210" i="6"/>
  <c r="AO210" i="6"/>
  <c r="AN210" i="6"/>
  <c r="AM210" i="6"/>
  <c r="AS209" i="6"/>
  <c r="AR209" i="6"/>
  <c r="AQ209" i="6"/>
  <c r="AP209" i="6"/>
  <c r="AO209" i="6"/>
  <c r="AN209" i="6"/>
  <c r="AM209" i="6"/>
  <c r="AS208" i="6"/>
  <c r="AR208" i="6"/>
  <c r="AQ208" i="6"/>
  <c r="AP208" i="6"/>
  <c r="AO208" i="6"/>
  <c r="AN208" i="6"/>
  <c r="AM208" i="6"/>
  <c r="AS207" i="6"/>
  <c r="AR207" i="6"/>
  <c r="AQ207" i="6"/>
  <c r="AP207" i="6"/>
  <c r="AO207" i="6"/>
  <c r="AN207" i="6"/>
  <c r="AM207" i="6"/>
  <c r="AS206" i="6"/>
  <c r="AR206" i="6"/>
  <c r="AQ206" i="6"/>
  <c r="AP206" i="6"/>
  <c r="AO206" i="6"/>
  <c r="AN206" i="6"/>
  <c r="AM206" i="6"/>
  <c r="AS205" i="6"/>
  <c r="AR205" i="6"/>
  <c r="AQ205" i="6"/>
  <c r="AP205" i="6"/>
  <c r="AO205" i="6"/>
  <c r="AN205" i="6"/>
  <c r="AM205" i="6"/>
  <c r="AL204" i="6"/>
  <c r="AS197" i="6"/>
  <c r="AR197" i="6"/>
  <c r="AQ197" i="6"/>
  <c r="AP197" i="6"/>
  <c r="AO197" i="6"/>
  <c r="AN197" i="6"/>
  <c r="AM197" i="6"/>
  <c r="AS196" i="6"/>
  <c r="AR196" i="6"/>
  <c r="AQ196" i="6"/>
  <c r="AP196" i="6"/>
  <c r="AO196" i="6"/>
  <c r="AN196" i="6"/>
  <c r="AM196" i="6"/>
  <c r="AS195" i="6"/>
  <c r="AR195" i="6"/>
  <c r="AQ195" i="6"/>
  <c r="AP195" i="6"/>
  <c r="AO195" i="6"/>
  <c r="AN195" i="6"/>
  <c r="AM195" i="6"/>
  <c r="AS194" i="6"/>
  <c r="AR194" i="6"/>
  <c r="AQ194" i="6"/>
  <c r="AP194" i="6"/>
  <c r="AO194" i="6"/>
  <c r="AN194" i="6"/>
  <c r="AM194" i="6"/>
  <c r="AS193" i="6"/>
  <c r="AR193" i="6"/>
  <c r="AQ193" i="6"/>
  <c r="AP193" i="6"/>
  <c r="AO193" i="6"/>
  <c r="AN193" i="6"/>
  <c r="AM193" i="6"/>
  <c r="AS192" i="6"/>
  <c r="AR192" i="6"/>
  <c r="AQ192" i="6"/>
  <c r="AP192" i="6"/>
  <c r="AO192" i="6"/>
  <c r="AN192" i="6"/>
  <c r="AM192" i="6"/>
  <c r="AS191" i="6"/>
  <c r="AR191" i="6"/>
  <c r="AQ191" i="6"/>
  <c r="AP191" i="6"/>
  <c r="AO191" i="6"/>
  <c r="AN191" i="6"/>
  <c r="AM191" i="6"/>
  <c r="AS190" i="6"/>
  <c r="AR190" i="6"/>
  <c r="AQ190" i="6"/>
  <c r="AP190" i="6"/>
  <c r="AO190" i="6"/>
  <c r="AN190" i="6"/>
  <c r="AM190" i="6"/>
  <c r="AS189" i="6"/>
  <c r="AR189" i="6"/>
  <c r="AQ189" i="6"/>
  <c r="AP189" i="6"/>
  <c r="AO189" i="6"/>
  <c r="AN189" i="6"/>
  <c r="AM189" i="6"/>
  <c r="AS188" i="6"/>
  <c r="AR188" i="6"/>
  <c r="AQ188" i="6"/>
  <c r="AP188" i="6"/>
  <c r="AO188" i="6"/>
  <c r="AN188" i="6"/>
  <c r="AM188" i="6"/>
  <c r="AS187" i="6"/>
  <c r="AR187" i="6"/>
  <c r="AQ187" i="6"/>
  <c r="AP187" i="6"/>
  <c r="AO187" i="6"/>
  <c r="AN187" i="6"/>
  <c r="AM187" i="6"/>
  <c r="AS186" i="6"/>
  <c r="AR186" i="6"/>
  <c r="AQ186" i="6"/>
  <c r="AP186" i="6"/>
  <c r="AO186" i="6"/>
  <c r="AN186" i="6"/>
  <c r="AM186" i="6"/>
  <c r="AS185" i="6"/>
  <c r="AR185" i="6"/>
  <c r="AQ185" i="6"/>
  <c r="AP185" i="6"/>
  <c r="AO185" i="6"/>
  <c r="AN185" i="6"/>
  <c r="AM185" i="6"/>
  <c r="AS184" i="6"/>
  <c r="AR184" i="6"/>
  <c r="AQ184" i="6"/>
  <c r="AP184" i="6"/>
  <c r="AO184" i="6"/>
  <c r="AN184" i="6"/>
  <c r="AM184" i="6"/>
  <c r="AS183" i="6"/>
  <c r="AR183" i="6"/>
  <c r="AQ183" i="6"/>
  <c r="AP183" i="6"/>
  <c r="AO183" i="6"/>
  <c r="AN183" i="6"/>
  <c r="AM183" i="6"/>
  <c r="AS182" i="6"/>
  <c r="AR182" i="6"/>
  <c r="AQ182" i="6"/>
  <c r="AP182" i="6"/>
  <c r="AO182" i="6"/>
  <c r="AN182" i="6"/>
  <c r="AM182" i="6"/>
  <c r="AS181" i="6"/>
  <c r="AR181" i="6"/>
  <c r="AQ181" i="6"/>
  <c r="AP181" i="6"/>
  <c r="AO181" i="6"/>
  <c r="AN181" i="6"/>
  <c r="AM181" i="6"/>
  <c r="AS180" i="6"/>
  <c r="AR180" i="6"/>
  <c r="AQ180" i="6"/>
  <c r="AP180" i="6"/>
  <c r="AO180" i="6"/>
  <c r="AN180" i="6"/>
  <c r="AM180" i="6"/>
  <c r="AS179" i="6"/>
  <c r="AR179" i="6"/>
  <c r="AQ179" i="6"/>
  <c r="AP179" i="6"/>
  <c r="AO179" i="6"/>
  <c r="AN179" i="6"/>
  <c r="AM179" i="6"/>
  <c r="AS178" i="6"/>
  <c r="AR178" i="6"/>
  <c r="AQ178" i="6"/>
  <c r="AP178" i="6"/>
  <c r="AO178" i="6"/>
  <c r="AN178" i="6"/>
  <c r="AM178" i="6"/>
  <c r="AS177" i="6"/>
  <c r="AR177" i="6"/>
  <c r="AQ177" i="6"/>
  <c r="AP177" i="6"/>
  <c r="AO177" i="6"/>
  <c r="AN177" i="6"/>
  <c r="AM177" i="6"/>
  <c r="AS176" i="6"/>
  <c r="AR176" i="6"/>
  <c r="AQ176" i="6"/>
  <c r="AP176" i="6"/>
  <c r="AO176" i="6"/>
  <c r="AN176" i="6"/>
  <c r="AM176" i="6"/>
  <c r="AS175" i="6"/>
  <c r="AR175" i="6"/>
  <c r="AQ175" i="6"/>
  <c r="AP175" i="6"/>
  <c r="AO175" i="6"/>
  <c r="AN175" i="6"/>
  <c r="AM175" i="6"/>
  <c r="AL174" i="6"/>
  <c r="AS167" i="6"/>
  <c r="AR167" i="6"/>
  <c r="AQ167" i="6"/>
  <c r="AP167" i="6"/>
  <c r="AO167" i="6"/>
  <c r="AN167" i="6"/>
  <c r="AM167" i="6"/>
  <c r="AS166" i="6"/>
  <c r="AR166" i="6"/>
  <c r="AQ166" i="6"/>
  <c r="AP166" i="6"/>
  <c r="AO166" i="6"/>
  <c r="AN166" i="6"/>
  <c r="AM166" i="6"/>
  <c r="AS165" i="6"/>
  <c r="AR165" i="6"/>
  <c r="AQ165" i="6"/>
  <c r="AP165" i="6"/>
  <c r="AO165" i="6"/>
  <c r="AN165" i="6"/>
  <c r="AM165" i="6"/>
  <c r="AS164" i="6"/>
  <c r="AR164" i="6"/>
  <c r="AQ164" i="6"/>
  <c r="AP164" i="6"/>
  <c r="AO164" i="6"/>
  <c r="AN164" i="6"/>
  <c r="AM164" i="6"/>
  <c r="AS163" i="6"/>
  <c r="AR163" i="6"/>
  <c r="AQ163" i="6"/>
  <c r="AP163" i="6"/>
  <c r="AO163" i="6"/>
  <c r="AN163" i="6"/>
  <c r="AM163" i="6"/>
  <c r="AS162" i="6"/>
  <c r="AR162" i="6"/>
  <c r="AQ162" i="6"/>
  <c r="AP162" i="6"/>
  <c r="AO162" i="6"/>
  <c r="AN162" i="6"/>
  <c r="AM162" i="6"/>
  <c r="AS161" i="6"/>
  <c r="AR161" i="6"/>
  <c r="AQ161" i="6"/>
  <c r="AP161" i="6"/>
  <c r="AO161" i="6"/>
  <c r="AN161" i="6"/>
  <c r="AM161" i="6"/>
  <c r="AS160" i="6"/>
  <c r="AR160" i="6"/>
  <c r="AQ160" i="6"/>
  <c r="AP160" i="6"/>
  <c r="AO160" i="6"/>
  <c r="AN160" i="6"/>
  <c r="AM160" i="6"/>
  <c r="AS159" i="6"/>
  <c r="AR159" i="6"/>
  <c r="AQ159" i="6"/>
  <c r="AP159" i="6"/>
  <c r="AO159" i="6"/>
  <c r="AN159" i="6"/>
  <c r="AM159" i="6"/>
  <c r="AS158" i="6"/>
  <c r="AR158" i="6"/>
  <c r="AQ158" i="6"/>
  <c r="AP158" i="6"/>
  <c r="AO158" i="6"/>
  <c r="AN158" i="6"/>
  <c r="AM158" i="6"/>
  <c r="AS157" i="6"/>
  <c r="AR157" i="6"/>
  <c r="AQ157" i="6"/>
  <c r="AP157" i="6"/>
  <c r="AO157" i="6"/>
  <c r="AN157" i="6"/>
  <c r="AM157" i="6"/>
  <c r="AS156" i="6"/>
  <c r="AR156" i="6"/>
  <c r="AQ156" i="6"/>
  <c r="AP156" i="6"/>
  <c r="AO156" i="6"/>
  <c r="AN156" i="6"/>
  <c r="AM156" i="6"/>
  <c r="AS155" i="6"/>
  <c r="AR155" i="6"/>
  <c r="AQ155" i="6"/>
  <c r="AP155" i="6"/>
  <c r="AO155" i="6"/>
  <c r="AN155" i="6"/>
  <c r="AM155" i="6"/>
  <c r="AS154" i="6"/>
  <c r="AR154" i="6"/>
  <c r="AQ154" i="6"/>
  <c r="AP154" i="6"/>
  <c r="AO154" i="6"/>
  <c r="AN154" i="6"/>
  <c r="AM154" i="6"/>
  <c r="AS153" i="6"/>
  <c r="AR153" i="6"/>
  <c r="AQ153" i="6"/>
  <c r="AP153" i="6"/>
  <c r="AO153" i="6"/>
  <c r="AN153" i="6"/>
  <c r="AM153" i="6"/>
  <c r="AS152" i="6"/>
  <c r="AR152" i="6"/>
  <c r="AQ152" i="6"/>
  <c r="AP152" i="6"/>
  <c r="AO152" i="6"/>
  <c r="AN152" i="6"/>
  <c r="AM152" i="6"/>
  <c r="AS151" i="6"/>
  <c r="AR151" i="6"/>
  <c r="AQ151" i="6"/>
  <c r="AP151" i="6"/>
  <c r="AO151" i="6"/>
  <c r="AN151" i="6"/>
  <c r="AM151" i="6"/>
  <c r="AS150" i="6"/>
  <c r="AR150" i="6"/>
  <c r="AQ150" i="6"/>
  <c r="AP150" i="6"/>
  <c r="AO150" i="6"/>
  <c r="AN150" i="6"/>
  <c r="AM150" i="6"/>
  <c r="AS149" i="6"/>
  <c r="AR149" i="6"/>
  <c r="AQ149" i="6"/>
  <c r="AP149" i="6"/>
  <c r="AO149" i="6"/>
  <c r="AN149" i="6"/>
  <c r="AM149" i="6"/>
  <c r="AS148" i="6"/>
  <c r="AR148" i="6"/>
  <c r="AQ148" i="6"/>
  <c r="AP148" i="6"/>
  <c r="AO148" i="6"/>
  <c r="AN148" i="6"/>
  <c r="AM148" i="6"/>
  <c r="AS147" i="6"/>
  <c r="AR147" i="6"/>
  <c r="AQ147" i="6"/>
  <c r="AP147" i="6"/>
  <c r="AO147" i="6"/>
  <c r="AN147" i="6"/>
  <c r="AM147" i="6"/>
  <c r="AS146" i="6"/>
  <c r="AR146" i="6"/>
  <c r="AQ146" i="6"/>
  <c r="AP146" i="6"/>
  <c r="AO146" i="6"/>
  <c r="AN146" i="6"/>
  <c r="AM146" i="6"/>
  <c r="AS145" i="6"/>
  <c r="AR145" i="6"/>
  <c r="AQ145" i="6"/>
  <c r="AP145" i="6"/>
  <c r="AO145" i="6"/>
  <c r="AN145" i="6"/>
  <c r="AM145" i="6"/>
  <c r="AL144" i="6"/>
  <c r="G138" i="6"/>
  <c r="F138" i="6"/>
  <c r="E138" i="6"/>
  <c r="D138" i="6"/>
  <c r="C138" i="6"/>
  <c r="B138" i="6"/>
  <c r="G137" i="6"/>
  <c r="F137" i="6"/>
  <c r="E137" i="6"/>
  <c r="D137" i="6"/>
  <c r="C137" i="6"/>
  <c r="B137" i="6"/>
  <c r="G136" i="6"/>
  <c r="F136" i="6"/>
  <c r="E136" i="6"/>
  <c r="D136" i="6"/>
  <c r="C136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33" i="6"/>
  <c r="F133" i="6"/>
  <c r="E133" i="6"/>
  <c r="D133" i="6"/>
  <c r="C133" i="6"/>
  <c r="B133" i="6"/>
  <c r="G132" i="6"/>
  <c r="F132" i="6"/>
  <c r="E132" i="6"/>
  <c r="D132" i="6"/>
  <c r="C132" i="6"/>
  <c r="B132" i="6"/>
  <c r="G131" i="6"/>
  <c r="F131" i="6"/>
  <c r="E131" i="6"/>
  <c r="D131" i="6"/>
  <c r="C131" i="6"/>
  <c r="B131" i="6"/>
  <c r="G130" i="6"/>
  <c r="F130" i="6"/>
  <c r="E130" i="6"/>
  <c r="D130" i="6"/>
  <c r="C130" i="6"/>
  <c r="B130" i="6"/>
  <c r="G129" i="6"/>
  <c r="F129" i="6"/>
  <c r="E129" i="6"/>
  <c r="D129" i="6"/>
  <c r="C129" i="6"/>
  <c r="B129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5" i="6"/>
  <c r="F125" i="6"/>
  <c r="E125" i="6"/>
  <c r="D125" i="6"/>
  <c r="C125" i="6"/>
  <c r="B125" i="6"/>
  <c r="G124" i="6"/>
  <c r="F124" i="6"/>
  <c r="E124" i="6"/>
  <c r="D124" i="6"/>
  <c r="C124" i="6"/>
  <c r="B124" i="6"/>
  <c r="G123" i="6"/>
  <c r="F123" i="6"/>
  <c r="E123" i="6"/>
  <c r="D123" i="6"/>
  <c r="C123" i="6"/>
  <c r="B123" i="6"/>
  <c r="G122" i="6"/>
  <c r="F122" i="6"/>
  <c r="E122" i="6"/>
  <c r="D122" i="6"/>
  <c r="C122" i="6"/>
  <c r="B122" i="6"/>
  <c r="G121" i="6"/>
  <c r="F121" i="6"/>
  <c r="E121" i="6"/>
  <c r="D121" i="6"/>
  <c r="C121" i="6"/>
  <c r="B121" i="6"/>
  <c r="G120" i="6"/>
  <c r="F120" i="6"/>
  <c r="E120" i="6"/>
  <c r="D120" i="6"/>
  <c r="C120" i="6"/>
  <c r="B120" i="6"/>
  <c r="G119" i="6"/>
  <c r="F119" i="6"/>
  <c r="E119" i="6"/>
  <c r="D119" i="6"/>
  <c r="C119" i="6"/>
  <c r="B119" i="6"/>
  <c r="G118" i="6"/>
  <c r="F118" i="6"/>
  <c r="E118" i="6"/>
  <c r="D118" i="6"/>
  <c r="C118" i="6"/>
  <c r="B118" i="6"/>
  <c r="G117" i="6"/>
  <c r="F117" i="6"/>
  <c r="E117" i="6"/>
  <c r="D117" i="6"/>
  <c r="C117" i="6"/>
  <c r="B117" i="6"/>
  <c r="G116" i="6"/>
  <c r="F116" i="6"/>
  <c r="E116" i="6"/>
  <c r="D116" i="6"/>
  <c r="C116" i="6"/>
  <c r="B116" i="6"/>
  <c r="AS108" i="6"/>
  <c r="AR108" i="6"/>
  <c r="AQ108" i="6"/>
  <c r="AP108" i="6"/>
  <c r="AO108" i="6"/>
  <c r="AN108" i="6"/>
  <c r="AM108" i="6"/>
  <c r="Q108" i="6"/>
  <c r="AS107" i="6"/>
  <c r="AR107" i="6"/>
  <c r="AQ107" i="6"/>
  <c r="AP107" i="6"/>
  <c r="AO107" i="6"/>
  <c r="AN107" i="6"/>
  <c r="AM107" i="6"/>
  <c r="Q107" i="6"/>
  <c r="AS106" i="6"/>
  <c r="AR106" i="6"/>
  <c r="AQ106" i="6"/>
  <c r="AP106" i="6"/>
  <c r="AO106" i="6"/>
  <c r="AN106" i="6"/>
  <c r="AM106" i="6"/>
  <c r="Q106" i="6"/>
  <c r="AS105" i="6"/>
  <c r="AR105" i="6"/>
  <c r="AQ105" i="6"/>
  <c r="AP105" i="6"/>
  <c r="AO105" i="6"/>
  <c r="AN105" i="6"/>
  <c r="AM105" i="6"/>
  <c r="Q105" i="6"/>
  <c r="AS104" i="6"/>
  <c r="AR104" i="6"/>
  <c r="AQ104" i="6"/>
  <c r="AP104" i="6"/>
  <c r="AO104" i="6"/>
  <c r="AN104" i="6"/>
  <c r="AM104" i="6"/>
  <c r="Q104" i="6"/>
  <c r="AS103" i="6"/>
  <c r="AR103" i="6"/>
  <c r="AQ103" i="6"/>
  <c r="AP103" i="6"/>
  <c r="AO103" i="6"/>
  <c r="AN103" i="6"/>
  <c r="AM103" i="6"/>
  <c r="Q103" i="6"/>
  <c r="AS102" i="6"/>
  <c r="AR102" i="6"/>
  <c r="AQ102" i="6"/>
  <c r="AP102" i="6"/>
  <c r="AO102" i="6"/>
  <c r="AN102" i="6"/>
  <c r="AM102" i="6"/>
  <c r="Q102" i="6"/>
  <c r="AL101" i="6"/>
  <c r="X101" i="6"/>
  <c r="W101" i="6"/>
  <c r="V101" i="6"/>
  <c r="U101" i="6"/>
  <c r="T101" i="6"/>
  <c r="S101" i="6"/>
  <c r="R101" i="6"/>
  <c r="AS94" i="6"/>
  <c r="AR94" i="6"/>
  <c r="AQ94" i="6"/>
  <c r="AP94" i="6"/>
  <c r="AO94" i="6"/>
  <c r="AN94" i="6"/>
  <c r="AM94" i="6"/>
  <c r="Q94" i="6"/>
  <c r="AS93" i="6"/>
  <c r="AR93" i="6"/>
  <c r="AQ93" i="6"/>
  <c r="AP93" i="6"/>
  <c r="AO93" i="6"/>
  <c r="AN93" i="6"/>
  <c r="AM93" i="6"/>
  <c r="Q93" i="6"/>
  <c r="AS92" i="6"/>
  <c r="AR92" i="6"/>
  <c r="AQ92" i="6"/>
  <c r="AP92" i="6"/>
  <c r="AO92" i="6"/>
  <c r="AN92" i="6"/>
  <c r="AM92" i="6"/>
  <c r="Q92" i="6"/>
  <c r="AS91" i="6"/>
  <c r="AR91" i="6"/>
  <c r="AQ91" i="6"/>
  <c r="AP91" i="6"/>
  <c r="AO91" i="6"/>
  <c r="AN91" i="6"/>
  <c r="AM91" i="6"/>
  <c r="Q91" i="6"/>
  <c r="AS90" i="6"/>
  <c r="AR90" i="6"/>
  <c r="AQ90" i="6"/>
  <c r="AP90" i="6"/>
  <c r="AO90" i="6"/>
  <c r="AN90" i="6"/>
  <c r="AM90" i="6"/>
  <c r="Q90" i="6"/>
  <c r="AS89" i="6"/>
  <c r="AR89" i="6"/>
  <c r="AQ89" i="6"/>
  <c r="AP89" i="6"/>
  <c r="AO89" i="6"/>
  <c r="AN89" i="6"/>
  <c r="AM89" i="6"/>
  <c r="Q89" i="6"/>
  <c r="AS88" i="6"/>
  <c r="AR88" i="6"/>
  <c r="AQ88" i="6"/>
  <c r="AP88" i="6"/>
  <c r="AO88" i="6"/>
  <c r="AN88" i="6"/>
  <c r="AM88" i="6"/>
  <c r="Q88" i="6"/>
  <c r="AL87" i="6"/>
  <c r="X87" i="6"/>
  <c r="W87" i="6"/>
  <c r="V87" i="6"/>
  <c r="U87" i="6"/>
  <c r="T87" i="6"/>
  <c r="S87" i="6"/>
  <c r="R87" i="6"/>
  <c r="AS79" i="6"/>
  <c r="AR79" i="6"/>
  <c r="AQ79" i="6"/>
  <c r="AP79" i="6"/>
  <c r="AO79" i="6"/>
  <c r="AN79" i="6"/>
  <c r="AM79" i="6"/>
  <c r="Q79" i="6"/>
  <c r="AS78" i="6"/>
  <c r="AR78" i="6"/>
  <c r="AQ78" i="6"/>
  <c r="AP78" i="6"/>
  <c r="AO78" i="6"/>
  <c r="AN78" i="6"/>
  <c r="AM78" i="6"/>
  <c r="Q78" i="6"/>
  <c r="AS77" i="6"/>
  <c r="AR77" i="6"/>
  <c r="AQ77" i="6"/>
  <c r="AP77" i="6"/>
  <c r="AO77" i="6"/>
  <c r="AN77" i="6"/>
  <c r="AM77" i="6"/>
  <c r="Q77" i="6"/>
  <c r="AS76" i="6"/>
  <c r="AR76" i="6"/>
  <c r="AQ76" i="6"/>
  <c r="AP76" i="6"/>
  <c r="AO76" i="6"/>
  <c r="AN76" i="6"/>
  <c r="AM76" i="6"/>
  <c r="Q76" i="6"/>
  <c r="AS75" i="6"/>
  <c r="AR75" i="6"/>
  <c r="AQ75" i="6"/>
  <c r="AP75" i="6"/>
  <c r="AO75" i="6"/>
  <c r="AN75" i="6"/>
  <c r="AM75" i="6"/>
  <c r="Q75" i="6"/>
  <c r="AS74" i="6"/>
  <c r="AR74" i="6"/>
  <c r="AQ74" i="6"/>
  <c r="AP74" i="6"/>
  <c r="AO74" i="6"/>
  <c r="AN74" i="6"/>
  <c r="AM74" i="6"/>
  <c r="Q74" i="6"/>
  <c r="AS73" i="6"/>
  <c r="AR73" i="6"/>
  <c r="AQ73" i="6"/>
  <c r="AP73" i="6"/>
  <c r="AO73" i="6"/>
  <c r="AN73" i="6"/>
  <c r="AM73" i="6"/>
  <c r="Q73" i="6"/>
  <c r="AL72" i="6"/>
  <c r="X72" i="6"/>
  <c r="W72" i="6"/>
  <c r="V72" i="6"/>
  <c r="U72" i="6"/>
  <c r="T72" i="6"/>
  <c r="S72" i="6"/>
  <c r="R72" i="6"/>
  <c r="AS64" i="6"/>
  <c r="AR64" i="6"/>
  <c r="AQ64" i="6"/>
  <c r="AP64" i="6"/>
  <c r="AO64" i="6"/>
  <c r="AN64" i="6"/>
  <c r="AM64" i="6"/>
  <c r="Q64" i="6"/>
  <c r="AS63" i="6"/>
  <c r="AR63" i="6"/>
  <c r="AQ63" i="6"/>
  <c r="AP63" i="6"/>
  <c r="AO63" i="6"/>
  <c r="AN63" i="6"/>
  <c r="AM63" i="6"/>
  <c r="Q63" i="6"/>
  <c r="AS62" i="6"/>
  <c r="AR62" i="6"/>
  <c r="AQ62" i="6"/>
  <c r="AP62" i="6"/>
  <c r="AO62" i="6"/>
  <c r="AN62" i="6"/>
  <c r="AM62" i="6"/>
  <c r="Q62" i="6"/>
  <c r="AS61" i="6"/>
  <c r="AR61" i="6"/>
  <c r="AQ61" i="6"/>
  <c r="AP61" i="6"/>
  <c r="AO61" i="6"/>
  <c r="AN61" i="6"/>
  <c r="AM61" i="6"/>
  <c r="Q61" i="6"/>
  <c r="AS60" i="6"/>
  <c r="AR60" i="6"/>
  <c r="AQ60" i="6"/>
  <c r="AP60" i="6"/>
  <c r="AO60" i="6"/>
  <c r="AN60" i="6"/>
  <c r="AM60" i="6"/>
  <c r="Q60" i="6"/>
  <c r="AS59" i="6"/>
  <c r="AR59" i="6"/>
  <c r="AQ59" i="6"/>
  <c r="AP59" i="6"/>
  <c r="AO59" i="6"/>
  <c r="AN59" i="6"/>
  <c r="AM59" i="6"/>
  <c r="Q59" i="6"/>
  <c r="AS58" i="6"/>
  <c r="AR58" i="6"/>
  <c r="AQ58" i="6"/>
  <c r="AP58" i="6"/>
  <c r="AO58" i="6"/>
  <c r="AN58" i="6"/>
  <c r="AM58" i="6"/>
  <c r="Q58" i="6"/>
  <c r="AL57" i="6"/>
  <c r="X57" i="6"/>
  <c r="W57" i="6"/>
  <c r="V57" i="6"/>
  <c r="U57" i="6"/>
  <c r="T57" i="6"/>
  <c r="S57" i="6"/>
  <c r="R57" i="6"/>
  <c r="AS50" i="6"/>
  <c r="AR50" i="6"/>
  <c r="AQ50" i="6"/>
  <c r="AP50" i="6"/>
  <c r="AO50" i="6"/>
  <c r="AN50" i="6"/>
  <c r="AM50" i="6"/>
  <c r="Q50" i="6"/>
  <c r="AS49" i="6"/>
  <c r="AR49" i="6"/>
  <c r="AQ49" i="6"/>
  <c r="AP49" i="6"/>
  <c r="AO49" i="6"/>
  <c r="AN49" i="6"/>
  <c r="AM49" i="6"/>
  <c r="Q49" i="6"/>
  <c r="AS48" i="6"/>
  <c r="AR48" i="6"/>
  <c r="AQ48" i="6"/>
  <c r="AP48" i="6"/>
  <c r="AO48" i="6"/>
  <c r="AN48" i="6"/>
  <c r="AM48" i="6"/>
  <c r="Q48" i="6"/>
  <c r="AS47" i="6"/>
  <c r="AR47" i="6"/>
  <c r="AQ47" i="6"/>
  <c r="AP47" i="6"/>
  <c r="AO47" i="6"/>
  <c r="AN47" i="6"/>
  <c r="AM47" i="6"/>
  <c r="Q47" i="6"/>
  <c r="AS46" i="6"/>
  <c r="AR46" i="6"/>
  <c r="AQ46" i="6"/>
  <c r="AP46" i="6"/>
  <c r="AO46" i="6"/>
  <c r="AN46" i="6"/>
  <c r="AM46" i="6"/>
  <c r="Q46" i="6"/>
  <c r="AS45" i="6"/>
  <c r="AR45" i="6"/>
  <c r="AQ45" i="6"/>
  <c r="AP45" i="6"/>
  <c r="AO45" i="6"/>
  <c r="AN45" i="6"/>
  <c r="AM45" i="6"/>
  <c r="Q45" i="6"/>
  <c r="AS44" i="6"/>
  <c r="AR44" i="6"/>
  <c r="AQ44" i="6"/>
  <c r="AP44" i="6"/>
  <c r="AO44" i="6"/>
  <c r="AN44" i="6"/>
  <c r="AM44" i="6"/>
  <c r="Q44" i="6"/>
  <c r="AL43" i="6"/>
  <c r="X43" i="6"/>
  <c r="W43" i="6"/>
  <c r="V43" i="6"/>
  <c r="U43" i="6"/>
  <c r="T43" i="6"/>
  <c r="S43" i="6"/>
  <c r="R43" i="6"/>
  <c r="AS36" i="6"/>
  <c r="AR36" i="6"/>
  <c r="AQ36" i="6"/>
  <c r="AP36" i="6"/>
  <c r="AO36" i="6"/>
  <c r="AN36" i="6"/>
  <c r="AM36" i="6"/>
  <c r="Q36" i="6"/>
  <c r="AS35" i="6"/>
  <c r="AR35" i="6"/>
  <c r="AQ35" i="6"/>
  <c r="AP35" i="6"/>
  <c r="AO35" i="6"/>
  <c r="AN35" i="6"/>
  <c r="AM35" i="6"/>
  <c r="Q35" i="6"/>
  <c r="AS34" i="6"/>
  <c r="AR34" i="6"/>
  <c r="AQ34" i="6"/>
  <c r="AP34" i="6"/>
  <c r="AO34" i="6"/>
  <c r="AN34" i="6"/>
  <c r="AM34" i="6"/>
  <c r="Q34" i="6"/>
  <c r="AS33" i="6"/>
  <c r="AR33" i="6"/>
  <c r="AQ33" i="6"/>
  <c r="AP33" i="6"/>
  <c r="AO33" i="6"/>
  <c r="AN33" i="6"/>
  <c r="AM33" i="6"/>
  <c r="Q33" i="6"/>
  <c r="AS32" i="6"/>
  <c r="AR32" i="6"/>
  <c r="AQ32" i="6"/>
  <c r="AP32" i="6"/>
  <c r="AO32" i="6"/>
  <c r="AN32" i="6"/>
  <c r="AM32" i="6"/>
  <c r="Q32" i="6"/>
  <c r="AS31" i="6"/>
  <c r="AR31" i="6"/>
  <c r="AQ31" i="6"/>
  <c r="AP31" i="6"/>
  <c r="AO31" i="6"/>
  <c r="AN31" i="6"/>
  <c r="AM31" i="6"/>
  <c r="Q31" i="6"/>
  <c r="AS30" i="6"/>
  <c r="AR30" i="6"/>
  <c r="AQ30" i="6"/>
  <c r="AP30" i="6"/>
  <c r="AO30" i="6"/>
  <c r="AN30" i="6"/>
  <c r="AM30" i="6"/>
  <c r="Q30" i="6"/>
  <c r="AL29" i="6"/>
  <c r="X29" i="6"/>
  <c r="W29" i="6"/>
  <c r="V29" i="6"/>
  <c r="U29" i="6"/>
  <c r="T29" i="6"/>
  <c r="S29" i="6"/>
  <c r="R29" i="6"/>
  <c r="H40" i="3"/>
  <c r="H43" i="3" s="1"/>
  <c r="I44" i="3" s="1"/>
  <c r="H39" i="3"/>
  <c r="I38" i="3"/>
  <c r="I37" i="3"/>
  <c r="AT8" i="1"/>
  <c r="I39" i="3" l="1"/>
  <c r="H45" i="3"/>
  <c r="I45" i="3" s="1"/>
  <c r="I40" i="3"/>
  <c r="R129" i="7"/>
  <c r="V129" i="7"/>
  <c r="R117" i="7"/>
  <c r="V117" i="7"/>
  <c r="V121" i="7"/>
  <c r="R123" i="7"/>
  <c r="S116" i="7"/>
  <c r="T116" i="7"/>
  <c r="T118" i="7"/>
  <c r="U121" i="7"/>
  <c r="U132" i="7"/>
  <c r="U136" i="7"/>
  <c r="R124" i="7"/>
  <c r="R130" i="7"/>
  <c r="V130" i="7"/>
  <c r="R132" i="7"/>
  <c r="V132" i="7"/>
  <c r="R136" i="7"/>
  <c r="V136" i="7"/>
  <c r="T119" i="7"/>
  <c r="S125" i="7"/>
  <c r="S127" i="7"/>
  <c r="U128" i="7"/>
  <c r="U131" i="7"/>
  <c r="R137" i="7"/>
  <c r="U137" i="7"/>
  <c r="S138" i="7"/>
  <c r="S118" i="7"/>
  <c r="U119" i="7"/>
  <c r="S120" i="7"/>
  <c r="S124" i="7"/>
  <c r="R125" i="7"/>
  <c r="U125" i="7"/>
  <c r="R127" i="7"/>
  <c r="U127" i="7"/>
  <c r="U130" i="7"/>
  <c r="S131" i="7"/>
  <c r="T137" i="7"/>
  <c r="V116" i="7"/>
  <c r="T117" i="7"/>
  <c r="R118" i="7"/>
  <c r="V118" i="7"/>
  <c r="R122" i="7"/>
  <c r="V122" i="7"/>
  <c r="T123" i="7"/>
  <c r="R126" i="7"/>
  <c r="V126" i="7"/>
  <c r="T127" i="7"/>
  <c r="T130" i="7"/>
  <c r="T134" i="7"/>
  <c r="T138" i="7"/>
  <c r="U122" i="7"/>
  <c r="U126" i="7"/>
  <c r="S134" i="7"/>
  <c r="U117" i="7"/>
  <c r="R119" i="7"/>
  <c r="T120" i="7"/>
  <c r="R121" i="7"/>
  <c r="T124" i="7"/>
  <c r="R128" i="7"/>
  <c r="V128" i="7"/>
  <c r="S129" i="7"/>
  <c r="T133" i="7"/>
  <c r="S135" i="7"/>
  <c r="T125" i="7"/>
  <c r="V131" i="7"/>
  <c r="S117" i="7"/>
  <c r="V120" i="7"/>
  <c r="S121" i="7"/>
  <c r="S122" i="7"/>
  <c r="U123" i="7"/>
  <c r="V124" i="7"/>
  <c r="S126" i="7"/>
  <c r="T128" i="7"/>
  <c r="U129" i="7"/>
  <c r="R133" i="7"/>
  <c r="U133" i="7"/>
  <c r="R135" i="7"/>
  <c r="R116" i="7"/>
  <c r="U118" i="7"/>
  <c r="S119" i="7"/>
  <c r="T122" i="7"/>
  <c r="U124" i="7"/>
  <c r="V125" i="7"/>
  <c r="V127" i="7"/>
  <c r="R131" i="7"/>
  <c r="U120" i="7"/>
  <c r="V123" i="7"/>
  <c r="T132" i="7"/>
  <c r="S133" i="7"/>
  <c r="R134" i="7"/>
  <c r="V134" i="7"/>
  <c r="U116" i="7"/>
  <c r="V119" i="7"/>
  <c r="S128" i="7"/>
  <c r="T129" i="7"/>
  <c r="U135" i="7"/>
  <c r="T136" i="7"/>
  <c r="S137" i="7"/>
  <c r="R138" i="7"/>
  <c r="V138" i="7"/>
  <c r="R120" i="7"/>
  <c r="T121" i="7"/>
  <c r="S123" i="7"/>
  <c r="T126" i="7"/>
  <c r="S130" i="7"/>
  <c r="T131" i="7"/>
  <c r="V135" i="7"/>
  <c r="S132" i="7"/>
  <c r="V133" i="7"/>
  <c r="U134" i="7"/>
  <c r="T135" i="7"/>
  <c r="S136" i="7"/>
  <c r="V137" i="7"/>
  <c r="U138" i="7"/>
  <c r="W116" i="6"/>
  <c r="Y123" i="6"/>
  <c r="W126" i="6"/>
  <c r="Y127" i="6"/>
  <c r="W128" i="6"/>
  <c r="Y131" i="6"/>
  <c r="W132" i="6"/>
  <c r="V116" i="6"/>
  <c r="V132" i="6"/>
  <c r="X118" i="6"/>
  <c r="V119" i="6"/>
  <c r="V121" i="6"/>
  <c r="X135" i="6"/>
  <c r="V138" i="6"/>
  <c r="W117" i="6"/>
  <c r="Y118" i="6"/>
  <c r="W119" i="6"/>
  <c r="W121" i="6"/>
  <c r="X122" i="6"/>
  <c r="V123" i="6"/>
  <c r="Z125" i="6"/>
  <c r="Z129" i="6"/>
  <c r="X129" i="6"/>
  <c r="Z132" i="6"/>
  <c r="W133" i="6"/>
  <c r="W135" i="6"/>
  <c r="Z138" i="6"/>
  <c r="V125" i="6"/>
  <c r="Y119" i="6"/>
  <c r="V124" i="6"/>
  <c r="Z124" i="6"/>
  <c r="X125" i="6"/>
  <c r="X134" i="6"/>
  <c r="X136" i="6"/>
  <c r="W137" i="6"/>
  <c r="Z137" i="6"/>
  <c r="X138" i="6"/>
  <c r="X116" i="6"/>
  <c r="X117" i="6"/>
  <c r="X119" i="6"/>
  <c r="V120" i="6"/>
  <c r="Z120" i="6"/>
  <c r="Y122" i="6"/>
  <c r="W125" i="6"/>
  <c r="X126" i="6"/>
  <c r="X128" i="6"/>
  <c r="V129" i="6"/>
  <c r="X130" i="6"/>
  <c r="V131" i="6"/>
  <c r="W134" i="6"/>
  <c r="Y135" i="6"/>
  <c r="W138" i="6"/>
  <c r="Y129" i="6"/>
  <c r="Z116" i="6"/>
  <c r="W118" i="6"/>
  <c r="X120" i="6"/>
  <c r="W122" i="6"/>
  <c r="W123" i="6"/>
  <c r="X124" i="6"/>
  <c r="V128" i="6"/>
  <c r="Z128" i="6"/>
  <c r="W129" i="6"/>
  <c r="V130" i="6"/>
  <c r="Z130" i="6"/>
  <c r="Y133" i="6"/>
  <c r="V134" i="6"/>
  <c r="Z134" i="6"/>
  <c r="T25" i="6"/>
  <c r="Y134" i="6"/>
  <c r="Y117" i="6"/>
  <c r="V118" i="6"/>
  <c r="Z118" i="6"/>
  <c r="Y121" i="6"/>
  <c r="V122" i="6"/>
  <c r="Z122" i="6"/>
  <c r="Y125" i="6"/>
  <c r="V126" i="6"/>
  <c r="Z126" i="6"/>
  <c r="W127" i="6"/>
  <c r="W131" i="6"/>
  <c r="X131" i="6"/>
  <c r="X132" i="6"/>
  <c r="V135" i="6"/>
  <c r="X133" i="6"/>
  <c r="V136" i="6"/>
  <c r="Y124" i="6"/>
  <c r="Z127" i="6"/>
  <c r="W136" i="6"/>
  <c r="V137" i="6"/>
  <c r="V117" i="6"/>
  <c r="Y120" i="6"/>
  <c r="Z121" i="6"/>
  <c r="Z123" i="6"/>
  <c r="W124" i="6"/>
  <c r="X127" i="6"/>
  <c r="Y130" i="6"/>
  <c r="V133" i="6"/>
  <c r="Y136" i="6"/>
  <c r="X137" i="6"/>
  <c r="Y116" i="6"/>
  <c r="Z117" i="6"/>
  <c r="Z119" i="6"/>
  <c r="W120" i="6"/>
  <c r="X123" i="6"/>
  <c r="Y126" i="6"/>
  <c r="Y132" i="6"/>
  <c r="Z133" i="6"/>
  <c r="Z135" i="6"/>
  <c r="Z136" i="6"/>
  <c r="Y138" i="6"/>
  <c r="X121" i="6"/>
  <c r="V127" i="6"/>
  <c r="Y128" i="6"/>
  <c r="W130" i="6"/>
  <c r="Z131" i="6"/>
  <c r="Y137" i="6"/>
  <c r="AA968" i="1"/>
  <c r="AO316" i="2"/>
  <c r="AN316" i="2"/>
  <c r="AM316" i="2"/>
  <c r="AL316" i="2"/>
  <c r="AK316" i="2"/>
  <c r="AJ316" i="2"/>
  <c r="AI316" i="2"/>
  <c r="AO315" i="2"/>
  <c r="AN315" i="2"/>
  <c r="AM315" i="2"/>
  <c r="AL315" i="2"/>
  <c r="AK315" i="2"/>
  <c r="AJ315" i="2"/>
  <c r="AI315" i="2"/>
  <c r="AO314" i="2"/>
  <c r="AN314" i="2"/>
  <c r="AM314" i="2"/>
  <c r="AL314" i="2"/>
  <c r="AK314" i="2"/>
  <c r="AJ314" i="2"/>
  <c r="AI314" i="2"/>
  <c r="AO313" i="2"/>
  <c r="AN313" i="2"/>
  <c r="AM313" i="2"/>
  <c r="AL313" i="2"/>
  <c r="AK313" i="2"/>
  <c r="AJ313" i="2"/>
  <c r="AI313" i="2"/>
  <c r="AO312" i="2"/>
  <c r="AN312" i="2"/>
  <c r="AM312" i="2"/>
  <c r="AL312" i="2"/>
  <c r="AK312" i="2"/>
  <c r="AJ312" i="2"/>
  <c r="AI312" i="2"/>
  <c r="AO311" i="2"/>
  <c r="AN311" i="2"/>
  <c r="AM311" i="2"/>
  <c r="AL311" i="2"/>
  <c r="AK311" i="2"/>
  <c r="AJ311" i="2"/>
  <c r="AI311" i="2"/>
  <c r="AO310" i="2"/>
  <c r="AN310" i="2"/>
  <c r="AM310" i="2"/>
  <c r="AL310" i="2"/>
  <c r="AK310" i="2"/>
  <c r="AJ310" i="2"/>
  <c r="AI310" i="2"/>
  <c r="AO309" i="2"/>
  <c r="AN309" i="2"/>
  <c r="AM309" i="2"/>
  <c r="AL309" i="2"/>
  <c r="AK309" i="2"/>
  <c r="AJ309" i="2"/>
  <c r="AI309" i="2"/>
  <c r="AO308" i="2"/>
  <c r="AN308" i="2"/>
  <c r="AM308" i="2"/>
  <c r="AL308" i="2"/>
  <c r="AK308" i="2"/>
  <c r="AJ308" i="2"/>
  <c r="AI308" i="2"/>
  <c r="AO307" i="2"/>
  <c r="AN307" i="2"/>
  <c r="AM307" i="2"/>
  <c r="AL307" i="2"/>
  <c r="AK307" i="2"/>
  <c r="AJ307" i="2"/>
  <c r="AI307" i="2"/>
  <c r="AO306" i="2"/>
  <c r="AN306" i="2"/>
  <c r="AM306" i="2"/>
  <c r="AL306" i="2"/>
  <c r="AK306" i="2"/>
  <c r="AJ306" i="2"/>
  <c r="AI306" i="2"/>
  <c r="AO305" i="2"/>
  <c r="AN305" i="2"/>
  <c r="AM305" i="2"/>
  <c r="AL305" i="2"/>
  <c r="AK305" i="2"/>
  <c r="AJ305" i="2"/>
  <c r="AI305" i="2"/>
  <c r="AO304" i="2"/>
  <c r="AN304" i="2"/>
  <c r="AM304" i="2"/>
  <c r="AL304" i="2"/>
  <c r="AK304" i="2"/>
  <c r="AJ304" i="2"/>
  <c r="AI304" i="2"/>
  <c r="AO303" i="2"/>
  <c r="AN303" i="2"/>
  <c r="AM303" i="2"/>
  <c r="AL303" i="2"/>
  <c r="AK303" i="2"/>
  <c r="AJ303" i="2"/>
  <c r="AI303" i="2"/>
  <c r="AO302" i="2"/>
  <c r="AN302" i="2"/>
  <c r="AM302" i="2"/>
  <c r="AL302" i="2"/>
  <c r="AK302" i="2"/>
  <c r="AJ302" i="2"/>
  <c r="AI302" i="2"/>
  <c r="AO301" i="2"/>
  <c r="AN301" i="2"/>
  <c r="AM301" i="2"/>
  <c r="AL301" i="2"/>
  <c r="AK301" i="2"/>
  <c r="AJ301" i="2"/>
  <c r="AI301" i="2"/>
  <c r="AO300" i="2"/>
  <c r="AN300" i="2"/>
  <c r="AM300" i="2"/>
  <c r="AL300" i="2"/>
  <c r="AK300" i="2"/>
  <c r="AJ300" i="2"/>
  <c r="AI300" i="2"/>
  <c r="AO299" i="2"/>
  <c r="AN299" i="2"/>
  <c r="AM299" i="2"/>
  <c r="AL299" i="2"/>
  <c r="AK299" i="2"/>
  <c r="AJ299" i="2"/>
  <c r="AI299" i="2"/>
  <c r="AO298" i="2"/>
  <c r="AN298" i="2"/>
  <c r="AM298" i="2"/>
  <c r="AL298" i="2"/>
  <c r="AK298" i="2"/>
  <c r="AJ298" i="2"/>
  <c r="AI298" i="2"/>
  <c r="AO297" i="2"/>
  <c r="AN297" i="2"/>
  <c r="AM297" i="2"/>
  <c r="AL297" i="2"/>
  <c r="AK297" i="2"/>
  <c r="AJ297" i="2"/>
  <c r="AI297" i="2"/>
  <c r="AO296" i="2"/>
  <c r="AN296" i="2"/>
  <c r="AM296" i="2"/>
  <c r="AL296" i="2"/>
  <c r="AK296" i="2"/>
  <c r="AJ296" i="2"/>
  <c r="AI296" i="2"/>
  <c r="AO295" i="2"/>
  <c r="AN295" i="2"/>
  <c r="AM295" i="2"/>
  <c r="AL295" i="2"/>
  <c r="AK295" i="2"/>
  <c r="AJ295" i="2"/>
  <c r="AI295" i="2"/>
  <c r="AO294" i="2"/>
  <c r="AN294" i="2"/>
  <c r="AM294" i="2"/>
  <c r="AL294" i="2"/>
  <c r="AK294" i="2"/>
  <c r="AJ294" i="2"/>
  <c r="AI294" i="2"/>
  <c r="AH293" i="2"/>
  <c r="AO287" i="2"/>
  <c r="AN287" i="2"/>
  <c r="AM287" i="2"/>
  <c r="AL287" i="2"/>
  <c r="AK287" i="2"/>
  <c r="AJ287" i="2"/>
  <c r="AI287" i="2"/>
  <c r="AO286" i="2"/>
  <c r="AN286" i="2"/>
  <c r="AM286" i="2"/>
  <c r="AL286" i="2"/>
  <c r="AK286" i="2"/>
  <c r="AJ286" i="2"/>
  <c r="AI286" i="2"/>
  <c r="AO285" i="2"/>
  <c r="AN285" i="2"/>
  <c r="AM285" i="2"/>
  <c r="AL285" i="2"/>
  <c r="AK285" i="2"/>
  <c r="AJ285" i="2"/>
  <c r="AI285" i="2"/>
  <c r="AO284" i="2"/>
  <c r="AN284" i="2"/>
  <c r="AM284" i="2"/>
  <c r="AL284" i="2"/>
  <c r="AK284" i="2"/>
  <c r="AJ284" i="2"/>
  <c r="AI284" i="2"/>
  <c r="AO283" i="2"/>
  <c r="AN283" i="2"/>
  <c r="AM283" i="2"/>
  <c r="AL283" i="2"/>
  <c r="AK283" i="2"/>
  <c r="AJ283" i="2"/>
  <c r="AI283" i="2"/>
  <c r="AO282" i="2"/>
  <c r="AN282" i="2"/>
  <c r="AM282" i="2"/>
  <c r="AL282" i="2"/>
  <c r="AK282" i="2"/>
  <c r="AJ282" i="2"/>
  <c r="AI282" i="2"/>
  <c r="AO281" i="2"/>
  <c r="AN281" i="2"/>
  <c r="AM281" i="2"/>
  <c r="AL281" i="2"/>
  <c r="AK281" i="2"/>
  <c r="AJ281" i="2"/>
  <c r="AI281" i="2"/>
  <c r="AO280" i="2"/>
  <c r="AN280" i="2"/>
  <c r="AM280" i="2"/>
  <c r="AL280" i="2"/>
  <c r="AK280" i="2"/>
  <c r="AJ280" i="2"/>
  <c r="AI280" i="2"/>
  <c r="AO279" i="2"/>
  <c r="AN279" i="2"/>
  <c r="AM279" i="2"/>
  <c r="AL279" i="2"/>
  <c r="AK279" i="2"/>
  <c r="AJ279" i="2"/>
  <c r="AI279" i="2"/>
  <c r="AO278" i="2"/>
  <c r="AN278" i="2"/>
  <c r="AM278" i="2"/>
  <c r="AL278" i="2"/>
  <c r="AK278" i="2"/>
  <c r="AJ278" i="2"/>
  <c r="AI278" i="2"/>
  <c r="AO277" i="2"/>
  <c r="AN277" i="2"/>
  <c r="AM277" i="2"/>
  <c r="AL277" i="2"/>
  <c r="AK277" i="2"/>
  <c r="AJ277" i="2"/>
  <c r="AI277" i="2"/>
  <c r="AO276" i="2"/>
  <c r="AN276" i="2"/>
  <c r="AM276" i="2"/>
  <c r="AL276" i="2"/>
  <c r="AK276" i="2"/>
  <c r="AJ276" i="2"/>
  <c r="AI276" i="2"/>
  <c r="AO275" i="2"/>
  <c r="AN275" i="2"/>
  <c r="AM275" i="2"/>
  <c r="AL275" i="2"/>
  <c r="AK275" i="2"/>
  <c r="AJ275" i="2"/>
  <c r="AI275" i="2"/>
  <c r="AO274" i="2"/>
  <c r="AN274" i="2"/>
  <c r="AM274" i="2"/>
  <c r="AL274" i="2"/>
  <c r="AK274" i="2"/>
  <c r="AJ274" i="2"/>
  <c r="AI274" i="2"/>
  <c r="AO273" i="2"/>
  <c r="AN273" i="2"/>
  <c r="AM273" i="2"/>
  <c r="AL273" i="2"/>
  <c r="AK273" i="2"/>
  <c r="AJ273" i="2"/>
  <c r="AI273" i="2"/>
  <c r="AO272" i="2"/>
  <c r="AN272" i="2"/>
  <c r="AM272" i="2"/>
  <c r="AL272" i="2"/>
  <c r="AK272" i="2"/>
  <c r="AJ272" i="2"/>
  <c r="AI272" i="2"/>
  <c r="AO271" i="2"/>
  <c r="AN271" i="2"/>
  <c r="AM271" i="2"/>
  <c r="AL271" i="2"/>
  <c r="AK271" i="2"/>
  <c r="AJ271" i="2"/>
  <c r="AI271" i="2"/>
  <c r="AO270" i="2"/>
  <c r="AN270" i="2"/>
  <c r="AM270" i="2"/>
  <c r="AL270" i="2"/>
  <c r="AK270" i="2"/>
  <c r="AJ270" i="2"/>
  <c r="AI270" i="2"/>
  <c r="AO269" i="2"/>
  <c r="AN269" i="2"/>
  <c r="AM269" i="2"/>
  <c r="AL269" i="2"/>
  <c r="AK269" i="2"/>
  <c r="AJ269" i="2"/>
  <c r="AI269" i="2"/>
  <c r="AO268" i="2"/>
  <c r="AN268" i="2"/>
  <c r="AM268" i="2"/>
  <c r="AL268" i="2"/>
  <c r="AK268" i="2"/>
  <c r="AJ268" i="2"/>
  <c r="AI268" i="2"/>
  <c r="AO267" i="2"/>
  <c r="AN267" i="2"/>
  <c r="AM267" i="2"/>
  <c r="AL267" i="2"/>
  <c r="AK267" i="2"/>
  <c r="AJ267" i="2"/>
  <c r="AI267" i="2"/>
  <c r="AO266" i="2"/>
  <c r="AN266" i="2"/>
  <c r="AM266" i="2"/>
  <c r="AL266" i="2"/>
  <c r="AK266" i="2"/>
  <c r="AJ266" i="2"/>
  <c r="AI266" i="2"/>
  <c r="AO265" i="2"/>
  <c r="AN265" i="2"/>
  <c r="AM265" i="2"/>
  <c r="AL265" i="2"/>
  <c r="AK265" i="2"/>
  <c r="AJ265" i="2"/>
  <c r="AI265" i="2"/>
  <c r="AH264" i="2"/>
  <c r="AO257" i="2"/>
  <c r="AN257" i="2"/>
  <c r="AM257" i="2"/>
  <c r="AL257" i="2"/>
  <c r="AK257" i="2"/>
  <c r="AJ257" i="2"/>
  <c r="AI257" i="2"/>
  <c r="AO256" i="2"/>
  <c r="AN256" i="2"/>
  <c r="AM256" i="2"/>
  <c r="AL256" i="2"/>
  <c r="AK256" i="2"/>
  <c r="AJ256" i="2"/>
  <c r="AI256" i="2"/>
  <c r="AO255" i="2"/>
  <c r="AN255" i="2"/>
  <c r="AM255" i="2"/>
  <c r="AL255" i="2"/>
  <c r="AK255" i="2"/>
  <c r="AJ255" i="2"/>
  <c r="AI255" i="2"/>
  <c r="AO254" i="2"/>
  <c r="AN254" i="2"/>
  <c r="AM254" i="2"/>
  <c r="AL254" i="2"/>
  <c r="AK254" i="2"/>
  <c r="AJ254" i="2"/>
  <c r="AI254" i="2"/>
  <c r="AO253" i="2"/>
  <c r="AN253" i="2"/>
  <c r="AM253" i="2"/>
  <c r="AL253" i="2"/>
  <c r="AK253" i="2"/>
  <c r="AJ253" i="2"/>
  <c r="AI253" i="2"/>
  <c r="AO252" i="2"/>
  <c r="AN252" i="2"/>
  <c r="AM252" i="2"/>
  <c r="AL252" i="2"/>
  <c r="AK252" i="2"/>
  <c r="AJ252" i="2"/>
  <c r="AI252" i="2"/>
  <c r="AO251" i="2"/>
  <c r="AN251" i="2"/>
  <c r="AM251" i="2"/>
  <c r="AL251" i="2"/>
  <c r="AK251" i="2"/>
  <c r="AJ251" i="2"/>
  <c r="AI251" i="2"/>
  <c r="AO250" i="2"/>
  <c r="AN250" i="2"/>
  <c r="AM250" i="2"/>
  <c r="AL250" i="2"/>
  <c r="AK250" i="2"/>
  <c r="AJ250" i="2"/>
  <c r="AI250" i="2"/>
  <c r="AO249" i="2"/>
  <c r="AN249" i="2"/>
  <c r="AM249" i="2"/>
  <c r="AL249" i="2"/>
  <c r="AK249" i="2"/>
  <c r="AJ249" i="2"/>
  <c r="AI249" i="2"/>
  <c r="AO248" i="2"/>
  <c r="AN248" i="2"/>
  <c r="AM248" i="2"/>
  <c r="AL248" i="2"/>
  <c r="AK248" i="2"/>
  <c r="AJ248" i="2"/>
  <c r="AI248" i="2"/>
  <c r="AO247" i="2"/>
  <c r="AN247" i="2"/>
  <c r="AM247" i="2"/>
  <c r="AL247" i="2"/>
  <c r="AK247" i="2"/>
  <c r="AJ247" i="2"/>
  <c r="AI247" i="2"/>
  <c r="AO246" i="2"/>
  <c r="AN246" i="2"/>
  <c r="AM246" i="2"/>
  <c r="AL246" i="2"/>
  <c r="AK246" i="2"/>
  <c r="AJ246" i="2"/>
  <c r="AI246" i="2"/>
  <c r="AO245" i="2"/>
  <c r="AN245" i="2"/>
  <c r="AM245" i="2"/>
  <c r="AL245" i="2"/>
  <c r="AK245" i="2"/>
  <c r="AJ245" i="2"/>
  <c r="AI245" i="2"/>
  <c r="AO244" i="2"/>
  <c r="AN244" i="2"/>
  <c r="AM244" i="2"/>
  <c r="AL244" i="2"/>
  <c r="AK244" i="2"/>
  <c r="AJ244" i="2"/>
  <c r="AI244" i="2"/>
  <c r="AO243" i="2"/>
  <c r="AN243" i="2"/>
  <c r="AM243" i="2"/>
  <c r="AL243" i="2"/>
  <c r="AK243" i="2"/>
  <c r="AJ243" i="2"/>
  <c r="AI243" i="2"/>
  <c r="AO242" i="2"/>
  <c r="AN242" i="2"/>
  <c r="AM242" i="2"/>
  <c r="AL242" i="2"/>
  <c r="AK242" i="2"/>
  <c r="AJ242" i="2"/>
  <c r="AI242" i="2"/>
  <c r="AO241" i="2"/>
  <c r="AN241" i="2"/>
  <c r="AM241" i="2"/>
  <c r="AL241" i="2"/>
  <c r="AK241" i="2"/>
  <c r="AJ241" i="2"/>
  <c r="AI241" i="2"/>
  <c r="AO240" i="2"/>
  <c r="AN240" i="2"/>
  <c r="AM240" i="2"/>
  <c r="AL240" i="2"/>
  <c r="AK240" i="2"/>
  <c r="AJ240" i="2"/>
  <c r="AI240" i="2"/>
  <c r="AO239" i="2"/>
  <c r="AN239" i="2"/>
  <c r="AM239" i="2"/>
  <c r="AL239" i="2"/>
  <c r="AK239" i="2"/>
  <c r="AJ239" i="2"/>
  <c r="AI239" i="2"/>
  <c r="AO238" i="2"/>
  <c r="AN238" i="2"/>
  <c r="AM238" i="2"/>
  <c r="AL238" i="2"/>
  <c r="AK238" i="2"/>
  <c r="AJ238" i="2"/>
  <c r="AI238" i="2"/>
  <c r="AO237" i="2"/>
  <c r="AN237" i="2"/>
  <c r="AM237" i="2"/>
  <c r="AL237" i="2"/>
  <c r="AK237" i="2"/>
  <c r="AJ237" i="2"/>
  <c r="AI237" i="2"/>
  <c r="AO236" i="2"/>
  <c r="AN236" i="2"/>
  <c r="AM236" i="2"/>
  <c r="AL236" i="2"/>
  <c r="AK236" i="2"/>
  <c r="AJ236" i="2"/>
  <c r="AI236" i="2"/>
  <c r="AO235" i="2"/>
  <c r="AN235" i="2"/>
  <c r="AM235" i="2"/>
  <c r="AL235" i="2"/>
  <c r="AK235" i="2"/>
  <c r="AJ235" i="2"/>
  <c r="AI235" i="2"/>
  <c r="AH234" i="2"/>
  <c r="AO227" i="2"/>
  <c r="AN227" i="2"/>
  <c r="AM227" i="2"/>
  <c r="AL227" i="2"/>
  <c r="AK227" i="2"/>
  <c r="AJ227" i="2"/>
  <c r="AI227" i="2"/>
  <c r="AO226" i="2"/>
  <c r="AN226" i="2"/>
  <c r="AM226" i="2"/>
  <c r="AL226" i="2"/>
  <c r="AK226" i="2"/>
  <c r="AJ226" i="2"/>
  <c r="AI226" i="2"/>
  <c r="AO225" i="2"/>
  <c r="AN225" i="2"/>
  <c r="AM225" i="2"/>
  <c r="AL225" i="2"/>
  <c r="AK225" i="2"/>
  <c r="AJ225" i="2"/>
  <c r="AI225" i="2"/>
  <c r="AO224" i="2"/>
  <c r="AN224" i="2"/>
  <c r="AM224" i="2"/>
  <c r="AL224" i="2"/>
  <c r="AK224" i="2"/>
  <c r="AJ224" i="2"/>
  <c r="AI224" i="2"/>
  <c r="AO223" i="2"/>
  <c r="AN223" i="2"/>
  <c r="AM223" i="2"/>
  <c r="AL223" i="2"/>
  <c r="AK223" i="2"/>
  <c r="AJ223" i="2"/>
  <c r="AI223" i="2"/>
  <c r="AO222" i="2"/>
  <c r="AN222" i="2"/>
  <c r="AM222" i="2"/>
  <c r="AL222" i="2"/>
  <c r="AK222" i="2"/>
  <c r="AJ222" i="2"/>
  <c r="AI222" i="2"/>
  <c r="AO221" i="2"/>
  <c r="AN221" i="2"/>
  <c r="AM221" i="2"/>
  <c r="AL221" i="2"/>
  <c r="AK221" i="2"/>
  <c r="AJ221" i="2"/>
  <c r="AI221" i="2"/>
  <c r="AO220" i="2"/>
  <c r="AN220" i="2"/>
  <c r="AM220" i="2"/>
  <c r="AL220" i="2"/>
  <c r="AK220" i="2"/>
  <c r="AJ220" i="2"/>
  <c r="AI220" i="2"/>
  <c r="AO219" i="2"/>
  <c r="AN219" i="2"/>
  <c r="AM219" i="2"/>
  <c r="AL219" i="2"/>
  <c r="AK219" i="2"/>
  <c r="AJ219" i="2"/>
  <c r="AI219" i="2"/>
  <c r="AO218" i="2"/>
  <c r="AN218" i="2"/>
  <c r="AM218" i="2"/>
  <c r="AL218" i="2"/>
  <c r="AK218" i="2"/>
  <c r="AJ218" i="2"/>
  <c r="AI218" i="2"/>
  <c r="AO217" i="2"/>
  <c r="AN217" i="2"/>
  <c r="AM217" i="2"/>
  <c r="AL217" i="2"/>
  <c r="AK217" i="2"/>
  <c r="AJ217" i="2"/>
  <c r="AI217" i="2"/>
  <c r="AO216" i="2"/>
  <c r="AN216" i="2"/>
  <c r="AM216" i="2"/>
  <c r="AL216" i="2"/>
  <c r="AK216" i="2"/>
  <c r="AJ216" i="2"/>
  <c r="AI216" i="2"/>
  <c r="AO215" i="2"/>
  <c r="AN215" i="2"/>
  <c r="AM215" i="2"/>
  <c r="AL215" i="2"/>
  <c r="AK215" i="2"/>
  <c r="AJ215" i="2"/>
  <c r="AI215" i="2"/>
  <c r="AO214" i="2"/>
  <c r="AN214" i="2"/>
  <c r="AM214" i="2"/>
  <c r="AL214" i="2"/>
  <c r="AK214" i="2"/>
  <c r="AJ214" i="2"/>
  <c r="AI214" i="2"/>
  <c r="AO213" i="2"/>
  <c r="AN213" i="2"/>
  <c r="AM213" i="2"/>
  <c r="AL213" i="2"/>
  <c r="AK213" i="2"/>
  <c r="AJ213" i="2"/>
  <c r="AI213" i="2"/>
  <c r="AO212" i="2"/>
  <c r="AN212" i="2"/>
  <c r="AM212" i="2"/>
  <c r="AL212" i="2"/>
  <c r="AK212" i="2"/>
  <c r="AJ212" i="2"/>
  <c r="AI212" i="2"/>
  <c r="AO211" i="2"/>
  <c r="AN211" i="2"/>
  <c r="AM211" i="2"/>
  <c r="AL211" i="2"/>
  <c r="AK211" i="2"/>
  <c r="AJ211" i="2"/>
  <c r="AI211" i="2"/>
  <c r="AO210" i="2"/>
  <c r="AN210" i="2"/>
  <c r="AM210" i="2"/>
  <c r="AL210" i="2"/>
  <c r="AK210" i="2"/>
  <c r="AJ210" i="2"/>
  <c r="AI210" i="2"/>
  <c r="AO209" i="2"/>
  <c r="AN209" i="2"/>
  <c r="AM209" i="2"/>
  <c r="AL209" i="2"/>
  <c r="AK209" i="2"/>
  <c r="AJ209" i="2"/>
  <c r="AI209" i="2"/>
  <c r="AO208" i="2"/>
  <c r="AN208" i="2"/>
  <c r="AM208" i="2"/>
  <c r="AL208" i="2"/>
  <c r="AK208" i="2"/>
  <c r="AJ208" i="2"/>
  <c r="AI208" i="2"/>
  <c r="AO207" i="2"/>
  <c r="AN207" i="2"/>
  <c r="AM207" i="2"/>
  <c r="AL207" i="2"/>
  <c r="AK207" i="2"/>
  <c r="AJ207" i="2"/>
  <c r="AI207" i="2"/>
  <c r="AO206" i="2"/>
  <c r="AN206" i="2"/>
  <c r="AM206" i="2"/>
  <c r="AL206" i="2"/>
  <c r="AK206" i="2"/>
  <c r="AJ206" i="2"/>
  <c r="AI206" i="2"/>
  <c r="AO205" i="2"/>
  <c r="AN205" i="2"/>
  <c r="AM205" i="2"/>
  <c r="AL205" i="2"/>
  <c r="AK205" i="2"/>
  <c r="AJ205" i="2"/>
  <c r="AI205" i="2"/>
  <c r="AH204" i="2"/>
  <c r="AO197" i="2"/>
  <c r="AN197" i="2"/>
  <c r="AM197" i="2"/>
  <c r="AL197" i="2"/>
  <c r="AK197" i="2"/>
  <c r="AJ197" i="2"/>
  <c r="AI197" i="2"/>
  <c r="AO196" i="2"/>
  <c r="AN196" i="2"/>
  <c r="AM196" i="2"/>
  <c r="AL196" i="2"/>
  <c r="AK196" i="2"/>
  <c r="AJ196" i="2"/>
  <c r="AI196" i="2"/>
  <c r="AO195" i="2"/>
  <c r="AN195" i="2"/>
  <c r="AM195" i="2"/>
  <c r="AL195" i="2"/>
  <c r="AK195" i="2"/>
  <c r="AJ195" i="2"/>
  <c r="AI195" i="2"/>
  <c r="AO194" i="2"/>
  <c r="AN194" i="2"/>
  <c r="AM194" i="2"/>
  <c r="AL194" i="2"/>
  <c r="AK194" i="2"/>
  <c r="AJ194" i="2"/>
  <c r="AI194" i="2"/>
  <c r="AO193" i="2"/>
  <c r="AN193" i="2"/>
  <c r="AM193" i="2"/>
  <c r="AL193" i="2"/>
  <c r="AK193" i="2"/>
  <c r="AJ193" i="2"/>
  <c r="AI193" i="2"/>
  <c r="AO192" i="2"/>
  <c r="AN192" i="2"/>
  <c r="AM192" i="2"/>
  <c r="AL192" i="2"/>
  <c r="AK192" i="2"/>
  <c r="AJ192" i="2"/>
  <c r="AI192" i="2"/>
  <c r="AO191" i="2"/>
  <c r="AN191" i="2"/>
  <c r="AM191" i="2"/>
  <c r="AL191" i="2"/>
  <c r="AK191" i="2"/>
  <c r="AJ191" i="2"/>
  <c r="AI191" i="2"/>
  <c r="AO190" i="2"/>
  <c r="AN190" i="2"/>
  <c r="AM190" i="2"/>
  <c r="AL190" i="2"/>
  <c r="AK190" i="2"/>
  <c r="AJ190" i="2"/>
  <c r="AI190" i="2"/>
  <c r="AO189" i="2"/>
  <c r="AN189" i="2"/>
  <c r="AM189" i="2"/>
  <c r="AL189" i="2"/>
  <c r="AK189" i="2"/>
  <c r="AJ189" i="2"/>
  <c r="AI189" i="2"/>
  <c r="AO188" i="2"/>
  <c r="AN188" i="2"/>
  <c r="AM188" i="2"/>
  <c r="AL188" i="2"/>
  <c r="AK188" i="2"/>
  <c r="AJ188" i="2"/>
  <c r="AI188" i="2"/>
  <c r="AO187" i="2"/>
  <c r="AN187" i="2"/>
  <c r="AM187" i="2"/>
  <c r="AL187" i="2"/>
  <c r="AK187" i="2"/>
  <c r="AJ187" i="2"/>
  <c r="AI187" i="2"/>
  <c r="AO186" i="2"/>
  <c r="AN186" i="2"/>
  <c r="AM186" i="2"/>
  <c r="AL186" i="2"/>
  <c r="AK186" i="2"/>
  <c r="AJ186" i="2"/>
  <c r="AI186" i="2"/>
  <c r="AO185" i="2"/>
  <c r="AN185" i="2"/>
  <c r="AM185" i="2"/>
  <c r="AL185" i="2"/>
  <c r="AK185" i="2"/>
  <c r="AJ185" i="2"/>
  <c r="AI185" i="2"/>
  <c r="AO184" i="2"/>
  <c r="AN184" i="2"/>
  <c r="AM184" i="2"/>
  <c r="AL184" i="2"/>
  <c r="AK184" i="2"/>
  <c r="AJ184" i="2"/>
  <c r="AI184" i="2"/>
  <c r="AO183" i="2"/>
  <c r="AN183" i="2"/>
  <c r="AM183" i="2"/>
  <c r="AL183" i="2"/>
  <c r="AK183" i="2"/>
  <c r="AJ183" i="2"/>
  <c r="AI183" i="2"/>
  <c r="AO182" i="2"/>
  <c r="AN182" i="2"/>
  <c r="AM182" i="2"/>
  <c r="AL182" i="2"/>
  <c r="AK182" i="2"/>
  <c r="AJ182" i="2"/>
  <c r="AI182" i="2"/>
  <c r="AO181" i="2"/>
  <c r="AN181" i="2"/>
  <c r="AM181" i="2"/>
  <c r="AL181" i="2"/>
  <c r="AK181" i="2"/>
  <c r="AJ181" i="2"/>
  <c r="AI181" i="2"/>
  <c r="AO180" i="2"/>
  <c r="AN180" i="2"/>
  <c r="AM180" i="2"/>
  <c r="AL180" i="2"/>
  <c r="AK180" i="2"/>
  <c r="AJ180" i="2"/>
  <c r="AI180" i="2"/>
  <c r="AO179" i="2"/>
  <c r="AN179" i="2"/>
  <c r="AM179" i="2"/>
  <c r="AL179" i="2"/>
  <c r="AK179" i="2"/>
  <c r="AJ179" i="2"/>
  <c r="AI179" i="2"/>
  <c r="AO178" i="2"/>
  <c r="AN178" i="2"/>
  <c r="AM178" i="2"/>
  <c r="AL178" i="2"/>
  <c r="AK178" i="2"/>
  <c r="AJ178" i="2"/>
  <c r="AI178" i="2"/>
  <c r="AO177" i="2"/>
  <c r="AN177" i="2"/>
  <c r="AM177" i="2"/>
  <c r="AL177" i="2"/>
  <c r="AK177" i="2"/>
  <c r="AJ177" i="2"/>
  <c r="AI177" i="2"/>
  <c r="AO176" i="2"/>
  <c r="AN176" i="2"/>
  <c r="AM176" i="2"/>
  <c r="AL176" i="2"/>
  <c r="AK176" i="2"/>
  <c r="AJ176" i="2"/>
  <c r="AI176" i="2"/>
  <c r="AO175" i="2"/>
  <c r="AN175" i="2"/>
  <c r="AM175" i="2"/>
  <c r="AL175" i="2"/>
  <c r="AK175" i="2"/>
  <c r="AJ175" i="2"/>
  <c r="AI175" i="2"/>
  <c r="AH174" i="2"/>
  <c r="AO167" i="2"/>
  <c r="AN167" i="2"/>
  <c r="AM167" i="2"/>
  <c r="AL167" i="2"/>
  <c r="AK167" i="2"/>
  <c r="AJ167" i="2"/>
  <c r="AI167" i="2"/>
  <c r="AO166" i="2"/>
  <c r="AN166" i="2"/>
  <c r="AM166" i="2"/>
  <c r="AL166" i="2"/>
  <c r="AK166" i="2"/>
  <c r="AJ166" i="2"/>
  <c r="AI166" i="2"/>
  <c r="AO165" i="2"/>
  <c r="AN165" i="2"/>
  <c r="AM165" i="2"/>
  <c r="AL165" i="2"/>
  <c r="AK165" i="2"/>
  <c r="AJ165" i="2"/>
  <c r="AI165" i="2"/>
  <c r="AO164" i="2"/>
  <c r="AN164" i="2"/>
  <c r="AM164" i="2"/>
  <c r="AL164" i="2"/>
  <c r="AK164" i="2"/>
  <c r="AJ164" i="2"/>
  <c r="AI164" i="2"/>
  <c r="AO163" i="2"/>
  <c r="AN163" i="2"/>
  <c r="AM163" i="2"/>
  <c r="AL163" i="2"/>
  <c r="AK163" i="2"/>
  <c r="AJ163" i="2"/>
  <c r="AI163" i="2"/>
  <c r="AO162" i="2"/>
  <c r="AN162" i="2"/>
  <c r="AM162" i="2"/>
  <c r="AL162" i="2"/>
  <c r="AK162" i="2"/>
  <c r="AJ162" i="2"/>
  <c r="AI162" i="2"/>
  <c r="AO161" i="2"/>
  <c r="AN161" i="2"/>
  <c r="AM161" i="2"/>
  <c r="AL161" i="2"/>
  <c r="AK161" i="2"/>
  <c r="AJ161" i="2"/>
  <c r="AI161" i="2"/>
  <c r="AO160" i="2"/>
  <c r="AN160" i="2"/>
  <c r="AM160" i="2"/>
  <c r="AL160" i="2"/>
  <c r="AK160" i="2"/>
  <c r="AJ160" i="2"/>
  <c r="AI160" i="2"/>
  <c r="AO159" i="2"/>
  <c r="AN159" i="2"/>
  <c r="AM159" i="2"/>
  <c r="AL159" i="2"/>
  <c r="AK159" i="2"/>
  <c r="AJ159" i="2"/>
  <c r="AI159" i="2"/>
  <c r="AO158" i="2"/>
  <c r="AN158" i="2"/>
  <c r="AM158" i="2"/>
  <c r="AL158" i="2"/>
  <c r="AK158" i="2"/>
  <c r="AJ158" i="2"/>
  <c r="AI158" i="2"/>
  <c r="AO157" i="2"/>
  <c r="AN157" i="2"/>
  <c r="AM157" i="2"/>
  <c r="AL157" i="2"/>
  <c r="AK157" i="2"/>
  <c r="AJ157" i="2"/>
  <c r="AI157" i="2"/>
  <c r="AO156" i="2"/>
  <c r="AN156" i="2"/>
  <c r="AM156" i="2"/>
  <c r="AL156" i="2"/>
  <c r="AK156" i="2"/>
  <c r="AJ156" i="2"/>
  <c r="AI156" i="2"/>
  <c r="AO155" i="2"/>
  <c r="AN155" i="2"/>
  <c r="AM155" i="2"/>
  <c r="AL155" i="2"/>
  <c r="AK155" i="2"/>
  <c r="AJ155" i="2"/>
  <c r="AI155" i="2"/>
  <c r="AO154" i="2"/>
  <c r="AN154" i="2"/>
  <c r="AM154" i="2"/>
  <c r="AL154" i="2"/>
  <c r="AK154" i="2"/>
  <c r="AJ154" i="2"/>
  <c r="AI154" i="2"/>
  <c r="AO153" i="2"/>
  <c r="AN153" i="2"/>
  <c r="AM153" i="2"/>
  <c r="AL153" i="2"/>
  <c r="AK153" i="2"/>
  <c r="AJ153" i="2"/>
  <c r="AI153" i="2"/>
  <c r="AO152" i="2"/>
  <c r="AN152" i="2"/>
  <c r="AM152" i="2"/>
  <c r="AL152" i="2"/>
  <c r="AK152" i="2"/>
  <c r="AJ152" i="2"/>
  <c r="AI152" i="2"/>
  <c r="AO150" i="2"/>
  <c r="AN150" i="2"/>
  <c r="AM150" i="2"/>
  <c r="AL150" i="2"/>
  <c r="AK150" i="2"/>
  <c r="AJ150" i="2"/>
  <c r="AI150" i="2"/>
  <c r="AO149" i="2"/>
  <c r="AN149" i="2"/>
  <c r="AM149" i="2"/>
  <c r="AL149" i="2"/>
  <c r="AK149" i="2"/>
  <c r="AJ149" i="2"/>
  <c r="AI149" i="2"/>
  <c r="AO148" i="2"/>
  <c r="AN148" i="2"/>
  <c r="AM148" i="2"/>
  <c r="AL148" i="2"/>
  <c r="AK148" i="2"/>
  <c r="AJ148" i="2"/>
  <c r="AI148" i="2"/>
  <c r="AO147" i="2"/>
  <c r="AN147" i="2"/>
  <c r="AM147" i="2"/>
  <c r="AL147" i="2"/>
  <c r="AK147" i="2"/>
  <c r="AJ147" i="2"/>
  <c r="AI147" i="2"/>
  <c r="AO146" i="2"/>
  <c r="AN146" i="2"/>
  <c r="AM146" i="2"/>
  <c r="AL146" i="2"/>
  <c r="AK146" i="2"/>
  <c r="AJ146" i="2"/>
  <c r="AI146" i="2"/>
  <c r="AO145" i="2"/>
  <c r="AN145" i="2"/>
  <c r="AM145" i="2"/>
  <c r="AL145" i="2"/>
  <c r="AK145" i="2"/>
  <c r="AJ145" i="2"/>
  <c r="AI145" i="2"/>
  <c r="AO151" i="2"/>
  <c r="AN151" i="2"/>
  <c r="AM151" i="2"/>
  <c r="AL151" i="2"/>
  <c r="AK151" i="2"/>
  <c r="AJ151" i="2"/>
  <c r="AI151" i="2"/>
  <c r="AH144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AE968" i="1"/>
  <c r="AD968" i="1"/>
  <c r="AC968" i="1"/>
  <c r="AB968" i="1"/>
  <c r="Z968" i="1"/>
  <c r="T101" i="2"/>
  <c r="S101" i="2"/>
  <c r="R101" i="2"/>
  <c r="Q101" i="2"/>
  <c r="P101" i="2"/>
  <c r="O101" i="2"/>
  <c r="N101" i="2"/>
  <c r="M108" i="2"/>
  <c r="M107" i="2"/>
  <c r="M106" i="2"/>
  <c r="M105" i="2"/>
  <c r="M104" i="2"/>
  <c r="M103" i="2"/>
  <c r="M102" i="2"/>
  <c r="T87" i="2"/>
  <c r="S87" i="2"/>
  <c r="R87" i="2"/>
  <c r="Q87" i="2"/>
  <c r="P87" i="2"/>
  <c r="O87" i="2"/>
  <c r="N87" i="2"/>
  <c r="M94" i="2"/>
  <c r="M93" i="2"/>
  <c r="M92" i="2"/>
  <c r="M91" i="2"/>
  <c r="M90" i="2"/>
  <c r="M89" i="2"/>
  <c r="M88" i="2"/>
  <c r="T72" i="2"/>
  <c r="S72" i="2"/>
  <c r="R72" i="2"/>
  <c r="Q72" i="2"/>
  <c r="P72" i="2"/>
  <c r="O72" i="2"/>
  <c r="N72" i="2"/>
  <c r="M79" i="2"/>
  <c r="M78" i="2"/>
  <c r="M77" i="2"/>
  <c r="M76" i="2"/>
  <c r="M75" i="2"/>
  <c r="M74" i="2"/>
  <c r="M73" i="2"/>
  <c r="T57" i="2"/>
  <c r="S57" i="2"/>
  <c r="R57" i="2"/>
  <c r="Q57" i="2"/>
  <c r="P57" i="2"/>
  <c r="O57" i="2"/>
  <c r="N57" i="2"/>
  <c r="M64" i="2"/>
  <c r="M63" i="2"/>
  <c r="M62" i="2"/>
  <c r="M61" i="2"/>
  <c r="M60" i="2"/>
  <c r="M59" i="2"/>
  <c r="M58" i="2"/>
  <c r="T43" i="2"/>
  <c r="S43" i="2"/>
  <c r="R43" i="2"/>
  <c r="Q43" i="2"/>
  <c r="P43" i="2"/>
  <c r="O43" i="2"/>
  <c r="N43" i="2"/>
  <c r="M50" i="2"/>
  <c r="M49" i="2"/>
  <c r="M48" i="2"/>
  <c r="M47" i="2"/>
  <c r="M46" i="2"/>
  <c r="M45" i="2"/>
  <c r="M44" i="2"/>
  <c r="T29" i="2"/>
  <c r="S29" i="2"/>
  <c r="R29" i="2"/>
  <c r="Q29" i="2"/>
  <c r="P29" i="2"/>
  <c r="O29" i="2"/>
  <c r="N29" i="2"/>
  <c r="M36" i="2"/>
  <c r="M35" i="2"/>
  <c r="M34" i="2"/>
  <c r="M33" i="2"/>
  <c r="M32" i="2"/>
  <c r="M31" i="2"/>
  <c r="M30" i="2"/>
  <c r="AO108" i="2"/>
  <c r="AN108" i="2"/>
  <c r="AM108" i="2"/>
  <c r="AL108" i="2"/>
  <c r="AK108" i="2"/>
  <c r="AJ108" i="2"/>
  <c r="AI108" i="2"/>
  <c r="AO107" i="2"/>
  <c r="AN107" i="2"/>
  <c r="AM107" i="2"/>
  <c r="AL107" i="2"/>
  <c r="AK107" i="2"/>
  <c r="AJ107" i="2"/>
  <c r="AI107" i="2"/>
  <c r="AO106" i="2"/>
  <c r="AN106" i="2"/>
  <c r="AM106" i="2"/>
  <c r="AL106" i="2"/>
  <c r="AK106" i="2"/>
  <c r="AJ106" i="2"/>
  <c r="AI106" i="2"/>
  <c r="AO105" i="2"/>
  <c r="AN105" i="2"/>
  <c r="AM105" i="2"/>
  <c r="AL105" i="2"/>
  <c r="AK105" i="2"/>
  <c r="AJ105" i="2"/>
  <c r="AI105" i="2"/>
  <c r="AO104" i="2"/>
  <c r="AN104" i="2"/>
  <c r="AM104" i="2"/>
  <c r="AL104" i="2"/>
  <c r="AK104" i="2"/>
  <c r="AJ104" i="2"/>
  <c r="AI104" i="2"/>
  <c r="AO103" i="2"/>
  <c r="AN103" i="2"/>
  <c r="AM103" i="2"/>
  <c r="AL103" i="2"/>
  <c r="AK103" i="2"/>
  <c r="AJ103" i="2"/>
  <c r="AI103" i="2"/>
  <c r="AO102" i="2"/>
  <c r="AN102" i="2"/>
  <c r="AM102" i="2"/>
  <c r="AL102" i="2"/>
  <c r="AK102" i="2"/>
  <c r="AJ102" i="2"/>
  <c r="AI102" i="2"/>
  <c r="AH101" i="2"/>
  <c r="AO94" i="2"/>
  <c r="AN94" i="2"/>
  <c r="AM94" i="2"/>
  <c r="AL94" i="2"/>
  <c r="AK94" i="2"/>
  <c r="AJ94" i="2"/>
  <c r="AI94" i="2"/>
  <c r="AO93" i="2"/>
  <c r="AN93" i="2"/>
  <c r="AM93" i="2"/>
  <c r="AL93" i="2"/>
  <c r="AK93" i="2"/>
  <c r="AJ93" i="2"/>
  <c r="AI93" i="2"/>
  <c r="AO92" i="2"/>
  <c r="AN92" i="2"/>
  <c r="AM92" i="2"/>
  <c r="AL92" i="2"/>
  <c r="AK92" i="2"/>
  <c r="AJ92" i="2"/>
  <c r="AI92" i="2"/>
  <c r="AO91" i="2"/>
  <c r="AN91" i="2"/>
  <c r="AM91" i="2"/>
  <c r="AL91" i="2"/>
  <c r="AK91" i="2"/>
  <c r="AJ91" i="2"/>
  <c r="AI91" i="2"/>
  <c r="AO90" i="2"/>
  <c r="AN90" i="2"/>
  <c r="AM90" i="2"/>
  <c r="AL90" i="2"/>
  <c r="AK90" i="2"/>
  <c r="AJ90" i="2"/>
  <c r="AI90" i="2"/>
  <c r="AO89" i="2"/>
  <c r="AN89" i="2"/>
  <c r="AM89" i="2"/>
  <c r="AL89" i="2"/>
  <c r="AK89" i="2"/>
  <c r="AJ89" i="2"/>
  <c r="AI89" i="2"/>
  <c r="AO88" i="2"/>
  <c r="AN88" i="2"/>
  <c r="AM88" i="2"/>
  <c r="AL88" i="2"/>
  <c r="AK88" i="2"/>
  <c r="AJ88" i="2"/>
  <c r="AI88" i="2"/>
  <c r="AH87" i="2"/>
  <c r="AO79" i="2"/>
  <c r="AN79" i="2"/>
  <c r="AM79" i="2"/>
  <c r="AL79" i="2"/>
  <c r="AK79" i="2"/>
  <c r="AJ79" i="2"/>
  <c r="AI79" i="2"/>
  <c r="AO78" i="2"/>
  <c r="AN78" i="2"/>
  <c r="AM78" i="2"/>
  <c r="AL78" i="2"/>
  <c r="AK78" i="2"/>
  <c r="AJ78" i="2"/>
  <c r="AI78" i="2"/>
  <c r="AO77" i="2"/>
  <c r="AN77" i="2"/>
  <c r="AM77" i="2"/>
  <c r="AL77" i="2"/>
  <c r="AK77" i="2"/>
  <c r="AJ77" i="2"/>
  <c r="AI77" i="2"/>
  <c r="AO76" i="2"/>
  <c r="AN76" i="2"/>
  <c r="AM76" i="2"/>
  <c r="AL76" i="2"/>
  <c r="AK76" i="2"/>
  <c r="AJ76" i="2"/>
  <c r="AI76" i="2"/>
  <c r="AO75" i="2"/>
  <c r="AN75" i="2"/>
  <c r="AM75" i="2"/>
  <c r="AL75" i="2"/>
  <c r="AK75" i="2"/>
  <c r="AJ75" i="2"/>
  <c r="AI75" i="2"/>
  <c r="AO74" i="2"/>
  <c r="AN74" i="2"/>
  <c r="AM74" i="2"/>
  <c r="AL74" i="2"/>
  <c r="AK74" i="2"/>
  <c r="AJ74" i="2"/>
  <c r="AI74" i="2"/>
  <c r="AO73" i="2"/>
  <c r="AN73" i="2"/>
  <c r="AM73" i="2"/>
  <c r="AL73" i="2"/>
  <c r="AK73" i="2"/>
  <c r="AJ73" i="2"/>
  <c r="AI73" i="2"/>
  <c r="AH72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H57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H43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H29" i="2"/>
  <c r="AP967" i="1"/>
  <c r="AO967" i="1"/>
  <c r="AN967" i="1"/>
  <c r="AM967" i="1"/>
  <c r="AL967" i="1"/>
  <c r="AP966" i="1"/>
  <c r="AO966" i="1"/>
  <c r="AN966" i="1"/>
  <c r="AM966" i="1"/>
  <c r="AL966" i="1"/>
  <c r="AP965" i="1"/>
  <c r="AO965" i="1"/>
  <c r="AN965" i="1"/>
  <c r="AM965" i="1"/>
  <c r="AL965" i="1"/>
  <c r="AP964" i="1"/>
  <c r="AO964" i="1"/>
  <c r="AN964" i="1"/>
  <c r="AM964" i="1"/>
  <c r="AL964" i="1"/>
  <c r="AP963" i="1"/>
  <c r="AO963" i="1"/>
  <c r="AN963" i="1"/>
  <c r="AM963" i="1"/>
  <c r="AL963" i="1"/>
  <c r="AP962" i="1"/>
  <c r="AO962" i="1"/>
  <c r="AN962" i="1"/>
  <c r="AM962" i="1"/>
  <c r="AL962" i="1"/>
  <c r="AP961" i="1"/>
  <c r="AO961" i="1"/>
  <c r="AN961" i="1"/>
  <c r="AM961" i="1"/>
  <c r="AL961" i="1"/>
  <c r="AP960" i="1"/>
  <c r="AO960" i="1"/>
  <c r="AN960" i="1"/>
  <c r="AM960" i="1"/>
  <c r="AL960" i="1"/>
  <c r="AP959" i="1"/>
  <c r="AO959" i="1"/>
  <c r="AN959" i="1"/>
  <c r="AM959" i="1"/>
  <c r="AL959" i="1"/>
  <c r="AP958" i="1"/>
  <c r="AO958" i="1"/>
  <c r="AN958" i="1"/>
  <c r="AM958" i="1"/>
  <c r="AL958" i="1"/>
  <c r="AP957" i="1"/>
  <c r="AO957" i="1"/>
  <c r="AN957" i="1"/>
  <c r="AM957" i="1"/>
  <c r="AL957" i="1"/>
  <c r="AP956" i="1"/>
  <c r="AO956" i="1"/>
  <c r="AN956" i="1"/>
  <c r="AM956" i="1"/>
  <c r="AL956" i="1"/>
  <c r="AP955" i="1"/>
  <c r="AO955" i="1"/>
  <c r="AN955" i="1"/>
  <c r="AM955" i="1"/>
  <c r="AL955" i="1"/>
  <c r="AP954" i="1"/>
  <c r="AO954" i="1"/>
  <c r="AN954" i="1"/>
  <c r="AM954" i="1"/>
  <c r="AL954" i="1"/>
  <c r="AP953" i="1"/>
  <c r="AO953" i="1"/>
  <c r="AN953" i="1"/>
  <c r="AM953" i="1"/>
  <c r="AL953" i="1"/>
  <c r="AP952" i="1"/>
  <c r="AO952" i="1"/>
  <c r="AN952" i="1"/>
  <c r="AM952" i="1"/>
  <c r="AL952" i="1"/>
  <c r="AP951" i="1"/>
  <c r="AO951" i="1"/>
  <c r="AN951" i="1"/>
  <c r="AM951" i="1"/>
  <c r="AL951" i="1"/>
  <c r="AP950" i="1"/>
  <c r="AO950" i="1"/>
  <c r="AN950" i="1"/>
  <c r="AM950" i="1"/>
  <c r="AL950" i="1"/>
  <c r="AP949" i="1"/>
  <c r="AO949" i="1"/>
  <c r="AN949" i="1"/>
  <c r="AM949" i="1"/>
  <c r="AL949" i="1"/>
  <c r="AP948" i="1"/>
  <c r="AO948" i="1"/>
  <c r="AN948" i="1"/>
  <c r="AM948" i="1"/>
  <c r="AL948" i="1"/>
  <c r="AP947" i="1"/>
  <c r="AO947" i="1"/>
  <c r="AN947" i="1"/>
  <c r="AM947" i="1"/>
  <c r="AL947" i="1"/>
  <c r="AP946" i="1"/>
  <c r="AO946" i="1"/>
  <c r="AN946" i="1"/>
  <c r="AM946" i="1"/>
  <c r="AL946" i="1"/>
  <c r="AP945" i="1"/>
  <c r="AO945" i="1"/>
  <c r="AN945" i="1"/>
  <c r="AM945" i="1"/>
  <c r="AL945" i="1"/>
  <c r="AP944" i="1"/>
  <c r="AO944" i="1"/>
  <c r="AN944" i="1"/>
  <c r="AM944" i="1"/>
  <c r="AL944" i="1"/>
  <c r="AP943" i="1"/>
  <c r="AO943" i="1"/>
  <c r="AN943" i="1"/>
  <c r="AM943" i="1"/>
  <c r="AL943" i="1"/>
  <c r="AP942" i="1"/>
  <c r="AO942" i="1"/>
  <c r="AN942" i="1"/>
  <c r="AM942" i="1"/>
  <c r="AL942" i="1"/>
  <c r="AP941" i="1"/>
  <c r="AO941" i="1"/>
  <c r="AN941" i="1"/>
  <c r="AM941" i="1"/>
  <c r="AL941" i="1"/>
  <c r="AP940" i="1"/>
  <c r="AO940" i="1"/>
  <c r="AN940" i="1"/>
  <c r="AM940" i="1"/>
  <c r="AL940" i="1"/>
  <c r="AP939" i="1"/>
  <c r="AO939" i="1"/>
  <c r="AN939" i="1"/>
  <c r="AM939" i="1"/>
  <c r="AL939" i="1"/>
  <c r="AP938" i="1"/>
  <c r="AO938" i="1"/>
  <c r="AN938" i="1"/>
  <c r="AM938" i="1"/>
  <c r="AL938" i="1"/>
  <c r="AP937" i="1"/>
  <c r="AO937" i="1"/>
  <c r="AN937" i="1"/>
  <c r="AM937" i="1"/>
  <c r="AL937" i="1"/>
  <c r="AP936" i="1"/>
  <c r="AO936" i="1"/>
  <c r="AN936" i="1"/>
  <c r="AM936" i="1"/>
  <c r="AL936" i="1"/>
  <c r="AP935" i="1"/>
  <c r="AO935" i="1"/>
  <c r="AN935" i="1"/>
  <c r="AM935" i="1"/>
  <c r="AL935" i="1"/>
  <c r="AP934" i="1"/>
  <c r="AO934" i="1"/>
  <c r="AN934" i="1"/>
  <c r="AM934" i="1"/>
  <c r="AL934" i="1"/>
  <c r="AP933" i="1"/>
  <c r="AO933" i="1"/>
  <c r="AN933" i="1"/>
  <c r="AM933" i="1"/>
  <c r="AL933" i="1"/>
  <c r="AP932" i="1"/>
  <c r="AO932" i="1"/>
  <c r="AN932" i="1"/>
  <c r="AM932" i="1"/>
  <c r="AL932" i="1"/>
  <c r="AP931" i="1"/>
  <c r="AO931" i="1"/>
  <c r="AN931" i="1"/>
  <c r="AM931" i="1"/>
  <c r="AL931" i="1"/>
  <c r="AP930" i="1"/>
  <c r="AO930" i="1"/>
  <c r="AN930" i="1"/>
  <c r="AM930" i="1"/>
  <c r="AL930" i="1"/>
  <c r="AP929" i="1"/>
  <c r="AO929" i="1"/>
  <c r="AN929" i="1"/>
  <c r="AM929" i="1"/>
  <c r="AL929" i="1"/>
  <c r="AP928" i="1"/>
  <c r="AO928" i="1"/>
  <c r="AN928" i="1"/>
  <c r="AM928" i="1"/>
  <c r="AL928" i="1"/>
  <c r="AP927" i="1"/>
  <c r="AO927" i="1"/>
  <c r="AN927" i="1"/>
  <c r="AM927" i="1"/>
  <c r="AL927" i="1"/>
  <c r="AP926" i="1"/>
  <c r="AO926" i="1"/>
  <c r="AN926" i="1"/>
  <c r="AM926" i="1"/>
  <c r="AL926" i="1"/>
  <c r="AP925" i="1"/>
  <c r="AO925" i="1"/>
  <c r="AN925" i="1"/>
  <c r="AM925" i="1"/>
  <c r="AL925" i="1"/>
  <c r="AP924" i="1"/>
  <c r="AO924" i="1"/>
  <c r="AN924" i="1"/>
  <c r="AM924" i="1"/>
  <c r="AL924" i="1"/>
  <c r="AP923" i="1"/>
  <c r="AO923" i="1"/>
  <c r="AN923" i="1"/>
  <c r="AM923" i="1"/>
  <c r="AL923" i="1"/>
  <c r="AP922" i="1"/>
  <c r="AO922" i="1"/>
  <c r="AN922" i="1"/>
  <c r="AM922" i="1"/>
  <c r="AL922" i="1"/>
  <c r="AP921" i="1"/>
  <c r="AO921" i="1"/>
  <c r="AN921" i="1"/>
  <c r="AM921" i="1"/>
  <c r="AL921" i="1"/>
  <c r="AP920" i="1"/>
  <c r="AO920" i="1"/>
  <c r="AN920" i="1"/>
  <c r="AM920" i="1"/>
  <c r="AL920" i="1"/>
  <c r="AP919" i="1"/>
  <c r="AO919" i="1"/>
  <c r="AN919" i="1"/>
  <c r="AM919" i="1"/>
  <c r="AL919" i="1"/>
  <c r="AP918" i="1"/>
  <c r="AO918" i="1"/>
  <c r="AN918" i="1"/>
  <c r="AM918" i="1"/>
  <c r="AL918" i="1"/>
  <c r="AP917" i="1"/>
  <c r="AO917" i="1"/>
  <c r="AN917" i="1"/>
  <c r="AM917" i="1"/>
  <c r="AL917" i="1"/>
  <c r="AP916" i="1"/>
  <c r="AO916" i="1"/>
  <c r="AN916" i="1"/>
  <c r="AM916" i="1"/>
  <c r="AL916" i="1"/>
  <c r="AP915" i="1"/>
  <c r="AO915" i="1"/>
  <c r="AN915" i="1"/>
  <c r="AM915" i="1"/>
  <c r="AL915" i="1"/>
  <c r="AP914" i="1"/>
  <c r="AO914" i="1"/>
  <c r="AN914" i="1"/>
  <c r="AM914" i="1"/>
  <c r="AL914" i="1"/>
  <c r="AP913" i="1"/>
  <c r="AO913" i="1"/>
  <c r="AN913" i="1"/>
  <c r="AM913" i="1"/>
  <c r="AL913" i="1"/>
  <c r="AP912" i="1"/>
  <c r="AO912" i="1"/>
  <c r="AN912" i="1"/>
  <c r="AM912" i="1"/>
  <c r="AL912" i="1"/>
  <c r="AP911" i="1"/>
  <c r="AO911" i="1"/>
  <c r="AN911" i="1"/>
  <c r="AM911" i="1"/>
  <c r="AL911" i="1"/>
  <c r="AP910" i="1"/>
  <c r="AO910" i="1"/>
  <c r="AN910" i="1"/>
  <c r="AM910" i="1"/>
  <c r="AL910" i="1"/>
  <c r="AP909" i="1"/>
  <c r="AO909" i="1"/>
  <c r="AN909" i="1"/>
  <c r="AM909" i="1"/>
  <c r="AL909" i="1"/>
  <c r="AP908" i="1"/>
  <c r="AO908" i="1"/>
  <c r="AN908" i="1"/>
  <c r="AM908" i="1"/>
  <c r="AL908" i="1"/>
  <c r="AP907" i="1"/>
  <c r="AO907" i="1"/>
  <c r="AN907" i="1"/>
  <c r="AM907" i="1"/>
  <c r="AL907" i="1"/>
  <c r="AP906" i="1"/>
  <c r="AO906" i="1"/>
  <c r="AN906" i="1"/>
  <c r="AM906" i="1"/>
  <c r="AL906" i="1"/>
  <c r="AP905" i="1"/>
  <c r="AO905" i="1"/>
  <c r="AN905" i="1"/>
  <c r="AM905" i="1"/>
  <c r="AL905" i="1"/>
  <c r="AP904" i="1"/>
  <c r="AO904" i="1"/>
  <c r="AN904" i="1"/>
  <c r="AM904" i="1"/>
  <c r="AL904" i="1"/>
  <c r="AP903" i="1"/>
  <c r="AO903" i="1"/>
  <c r="AN903" i="1"/>
  <c r="AM903" i="1"/>
  <c r="AL903" i="1"/>
  <c r="AP902" i="1"/>
  <c r="AO902" i="1"/>
  <c r="AN902" i="1"/>
  <c r="AM902" i="1"/>
  <c r="AL902" i="1"/>
  <c r="AP901" i="1"/>
  <c r="AO901" i="1"/>
  <c r="AN901" i="1"/>
  <c r="AM901" i="1"/>
  <c r="AL901" i="1"/>
  <c r="AP900" i="1"/>
  <c r="AO900" i="1"/>
  <c r="AN900" i="1"/>
  <c r="AM900" i="1"/>
  <c r="AL900" i="1"/>
  <c r="AP899" i="1"/>
  <c r="AO899" i="1"/>
  <c r="AN899" i="1"/>
  <c r="AM899" i="1"/>
  <c r="AL899" i="1"/>
  <c r="AP898" i="1"/>
  <c r="AO898" i="1"/>
  <c r="AN898" i="1"/>
  <c r="AM898" i="1"/>
  <c r="AL898" i="1"/>
  <c r="AP897" i="1"/>
  <c r="AO897" i="1"/>
  <c r="AN897" i="1"/>
  <c r="AM897" i="1"/>
  <c r="AL897" i="1"/>
  <c r="AP896" i="1"/>
  <c r="AO896" i="1"/>
  <c r="AN896" i="1"/>
  <c r="AM896" i="1"/>
  <c r="AL896" i="1"/>
  <c r="AP895" i="1"/>
  <c r="AO895" i="1"/>
  <c r="AN895" i="1"/>
  <c r="AM895" i="1"/>
  <c r="AL895" i="1"/>
  <c r="AP894" i="1"/>
  <c r="AO894" i="1"/>
  <c r="AN894" i="1"/>
  <c r="AM894" i="1"/>
  <c r="AL894" i="1"/>
  <c r="AP893" i="1"/>
  <c r="AO893" i="1"/>
  <c r="AN893" i="1"/>
  <c r="AM893" i="1"/>
  <c r="AL893" i="1"/>
  <c r="AP892" i="1"/>
  <c r="AO892" i="1"/>
  <c r="AN892" i="1"/>
  <c r="AM892" i="1"/>
  <c r="AL892" i="1"/>
  <c r="AP891" i="1"/>
  <c r="AO891" i="1"/>
  <c r="AN891" i="1"/>
  <c r="AM891" i="1"/>
  <c r="AL891" i="1"/>
  <c r="AP890" i="1"/>
  <c r="AO890" i="1"/>
  <c r="AN890" i="1"/>
  <c r="AM890" i="1"/>
  <c r="AL890" i="1"/>
  <c r="AP889" i="1"/>
  <c r="AO889" i="1"/>
  <c r="AN889" i="1"/>
  <c r="AM889" i="1"/>
  <c r="AL889" i="1"/>
  <c r="AP888" i="1"/>
  <c r="AO888" i="1"/>
  <c r="AN888" i="1"/>
  <c r="AM888" i="1"/>
  <c r="AL888" i="1"/>
  <c r="AP887" i="1"/>
  <c r="AO887" i="1"/>
  <c r="AN887" i="1"/>
  <c r="AM887" i="1"/>
  <c r="AL887" i="1"/>
  <c r="AP886" i="1"/>
  <c r="AO886" i="1"/>
  <c r="AN886" i="1"/>
  <c r="AM886" i="1"/>
  <c r="AL886" i="1"/>
  <c r="AP885" i="1"/>
  <c r="AO885" i="1"/>
  <c r="AN885" i="1"/>
  <c r="AM885" i="1"/>
  <c r="AL885" i="1"/>
  <c r="AP884" i="1"/>
  <c r="AO884" i="1"/>
  <c r="AN884" i="1"/>
  <c r="AM884" i="1"/>
  <c r="AL884" i="1"/>
  <c r="AP883" i="1"/>
  <c r="AO883" i="1"/>
  <c r="AN883" i="1"/>
  <c r="AM883" i="1"/>
  <c r="AL883" i="1"/>
  <c r="AP882" i="1"/>
  <c r="AO882" i="1"/>
  <c r="AN882" i="1"/>
  <c r="AM882" i="1"/>
  <c r="AL882" i="1"/>
  <c r="AP881" i="1"/>
  <c r="AO881" i="1"/>
  <c r="AN881" i="1"/>
  <c r="AM881" i="1"/>
  <c r="AL881" i="1"/>
  <c r="AP880" i="1"/>
  <c r="AO880" i="1"/>
  <c r="AN880" i="1"/>
  <c r="AM880" i="1"/>
  <c r="AL880" i="1"/>
  <c r="AP879" i="1"/>
  <c r="AO879" i="1"/>
  <c r="AN879" i="1"/>
  <c r="AM879" i="1"/>
  <c r="AL879" i="1"/>
  <c r="AP878" i="1"/>
  <c r="AO878" i="1"/>
  <c r="AN878" i="1"/>
  <c r="AM878" i="1"/>
  <c r="AL878" i="1"/>
  <c r="AP877" i="1"/>
  <c r="AO877" i="1"/>
  <c r="AN877" i="1"/>
  <c r="AM877" i="1"/>
  <c r="AL877" i="1"/>
  <c r="AP876" i="1"/>
  <c r="AO876" i="1"/>
  <c r="AN876" i="1"/>
  <c r="AM876" i="1"/>
  <c r="AL876" i="1"/>
  <c r="AP875" i="1"/>
  <c r="AO875" i="1"/>
  <c r="AN875" i="1"/>
  <c r="AM875" i="1"/>
  <c r="AL875" i="1"/>
  <c r="AP874" i="1"/>
  <c r="AO874" i="1"/>
  <c r="AN874" i="1"/>
  <c r="AM874" i="1"/>
  <c r="AL874" i="1"/>
  <c r="AP873" i="1"/>
  <c r="AO873" i="1"/>
  <c r="AN873" i="1"/>
  <c r="AM873" i="1"/>
  <c r="AL873" i="1"/>
  <c r="AP872" i="1"/>
  <c r="AO872" i="1"/>
  <c r="AN872" i="1"/>
  <c r="AM872" i="1"/>
  <c r="AL872" i="1"/>
  <c r="AP871" i="1"/>
  <c r="AO871" i="1"/>
  <c r="AN871" i="1"/>
  <c r="AM871" i="1"/>
  <c r="AL871" i="1"/>
  <c r="AP870" i="1"/>
  <c r="AO870" i="1"/>
  <c r="AN870" i="1"/>
  <c r="AM870" i="1"/>
  <c r="AL870" i="1"/>
  <c r="AP869" i="1"/>
  <c r="AO869" i="1"/>
  <c r="AN869" i="1"/>
  <c r="AM869" i="1"/>
  <c r="AL869" i="1"/>
  <c r="AP868" i="1"/>
  <c r="AO868" i="1"/>
  <c r="AN868" i="1"/>
  <c r="AM868" i="1"/>
  <c r="AL868" i="1"/>
  <c r="AP867" i="1"/>
  <c r="AO867" i="1"/>
  <c r="AN867" i="1"/>
  <c r="AM867" i="1"/>
  <c r="AL867" i="1"/>
  <c r="AP866" i="1"/>
  <c r="AO866" i="1"/>
  <c r="AN866" i="1"/>
  <c r="AM866" i="1"/>
  <c r="AL866" i="1"/>
  <c r="AP865" i="1"/>
  <c r="AO865" i="1"/>
  <c r="AN865" i="1"/>
  <c r="AM865" i="1"/>
  <c r="AL865" i="1"/>
  <c r="AP864" i="1"/>
  <c r="AO864" i="1"/>
  <c r="AN864" i="1"/>
  <c r="AM864" i="1"/>
  <c r="AL864" i="1"/>
  <c r="AP863" i="1"/>
  <c r="AO863" i="1"/>
  <c r="AN863" i="1"/>
  <c r="AM863" i="1"/>
  <c r="AL863" i="1"/>
  <c r="AP862" i="1"/>
  <c r="AO862" i="1"/>
  <c r="AN862" i="1"/>
  <c r="AM862" i="1"/>
  <c r="AL862" i="1"/>
  <c r="AP861" i="1"/>
  <c r="AO861" i="1"/>
  <c r="AN861" i="1"/>
  <c r="AM861" i="1"/>
  <c r="AL861" i="1"/>
  <c r="AP860" i="1"/>
  <c r="AO860" i="1"/>
  <c r="AN860" i="1"/>
  <c r="AM860" i="1"/>
  <c r="AL860" i="1"/>
  <c r="AP859" i="1"/>
  <c r="AO859" i="1"/>
  <c r="AN859" i="1"/>
  <c r="AM859" i="1"/>
  <c r="AL859" i="1"/>
  <c r="AP858" i="1"/>
  <c r="AO858" i="1"/>
  <c r="AN858" i="1"/>
  <c r="AM858" i="1"/>
  <c r="AL858" i="1"/>
  <c r="AP857" i="1"/>
  <c r="AO857" i="1"/>
  <c r="AN857" i="1"/>
  <c r="AM857" i="1"/>
  <c r="AL857" i="1"/>
  <c r="AP856" i="1"/>
  <c r="AO856" i="1"/>
  <c r="AN856" i="1"/>
  <c r="AM856" i="1"/>
  <c r="AL856" i="1"/>
  <c r="AP855" i="1"/>
  <c r="AO855" i="1"/>
  <c r="AN855" i="1"/>
  <c r="AM855" i="1"/>
  <c r="AL855" i="1"/>
  <c r="AP854" i="1"/>
  <c r="AO854" i="1"/>
  <c r="AN854" i="1"/>
  <c r="AM854" i="1"/>
  <c r="AL854" i="1"/>
  <c r="AP853" i="1"/>
  <c r="AO853" i="1"/>
  <c r="AN853" i="1"/>
  <c r="AM853" i="1"/>
  <c r="AL853" i="1"/>
  <c r="AP852" i="1"/>
  <c r="AO852" i="1"/>
  <c r="AN852" i="1"/>
  <c r="AM852" i="1"/>
  <c r="AL852" i="1"/>
  <c r="AP851" i="1"/>
  <c r="AO851" i="1"/>
  <c r="AN851" i="1"/>
  <c r="AM851" i="1"/>
  <c r="AL851" i="1"/>
  <c r="AP850" i="1"/>
  <c r="AO850" i="1"/>
  <c r="AN850" i="1"/>
  <c r="AM850" i="1"/>
  <c r="AL850" i="1"/>
  <c r="AP849" i="1"/>
  <c r="AO849" i="1"/>
  <c r="AN849" i="1"/>
  <c r="AM849" i="1"/>
  <c r="AL849" i="1"/>
  <c r="AP848" i="1"/>
  <c r="AO848" i="1"/>
  <c r="AN848" i="1"/>
  <c r="AM848" i="1"/>
  <c r="AL848" i="1"/>
  <c r="AP847" i="1"/>
  <c r="AO847" i="1"/>
  <c r="AN847" i="1"/>
  <c r="AM847" i="1"/>
  <c r="AL847" i="1"/>
  <c r="AP846" i="1"/>
  <c r="AO846" i="1"/>
  <c r="AN846" i="1"/>
  <c r="AM846" i="1"/>
  <c r="AL846" i="1"/>
  <c r="AP845" i="1"/>
  <c r="AO845" i="1"/>
  <c r="AN845" i="1"/>
  <c r="AM845" i="1"/>
  <c r="AL845" i="1"/>
  <c r="AP844" i="1"/>
  <c r="AO844" i="1"/>
  <c r="AN844" i="1"/>
  <c r="AM844" i="1"/>
  <c r="AL844" i="1"/>
  <c r="AP843" i="1"/>
  <c r="AO843" i="1"/>
  <c r="AN843" i="1"/>
  <c r="AM843" i="1"/>
  <c r="AL843" i="1"/>
  <c r="AP842" i="1"/>
  <c r="AO842" i="1"/>
  <c r="AN842" i="1"/>
  <c r="AM842" i="1"/>
  <c r="AL842" i="1"/>
  <c r="AP841" i="1"/>
  <c r="AO841" i="1"/>
  <c r="AN841" i="1"/>
  <c r="AM841" i="1"/>
  <c r="AL841" i="1"/>
  <c r="AP840" i="1"/>
  <c r="AO840" i="1"/>
  <c r="AN840" i="1"/>
  <c r="AM840" i="1"/>
  <c r="AL840" i="1"/>
  <c r="AP839" i="1"/>
  <c r="AO839" i="1"/>
  <c r="AN839" i="1"/>
  <c r="AM839" i="1"/>
  <c r="AL839" i="1"/>
  <c r="AP838" i="1"/>
  <c r="AO838" i="1"/>
  <c r="AN838" i="1"/>
  <c r="AM838" i="1"/>
  <c r="AL838" i="1"/>
  <c r="AP837" i="1"/>
  <c r="AO837" i="1"/>
  <c r="AN837" i="1"/>
  <c r="AM837" i="1"/>
  <c r="AL837" i="1"/>
  <c r="AP836" i="1"/>
  <c r="AO836" i="1"/>
  <c r="AN836" i="1"/>
  <c r="AM836" i="1"/>
  <c r="AL836" i="1"/>
  <c r="AP835" i="1"/>
  <c r="AO835" i="1"/>
  <c r="AN835" i="1"/>
  <c r="AM835" i="1"/>
  <c r="AL835" i="1"/>
  <c r="AP834" i="1"/>
  <c r="AO834" i="1"/>
  <c r="AN834" i="1"/>
  <c r="AM834" i="1"/>
  <c r="AL834" i="1"/>
  <c r="AP833" i="1"/>
  <c r="AO833" i="1"/>
  <c r="AN833" i="1"/>
  <c r="AM833" i="1"/>
  <c r="AL833" i="1"/>
  <c r="AP832" i="1"/>
  <c r="AO832" i="1"/>
  <c r="AN832" i="1"/>
  <c r="AM832" i="1"/>
  <c r="AL832" i="1"/>
  <c r="AP831" i="1"/>
  <c r="AO831" i="1"/>
  <c r="AN831" i="1"/>
  <c r="AM831" i="1"/>
  <c r="AL831" i="1"/>
  <c r="AP830" i="1"/>
  <c r="AO830" i="1"/>
  <c r="AN830" i="1"/>
  <c r="AM830" i="1"/>
  <c r="AL830" i="1"/>
  <c r="AP829" i="1"/>
  <c r="AO829" i="1"/>
  <c r="AN829" i="1"/>
  <c r="AM829" i="1"/>
  <c r="AL829" i="1"/>
  <c r="AP828" i="1"/>
  <c r="AO828" i="1"/>
  <c r="AN828" i="1"/>
  <c r="AM828" i="1"/>
  <c r="AL828" i="1"/>
  <c r="AP827" i="1"/>
  <c r="AO827" i="1"/>
  <c r="AN827" i="1"/>
  <c r="AM827" i="1"/>
  <c r="AL827" i="1"/>
  <c r="AP826" i="1"/>
  <c r="AO826" i="1"/>
  <c r="AN826" i="1"/>
  <c r="AM826" i="1"/>
  <c r="AL826" i="1"/>
  <c r="AP825" i="1"/>
  <c r="AO825" i="1"/>
  <c r="AN825" i="1"/>
  <c r="AM825" i="1"/>
  <c r="AL825" i="1"/>
  <c r="AP824" i="1"/>
  <c r="AO824" i="1"/>
  <c r="AN824" i="1"/>
  <c r="AM824" i="1"/>
  <c r="AL824" i="1"/>
  <c r="AP823" i="1"/>
  <c r="AO823" i="1"/>
  <c r="AN823" i="1"/>
  <c r="AM823" i="1"/>
  <c r="AL823" i="1"/>
  <c r="AP822" i="1"/>
  <c r="AO822" i="1"/>
  <c r="AN822" i="1"/>
  <c r="AM822" i="1"/>
  <c r="AL822" i="1"/>
  <c r="AP821" i="1"/>
  <c r="AO821" i="1"/>
  <c r="AN821" i="1"/>
  <c r="AM821" i="1"/>
  <c r="AL821" i="1"/>
  <c r="AP820" i="1"/>
  <c r="AO820" i="1"/>
  <c r="AN820" i="1"/>
  <c r="AM820" i="1"/>
  <c r="AL820" i="1"/>
  <c r="AP819" i="1"/>
  <c r="AO819" i="1"/>
  <c r="AN819" i="1"/>
  <c r="AM819" i="1"/>
  <c r="AL819" i="1"/>
  <c r="AP818" i="1"/>
  <c r="AO818" i="1"/>
  <c r="AN818" i="1"/>
  <c r="AM818" i="1"/>
  <c r="AL818" i="1"/>
  <c r="AP817" i="1"/>
  <c r="AO817" i="1"/>
  <c r="AN817" i="1"/>
  <c r="AM817" i="1"/>
  <c r="AL817" i="1"/>
  <c r="AP816" i="1"/>
  <c r="AO816" i="1"/>
  <c r="AN816" i="1"/>
  <c r="AM816" i="1"/>
  <c r="AL816" i="1"/>
  <c r="AP815" i="1"/>
  <c r="AO815" i="1"/>
  <c r="AN815" i="1"/>
  <c r="AM815" i="1"/>
  <c r="AL815" i="1"/>
  <c r="AP814" i="1"/>
  <c r="AO814" i="1"/>
  <c r="AN814" i="1"/>
  <c r="AM814" i="1"/>
  <c r="AL814" i="1"/>
  <c r="AP813" i="1"/>
  <c r="AO813" i="1"/>
  <c r="AN813" i="1"/>
  <c r="AM813" i="1"/>
  <c r="AL813" i="1"/>
  <c r="AP812" i="1"/>
  <c r="AO812" i="1"/>
  <c r="AN812" i="1"/>
  <c r="AM812" i="1"/>
  <c r="AL812" i="1"/>
  <c r="AP811" i="1"/>
  <c r="AO811" i="1"/>
  <c r="AN811" i="1"/>
  <c r="AM811" i="1"/>
  <c r="AL811" i="1"/>
  <c r="AP810" i="1"/>
  <c r="AO810" i="1"/>
  <c r="AN810" i="1"/>
  <c r="AM810" i="1"/>
  <c r="AL810" i="1"/>
  <c r="AP809" i="1"/>
  <c r="AO809" i="1"/>
  <c r="AN809" i="1"/>
  <c r="AM809" i="1"/>
  <c r="AL809" i="1"/>
  <c r="AP808" i="1"/>
  <c r="AO808" i="1"/>
  <c r="AN808" i="1"/>
  <c r="AM808" i="1"/>
  <c r="AL808" i="1"/>
  <c r="AP807" i="1"/>
  <c r="AO807" i="1"/>
  <c r="AN807" i="1"/>
  <c r="AM807" i="1"/>
  <c r="AL807" i="1"/>
  <c r="AP806" i="1"/>
  <c r="AO806" i="1"/>
  <c r="AN806" i="1"/>
  <c r="AM806" i="1"/>
  <c r="AL806" i="1"/>
  <c r="AP805" i="1"/>
  <c r="AO805" i="1"/>
  <c r="AN805" i="1"/>
  <c r="AM805" i="1"/>
  <c r="AL805" i="1"/>
  <c r="AP804" i="1"/>
  <c r="AO804" i="1"/>
  <c r="AN804" i="1"/>
  <c r="AM804" i="1"/>
  <c r="AL804" i="1"/>
  <c r="AP803" i="1"/>
  <c r="AO803" i="1"/>
  <c r="AN803" i="1"/>
  <c r="AM803" i="1"/>
  <c r="AL803" i="1"/>
  <c r="AP802" i="1"/>
  <c r="AO802" i="1"/>
  <c r="AN802" i="1"/>
  <c r="AM802" i="1"/>
  <c r="AL802" i="1"/>
  <c r="AP801" i="1"/>
  <c r="AO801" i="1"/>
  <c r="AN801" i="1"/>
  <c r="AM801" i="1"/>
  <c r="AL801" i="1"/>
  <c r="AP800" i="1"/>
  <c r="AO800" i="1"/>
  <c r="AN800" i="1"/>
  <c r="AM800" i="1"/>
  <c r="AL800" i="1"/>
  <c r="AP799" i="1"/>
  <c r="AO799" i="1"/>
  <c r="AN799" i="1"/>
  <c r="AM799" i="1"/>
  <c r="AL799" i="1"/>
  <c r="AP798" i="1"/>
  <c r="AO798" i="1"/>
  <c r="AN798" i="1"/>
  <c r="AM798" i="1"/>
  <c r="AL798" i="1"/>
  <c r="AP797" i="1"/>
  <c r="AO797" i="1"/>
  <c r="AN797" i="1"/>
  <c r="AM797" i="1"/>
  <c r="AL797" i="1"/>
  <c r="AP796" i="1"/>
  <c r="AO796" i="1"/>
  <c r="AN796" i="1"/>
  <c r="AM796" i="1"/>
  <c r="AL796" i="1"/>
  <c r="AP795" i="1"/>
  <c r="AO795" i="1"/>
  <c r="AN795" i="1"/>
  <c r="AM795" i="1"/>
  <c r="AL795" i="1"/>
  <c r="AP794" i="1"/>
  <c r="AO794" i="1"/>
  <c r="AN794" i="1"/>
  <c r="AM794" i="1"/>
  <c r="AL794" i="1"/>
  <c r="AP793" i="1"/>
  <c r="AO793" i="1"/>
  <c r="AN793" i="1"/>
  <c r="AM793" i="1"/>
  <c r="AL793" i="1"/>
  <c r="AP792" i="1"/>
  <c r="AO792" i="1"/>
  <c r="AN792" i="1"/>
  <c r="AM792" i="1"/>
  <c r="AL792" i="1"/>
  <c r="AP791" i="1"/>
  <c r="AO791" i="1"/>
  <c r="AN791" i="1"/>
  <c r="AM791" i="1"/>
  <c r="AL791" i="1"/>
  <c r="AP790" i="1"/>
  <c r="AO790" i="1"/>
  <c r="AN790" i="1"/>
  <c r="AM790" i="1"/>
  <c r="AL790" i="1"/>
  <c r="AP789" i="1"/>
  <c r="AO789" i="1"/>
  <c r="AN789" i="1"/>
  <c r="AM789" i="1"/>
  <c r="AL789" i="1"/>
  <c r="AP788" i="1"/>
  <c r="AO788" i="1"/>
  <c r="AN788" i="1"/>
  <c r="AM788" i="1"/>
  <c r="AL788" i="1"/>
  <c r="AP787" i="1"/>
  <c r="AO787" i="1"/>
  <c r="AN787" i="1"/>
  <c r="AM787" i="1"/>
  <c r="AL787" i="1"/>
  <c r="AP786" i="1"/>
  <c r="AO786" i="1"/>
  <c r="AN786" i="1"/>
  <c r="AM786" i="1"/>
  <c r="AL786" i="1"/>
  <c r="AP785" i="1"/>
  <c r="AO785" i="1"/>
  <c r="AN785" i="1"/>
  <c r="AM785" i="1"/>
  <c r="AL785" i="1"/>
  <c r="AP784" i="1"/>
  <c r="AO784" i="1"/>
  <c r="AN784" i="1"/>
  <c r="AM784" i="1"/>
  <c r="AL784" i="1"/>
  <c r="AP783" i="1"/>
  <c r="AO783" i="1"/>
  <c r="AN783" i="1"/>
  <c r="AM783" i="1"/>
  <c r="AL783" i="1"/>
  <c r="AP782" i="1"/>
  <c r="AO782" i="1"/>
  <c r="AN782" i="1"/>
  <c r="AM782" i="1"/>
  <c r="AL782" i="1"/>
  <c r="AP781" i="1"/>
  <c r="AO781" i="1"/>
  <c r="AN781" i="1"/>
  <c r="AM781" i="1"/>
  <c r="AL781" i="1"/>
  <c r="AP780" i="1"/>
  <c r="AO780" i="1"/>
  <c r="AN780" i="1"/>
  <c r="AM780" i="1"/>
  <c r="AL780" i="1"/>
  <c r="AP779" i="1"/>
  <c r="AO779" i="1"/>
  <c r="AN779" i="1"/>
  <c r="AM779" i="1"/>
  <c r="AL779" i="1"/>
  <c r="AP778" i="1"/>
  <c r="AO778" i="1"/>
  <c r="AN778" i="1"/>
  <c r="AM778" i="1"/>
  <c r="AL778" i="1"/>
  <c r="AP777" i="1"/>
  <c r="AO777" i="1"/>
  <c r="AN777" i="1"/>
  <c r="AM777" i="1"/>
  <c r="AL777" i="1"/>
  <c r="AP776" i="1"/>
  <c r="AO776" i="1"/>
  <c r="AN776" i="1"/>
  <c r="AM776" i="1"/>
  <c r="AL776" i="1"/>
  <c r="AP775" i="1"/>
  <c r="AO775" i="1"/>
  <c r="AN775" i="1"/>
  <c r="AM775" i="1"/>
  <c r="AL775" i="1"/>
  <c r="AP774" i="1"/>
  <c r="AO774" i="1"/>
  <c r="AN774" i="1"/>
  <c r="AM774" i="1"/>
  <c r="AL774" i="1"/>
  <c r="AP773" i="1"/>
  <c r="AO773" i="1"/>
  <c r="AN773" i="1"/>
  <c r="AM773" i="1"/>
  <c r="AL773" i="1"/>
  <c r="AP772" i="1"/>
  <c r="AO772" i="1"/>
  <c r="AN772" i="1"/>
  <c r="AM772" i="1"/>
  <c r="AL772" i="1"/>
  <c r="AP771" i="1"/>
  <c r="AO771" i="1"/>
  <c r="AN771" i="1"/>
  <c r="AM771" i="1"/>
  <c r="AL771" i="1"/>
  <c r="AP770" i="1"/>
  <c r="AO770" i="1"/>
  <c r="AN770" i="1"/>
  <c r="AM770" i="1"/>
  <c r="AL770" i="1"/>
  <c r="AP769" i="1"/>
  <c r="AO769" i="1"/>
  <c r="AN769" i="1"/>
  <c r="AM769" i="1"/>
  <c r="AL769" i="1"/>
  <c r="AP768" i="1"/>
  <c r="AO768" i="1"/>
  <c r="AN768" i="1"/>
  <c r="AM768" i="1"/>
  <c r="AL768" i="1"/>
  <c r="AP767" i="1"/>
  <c r="AO767" i="1"/>
  <c r="AN767" i="1"/>
  <c r="AM767" i="1"/>
  <c r="AL767" i="1"/>
  <c r="AP766" i="1"/>
  <c r="AO766" i="1"/>
  <c r="AN766" i="1"/>
  <c r="AM766" i="1"/>
  <c r="AL766" i="1"/>
  <c r="AP765" i="1"/>
  <c r="AO765" i="1"/>
  <c r="AN765" i="1"/>
  <c r="AM765" i="1"/>
  <c r="AL765" i="1"/>
  <c r="AP764" i="1"/>
  <c r="AO764" i="1"/>
  <c r="AN764" i="1"/>
  <c r="AM764" i="1"/>
  <c r="AL764" i="1"/>
  <c r="AP763" i="1"/>
  <c r="AO763" i="1"/>
  <c r="AN763" i="1"/>
  <c r="AM763" i="1"/>
  <c r="AL763" i="1"/>
  <c r="AP762" i="1"/>
  <c r="AO762" i="1"/>
  <c r="AN762" i="1"/>
  <c r="AM762" i="1"/>
  <c r="AL762" i="1"/>
  <c r="AP761" i="1"/>
  <c r="AO761" i="1"/>
  <c r="AN761" i="1"/>
  <c r="AM761" i="1"/>
  <c r="AL761" i="1"/>
  <c r="AP760" i="1"/>
  <c r="AO760" i="1"/>
  <c r="AN760" i="1"/>
  <c r="AM760" i="1"/>
  <c r="AL760" i="1"/>
  <c r="AP759" i="1"/>
  <c r="AO759" i="1"/>
  <c r="AN759" i="1"/>
  <c r="AM759" i="1"/>
  <c r="AL759" i="1"/>
  <c r="AP758" i="1"/>
  <c r="AO758" i="1"/>
  <c r="AN758" i="1"/>
  <c r="AM758" i="1"/>
  <c r="AL758" i="1"/>
  <c r="AP757" i="1"/>
  <c r="AO757" i="1"/>
  <c r="AN757" i="1"/>
  <c r="AM757" i="1"/>
  <c r="AL757" i="1"/>
  <c r="AP756" i="1"/>
  <c r="AO756" i="1"/>
  <c r="AN756" i="1"/>
  <c r="AM756" i="1"/>
  <c r="AL756" i="1"/>
  <c r="AP755" i="1"/>
  <c r="AO755" i="1"/>
  <c r="AN755" i="1"/>
  <c r="AM755" i="1"/>
  <c r="AL755" i="1"/>
  <c r="AP754" i="1"/>
  <c r="AO754" i="1"/>
  <c r="AN754" i="1"/>
  <c r="AM754" i="1"/>
  <c r="AL754" i="1"/>
  <c r="AP753" i="1"/>
  <c r="AO753" i="1"/>
  <c r="AN753" i="1"/>
  <c r="AM753" i="1"/>
  <c r="AL753" i="1"/>
  <c r="AP752" i="1"/>
  <c r="AO752" i="1"/>
  <c r="AN752" i="1"/>
  <c r="AM752" i="1"/>
  <c r="AL752" i="1"/>
  <c r="AP751" i="1"/>
  <c r="AO751" i="1"/>
  <c r="AN751" i="1"/>
  <c r="AM751" i="1"/>
  <c r="AL751" i="1"/>
  <c r="AP750" i="1"/>
  <c r="AO750" i="1"/>
  <c r="AN750" i="1"/>
  <c r="AM750" i="1"/>
  <c r="AL750" i="1"/>
  <c r="AP749" i="1"/>
  <c r="AO749" i="1"/>
  <c r="AN749" i="1"/>
  <c r="AM749" i="1"/>
  <c r="AL749" i="1"/>
  <c r="AP748" i="1"/>
  <c r="AO748" i="1"/>
  <c r="AN748" i="1"/>
  <c r="AM748" i="1"/>
  <c r="AL748" i="1"/>
  <c r="AP747" i="1"/>
  <c r="AO747" i="1"/>
  <c r="AN747" i="1"/>
  <c r="AM747" i="1"/>
  <c r="AL747" i="1"/>
  <c r="AP746" i="1"/>
  <c r="AO746" i="1"/>
  <c r="AN746" i="1"/>
  <c r="AM746" i="1"/>
  <c r="AL746" i="1"/>
  <c r="AP745" i="1"/>
  <c r="AO745" i="1"/>
  <c r="AN745" i="1"/>
  <c r="AM745" i="1"/>
  <c r="AL745" i="1"/>
  <c r="AP744" i="1"/>
  <c r="AO744" i="1"/>
  <c r="AN744" i="1"/>
  <c r="AM744" i="1"/>
  <c r="AL744" i="1"/>
  <c r="AP743" i="1"/>
  <c r="AO743" i="1"/>
  <c r="AN743" i="1"/>
  <c r="AM743" i="1"/>
  <c r="AL743" i="1"/>
  <c r="AP742" i="1"/>
  <c r="AO742" i="1"/>
  <c r="AN742" i="1"/>
  <c r="AM742" i="1"/>
  <c r="AL742" i="1"/>
  <c r="AP741" i="1"/>
  <c r="AO741" i="1"/>
  <c r="AN741" i="1"/>
  <c r="AM741" i="1"/>
  <c r="AL741" i="1"/>
  <c r="AP740" i="1"/>
  <c r="AO740" i="1"/>
  <c r="AN740" i="1"/>
  <c r="AM740" i="1"/>
  <c r="AL740" i="1"/>
  <c r="AP739" i="1"/>
  <c r="AO739" i="1"/>
  <c r="AN739" i="1"/>
  <c r="AM739" i="1"/>
  <c r="AL739" i="1"/>
  <c r="AP738" i="1"/>
  <c r="AO738" i="1"/>
  <c r="AN738" i="1"/>
  <c r="AM738" i="1"/>
  <c r="AL738" i="1"/>
  <c r="AP737" i="1"/>
  <c r="AO737" i="1"/>
  <c r="AN737" i="1"/>
  <c r="AM737" i="1"/>
  <c r="AL737" i="1"/>
  <c r="AP736" i="1"/>
  <c r="AO736" i="1"/>
  <c r="AN736" i="1"/>
  <c r="AM736" i="1"/>
  <c r="AL736" i="1"/>
  <c r="AP735" i="1"/>
  <c r="AO735" i="1"/>
  <c r="AN735" i="1"/>
  <c r="AM735" i="1"/>
  <c r="AL735" i="1"/>
  <c r="AP734" i="1"/>
  <c r="AO734" i="1"/>
  <c r="AN734" i="1"/>
  <c r="AM734" i="1"/>
  <c r="AL734" i="1"/>
  <c r="AP733" i="1"/>
  <c r="AO733" i="1"/>
  <c r="AN733" i="1"/>
  <c r="AM733" i="1"/>
  <c r="AL733" i="1"/>
  <c r="AP732" i="1"/>
  <c r="AO732" i="1"/>
  <c r="AN732" i="1"/>
  <c r="AM732" i="1"/>
  <c r="AL732" i="1"/>
  <c r="AP731" i="1"/>
  <c r="AO731" i="1"/>
  <c r="AN731" i="1"/>
  <c r="AM731" i="1"/>
  <c r="AL731" i="1"/>
  <c r="AP730" i="1"/>
  <c r="AO730" i="1"/>
  <c r="AN730" i="1"/>
  <c r="AM730" i="1"/>
  <c r="AL730" i="1"/>
  <c r="AP729" i="1"/>
  <c r="AO729" i="1"/>
  <c r="AN729" i="1"/>
  <c r="AM729" i="1"/>
  <c r="AL729" i="1"/>
  <c r="AP728" i="1"/>
  <c r="AO728" i="1"/>
  <c r="AN728" i="1"/>
  <c r="AM728" i="1"/>
  <c r="AL728" i="1"/>
  <c r="AP727" i="1"/>
  <c r="AO727" i="1"/>
  <c r="AN727" i="1"/>
  <c r="AM727" i="1"/>
  <c r="AL727" i="1"/>
  <c r="AP726" i="1"/>
  <c r="AO726" i="1"/>
  <c r="AN726" i="1"/>
  <c r="AM726" i="1"/>
  <c r="AL726" i="1"/>
  <c r="AP725" i="1"/>
  <c r="AO725" i="1"/>
  <c r="AN725" i="1"/>
  <c r="AM725" i="1"/>
  <c r="AL725" i="1"/>
  <c r="AP724" i="1"/>
  <c r="AO724" i="1"/>
  <c r="AN724" i="1"/>
  <c r="AM724" i="1"/>
  <c r="AL724" i="1"/>
  <c r="AP723" i="1"/>
  <c r="AO723" i="1"/>
  <c r="AN723" i="1"/>
  <c r="AM723" i="1"/>
  <c r="AL723" i="1"/>
  <c r="AP722" i="1"/>
  <c r="AO722" i="1"/>
  <c r="AN722" i="1"/>
  <c r="AM722" i="1"/>
  <c r="AL722" i="1"/>
  <c r="AP721" i="1"/>
  <c r="AO721" i="1"/>
  <c r="AN721" i="1"/>
  <c r="AM721" i="1"/>
  <c r="AL721" i="1"/>
  <c r="AP720" i="1"/>
  <c r="AO720" i="1"/>
  <c r="AN720" i="1"/>
  <c r="AM720" i="1"/>
  <c r="AL720" i="1"/>
  <c r="AP719" i="1"/>
  <c r="AO719" i="1"/>
  <c r="AN719" i="1"/>
  <c r="AM719" i="1"/>
  <c r="AL719" i="1"/>
  <c r="AP718" i="1"/>
  <c r="AO718" i="1"/>
  <c r="AN718" i="1"/>
  <c r="AM718" i="1"/>
  <c r="AL718" i="1"/>
  <c r="AP717" i="1"/>
  <c r="AO717" i="1"/>
  <c r="AN717" i="1"/>
  <c r="AM717" i="1"/>
  <c r="AL717" i="1"/>
  <c r="AP716" i="1"/>
  <c r="AO716" i="1"/>
  <c r="AN716" i="1"/>
  <c r="AM716" i="1"/>
  <c r="AL716" i="1"/>
  <c r="AP715" i="1"/>
  <c r="AO715" i="1"/>
  <c r="AN715" i="1"/>
  <c r="AM715" i="1"/>
  <c r="AL715" i="1"/>
  <c r="AP714" i="1"/>
  <c r="AO714" i="1"/>
  <c r="AN714" i="1"/>
  <c r="AM714" i="1"/>
  <c r="AL714" i="1"/>
  <c r="AP713" i="1"/>
  <c r="AO713" i="1"/>
  <c r="AN713" i="1"/>
  <c r="AM713" i="1"/>
  <c r="AL713" i="1"/>
  <c r="AP712" i="1"/>
  <c r="AO712" i="1"/>
  <c r="AN712" i="1"/>
  <c r="AM712" i="1"/>
  <c r="AL712" i="1"/>
  <c r="AP711" i="1"/>
  <c r="AO711" i="1"/>
  <c r="AN711" i="1"/>
  <c r="AM711" i="1"/>
  <c r="AL711" i="1"/>
  <c r="AP710" i="1"/>
  <c r="AO710" i="1"/>
  <c r="AN710" i="1"/>
  <c r="AM710" i="1"/>
  <c r="AL710" i="1"/>
  <c r="AP709" i="1"/>
  <c r="AO709" i="1"/>
  <c r="AN709" i="1"/>
  <c r="AM709" i="1"/>
  <c r="AL709" i="1"/>
  <c r="AP708" i="1"/>
  <c r="AO708" i="1"/>
  <c r="AN708" i="1"/>
  <c r="AM708" i="1"/>
  <c r="AL708" i="1"/>
  <c r="AP707" i="1"/>
  <c r="AO707" i="1"/>
  <c r="AN707" i="1"/>
  <c r="AM707" i="1"/>
  <c r="AL707" i="1"/>
  <c r="AP706" i="1"/>
  <c r="AO706" i="1"/>
  <c r="AN706" i="1"/>
  <c r="AM706" i="1"/>
  <c r="AL706" i="1"/>
  <c r="AP705" i="1"/>
  <c r="AO705" i="1"/>
  <c r="AN705" i="1"/>
  <c r="AM705" i="1"/>
  <c r="AL705" i="1"/>
  <c r="AP704" i="1"/>
  <c r="AO704" i="1"/>
  <c r="AN704" i="1"/>
  <c r="AM704" i="1"/>
  <c r="AL704" i="1"/>
  <c r="AP703" i="1"/>
  <c r="AO703" i="1"/>
  <c r="AN703" i="1"/>
  <c r="AM703" i="1"/>
  <c r="AL703" i="1"/>
  <c r="AP702" i="1"/>
  <c r="AO702" i="1"/>
  <c r="AN702" i="1"/>
  <c r="AM702" i="1"/>
  <c r="AL702" i="1"/>
  <c r="AP701" i="1"/>
  <c r="AO701" i="1"/>
  <c r="AN701" i="1"/>
  <c r="AM701" i="1"/>
  <c r="AL701" i="1"/>
  <c r="AP700" i="1"/>
  <c r="AO700" i="1"/>
  <c r="AN700" i="1"/>
  <c r="AM700" i="1"/>
  <c r="AL700" i="1"/>
  <c r="AP699" i="1"/>
  <c r="AO699" i="1"/>
  <c r="AN699" i="1"/>
  <c r="AM699" i="1"/>
  <c r="AL699" i="1"/>
  <c r="AP698" i="1"/>
  <c r="AO698" i="1"/>
  <c r="AN698" i="1"/>
  <c r="AM698" i="1"/>
  <c r="AL698" i="1"/>
  <c r="AP697" i="1"/>
  <c r="AO697" i="1"/>
  <c r="AN697" i="1"/>
  <c r="AM697" i="1"/>
  <c r="AL697" i="1"/>
  <c r="AP696" i="1"/>
  <c r="AO696" i="1"/>
  <c r="AN696" i="1"/>
  <c r="AM696" i="1"/>
  <c r="AL696" i="1"/>
  <c r="AP695" i="1"/>
  <c r="AO695" i="1"/>
  <c r="AN695" i="1"/>
  <c r="AM695" i="1"/>
  <c r="AL695" i="1"/>
  <c r="AP694" i="1"/>
  <c r="AO694" i="1"/>
  <c r="AN694" i="1"/>
  <c r="AM694" i="1"/>
  <c r="AL694" i="1"/>
  <c r="AP693" i="1"/>
  <c r="AO693" i="1"/>
  <c r="AN693" i="1"/>
  <c r="AM693" i="1"/>
  <c r="AL693" i="1"/>
  <c r="AP692" i="1"/>
  <c r="AO692" i="1"/>
  <c r="AN692" i="1"/>
  <c r="AM692" i="1"/>
  <c r="AL692" i="1"/>
  <c r="AP691" i="1"/>
  <c r="AO691" i="1"/>
  <c r="AN691" i="1"/>
  <c r="AM691" i="1"/>
  <c r="AL691" i="1"/>
  <c r="AP690" i="1"/>
  <c r="AO690" i="1"/>
  <c r="AN690" i="1"/>
  <c r="AM690" i="1"/>
  <c r="AL690" i="1"/>
  <c r="AP689" i="1"/>
  <c r="AO689" i="1"/>
  <c r="AN689" i="1"/>
  <c r="AM689" i="1"/>
  <c r="AL689" i="1"/>
  <c r="AP688" i="1"/>
  <c r="AO688" i="1"/>
  <c r="AN688" i="1"/>
  <c r="AM688" i="1"/>
  <c r="AL688" i="1"/>
  <c r="AP687" i="1"/>
  <c r="AO687" i="1"/>
  <c r="AN687" i="1"/>
  <c r="AM687" i="1"/>
  <c r="AL687" i="1"/>
  <c r="AP686" i="1"/>
  <c r="AO686" i="1"/>
  <c r="AN686" i="1"/>
  <c r="AM686" i="1"/>
  <c r="AL686" i="1"/>
  <c r="AP685" i="1"/>
  <c r="AO685" i="1"/>
  <c r="AN685" i="1"/>
  <c r="AM685" i="1"/>
  <c r="AL685" i="1"/>
  <c r="AP684" i="1"/>
  <c r="AO684" i="1"/>
  <c r="AN684" i="1"/>
  <c r="AM684" i="1"/>
  <c r="AL684" i="1"/>
  <c r="AP683" i="1"/>
  <c r="AO683" i="1"/>
  <c r="AN683" i="1"/>
  <c r="AM683" i="1"/>
  <c r="AL683" i="1"/>
  <c r="AP682" i="1"/>
  <c r="AO682" i="1"/>
  <c r="AN682" i="1"/>
  <c r="AM682" i="1"/>
  <c r="AL682" i="1"/>
  <c r="AP681" i="1"/>
  <c r="AO681" i="1"/>
  <c r="AN681" i="1"/>
  <c r="AM681" i="1"/>
  <c r="AL681" i="1"/>
  <c r="AP680" i="1"/>
  <c r="AO680" i="1"/>
  <c r="AN680" i="1"/>
  <c r="AM680" i="1"/>
  <c r="AL680" i="1"/>
  <c r="AP679" i="1"/>
  <c r="AO679" i="1"/>
  <c r="AN679" i="1"/>
  <c r="AM679" i="1"/>
  <c r="AL679" i="1"/>
  <c r="AP678" i="1"/>
  <c r="AO678" i="1"/>
  <c r="AN678" i="1"/>
  <c r="AM678" i="1"/>
  <c r="AL678" i="1"/>
  <c r="AP677" i="1"/>
  <c r="AO677" i="1"/>
  <c r="AN677" i="1"/>
  <c r="AM677" i="1"/>
  <c r="AL677" i="1"/>
  <c r="AP676" i="1"/>
  <c r="AO676" i="1"/>
  <c r="AN676" i="1"/>
  <c r="AM676" i="1"/>
  <c r="AL676" i="1"/>
  <c r="AP675" i="1"/>
  <c r="AO675" i="1"/>
  <c r="AN675" i="1"/>
  <c r="AM675" i="1"/>
  <c r="AL675" i="1"/>
  <c r="AP674" i="1"/>
  <c r="AO674" i="1"/>
  <c r="AN674" i="1"/>
  <c r="AM674" i="1"/>
  <c r="AL674" i="1"/>
  <c r="AP673" i="1"/>
  <c r="AO673" i="1"/>
  <c r="AN673" i="1"/>
  <c r="AM673" i="1"/>
  <c r="AL673" i="1"/>
  <c r="AP672" i="1"/>
  <c r="AO672" i="1"/>
  <c r="AN672" i="1"/>
  <c r="AM672" i="1"/>
  <c r="AL672" i="1"/>
  <c r="AP671" i="1"/>
  <c r="AO671" i="1"/>
  <c r="AN671" i="1"/>
  <c r="AM671" i="1"/>
  <c r="AL671" i="1"/>
  <c r="AP670" i="1"/>
  <c r="AO670" i="1"/>
  <c r="AN670" i="1"/>
  <c r="AM670" i="1"/>
  <c r="AL670" i="1"/>
  <c r="AP669" i="1"/>
  <c r="AO669" i="1"/>
  <c r="AN669" i="1"/>
  <c r="AM669" i="1"/>
  <c r="AL669" i="1"/>
  <c r="AP668" i="1"/>
  <c r="AO668" i="1"/>
  <c r="AN668" i="1"/>
  <c r="AM668" i="1"/>
  <c r="AL668" i="1"/>
  <c r="AP667" i="1"/>
  <c r="AO667" i="1"/>
  <c r="AN667" i="1"/>
  <c r="AM667" i="1"/>
  <c r="AL667" i="1"/>
  <c r="AP666" i="1"/>
  <c r="AO666" i="1"/>
  <c r="AN666" i="1"/>
  <c r="AM666" i="1"/>
  <c r="AL666" i="1"/>
  <c r="AP665" i="1"/>
  <c r="AO665" i="1"/>
  <c r="AN665" i="1"/>
  <c r="AM665" i="1"/>
  <c r="AL665" i="1"/>
  <c r="AP664" i="1"/>
  <c r="AO664" i="1"/>
  <c r="AN664" i="1"/>
  <c r="AM664" i="1"/>
  <c r="AL664" i="1"/>
  <c r="AP663" i="1"/>
  <c r="AO663" i="1"/>
  <c r="AN663" i="1"/>
  <c r="AM663" i="1"/>
  <c r="AL663" i="1"/>
  <c r="AP662" i="1"/>
  <c r="AO662" i="1"/>
  <c r="AN662" i="1"/>
  <c r="AM662" i="1"/>
  <c r="AL662" i="1"/>
  <c r="AP661" i="1"/>
  <c r="AO661" i="1"/>
  <c r="AN661" i="1"/>
  <c r="AM661" i="1"/>
  <c r="AL661" i="1"/>
  <c r="AP660" i="1"/>
  <c r="AO660" i="1"/>
  <c r="AN660" i="1"/>
  <c r="AM660" i="1"/>
  <c r="AL660" i="1"/>
  <c r="AP659" i="1"/>
  <c r="AO659" i="1"/>
  <c r="AN659" i="1"/>
  <c r="AM659" i="1"/>
  <c r="AL659" i="1"/>
  <c r="AP658" i="1"/>
  <c r="AO658" i="1"/>
  <c r="AN658" i="1"/>
  <c r="AM658" i="1"/>
  <c r="AL658" i="1"/>
  <c r="AP657" i="1"/>
  <c r="AO657" i="1"/>
  <c r="AN657" i="1"/>
  <c r="AM657" i="1"/>
  <c r="AL657" i="1"/>
  <c r="AP656" i="1"/>
  <c r="AO656" i="1"/>
  <c r="AN656" i="1"/>
  <c r="AM656" i="1"/>
  <c r="AL656" i="1"/>
  <c r="AP655" i="1"/>
  <c r="AO655" i="1"/>
  <c r="AN655" i="1"/>
  <c r="AM655" i="1"/>
  <c r="AL655" i="1"/>
  <c r="AP654" i="1"/>
  <c r="AO654" i="1"/>
  <c r="AN654" i="1"/>
  <c r="AM654" i="1"/>
  <c r="AL654" i="1"/>
  <c r="AP653" i="1"/>
  <c r="AO653" i="1"/>
  <c r="AN653" i="1"/>
  <c r="AM653" i="1"/>
  <c r="AL653" i="1"/>
  <c r="AP652" i="1"/>
  <c r="AO652" i="1"/>
  <c r="AN652" i="1"/>
  <c r="AM652" i="1"/>
  <c r="AL652" i="1"/>
  <c r="AP651" i="1"/>
  <c r="AO651" i="1"/>
  <c r="AN651" i="1"/>
  <c r="AM651" i="1"/>
  <c r="AL651" i="1"/>
  <c r="AP650" i="1"/>
  <c r="AO650" i="1"/>
  <c r="AN650" i="1"/>
  <c r="AM650" i="1"/>
  <c r="AL650" i="1"/>
  <c r="AP649" i="1"/>
  <c r="AO649" i="1"/>
  <c r="AN649" i="1"/>
  <c r="AM649" i="1"/>
  <c r="AL649" i="1"/>
  <c r="AP648" i="1"/>
  <c r="AO648" i="1"/>
  <c r="AN648" i="1"/>
  <c r="AM648" i="1"/>
  <c r="AL648" i="1"/>
  <c r="AP647" i="1"/>
  <c r="AO647" i="1"/>
  <c r="AN647" i="1"/>
  <c r="AM647" i="1"/>
  <c r="AL647" i="1"/>
  <c r="AP646" i="1"/>
  <c r="AO646" i="1"/>
  <c r="AN646" i="1"/>
  <c r="AM646" i="1"/>
  <c r="AL646" i="1"/>
  <c r="AP645" i="1"/>
  <c r="AO645" i="1"/>
  <c r="AN645" i="1"/>
  <c r="AM645" i="1"/>
  <c r="AL645" i="1"/>
  <c r="AP644" i="1"/>
  <c r="AO644" i="1"/>
  <c r="AN644" i="1"/>
  <c r="AM644" i="1"/>
  <c r="AL644" i="1"/>
  <c r="AP643" i="1"/>
  <c r="AO643" i="1"/>
  <c r="AN643" i="1"/>
  <c r="AM643" i="1"/>
  <c r="AL643" i="1"/>
  <c r="AP642" i="1"/>
  <c r="AO642" i="1"/>
  <c r="AN642" i="1"/>
  <c r="AM642" i="1"/>
  <c r="AL642" i="1"/>
  <c r="AP641" i="1"/>
  <c r="AO641" i="1"/>
  <c r="AN641" i="1"/>
  <c r="AM641" i="1"/>
  <c r="AL641" i="1"/>
  <c r="AP640" i="1"/>
  <c r="AO640" i="1"/>
  <c r="AN640" i="1"/>
  <c r="AM640" i="1"/>
  <c r="AL640" i="1"/>
  <c r="AP639" i="1"/>
  <c r="AO639" i="1"/>
  <c r="AN639" i="1"/>
  <c r="AM639" i="1"/>
  <c r="AL639" i="1"/>
  <c r="AP638" i="1"/>
  <c r="AO638" i="1"/>
  <c r="AN638" i="1"/>
  <c r="AM638" i="1"/>
  <c r="AL638" i="1"/>
  <c r="AP637" i="1"/>
  <c r="AO637" i="1"/>
  <c r="AN637" i="1"/>
  <c r="AM637" i="1"/>
  <c r="AL637" i="1"/>
  <c r="AP636" i="1"/>
  <c r="AO636" i="1"/>
  <c r="AN636" i="1"/>
  <c r="AM636" i="1"/>
  <c r="AL636" i="1"/>
  <c r="AP635" i="1"/>
  <c r="AO635" i="1"/>
  <c r="AN635" i="1"/>
  <c r="AM635" i="1"/>
  <c r="AL635" i="1"/>
  <c r="AP634" i="1"/>
  <c r="AO634" i="1"/>
  <c r="AN634" i="1"/>
  <c r="AM634" i="1"/>
  <c r="AL634" i="1"/>
  <c r="AP633" i="1"/>
  <c r="AO633" i="1"/>
  <c r="AN633" i="1"/>
  <c r="AM633" i="1"/>
  <c r="AL633" i="1"/>
  <c r="AP632" i="1"/>
  <c r="AO632" i="1"/>
  <c r="AN632" i="1"/>
  <c r="AM632" i="1"/>
  <c r="AL632" i="1"/>
  <c r="AP631" i="1"/>
  <c r="AO631" i="1"/>
  <c r="AN631" i="1"/>
  <c r="AM631" i="1"/>
  <c r="AL631" i="1"/>
  <c r="AP630" i="1"/>
  <c r="AO630" i="1"/>
  <c r="AN630" i="1"/>
  <c r="AM630" i="1"/>
  <c r="AL630" i="1"/>
  <c r="AP629" i="1"/>
  <c r="AO629" i="1"/>
  <c r="AN629" i="1"/>
  <c r="AM629" i="1"/>
  <c r="AL629" i="1"/>
  <c r="AP628" i="1"/>
  <c r="AO628" i="1"/>
  <c r="AN628" i="1"/>
  <c r="AM628" i="1"/>
  <c r="AL628" i="1"/>
  <c r="AP627" i="1"/>
  <c r="AO627" i="1"/>
  <c r="AN627" i="1"/>
  <c r="AM627" i="1"/>
  <c r="AL627" i="1"/>
  <c r="AP626" i="1"/>
  <c r="AO626" i="1"/>
  <c r="AN626" i="1"/>
  <c r="AM626" i="1"/>
  <c r="AL626" i="1"/>
  <c r="AP625" i="1"/>
  <c r="AO625" i="1"/>
  <c r="AN625" i="1"/>
  <c r="AM625" i="1"/>
  <c r="AL625" i="1"/>
  <c r="AP624" i="1"/>
  <c r="AO624" i="1"/>
  <c r="AN624" i="1"/>
  <c r="AM624" i="1"/>
  <c r="AL624" i="1"/>
  <c r="AP623" i="1"/>
  <c r="AO623" i="1"/>
  <c r="AN623" i="1"/>
  <c r="AM623" i="1"/>
  <c r="AL623" i="1"/>
  <c r="AP622" i="1"/>
  <c r="AO622" i="1"/>
  <c r="AN622" i="1"/>
  <c r="AM622" i="1"/>
  <c r="AL622" i="1"/>
  <c r="AP621" i="1"/>
  <c r="AO621" i="1"/>
  <c r="AN621" i="1"/>
  <c r="AM621" i="1"/>
  <c r="AL621" i="1"/>
  <c r="AP620" i="1"/>
  <c r="AO620" i="1"/>
  <c r="AN620" i="1"/>
  <c r="AM620" i="1"/>
  <c r="AL620" i="1"/>
  <c r="AP619" i="1"/>
  <c r="AO619" i="1"/>
  <c r="AN619" i="1"/>
  <c r="AM619" i="1"/>
  <c r="AL619" i="1"/>
  <c r="AP618" i="1"/>
  <c r="AO618" i="1"/>
  <c r="AN618" i="1"/>
  <c r="AM618" i="1"/>
  <c r="AL618" i="1"/>
  <c r="AP617" i="1"/>
  <c r="AO617" i="1"/>
  <c r="AN617" i="1"/>
  <c r="AM617" i="1"/>
  <c r="AL617" i="1"/>
  <c r="AP616" i="1"/>
  <c r="AO616" i="1"/>
  <c r="AN616" i="1"/>
  <c r="AM616" i="1"/>
  <c r="AL616" i="1"/>
  <c r="AP615" i="1"/>
  <c r="AO615" i="1"/>
  <c r="AN615" i="1"/>
  <c r="AM615" i="1"/>
  <c r="AL615" i="1"/>
  <c r="AP614" i="1"/>
  <c r="AO614" i="1"/>
  <c r="AN614" i="1"/>
  <c r="AM614" i="1"/>
  <c r="AL614" i="1"/>
  <c r="AP613" i="1"/>
  <c r="AO613" i="1"/>
  <c r="AN613" i="1"/>
  <c r="AM613" i="1"/>
  <c r="AL613" i="1"/>
  <c r="AP612" i="1"/>
  <c r="AO612" i="1"/>
  <c r="AN612" i="1"/>
  <c r="AM612" i="1"/>
  <c r="AL612" i="1"/>
  <c r="AP611" i="1"/>
  <c r="AO611" i="1"/>
  <c r="AN611" i="1"/>
  <c r="AM611" i="1"/>
  <c r="AL611" i="1"/>
  <c r="AP610" i="1"/>
  <c r="AO610" i="1"/>
  <c r="AN610" i="1"/>
  <c r="AM610" i="1"/>
  <c r="AL610" i="1"/>
  <c r="AP609" i="1"/>
  <c r="AO609" i="1"/>
  <c r="AN609" i="1"/>
  <c r="AM609" i="1"/>
  <c r="AL609" i="1"/>
  <c r="AP608" i="1"/>
  <c r="AO608" i="1"/>
  <c r="AN608" i="1"/>
  <c r="AM608" i="1"/>
  <c r="AL608" i="1"/>
  <c r="AP607" i="1"/>
  <c r="AO607" i="1"/>
  <c r="AN607" i="1"/>
  <c r="AM607" i="1"/>
  <c r="AL607" i="1"/>
  <c r="AP606" i="1"/>
  <c r="AO606" i="1"/>
  <c r="AN606" i="1"/>
  <c r="AM606" i="1"/>
  <c r="AL606" i="1"/>
  <c r="AP605" i="1"/>
  <c r="AO605" i="1"/>
  <c r="AN605" i="1"/>
  <c r="AM605" i="1"/>
  <c r="AL605" i="1"/>
  <c r="AP604" i="1"/>
  <c r="AO604" i="1"/>
  <c r="AN604" i="1"/>
  <c r="AM604" i="1"/>
  <c r="AL604" i="1"/>
  <c r="AP603" i="1"/>
  <c r="AO603" i="1"/>
  <c r="AN603" i="1"/>
  <c r="AM603" i="1"/>
  <c r="AL603" i="1"/>
  <c r="AP602" i="1"/>
  <c r="AO602" i="1"/>
  <c r="AN602" i="1"/>
  <c r="AM602" i="1"/>
  <c r="AL602" i="1"/>
  <c r="AP601" i="1"/>
  <c r="AO601" i="1"/>
  <c r="AN601" i="1"/>
  <c r="AM601" i="1"/>
  <c r="AL601" i="1"/>
  <c r="AP600" i="1"/>
  <c r="AO600" i="1"/>
  <c r="AN600" i="1"/>
  <c r="AM600" i="1"/>
  <c r="AL600" i="1"/>
  <c r="AP599" i="1"/>
  <c r="AO599" i="1"/>
  <c r="AN599" i="1"/>
  <c r="AM599" i="1"/>
  <c r="AL599" i="1"/>
  <c r="AP598" i="1"/>
  <c r="AO598" i="1"/>
  <c r="AN598" i="1"/>
  <c r="AM598" i="1"/>
  <c r="AL598" i="1"/>
  <c r="AP597" i="1"/>
  <c r="AO597" i="1"/>
  <c r="AN597" i="1"/>
  <c r="AM597" i="1"/>
  <c r="AL597" i="1"/>
  <c r="AP596" i="1"/>
  <c r="AO596" i="1"/>
  <c r="AN596" i="1"/>
  <c r="AM596" i="1"/>
  <c r="AL596" i="1"/>
  <c r="AP595" i="1"/>
  <c r="AO595" i="1"/>
  <c r="AN595" i="1"/>
  <c r="AM595" i="1"/>
  <c r="AL595" i="1"/>
  <c r="AP594" i="1"/>
  <c r="AO594" i="1"/>
  <c r="AN594" i="1"/>
  <c r="AM594" i="1"/>
  <c r="AL594" i="1"/>
  <c r="AP593" i="1"/>
  <c r="AO593" i="1"/>
  <c r="AN593" i="1"/>
  <c r="AM593" i="1"/>
  <c r="AL593" i="1"/>
  <c r="AP592" i="1"/>
  <c r="AO592" i="1"/>
  <c r="AN592" i="1"/>
  <c r="AM592" i="1"/>
  <c r="AL592" i="1"/>
  <c r="AP591" i="1"/>
  <c r="AO591" i="1"/>
  <c r="AN591" i="1"/>
  <c r="AM591" i="1"/>
  <c r="AL591" i="1"/>
  <c r="AP590" i="1"/>
  <c r="AO590" i="1"/>
  <c r="AN590" i="1"/>
  <c r="AM590" i="1"/>
  <c r="AL590" i="1"/>
  <c r="AP589" i="1"/>
  <c r="AO589" i="1"/>
  <c r="AN589" i="1"/>
  <c r="AM589" i="1"/>
  <c r="AL589" i="1"/>
  <c r="AP588" i="1"/>
  <c r="AO588" i="1"/>
  <c r="AN588" i="1"/>
  <c r="AM588" i="1"/>
  <c r="AL588" i="1"/>
  <c r="AP587" i="1"/>
  <c r="AO587" i="1"/>
  <c r="AN587" i="1"/>
  <c r="AM587" i="1"/>
  <c r="AL587" i="1"/>
  <c r="AP586" i="1"/>
  <c r="AO586" i="1"/>
  <c r="AN586" i="1"/>
  <c r="AM586" i="1"/>
  <c r="AL586" i="1"/>
  <c r="AP585" i="1"/>
  <c r="AO585" i="1"/>
  <c r="AN585" i="1"/>
  <c r="AM585" i="1"/>
  <c r="AL585" i="1"/>
  <c r="AP584" i="1"/>
  <c r="AO584" i="1"/>
  <c r="AN584" i="1"/>
  <c r="AM584" i="1"/>
  <c r="AL584" i="1"/>
  <c r="AP583" i="1"/>
  <c r="AO583" i="1"/>
  <c r="AN583" i="1"/>
  <c r="AM583" i="1"/>
  <c r="AL583" i="1"/>
  <c r="AP582" i="1"/>
  <c r="AO582" i="1"/>
  <c r="AN582" i="1"/>
  <c r="AM582" i="1"/>
  <c r="AL582" i="1"/>
  <c r="AP581" i="1"/>
  <c r="AO581" i="1"/>
  <c r="AN581" i="1"/>
  <c r="AM581" i="1"/>
  <c r="AL581" i="1"/>
  <c r="AP580" i="1"/>
  <c r="AO580" i="1"/>
  <c r="AN580" i="1"/>
  <c r="AM580" i="1"/>
  <c r="AL580" i="1"/>
  <c r="AP579" i="1"/>
  <c r="AO579" i="1"/>
  <c r="AN579" i="1"/>
  <c r="AM579" i="1"/>
  <c r="AL579" i="1"/>
  <c r="AP578" i="1"/>
  <c r="AO578" i="1"/>
  <c r="AN578" i="1"/>
  <c r="AM578" i="1"/>
  <c r="AL578" i="1"/>
  <c r="AP577" i="1"/>
  <c r="AO577" i="1"/>
  <c r="AN577" i="1"/>
  <c r="AM577" i="1"/>
  <c r="AL577" i="1"/>
  <c r="AP576" i="1"/>
  <c r="AO576" i="1"/>
  <c r="AN576" i="1"/>
  <c r="AM576" i="1"/>
  <c r="AL576" i="1"/>
  <c r="AP575" i="1"/>
  <c r="AO575" i="1"/>
  <c r="AN575" i="1"/>
  <c r="AM575" i="1"/>
  <c r="AL575" i="1"/>
  <c r="AP574" i="1"/>
  <c r="AO574" i="1"/>
  <c r="AN574" i="1"/>
  <c r="AM574" i="1"/>
  <c r="AL574" i="1"/>
  <c r="AP573" i="1"/>
  <c r="AO573" i="1"/>
  <c r="AN573" i="1"/>
  <c r="AM573" i="1"/>
  <c r="AL573" i="1"/>
  <c r="AP572" i="1"/>
  <c r="AO572" i="1"/>
  <c r="AN572" i="1"/>
  <c r="AM572" i="1"/>
  <c r="AL572" i="1"/>
  <c r="AP571" i="1"/>
  <c r="AO571" i="1"/>
  <c r="AN571" i="1"/>
  <c r="AM571" i="1"/>
  <c r="AL571" i="1"/>
  <c r="AP570" i="1"/>
  <c r="AO570" i="1"/>
  <c r="AN570" i="1"/>
  <c r="AM570" i="1"/>
  <c r="AL570" i="1"/>
  <c r="AP569" i="1"/>
  <c r="AO569" i="1"/>
  <c r="AN569" i="1"/>
  <c r="AM569" i="1"/>
  <c r="AL569" i="1"/>
  <c r="AP568" i="1"/>
  <c r="AO568" i="1"/>
  <c r="AN568" i="1"/>
  <c r="AM568" i="1"/>
  <c r="AL568" i="1"/>
  <c r="AP567" i="1"/>
  <c r="AO567" i="1"/>
  <c r="AN567" i="1"/>
  <c r="AM567" i="1"/>
  <c r="AL567" i="1"/>
  <c r="AP566" i="1"/>
  <c r="AO566" i="1"/>
  <c r="AN566" i="1"/>
  <c r="AM566" i="1"/>
  <c r="AL566" i="1"/>
  <c r="AP565" i="1"/>
  <c r="AO565" i="1"/>
  <c r="AN565" i="1"/>
  <c r="AM565" i="1"/>
  <c r="AL565" i="1"/>
  <c r="AP564" i="1"/>
  <c r="AO564" i="1"/>
  <c r="AN564" i="1"/>
  <c r="AM564" i="1"/>
  <c r="AL564" i="1"/>
  <c r="AP563" i="1"/>
  <c r="AO563" i="1"/>
  <c r="AN563" i="1"/>
  <c r="AM563" i="1"/>
  <c r="AL563" i="1"/>
  <c r="AP562" i="1"/>
  <c r="AO562" i="1"/>
  <c r="AN562" i="1"/>
  <c r="AM562" i="1"/>
  <c r="AL562" i="1"/>
  <c r="AP561" i="1"/>
  <c r="AO561" i="1"/>
  <c r="AN561" i="1"/>
  <c r="AM561" i="1"/>
  <c r="AL561" i="1"/>
  <c r="AP560" i="1"/>
  <c r="AO560" i="1"/>
  <c r="AN560" i="1"/>
  <c r="AM560" i="1"/>
  <c r="AL560" i="1"/>
  <c r="AP559" i="1"/>
  <c r="AO559" i="1"/>
  <c r="AN559" i="1"/>
  <c r="AM559" i="1"/>
  <c r="AL559" i="1"/>
  <c r="AP558" i="1"/>
  <c r="AO558" i="1"/>
  <c r="AN558" i="1"/>
  <c r="AM558" i="1"/>
  <c r="AL558" i="1"/>
  <c r="AP557" i="1"/>
  <c r="AO557" i="1"/>
  <c r="AN557" i="1"/>
  <c r="AM557" i="1"/>
  <c r="AL557" i="1"/>
  <c r="AP556" i="1"/>
  <c r="AO556" i="1"/>
  <c r="AN556" i="1"/>
  <c r="AM556" i="1"/>
  <c r="AL556" i="1"/>
  <c r="AP555" i="1"/>
  <c r="AO555" i="1"/>
  <c r="AN555" i="1"/>
  <c r="AM555" i="1"/>
  <c r="AL555" i="1"/>
  <c r="AP554" i="1"/>
  <c r="AO554" i="1"/>
  <c r="AN554" i="1"/>
  <c r="AM554" i="1"/>
  <c r="AL554" i="1"/>
  <c r="AP553" i="1"/>
  <c r="AO553" i="1"/>
  <c r="AN553" i="1"/>
  <c r="AM553" i="1"/>
  <c r="AL553" i="1"/>
  <c r="AP552" i="1"/>
  <c r="AO552" i="1"/>
  <c r="AN552" i="1"/>
  <c r="AM552" i="1"/>
  <c r="AL552" i="1"/>
  <c r="AP551" i="1"/>
  <c r="AO551" i="1"/>
  <c r="AN551" i="1"/>
  <c r="AM551" i="1"/>
  <c r="AL551" i="1"/>
  <c r="AP550" i="1"/>
  <c r="AO550" i="1"/>
  <c r="AN550" i="1"/>
  <c r="AM550" i="1"/>
  <c r="AL550" i="1"/>
  <c r="AP549" i="1"/>
  <c r="AO549" i="1"/>
  <c r="AN549" i="1"/>
  <c r="AM549" i="1"/>
  <c r="AL549" i="1"/>
  <c r="AP548" i="1"/>
  <c r="AO548" i="1"/>
  <c r="AN548" i="1"/>
  <c r="AM548" i="1"/>
  <c r="AL548" i="1"/>
  <c r="AP547" i="1"/>
  <c r="AO547" i="1"/>
  <c r="AN547" i="1"/>
  <c r="AM547" i="1"/>
  <c r="AL547" i="1"/>
  <c r="AP546" i="1"/>
  <c r="AO546" i="1"/>
  <c r="AN546" i="1"/>
  <c r="AM546" i="1"/>
  <c r="AL546" i="1"/>
  <c r="AP545" i="1"/>
  <c r="AO545" i="1"/>
  <c r="AN545" i="1"/>
  <c r="AM545" i="1"/>
  <c r="AL545" i="1"/>
  <c r="AP544" i="1"/>
  <c r="AO544" i="1"/>
  <c r="AN544" i="1"/>
  <c r="AM544" i="1"/>
  <c r="AL544" i="1"/>
  <c r="AP543" i="1"/>
  <c r="AO543" i="1"/>
  <c r="AN543" i="1"/>
  <c r="AM543" i="1"/>
  <c r="AL543" i="1"/>
  <c r="AP542" i="1"/>
  <c r="AO542" i="1"/>
  <c r="AN542" i="1"/>
  <c r="AM542" i="1"/>
  <c r="AL542" i="1"/>
  <c r="AP541" i="1"/>
  <c r="AO541" i="1"/>
  <c r="AN541" i="1"/>
  <c r="AM541" i="1"/>
  <c r="AL541" i="1"/>
  <c r="AP540" i="1"/>
  <c r="AO540" i="1"/>
  <c r="AN540" i="1"/>
  <c r="AM540" i="1"/>
  <c r="AL540" i="1"/>
  <c r="AP539" i="1"/>
  <c r="AO539" i="1"/>
  <c r="AN539" i="1"/>
  <c r="AM539" i="1"/>
  <c r="AL539" i="1"/>
  <c r="AP538" i="1"/>
  <c r="AO538" i="1"/>
  <c r="AN538" i="1"/>
  <c r="AM538" i="1"/>
  <c r="AL538" i="1"/>
  <c r="AP537" i="1"/>
  <c r="AO537" i="1"/>
  <c r="AN537" i="1"/>
  <c r="AM537" i="1"/>
  <c r="AL537" i="1"/>
  <c r="AP536" i="1"/>
  <c r="AO536" i="1"/>
  <c r="AN536" i="1"/>
  <c r="AM536" i="1"/>
  <c r="AL536" i="1"/>
  <c r="AP535" i="1"/>
  <c r="AO535" i="1"/>
  <c r="AN535" i="1"/>
  <c r="AM535" i="1"/>
  <c r="AL535" i="1"/>
  <c r="AP534" i="1"/>
  <c r="AO534" i="1"/>
  <c r="AN534" i="1"/>
  <c r="AM534" i="1"/>
  <c r="AL534" i="1"/>
  <c r="AP533" i="1"/>
  <c r="AO533" i="1"/>
  <c r="AN533" i="1"/>
  <c r="AM533" i="1"/>
  <c r="AL533" i="1"/>
  <c r="AP532" i="1"/>
  <c r="AO532" i="1"/>
  <c r="AN532" i="1"/>
  <c r="AM532" i="1"/>
  <c r="AL532" i="1"/>
  <c r="AP531" i="1"/>
  <c r="AO531" i="1"/>
  <c r="AN531" i="1"/>
  <c r="AM531" i="1"/>
  <c r="AL531" i="1"/>
  <c r="AP530" i="1"/>
  <c r="AO530" i="1"/>
  <c r="AN530" i="1"/>
  <c r="AM530" i="1"/>
  <c r="AL530" i="1"/>
  <c r="AP529" i="1"/>
  <c r="AO529" i="1"/>
  <c r="AN529" i="1"/>
  <c r="AM529" i="1"/>
  <c r="AL529" i="1"/>
  <c r="AP528" i="1"/>
  <c r="AO528" i="1"/>
  <c r="AN528" i="1"/>
  <c r="AM528" i="1"/>
  <c r="AL528" i="1"/>
  <c r="AP527" i="1"/>
  <c r="AO527" i="1"/>
  <c r="AN527" i="1"/>
  <c r="AM527" i="1"/>
  <c r="AL527" i="1"/>
  <c r="AP526" i="1"/>
  <c r="AO526" i="1"/>
  <c r="AN526" i="1"/>
  <c r="AM526" i="1"/>
  <c r="AL526" i="1"/>
  <c r="AP525" i="1"/>
  <c r="AO525" i="1"/>
  <c r="AN525" i="1"/>
  <c r="AM525" i="1"/>
  <c r="AL525" i="1"/>
  <c r="AP524" i="1"/>
  <c r="AO524" i="1"/>
  <c r="AN524" i="1"/>
  <c r="AM524" i="1"/>
  <c r="AL524" i="1"/>
  <c r="AP523" i="1"/>
  <c r="AO523" i="1"/>
  <c r="AN523" i="1"/>
  <c r="AM523" i="1"/>
  <c r="AL523" i="1"/>
  <c r="AP522" i="1"/>
  <c r="AO522" i="1"/>
  <c r="AN522" i="1"/>
  <c r="AM522" i="1"/>
  <c r="AL522" i="1"/>
  <c r="AP521" i="1"/>
  <c r="AO521" i="1"/>
  <c r="AN521" i="1"/>
  <c r="AM521" i="1"/>
  <c r="AL521" i="1"/>
  <c r="AP520" i="1"/>
  <c r="AO520" i="1"/>
  <c r="AN520" i="1"/>
  <c r="AM520" i="1"/>
  <c r="AL520" i="1"/>
  <c r="AP519" i="1"/>
  <c r="AO519" i="1"/>
  <c r="AN519" i="1"/>
  <c r="AM519" i="1"/>
  <c r="AL519" i="1"/>
  <c r="AP518" i="1"/>
  <c r="AO518" i="1"/>
  <c r="AN518" i="1"/>
  <c r="AM518" i="1"/>
  <c r="AL518" i="1"/>
  <c r="AP517" i="1"/>
  <c r="AO517" i="1"/>
  <c r="AN517" i="1"/>
  <c r="AM517" i="1"/>
  <c r="AL517" i="1"/>
  <c r="AP516" i="1"/>
  <c r="AO516" i="1"/>
  <c r="AN516" i="1"/>
  <c r="AM516" i="1"/>
  <c r="AL516" i="1"/>
  <c r="AP515" i="1"/>
  <c r="AO515" i="1"/>
  <c r="AN515" i="1"/>
  <c r="AM515" i="1"/>
  <c r="AL515" i="1"/>
  <c r="AP514" i="1"/>
  <c r="AO514" i="1"/>
  <c r="AN514" i="1"/>
  <c r="AM514" i="1"/>
  <c r="AL514" i="1"/>
  <c r="AP513" i="1"/>
  <c r="AO513" i="1"/>
  <c r="AN513" i="1"/>
  <c r="AM513" i="1"/>
  <c r="AL513" i="1"/>
  <c r="AP512" i="1"/>
  <c r="AO512" i="1"/>
  <c r="AN512" i="1"/>
  <c r="AM512" i="1"/>
  <c r="AL512" i="1"/>
  <c r="AP511" i="1"/>
  <c r="AO511" i="1"/>
  <c r="AN511" i="1"/>
  <c r="AM511" i="1"/>
  <c r="AL511" i="1"/>
  <c r="AP510" i="1"/>
  <c r="AO510" i="1"/>
  <c r="AN510" i="1"/>
  <c r="AM510" i="1"/>
  <c r="AL510" i="1"/>
  <c r="AP509" i="1"/>
  <c r="AO509" i="1"/>
  <c r="AN509" i="1"/>
  <c r="AM509" i="1"/>
  <c r="AL509" i="1"/>
  <c r="AP508" i="1"/>
  <c r="AO508" i="1"/>
  <c r="AN508" i="1"/>
  <c r="AM508" i="1"/>
  <c r="AL508" i="1"/>
  <c r="AP507" i="1"/>
  <c r="AO507" i="1"/>
  <c r="AN507" i="1"/>
  <c r="AM507" i="1"/>
  <c r="AL507" i="1"/>
  <c r="AP506" i="1"/>
  <c r="AO506" i="1"/>
  <c r="AN506" i="1"/>
  <c r="AM506" i="1"/>
  <c r="AL506" i="1"/>
  <c r="AP505" i="1"/>
  <c r="AO505" i="1"/>
  <c r="AN505" i="1"/>
  <c r="AM505" i="1"/>
  <c r="AL505" i="1"/>
  <c r="AP504" i="1"/>
  <c r="AO504" i="1"/>
  <c r="AN504" i="1"/>
  <c r="AM504" i="1"/>
  <c r="AL504" i="1"/>
  <c r="AP503" i="1"/>
  <c r="AO503" i="1"/>
  <c r="AN503" i="1"/>
  <c r="AM503" i="1"/>
  <c r="AL503" i="1"/>
  <c r="AP502" i="1"/>
  <c r="AO502" i="1"/>
  <c r="AN502" i="1"/>
  <c r="AM502" i="1"/>
  <c r="AL502" i="1"/>
  <c r="AP501" i="1"/>
  <c r="AO501" i="1"/>
  <c r="AN501" i="1"/>
  <c r="AM501" i="1"/>
  <c r="AL501" i="1"/>
  <c r="AP500" i="1"/>
  <c r="AO500" i="1"/>
  <c r="AN500" i="1"/>
  <c r="AM500" i="1"/>
  <c r="AL500" i="1"/>
  <c r="AP499" i="1"/>
  <c r="AO499" i="1"/>
  <c r="AN499" i="1"/>
  <c r="AM499" i="1"/>
  <c r="AL499" i="1"/>
  <c r="AP498" i="1"/>
  <c r="AO498" i="1"/>
  <c r="AN498" i="1"/>
  <c r="AM498" i="1"/>
  <c r="AL498" i="1"/>
  <c r="AP497" i="1"/>
  <c r="AO497" i="1"/>
  <c r="AN497" i="1"/>
  <c r="AM497" i="1"/>
  <c r="AL497" i="1"/>
  <c r="AP496" i="1"/>
  <c r="AO496" i="1"/>
  <c r="AN496" i="1"/>
  <c r="AM496" i="1"/>
  <c r="AL496" i="1"/>
  <c r="AP495" i="1"/>
  <c r="AO495" i="1"/>
  <c r="AN495" i="1"/>
  <c r="AM495" i="1"/>
  <c r="AL495" i="1"/>
  <c r="AP494" i="1"/>
  <c r="AO494" i="1"/>
  <c r="AN494" i="1"/>
  <c r="AM494" i="1"/>
  <c r="AL494" i="1"/>
  <c r="AP493" i="1"/>
  <c r="AO493" i="1"/>
  <c r="AN493" i="1"/>
  <c r="AM493" i="1"/>
  <c r="AL493" i="1"/>
  <c r="AP492" i="1"/>
  <c r="AO492" i="1"/>
  <c r="AN492" i="1"/>
  <c r="AM492" i="1"/>
  <c r="AL492" i="1"/>
  <c r="AP491" i="1"/>
  <c r="AO491" i="1"/>
  <c r="AN491" i="1"/>
  <c r="AM491" i="1"/>
  <c r="AL491" i="1"/>
  <c r="AP490" i="1"/>
  <c r="AO490" i="1"/>
  <c r="AN490" i="1"/>
  <c r="AM490" i="1"/>
  <c r="AL490" i="1"/>
  <c r="AP489" i="1"/>
  <c r="AO489" i="1"/>
  <c r="AN489" i="1"/>
  <c r="AM489" i="1"/>
  <c r="AL489" i="1"/>
  <c r="AP488" i="1"/>
  <c r="AO488" i="1"/>
  <c r="AN488" i="1"/>
  <c r="AM488" i="1"/>
  <c r="AL488" i="1"/>
  <c r="AP487" i="1"/>
  <c r="AO487" i="1"/>
  <c r="AN487" i="1"/>
  <c r="AM487" i="1"/>
  <c r="AL487" i="1"/>
  <c r="AP486" i="1"/>
  <c r="AO486" i="1"/>
  <c r="AN486" i="1"/>
  <c r="AM486" i="1"/>
  <c r="AL486" i="1"/>
  <c r="AP485" i="1"/>
  <c r="AO485" i="1"/>
  <c r="AN485" i="1"/>
  <c r="AM485" i="1"/>
  <c r="AL485" i="1"/>
  <c r="AP484" i="1"/>
  <c r="AO484" i="1"/>
  <c r="AN484" i="1"/>
  <c r="AM484" i="1"/>
  <c r="AL484" i="1"/>
  <c r="AP483" i="1"/>
  <c r="AO483" i="1"/>
  <c r="AN483" i="1"/>
  <c r="AM483" i="1"/>
  <c r="AL483" i="1"/>
  <c r="AP482" i="1"/>
  <c r="AO482" i="1"/>
  <c r="AN482" i="1"/>
  <c r="AM482" i="1"/>
  <c r="AL482" i="1"/>
  <c r="AP481" i="1"/>
  <c r="AO481" i="1"/>
  <c r="AN481" i="1"/>
  <c r="AM481" i="1"/>
  <c r="AL481" i="1"/>
  <c r="AP480" i="1"/>
  <c r="AO480" i="1"/>
  <c r="AN480" i="1"/>
  <c r="AM480" i="1"/>
  <c r="AL480" i="1"/>
  <c r="AP479" i="1"/>
  <c r="AO479" i="1"/>
  <c r="AN479" i="1"/>
  <c r="AM479" i="1"/>
  <c r="AL479" i="1"/>
  <c r="AP478" i="1"/>
  <c r="AO478" i="1"/>
  <c r="AN478" i="1"/>
  <c r="AM478" i="1"/>
  <c r="AL478" i="1"/>
  <c r="AP477" i="1"/>
  <c r="AO477" i="1"/>
  <c r="AN477" i="1"/>
  <c r="AM477" i="1"/>
  <c r="AL477" i="1"/>
  <c r="AP476" i="1"/>
  <c r="AO476" i="1"/>
  <c r="AN476" i="1"/>
  <c r="AM476" i="1"/>
  <c r="AL476" i="1"/>
  <c r="AP475" i="1"/>
  <c r="AO475" i="1"/>
  <c r="AN475" i="1"/>
  <c r="AM475" i="1"/>
  <c r="AL475" i="1"/>
  <c r="AP474" i="1"/>
  <c r="AO474" i="1"/>
  <c r="AN474" i="1"/>
  <c r="AM474" i="1"/>
  <c r="AL474" i="1"/>
  <c r="AP473" i="1"/>
  <c r="AO473" i="1"/>
  <c r="AN473" i="1"/>
  <c r="AM473" i="1"/>
  <c r="AL473" i="1"/>
  <c r="AP472" i="1"/>
  <c r="AO472" i="1"/>
  <c r="AN472" i="1"/>
  <c r="AM472" i="1"/>
  <c r="AL472" i="1"/>
  <c r="AP471" i="1"/>
  <c r="AO471" i="1"/>
  <c r="AN471" i="1"/>
  <c r="AM471" i="1"/>
  <c r="AL471" i="1"/>
  <c r="AP470" i="1"/>
  <c r="AO470" i="1"/>
  <c r="AN470" i="1"/>
  <c r="AM470" i="1"/>
  <c r="AL470" i="1"/>
  <c r="AP469" i="1"/>
  <c r="AO469" i="1"/>
  <c r="AN469" i="1"/>
  <c r="AM469" i="1"/>
  <c r="AL469" i="1"/>
  <c r="AP468" i="1"/>
  <c r="AO468" i="1"/>
  <c r="AN468" i="1"/>
  <c r="AM468" i="1"/>
  <c r="AL468" i="1"/>
  <c r="AP467" i="1"/>
  <c r="AO467" i="1"/>
  <c r="AN467" i="1"/>
  <c r="AM467" i="1"/>
  <c r="AL467" i="1"/>
  <c r="AP466" i="1"/>
  <c r="AO466" i="1"/>
  <c r="AN466" i="1"/>
  <c r="AM466" i="1"/>
  <c r="AL466" i="1"/>
  <c r="AP465" i="1"/>
  <c r="AO465" i="1"/>
  <c r="AN465" i="1"/>
  <c r="AM465" i="1"/>
  <c r="AL465" i="1"/>
  <c r="AP464" i="1"/>
  <c r="AO464" i="1"/>
  <c r="AN464" i="1"/>
  <c r="AM464" i="1"/>
  <c r="AL464" i="1"/>
  <c r="AP463" i="1"/>
  <c r="AO463" i="1"/>
  <c r="AN463" i="1"/>
  <c r="AM463" i="1"/>
  <c r="AL463" i="1"/>
  <c r="AP462" i="1"/>
  <c r="AO462" i="1"/>
  <c r="AN462" i="1"/>
  <c r="AM462" i="1"/>
  <c r="AL462" i="1"/>
  <c r="AP461" i="1"/>
  <c r="AO461" i="1"/>
  <c r="AN461" i="1"/>
  <c r="AM461" i="1"/>
  <c r="AL461" i="1"/>
  <c r="AP460" i="1"/>
  <c r="AO460" i="1"/>
  <c r="AN460" i="1"/>
  <c r="AM460" i="1"/>
  <c r="AL460" i="1"/>
  <c r="AP459" i="1"/>
  <c r="AO459" i="1"/>
  <c r="AN459" i="1"/>
  <c r="AM459" i="1"/>
  <c r="AL459" i="1"/>
  <c r="AP458" i="1"/>
  <c r="AO458" i="1"/>
  <c r="AN458" i="1"/>
  <c r="AM458" i="1"/>
  <c r="AL458" i="1"/>
  <c r="AP457" i="1"/>
  <c r="AO457" i="1"/>
  <c r="AN457" i="1"/>
  <c r="AM457" i="1"/>
  <c r="AL457" i="1"/>
  <c r="AP456" i="1"/>
  <c r="AO456" i="1"/>
  <c r="AN456" i="1"/>
  <c r="AM456" i="1"/>
  <c r="AL456" i="1"/>
  <c r="AP455" i="1"/>
  <c r="AO455" i="1"/>
  <c r="AN455" i="1"/>
  <c r="AM455" i="1"/>
  <c r="AL455" i="1"/>
  <c r="AP454" i="1"/>
  <c r="AO454" i="1"/>
  <c r="AN454" i="1"/>
  <c r="AM454" i="1"/>
  <c r="AL454" i="1"/>
  <c r="AP453" i="1"/>
  <c r="AO453" i="1"/>
  <c r="AN453" i="1"/>
  <c r="AM453" i="1"/>
  <c r="AL453" i="1"/>
  <c r="AP452" i="1"/>
  <c r="AO452" i="1"/>
  <c r="AN452" i="1"/>
  <c r="AM452" i="1"/>
  <c r="AL452" i="1"/>
  <c r="AP451" i="1"/>
  <c r="AO451" i="1"/>
  <c r="AN451" i="1"/>
  <c r="AM451" i="1"/>
  <c r="AL451" i="1"/>
  <c r="AP450" i="1"/>
  <c r="AO450" i="1"/>
  <c r="AN450" i="1"/>
  <c r="AM450" i="1"/>
  <c r="AL450" i="1"/>
  <c r="AP449" i="1"/>
  <c r="AO449" i="1"/>
  <c r="AN449" i="1"/>
  <c r="AM449" i="1"/>
  <c r="AL449" i="1"/>
  <c r="AP448" i="1"/>
  <c r="AO448" i="1"/>
  <c r="AN448" i="1"/>
  <c r="AM448" i="1"/>
  <c r="AL448" i="1"/>
  <c r="AP447" i="1"/>
  <c r="AO447" i="1"/>
  <c r="AN447" i="1"/>
  <c r="AM447" i="1"/>
  <c r="AL447" i="1"/>
  <c r="AP446" i="1"/>
  <c r="AO446" i="1"/>
  <c r="AN446" i="1"/>
  <c r="AM446" i="1"/>
  <c r="AL446" i="1"/>
  <c r="AP445" i="1"/>
  <c r="AO445" i="1"/>
  <c r="AN445" i="1"/>
  <c r="AM445" i="1"/>
  <c r="AL445" i="1"/>
  <c r="AP444" i="1"/>
  <c r="AO444" i="1"/>
  <c r="AN444" i="1"/>
  <c r="AM444" i="1"/>
  <c r="AL444" i="1"/>
  <c r="AP443" i="1"/>
  <c r="AO443" i="1"/>
  <c r="AN443" i="1"/>
  <c r="AM443" i="1"/>
  <c r="AL443" i="1"/>
  <c r="AP442" i="1"/>
  <c r="AO442" i="1"/>
  <c r="AN442" i="1"/>
  <c r="AM442" i="1"/>
  <c r="AL442" i="1"/>
  <c r="AP441" i="1"/>
  <c r="AO441" i="1"/>
  <c r="AN441" i="1"/>
  <c r="AM441" i="1"/>
  <c r="AL441" i="1"/>
  <c r="AP440" i="1"/>
  <c r="AO440" i="1"/>
  <c r="AN440" i="1"/>
  <c r="AM440" i="1"/>
  <c r="AL440" i="1"/>
  <c r="AP439" i="1"/>
  <c r="AO439" i="1"/>
  <c r="AN439" i="1"/>
  <c r="AM439" i="1"/>
  <c r="AL439" i="1"/>
  <c r="AP438" i="1"/>
  <c r="AO438" i="1"/>
  <c r="AN438" i="1"/>
  <c r="AM438" i="1"/>
  <c r="AL438" i="1"/>
  <c r="AP437" i="1"/>
  <c r="AO437" i="1"/>
  <c r="AN437" i="1"/>
  <c r="AM437" i="1"/>
  <c r="AL437" i="1"/>
  <c r="AP436" i="1"/>
  <c r="AO436" i="1"/>
  <c r="AN436" i="1"/>
  <c r="AM436" i="1"/>
  <c r="AL436" i="1"/>
  <c r="AP435" i="1"/>
  <c r="AO435" i="1"/>
  <c r="AN435" i="1"/>
  <c r="AM435" i="1"/>
  <c r="AL435" i="1"/>
  <c r="AP434" i="1"/>
  <c r="AO434" i="1"/>
  <c r="AN434" i="1"/>
  <c r="AM434" i="1"/>
  <c r="AL434" i="1"/>
  <c r="AP433" i="1"/>
  <c r="AO433" i="1"/>
  <c r="AN433" i="1"/>
  <c r="AM433" i="1"/>
  <c r="AL433" i="1"/>
  <c r="AP432" i="1"/>
  <c r="AO432" i="1"/>
  <c r="AN432" i="1"/>
  <c r="AM432" i="1"/>
  <c r="AL432" i="1"/>
  <c r="AP431" i="1"/>
  <c r="AO431" i="1"/>
  <c r="AN431" i="1"/>
  <c r="AM431" i="1"/>
  <c r="AL431" i="1"/>
  <c r="AP430" i="1"/>
  <c r="AO430" i="1"/>
  <c r="AN430" i="1"/>
  <c r="AM430" i="1"/>
  <c r="AL430" i="1"/>
  <c r="AP429" i="1"/>
  <c r="AO429" i="1"/>
  <c r="AN429" i="1"/>
  <c r="AM429" i="1"/>
  <c r="AL429" i="1"/>
  <c r="AP428" i="1"/>
  <c r="AO428" i="1"/>
  <c r="AN428" i="1"/>
  <c r="AM428" i="1"/>
  <c r="AL428" i="1"/>
  <c r="AP427" i="1"/>
  <c r="AO427" i="1"/>
  <c r="AN427" i="1"/>
  <c r="AM427" i="1"/>
  <c r="AL427" i="1"/>
  <c r="AP426" i="1"/>
  <c r="AO426" i="1"/>
  <c r="AN426" i="1"/>
  <c r="AM426" i="1"/>
  <c r="AL426" i="1"/>
  <c r="AP425" i="1"/>
  <c r="AO425" i="1"/>
  <c r="AN425" i="1"/>
  <c r="AM425" i="1"/>
  <c r="AL425" i="1"/>
  <c r="AP424" i="1"/>
  <c r="AO424" i="1"/>
  <c r="AN424" i="1"/>
  <c r="AM424" i="1"/>
  <c r="AL424" i="1"/>
  <c r="AP423" i="1"/>
  <c r="AO423" i="1"/>
  <c r="AN423" i="1"/>
  <c r="AM423" i="1"/>
  <c r="AL423" i="1"/>
  <c r="AP422" i="1"/>
  <c r="AO422" i="1"/>
  <c r="AN422" i="1"/>
  <c r="AM422" i="1"/>
  <c r="AL422" i="1"/>
  <c r="AP421" i="1"/>
  <c r="AO421" i="1"/>
  <c r="AN421" i="1"/>
  <c r="AM421" i="1"/>
  <c r="AL421" i="1"/>
  <c r="AP420" i="1"/>
  <c r="AO420" i="1"/>
  <c r="AN420" i="1"/>
  <c r="AM420" i="1"/>
  <c r="AL420" i="1"/>
  <c r="AP419" i="1"/>
  <c r="AO419" i="1"/>
  <c r="AN419" i="1"/>
  <c r="AM419" i="1"/>
  <c r="AL419" i="1"/>
  <c r="AP418" i="1"/>
  <c r="AO418" i="1"/>
  <c r="AN418" i="1"/>
  <c r="AM418" i="1"/>
  <c r="AL418" i="1"/>
  <c r="AP417" i="1"/>
  <c r="AO417" i="1"/>
  <c r="AN417" i="1"/>
  <c r="AM417" i="1"/>
  <c r="AL417" i="1"/>
  <c r="AP416" i="1"/>
  <c r="AO416" i="1"/>
  <c r="AN416" i="1"/>
  <c r="AM416" i="1"/>
  <c r="AL416" i="1"/>
  <c r="AP415" i="1"/>
  <c r="AO415" i="1"/>
  <c r="AN415" i="1"/>
  <c r="AM415" i="1"/>
  <c r="AL415" i="1"/>
  <c r="AP414" i="1"/>
  <c r="AO414" i="1"/>
  <c r="AN414" i="1"/>
  <c r="AM414" i="1"/>
  <c r="AL414" i="1"/>
  <c r="AP413" i="1"/>
  <c r="AO413" i="1"/>
  <c r="AN413" i="1"/>
  <c r="AM413" i="1"/>
  <c r="AL413" i="1"/>
  <c r="AP412" i="1"/>
  <c r="AO412" i="1"/>
  <c r="AN412" i="1"/>
  <c r="AM412" i="1"/>
  <c r="AL412" i="1"/>
  <c r="AP411" i="1"/>
  <c r="AO411" i="1"/>
  <c r="AN411" i="1"/>
  <c r="AM411" i="1"/>
  <c r="AL411" i="1"/>
  <c r="AP410" i="1"/>
  <c r="AO410" i="1"/>
  <c r="AN410" i="1"/>
  <c r="AM410" i="1"/>
  <c r="AL410" i="1"/>
  <c r="AP409" i="1"/>
  <c r="AO409" i="1"/>
  <c r="AN409" i="1"/>
  <c r="AM409" i="1"/>
  <c r="AL409" i="1"/>
  <c r="AP408" i="1"/>
  <c r="AO408" i="1"/>
  <c r="AN408" i="1"/>
  <c r="AM408" i="1"/>
  <c r="AL408" i="1"/>
  <c r="AP407" i="1"/>
  <c r="AO407" i="1"/>
  <c r="AN407" i="1"/>
  <c r="AM407" i="1"/>
  <c r="AL407" i="1"/>
  <c r="AP406" i="1"/>
  <c r="AO406" i="1"/>
  <c r="AN406" i="1"/>
  <c r="AM406" i="1"/>
  <c r="AL406" i="1"/>
  <c r="AP405" i="1"/>
  <c r="AO405" i="1"/>
  <c r="AN405" i="1"/>
  <c r="AM405" i="1"/>
  <c r="AL405" i="1"/>
  <c r="AP404" i="1"/>
  <c r="AO404" i="1"/>
  <c r="AN404" i="1"/>
  <c r="AM404" i="1"/>
  <c r="AL404" i="1"/>
  <c r="AP403" i="1"/>
  <c r="AO403" i="1"/>
  <c r="AN403" i="1"/>
  <c r="AM403" i="1"/>
  <c r="AL403" i="1"/>
  <c r="AP402" i="1"/>
  <c r="AO402" i="1"/>
  <c r="AN402" i="1"/>
  <c r="AM402" i="1"/>
  <c r="AL402" i="1"/>
  <c r="AP401" i="1"/>
  <c r="AO401" i="1"/>
  <c r="AN401" i="1"/>
  <c r="AM401" i="1"/>
  <c r="AL401" i="1"/>
  <c r="AP400" i="1"/>
  <c r="AO400" i="1"/>
  <c r="AN400" i="1"/>
  <c r="AM400" i="1"/>
  <c r="AL400" i="1"/>
  <c r="AP399" i="1"/>
  <c r="AO399" i="1"/>
  <c r="AN399" i="1"/>
  <c r="AM399" i="1"/>
  <c r="AL399" i="1"/>
  <c r="AP398" i="1"/>
  <c r="AO398" i="1"/>
  <c r="AN398" i="1"/>
  <c r="AM398" i="1"/>
  <c r="AL398" i="1"/>
  <c r="AP397" i="1"/>
  <c r="AO397" i="1"/>
  <c r="AN397" i="1"/>
  <c r="AM397" i="1"/>
  <c r="AL397" i="1"/>
  <c r="AP396" i="1"/>
  <c r="AO396" i="1"/>
  <c r="AN396" i="1"/>
  <c r="AM396" i="1"/>
  <c r="AL396" i="1"/>
  <c r="AP395" i="1"/>
  <c r="AO395" i="1"/>
  <c r="AN395" i="1"/>
  <c r="AM395" i="1"/>
  <c r="AL395" i="1"/>
  <c r="AP394" i="1"/>
  <c r="AO394" i="1"/>
  <c r="AN394" i="1"/>
  <c r="AM394" i="1"/>
  <c r="AL394" i="1"/>
  <c r="AP393" i="1"/>
  <c r="AO393" i="1"/>
  <c r="AN393" i="1"/>
  <c r="AM393" i="1"/>
  <c r="AL393" i="1"/>
  <c r="AP392" i="1"/>
  <c r="AO392" i="1"/>
  <c r="AN392" i="1"/>
  <c r="AM392" i="1"/>
  <c r="AL392" i="1"/>
  <c r="AP391" i="1"/>
  <c r="AO391" i="1"/>
  <c r="AN391" i="1"/>
  <c r="AM391" i="1"/>
  <c r="AL391" i="1"/>
  <c r="AP390" i="1"/>
  <c r="AO390" i="1"/>
  <c r="AN390" i="1"/>
  <c r="AM390" i="1"/>
  <c r="AL390" i="1"/>
  <c r="AP389" i="1"/>
  <c r="AO389" i="1"/>
  <c r="AN389" i="1"/>
  <c r="AM389" i="1"/>
  <c r="AL389" i="1"/>
  <c r="AP388" i="1"/>
  <c r="AO388" i="1"/>
  <c r="AN388" i="1"/>
  <c r="AM388" i="1"/>
  <c r="AL388" i="1"/>
  <c r="AP387" i="1"/>
  <c r="AO387" i="1"/>
  <c r="AN387" i="1"/>
  <c r="AM387" i="1"/>
  <c r="AL387" i="1"/>
  <c r="AP386" i="1"/>
  <c r="AO386" i="1"/>
  <c r="AN386" i="1"/>
  <c r="AM386" i="1"/>
  <c r="AL386" i="1"/>
  <c r="AP385" i="1"/>
  <c r="AO385" i="1"/>
  <c r="AN385" i="1"/>
  <c r="AM385" i="1"/>
  <c r="AL385" i="1"/>
  <c r="AP384" i="1"/>
  <c r="AO384" i="1"/>
  <c r="AN384" i="1"/>
  <c r="AM384" i="1"/>
  <c r="AL384" i="1"/>
  <c r="AP383" i="1"/>
  <c r="AO383" i="1"/>
  <c r="AN383" i="1"/>
  <c r="AM383" i="1"/>
  <c r="AL383" i="1"/>
  <c r="AP382" i="1"/>
  <c r="AO382" i="1"/>
  <c r="AN382" i="1"/>
  <c r="AM382" i="1"/>
  <c r="AL382" i="1"/>
  <c r="AP381" i="1"/>
  <c r="AO381" i="1"/>
  <c r="AN381" i="1"/>
  <c r="AM381" i="1"/>
  <c r="AL381" i="1"/>
  <c r="AP380" i="1"/>
  <c r="AO380" i="1"/>
  <c r="AN380" i="1"/>
  <c r="AM380" i="1"/>
  <c r="AL380" i="1"/>
  <c r="AP379" i="1"/>
  <c r="AO379" i="1"/>
  <c r="AN379" i="1"/>
  <c r="AM379" i="1"/>
  <c r="AL379" i="1"/>
  <c r="AP378" i="1"/>
  <c r="AO378" i="1"/>
  <c r="AN378" i="1"/>
  <c r="AM378" i="1"/>
  <c r="AL378" i="1"/>
  <c r="AP377" i="1"/>
  <c r="AO377" i="1"/>
  <c r="AN377" i="1"/>
  <c r="AM377" i="1"/>
  <c r="AL377" i="1"/>
  <c r="AP376" i="1"/>
  <c r="AO376" i="1"/>
  <c r="AN376" i="1"/>
  <c r="AM376" i="1"/>
  <c r="AL376" i="1"/>
  <c r="AP375" i="1"/>
  <c r="AO375" i="1"/>
  <c r="AN375" i="1"/>
  <c r="AM375" i="1"/>
  <c r="AL375" i="1"/>
  <c r="AP374" i="1"/>
  <c r="AO374" i="1"/>
  <c r="AN374" i="1"/>
  <c r="AM374" i="1"/>
  <c r="AL374" i="1"/>
  <c r="AP373" i="1"/>
  <c r="AO373" i="1"/>
  <c r="AN373" i="1"/>
  <c r="AM373" i="1"/>
  <c r="AL373" i="1"/>
  <c r="AP372" i="1"/>
  <c r="AO372" i="1"/>
  <c r="AN372" i="1"/>
  <c r="AM372" i="1"/>
  <c r="AL372" i="1"/>
  <c r="AP371" i="1"/>
  <c r="AO371" i="1"/>
  <c r="AN371" i="1"/>
  <c r="AM371" i="1"/>
  <c r="AL371" i="1"/>
  <c r="AP370" i="1"/>
  <c r="AO370" i="1"/>
  <c r="AN370" i="1"/>
  <c r="AM370" i="1"/>
  <c r="AL370" i="1"/>
  <c r="AP369" i="1"/>
  <c r="AO369" i="1"/>
  <c r="AN369" i="1"/>
  <c r="AM369" i="1"/>
  <c r="AL369" i="1"/>
  <c r="AP368" i="1"/>
  <c r="AO368" i="1"/>
  <c r="AN368" i="1"/>
  <c r="AM368" i="1"/>
  <c r="AL368" i="1"/>
  <c r="AP367" i="1"/>
  <c r="AO367" i="1"/>
  <c r="AN367" i="1"/>
  <c r="AM367" i="1"/>
  <c r="AL367" i="1"/>
  <c r="AP366" i="1"/>
  <c r="AO366" i="1"/>
  <c r="AN366" i="1"/>
  <c r="AM366" i="1"/>
  <c r="AL366" i="1"/>
  <c r="AP365" i="1"/>
  <c r="AO365" i="1"/>
  <c r="AN365" i="1"/>
  <c r="AM365" i="1"/>
  <c r="AL365" i="1"/>
  <c r="AP364" i="1"/>
  <c r="AO364" i="1"/>
  <c r="AN364" i="1"/>
  <c r="AM364" i="1"/>
  <c r="AL364" i="1"/>
  <c r="AP363" i="1"/>
  <c r="AO363" i="1"/>
  <c r="AN363" i="1"/>
  <c r="AM363" i="1"/>
  <c r="AL363" i="1"/>
  <c r="AP362" i="1"/>
  <c r="AO362" i="1"/>
  <c r="AN362" i="1"/>
  <c r="AM362" i="1"/>
  <c r="AL362" i="1"/>
  <c r="AP361" i="1"/>
  <c r="AO361" i="1"/>
  <c r="AN361" i="1"/>
  <c r="AM361" i="1"/>
  <c r="AL361" i="1"/>
  <c r="AP360" i="1"/>
  <c r="AO360" i="1"/>
  <c r="AN360" i="1"/>
  <c r="AM360" i="1"/>
  <c r="AL360" i="1"/>
  <c r="AP359" i="1"/>
  <c r="AO359" i="1"/>
  <c r="AN359" i="1"/>
  <c r="AM359" i="1"/>
  <c r="AL359" i="1"/>
  <c r="AP358" i="1"/>
  <c r="AO358" i="1"/>
  <c r="AN358" i="1"/>
  <c r="AM358" i="1"/>
  <c r="AL358" i="1"/>
  <c r="AP357" i="1"/>
  <c r="AO357" i="1"/>
  <c r="AN357" i="1"/>
  <c r="AM357" i="1"/>
  <c r="AL357" i="1"/>
  <c r="AP356" i="1"/>
  <c r="AO356" i="1"/>
  <c r="AN356" i="1"/>
  <c r="AM356" i="1"/>
  <c r="AL356" i="1"/>
  <c r="AP355" i="1"/>
  <c r="AO355" i="1"/>
  <c r="AN355" i="1"/>
  <c r="AM355" i="1"/>
  <c r="AL355" i="1"/>
  <c r="AP354" i="1"/>
  <c r="AO354" i="1"/>
  <c r="AN354" i="1"/>
  <c r="AM354" i="1"/>
  <c r="AL354" i="1"/>
  <c r="AP353" i="1"/>
  <c r="AO353" i="1"/>
  <c r="AN353" i="1"/>
  <c r="AM353" i="1"/>
  <c r="AL353" i="1"/>
  <c r="AP352" i="1"/>
  <c r="AO352" i="1"/>
  <c r="AN352" i="1"/>
  <c r="AM352" i="1"/>
  <c r="AL352" i="1"/>
  <c r="AP351" i="1"/>
  <c r="AO351" i="1"/>
  <c r="AN351" i="1"/>
  <c r="AM351" i="1"/>
  <c r="AL351" i="1"/>
  <c r="AP350" i="1"/>
  <c r="AO350" i="1"/>
  <c r="AN350" i="1"/>
  <c r="AM350" i="1"/>
  <c r="AL350" i="1"/>
  <c r="AP349" i="1"/>
  <c r="AO349" i="1"/>
  <c r="AN349" i="1"/>
  <c r="AM349" i="1"/>
  <c r="AL349" i="1"/>
  <c r="AP348" i="1"/>
  <c r="AO348" i="1"/>
  <c r="AN348" i="1"/>
  <c r="AM348" i="1"/>
  <c r="AL348" i="1"/>
  <c r="AP347" i="1"/>
  <c r="AO347" i="1"/>
  <c r="AN347" i="1"/>
  <c r="AM347" i="1"/>
  <c r="AL347" i="1"/>
  <c r="AP346" i="1"/>
  <c r="AO346" i="1"/>
  <c r="AN346" i="1"/>
  <c r="AM346" i="1"/>
  <c r="AL346" i="1"/>
  <c r="AP345" i="1"/>
  <c r="AO345" i="1"/>
  <c r="AN345" i="1"/>
  <c r="AM345" i="1"/>
  <c r="AL345" i="1"/>
  <c r="AP344" i="1"/>
  <c r="AO344" i="1"/>
  <c r="AN344" i="1"/>
  <c r="AM344" i="1"/>
  <c r="AL344" i="1"/>
  <c r="AP343" i="1"/>
  <c r="AO343" i="1"/>
  <c r="AN343" i="1"/>
  <c r="AM343" i="1"/>
  <c r="AL343" i="1"/>
  <c r="AP342" i="1"/>
  <c r="AO342" i="1"/>
  <c r="AN342" i="1"/>
  <c r="AM342" i="1"/>
  <c r="AL342" i="1"/>
  <c r="AP341" i="1"/>
  <c r="AO341" i="1"/>
  <c r="AN341" i="1"/>
  <c r="AM341" i="1"/>
  <c r="AL341" i="1"/>
  <c r="AP340" i="1"/>
  <c r="AO340" i="1"/>
  <c r="AN340" i="1"/>
  <c r="AM340" i="1"/>
  <c r="AL340" i="1"/>
  <c r="AP339" i="1"/>
  <c r="AO339" i="1"/>
  <c r="AN339" i="1"/>
  <c r="AM339" i="1"/>
  <c r="AL339" i="1"/>
  <c r="AP338" i="1"/>
  <c r="AO338" i="1"/>
  <c r="AN338" i="1"/>
  <c r="AM338" i="1"/>
  <c r="AL338" i="1"/>
  <c r="AP337" i="1"/>
  <c r="AO337" i="1"/>
  <c r="AN337" i="1"/>
  <c r="AM337" i="1"/>
  <c r="AL337" i="1"/>
  <c r="AP336" i="1"/>
  <c r="AO336" i="1"/>
  <c r="AN336" i="1"/>
  <c r="AM336" i="1"/>
  <c r="AL336" i="1"/>
  <c r="AP335" i="1"/>
  <c r="AO335" i="1"/>
  <c r="AN335" i="1"/>
  <c r="AM335" i="1"/>
  <c r="AL335" i="1"/>
  <c r="AP334" i="1"/>
  <c r="AO334" i="1"/>
  <c r="AN334" i="1"/>
  <c r="AM334" i="1"/>
  <c r="AL334" i="1"/>
  <c r="AP333" i="1"/>
  <c r="AO333" i="1"/>
  <c r="AN333" i="1"/>
  <c r="AM333" i="1"/>
  <c r="AL333" i="1"/>
  <c r="AP332" i="1"/>
  <c r="AO332" i="1"/>
  <c r="AN332" i="1"/>
  <c r="AM332" i="1"/>
  <c r="AL332" i="1"/>
  <c r="AP331" i="1"/>
  <c r="AO331" i="1"/>
  <c r="AN331" i="1"/>
  <c r="AM331" i="1"/>
  <c r="AL331" i="1"/>
  <c r="AP330" i="1"/>
  <c r="AO330" i="1"/>
  <c r="AN330" i="1"/>
  <c r="AM330" i="1"/>
  <c r="AL330" i="1"/>
  <c r="AP329" i="1"/>
  <c r="AO329" i="1"/>
  <c r="AN329" i="1"/>
  <c r="AM329" i="1"/>
  <c r="AL329" i="1"/>
  <c r="AP328" i="1"/>
  <c r="AO328" i="1"/>
  <c r="AN328" i="1"/>
  <c r="AM328" i="1"/>
  <c r="AL328" i="1"/>
  <c r="AP327" i="1"/>
  <c r="AO327" i="1"/>
  <c r="AN327" i="1"/>
  <c r="AM327" i="1"/>
  <c r="AL327" i="1"/>
  <c r="AP326" i="1"/>
  <c r="AO326" i="1"/>
  <c r="AN326" i="1"/>
  <c r="AM326" i="1"/>
  <c r="AL326" i="1"/>
  <c r="AP325" i="1"/>
  <c r="AO325" i="1"/>
  <c r="AN325" i="1"/>
  <c r="AM325" i="1"/>
  <c r="AL325" i="1"/>
  <c r="AP324" i="1"/>
  <c r="AO324" i="1"/>
  <c r="AN324" i="1"/>
  <c r="AM324" i="1"/>
  <c r="AL324" i="1"/>
  <c r="AP323" i="1"/>
  <c r="AO323" i="1"/>
  <c r="AN323" i="1"/>
  <c r="AM323" i="1"/>
  <c r="AL323" i="1"/>
  <c r="AP322" i="1"/>
  <c r="AO322" i="1"/>
  <c r="AN322" i="1"/>
  <c r="AM322" i="1"/>
  <c r="AL322" i="1"/>
  <c r="AP321" i="1"/>
  <c r="AO321" i="1"/>
  <c r="AN321" i="1"/>
  <c r="AM321" i="1"/>
  <c r="AL321" i="1"/>
  <c r="AP320" i="1"/>
  <c r="AO320" i="1"/>
  <c r="AN320" i="1"/>
  <c r="AM320" i="1"/>
  <c r="AL320" i="1"/>
  <c r="AP319" i="1"/>
  <c r="AO319" i="1"/>
  <c r="AN319" i="1"/>
  <c r="AM319" i="1"/>
  <c r="AL319" i="1"/>
  <c r="AP318" i="1"/>
  <c r="AO318" i="1"/>
  <c r="AN318" i="1"/>
  <c r="AM318" i="1"/>
  <c r="AL318" i="1"/>
  <c r="AP317" i="1"/>
  <c r="AO317" i="1"/>
  <c r="AN317" i="1"/>
  <c r="AM317" i="1"/>
  <c r="AL317" i="1"/>
  <c r="AP316" i="1"/>
  <c r="AO316" i="1"/>
  <c r="AN316" i="1"/>
  <c r="AM316" i="1"/>
  <c r="AL316" i="1"/>
  <c r="AP315" i="1"/>
  <c r="AO315" i="1"/>
  <c r="AN315" i="1"/>
  <c r="AM315" i="1"/>
  <c r="AL315" i="1"/>
  <c r="AP314" i="1"/>
  <c r="AO314" i="1"/>
  <c r="AN314" i="1"/>
  <c r="AM314" i="1"/>
  <c r="AL314" i="1"/>
  <c r="AP313" i="1"/>
  <c r="AO313" i="1"/>
  <c r="AN313" i="1"/>
  <c r="AM313" i="1"/>
  <c r="AL313" i="1"/>
  <c r="AP312" i="1"/>
  <c r="AO312" i="1"/>
  <c r="AN312" i="1"/>
  <c r="AM312" i="1"/>
  <c r="AL312" i="1"/>
  <c r="AP311" i="1"/>
  <c r="AO311" i="1"/>
  <c r="AN311" i="1"/>
  <c r="AM311" i="1"/>
  <c r="AL311" i="1"/>
  <c r="AP310" i="1"/>
  <c r="AO310" i="1"/>
  <c r="AN310" i="1"/>
  <c r="AM310" i="1"/>
  <c r="AL310" i="1"/>
  <c r="AP309" i="1"/>
  <c r="AO309" i="1"/>
  <c r="AN309" i="1"/>
  <c r="AM309" i="1"/>
  <c r="AL309" i="1"/>
  <c r="AP308" i="1"/>
  <c r="AO308" i="1"/>
  <c r="AN308" i="1"/>
  <c r="AM308" i="1"/>
  <c r="AL308" i="1"/>
  <c r="AP307" i="1"/>
  <c r="AO307" i="1"/>
  <c r="AN307" i="1"/>
  <c r="AM307" i="1"/>
  <c r="AL307" i="1"/>
  <c r="AP306" i="1"/>
  <c r="AO306" i="1"/>
  <c r="AN306" i="1"/>
  <c r="AM306" i="1"/>
  <c r="AL306" i="1"/>
  <c r="AP305" i="1"/>
  <c r="AO305" i="1"/>
  <c r="AN305" i="1"/>
  <c r="AM305" i="1"/>
  <c r="AL305" i="1"/>
  <c r="AP304" i="1"/>
  <c r="AO304" i="1"/>
  <c r="AN304" i="1"/>
  <c r="AM304" i="1"/>
  <c r="AL304" i="1"/>
  <c r="AP303" i="1"/>
  <c r="AO303" i="1"/>
  <c r="AN303" i="1"/>
  <c r="AM303" i="1"/>
  <c r="AL303" i="1"/>
  <c r="AP302" i="1"/>
  <c r="AO302" i="1"/>
  <c r="AN302" i="1"/>
  <c r="AM302" i="1"/>
  <c r="AL302" i="1"/>
  <c r="AP301" i="1"/>
  <c r="AO301" i="1"/>
  <c r="AN301" i="1"/>
  <c r="AM301" i="1"/>
  <c r="AL301" i="1"/>
  <c r="AP300" i="1"/>
  <c r="AO300" i="1"/>
  <c r="AN300" i="1"/>
  <c r="AM300" i="1"/>
  <c r="AL300" i="1"/>
  <c r="AP299" i="1"/>
  <c r="AO299" i="1"/>
  <c r="AN299" i="1"/>
  <c r="AM299" i="1"/>
  <c r="AL299" i="1"/>
  <c r="AP298" i="1"/>
  <c r="AO298" i="1"/>
  <c r="AN298" i="1"/>
  <c r="AM298" i="1"/>
  <c r="AL298" i="1"/>
  <c r="AP297" i="1"/>
  <c r="AO297" i="1"/>
  <c r="AN297" i="1"/>
  <c r="AM297" i="1"/>
  <c r="AL297" i="1"/>
  <c r="AP296" i="1"/>
  <c r="AO296" i="1"/>
  <c r="AN296" i="1"/>
  <c r="AM296" i="1"/>
  <c r="AL296" i="1"/>
  <c r="AP295" i="1"/>
  <c r="AO295" i="1"/>
  <c r="AN295" i="1"/>
  <c r="AM295" i="1"/>
  <c r="AL295" i="1"/>
  <c r="AP294" i="1"/>
  <c r="AO294" i="1"/>
  <c r="AN294" i="1"/>
  <c r="AM294" i="1"/>
  <c r="AL294" i="1"/>
  <c r="AP293" i="1"/>
  <c r="AO293" i="1"/>
  <c r="AN293" i="1"/>
  <c r="AM293" i="1"/>
  <c r="AL293" i="1"/>
  <c r="AP292" i="1"/>
  <c r="AO292" i="1"/>
  <c r="AN292" i="1"/>
  <c r="AM292" i="1"/>
  <c r="AL292" i="1"/>
  <c r="AP291" i="1"/>
  <c r="AO291" i="1"/>
  <c r="AN291" i="1"/>
  <c r="AM291" i="1"/>
  <c r="AL291" i="1"/>
  <c r="AP290" i="1"/>
  <c r="AO290" i="1"/>
  <c r="AN290" i="1"/>
  <c r="AM290" i="1"/>
  <c r="AL290" i="1"/>
  <c r="AP289" i="1"/>
  <c r="AO289" i="1"/>
  <c r="AN289" i="1"/>
  <c r="AM289" i="1"/>
  <c r="AL289" i="1"/>
  <c r="AP288" i="1"/>
  <c r="AO288" i="1"/>
  <c r="AN288" i="1"/>
  <c r="AM288" i="1"/>
  <c r="AL288" i="1"/>
  <c r="AP287" i="1"/>
  <c r="AO287" i="1"/>
  <c r="AN287" i="1"/>
  <c r="AM287" i="1"/>
  <c r="AL287" i="1"/>
  <c r="AP286" i="1"/>
  <c r="AO286" i="1"/>
  <c r="AN286" i="1"/>
  <c r="AM286" i="1"/>
  <c r="AL286" i="1"/>
  <c r="AP285" i="1"/>
  <c r="AO285" i="1"/>
  <c r="AN285" i="1"/>
  <c r="AM285" i="1"/>
  <c r="AL285" i="1"/>
  <c r="AP284" i="1"/>
  <c r="AO284" i="1"/>
  <c r="AN284" i="1"/>
  <c r="AM284" i="1"/>
  <c r="AL284" i="1"/>
  <c r="AP283" i="1"/>
  <c r="AO283" i="1"/>
  <c r="AN283" i="1"/>
  <c r="AM283" i="1"/>
  <c r="AL283" i="1"/>
  <c r="AP282" i="1"/>
  <c r="AO282" i="1"/>
  <c r="AN282" i="1"/>
  <c r="AM282" i="1"/>
  <c r="AL282" i="1"/>
  <c r="AP281" i="1"/>
  <c r="AO281" i="1"/>
  <c r="AN281" i="1"/>
  <c r="AM281" i="1"/>
  <c r="AL281" i="1"/>
  <c r="AP280" i="1"/>
  <c r="AO280" i="1"/>
  <c r="AN280" i="1"/>
  <c r="AM280" i="1"/>
  <c r="AL280" i="1"/>
  <c r="AP279" i="1"/>
  <c r="AO279" i="1"/>
  <c r="AN279" i="1"/>
  <c r="AM279" i="1"/>
  <c r="AL279" i="1"/>
  <c r="AP278" i="1"/>
  <c r="AO278" i="1"/>
  <c r="AN278" i="1"/>
  <c r="AM278" i="1"/>
  <c r="AL278" i="1"/>
  <c r="AP277" i="1"/>
  <c r="AO277" i="1"/>
  <c r="AN277" i="1"/>
  <c r="AM277" i="1"/>
  <c r="AL277" i="1"/>
  <c r="AP276" i="1"/>
  <c r="AO276" i="1"/>
  <c r="AN276" i="1"/>
  <c r="AM276" i="1"/>
  <c r="AL276" i="1"/>
  <c r="AP275" i="1"/>
  <c r="AO275" i="1"/>
  <c r="AN275" i="1"/>
  <c r="AM275" i="1"/>
  <c r="AL275" i="1"/>
  <c r="AP274" i="1"/>
  <c r="AO274" i="1"/>
  <c r="AN274" i="1"/>
  <c r="AM274" i="1"/>
  <c r="AL274" i="1"/>
  <c r="AP273" i="1"/>
  <c r="AO273" i="1"/>
  <c r="AN273" i="1"/>
  <c r="AM273" i="1"/>
  <c r="AL273" i="1"/>
  <c r="AP272" i="1"/>
  <c r="AO272" i="1"/>
  <c r="AN272" i="1"/>
  <c r="AM272" i="1"/>
  <c r="AL272" i="1"/>
  <c r="AP271" i="1"/>
  <c r="AO271" i="1"/>
  <c r="AN271" i="1"/>
  <c r="AM271" i="1"/>
  <c r="AL271" i="1"/>
  <c r="AP270" i="1"/>
  <c r="AO270" i="1"/>
  <c r="AN270" i="1"/>
  <c r="AM270" i="1"/>
  <c r="AL270" i="1"/>
  <c r="AP269" i="1"/>
  <c r="AO269" i="1"/>
  <c r="AN269" i="1"/>
  <c r="AM269" i="1"/>
  <c r="AL269" i="1"/>
  <c r="AP268" i="1"/>
  <c r="AO268" i="1"/>
  <c r="AN268" i="1"/>
  <c r="AM268" i="1"/>
  <c r="AL268" i="1"/>
  <c r="AP267" i="1"/>
  <c r="AO267" i="1"/>
  <c r="AN267" i="1"/>
  <c r="AM267" i="1"/>
  <c r="AL267" i="1"/>
  <c r="AP266" i="1"/>
  <c r="AO266" i="1"/>
  <c r="AN266" i="1"/>
  <c r="AM266" i="1"/>
  <c r="AL266" i="1"/>
  <c r="AP265" i="1"/>
  <c r="AO265" i="1"/>
  <c r="AN265" i="1"/>
  <c r="AM265" i="1"/>
  <c r="AL265" i="1"/>
  <c r="AP264" i="1"/>
  <c r="AO264" i="1"/>
  <c r="AN264" i="1"/>
  <c r="AM264" i="1"/>
  <c r="AL264" i="1"/>
  <c r="AP263" i="1"/>
  <c r="AO263" i="1"/>
  <c r="AN263" i="1"/>
  <c r="AM263" i="1"/>
  <c r="AL263" i="1"/>
  <c r="AP262" i="1"/>
  <c r="AO262" i="1"/>
  <c r="AN262" i="1"/>
  <c r="AM262" i="1"/>
  <c r="AL262" i="1"/>
  <c r="AP261" i="1"/>
  <c r="AO261" i="1"/>
  <c r="AN261" i="1"/>
  <c r="AM261" i="1"/>
  <c r="AL261" i="1"/>
  <c r="AP260" i="1"/>
  <c r="AO260" i="1"/>
  <c r="AN260" i="1"/>
  <c r="AM260" i="1"/>
  <c r="AL260" i="1"/>
  <c r="AP259" i="1"/>
  <c r="AO259" i="1"/>
  <c r="AN259" i="1"/>
  <c r="AM259" i="1"/>
  <c r="AL259" i="1"/>
  <c r="AP258" i="1"/>
  <c r="AO258" i="1"/>
  <c r="AN258" i="1"/>
  <c r="AM258" i="1"/>
  <c r="AL258" i="1"/>
  <c r="AP257" i="1"/>
  <c r="AO257" i="1"/>
  <c r="AN257" i="1"/>
  <c r="AM257" i="1"/>
  <c r="AL257" i="1"/>
  <c r="AP256" i="1"/>
  <c r="AO256" i="1"/>
  <c r="AN256" i="1"/>
  <c r="AM256" i="1"/>
  <c r="AL256" i="1"/>
  <c r="AP255" i="1"/>
  <c r="AO255" i="1"/>
  <c r="AN255" i="1"/>
  <c r="AM255" i="1"/>
  <c r="AL255" i="1"/>
  <c r="AP254" i="1"/>
  <c r="AO254" i="1"/>
  <c r="AN254" i="1"/>
  <c r="AM254" i="1"/>
  <c r="AL254" i="1"/>
  <c r="AP253" i="1"/>
  <c r="AO253" i="1"/>
  <c r="AN253" i="1"/>
  <c r="AM253" i="1"/>
  <c r="AL253" i="1"/>
  <c r="AP252" i="1"/>
  <c r="AO252" i="1"/>
  <c r="AN252" i="1"/>
  <c r="AM252" i="1"/>
  <c r="AL252" i="1"/>
  <c r="AP251" i="1"/>
  <c r="AO251" i="1"/>
  <c r="AN251" i="1"/>
  <c r="AM251" i="1"/>
  <c r="AL251" i="1"/>
  <c r="AP250" i="1"/>
  <c r="AO250" i="1"/>
  <c r="AN250" i="1"/>
  <c r="AM250" i="1"/>
  <c r="AL250" i="1"/>
  <c r="AP249" i="1"/>
  <c r="AO249" i="1"/>
  <c r="AN249" i="1"/>
  <c r="AM249" i="1"/>
  <c r="AL249" i="1"/>
  <c r="AP248" i="1"/>
  <c r="AO248" i="1"/>
  <c r="AN248" i="1"/>
  <c r="AM248" i="1"/>
  <c r="AL248" i="1"/>
  <c r="AP247" i="1"/>
  <c r="AO247" i="1"/>
  <c r="AN247" i="1"/>
  <c r="AM247" i="1"/>
  <c r="AL247" i="1"/>
  <c r="AP246" i="1"/>
  <c r="AO246" i="1"/>
  <c r="AN246" i="1"/>
  <c r="AM246" i="1"/>
  <c r="AL246" i="1"/>
  <c r="AP245" i="1"/>
  <c r="AO245" i="1"/>
  <c r="AN245" i="1"/>
  <c r="AM245" i="1"/>
  <c r="AL245" i="1"/>
  <c r="AP244" i="1"/>
  <c r="AO244" i="1"/>
  <c r="AN244" i="1"/>
  <c r="AM244" i="1"/>
  <c r="AL244" i="1"/>
  <c r="AP243" i="1"/>
  <c r="AO243" i="1"/>
  <c r="AN243" i="1"/>
  <c r="AM243" i="1"/>
  <c r="AL243" i="1"/>
  <c r="AP242" i="1"/>
  <c r="AO242" i="1"/>
  <c r="AN242" i="1"/>
  <c r="AM242" i="1"/>
  <c r="AL242" i="1"/>
  <c r="AP241" i="1"/>
  <c r="AO241" i="1"/>
  <c r="AN241" i="1"/>
  <c r="AM241" i="1"/>
  <c r="AL241" i="1"/>
  <c r="AP240" i="1"/>
  <c r="AO240" i="1"/>
  <c r="AN240" i="1"/>
  <c r="AM240" i="1"/>
  <c r="AL240" i="1"/>
  <c r="AP239" i="1"/>
  <c r="AO239" i="1"/>
  <c r="AN239" i="1"/>
  <c r="AM239" i="1"/>
  <c r="AL239" i="1"/>
  <c r="AP238" i="1"/>
  <c r="AO238" i="1"/>
  <c r="AN238" i="1"/>
  <c r="AM238" i="1"/>
  <c r="AL238" i="1"/>
  <c r="AP237" i="1"/>
  <c r="AO237" i="1"/>
  <c r="AN237" i="1"/>
  <c r="AM237" i="1"/>
  <c r="AL237" i="1"/>
  <c r="AP236" i="1"/>
  <c r="AO236" i="1"/>
  <c r="AN236" i="1"/>
  <c r="AM236" i="1"/>
  <c r="AL236" i="1"/>
  <c r="AP235" i="1"/>
  <c r="AO235" i="1"/>
  <c r="AN235" i="1"/>
  <c r="AM235" i="1"/>
  <c r="AL235" i="1"/>
  <c r="AP234" i="1"/>
  <c r="AO234" i="1"/>
  <c r="AN234" i="1"/>
  <c r="AM234" i="1"/>
  <c r="AL234" i="1"/>
  <c r="AP233" i="1"/>
  <c r="AO233" i="1"/>
  <c r="AN233" i="1"/>
  <c r="AM233" i="1"/>
  <c r="AL233" i="1"/>
  <c r="AP232" i="1"/>
  <c r="AO232" i="1"/>
  <c r="AN232" i="1"/>
  <c r="AM232" i="1"/>
  <c r="AL232" i="1"/>
  <c r="AP231" i="1"/>
  <c r="AO231" i="1"/>
  <c r="AN231" i="1"/>
  <c r="AM231" i="1"/>
  <c r="AL231" i="1"/>
  <c r="AP230" i="1"/>
  <c r="AO230" i="1"/>
  <c r="AN230" i="1"/>
  <c r="AM230" i="1"/>
  <c r="AL230" i="1"/>
  <c r="AP229" i="1"/>
  <c r="AO229" i="1"/>
  <c r="AN229" i="1"/>
  <c r="AM229" i="1"/>
  <c r="AL229" i="1"/>
  <c r="AP228" i="1"/>
  <c r="AO228" i="1"/>
  <c r="AN228" i="1"/>
  <c r="AM228" i="1"/>
  <c r="AL228" i="1"/>
  <c r="AP227" i="1"/>
  <c r="AO227" i="1"/>
  <c r="AN227" i="1"/>
  <c r="AM227" i="1"/>
  <c r="AL227" i="1"/>
  <c r="AP226" i="1"/>
  <c r="AO226" i="1"/>
  <c r="AN226" i="1"/>
  <c r="AM226" i="1"/>
  <c r="AL226" i="1"/>
  <c r="AP225" i="1"/>
  <c r="AO225" i="1"/>
  <c r="AN225" i="1"/>
  <c r="AM225" i="1"/>
  <c r="AL225" i="1"/>
  <c r="AP224" i="1"/>
  <c r="AO224" i="1"/>
  <c r="AN224" i="1"/>
  <c r="AM224" i="1"/>
  <c r="AL224" i="1"/>
  <c r="AP223" i="1"/>
  <c r="AO223" i="1"/>
  <c r="AN223" i="1"/>
  <c r="AM223" i="1"/>
  <c r="AL223" i="1"/>
  <c r="AP222" i="1"/>
  <c r="AO222" i="1"/>
  <c r="AN222" i="1"/>
  <c r="AM222" i="1"/>
  <c r="AL222" i="1"/>
  <c r="AP221" i="1"/>
  <c r="AO221" i="1"/>
  <c r="AN221" i="1"/>
  <c r="AM221" i="1"/>
  <c r="AL221" i="1"/>
  <c r="AP220" i="1"/>
  <c r="AO220" i="1"/>
  <c r="AN220" i="1"/>
  <c r="AM220" i="1"/>
  <c r="AL220" i="1"/>
  <c r="AP219" i="1"/>
  <c r="AO219" i="1"/>
  <c r="AN219" i="1"/>
  <c r="AM219" i="1"/>
  <c r="AL219" i="1"/>
  <c r="AP218" i="1"/>
  <c r="AO218" i="1"/>
  <c r="AN218" i="1"/>
  <c r="AM218" i="1"/>
  <c r="AL218" i="1"/>
  <c r="AP217" i="1"/>
  <c r="AO217" i="1"/>
  <c r="AN217" i="1"/>
  <c r="AM217" i="1"/>
  <c r="AL217" i="1"/>
  <c r="AP216" i="1"/>
  <c r="AO216" i="1"/>
  <c r="AN216" i="1"/>
  <c r="AM216" i="1"/>
  <c r="AL216" i="1"/>
  <c r="AP215" i="1"/>
  <c r="AO215" i="1"/>
  <c r="AN215" i="1"/>
  <c r="AM215" i="1"/>
  <c r="AL215" i="1"/>
  <c r="AP214" i="1"/>
  <c r="AO214" i="1"/>
  <c r="AN214" i="1"/>
  <c r="AM214" i="1"/>
  <c r="AL214" i="1"/>
  <c r="AP213" i="1"/>
  <c r="AO213" i="1"/>
  <c r="AN213" i="1"/>
  <c r="AM213" i="1"/>
  <c r="AL213" i="1"/>
  <c r="AP212" i="1"/>
  <c r="AO212" i="1"/>
  <c r="AN212" i="1"/>
  <c r="AM212" i="1"/>
  <c r="AL212" i="1"/>
  <c r="AP211" i="1"/>
  <c r="AO211" i="1"/>
  <c r="AN211" i="1"/>
  <c r="AM211" i="1"/>
  <c r="AL211" i="1"/>
  <c r="AP210" i="1"/>
  <c r="AO210" i="1"/>
  <c r="AN210" i="1"/>
  <c r="AM210" i="1"/>
  <c r="AL210" i="1"/>
  <c r="AP209" i="1"/>
  <c r="AO209" i="1"/>
  <c r="AN209" i="1"/>
  <c r="AM209" i="1"/>
  <c r="AL209" i="1"/>
  <c r="AP208" i="1"/>
  <c r="AO208" i="1"/>
  <c r="AN208" i="1"/>
  <c r="AM208" i="1"/>
  <c r="AL208" i="1"/>
  <c r="AP207" i="1"/>
  <c r="AO207" i="1"/>
  <c r="AN207" i="1"/>
  <c r="AM207" i="1"/>
  <c r="AL207" i="1"/>
  <c r="AP206" i="1"/>
  <c r="AO206" i="1"/>
  <c r="AN206" i="1"/>
  <c r="AM206" i="1"/>
  <c r="AL206" i="1"/>
  <c r="AP205" i="1"/>
  <c r="AO205" i="1"/>
  <c r="AN205" i="1"/>
  <c r="AM205" i="1"/>
  <c r="AL205" i="1"/>
  <c r="AP204" i="1"/>
  <c r="AO204" i="1"/>
  <c r="AN204" i="1"/>
  <c r="AM204" i="1"/>
  <c r="AL204" i="1"/>
  <c r="AP203" i="1"/>
  <c r="AO203" i="1"/>
  <c r="AN203" i="1"/>
  <c r="AM203" i="1"/>
  <c r="AL203" i="1"/>
  <c r="AP202" i="1"/>
  <c r="AO202" i="1"/>
  <c r="AN202" i="1"/>
  <c r="AM202" i="1"/>
  <c r="AL202" i="1"/>
  <c r="AP201" i="1"/>
  <c r="AO201" i="1"/>
  <c r="AN201" i="1"/>
  <c r="AM201" i="1"/>
  <c r="AL201" i="1"/>
  <c r="AP200" i="1"/>
  <c r="AO200" i="1"/>
  <c r="AN200" i="1"/>
  <c r="AM200" i="1"/>
  <c r="AL200" i="1"/>
  <c r="AP199" i="1"/>
  <c r="AO199" i="1"/>
  <c r="AN199" i="1"/>
  <c r="AM199" i="1"/>
  <c r="AL199" i="1"/>
  <c r="AP198" i="1"/>
  <c r="AO198" i="1"/>
  <c r="AN198" i="1"/>
  <c r="AM198" i="1"/>
  <c r="AL198" i="1"/>
  <c r="AP197" i="1"/>
  <c r="AO197" i="1"/>
  <c r="AN197" i="1"/>
  <c r="AM197" i="1"/>
  <c r="AL197" i="1"/>
  <c r="AP196" i="1"/>
  <c r="AO196" i="1"/>
  <c r="AN196" i="1"/>
  <c r="AM196" i="1"/>
  <c r="AL196" i="1"/>
  <c r="AP195" i="1"/>
  <c r="AO195" i="1"/>
  <c r="AN195" i="1"/>
  <c r="AM195" i="1"/>
  <c r="AL195" i="1"/>
  <c r="AP194" i="1"/>
  <c r="AO194" i="1"/>
  <c r="AN194" i="1"/>
  <c r="AM194" i="1"/>
  <c r="AL194" i="1"/>
  <c r="AP193" i="1"/>
  <c r="AO193" i="1"/>
  <c r="AN193" i="1"/>
  <c r="AM193" i="1"/>
  <c r="AL193" i="1"/>
  <c r="AP192" i="1"/>
  <c r="AO192" i="1"/>
  <c r="AN192" i="1"/>
  <c r="AM192" i="1"/>
  <c r="AL192" i="1"/>
  <c r="AP191" i="1"/>
  <c r="AO191" i="1"/>
  <c r="AN191" i="1"/>
  <c r="AM191" i="1"/>
  <c r="AL191" i="1"/>
  <c r="AP190" i="1"/>
  <c r="AO190" i="1"/>
  <c r="AN190" i="1"/>
  <c r="AM190" i="1"/>
  <c r="AL190" i="1"/>
  <c r="AP189" i="1"/>
  <c r="AO189" i="1"/>
  <c r="AN189" i="1"/>
  <c r="AM189" i="1"/>
  <c r="AL189" i="1"/>
  <c r="AP188" i="1"/>
  <c r="AO188" i="1"/>
  <c r="AN188" i="1"/>
  <c r="AM188" i="1"/>
  <c r="AL188" i="1"/>
  <c r="AP187" i="1"/>
  <c r="AO187" i="1"/>
  <c r="AN187" i="1"/>
  <c r="AM187" i="1"/>
  <c r="AL187" i="1"/>
  <c r="AP186" i="1"/>
  <c r="AO186" i="1"/>
  <c r="AN186" i="1"/>
  <c r="AM186" i="1"/>
  <c r="AL186" i="1"/>
  <c r="AP185" i="1"/>
  <c r="AO185" i="1"/>
  <c r="AN185" i="1"/>
  <c r="AM185" i="1"/>
  <c r="AL185" i="1"/>
  <c r="AP184" i="1"/>
  <c r="AO184" i="1"/>
  <c r="AN184" i="1"/>
  <c r="AM184" i="1"/>
  <c r="AL184" i="1"/>
  <c r="AP183" i="1"/>
  <c r="AO183" i="1"/>
  <c r="AN183" i="1"/>
  <c r="AM183" i="1"/>
  <c r="AL183" i="1"/>
  <c r="AP182" i="1"/>
  <c r="AO182" i="1"/>
  <c r="AN182" i="1"/>
  <c r="AM182" i="1"/>
  <c r="AL182" i="1"/>
  <c r="AP181" i="1"/>
  <c r="AO181" i="1"/>
  <c r="AN181" i="1"/>
  <c r="AM181" i="1"/>
  <c r="AL181" i="1"/>
  <c r="AP180" i="1"/>
  <c r="AO180" i="1"/>
  <c r="AN180" i="1"/>
  <c r="AM180" i="1"/>
  <c r="AL180" i="1"/>
  <c r="AP179" i="1"/>
  <c r="AO179" i="1"/>
  <c r="AN179" i="1"/>
  <c r="AM179" i="1"/>
  <c r="AL179" i="1"/>
  <c r="AP178" i="1"/>
  <c r="AO178" i="1"/>
  <c r="AN178" i="1"/>
  <c r="AM178" i="1"/>
  <c r="AL178" i="1"/>
  <c r="AP177" i="1"/>
  <c r="AO177" i="1"/>
  <c r="AN177" i="1"/>
  <c r="AM177" i="1"/>
  <c r="AL177" i="1"/>
  <c r="AP176" i="1"/>
  <c r="AO176" i="1"/>
  <c r="AN176" i="1"/>
  <c r="AM176" i="1"/>
  <c r="AL176" i="1"/>
  <c r="AP175" i="1"/>
  <c r="AO175" i="1"/>
  <c r="AN175" i="1"/>
  <c r="AM175" i="1"/>
  <c r="AL175" i="1"/>
  <c r="AP174" i="1"/>
  <c r="AO174" i="1"/>
  <c r="AN174" i="1"/>
  <c r="AM174" i="1"/>
  <c r="AL174" i="1"/>
  <c r="AP173" i="1"/>
  <c r="AO173" i="1"/>
  <c r="AN173" i="1"/>
  <c r="AM173" i="1"/>
  <c r="AL173" i="1"/>
  <c r="AP172" i="1"/>
  <c r="AO172" i="1"/>
  <c r="AN172" i="1"/>
  <c r="AM172" i="1"/>
  <c r="AL172" i="1"/>
  <c r="AP171" i="1"/>
  <c r="AO171" i="1"/>
  <c r="AN171" i="1"/>
  <c r="AM171" i="1"/>
  <c r="AL171" i="1"/>
  <c r="AP170" i="1"/>
  <c r="AO170" i="1"/>
  <c r="AN170" i="1"/>
  <c r="AM170" i="1"/>
  <c r="AL170" i="1"/>
  <c r="AP169" i="1"/>
  <c r="AO169" i="1"/>
  <c r="AN169" i="1"/>
  <c r="AM169" i="1"/>
  <c r="AL169" i="1"/>
  <c r="AP168" i="1"/>
  <c r="AO168" i="1"/>
  <c r="AN168" i="1"/>
  <c r="AM168" i="1"/>
  <c r="AL168" i="1"/>
  <c r="AP167" i="1"/>
  <c r="AO167" i="1"/>
  <c r="AN167" i="1"/>
  <c r="AM167" i="1"/>
  <c r="AL167" i="1"/>
  <c r="AP166" i="1"/>
  <c r="AO166" i="1"/>
  <c r="AN166" i="1"/>
  <c r="AM166" i="1"/>
  <c r="AL166" i="1"/>
  <c r="AP165" i="1"/>
  <c r="AO165" i="1"/>
  <c r="AN165" i="1"/>
  <c r="AM165" i="1"/>
  <c r="AL165" i="1"/>
  <c r="AP164" i="1"/>
  <c r="AO164" i="1"/>
  <c r="AN164" i="1"/>
  <c r="AM164" i="1"/>
  <c r="AL164" i="1"/>
  <c r="AP163" i="1"/>
  <c r="AO163" i="1"/>
  <c r="AN163" i="1"/>
  <c r="AM163" i="1"/>
  <c r="AL163" i="1"/>
  <c r="AP162" i="1"/>
  <c r="AO162" i="1"/>
  <c r="AN162" i="1"/>
  <c r="AM162" i="1"/>
  <c r="AL162" i="1"/>
  <c r="AP161" i="1"/>
  <c r="AO161" i="1"/>
  <c r="AN161" i="1"/>
  <c r="AM161" i="1"/>
  <c r="AL161" i="1"/>
  <c r="AP160" i="1"/>
  <c r="AO160" i="1"/>
  <c r="AN160" i="1"/>
  <c r="AM160" i="1"/>
  <c r="AL160" i="1"/>
  <c r="AP159" i="1"/>
  <c r="AO159" i="1"/>
  <c r="AN159" i="1"/>
  <c r="AM159" i="1"/>
  <c r="AL159" i="1"/>
  <c r="AP158" i="1"/>
  <c r="AO158" i="1"/>
  <c r="AN158" i="1"/>
  <c r="AM158" i="1"/>
  <c r="AL158" i="1"/>
  <c r="AP157" i="1"/>
  <c r="AO157" i="1"/>
  <c r="AN157" i="1"/>
  <c r="AM157" i="1"/>
  <c r="AL157" i="1"/>
  <c r="AP156" i="1"/>
  <c r="AO156" i="1"/>
  <c r="AN156" i="1"/>
  <c r="AM156" i="1"/>
  <c r="AL156" i="1"/>
  <c r="AP155" i="1"/>
  <c r="AO155" i="1"/>
  <c r="AN155" i="1"/>
  <c r="AM155" i="1"/>
  <c r="AL155" i="1"/>
  <c r="AP154" i="1"/>
  <c r="AO154" i="1"/>
  <c r="AN154" i="1"/>
  <c r="AM154" i="1"/>
  <c r="AL154" i="1"/>
  <c r="AP153" i="1"/>
  <c r="AO153" i="1"/>
  <c r="AN153" i="1"/>
  <c r="AM153" i="1"/>
  <c r="AL153" i="1"/>
  <c r="AP152" i="1"/>
  <c r="AO152" i="1"/>
  <c r="AN152" i="1"/>
  <c r="AM152" i="1"/>
  <c r="AL152" i="1"/>
  <c r="AP151" i="1"/>
  <c r="AO151" i="1"/>
  <c r="AN151" i="1"/>
  <c r="AM151" i="1"/>
  <c r="AL151" i="1"/>
  <c r="AP150" i="1"/>
  <c r="AO150" i="1"/>
  <c r="AN150" i="1"/>
  <c r="AM150" i="1"/>
  <c r="AL150" i="1"/>
  <c r="AP149" i="1"/>
  <c r="AO149" i="1"/>
  <c r="AN149" i="1"/>
  <c r="AM149" i="1"/>
  <c r="AL149" i="1"/>
  <c r="AP148" i="1"/>
  <c r="AO148" i="1"/>
  <c r="AN148" i="1"/>
  <c r="AM148" i="1"/>
  <c r="AL148" i="1"/>
  <c r="AP147" i="1"/>
  <c r="AO147" i="1"/>
  <c r="AN147" i="1"/>
  <c r="AM147" i="1"/>
  <c r="AL147" i="1"/>
  <c r="AP146" i="1"/>
  <c r="AO146" i="1"/>
  <c r="AN146" i="1"/>
  <c r="AM146" i="1"/>
  <c r="AL146" i="1"/>
  <c r="AP145" i="1"/>
  <c r="AO145" i="1"/>
  <c r="AN145" i="1"/>
  <c r="AM145" i="1"/>
  <c r="AL145" i="1"/>
  <c r="AP144" i="1"/>
  <c r="AO144" i="1"/>
  <c r="AN144" i="1"/>
  <c r="AM144" i="1"/>
  <c r="AL144" i="1"/>
  <c r="AP143" i="1"/>
  <c r="AO143" i="1"/>
  <c r="AN143" i="1"/>
  <c r="AM143" i="1"/>
  <c r="AL143" i="1"/>
  <c r="AP142" i="1"/>
  <c r="AO142" i="1"/>
  <c r="AN142" i="1"/>
  <c r="AM142" i="1"/>
  <c r="AL142" i="1"/>
  <c r="AP141" i="1"/>
  <c r="AO141" i="1"/>
  <c r="AN141" i="1"/>
  <c r="AM141" i="1"/>
  <c r="AL141" i="1"/>
  <c r="AP140" i="1"/>
  <c r="AO140" i="1"/>
  <c r="AN140" i="1"/>
  <c r="AM140" i="1"/>
  <c r="AL140" i="1"/>
  <c r="AP139" i="1"/>
  <c r="AO139" i="1"/>
  <c r="AN139" i="1"/>
  <c r="AM139" i="1"/>
  <c r="AL139" i="1"/>
  <c r="AP138" i="1"/>
  <c r="AO138" i="1"/>
  <c r="AN138" i="1"/>
  <c r="AM138" i="1"/>
  <c r="AL138" i="1"/>
  <c r="AP137" i="1"/>
  <c r="AO137" i="1"/>
  <c r="AN137" i="1"/>
  <c r="AM137" i="1"/>
  <c r="AL137" i="1"/>
  <c r="AP136" i="1"/>
  <c r="AO136" i="1"/>
  <c r="AN136" i="1"/>
  <c r="AM136" i="1"/>
  <c r="AL136" i="1"/>
  <c r="AP135" i="1"/>
  <c r="AO135" i="1"/>
  <c r="AN135" i="1"/>
  <c r="AM135" i="1"/>
  <c r="AL135" i="1"/>
  <c r="AP134" i="1"/>
  <c r="AO134" i="1"/>
  <c r="AN134" i="1"/>
  <c r="AM134" i="1"/>
  <c r="AL134" i="1"/>
  <c r="AP133" i="1"/>
  <c r="AO133" i="1"/>
  <c r="AN133" i="1"/>
  <c r="AM133" i="1"/>
  <c r="AL133" i="1"/>
  <c r="AP132" i="1"/>
  <c r="AO132" i="1"/>
  <c r="AN132" i="1"/>
  <c r="AM132" i="1"/>
  <c r="AL132" i="1"/>
  <c r="AP131" i="1"/>
  <c r="AO131" i="1"/>
  <c r="AN131" i="1"/>
  <c r="AM131" i="1"/>
  <c r="AL131" i="1"/>
  <c r="AP130" i="1"/>
  <c r="AO130" i="1"/>
  <c r="AN130" i="1"/>
  <c r="AM130" i="1"/>
  <c r="AL130" i="1"/>
  <c r="AP129" i="1"/>
  <c r="AO129" i="1"/>
  <c r="AN129" i="1"/>
  <c r="AM129" i="1"/>
  <c r="AL129" i="1"/>
  <c r="AP128" i="1"/>
  <c r="AO128" i="1"/>
  <c r="AN128" i="1"/>
  <c r="AM128" i="1"/>
  <c r="AL128" i="1"/>
  <c r="AP127" i="1"/>
  <c r="AO127" i="1"/>
  <c r="AN127" i="1"/>
  <c r="AM127" i="1"/>
  <c r="AL127" i="1"/>
  <c r="AP126" i="1"/>
  <c r="AO126" i="1"/>
  <c r="AN126" i="1"/>
  <c r="AM126" i="1"/>
  <c r="AL126" i="1"/>
  <c r="AP125" i="1"/>
  <c r="AO125" i="1"/>
  <c r="AN125" i="1"/>
  <c r="AM125" i="1"/>
  <c r="AL125" i="1"/>
  <c r="AP124" i="1"/>
  <c r="AO124" i="1"/>
  <c r="AN124" i="1"/>
  <c r="AM124" i="1"/>
  <c r="AL124" i="1"/>
  <c r="AP123" i="1"/>
  <c r="AO123" i="1"/>
  <c r="AN123" i="1"/>
  <c r="AM123" i="1"/>
  <c r="AL123" i="1"/>
  <c r="AP122" i="1"/>
  <c r="AO122" i="1"/>
  <c r="AN122" i="1"/>
  <c r="AM122" i="1"/>
  <c r="AL122" i="1"/>
  <c r="AP121" i="1"/>
  <c r="AO121" i="1"/>
  <c r="AN121" i="1"/>
  <c r="AM121" i="1"/>
  <c r="AL121" i="1"/>
  <c r="AP120" i="1"/>
  <c r="AO120" i="1"/>
  <c r="AN120" i="1"/>
  <c r="AM120" i="1"/>
  <c r="AL120" i="1"/>
  <c r="AP119" i="1"/>
  <c r="AO119" i="1"/>
  <c r="AN119" i="1"/>
  <c r="AM119" i="1"/>
  <c r="AL119" i="1"/>
  <c r="AP118" i="1"/>
  <c r="AO118" i="1"/>
  <c r="AN118" i="1"/>
  <c r="AM118" i="1"/>
  <c r="AL118" i="1"/>
  <c r="AP117" i="1"/>
  <c r="AO117" i="1"/>
  <c r="AN117" i="1"/>
  <c r="AM117" i="1"/>
  <c r="AL117" i="1"/>
  <c r="AP116" i="1"/>
  <c r="AO116" i="1"/>
  <c r="AN116" i="1"/>
  <c r="AM116" i="1"/>
  <c r="AL116" i="1"/>
  <c r="AP115" i="1"/>
  <c r="AO115" i="1"/>
  <c r="AN115" i="1"/>
  <c r="AM115" i="1"/>
  <c r="AL115" i="1"/>
  <c r="AP114" i="1"/>
  <c r="AO114" i="1"/>
  <c r="AN114" i="1"/>
  <c r="AM114" i="1"/>
  <c r="AL114" i="1"/>
  <c r="AP113" i="1"/>
  <c r="AO113" i="1"/>
  <c r="AN113" i="1"/>
  <c r="AM113" i="1"/>
  <c r="AL113" i="1"/>
  <c r="AP112" i="1"/>
  <c r="AO112" i="1"/>
  <c r="AN112" i="1"/>
  <c r="AM112" i="1"/>
  <c r="AL112" i="1"/>
  <c r="AP111" i="1"/>
  <c r="AO111" i="1"/>
  <c r="AN111" i="1"/>
  <c r="AM111" i="1"/>
  <c r="AL111" i="1"/>
  <c r="AP110" i="1"/>
  <c r="AO110" i="1"/>
  <c r="AN110" i="1"/>
  <c r="AM110" i="1"/>
  <c r="AL110" i="1"/>
  <c r="AP109" i="1"/>
  <c r="AO109" i="1"/>
  <c r="AN109" i="1"/>
  <c r="AM109" i="1"/>
  <c r="AL109" i="1"/>
  <c r="AP108" i="1"/>
  <c r="AO108" i="1"/>
  <c r="AN108" i="1"/>
  <c r="AM108" i="1"/>
  <c r="AL108" i="1"/>
  <c r="AP107" i="1"/>
  <c r="AO107" i="1"/>
  <c r="AN107" i="1"/>
  <c r="AM107" i="1"/>
  <c r="AL107" i="1"/>
  <c r="AP106" i="1"/>
  <c r="AO106" i="1"/>
  <c r="AN106" i="1"/>
  <c r="AM106" i="1"/>
  <c r="AL106" i="1"/>
  <c r="AP105" i="1"/>
  <c r="AO105" i="1"/>
  <c r="AN105" i="1"/>
  <c r="AM105" i="1"/>
  <c r="AL105" i="1"/>
  <c r="AP104" i="1"/>
  <c r="AO104" i="1"/>
  <c r="AN104" i="1"/>
  <c r="AM104" i="1"/>
  <c r="AL104" i="1"/>
  <c r="AP103" i="1"/>
  <c r="AO103" i="1"/>
  <c r="AN103" i="1"/>
  <c r="AM103" i="1"/>
  <c r="AL103" i="1"/>
  <c r="AP102" i="1"/>
  <c r="AO102" i="1"/>
  <c r="AN102" i="1"/>
  <c r="AM102" i="1"/>
  <c r="AL102" i="1"/>
  <c r="AP101" i="1"/>
  <c r="AO101" i="1"/>
  <c r="AN101" i="1"/>
  <c r="AM101" i="1"/>
  <c r="AL101" i="1"/>
  <c r="AP100" i="1"/>
  <c r="AO100" i="1"/>
  <c r="AN100" i="1"/>
  <c r="AM100" i="1"/>
  <c r="AL100" i="1"/>
  <c r="AP99" i="1"/>
  <c r="AO99" i="1"/>
  <c r="AN99" i="1"/>
  <c r="AM99" i="1"/>
  <c r="AL99" i="1"/>
  <c r="AP98" i="1"/>
  <c r="AO98" i="1"/>
  <c r="AN98" i="1"/>
  <c r="AM98" i="1"/>
  <c r="AL98" i="1"/>
  <c r="AP97" i="1"/>
  <c r="AO97" i="1"/>
  <c r="AN97" i="1"/>
  <c r="AM97" i="1"/>
  <c r="AL97" i="1"/>
  <c r="AP96" i="1"/>
  <c r="AO96" i="1"/>
  <c r="AN96" i="1"/>
  <c r="AM96" i="1"/>
  <c r="AL96" i="1"/>
  <c r="AP95" i="1"/>
  <c r="AO95" i="1"/>
  <c r="AN95" i="1"/>
  <c r="AM95" i="1"/>
  <c r="AL95" i="1"/>
  <c r="AP94" i="1"/>
  <c r="AO94" i="1"/>
  <c r="AN94" i="1"/>
  <c r="AM94" i="1"/>
  <c r="AL94" i="1"/>
  <c r="AP93" i="1"/>
  <c r="AO93" i="1"/>
  <c r="AN93" i="1"/>
  <c r="AM93" i="1"/>
  <c r="AL93" i="1"/>
  <c r="AP92" i="1"/>
  <c r="AO92" i="1"/>
  <c r="AN92" i="1"/>
  <c r="AM92" i="1"/>
  <c r="AL92" i="1"/>
  <c r="AP91" i="1"/>
  <c r="AO91" i="1"/>
  <c r="AN91" i="1"/>
  <c r="AM91" i="1"/>
  <c r="AL91" i="1"/>
  <c r="AP90" i="1"/>
  <c r="AO90" i="1"/>
  <c r="AN90" i="1"/>
  <c r="AM90" i="1"/>
  <c r="AL90" i="1"/>
  <c r="AP89" i="1"/>
  <c r="AO89" i="1"/>
  <c r="AN89" i="1"/>
  <c r="AM89" i="1"/>
  <c r="AL89" i="1"/>
  <c r="AP88" i="1"/>
  <c r="AO88" i="1"/>
  <c r="AN88" i="1"/>
  <c r="AM88" i="1"/>
  <c r="AL88" i="1"/>
  <c r="AP87" i="1"/>
  <c r="AO87" i="1"/>
  <c r="AN87" i="1"/>
  <c r="AM87" i="1"/>
  <c r="AL87" i="1"/>
  <c r="AP86" i="1"/>
  <c r="AO86" i="1"/>
  <c r="AN86" i="1"/>
  <c r="AM86" i="1"/>
  <c r="AL86" i="1"/>
  <c r="AP85" i="1"/>
  <c r="AO85" i="1"/>
  <c r="AN85" i="1"/>
  <c r="AM85" i="1"/>
  <c r="AL85" i="1"/>
  <c r="AP84" i="1"/>
  <c r="AO84" i="1"/>
  <c r="AN84" i="1"/>
  <c r="AM84" i="1"/>
  <c r="AL84" i="1"/>
  <c r="AP83" i="1"/>
  <c r="AO83" i="1"/>
  <c r="AN83" i="1"/>
  <c r="AM83" i="1"/>
  <c r="AL83" i="1"/>
  <c r="AP82" i="1"/>
  <c r="AO82" i="1"/>
  <c r="AN82" i="1"/>
  <c r="AM82" i="1"/>
  <c r="AL82" i="1"/>
  <c r="AP81" i="1"/>
  <c r="AO81" i="1"/>
  <c r="AN81" i="1"/>
  <c r="AM81" i="1"/>
  <c r="AL81" i="1"/>
  <c r="AP80" i="1"/>
  <c r="AO80" i="1"/>
  <c r="AN80" i="1"/>
  <c r="AM80" i="1"/>
  <c r="AL80" i="1"/>
  <c r="AP79" i="1"/>
  <c r="AO79" i="1"/>
  <c r="AN79" i="1"/>
  <c r="AM79" i="1"/>
  <c r="AL79" i="1"/>
  <c r="AP78" i="1"/>
  <c r="AO78" i="1"/>
  <c r="AN78" i="1"/>
  <c r="AM78" i="1"/>
  <c r="AL78" i="1"/>
  <c r="AP77" i="1"/>
  <c r="AO77" i="1"/>
  <c r="AN77" i="1"/>
  <c r="AM77" i="1"/>
  <c r="AL77" i="1"/>
  <c r="AP76" i="1"/>
  <c r="AO76" i="1"/>
  <c r="AN76" i="1"/>
  <c r="AM76" i="1"/>
  <c r="AL76" i="1"/>
  <c r="AP75" i="1"/>
  <c r="AO75" i="1"/>
  <c r="AN75" i="1"/>
  <c r="AM75" i="1"/>
  <c r="AL75" i="1"/>
  <c r="AP74" i="1"/>
  <c r="AO74" i="1"/>
  <c r="AN74" i="1"/>
  <c r="AM74" i="1"/>
  <c r="AL74" i="1"/>
  <c r="AP73" i="1"/>
  <c r="AO73" i="1"/>
  <c r="AN73" i="1"/>
  <c r="AM73" i="1"/>
  <c r="AL73" i="1"/>
  <c r="AP72" i="1"/>
  <c r="AO72" i="1"/>
  <c r="AN72" i="1"/>
  <c r="AM72" i="1"/>
  <c r="AL72" i="1"/>
  <c r="AP71" i="1"/>
  <c r="AO71" i="1"/>
  <c r="AN71" i="1"/>
  <c r="AM71" i="1"/>
  <c r="AL71" i="1"/>
  <c r="AP70" i="1"/>
  <c r="AO70" i="1"/>
  <c r="AN70" i="1"/>
  <c r="AM70" i="1"/>
  <c r="AL70" i="1"/>
  <c r="AP69" i="1"/>
  <c r="AO69" i="1"/>
  <c r="AN69" i="1"/>
  <c r="AM69" i="1"/>
  <c r="AL69" i="1"/>
  <c r="AP68" i="1"/>
  <c r="AO68" i="1"/>
  <c r="AN68" i="1"/>
  <c r="AM68" i="1"/>
  <c r="AL68" i="1"/>
  <c r="AP67" i="1"/>
  <c r="AO67" i="1"/>
  <c r="AN67" i="1"/>
  <c r="AM67" i="1"/>
  <c r="AL67" i="1"/>
  <c r="AP66" i="1"/>
  <c r="AO66" i="1"/>
  <c r="AN66" i="1"/>
  <c r="AM66" i="1"/>
  <c r="AL66" i="1"/>
  <c r="AP65" i="1"/>
  <c r="AO65" i="1"/>
  <c r="AN65" i="1"/>
  <c r="AM65" i="1"/>
  <c r="AL65" i="1"/>
  <c r="AP64" i="1"/>
  <c r="AO64" i="1"/>
  <c r="AN64" i="1"/>
  <c r="AM64" i="1"/>
  <c r="AL64" i="1"/>
  <c r="AP63" i="1"/>
  <c r="AO63" i="1"/>
  <c r="AN63" i="1"/>
  <c r="AM63" i="1"/>
  <c r="AL63" i="1"/>
  <c r="AP62" i="1"/>
  <c r="AO62" i="1"/>
  <c r="AN62" i="1"/>
  <c r="AM62" i="1"/>
  <c r="AL62" i="1"/>
  <c r="AP61" i="1"/>
  <c r="AO61" i="1"/>
  <c r="AN61" i="1"/>
  <c r="AM61" i="1"/>
  <c r="AL61" i="1"/>
  <c r="AP60" i="1"/>
  <c r="AO60" i="1"/>
  <c r="AN60" i="1"/>
  <c r="AM60" i="1"/>
  <c r="AL60" i="1"/>
  <c r="AP59" i="1"/>
  <c r="AO59" i="1"/>
  <c r="AN59" i="1"/>
  <c r="AM59" i="1"/>
  <c r="AL59" i="1"/>
  <c r="AP58" i="1"/>
  <c r="AO58" i="1"/>
  <c r="AN58" i="1"/>
  <c r="AM58" i="1"/>
  <c r="AL58" i="1"/>
  <c r="AP57" i="1"/>
  <c r="AO57" i="1"/>
  <c r="AN57" i="1"/>
  <c r="AM57" i="1"/>
  <c r="AL57" i="1"/>
  <c r="AP56" i="1"/>
  <c r="AO56" i="1"/>
  <c r="AN56" i="1"/>
  <c r="AM56" i="1"/>
  <c r="AL56" i="1"/>
  <c r="AP55" i="1"/>
  <c r="AO55" i="1"/>
  <c r="AN55" i="1"/>
  <c r="AM55" i="1"/>
  <c r="AL55" i="1"/>
  <c r="AP54" i="1"/>
  <c r="AO54" i="1"/>
  <c r="AN54" i="1"/>
  <c r="AM54" i="1"/>
  <c r="AL54" i="1"/>
  <c r="AP53" i="1"/>
  <c r="AO53" i="1"/>
  <c r="AN53" i="1"/>
  <c r="AM53" i="1"/>
  <c r="AL53" i="1"/>
  <c r="AP52" i="1"/>
  <c r="AO52" i="1"/>
  <c r="AN52" i="1"/>
  <c r="AM52" i="1"/>
  <c r="AL52" i="1"/>
  <c r="AP51" i="1"/>
  <c r="AO51" i="1"/>
  <c r="AN51" i="1"/>
  <c r="AM51" i="1"/>
  <c r="AL51" i="1"/>
  <c r="AP50" i="1"/>
  <c r="AO50" i="1"/>
  <c r="AN50" i="1"/>
  <c r="AM50" i="1"/>
  <c r="AL50" i="1"/>
  <c r="AP49" i="1"/>
  <c r="AO49" i="1"/>
  <c r="AN49" i="1"/>
  <c r="AM49" i="1"/>
  <c r="AL49" i="1"/>
  <c r="AP48" i="1"/>
  <c r="AO48" i="1"/>
  <c r="AN48" i="1"/>
  <c r="AM48" i="1"/>
  <c r="AL48" i="1"/>
  <c r="AP47" i="1"/>
  <c r="AO47" i="1"/>
  <c r="AN47" i="1"/>
  <c r="AM47" i="1"/>
  <c r="AL47" i="1"/>
  <c r="AP46" i="1"/>
  <c r="AO46" i="1"/>
  <c r="AN46" i="1"/>
  <c r="AM46" i="1"/>
  <c r="AL46" i="1"/>
  <c r="AP45" i="1"/>
  <c r="AO45" i="1"/>
  <c r="AN45" i="1"/>
  <c r="AM45" i="1"/>
  <c r="AL45" i="1"/>
  <c r="AP44" i="1"/>
  <c r="AO44" i="1"/>
  <c r="AN44" i="1"/>
  <c r="AM44" i="1"/>
  <c r="AL44" i="1"/>
  <c r="AP43" i="1"/>
  <c r="AO43" i="1"/>
  <c r="AN43" i="1"/>
  <c r="AM43" i="1"/>
  <c r="AL43" i="1"/>
  <c r="AP42" i="1"/>
  <c r="AO42" i="1"/>
  <c r="AN42" i="1"/>
  <c r="AM42" i="1"/>
  <c r="AL42" i="1"/>
  <c r="AP41" i="1"/>
  <c r="AO41" i="1"/>
  <c r="AN41" i="1"/>
  <c r="AM41" i="1"/>
  <c r="AL41" i="1"/>
  <c r="AP40" i="1"/>
  <c r="AO40" i="1"/>
  <c r="AN40" i="1"/>
  <c r="AM40" i="1"/>
  <c r="AL40" i="1"/>
  <c r="AP39" i="1"/>
  <c r="AO39" i="1"/>
  <c r="AN39" i="1"/>
  <c r="AM39" i="1"/>
  <c r="AL39" i="1"/>
  <c r="AP38" i="1"/>
  <c r="AO38" i="1"/>
  <c r="AN38" i="1"/>
  <c r="AM38" i="1"/>
  <c r="AL38" i="1"/>
  <c r="AP37" i="1"/>
  <c r="AO37" i="1"/>
  <c r="AN37" i="1"/>
  <c r="AM37" i="1"/>
  <c r="AL37" i="1"/>
  <c r="AP36" i="1"/>
  <c r="AO36" i="1"/>
  <c r="AN36" i="1"/>
  <c r="AM36" i="1"/>
  <c r="AL36" i="1"/>
  <c r="AP35" i="1"/>
  <c r="AO35" i="1"/>
  <c r="AN35" i="1"/>
  <c r="AM35" i="1"/>
  <c r="AL35" i="1"/>
  <c r="AP34" i="1"/>
  <c r="AO34" i="1"/>
  <c r="AN34" i="1"/>
  <c r="AM34" i="1"/>
  <c r="AL34" i="1"/>
  <c r="AP33" i="1"/>
  <c r="AO33" i="1"/>
  <c r="AN33" i="1"/>
  <c r="AM33" i="1"/>
  <c r="AL33" i="1"/>
  <c r="AP32" i="1"/>
  <c r="AO32" i="1"/>
  <c r="AN32" i="1"/>
  <c r="AM32" i="1"/>
  <c r="AL32" i="1"/>
  <c r="AP31" i="1"/>
  <c r="AO31" i="1"/>
  <c r="AN31" i="1"/>
  <c r="AM31" i="1"/>
  <c r="AL31" i="1"/>
  <c r="AP30" i="1"/>
  <c r="AO30" i="1"/>
  <c r="AN30" i="1"/>
  <c r="AM30" i="1"/>
  <c r="AL30" i="1"/>
  <c r="AP29" i="1"/>
  <c r="AO29" i="1"/>
  <c r="AN29" i="1"/>
  <c r="AM29" i="1"/>
  <c r="AL29" i="1"/>
  <c r="AP28" i="1"/>
  <c r="AO28" i="1"/>
  <c r="AN28" i="1"/>
  <c r="AM28" i="1"/>
  <c r="AL28" i="1"/>
  <c r="AP27" i="1"/>
  <c r="AO27" i="1"/>
  <c r="AN27" i="1"/>
  <c r="AM27" i="1"/>
  <c r="AL27" i="1"/>
  <c r="AP26" i="1"/>
  <c r="AO26" i="1"/>
  <c r="AN26" i="1"/>
  <c r="AM26" i="1"/>
  <c r="AL26" i="1"/>
  <c r="AP25" i="1"/>
  <c r="AO25" i="1"/>
  <c r="AN25" i="1"/>
  <c r="AM25" i="1"/>
  <c r="AL25" i="1"/>
  <c r="AP24" i="1"/>
  <c r="AO24" i="1"/>
  <c r="AN24" i="1"/>
  <c r="AM24" i="1"/>
  <c r="AL24" i="1"/>
  <c r="AP23" i="1"/>
  <c r="AO23" i="1"/>
  <c r="AN23" i="1"/>
  <c r="AM23" i="1"/>
  <c r="AL23" i="1"/>
  <c r="AP22" i="1"/>
  <c r="AO22" i="1"/>
  <c r="AN22" i="1"/>
  <c r="AM22" i="1"/>
  <c r="AL22" i="1"/>
  <c r="AP21" i="1"/>
  <c r="AO21" i="1"/>
  <c r="AN21" i="1"/>
  <c r="AM21" i="1"/>
  <c r="AL21" i="1"/>
  <c r="AP20" i="1"/>
  <c r="AO20" i="1"/>
  <c r="AN20" i="1"/>
  <c r="AM20" i="1"/>
  <c r="AL20" i="1"/>
  <c r="AP19" i="1"/>
  <c r="AO19" i="1"/>
  <c r="AN19" i="1"/>
  <c r="AM19" i="1"/>
  <c r="AL19" i="1"/>
  <c r="AP18" i="1"/>
  <c r="AO18" i="1"/>
  <c r="AN18" i="1"/>
  <c r="AM18" i="1"/>
  <c r="AL18" i="1"/>
  <c r="AP17" i="1"/>
  <c r="AO17" i="1"/>
  <c r="AN17" i="1"/>
  <c r="AM17" i="1"/>
  <c r="AL17" i="1"/>
  <c r="AP16" i="1"/>
  <c r="AO16" i="1"/>
  <c r="AN16" i="1"/>
  <c r="AM16" i="1"/>
  <c r="AL16" i="1"/>
  <c r="AP15" i="1"/>
  <c r="AO15" i="1"/>
  <c r="AN15" i="1"/>
  <c r="AM15" i="1"/>
  <c r="AL15" i="1"/>
  <c r="AP14" i="1"/>
  <c r="AO14" i="1"/>
  <c r="AN14" i="1"/>
  <c r="AM14" i="1"/>
  <c r="AL14" i="1"/>
  <c r="AP13" i="1"/>
  <c r="AO13" i="1"/>
  <c r="AN13" i="1"/>
  <c r="AM13" i="1"/>
  <c r="AL13" i="1"/>
  <c r="AP12" i="1"/>
  <c r="AO12" i="1"/>
  <c r="AN12" i="1"/>
  <c r="AM12" i="1"/>
  <c r="AL12" i="1"/>
  <c r="AP11" i="1"/>
  <c r="AO11" i="1"/>
  <c r="AN11" i="1"/>
  <c r="AM11" i="1"/>
  <c r="AL11" i="1"/>
  <c r="AP10" i="1"/>
  <c r="AO10" i="1"/>
  <c r="AN10" i="1"/>
  <c r="AM10" i="1"/>
  <c r="AL10" i="1"/>
  <c r="AP9" i="1"/>
  <c r="AO9" i="1"/>
  <c r="AN9" i="1"/>
  <c r="AM9" i="1"/>
  <c r="AL9" i="1"/>
  <c r="AP8" i="1"/>
  <c r="AO8" i="1"/>
  <c r="AN8" i="1"/>
  <c r="AM8" i="1"/>
  <c r="AL8" i="1"/>
  <c r="AK965" i="1"/>
  <c r="AK956" i="1"/>
  <c r="AK955" i="1"/>
  <c r="AK954" i="1"/>
  <c r="AK951" i="1"/>
  <c r="AK942" i="1"/>
  <c r="AK936" i="1"/>
  <c r="AK935" i="1"/>
  <c r="AK934" i="1"/>
  <c r="AK933" i="1"/>
  <c r="AK931" i="1"/>
  <c r="AK930" i="1"/>
  <c r="AK925" i="1"/>
  <c r="AK923" i="1"/>
  <c r="AK919" i="1"/>
  <c r="AK915" i="1"/>
  <c r="AK900" i="1"/>
  <c r="AK886" i="1"/>
  <c r="AK867" i="1"/>
  <c r="AK860" i="1"/>
  <c r="AK857" i="1"/>
  <c r="AK853" i="1"/>
  <c r="AK852" i="1"/>
  <c r="AK851" i="1"/>
  <c r="AK836" i="1"/>
  <c r="AK835" i="1"/>
  <c r="AK818" i="1"/>
  <c r="AK811" i="1"/>
  <c r="AK809" i="1"/>
  <c r="AK808" i="1"/>
  <c r="AK798" i="1"/>
  <c r="AK783" i="1"/>
  <c r="AK770" i="1"/>
  <c r="AK767" i="1"/>
  <c r="AK754" i="1"/>
  <c r="AK753" i="1"/>
  <c r="AK721" i="1"/>
  <c r="AK720" i="1"/>
  <c r="AK713" i="1"/>
  <c r="AK705" i="1"/>
  <c r="AK694" i="1"/>
  <c r="AK688" i="1"/>
  <c r="AK683" i="1"/>
  <c r="AK677" i="1"/>
  <c r="AK663" i="1"/>
  <c r="AK659" i="1"/>
  <c r="AK650" i="1"/>
  <c r="AK646" i="1"/>
  <c r="AK642" i="1"/>
  <c r="AK640" i="1"/>
  <c r="AK630" i="1"/>
  <c r="AK613" i="1"/>
  <c r="AK610" i="1"/>
  <c r="AK608" i="1"/>
  <c r="AK598" i="1"/>
  <c r="AK589" i="1"/>
  <c r="AK579" i="1"/>
  <c r="AK575" i="1"/>
  <c r="AK548" i="1"/>
  <c r="AK547" i="1"/>
  <c r="AK541" i="1"/>
  <c r="AK506" i="1"/>
  <c r="AK469" i="1"/>
  <c r="AK467" i="1"/>
  <c r="AK447" i="1"/>
  <c r="AK411" i="1"/>
  <c r="AK404" i="1"/>
  <c r="AK390" i="1"/>
  <c r="AK373" i="1"/>
  <c r="AK359" i="1"/>
  <c r="AK301" i="1"/>
  <c r="AK287" i="1"/>
  <c r="AK258" i="1"/>
  <c r="AK201" i="1"/>
  <c r="AK177" i="1"/>
  <c r="AK8" i="1"/>
  <c r="AJ955" i="1"/>
  <c r="AJ947" i="1"/>
  <c r="AJ940" i="1"/>
  <c r="AJ936" i="1"/>
  <c r="AJ934" i="1"/>
  <c r="AJ923" i="1"/>
  <c r="AJ918" i="1"/>
  <c r="AJ915" i="1"/>
  <c r="AJ902" i="1"/>
  <c r="AJ871" i="1"/>
  <c r="AJ867" i="1"/>
  <c r="AJ860" i="1"/>
  <c r="AJ857" i="1"/>
  <c r="AJ852" i="1"/>
  <c r="AJ848" i="1"/>
  <c r="AJ836" i="1"/>
  <c r="AJ811" i="1"/>
  <c r="AJ808" i="1"/>
  <c r="AJ798" i="1"/>
  <c r="AJ796" i="1"/>
  <c r="AJ757" i="1"/>
  <c r="AJ750" i="1"/>
  <c r="AJ721" i="1"/>
  <c r="AJ705" i="1"/>
  <c r="AJ677" i="1"/>
  <c r="AJ663" i="1"/>
  <c r="AJ659" i="1"/>
  <c r="AJ650" i="1"/>
  <c r="AJ646" i="1"/>
  <c r="AJ642" i="1"/>
  <c r="AJ640" i="1"/>
  <c r="AJ636" i="1"/>
  <c r="AJ610" i="1"/>
  <c r="AJ598" i="1"/>
  <c r="AJ589" i="1"/>
  <c r="AJ547" i="1"/>
  <c r="AJ469" i="1"/>
  <c r="AJ447" i="1"/>
  <c r="AJ411" i="1"/>
  <c r="AJ390" i="1"/>
  <c r="AJ373" i="1"/>
  <c r="AJ301" i="1"/>
  <c r="AJ258" i="1"/>
  <c r="AJ201" i="1"/>
  <c r="AJ8" i="1"/>
  <c r="AI964" i="1"/>
  <c r="AI951" i="1"/>
  <c r="AI934" i="1"/>
  <c r="AI923" i="1"/>
  <c r="AI915" i="1"/>
  <c r="AI903" i="1"/>
  <c r="AI900" i="1"/>
  <c r="AI857" i="1"/>
  <c r="AI851" i="1"/>
  <c r="AI836" i="1"/>
  <c r="AI811" i="1"/>
  <c r="AI782" i="1"/>
  <c r="AI750" i="1"/>
  <c r="AI725" i="1"/>
  <c r="AI721" i="1"/>
  <c r="AI705" i="1"/>
  <c r="AI681" i="1"/>
  <c r="AI674" i="1"/>
  <c r="AI659" i="1"/>
  <c r="AI646" i="1"/>
  <c r="AI610" i="1"/>
  <c r="AI589" i="1"/>
  <c r="AI496" i="1"/>
  <c r="AI472" i="1"/>
  <c r="AI411" i="1"/>
  <c r="AI390" i="1"/>
  <c r="AI301" i="1"/>
  <c r="AI258" i="1"/>
  <c r="AI8" i="1"/>
  <c r="AH934" i="1"/>
  <c r="AH750" i="1"/>
  <c r="AH721" i="1"/>
  <c r="AH659" i="1"/>
  <c r="AH258" i="1"/>
  <c r="AH8" i="1"/>
  <c r="AG258" i="1"/>
  <c r="AG8" i="1"/>
  <c r="AF8" i="1"/>
  <c r="D955" i="1"/>
  <c r="AT955" i="1" s="1"/>
  <c r="D937" i="1"/>
  <c r="AT937" i="1" s="1"/>
  <c r="D904" i="1"/>
  <c r="AT904" i="1" s="1"/>
  <c r="D899" i="1"/>
  <c r="AT899" i="1" s="1"/>
  <c r="D897" i="1"/>
  <c r="AT897" i="1" s="1"/>
  <c r="D821" i="1"/>
  <c r="AT821" i="1" s="1"/>
  <c r="D801" i="1"/>
  <c r="AT801" i="1" s="1"/>
  <c r="D793" i="1"/>
  <c r="AT793" i="1" s="1"/>
  <c r="D769" i="1"/>
  <c r="AT769" i="1" s="1"/>
  <c r="D762" i="1"/>
  <c r="AT762" i="1" s="1"/>
  <c r="D761" i="1"/>
  <c r="AT761" i="1" s="1"/>
  <c r="D750" i="1"/>
  <c r="D717" i="1"/>
  <c r="AT717" i="1" s="1"/>
  <c r="D698" i="1"/>
  <c r="AT698" i="1" s="1"/>
  <c r="D628" i="1"/>
  <c r="D563" i="1"/>
  <c r="AT563" i="1" s="1"/>
  <c r="D511" i="1"/>
  <c r="AT511" i="1" s="1"/>
  <c r="D504" i="1"/>
  <c r="AT504" i="1" s="1"/>
  <c r="D459" i="1"/>
  <c r="AT459" i="1" s="1"/>
  <c r="D441" i="1"/>
  <c r="AT441" i="1" s="1"/>
  <c r="D396" i="1"/>
  <c r="D384" i="1"/>
  <c r="AT384" i="1" s="1"/>
  <c r="D349" i="1"/>
  <c r="AT349" i="1" s="1"/>
  <c r="D345" i="1"/>
  <c r="AT345" i="1" s="1"/>
  <c r="D324" i="1"/>
  <c r="D238" i="1"/>
  <c r="AT238" i="1" s="1"/>
  <c r="D237" i="1"/>
  <c r="AT237" i="1" s="1"/>
  <c r="D202" i="1"/>
  <c r="AT202" i="1" s="1"/>
  <c r="D188" i="1"/>
  <c r="D176" i="1"/>
  <c r="AT176" i="1" s="1"/>
  <c r="D163" i="1"/>
  <c r="AT163" i="1" s="1"/>
  <c r="D159" i="1"/>
  <c r="AT159" i="1" s="1"/>
  <c r="D109" i="1"/>
  <c r="AT109" i="1" s="1"/>
  <c r="D93" i="1"/>
  <c r="AT93" i="1" s="1"/>
  <c r="D77" i="1"/>
  <c r="AT77" i="1" s="1"/>
  <c r="D12" i="1"/>
  <c r="AT12" i="1" s="1"/>
  <c r="D836" i="1"/>
  <c r="D71" i="1"/>
  <c r="AT71" i="1" s="1"/>
  <c r="D62" i="1"/>
  <c r="D903" i="1"/>
  <c r="AT903" i="1" s="1"/>
  <c r="D883" i="1"/>
  <c r="AT883" i="1" s="1"/>
  <c r="D847" i="1"/>
  <c r="AT847" i="1" s="1"/>
  <c r="D806" i="1"/>
  <c r="D844" i="1"/>
  <c r="AT844" i="1" s="1"/>
  <c r="D724" i="1"/>
  <c r="D787" i="1"/>
  <c r="AT787" i="1" s="1"/>
  <c r="D741" i="1"/>
  <c r="AT741" i="1" s="1"/>
  <c r="D736" i="1"/>
  <c r="AT736" i="1" s="1"/>
  <c r="D671" i="1"/>
  <c r="AT671" i="1" s="1"/>
  <c r="D597" i="1"/>
  <c r="AT597" i="1" s="1"/>
  <c r="D646" i="1"/>
  <c r="D696" i="1"/>
  <c r="AT696" i="1" s="1"/>
  <c r="D554" i="1"/>
  <c r="D550" i="1"/>
  <c r="AT550" i="1" s="1"/>
  <c r="D530" i="1"/>
  <c r="D524" i="1"/>
  <c r="AT524" i="1" s="1"/>
  <c r="D475" i="1"/>
  <c r="AT475" i="1" s="1"/>
  <c r="D465" i="1"/>
  <c r="AT465" i="1" s="1"/>
  <c r="D485" i="1"/>
  <c r="AT485" i="1" s="1"/>
  <c r="D446" i="1"/>
  <c r="AT446" i="1" s="1"/>
  <c r="D428" i="1"/>
  <c r="D338" i="1"/>
  <c r="AT338" i="1" s="1"/>
  <c r="D312" i="1"/>
  <c r="D234" i="1"/>
  <c r="AT234" i="1" s="1"/>
  <c r="D275" i="1"/>
  <c r="AT275" i="1" s="1"/>
  <c r="D266" i="1"/>
  <c r="AT266" i="1" s="1"/>
  <c r="D158" i="1"/>
  <c r="D141" i="1"/>
  <c r="AT141" i="1" s="1"/>
  <c r="D113" i="1"/>
  <c r="AT113" i="1" s="1"/>
  <c r="D19" i="1"/>
  <c r="AT19" i="1" s="1"/>
  <c r="D963" i="1"/>
  <c r="AT963" i="1" s="1"/>
  <c r="D952" i="1"/>
  <c r="AT952" i="1" s="1"/>
  <c r="D950" i="1"/>
  <c r="AT950" i="1" s="1"/>
  <c r="D949" i="1"/>
  <c r="AT949" i="1" s="1"/>
  <c r="D944" i="1"/>
  <c r="AT944" i="1" s="1"/>
  <c r="D943" i="1"/>
  <c r="AT943" i="1" s="1"/>
  <c r="D929" i="1"/>
  <c r="AT929" i="1" s="1"/>
  <c r="D926" i="1"/>
  <c r="AT926" i="1" s="1"/>
  <c r="D921" i="1"/>
  <c r="AT921" i="1" s="1"/>
  <c r="D920" i="1"/>
  <c r="AT920" i="1" s="1"/>
  <c r="D914" i="1"/>
  <c r="AT914" i="1" s="1"/>
  <c r="D906" i="1"/>
  <c r="AT906" i="1" s="1"/>
  <c r="D905" i="1"/>
  <c r="AT905" i="1" s="1"/>
  <c r="D893" i="1"/>
  <c r="AT893" i="1" s="1"/>
  <c r="D890" i="1"/>
  <c r="AT890" i="1" s="1"/>
  <c r="D877" i="1"/>
  <c r="AT877" i="1" s="1"/>
  <c r="D859" i="1"/>
  <c r="AT859" i="1" s="1"/>
  <c r="D854" i="1"/>
  <c r="AT854" i="1" s="1"/>
  <c r="D848" i="1"/>
  <c r="D845" i="1"/>
  <c r="AT845" i="1" s="1"/>
  <c r="D843" i="1"/>
  <c r="AT843" i="1" s="1"/>
  <c r="D841" i="1"/>
  <c r="AT841" i="1" s="1"/>
  <c r="D833" i="1"/>
  <c r="AT833" i="1" s="1"/>
  <c r="D830" i="1"/>
  <c r="AT830" i="1" s="1"/>
  <c r="D819" i="1"/>
  <c r="AT819" i="1" s="1"/>
  <c r="D803" i="1"/>
  <c r="AT803" i="1" s="1"/>
  <c r="D802" i="1"/>
  <c r="D800" i="1"/>
  <c r="AT800" i="1" s="1"/>
  <c r="D795" i="1"/>
  <c r="AT795" i="1" s="1"/>
  <c r="D788" i="1"/>
  <c r="AT788" i="1" s="1"/>
  <c r="D776" i="1"/>
  <c r="D766" i="1"/>
  <c r="AT766" i="1" s="1"/>
  <c r="D759" i="1"/>
  <c r="AT759" i="1" s="1"/>
  <c r="D752" i="1"/>
  <c r="AT752" i="1" s="1"/>
  <c r="D746" i="1"/>
  <c r="D738" i="1"/>
  <c r="AT738" i="1" s="1"/>
  <c r="D728" i="1"/>
  <c r="D723" i="1"/>
  <c r="AT723" i="1" s="1"/>
  <c r="D722" i="1"/>
  <c r="D713" i="1"/>
  <c r="AT713" i="1" s="1"/>
  <c r="D711" i="1"/>
  <c r="AT711" i="1" s="1"/>
  <c r="D710" i="1"/>
  <c r="AT710" i="1" s="1"/>
  <c r="D709" i="1"/>
  <c r="AT709" i="1" s="1"/>
  <c r="D700" i="1"/>
  <c r="AT700" i="1" s="1"/>
  <c r="D697" i="1"/>
  <c r="AT697" i="1" s="1"/>
  <c r="D691" i="1"/>
  <c r="AT691" i="1" s="1"/>
  <c r="D686" i="1"/>
  <c r="D683" i="1"/>
  <c r="AT683" i="1" s="1"/>
  <c r="D673" i="1"/>
  <c r="AT673" i="1" s="1"/>
  <c r="D658" i="1"/>
  <c r="AT658" i="1" s="1"/>
  <c r="D654" i="1"/>
  <c r="D643" i="1"/>
  <c r="AT643" i="1" s="1"/>
  <c r="D641" i="1"/>
  <c r="AT641" i="1" s="1"/>
  <c r="D638" i="1"/>
  <c r="AT638" i="1" s="1"/>
  <c r="D611" i="1"/>
  <c r="AT611" i="1" s="1"/>
  <c r="D606" i="1"/>
  <c r="AT606" i="1" s="1"/>
  <c r="D601" i="1"/>
  <c r="AT601" i="1" s="1"/>
  <c r="D594" i="1"/>
  <c r="AT594" i="1" s="1"/>
  <c r="D584" i="1"/>
  <c r="D576" i="1"/>
  <c r="AT576" i="1" s="1"/>
  <c r="D575" i="1"/>
  <c r="AT575" i="1" s="1"/>
  <c r="D572" i="1"/>
  <c r="AT572" i="1" s="1"/>
  <c r="D570" i="1"/>
  <c r="D569" i="1"/>
  <c r="AT569" i="1" s="1"/>
  <c r="D568" i="1"/>
  <c r="D566" i="1"/>
  <c r="AT566" i="1" s="1"/>
  <c r="D559" i="1"/>
  <c r="AT559" i="1" s="1"/>
  <c r="D539" i="1"/>
  <c r="AT539" i="1" s="1"/>
  <c r="D533" i="1"/>
  <c r="AT533" i="1" s="1"/>
  <c r="D532" i="1"/>
  <c r="AT532" i="1" s="1"/>
  <c r="D531" i="1"/>
  <c r="AT531" i="1" s="1"/>
  <c r="D520" i="1"/>
  <c r="AT520" i="1" s="1"/>
  <c r="D519" i="1"/>
  <c r="AT519" i="1" s="1"/>
  <c r="D518" i="1"/>
  <c r="AT518" i="1" s="1"/>
  <c r="D510" i="1"/>
  <c r="D509" i="1"/>
  <c r="AT509" i="1" s="1"/>
  <c r="D508" i="1"/>
  <c r="D505" i="1"/>
  <c r="AT505" i="1" s="1"/>
  <c r="D499" i="1"/>
  <c r="AT499" i="1" s="1"/>
  <c r="D497" i="1"/>
  <c r="AT497" i="1" s="1"/>
  <c r="D494" i="1"/>
  <c r="D491" i="1"/>
  <c r="AT491" i="1" s="1"/>
  <c r="D466" i="1"/>
  <c r="D452" i="1"/>
  <c r="AT452" i="1" s="1"/>
  <c r="D450" i="1"/>
  <c r="D448" i="1"/>
  <c r="AT448" i="1" s="1"/>
  <c r="D445" i="1"/>
  <c r="AT445" i="1" s="1"/>
  <c r="D442" i="1"/>
  <c r="AT442" i="1" s="1"/>
  <c r="D435" i="1"/>
  <c r="AT435" i="1" s="1"/>
  <c r="D415" i="1"/>
  <c r="AT415" i="1" s="1"/>
  <c r="D402" i="1"/>
  <c r="D375" i="1"/>
  <c r="AT375" i="1" s="1"/>
  <c r="D371" i="1"/>
  <c r="AT371" i="1" s="1"/>
  <c r="D364" i="1"/>
  <c r="AT364" i="1" s="1"/>
  <c r="D341" i="1"/>
  <c r="AT341" i="1" s="1"/>
  <c r="D315" i="1"/>
  <c r="AT315" i="1" s="1"/>
  <c r="D308" i="1"/>
  <c r="D306" i="1"/>
  <c r="AT306" i="1" s="1"/>
  <c r="D283" i="1"/>
  <c r="AT283" i="1" s="1"/>
  <c r="D281" i="1"/>
  <c r="AT281" i="1" s="1"/>
  <c r="D280" i="1"/>
  <c r="D262" i="1"/>
  <c r="AT262" i="1" s="1"/>
  <c r="D253" i="1"/>
  <c r="AT253" i="1" s="1"/>
  <c r="D252" i="1"/>
  <c r="AT252" i="1" s="1"/>
  <c r="D242" i="1"/>
  <c r="D240" i="1"/>
  <c r="AT240" i="1" s="1"/>
  <c r="D239" i="1"/>
  <c r="AT239" i="1" s="1"/>
  <c r="D235" i="1"/>
  <c r="AT235" i="1" s="1"/>
  <c r="D222" i="1"/>
  <c r="D217" i="1"/>
  <c r="AT217" i="1" s="1"/>
  <c r="D208" i="1"/>
  <c r="D200" i="1"/>
  <c r="AT200" i="1" s="1"/>
  <c r="D197" i="1"/>
  <c r="AT197" i="1" s="1"/>
  <c r="D194" i="1"/>
  <c r="AT194" i="1" s="1"/>
  <c r="D191" i="1"/>
  <c r="AT191" i="1" s="1"/>
  <c r="D182" i="1"/>
  <c r="AT182" i="1" s="1"/>
  <c r="D181" i="1"/>
  <c r="AT181" i="1" s="1"/>
  <c r="D172" i="1"/>
  <c r="AT172" i="1" s="1"/>
  <c r="D127" i="1"/>
  <c r="AT127" i="1" s="1"/>
  <c r="D99" i="1"/>
  <c r="AT99" i="1" s="1"/>
  <c r="D92" i="1"/>
  <c r="D82" i="1"/>
  <c r="AT82" i="1" s="1"/>
  <c r="D58" i="1"/>
  <c r="D45" i="1"/>
  <c r="AT45" i="1" s="1"/>
  <c r="D44" i="1"/>
  <c r="D16" i="1"/>
  <c r="AT16" i="1" s="1"/>
  <c r="D10" i="1"/>
  <c r="D725" i="1"/>
  <c r="AT725" i="1" s="1"/>
  <c r="D627" i="1"/>
  <c r="AT627" i="1" s="1"/>
  <c r="D620" i="1"/>
  <c r="AT620" i="1" s="1"/>
  <c r="D605" i="1"/>
  <c r="AT605" i="1" s="1"/>
  <c r="D489" i="1"/>
  <c r="AT489" i="1" s="1"/>
  <c r="D471" i="1"/>
  <c r="AT471" i="1" s="1"/>
  <c r="D393" i="1"/>
  <c r="AT393" i="1" s="1"/>
  <c r="D373" i="1"/>
  <c r="AT373" i="1" s="1"/>
  <c r="D246" i="1"/>
  <c r="AT246" i="1" s="1"/>
  <c r="D219" i="1"/>
  <c r="AT219" i="1" s="1"/>
  <c r="D206" i="1"/>
  <c r="AT206" i="1" s="1"/>
  <c r="D178" i="1"/>
  <c r="D76" i="1"/>
  <c r="AT76" i="1" s="1"/>
  <c r="D43" i="1"/>
  <c r="AT43" i="1" s="1"/>
  <c r="D876" i="1"/>
  <c r="AT876" i="1" s="1"/>
  <c r="D812" i="1"/>
  <c r="D779" i="1"/>
  <c r="AT779" i="1" s="1"/>
  <c r="D695" i="1"/>
  <c r="AT695" i="1" s="1"/>
  <c r="D678" i="1"/>
  <c r="AT678" i="1" s="1"/>
  <c r="D556" i="1"/>
  <c r="D527" i="1"/>
  <c r="AT527" i="1" s="1"/>
  <c r="D482" i="1"/>
  <c r="D421" i="1"/>
  <c r="AT421" i="1" s="1"/>
  <c r="D414" i="1"/>
  <c r="D331" i="1"/>
  <c r="AT331" i="1" s="1"/>
  <c r="D258" i="1"/>
  <c r="D211" i="1"/>
  <c r="AT211" i="1" s="1"/>
  <c r="D37" i="1"/>
  <c r="AT37" i="1" s="1"/>
  <c r="D28" i="1"/>
  <c r="AT28" i="1" s="1"/>
  <c r="D928" i="1"/>
  <c r="AT928" i="1" s="1"/>
  <c r="D852" i="1"/>
  <c r="AT852" i="1" s="1"/>
  <c r="D837" i="1"/>
  <c r="AT837" i="1" s="1"/>
  <c r="D808" i="1"/>
  <c r="D707" i="1"/>
  <c r="AT707" i="1" s="1"/>
  <c r="D706" i="1"/>
  <c r="AT706" i="1" s="1"/>
  <c r="D703" i="1"/>
  <c r="AT703" i="1" s="1"/>
  <c r="D675" i="1"/>
  <c r="AT675" i="1" s="1"/>
  <c r="D630" i="1"/>
  <c r="D629" i="1"/>
  <c r="AT629" i="1" s="1"/>
  <c r="D624" i="1"/>
  <c r="D613" i="1"/>
  <c r="AT613" i="1" s="1"/>
  <c r="D549" i="1"/>
  <c r="AT549" i="1" s="1"/>
  <c r="D391" i="1"/>
  <c r="AT391" i="1" s="1"/>
  <c r="D313" i="1"/>
  <c r="AT313" i="1" s="1"/>
  <c r="D229" i="1"/>
  <c r="AT229" i="1" s="1"/>
  <c r="D170" i="1"/>
  <c r="D133" i="1"/>
  <c r="AT133" i="1" s="1"/>
  <c r="D17" i="1"/>
  <c r="AT17" i="1" s="1"/>
  <c r="D956" i="1"/>
  <c r="AT956" i="1" s="1"/>
  <c r="D954" i="1"/>
  <c r="AT954" i="1" s="1"/>
  <c r="D940" i="1"/>
  <c r="AT940" i="1" s="1"/>
  <c r="D931" i="1"/>
  <c r="AT931" i="1" s="1"/>
  <c r="D925" i="1"/>
  <c r="AT925" i="1" s="1"/>
  <c r="D902" i="1"/>
  <c r="AT902" i="1" s="1"/>
  <c r="D896" i="1"/>
  <c r="AT896" i="1" s="1"/>
  <c r="D838" i="1"/>
  <c r="D834" i="1"/>
  <c r="AT834" i="1" s="1"/>
  <c r="D823" i="1"/>
  <c r="AT823" i="1" s="1"/>
  <c r="D780" i="1"/>
  <c r="AT780" i="1" s="1"/>
  <c r="D649" i="1"/>
  <c r="AT649" i="1" s="1"/>
  <c r="D644" i="1"/>
  <c r="AT644" i="1" s="1"/>
  <c r="D592" i="1"/>
  <c r="D583" i="1"/>
  <c r="AT583" i="1" s="1"/>
  <c r="D516" i="1"/>
  <c r="D503" i="1"/>
  <c r="AT503" i="1" s="1"/>
  <c r="D502" i="1"/>
  <c r="D464" i="1"/>
  <c r="AT464" i="1" s="1"/>
  <c r="D454" i="1"/>
  <c r="D438" i="1"/>
  <c r="AT438" i="1" s="1"/>
  <c r="D405" i="1"/>
  <c r="AT405" i="1" s="1"/>
  <c r="D366" i="1"/>
  <c r="AT366" i="1" s="1"/>
  <c r="D340" i="1"/>
  <c r="D335" i="1"/>
  <c r="AT335" i="1" s="1"/>
  <c r="D328" i="1"/>
  <c r="D316" i="1"/>
  <c r="AT316" i="1" s="1"/>
  <c r="D250" i="1"/>
  <c r="D232" i="1"/>
  <c r="AT232" i="1" s="1"/>
  <c r="D228" i="1"/>
  <c r="D221" i="1"/>
  <c r="AT221" i="1" s="1"/>
  <c r="D198" i="1"/>
  <c r="D180" i="1"/>
  <c r="AT180" i="1" s="1"/>
  <c r="D179" i="1"/>
  <c r="AT179" i="1" s="1"/>
  <c r="D168" i="1"/>
  <c r="AT168" i="1" s="1"/>
  <c r="D150" i="1"/>
  <c r="D132" i="1"/>
  <c r="AT132" i="1" s="1"/>
  <c r="D116" i="1"/>
  <c r="D63" i="1"/>
  <c r="AT63" i="1" s="1"/>
  <c r="D57" i="1"/>
  <c r="AT57" i="1" s="1"/>
  <c r="D15" i="1"/>
  <c r="AT15" i="1" s="1"/>
  <c r="D933" i="1"/>
  <c r="AT933" i="1" s="1"/>
  <c r="D866" i="1"/>
  <c r="AT866" i="1" s="1"/>
  <c r="D860" i="1"/>
  <c r="D818" i="1"/>
  <c r="AT818" i="1" s="1"/>
  <c r="D763" i="1"/>
  <c r="AT763" i="1" s="1"/>
  <c r="D756" i="1"/>
  <c r="AT756" i="1" s="1"/>
  <c r="D740" i="1"/>
  <c r="D705" i="1"/>
  <c r="AT705" i="1" s="1"/>
  <c r="D665" i="1"/>
  <c r="AT665" i="1" s="1"/>
  <c r="D655" i="1"/>
  <c r="AT655" i="1" s="1"/>
  <c r="D579" i="1"/>
  <c r="AT579" i="1" s="1"/>
  <c r="D552" i="1"/>
  <c r="AT552" i="1" s="1"/>
  <c r="D528" i="1"/>
  <c r="D521" i="1"/>
  <c r="AT521" i="1" s="1"/>
  <c r="D484" i="1"/>
  <c r="D481" i="1"/>
  <c r="AT481" i="1" s="1"/>
  <c r="D449" i="1"/>
  <c r="AT449" i="1" s="1"/>
  <c r="D420" i="1"/>
  <c r="AT420" i="1" s="1"/>
  <c r="D406" i="1"/>
  <c r="D330" i="1"/>
  <c r="AT330" i="1" s="1"/>
  <c r="D293" i="1"/>
  <c r="AT293" i="1" s="1"/>
  <c r="D223" i="1"/>
  <c r="AT223" i="1" s="1"/>
  <c r="D212" i="1"/>
  <c r="D209" i="1"/>
  <c r="AT209" i="1" s="1"/>
  <c r="D166" i="1"/>
  <c r="D164" i="1"/>
  <c r="AT164" i="1" s="1"/>
  <c r="D121" i="1"/>
  <c r="AT121" i="1" s="1"/>
  <c r="D75" i="1"/>
  <c r="AT75" i="1" s="1"/>
  <c r="D56" i="1"/>
  <c r="D54" i="1"/>
  <c r="AT54" i="1" s="1"/>
  <c r="D38" i="1"/>
  <c r="D881" i="1"/>
  <c r="AT881" i="1" s="1"/>
  <c r="D880" i="1"/>
  <c r="AT880" i="1" s="1"/>
  <c r="D828" i="1"/>
  <c r="AT828" i="1" s="1"/>
  <c r="D870" i="1"/>
  <c r="AT870" i="1" s="1"/>
  <c r="D751" i="1"/>
  <c r="AT751" i="1" s="1"/>
  <c r="D687" i="1"/>
  <c r="AT687" i="1" s="1"/>
  <c r="D607" i="1"/>
  <c r="AT607" i="1" s="1"/>
  <c r="D469" i="1"/>
  <c r="AT469" i="1" s="1"/>
  <c r="D625" i="1"/>
  <c r="AT625" i="1" s="1"/>
  <c r="D574" i="1"/>
  <c r="D410" i="1"/>
  <c r="AT410" i="1" s="1"/>
  <c r="D309" i="1"/>
  <c r="AT309" i="1" s="1"/>
  <c r="D201" i="1"/>
  <c r="D273" i="1"/>
  <c r="AT273" i="1" s="1"/>
  <c r="D260" i="1"/>
  <c r="AT260" i="1" s="1"/>
  <c r="D136" i="1"/>
  <c r="D108" i="1"/>
  <c r="AT108" i="1" s="1"/>
  <c r="D114" i="1"/>
  <c r="D78" i="1"/>
  <c r="AT78" i="1" s="1"/>
  <c r="D25" i="1"/>
  <c r="AT25" i="1" s="1"/>
  <c r="D872" i="1"/>
  <c r="AT872" i="1" s="1"/>
  <c r="D857" i="1"/>
  <c r="AT857" i="1" s="1"/>
  <c r="D835" i="1"/>
  <c r="AT835" i="1" s="1"/>
  <c r="D811" i="1"/>
  <c r="AT811" i="1" s="1"/>
  <c r="D794" i="1"/>
  <c r="AT794" i="1" s="1"/>
  <c r="D770" i="1"/>
  <c r="D767" i="1"/>
  <c r="AT767" i="1" s="1"/>
  <c r="D764" i="1"/>
  <c r="D757" i="1"/>
  <c r="AT757" i="1" s="1"/>
  <c r="D747" i="1"/>
  <c r="AT747" i="1" s="1"/>
  <c r="D701" i="1"/>
  <c r="AT701" i="1" s="1"/>
  <c r="D694" i="1"/>
  <c r="D688" i="1"/>
  <c r="AT688" i="1" s="1"/>
  <c r="D670" i="1"/>
  <c r="D567" i="1"/>
  <c r="AT567" i="1" s="1"/>
  <c r="D562" i="1"/>
  <c r="D541" i="1"/>
  <c r="AT541" i="1" s="1"/>
  <c r="D536" i="1"/>
  <c r="D506" i="1"/>
  <c r="AT506" i="1" s="1"/>
  <c r="D477" i="1"/>
  <c r="AT477" i="1" s="1"/>
  <c r="D468" i="1"/>
  <c r="AT468" i="1" s="1"/>
  <c r="D467" i="1"/>
  <c r="AT467" i="1" s="1"/>
  <c r="D462" i="1"/>
  <c r="AT462" i="1" s="1"/>
  <c r="D433" i="1"/>
  <c r="AT433" i="1" s="1"/>
  <c r="D418" i="1"/>
  <c r="AT418" i="1" s="1"/>
  <c r="D400" i="1"/>
  <c r="D363" i="1"/>
  <c r="AT363" i="1" s="1"/>
  <c r="D318" i="1"/>
  <c r="D301" i="1"/>
  <c r="AT301" i="1" s="1"/>
  <c r="D279" i="1"/>
  <c r="AT279" i="1" s="1"/>
  <c r="D248" i="1"/>
  <c r="AT248" i="1" s="1"/>
  <c r="D247" i="1"/>
  <c r="AT247" i="1" s="1"/>
  <c r="D233" i="1"/>
  <c r="AT233" i="1" s="1"/>
  <c r="D227" i="1"/>
  <c r="AT227" i="1" s="1"/>
  <c r="D199" i="1"/>
  <c r="AT199" i="1" s="1"/>
  <c r="D177" i="1"/>
  <c r="AT177" i="1" s="1"/>
  <c r="D167" i="1"/>
  <c r="AT167" i="1" s="1"/>
  <c r="D156" i="1"/>
  <c r="D151" i="1"/>
  <c r="AT151" i="1" s="1"/>
  <c r="D90" i="1"/>
  <c r="D69" i="1"/>
  <c r="AT69" i="1" s="1"/>
  <c r="D64" i="1"/>
  <c r="D21" i="1"/>
  <c r="AT21" i="1" s="1"/>
  <c r="D947" i="1"/>
  <c r="AT947" i="1" s="1"/>
  <c r="D942" i="1"/>
  <c r="AT942" i="1" s="1"/>
  <c r="D936" i="1"/>
  <c r="AT936" i="1" s="1"/>
  <c r="D911" i="1"/>
  <c r="AT911" i="1" s="1"/>
  <c r="D891" i="1"/>
  <c r="AT891" i="1" s="1"/>
  <c r="D861" i="1"/>
  <c r="AT861" i="1" s="1"/>
  <c r="D853" i="1"/>
  <c r="AT853" i="1" s="1"/>
  <c r="D796" i="1"/>
  <c r="AT796" i="1" s="1"/>
  <c r="D732" i="1"/>
  <c r="D699" i="1"/>
  <c r="AT699" i="1" s="1"/>
  <c r="D692" i="1"/>
  <c r="D690" i="1"/>
  <c r="AT690" i="1" s="1"/>
  <c r="D672" i="1"/>
  <c r="D664" i="1"/>
  <c r="AT664" i="1" s="1"/>
  <c r="D640" i="1"/>
  <c r="D633" i="1"/>
  <c r="AT633" i="1" s="1"/>
  <c r="D610" i="1"/>
  <c r="D608" i="1"/>
  <c r="AT608" i="1" s="1"/>
  <c r="D590" i="1"/>
  <c r="D571" i="1"/>
  <c r="AT571" i="1" s="1"/>
  <c r="D560" i="1"/>
  <c r="D523" i="1"/>
  <c r="AT523" i="1" s="1"/>
  <c r="D478" i="1"/>
  <c r="D411" i="1"/>
  <c r="AT411" i="1" s="1"/>
  <c r="D397" i="1"/>
  <c r="AT397" i="1" s="1"/>
  <c r="D395" i="1"/>
  <c r="AT395" i="1" s="1"/>
  <c r="D386" i="1"/>
  <c r="D381" i="1"/>
  <c r="AT381" i="1" s="1"/>
  <c r="D282" i="1"/>
  <c r="D257" i="1"/>
  <c r="AT257" i="1" s="1"/>
  <c r="D173" i="1"/>
  <c r="AT173" i="1" s="1"/>
  <c r="D129" i="1"/>
  <c r="AT129" i="1" s="1"/>
  <c r="D123" i="1"/>
  <c r="AT123" i="1" s="1"/>
  <c r="D117" i="1"/>
  <c r="AT117" i="1" s="1"/>
  <c r="D49" i="1"/>
  <c r="AT49" i="1" s="1"/>
  <c r="D34" i="1"/>
  <c r="AT34" i="1" s="1"/>
  <c r="D11" i="1"/>
  <c r="AT11" i="1" s="1"/>
  <c r="D910" i="1"/>
  <c r="AT910" i="1" s="1"/>
  <c r="D895" i="1"/>
  <c r="AT895" i="1" s="1"/>
  <c r="D874" i="1"/>
  <c r="AT874" i="1" s="1"/>
  <c r="D856" i="1"/>
  <c r="D768" i="1"/>
  <c r="AT768" i="1" s="1"/>
  <c r="D744" i="1"/>
  <c r="D702" i="1"/>
  <c r="AT702" i="1" s="1"/>
  <c r="D662" i="1"/>
  <c r="D612" i="1"/>
  <c r="AT612" i="1" s="1"/>
  <c r="D573" i="1"/>
  <c r="AT573" i="1" s="1"/>
  <c r="D440" i="1"/>
  <c r="AT440" i="1" s="1"/>
  <c r="D311" i="1"/>
  <c r="AT311" i="1" s="1"/>
  <c r="D286" i="1"/>
  <c r="AT286" i="1" s="1"/>
  <c r="D265" i="1"/>
  <c r="AT265" i="1" s="1"/>
  <c r="D103" i="1"/>
  <c r="AT103" i="1" s="1"/>
  <c r="D29" i="1"/>
  <c r="AT29" i="1" s="1"/>
  <c r="D966" i="1"/>
  <c r="AT966" i="1" s="1"/>
  <c r="D962" i="1"/>
  <c r="AT962" i="1" s="1"/>
  <c r="D961" i="1"/>
  <c r="AT961" i="1" s="1"/>
  <c r="D922" i="1"/>
  <c r="AT922" i="1" s="1"/>
  <c r="D885" i="1"/>
  <c r="AT885" i="1" s="1"/>
  <c r="D855" i="1"/>
  <c r="AT855" i="1" s="1"/>
  <c r="D846" i="1"/>
  <c r="AT846" i="1" s="1"/>
  <c r="D797" i="1"/>
  <c r="AT797" i="1" s="1"/>
  <c r="D729" i="1"/>
  <c r="AT729" i="1" s="1"/>
  <c r="D718" i="1"/>
  <c r="D684" i="1"/>
  <c r="AT684" i="1" s="1"/>
  <c r="D680" i="1"/>
  <c r="D660" i="1"/>
  <c r="AT660" i="1" s="1"/>
  <c r="D600" i="1"/>
  <c r="D577" i="1"/>
  <c r="AT577" i="1" s="1"/>
  <c r="D512" i="1"/>
  <c r="D423" i="1"/>
  <c r="AT423" i="1" s="1"/>
  <c r="D412" i="1"/>
  <c r="D394" i="1"/>
  <c r="AT394" i="1" s="1"/>
  <c r="D355" i="1"/>
  <c r="AT355" i="1" s="1"/>
  <c r="D288" i="1"/>
  <c r="AT288" i="1" s="1"/>
  <c r="D70" i="1"/>
  <c r="D36" i="1"/>
  <c r="AT36" i="1" s="1"/>
  <c r="D851" i="1"/>
  <c r="AT851" i="1" s="1"/>
  <c r="D816" i="1"/>
  <c r="AT816" i="1" s="1"/>
  <c r="D858" i="1"/>
  <c r="D726" i="1"/>
  <c r="AT726" i="1" s="1"/>
  <c r="D938" i="1"/>
  <c r="AT938" i="1" s="1"/>
  <c r="D783" i="1"/>
  <c r="AT783" i="1" s="1"/>
  <c r="D912" i="1"/>
  <c r="AT912" i="1" s="1"/>
  <c r="D689" i="1"/>
  <c r="AT689" i="1" s="1"/>
  <c r="D674" i="1"/>
  <c r="D637" i="1"/>
  <c r="AT637" i="1" s="1"/>
  <c r="D596" i="1"/>
  <c r="D493" i="1"/>
  <c r="AT493" i="1" s="1"/>
  <c r="D538" i="1"/>
  <c r="D480" i="1"/>
  <c r="AT480" i="1" s="1"/>
  <c r="D376" i="1"/>
  <c r="D325" i="1"/>
  <c r="AT325" i="1" s="1"/>
  <c r="D297" i="1"/>
  <c r="AT297" i="1" s="1"/>
  <c r="D255" i="1"/>
  <c r="AT255" i="1" s="1"/>
  <c r="D251" i="1"/>
  <c r="AT251" i="1" s="1"/>
  <c r="D216" i="1"/>
  <c r="AT216" i="1" s="1"/>
  <c r="D86" i="1"/>
  <c r="D84" i="1"/>
  <c r="AT84" i="1" s="1"/>
  <c r="D66" i="1"/>
  <c r="D22" i="1"/>
  <c r="AT22" i="1" s="1"/>
  <c r="D918" i="1"/>
  <c r="AT918" i="1" s="1"/>
  <c r="D871" i="1"/>
  <c r="AT871" i="1" s="1"/>
  <c r="D827" i="1"/>
  <c r="AT827" i="1" s="1"/>
  <c r="D798" i="1"/>
  <c r="D721" i="1"/>
  <c r="AT721" i="1" s="1"/>
  <c r="D659" i="1"/>
  <c r="AT659" i="1" s="1"/>
  <c r="D693" i="1"/>
  <c r="AT693" i="1" s="1"/>
  <c r="D754" i="1"/>
  <c r="AT754" i="1" s="1"/>
  <c r="D663" i="1"/>
  <c r="AT663" i="1" s="1"/>
  <c r="D599" i="1"/>
  <c r="AT599" i="1" s="1"/>
  <c r="D653" i="1"/>
  <c r="AT653" i="1" s="1"/>
  <c r="D636" i="1"/>
  <c r="AT636" i="1" s="1"/>
  <c r="D621" i="1"/>
  <c r="AT621" i="1" s="1"/>
  <c r="D619" i="1"/>
  <c r="AT619" i="1" s="1"/>
  <c r="D616" i="1"/>
  <c r="D598" i="1"/>
  <c r="D604" i="1"/>
  <c r="D473" i="1"/>
  <c r="AT473" i="1" s="1"/>
  <c r="D457" i="1"/>
  <c r="AT457" i="1" s="1"/>
  <c r="D419" i="1"/>
  <c r="AT419" i="1" s="1"/>
  <c r="D348" i="1"/>
  <c r="D277" i="1"/>
  <c r="AT277" i="1" s="1"/>
  <c r="D269" i="1"/>
  <c r="AT269" i="1" s="1"/>
  <c r="D245" i="1"/>
  <c r="AT245" i="1" s="1"/>
  <c r="D185" i="1"/>
  <c r="AT185" i="1" s="1"/>
  <c r="D74" i="1"/>
  <c r="AT74" i="1" s="1"/>
  <c r="D26" i="1"/>
  <c r="D960" i="1"/>
  <c r="AT960" i="1" s="1"/>
  <c r="D941" i="1"/>
  <c r="AT941" i="1" s="1"/>
  <c r="D892" i="1"/>
  <c r="AT892" i="1" s="1"/>
  <c r="D815" i="1"/>
  <c r="AT815" i="1" s="1"/>
  <c r="D813" i="1"/>
  <c r="AT813" i="1" s="1"/>
  <c r="D792" i="1"/>
  <c r="D771" i="1"/>
  <c r="AT771" i="1" s="1"/>
  <c r="D742" i="1"/>
  <c r="D733" i="1"/>
  <c r="AT733" i="1" s="1"/>
  <c r="D685" i="1"/>
  <c r="AT685" i="1" s="1"/>
  <c r="D648" i="1"/>
  <c r="AT648" i="1" s="1"/>
  <c r="D631" i="1"/>
  <c r="AT631" i="1" s="1"/>
  <c r="D617" i="1"/>
  <c r="AT617" i="1" s="1"/>
  <c r="D586" i="1"/>
  <c r="D580" i="1"/>
  <c r="AT580" i="1" s="1"/>
  <c r="D542" i="1"/>
  <c r="D534" i="1"/>
  <c r="AT534" i="1" s="1"/>
  <c r="D501" i="1"/>
  <c r="AT501" i="1" s="1"/>
  <c r="D488" i="1"/>
  <c r="AT488" i="1" s="1"/>
  <c r="D479" i="1"/>
  <c r="AT479" i="1" s="1"/>
  <c r="D409" i="1"/>
  <c r="AT409" i="1" s="1"/>
  <c r="D380" i="1"/>
  <c r="D379" i="1"/>
  <c r="AT379" i="1" s="1"/>
  <c r="D368" i="1"/>
  <c r="D351" i="1"/>
  <c r="AT351" i="1" s="1"/>
  <c r="D347" i="1"/>
  <c r="AT347" i="1" s="1"/>
  <c r="D323" i="1"/>
  <c r="AT323" i="1" s="1"/>
  <c r="D322" i="1"/>
  <c r="AT322" i="1" s="1"/>
  <c r="D271" i="1"/>
  <c r="AT271" i="1" s="1"/>
  <c r="D268" i="1"/>
  <c r="AT268" i="1" s="1"/>
  <c r="D226" i="1"/>
  <c r="AT226" i="1" s="1"/>
  <c r="D220" i="1"/>
  <c r="AT220" i="1" s="1"/>
  <c r="D218" i="1"/>
  <c r="AT218" i="1" s="1"/>
  <c r="D207" i="1"/>
  <c r="AT207" i="1" s="1"/>
  <c r="D195" i="1"/>
  <c r="AT195" i="1" s="1"/>
  <c r="D193" i="1"/>
  <c r="AT193" i="1" s="1"/>
  <c r="D165" i="1"/>
  <c r="AT165" i="1" s="1"/>
  <c r="D161" i="1"/>
  <c r="AT161" i="1" s="1"/>
  <c r="D149" i="1"/>
  <c r="AT149" i="1" s="1"/>
  <c r="D120" i="1"/>
  <c r="AT120" i="1" s="1"/>
  <c r="D111" i="1"/>
  <c r="AT111" i="1" s="1"/>
  <c r="D110" i="1"/>
  <c r="AT110" i="1" s="1"/>
  <c r="D91" i="1"/>
  <c r="AT91" i="1" s="1"/>
  <c r="D59" i="1"/>
  <c r="AT59" i="1" s="1"/>
  <c r="D53" i="1"/>
  <c r="AT53" i="1" s="1"/>
  <c r="D32" i="1"/>
  <c r="AT32" i="1" s="1"/>
  <c r="D24" i="1"/>
  <c r="AT24" i="1" s="1"/>
  <c r="D924" i="1"/>
  <c r="AT924" i="1" s="1"/>
  <c r="D886" i="1"/>
  <c r="AT886" i="1" s="1"/>
  <c r="D879" i="1"/>
  <c r="AT879" i="1" s="1"/>
  <c r="D862" i="1"/>
  <c r="AT862" i="1" s="1"/>
  <c r="D850" i="1"/>
  <c r="AT850" i="1" s="1"/>
  <c r="D849" i="1"/>
  <c r="AT849" i="1" s="1"/>
  <c r="D772" i="1"/>
  <c r="AT772" i="1" s="1"/>
  <c r="D765" i="1"/>
  <c r="AT765" i="1" s="1"/>
  <c r="D731" i="1"/>
  <c r="AT731" i="1" s="1"/>
  <c r="D676" i="1"/>
  <c r="AT676" i="1" s="1"/>
  <c r="D656" i="1"/>
  <c r="AT656" i="1" s="1"/>
  <c r="D588" i="1"/>
  <c r="AT588" i="1" s="1"/>
  <c r="D581" i="1"/>
  <c r="AT581" i="1" s="1"/>
  <c r="D522" i="1"/>
  <c r="AT522" i="1" s="1"/>
  <c r="D495" i="1"/>
  <c r="AT495" i="1" s="1"/>
  <c r="D460" i="1"/>
  <c r="AT460" i="1" s="1"/>
  <c r="D453" i="1"/>
  <c r="AT453" i="1" s="1"/>
  <c r="D439" i="1"/>
  <c r="AT439" i="1" s="1"/>
  <c r="D437" i="1"/>
  <c r="AT437" i="1" s="1"/>
  <c r="D432" i="1"/>
  <c r="AT432" i="1" s="1"/>
  <c r="D430" i="1"/>
  <c r="AT430" i="1" s="1"/>
  <c r="D426" i="1"/>
  <c r="AT426" i="1" s="1"/>
  <c r="D353" i="1"/>
  <c r="AT353" i="1" s="1"/>
  <c r="D298" i="1"/>
  <c r="AT298" i="1" s="1"/>
  <c r="D284" i="1"/>
  <c r="AT284" i="1" s="1"/>
  <c r="D267" i="1"/>
  <c r="AT267" i="1" s="1"/>
  <c r="D196" i="1"/>
  <c r="AT196" i="1" s="1"/>
  <c r="D192" i="1"/>
  <c r="AT192" i="1" s="1"/>
  <c r="D157" i="1"/>
  <c r="AT157" i="1" s="1"/>
  <c r="D154" i="1"/>
  <c r="AT154" i="1" s="1"/>
  <c r="D128" i="1"/>
  <c r="AT128" i="1" s="1"/>
  <c r="D119" i="1"/>
  <c r="AT119" i="1" s="1"/>
  <c r="D105" i="1"/>
  <c r="AT105" i="1" s="1"/>
  <c r="D100" i="1"/>
  <c r="AT100" i="1" s="1"/>
  <c r="D87" i="1"/>
  <c r="AT87" i="1" s="1"/>
  <c r="D60" i="1"/>
  <c r="AT60" i="1" s="1"/>
  <c r="D20" i="1"/>
  <c r="AT20" i="1" s="1"/>
  <c r="D964" i="1"/>
  <c r="AT964" i="1" s="1"/>
  <c r="D934" i="1"/>
  <c r="AT934" i="1" s="1"/>
  <c r="D932" i="1"/>
  <c r="AT932" i="1" s="1"/>
  <c r="D930" i="1"/>
  <c r="AT930" i="1" s="1"/>
  <c r="D888" i="1"/>
  <c r="AT888" i="1" s="1"/>
  <c r="D867" i="1"/>
  <c r="AT867" i="1" s="1"/>
  <c r="D884" i="1"/>
  <c r="AT884" i="1" s="1"/>
  <c r="D869" i="1"/>
  <c r="AT869" i="1" s="1"/>
  <c r="D916" i="1"/>
  <c r="AT916" i="1" s="1"/>
  <c r="D913" i="1"/>
  <c r="AT913" i="1" s="1"/>
  <c r="D927" i="1"/>
  <c r="AT927" i="1" s="1"/>
  <c r="D898" i="1"/>
  <c r="AT898" i="1" s="1"/>
  <c r="D907" i="1"/>
  <c r="AT907" i="1" s="1"/>
  <c r="D894" i="1"/>
  <c r="AT894" i="1" s="1"/>
  <c r="D882" i="1"/>
  <c r="AT882" i="1" s="1"/>
  <c r="D865" i="1"/>
  <c r="AT865" i="1" s="1"/>
  <c r="D839" i="1"/>
  <c r="AT839" i="1" s="1"/>
  <c r="D804" i="1"/>
  <c r="AT804" i="1" s="1"/>
  <c r="D822" i="1"/>
  <c r="AT822" i="1" s="1"/>
  <c r="D829" i="1"/>
  <c r="AT829" i="1" s="1"/>
  <c r="D785" i="1"/>
  <c r="AT785" i="1" s="1"/>
  <c r="D908" i="1"/>
  <c r="AT908" i="1" s="1"/>
  <c r="D887" i="1"/>
  <c r="AT887" i="1" s="1"/>
  <c r="D775" i="1"/>
  <c r="AT775" i="1" s="1"/>
  <c r="D807" i="1"/>
  <c r="AT807" i="1" s="1"/>
  <c r="D805" i="1"/>
  <c r="AT805" i="1" s="1"/>
  <c r="D748" i="1"/>
  <c r="AT748" i="1" s="1"/>
  <c r="D758" i="1"/>
  <c r="AT758" i="1" s="1"/>
  <c r="D786" i="1"/>
  <c r="AT786" i="1" s="1"/>
  <c r="D831" i="1"/>
  <c r="AT831" i="1" s="1"/>
  <c r="D734" i="1"/>
  <c r="AT734" i="1" s="1"/>
  <c r="D755" i="1"/>
  <c r="AT755" i="1" s="1"/>
  <c r="D810" i="1"/>
  <c r="AT810" i="1" s="1"/>
  <c r="D773" i="1"/>
  <c r="AT773" i="1" s="1"/>
  <c r="D730" i="1"/>
  <c r="AT730" i="1" s="1"/>
  <c r="D749" i="1"/>
  <c r="AT749" i="1" s="1"/>
  <c r="D716" i="1"/>
  <c r="AT716" i="1" s="1"/>
  <c r="D668" i="1"/>
  <c r="AT668" i="1" s="1"/>
  <c r="D714" i="1"/>
  <c r="AT714" i="1" s="1"/>
  <c r="D727" i="1"/>
  <c r="AT727" i="1" s="1"/>
  <c r="D623" i="1"/>
  <c r="AT623" i="1" s="1"/>
  <c r="D735" i="1"/>
  <c r="AT735" i="1" s="1"/>
  <c r="D666" i="1"/>
  <c r="AT666" i="1" s="1"/>
  <c r="D679" i="1"/>
  <c r="AT679" i="1" s="1"/>
  <c r="D651" i="1"/>
  <c r="AT651" i="1" s="1"/>
  <c r="D661" i="1"/>
  <c r="AT661" i="1" s="1"/>
  <c r="D682" i="1"/>
  <c r="AT682" i="1" s="1"/>
  <c r="D652" i="1"/>
  <c r="AT652" i="1" s="1"/>
  <c r="D602" i="1"/>
  <c r="AT602" i="1" s="1"/>
  <c r="D496" i="1"/>
  <c r="AT496" i="1" s="1"/>
  <c r="D587" i="1"/>
  <c r="AT587" i="1" s="1"/>
  <c r="D472" i="1"/>
  <c r="AT472" i="1" s="1"/>
  <c r="D632" i="1"/>
  <c r="AT632" i="1" s="1"/>
  <c r="D593" i="1"/>
  <c r="AT593" i="1" s="1"/>
  <c r="D558" i="1"/>
  <c r="AT558" i="1" s="1"/>
  <c r="D561" i="1"/>
  <c r="AT561" i="1" s="1"/>
  <c r="D537" i="1"/>
  <c r="AT537" i="1" s="1"/>
  <c r="D546" i="1"/>
  <c r="AT546" i="1" s="1"/>
  <c r="D555" i="1"/>
  <c r="AT555" i="1" s="1"/>
  <c r="D529" i="1"/>
  <c r="AT529" i="1" s="1"/>
  <c r="D551" i="1"/>
  <c r="AT551" i="1" s="1"/>
  <c r="D517" i="1"/>
  <c r="AT517" i="1" s="1"/>
  <c r="D545" i="1"/>
  <c r="AT545" i="1" s="1"/>
  <c r="D483" i="1"/>
  <c r="AT483" i="1" s="1"/>
  <c r="D515" i="1"/>
  <c r="AT515" i="1" s="1"/>
  <c r="D500" i="1"/>
  <c r="AT500" i="1" s="1"/>
  <c r="D514" i="1"/>
  <c r="AT514" i="1" s="1"/>
  <c r="D498" i="1"/>
  <c r="AT498" i="1" s="1"/>
  <c r="D486" i="1"/>
  <c r="AT486" i="1" s="1"/>
  <c r="D490" i="1"/>
  <c r="AT490" i="1" s="1"/>
  <c r="D492" i="1"/>
  <c r="AT492" i="1" s="1"/>
  <c r="D507" i="1"/>
  <c r="AT507" i="1" s="1"/>
  <c r="D399" i="1"/>
  <c r="AT399" i="1" s="1"/>
  <c r="D456" i="1"/>
  <c r="AT456" i="1" s="1"/>
  <c r="D436" i="1"/>
  <c r="AT436" i="1" s="1"/>
  <c r="D431" i="1"/>
  <c r="AT431" i="1" s="1"/>
  <c r="D408" i="1"/>
  <c r="AT408" i="1" s="1"/>
  <c r="D443" i="1"/>
  <c r="AT443" i="1" s="1"/>
  <c r="D337" i="1"/>
  <c r="AT337" i="1" s="1"/>
  <c r="D401" i="1"/>
  <c r="AT401" i="1" s="1"/>
  <c r="D429" i="1"/>
  <c r="AT429" i="1" s="1"/>
  <c r="D354" i="1"/>
  <c r="AT354" i="1" s="1"/>
  <c r="D425" i="1"/>
  <c r="AT425" i="1" s="1"/>
  <c r="D434" i="1"/>
  <c r="AT434" i="1" s="1"/>
  <c r="D387" i="1"/>
  <c r="AT387" i="1" s="1"/>
  <c r="D417" i="1"/>
  <c r="AT417" i="1" s="1"/>
  <c r="D403" i="1"/>
  <c r="AT403" i="1" s="1"/>
  <c r="D344" i="1"/>
  <c r="AT344" i="1" s="1"/>
  <c r="D382" i="1"/>
  <c r="AT382" i="1" s="1"/>
  <c r="D374" i="1"/>
  <c r="AT374" i="1" s="1"/>
  <c r="D365" i="1"/>
  <c r="AT365" i="1" s="1"/>
  <c r="D334" i="1"/>
  <c r="AT334" i="1" s="1"/>
  <c r="D378" i="1"/>
  <c r="AT378" i="1" s="1"/>
  <c r="D350" i="1"/>
  <c r="AT350" i="1" s="1"/>
  <c r="D343" i="1"/>
  <c r="AT343" i="1" s="1"/>
  <c r="D333" i="1"/>
  <c r="AT333" i="1" s="1"/>
  <c r="D305" i="1"/>
  <c r="AT305" i="1" s="1"/>
  <c r="D278" i="1"/>
  <c r="AT278" i="1" s="1"/>
  <c r="D310" i="1"/>
  <c r="AT310" i="1" s="1"/>
  <c r="D317" i="1"/>
  <c r="AT317" i="1" s="1"/>
  <c r="D319" i="1"/>
  <c r="AT319" i="1" s="1"/>
  <c r="D292" i="1"/>
  <c r="AT292" i="1" s="1"/>
  <c r="D332" i="1"/>
  <c r="AT332" i="1" s="1"/>
  <c r="D302" i="1"/>
  <c r="AT302" i="1" s="1"/>
  <c r="D276" i="1"/>
  <c r="AT276" i="1" s="1"/>
  <c r="D236" i="1"/>
  <c r="AT236" i="1" s="1"/>
  <c r="D295" i="1"/>
  <c r="AT295" i="1" s="1"/>
  <c r="D259" i="1"/>
  <c r="AT259" i="1" s="1"/>
  <c r="D287" i="1"/>
  <c r="AT287" i="1" s="1"/>
  <c r="D231" i="1"/>
  <c r="AT231" i="1" s="1"/>
  <c r="D225" i="1"/>
  <c r="AT225" i="1" s="1"/>
  <c r="D215" i="1"/>
  <c r="AT215" i="1" s="1"/>
  <c r="D169" i="1"/>
  <c r="AT169" i="1" s="1"/>
  <c r="D183" i="1"/>
  <c r="AT183" i="1" s="1"/>
  <c r="D175" i="1"/>
  <c r="AT175" i="1" s="1"/>
  <c r="D139" i="1"/>
  <c r="AT139" i="1" s="1"/>
  <c r="D118" i="1"/>
  <c r="AT118" i="1" s="1"/>
  <c r="D101" i="1"/>
  <c r="AT101" i="1" s="1"/>
  <c r="D98" i="1"/>
  <c r="AT98" i="1" s="1"/>
  <c r="D102" i="1"/>
  <c r="AT102" i="1" s="1"/>
  <c r="D96" i="1"/>
  <c r="AT96" i="1" s="1"/>
  <c r="D88" i="1"/>
  <c r="AT88" i="1" s="1"/>
  <c r="D80" i="1"/>
  <c r="AT80" i="1" s="1"/>
  <c r="D79" i="1"/>
  <c r="AT79" i="1" s="1"/>
  <c r="D85" i="1"/>
  <c r="AT85" i="1" s="1"/>
  <c r="D65" i="1"/>
  <c r="AT65" i="1" s="1"/>
  <c r="D61" i="1"/>
  <c r="AT61" i="1" s="1"/>
  <c r="D40" i="1"/>
  <c r="AT40" i="1" s="1"/>
  <c r="D31" i="1"/>
  <c r="AT31" i="1" s="1"/>
  <c r="D9" i="1"/>
  <c r="D917" i="1"/>
  <c r="AT917" i="1" s="1"/>
  <c r="D799" i="1"/>
  <c r="AT799" i="1" s="1"/>
  <c r="D784" i="1"/>
  <c r="AT784" i="1" s="1"/>
  <c r="D753" i="1"/>
  <c r="AT753" i="1" s="1"/>
  <c r="D657" i="1"/>
  <c r="AT657" i="1" s="1"/>
  <c r="D591" i="1"/>
  <c r="AT591" i="1" s="1"/>
  <c r="D474" i="1"/>
  <c r="AT474" i="1" s="1"/>
  <c r="D447" i="1"/>
  <c r="AT447" i="1" s="1"/>
  <c r="D359" i="1"/>
  <c r="AT359" i="1" s="1"/>
  <c r="D314" i="1"/>
  <c r="AT314" i="1" s="1"/>
  <c r="D147" i="1"/>
  <c r="AT147" i="1" s="1"/>
  <c r="D112" i="1"/>
  <c r="AT112" i="1" s="1"/>
  <c r="D55" i="1"/>
  <c r="AT55" i="1" s="1"/>
  <c r="D41" i="1"/>
  <c r="AT41" i="1" s="1"/>
  <c r="D30" i="1"/>
  <c r="AT30" i="1" s="1"/>
  <c r="D923" i="1"/>
  <c r="AT923" i="1" s="1"/>
  <c r="D915" i="1"/>
  <c r="AT915" i="1" s="1"/>
  <c r="D826" i="1"/>
  <c r="AT826" i="1" s="1"/>
  <c r="D817" i="1"/>
  <c r="AT817" i="1" s="1"/>
  <c r="D789" i="1"/>
  <c r="AT789" i="1" s="1"/>
  <c r="D739" i="1"/>
  <c r="AT739" i="1" s="1"/>
  <c r="D737" i="1"/>
  <c r="AT737" i="1" s="1"/>
  <c r="D720" i="1"/>
  <c r="AT720" i="1" s="1"/>
  <c r="D719" i="1"/>
  <c r="AT719" i="1" s="1"/>
  <c r="D704" i="1"/>
  <c r="AT704" i="1" s="1"/>
  <c r="D681" i="1"/>
  <c r="AT681" i="1" s="1"/>
  <c r="D677" i="1"/>
  <c r="AT677" i="1" s="1"/>
  <c r="D645" i="1"/>
  <c r="AT645" i="1" s="1"/>
  <c r="D639" i="1"/>
  <c r="AT639" i="1" s="1"/>
  <c r="D634" i="1"/>
  <c r="AT634" i="1" s="1"/>
  <c r="D589" i="1"/>
  <c r="AT589" i="1" s="1"/>
  <c r="D565" i="1"/>
  <c r="AT565" i="1" s="1"/>
  <c r="D543" i="1"/>
  <c r="AT543" i="1" s="1"/>
  <c r="D526" i="1"/>
  <c r="AT526" i="1" s="1"/>
  <c r="D513" i="1"/>
  <c r="AT513" i="1" s="1"/>
  <c r="D487" i="1"/>
  <c r="AT487" i="1" s="1"/>
  <c r="D424" i="1"/>
  <c r="AT424" i="1" s="1"/>
  <c r="D413" i="1"/>
  <c r="AT413" i="1" s="1"/>
  <c r="D398" i="1"/>
  <c r="AT398" i="1" s="1"/>
  <c r="D372" i="1"/>
  <c r="AT372" i="1" s="1"/>
  <c r="D362" i="1"/>
  <c r="AT362" i="1" s="1"/>
  <c r="D360" i="1"/>
  <c r="AT360" i="1" s="1"/>
  <c r="D357" i="1"/>
  <c r="AT357" i="1" s="1"/>
  <c r="D352" i="1"/>
  <c r="AT352" i="1" s="1"/>
  <c r="D342" i="1"/>
  <c r="AT342" i="1" s="1"/>
  <c r="D326" i="1"/>
  <c r="AT326" i="1" s="1"/>
  <c r="D321" i="1"/>
  <c r="AT321" i="1" s="1"/>
  <c r="D263" i="1"/>
  <c r="AT263" i="1" s="1"/>
  <c r="D249" i="1"/>
  <c r="AT249" i="1" s="1"/>
  <c r="D214" i="1"/>
  <c r="AT214" i="1" s="1"/>
  <c r="D171" i="1"/>
  <c r="AT171" i="1" s="1"/>
  <c r="D162" i="1"/>
  <c r="AT162" i="1" s="1"/>
  <c r="D148" i="1"/>
  <c r="AT148" i="1" s="1"/>
  <c r="D142" i="1"/>
  <c r="AT142" i="1" s="1"/>
  <c r="D138" i="1"/>
  <c r="AT138" i="1" s="1"/>
  <c r="D134" i="1"/>
  <c r="AT134" i="1" s="1"/>
  <c r="D89" i="1"/>
  <c r="AT89" i="1" s="1"/>
  <c r="D47" i="1"/>
  <c r="AT47" i="1" s="1"/>
  <c r="D18" i="1"/>
  <c r="AT18" i="1" s="1"/>
  <c r="D951" i="1"/>
  <c r="AT951" i="1" s="1"/>
  <c r="D900" i="1"/>
  <c r="AT900" i="1" s="1"/>
  <c r="D878" i="1"/>
  <c r="AT878" i="1" s="1"/>
  <c r="D889" i="1"/>
  <c r="AT889" i="1" s="1"/>
  <c r="D790" i="1"/>
  <c r="AT790" i="1" s="1"/>
  <c r="D782" i="1"/>
  <c r="AT782" i="1" s="1"/>
  <c r="D622" i="1"/>
  <c r="AT622" i="1" s="1"/>
  <c r="D614" i="1"/>
  <c r="AT614" i="1" s="1"/>
  <c r="D595" i="1"/>
  <c r="AT595" i="1" s="1"/>
  <c r="D291" i="1"/>
  <c r="AT291" i="1" s="1"/>
  <c r="D296" i="1"/>
  <c r="AT296" i="1" s="1"/>
  <c r="D285" i="1"/>
  <c r="AT285" i="1" s="1"/>
  <c r="D300" i="1"/>
  <c r="AT300" i="1" s="1"/>
  <c r="D274" i="1"/>
  <c r="AT274" i="1" s="1"/>
  <c r="D27" i="1"/>
  <c r="AT27" i="1" s="1"/>
  <c r="D967" i="1"/>
  <c r="AT967" i="1" s="1"/>
  <c r="D965" i="1"/>
  <c r="AT965" i="1" s="1"/>
  <c r="D959" i="1"/>
  <c r="AT959" i="1" s="1"/>
  <c r="D958" i="1"/>
  <c r="AT958" i="1" s="1"/>
  <c r="D957" i="1"/>
  <c r="AT957" i="1" s="1"/>
  <c r="D953" i="1"/>
  <c r="AT953" i="1" s="1"/>
  <c r="D948" i="1"/>
  <c r="AT948" i="1" s="1"/>
  <c r="D946" i="1"/>
  <c r="AT946" i="1" s="1"/>
  <c r="D945" i="1"/>
  <c r="AT945" i="1" s="1"/>
  <c r="D939" i="1"/>
  <c r="AT939" i="1" s="1"/>
  <c r="D935" i="1"/>
  <c r="AT935" i="1" s="1"/>
  <c r="D919" i="1"/>
  <c r="AT919" i="1" s="1"/>
  <c r="D909" i="1"/>
  <c r="AT909" i="1" s="1"/>
  <c r="D901" i="1"/>
  <c r="AT901" i="1" s="1"/>
  <c r="D875" i="1"/>
  <c r="AT875" i="1" s="1"/>
  <c r="D873" i="1"/>
  <c r="AT873" i="1" s="1"/>
  <c r="D868" i="1"/>
  <c r="AT868" i="1" s="1"/>
  <c r="D864" i="1"/>
  <c r="AT864" i="1" s="1"/>
  <c r="D863" i="1"/>
  <c r="AT863" i="1" s="1"/>
  <c r="D842" i="1"/>
  <c r="AT842" i="1" s="1"/>
  <c r="D840" i="1"/>
  <c r="AT840" i="1" s="1"/>
  <c r="D832" i="1"/>
  <c r="AT832" i="1" s="1"/>
  <c r="D825" i="1"/>
  <c r="AT825" i="1" s="1"/>
  <c r="D824" i="1"/>
  <c r="AT824" i="1" s="1"/>
  <c r="D820" i="1"/>
  <c r="AT820" i="1" s="1"/>
  <c r="D814" i="1"/>
  <c r="AT814" i="1" s="1"/>
  <c r="D809" i="1"/>
  <c r="AT809" i="1" s="1"/>
  <c r="D791" i="1"/>
  <c r="AT791" i="1" s="1"/>
  <c r="D781" i="1"/>
  <c r="AT781" i="1" s="1"/>
  <c r="D778" i="1"/>
  <c r="AT778" i="1" s="1"/>
  <c r="D777" i="1"/>
  <c r="AT777" i="1" s="1"/>
  <c r="D774" i="1"/>
  <c r="AT774" i="1" s="1"/>
  <c r="D760" i="1"/>
  <c r="AT760" i="1" s="1"/>
  <c r="D745" i="1"/>
  <c r="AT745" i="1" s="1"/>
  <c r="D743" i="1"/>
  <c r="AT743" i="1" s="1"/>
  <c r="D715" i="1"/>
  <c r="AT715" i="1" s="1"/>
  <c r="D712" i="1"/>
  <c r="AT712" i="1" s="1"/>
  <c r="D708" i="1"/>
  <c r="AT708" i="1" s="1"/>
  <c r="D669" i="1"/>
  <c r="AT669" i="1" s="1"/>
  <c r="D667" i="1"/>
  <c r="AT667" i="1" s="1"/>
  <c r="D650" i="1"/>
  <c r="AT650" i="1" s="1"/>
  <c r="D647" i="1"/>
  <c r="AT647" i="1" s="1"/>
  <c r="D642" i="1"/>
  <c r="AT642" i="1" s="1"/>
  <c r="D635" i="1"/>
  <c r="AT635" i="1" s="1"/>
  <c r="D626" i="1"/>
  <c r="AT626" i="1" s="1"/>
  <c r="D618" i="1"/>
  <c r="AT618" i="1" s="1"/>
  <c r="D615" i="1"/>
  <c r="AT615" i="1" s="1"/>
  <c r="D609" i="1"/>
  <c r="AT609" i="1" s="1"/>
  <c r="D603" i="1"/>
  <c r="AT603" i="1" s="1"/>
  <c r="D585" i="1"/>
  <c r="AT585" i="1" s="1"/>
  <c r="D582" i="1"/>
  <c r="AT582" i="1" s="1"/>
  <c r="D578" i="1"/>
  <c r="AT578" i="1" s="1"/>
  <c r="D564" i="1"/>
  <c r="AT564" i="1" s="1"/>
  <c r="D557" i="1"/>
  <c r="AT557" i="1" s="1"/>
  <c r="D553" i="1"/>
  <c r="AT553" i="1" s="1"/>
  <c r="D548" i="1"/>
  <c r="AT548" i="1" s="1"/>
  <c r="D547" i="1"/>
  <c r="AT547" i="1" s="1"/>
  <c r="D544" i="1"/>
  <c r="AT544" i="1" s="1"/>
  <c r="D540" i="1"/>
  <c r="AT540" i="1" s="1"/>
  <c r="D535" i="1"/>
  <c r="AT535" i="1" s="1"/>
  <c r="D525" i="1"/>
  <c r="AT525" i="1" s="1"/>
  <c r="D476" i="1"/>
  <c r="AT476" i="1" s="1"/>
  <c r="D470" i="1"/>
  <c r="AT470" i="1" s="1"/>
  <c r="D463" i="1"/>
  <c r="AT463" i="1" s="1"/>
  <c r="D461" i="1"/>
  <c r="AT461" i="1" s="1"/>
  <c r="D458" i="1"/>
  <c r="AT458" i="1" s="1"/>
  <c r="D455" i="1"/>
  <c r="AT455" i="1" s="1"/>
  <c r="D451" i="1"/>
  <c r="AT451" i="1" s="1"/>
  <c r="D444" i="1"/>
  <c r="AT444" i="1" s="1"/>
  <c r="D427" i="1"/>
  <c r="AT427" i="1" s="1"/>
  <c r="D422" i="1"/>
  <c r="AT422" i="1" s="1"/>
  <c r="D416" i="1"/>
  <c r="AT416" i="1" s="1"/>
  <c r="D407" i="1"/>
  <c r="AT407" i="1" s="1"/>
  <c r="D404" i="1"/>
  <c r="AT404" i="1" s="1"/>
  <c r="D392" i="1"/>
  <c r="AT392" i="1" s="1"/>
  <c r="D390" i="1"/>
  <c r="AT390" i="1" s="1"/>
  <c r="D389" i="1"/>
  <c r="AT389" i="1" s="1"/>
  <c r="D388" i="1"/>
  <c r="AT388" i="1" s="1"/>
  <c r="D385" i="1"/>
  <c r="AT385" i="1" s="1"/>
  <c r="D383" i="1"/>
  <c r="AT383" i="1" s="1"/>
  <c r="D377" i="1"/>
  <c r="AT377" i="1" s="1"/>
  <c r="D370" i="1"/>
  <c r="AT370" i="1" s="1"/>
  <c r="D369" i="1"/>
  <c r="AT369" i="1" s="1"/>
  <c r="D367" i="1"/>
  <c r="AT367" i="1" s="1"/>
  <c r="D361" i="1"/>
  <c r="AT361" i="1" s="1"/>
  <c r="D358" i="1"/>
  <c r="AT358" i="1" s="1"/>
  <c r="D356" i="1"/>
  <c r="AT356" i="1" s="1"/>
  <c r="D346" i="1"/>
  <c r="AT346" i="1" s="1"/>
  <c r="D339" i="1"/>
  <c r="AT339" i="1" s="1"/>
  <c r="D336" i="1"/>
  <c r="AT336" i="1" s="1"/>
  <c r="D329" i="1"/>
  <c r="AT329" i="1" s="1"/>
  <c r="D327" i="1"/>
  <c r="AT327" i="1" s="1"/>
  <c r="D320" i="1"/>
  <c r="AT320" i="1" s="1"/>
  <c r="D307" i="1"/>
  <c r="AT307" i="1" s="1"/>
  <c r="D304" i="1"/>
  <c r="AT304" i="1" s="1"/>
  <c r="D303" i="1"/>
  <c r="AT303" i="1" s="1"/>
  <c r="D299" i="1"/>
  <c r="AT299" i="1" s="1"/>
  <c r="D294" i="1"/>
  <c r="AT294" i="1" s="1"/>
  <c r="D290" i="1"/>
  <c r="AT290" i="1" s="1"/>
  <c r="D289" i="1"/>
  <c r="AT289" i="1" s="1"/>
  <c r="D272" i="1"/>
  <c r="AT272" i="1" s="1"/>
  <c r="D270" i="1"/>
  <c r="AT270" i="1" s="1"/>
  <c r="D264" i="1"/>
  <c r="AT264" i="1" s="1"/>
  <c r="D261" i="1"/>
  <c r="AT261" i="1" s="1"/>
  <c r="D256" i="1"/>
  <c r="AT256" i="1" s="1"/>
  <c r="D254" i="1"/>
  <c r="AT254" i="1" s="1"/>
  <c r="D244" i="1"/>
  <c r="AT244" i="1" s="1"/>
  <c r="D243" i="1"/>
  <c r="AT243" i="1" s="1"/>
  <c r="D241" i="1"/>
  <c r="AT241" i="1" s="1"/>
  <c r="D230" i="1"/>
  <c r="AT230" i="1" s="1"/>
  <c r="D224" i="1"/>
  <c r="AT224" i="1" s="1"/>
  <c r="D213" i="1"/>
  <c r="AT213" i="1" s="1"/>
  <c r="D210" i="1"/>
  <c r="AT210" i="1" s="1"/>
  <c r="D205" i="1"/>
  <c r="AT205" i="1" s="1"/>
  <c r="D204" i="1"/>
  <c r="AT204" i="1" s="1"/>
  <c r="D203" i="1"/>
  <c r="AT203" i="1" s="1"/>
  <c r="D190" i="1"/>
  <c r="AT190" i="1" s="1"/>
  <c r="D189" i="1"/>
  <c r="AT189" i="1" s="1"/>
  <c r="D187" i="1"/>
  <c r="AT187" i="1" s="1"/>
  <c r="D186" i="1"/>
  <c r="AT186" i="1" s="1"/>
  <c r="D184" i="1"/>
  <c r="AT184" i="1" s="1"/>
  <c r="D174" i="1"/>
  <c r="AT174" i="1" s="1"/>
  <c r="D160" i="1"/>
  <c r="AT160" i="1" s="1"/>
  <c r="D155" i="1"/>
  <c r="AT155" i="1" s="1"/>
  <c r="D153" i="1"/>
  <c r="AT153" i="1" s="1"/>
  <c r="D152" i="1"/>
  <c r="AT152" i="1" s="1"/>
  <c r="D146" i="1"/>
  <c r="AT146" i="1" s="1"/>
  <c r="D145" i="1"/>
  <c r="AT145" i="1" s="1"/>
  <c r="D144" i="1"/>
  <c r="AT144" i="1" s="1"/>
  <c r="D143" i="1"/>
  <c r="AT143" i="1" s="1"/>
  <c r="D140" i="1"/>
  <c r="AT140" i="1" s="1"/>
  <c r="D137" i="1"/>
  <c r="AT137" i="1" s="1"/>
  <c r="D135" i="1"/>
  <c r="AT135" i="1" s="1"/>
  <c r="D131" i="1"/>
  <c r="D130" i="1"/>
  <c r="AT130" i="1" s="1"/>
  <c r="D126" i="1"/>
  <c r="AT126" i="1" s="1"/>
  <c r="D125" i="1"/>
  <c r="AT125" i="1" s="1"/>
  <c r="D124" i="1"/>
  <c r="AT124" i="1" s="1"/>
  <c r="D122" i="1"/>
  <c r="AT122" i="1" s="1"/>
  <c r="D115" i="1"/>
  <c r="AT115" i="1" s="1"/>
  <c r="D107" i="1"/>
  <c r="AT107" i="1" s="1"/>
  <c r="D106" i="1"/>
  <c r="AT106" i="1" s="1"/>
  <c r="D104" i="1"/>
  <c r="AT104" i="1" s="1"/>
  <c r="D97" i="1"/>
  <c r="AT97" i="1" s="1"/>
  <c r="D95" i="1"/>
  <c r="AT95" i="1" s="1"/>
  <c r="D94" i="1"/>
  <c r="AT94" i="1" s="1"/>
  <c r="D83" i="1"/>
  <c r="AT83" i="1" s="1"/>
  <c r="D81" i="1"/>
  <c r="AT81" i="1" s="1"/>
  <c r="D73" i="1"/>
  <c r="AT73" i="1" s="1"/>
  <c r="D72" i="1"/>
  <c r="AT72" i="1" s="1"/>
  <c r="D68" i="1"/>
  <c r="AT68" i="1" s="1"/>
  <c r="D67" i="1"/>
  <c r="AT67" i="1" s="1"/>
  <c r="D52" i="1"/>
  <c r="AT52" i="1" s="1"/>
  <c r="D51" i="1"/>
  <c r="AT51" i="1" s="1"/>
  <c r="D50" i="1"/>
  <c r="AT50" i="1" s="1"/>
  <c r="D48" i="1"/>
  <c r="AT48" i="1" s="1"/>
  <c r="D46" i="1"/>
  <c r="AT46" i="1" s="1"/>
  <c r="D42" i="1"/>
  <c r="AT42" i="1" s="1"/>
  <c r="D39" i="1"/>
  <c r="AT39" i="1" s="1"/>
  <c r="D35" i="1"/>
  <c r="AT35" i="1" s="1"/>
  <c r="D33" i="1"/>
  <c r="AT33" i="1" s="1"/>
  <c r="D23" i="1"/>
  <c r="AT23" i="1" s="1"/>
  <c r="D14" i="1"/>
  <c r="AT14" i="1" s="1"/>
  <c r="D13" i="1"/>
  <c r="AT13" i="1" s="1"/>
  <c r="G16" i="10" l="1"/>
  <c r="G18" i="10"/>
  <c r="G20" i="10"/>
  <c r="G22" i="10"/>
  <c r="G17" i="10"/>
  <c r="G19" i="10"/>
  <c r="G21" i="10"/>
  <c r="G23" i="10"/>
  <c r="E23" i="10"/>
  <c r="D22" i="10"/>
  <c r="C21" i="10"/>
  <c r="B20" i="10"/>
  <c r="F20" i="10"/>
  <c r="E19" i="10"/>
  <c r="D18" i="10"/>
  <c r="C17" i="10"/>
  <c r="B16" i="10"/>
  <c r="F16" i="10"/>
  <c r="G115" i="10"/>
  <c r="E115" i="10"/>
  <c r="C115" i="10"/>
  <c r="B23" i="10"/>
  <c r="D23" i="10"/>
  <c r="F23" i="10"/>
  <c r="C22" i="10"/>
  <c r="E22" i="10"/>
  <c r="B21" i="10"/>
  <c r="D21" i="10"/>
  <c r="F21" i="10"/>
  <c r="C20" i="10"/>
  <c r="E20" i="10"/>
  <c r="B19" i="10"/>
  <c r="D19" i="10"/>
  <c r="F19" i="10"/>
  <c r="C18" i="10"/>
  <c r="E18" i="10"/>
  <c r="B17" i="10"/>
  <c r="D17" i="10"/>
  <c r="F17" i="10"/>
  <c r="C16" i="10"/>
  <c r="E16" i="10"/>
  <c r="F115" i="10"/>
  <c r="D115" i="10"/>
  <c r="B115" i="10"/>
  <c r="C23" i="10"/>
  <c r="B22" i="10"/>
  <c r="F22" i="10"/>
  <c r="E21" i="10"/>
  <c r="D20" i="10"/>
  <c r="C19" i="10"/>
  <c r="B18" i="10"/>
  <c r="F18" i="10"/>
  <c r="E17" i="10"/>
  <c r="D16" i="10"/>
  <c r="AR8" i="1"/>
  <c r="AS8" i="1"/>
  <c r="AU8" i="1" s="1"/>
  <c r="AH742" i="1"/>
  <c r="AT742" i="1"/>
  <c r="AH26" i="1"/>
  <c r="AT26" i="1"/>
  <c r="AH616" i="1"/>
  <c r="AT616" i="1"/>
  <c r="AH66" i="1"/>
  <c r="AT66" i="1"/>
  <c r="AH376" i="1"/>
  <c r="AT376" i="1"/>
  <c r="AG858" i="1"/>
  <c r="AT858" i="1"/>
  <c r="AH412" i="1"/>
  <c r="AT412" i="1"/>
  <c r="AH600" i="1"/>
  <c r="AT600" i="1"/>
  <c r="AH718" i="1"/>
  <c r="AT718" i="1"/>
  <c r="AH386" i="1"/>
  <c r="AT386" i="1"/>
  <c r="AH478" i="1"/>
  <c r="AT478" i="1"/>
  <c r="AI640" i="1"/>
  <c r="AT640" i="1"/>
  <c r="AH692" i="1"/>
  <c r="AT692" i="1"/>
  <c r="AH64" i="1"/>
  <c r="AT64" i="1"/>
  <c r="AH156" i="1"/>
  <c r="AT156" i="1"/>
  <c r="AH400" i="1"/>
  <c r="AT400" i="1"/>
  <c r="AH536" i="1"/>
  <c r="AT536" i="1"/>
  <c r="AH166" i="1"/>
  <c r="AT166" i="1"/>
  <c r="AH528" i="1"/>
  <c r="AT528" i="1"/>
  <c r="AH328" i="1"/>
  <c r="AT328" i="1"/>
  <c r="AH592" i="1"/>
  <c r="AT592" i="1"/>
  <c r="AH170" i="1"/>
  <c r="AT170" i="1"/>
  <c r="AH630" i="1"/>
  <c r="AT630" i="1"/>
  <c r="AF258" i="1"/>
  <c r="AT258" i="1"/>
  <c r="AH482" i="1"/>
  <c r="AT482" i="1"/>
  <c r="AH44" i="1"/>
  <c r="AT44" i="1"/>
  <c r="AH92" i="1"/>
  <c r="AT92" i="1"/>
  <c r="AH222" i="1"/>
  <c r="AT222" i="1"/>
  <c r="AH242" i="1"/>
  <c r="AT242" i="1"/>
  <c r="AH280" i="1"/>
  <c r="AT280" i="1"/>
  <c r="AH308" i="1"/>
  <c r="AT308" i="1"/>
  <c r="AH450" i="1"/>
  <c r="AT450" i="1"/>
  <c r="AH494" i="1"/>
  <c r="AT494" i="1"/>
  <c r="AH508" i="1"/>
  <c r="AT508" i="1"/>
  <c r="AH568" i="1"/>
  <c r="AT568" i="1"/>
  <c r="AH728" i="1"/>
  <c r="AT728" i="1"/>
  <c r="AH158" i="1"/>
  <c r="AT158" i="1"/>
  <c r="AH312" i="1"/>
  <c r="AT312" i="1"/>
  <c r="AH530" i="1"/>
  <c r="AT530" i="1"/>
  <c r="AH646" i="1"/>
  <c r="AT646" i="1"/>
  <c r="AH806" i="1"/>
  <c r="AT806" i="1"/>
  <c r="AH62" i="1"/>
  <c r="AT62" i="1"/>
  <c r="AH628" i="1"/>
  <c r="AT628" i="1"/>
  <c r="AT131" i="1"/>
  <c r="D115" i="7"/>
  <c r="E115" i="7"/>
  <c r="D23" i="7"/>
  <c r="G22" i="7"/>
  <c r="C22" i="7"/>
  <c r="F21" i="7"/>
  <c r="B21" i="7"/>
  <c r="D20" i="7"/>
  <c r="F115" i="7"/>
  <c r="B115" i="7"/>
  <c r="B139" i="7" s="1"/>
  <c r="G115" i="7"/>
  <c r="C115" i="7"/>
  <c r="F23" i="7"/>
  <c r="B23" i="7"/>
  <c r="E22" i="7"/>
  <c r="D21" i="7"/>
  <c r="F20" i="7"/>
  <c r="B20" i="7"/>
  <c r="D19" i="7"/>
  <c r="F18" i="7"/>
  <c r="B18" i="7"/>
  <c r="E17" i="7"/>
  <c r="G16" i="7"/>
  <c r="C16" i="7"/>
  <c r="E23" i="7"/>
  <c r="D22" i="7"/>
  <c r="C21" i="7"/>
  <c r="R21" i="7" s="1"/>
  <c r="G19" i="7"/>
  <c r="B19" i="7"/>
  <c r="C18" i="7"/>
  <c r="D17" i="7"/>
  <c r="E16" i="7"/>
  <c r="G23" i="7"/>
  <c r="V23" i="7" s="1"/>
  <c r="F22" i="7"/>
  <c r="E21" i="7"/>
  <c r="C20" i="7"/>
  <c r="C19" i="7"/>
  <c r="D18" i="7"/>
  <c r="F17" i="7"/>
  <c r="F16" i="7"/>
  <c r="G21" i="7"/>
  <c r="E19" i="7"/>
  <c r="G17" i="7"/>
  <c r="V17" i="7" s="1"/>
  <c r="B16" i="7"/>
  <c r="F115" i="6"/>
  <c r="B115" i="6"/>
  <c r="E23" i="6"/>
  <c r="G22" i="6"/>
  <c r="C22" i="6"/>
  <c r="E21" i="6"/>
  <c r="G20" i="6"/>
  <c r="C20" i="6"/>
  <c r="E19" i="6"/>
  <c r="G18" i="6"/>
  <c r="C18" i="6"/>
  <c r="E17" i="6"/>
  <c r="G16" i="6"/>
  <c r="C16" i="6"/>
  <c r="C23" i="7"/>
  <c r="G20" i="7"/>
  <c r="G18" i="7"/>
  <c r="C17" i="7"/>
  <c r="E18" i="7"/>
  <c r="D115" i="6"/>
  <c r="F19" i="7"/>
  <c r="D16" i="7"/>
  <c r="E115" i="6"/>
  <c r="G23" i="6"/>
  <c r="B23" i="6"/>
  <c r="B22" i="6"/>
  <c r="C21" i="6"/>
  <c r="D20" i="6"/>
  <c r="D19" i="6"/>
  <c r="E18" i="6"/>
  <c r="F17" i="6"/>
  <c r="F16" i="6"/>
  <c r="B17" i="7"/>
  <c r="D23" i="6"/>
  <c r="D22" i="6"/>
  <c r="B21" i="6"/>
  <c r="G19" i="6"/>
  <c r="F18" i="6"/>
  <c r="D17" i="6"/>
  <c r="D16" i="6"/>
  <c r="E20" i="7"/>
  <c r="C115" i="6"/>
  <c r="F23" i="6"/>
  <c r="E22" i="6"/>
  <c r="D21" i="6"/>
  <c r="B20" i="6"/>
  <c r="B19" i="6"/>
  <c r="G17" i="6"/>
  <c r="E16" i="6"/>
  <c r="C23" i="6"/>
  <c r="F20" i="6"/>
  <c r="D18" i="6"/>
  <c r="B16" i="6"/>
  <c r="AT9" i="1"/>
  <c r="G115" i="6"/>
  <c r="F22" i="6"/>
  <c r="E20" i="6"/>
  <c r="B18" i="6"/>
  <c r="F21" i="6"/>
  <c r="C19" i="6"/>
  <c r="B17" i="6"/>
  <c r="G21" i="6"/>
  <c r="F19" i="6"/>
  <c r="C17" i="6"/>
  <c r="B22" i="7"/>
  <c r="AH380" i="1"/>
  <c r="AT380" i="1"/>
  <c r="AH586" i="1"/>
  <c r="AT586" i="1"/>
  <c r="AH792" i="1"/>
  <c r="AT792" i="1"/>
  <c r="AH348" i="1"/>
  <c r="AT348" i="1"/>
  <c r="AH604" i="1"/>
  <c r="AT604" i="1"/>
  <c r="AH86" i="1"/>
  <c r="AT86" i="1"/>
  <c r="AH538" i="1"/>
  <c r="AT538" i="1"/>
  <c r="AH674" i="1"/>
  <c r="AT674" i="1"/>
  <c r="AH512" i="1"/>
  <c r="AT512" i="1"/>
  <c r="AH680" i="1"/>
  <c r="AT680" i="1"/>
  <c r="AH662" i="1"/>
  <c r="AT662" i="1"/>
  <c r="AG856" i="1"/>
  <c r="AT856" i="1"/>
  <c r="AH282" i="1"/>
  <c r="AT282" i="1"/>
  <c r="AH560" i="1"/>
  <c r="AT560" i="1"/>
  <c r="AH610" i="1"/>
  <c r="AT610" i="1"/>
  <c r="AH672" i="1"/>
  <c r="AT672" i="1"/>
  <c r="AH732" i="1"/>
  <c r="AT732" i="1"/>
  <c r="AH90" i="1"/>
  <c r="AT90" i="1"/>
  <c r="AH318" i="1"/>
  <c r="AT318" i="1"/>
  <c r="AH562" i="1"/>
  <c r="AT562" i="1"/>
  <c r="AH694" i="1"/>
  <c r="AT694" i="1"/>
  <c r="AH764" i="1"/>
  <c r="AT764" i="1"/>
  <c r="AH136" i="1"/>
  <c r="AT136" i="1"/>
  <c r="AH38" i="1"/>
  <c r="AT38" i="1"/>
  <c r="AH212" i="1"/>
  <c r="AT212" i="1"/>
  <c r="AH406" i="1"/>
  <c r="AT406" i="1"/>
  <c r="AH484" i="1"/>
  <c r="AT484" i="1"/>
  <c r="AH740" i="1"/>
  <c r="AT740" i="1"/>
  <c r="AG860" i="1"/>
  <c r="AT860" i="1"/>
  <c r="AH150" i="1"/>
  <c r="AT150" i="1"/>
  <c r="AH198" i="1"/>
  <c r="AT198" i="1"/>
  <c r="AH250" i="1"/>
  <c r="AT250" i="1"/>
  <c r="AH340" i="1"/>
  <c r="AT340" i="1"/>
  <c r="AH454" i="1"/>
  <c r="AT454" i="1"/>
  <c r="AH516" i="1"/>
  <c r="AT516" i="1"/>
  <c r="AG838" i="1"/>
  <c r="AT838" i="1"/>
  <c r="AH624" i="1"/>
  <c r="AT624" i="1"/>
  <c r="AH414" i="1"/>
  <c r="AT414" i="1"/>
  <c r="AH556" i="1"/>
  <c r="AT556" i="1"/>
  <c r="AH812" i="1"/>
  <c r="AT812" i="1"/>
  <c r="AH178" i="1"/>
  <c r="AT178" i="1"/>
  <c r="AH10" i="1"/>
  <c r="AT10" i="1"/>
  <c r="AH58" i="1"/>
  <c r="AT58" i="1"/>
  <c r="AH208" i="1"/>
  <c r="AT208" i="1"/>
  <c r="AH402" i="1"/>
  <c r="AT402" i="1"/>
  <c r="AH466" i="1"/>
  <c r="AT466" i="1"/>
  <c r="AH510" i="1"/>
  <c r="AT510" i="1"/>
  <c r="AH570" i="1"/>
  <c r="AT570" i="1"/>
  <c r="AH584" i="1"/>
  <c r="AT584" i="1"/>
  <c r="AH654" i="1"/>
  <c r="AT654" i="1"/>
  <c r="AH686" i="1"/>
  <c r="AT686" i="1"/>
  <c r="AH722" i="1"/>
  <c r="AT722" i="1"/>
  <c r="AH746" i="1"/>
  <c r="AT746" i="1"/>
  <c r="AH776" i="1"/>
  <c r="AT776" i="1"/>
  <c r="AH802" i="1"/>
  <c r="AT802" i="1"/>
  <c r="AG848" i="1"/>
  <c r="AT848" i="1"/>
  <c r="AH428" i="1"/>
  <c r="AT428" i="1"/>
  <c r="AH554" i="1"/>
  <c r="AT554" i="1"/>
  <c r="AH724" i="1"/>
  <c r="AT724" i="1"/>
  <c r="AH836" i="1"/>
  <c r="AT836" i="1"/>
  <c r="AH188" i="1"/>
  <c r="AT188" i="1"/>
  <c r="AH324" i="1"/>
  <c r="AT324" i="1"/>
  <c r="AH396" i="1"/>
  <c r="AT396" i="1"/>
  <c r="AH368" i="1"/>
  <c r="AT368" i="1"/>
  <c r="AH542" i="1"/>
  <c r="AT542" i="1"/>
  <c r="AH596" i="1"/>
  <c r="AT596" i="1"/>
  <c r="AH70" i="1"/>
  <c r="AT70" i="1"/>
  <c r="AH744" i="1"/>
  <c r="AT744" i="1"/>
  <c r="AH590" i="1"/>
  <c r="AT590" i="1"/>
  <c r="AH670" i="1"/>
  <c r="AT670" i="1"/>
  <c r="AH770" i="1"/>
  <c r="AT770" i="1"/>
  <c r="AH114" i="1"/>
  <c r="AT114" i="1"/>
  <c r="AH574" i="1"/>
  <c r="AT574" i="1"/>
  <c r="AH56" i="1"/>
  <c r="AT56" i="1"/>
  <c r="AH116" i="1"/>
  <c r="AT116" i="1"/>
  <c r="AH228" i="1"/>
  <c r="AT228" i="1"/>
  <c r="AH502" i="1"/>
  <c r="AT502" i="1"/>
  <c r="AI201" i="1"/>
  <c r="AT201" i="1"/>
  <c r="AI808" i="1"/>
  <c r="AT808" i="1"/>
  <c r="AI598" i="1"/>
  <c r="AT598" i="1"/>
  <c r="AI798" i="1"/>
  <c r="AT798" i="1"/>
  <c r="AK750" i="1"/>
  <c r="AT750" i="1"/>
  <c r="W25" i="6"/>
  <c r="V138" i="2"/>
  <c r="AL968" i="1"/>
  <c r="AN968" i="1"/>
  <c r="AP968" i="1"/>
  <c r="S116" i="2"/>
  <c r="U116" i="2"/>
  <c r="S117" i="2"/>
  <c r="U117" i="2"/>
  <c r="S118" i="2"/>
  <c r="U118" i="2"/>
  <c r="S119" i="2"/>
  <c r="U119" i="2"/>
  <c r="S120" i="2"/>
  <c r="U120" i="2"/>
  <c r="S121" i="2"/>
  <c r="U121" i="2"/>
  <c r="S122" i="2"/>
  <c r="U122" i="2"/>
  <c r="S123" i="2"/>
  <c r="U123" i="2"/>
  <c r="S124" i="2"/>
  <c r="U124" i="2"/>
  <c r="S125" i="2"/>
  <c r="U125" i="2"/>
  <c r="S126" i="2"/>
  <c r="U126" i="2"/>
  <c r="S127" i="2"/>
  <c r="U127" i="2"/>
  <c r="S128" i="2"/>
  <c r="U128" i="2"/>
  <c r="S129" i="2"/>
  <c r="U129" i="2"/>
  <c r="S130" i="2"/>
  <c r="U130" i="2"/>
  <c r="S131" i="2"/>
  <c r="U131" i="2"/>
  <c r="S132" i="2"/>
  <c r="U132" i="2"/>
  <c r="S133" i="2"/>
  <c r="U133" i="2"/>
  <c r="T138" i="2"/>
  <c r="S137" i="2"/>
  <c r="U137" i="2"/>
  <c r="AM968" i="1"/>
  <c r="AO968" i="1"/>
  <c r="R116" i="2"/>
  <c r="T116" i="2"/>
  <c r="V116" i="2"/>
  <c r="R117" i="2"/>
  <c r="T117" i="2"/>
  <c r="V117" i="2"/>
  <c r="R118" i="2"/>
  <c r="T118" i="2"/>
  <c r="V118" i="2"/>
  <c r="R119" i="2"/>
  <c r="T119" i="2"/>
  <c r="V119" i="2"/>
  <c r="R120" i="2"/>
  <c r="T120" i="2"/>
  <c r="V120" i="2"/>
  <c r="R121" i="2"/>
  <c r="T121" i="2"/>
  <c r="V121" i="2"/>
  <c r="R122" i="2"/>
  <c r="T122" i="2"/>
  <c r="V122" i="2"/>
  <c r="R123" i="2"/>
  <c r="T123" i="2"/>
  <c r="V123" i="2"/>
  <c r="R124" i="2"/>
  <c r="T124" i="2"/>
  <c r="V124" i="2"/>
  <c r="R125" i="2"/>
  <c r="T125" i="2"/>
  <c r="V125" i="2"/>
  <c r="R126" i="2"/>
  <c r="T126" i="2"/>
  <c r="V126" i="2"/>
  <c r="R127" i="2"/>
  <c r="T127" i="2"/>
  <c r="V127" i="2"/>
  <c r="R128" i="2"/>
  <c r="T128" i="2"/>
  <c r="V128" i="2"/>
  <c r="R129" i="2"/>
  <c r="T129" i="2"/>
  <c r="V129" i="2"/>
  <c r="R130" i="2"/>
  <c r="T130" i="2"/>
  <c r="V130" i="2"/>
  <c r="R131" i="2"/>
  <c r="T131" i="2"/>
  <c r="V131" i="2"/>
  <c r="R132" i="2"/>
  <c r="T132" i="2"/>
  <c r="V132" i="2"/>
  <c r="R133" i="2"/>
  <c r="T133" i="2"/>
  <c r="V133" i="2"/>
  <c r="R134" i="2"/>
  <c r="T134" i="2"/>
  <c r="V134" i="2"/>
  <c r="R135" i="2"/>
  <c r="T135" i="2"/>
  <c r="V135" i="2"/>
  <c r="R136" i="2"/>
  <c r="T136" i="2"/>
  <c r="V136" i="2"/>
  <c r="R137" i="2"/>
  <c r="T137" i="2"/>
  <c r="V137" i="2"/>
  <c r="R138" i="2"/>
  <c r="S134" i="2"/>
  <c r="U134" i="2"/>
  <c r="S135" i="2"/>
  <c r="U135" i="2"/>
  <c r="S136" i="2"/>
  <c r="U136" i="2"/>
  <c r="S138" i="2"/>
  <c r="U138" i="2"/>
  <c r="AQ8" i="1"/>
  <c r="E115" i="2"/>
  <c r="G115" i="2"/>
  <c r="C115" i="2"/>
  <c r="F115" i="2"/>
  <c r="B115" i="2"/>
  <c r="B139" i="2" s="1"/>
  <c r="D115" i="2"/>
  <c r="AI663" i="1"/>
  <c r="AG721" i="1"/>
  <c r="AG918" i="1"/>
  <c r="AG912" i="1"/>
  <c r="AG938" i="1"/>
  <c r="AG922" i="1"/>
  <c r="AG962" i="1"/>
  <c r="AG936" i="1"/>
  <c r="AH811" i="1"/>
  <c r="AH857" i="1"/>
  <c r="AI469" i="1"/>
  <c r="AG870" i="1"/>
  <c r="AG880" i="1"/>
  <c r="AG902" i="1"/>
  <c r="AG954" i="1"/>
  <c r="AG928" i="1"/>
  <c r="AI373" i="1"/>
  <c r="AG890" i="1"/>
  <c r="AG914" i="1"/>
  <c r="AG944" i="1"/>
  <c r="AG950" i="1"/>
  <c r="AG904" i="1"/>
  <c r="B16" i="2"/>
  <c r="B18" i="2"/>
  <c r="B20" i="2"/>
  <c r="B23" i="2"/>
  <c r="D16" i="2"/>
  <c r="F16" i="2"/>
  <c r="C17" i="2"/>
  <c r="E17" i="2"/>
  <c r="G17" i="2"/>
  <c r="D18" i="2"/>
  <c r="F18" i="2"/>
  <c r="C19" i="2"/>
  <c r="E19" i="2"/>
  <c r="G19" i="2"/>
  <c r="D20" i="2"/>
  <c r="F20" i="2"/>
  <c r="C21" i="2"/>
  <c r="E21" i="2"/>
  <c r="G21" i="2"/>
  <c r="D23" i="2"/>
  <c r="F23" i="2"/>
  <c r="B22" i="2"/>
  <c r="D22" i="2"/>
  <c r="F22" i="2"/>
  <c r="AQ258" i="1"/>
  <c r="AG659" i="1"/>
  <c r="AH411" i="1"/>
  <c r="AH301" i="1"/>
  <c r="AH705" i="1"/>
  <c r="B17" i="2"/>
  <c r="B19" i="2"/>
  <c r="B21" i="2"/>
  <c r="C16" i="2"/>
  <c r="E16" i="2"/>
  <c r="G16" i="2"/>
  <c r="D17" i="2"/>
  <c r="F17" i="2"/>
  <c r="C18" i="2"/>
  <c r="E18" i="2"/>
  <c r="G18" i="2"/>
  <c r="D19" i="2"/>
  <c r="F19" i="2"/>
  <c r="C20" i="2"/>
  <c r="E20" i="2"/>
  <c r="G20" i="2"/>
  <c r="D21" i="2"/>
  <c r="F21" i="2"/>
  <c r="C23" i="2"/>
  <c r="E23" i="2"/>
  <c r="G23" i="2"/>
  <c r="C22" i="2"/>
  <c r="E22" i="2"/>
  <c r="G22" i="2"/>
  <c r="AK13" i="1"/>
  <c r="AJ13" i="1"/>
  <c r="AI13" i="1"/>
  <c r="AH13" i="1"/>
  <c r="AG13" i="1"/>
  <c r="AF13" i="1"/>
  <c r="AS13" i="1" s="1"/>
  <c r="AU13" i="1" s="1"/>
  <c r="AK35" i="1"/>
  <c r="AJ35" i="1"/>
  <c r="AI35" i="1"/>
  <c r="AH35" i="1"/>
  <c r="AG35" i="1"/>
  <c r="AF35" i="1"/>
  <c r="AS35" i="1" s="1"/>
  <c r="AU35" i="1" s="1"/>
  <c r="AK48" i="1"/>
  <c r="AJ48" i="1"/>
  <c r="AI48" i="1"/>
  <c r="AH48" i="1"/>
  <c r="AG48" i="1"/>
  <c r="AF48" i="1"/>
  <c r="AS48" i="1" s="1"/>
  <c r="AU48" i="1" s="1"/>
  <c r="AK72" i="1"/>
  <c r="AJ72" i="1"/>
  <c r="AI72" i="1"/>
  <c r="AH72" i="1"/>
  <c r="AG72" i="1"/>
  <c r="AF72" i="1"/>
  <c r="AS72" i="1" s="1"/>
  <c r="AU72" i="1" s="1"/>
  <c r="AK94" i="1"/>
  <c r="AJ94" i="1"/>
  <c r="AI94" i="1"/>
  <c r="AH94" i="1"/>
  <c r="AG94" i="1"/>
  <c r="AF94" i="1"/>
  <c r="AS94" i="1" s="1"/>
  <c r="AU94" i="1" s="1"/>
  <c r="AK106" i="1"/>
  <c r="AJ106" i="1"/>
  <c r="AI106" i="1"/>
  <c r="AH106" i="1"/>
  <c r="AG106" i="1"/>
  <c r="AF106" i="1"/>
  <c r="AS106" i="1" s="1"/>
  <c r="AU106" i="1" s="1"/>
  <c r="AK124" i="1"/>
  <c r="AJ124" i="1"/>
  <c r="AI124" i="1"/>
  <c r="AH124" i="1"/>
  <c r="AG124" i="1"/>
  <c r="AF124" i="1"/>
  <c r="AS124" i="1" s="1"/>
  <c r="AU124" i="1" s="1"/>
  <c r="AK131" i="1"/>
  <c r="AJ131" i="1"/>
  <c r="AI131" i="1"/>
  <c r="AH131" i="1"/>
  <c r="AG131" i="1"/>
  <c r="AF131" i="1"/>
  <c r="AS131" i="1" s="1"/>
  <c r="AU131" i="1" s="1"/>
  <c r="AK143" i="1"/>
  <c r="AJ143" i="1"/>
  <c r="AI143" i="1"/>
  <c r="AH143" i="1"/>
  <c r="AG143" i="1"/>
  <c r="AF143" i="1"/>
  <c r="AS143" i="1" s="1"/>
  <c r="AU143" i="1" s="1"/>
  <c r="AK152" i="1"/>
  <c r="AJ152" i="1"/>
  <c r="AI152" i="1"/>
  <c r="AH152" i="1"/>
  <c r="AG152" i="1"/>
  <c r="AF152" i="1"/>
  <c r="AS152" i="1" s="1"/>
  <c r="AU152" i="1" s="1"/>
  <c r="AK174" i="1"/>
  <c r="AJ174" i="1"/>
  <c r="AI174" i="1"/>
  <c r="AH174" i="1"/>
  <c r="AG174" i="1"/>
  <c r="AF174" i="1"/>
  <c r="AS174" i="1" s="1"/>
  <c r="AU174" i="1" s="1"/>
  <c r="AK189" i="1"/>
  <c r="AJ189" i="1"/>
  <c r="AI189" i="1"/>
  <c r="AH189" i="1"/>
  <c r="AG189" i="1"/>
  <c r="AF189" i="1"/>
  <c r="AS189" i="1" s="1"/>
  <c r="AU189" i="1" s="1"/>
  <c r="AK205" i="1"/>
  <c r="AJ205" i="1"/>
  <c r="AI205" i="1"/>
  <c r="AH205" i="1"/>
  <c r="AG205" i="1"/>
  <c r="AF205" i="1"/>
  <c r="AS205" i="1" s="1"/>
  <c r="AU205" i="1" s="1"/>
  <c r="AK336" i="1"/>
  <c r="AJ336" i="1"/>
  <c r="AI336" i="1"/>
  <c r="AH336" i="1"/>
  <c r="AG336" i="1"/>
  <c r="AF336" i="1"/>
  <c r="AS336" i="1" s="1"/>
  <c r="AU336" i="1" s="1"/>
  <c r="AK14" i="1"/>
  <c r="AJ14" i="1"/>
  <c r="AI14" i="1"/>
  <c r="AH14" i="1"/>
  <c r="AG14" i="1"/>
  <c r="AF14" i="1"/>
  <c r="AS14" i="1" s="1"/>
  <c r="AU14" i="1" s="1"/>
  <c r="AK33" i="1"/>
  <c r="AJ33" i="1"/>
  <c r="AI33" i="1"/>
  <c r="AH33" i="1"/>
  <c r="AG33" i="1"/>
  <c r="AF33" i="1"/>
  <c r="AS33" i="1" s="1"/>
  <c r="AU33" i="1" s="1"/>
  <c r="AK39" i="1"/>
  <c r="AJ39" i="1"/>
  <c r="AI39" i="1"/>
  <c r="AH39" i="1"/>
  <c r="AG39" i="1"/>
  <c r="AF39" i="1"/>
  <c r="AS39" i="1" s="1"/>
  <c r="AU39" i="1" s="1"/>
  <c r="AK46" i="1"/>
  <c r="AJ46" i="1"/>
  <c r="AI46" i="1"/>
  <c r="AH46" i="1"/>
  <c r="AG46" i="1"/>
  <c r="AF46" i="1"/>
  <c r="AS46" i="1" s="1"/>
  <c r="AU46" i="1" s="1"/>
  <c r="AK50" i="1"/>
  <c r="AJ50" i="1"/>
  <c r="AI50" i="1"/>
  <c r="AH50" i="1"/>
  <c r="AG50" i="1"/>
  <c r="AF50" i="1"/>
  <c r="AS50" i="1" s="1"/>
  <c r="AU50" i="1" s="1"/>
  <c r="AK52" i="1"/>
  <c r="AJ52" i="1"/>
  <c r="AI52" i="1"/>
  <c r="AH52" i="1"/>
  <c r="AG52" i="1"/>
  <c r="AF52" i="1"/>
  <c r="AS52" i="1" s="1"/>
  <c r="AU52" i="1" s="1"/>
  <c r="AK68" i="1"/>
  <c r="AJ68" i="1"/>
  <c r="AI68" i="1"/>
  <c r="AH68" i="1"/>
  <c r="AG68" i="1"/>
  <c r="AF68" i="1"/>
  <c r="AS68" i="1" s="1"/>
  <c r="AU68" i="1" s="1"/>
  <c r="AK73" i="1"/>
  <c r="AJ73" i="1"/>
  <c r="AI73" i="1"/>
  <c r="AH73" i="1"/>
  <c r="AG73" i="1"/>
  <c r="AF73" i="1"/>
  <c r="AS73" i="1" s="1"/>
  <c r="AU73" i="1" s="1"/>
  <c r="AK83" i="1"/>
  <c r="AJ83" i="1"/>
  <c r="AI83" i="1"/>
  <c r="AH83" i="1"/>
  <c r="AG83" i="1"/>
  <c r="AF83" i="1"/>
  <c r="AS83" i="1" s="1"/>
  <c r="AU83" i="1" s="1"/>
  <c r="AK95" i="1"/>
  <c r="AJ95" i="1"/>
  <c r="AI95" i="1"/>
  <c r="AH95" i="1"/>
  <c r="AG95" i="1"/>
  <c r="AF95" i="1"/>
  <c r="AS95" i="1" s="1"/>
  <c r="AU95" i="1" s="1"/>
  <c r="AK104" i="1"/>
  <c r="AJ104" i="1"/>
  <c r="AI104" i="1"/>
  <c r="AH104" i="1"/>
  <c r="AG104" i="1"/>
  <c r="AF104" i="1"/>
  <c r="AS104" i="1" s="1"/>
  <c r="AU104" i="1" s="1"/>
  <c r="AK107" i="1"/>
  <c r="AJ107" i="1"/>
  <c r="AI107" i="1"/>
  <c r="AH107" i="1"/>
  <c r="AG107" i="1"/>
  <c r="AF107" i="1"/>
  <c r="AS107" i="1" s="1"/>
  <c r="AU107" i="1" s="1"/>
  <c r="AK122" i="1"/>
  <c r="AJ122" i="1"/>
  <c r="AI122" i="1"/>
  <c r="AH122" i="1"/>
  <c r="AG122" i="1"/>
  <c r="AF122" i="1"/>
  <c r="AS122" i="1" s="1"/>
  <c r="AU122" i="1" s="1"/>
  <c r="AK125" i="1"/>
  <c r="AJ125" i="1"/>
  <c r="AI125" i="1"/>
  <c r="AH125" i="1"/>
  <c r="AG125" i="1"/>
  <c r="AF125" i="1"/>
  <c r="AS125" i="1" s="1"/>
  <c r="AU125" i="1" s="1"/>
  <c r="AK130" i="1"/>
  <c r="AJ130" i="1"/>
  <c r="AI130" i="1"/>
  <c r="AH130" i="1"/>
  <c r="AG130" i="1"/>
  <c r="AF130" i="1"/>
  <c r="AS130" i="1" s="1"/>
  <c r="AU130" i="1" s="1"/>
  <c r="AK135" i="1"/>
  <c r="AJ135" i="1"/>
  <c r="AI135" i="1"/>
  <c r="AH135" i="1"/>
  <c r="AG135" i="1"/>
  <c r="AF135" i="1"/>
  <c r="AS135" i="1" s="1"/>
  <c r="AU135" i="1" s="1"/>
  <c r="AK140" i="1"/>
  <c r="AJ140" i="1"/>
  <c r="AI140" i="1"/>
  <c r="AH140" i="1"/>
  <c r="AG140" i="1"/>
  <c r="AF140" i="1"/>
  <c r="AS140" i="1" s="1"/>
  <c r="AU140" i="1" s="1"/>
  <c r="AK144" i="1"/>
  <c r="AJ144" i="1"/>
  <c r="AI144" i="1"/>
  <c r="AH144" i="1"/>
  <c r="AG144" i="1"/>
  <c r="AF144" i="1"/>
  <c r="AS144" i="1" s="1"/>
  <c r="AU144" i="1" s="1"/>
  <c r="AK146" i="1"/>
  <c r="AJ146" i="1"/>
  <c r="AI146" i="1"/>
  <c r="AH146" i="1"/>
  <c r="AG146" i="1"/>
  <c r="AF146" i="1"/>
  <c r="AS146" i="1" s="1"/>
  <c r="AU146" i="1" s="1"/>
  <c r="AK153" i="1"/>
  <c r="AJ153" i="1"/>
  <c r="AI153" i="1"/>
  <c r="AH153" i="1"/>
  <c r="AG153" i="1"/>
  <c r="AF153" i="1"/>
  <c r="AS153" i="1" s="1"/>
  <c r="AU153" i="1" s="1"/>
  <c r="AK160" i="1"/>
  <c r="AJ160" i="1"/>
  <c r="AI160" i="1"/>
  <c r="AH160" i="1"/>
  <c r="AG160" i="1"/>
  <c r="AF160" i="1"/>
  <c r="AS160" i="1" s="1"/>
  <c r="AU160" i="1" s="1"/>
  <c r="AK184" i="1"/>
  <c r="AJ184" i="1"/>
  <c r="AI184" i="1"/>
  <c r="AH184" i="1"/>
  <c r="AG184" i="1"/>
  <c r="AF184" i="1"/>
  <c r="AS184" i="1" s="1"/>
  <c r="AU184" i="1" s="1"/>
  <c r="AK187" i="1"/>
  <c r="AJ187" i="1"/>
  <c r="AI187" i="1"/>
  <c r="AH187" i="1"/>
  <c r="AG187" i="1"/>
  <c r="AF187" i="1"/>
  <c r="AS187" i="1" s="1"/>
  <c r="AU187" i="1" s="1"/>
  <c r="AK190" i="1"/>
  <c r="AJ190" i="1"/>
  <c r="AI190" i="1"/>
  <c r="AH190" i="1"/>
  <c r="AG190" i="1"/>
  <c r="AF190" i="1"/>
  <c r="AS190" i="1" s="1"/>
  <c r="AU190" i="1" s="1"/>
  <c r="AK204" i="1"/>
  <c r="AJ204" i="1"/>
  <c r="AI204" i="1"/>
  <c r="AH204" i="1"/>
  <c r="AG204" i="1"/>
  <c r="AF204" i="1"/>
  <c r="AS204" i="1" s="1"/>
  <c r="AU204" i="1" s="1"/>
  <c r="AK210" i="1"/>
  <c r="AJ210" i="1"/>
  <c r="AI210" i="1"/>
  <c r="AH210" i="1"/>
  <c r="AG210" i="1"/>
  <c r="AF210" i="1"/>
  <c r="AS210" i="1" s="1"/>
  <c r="AU210" i="1" s="1"/>
  <c r="AK224" i="1"/>
  <c r="AJ224" i="1"/>
  <c r="AI224" i="1"/>
  <c r="AH224" i="1"/>
  <c r="AG224" i="1"/>
  <c r="AF224" i="1"/>
  <c r="AS224" i="1" s="1"/>
  <c r="AU224" i="1" s="1"/>
  <c r="AK241" i="1"/>
  <c r="AJ241" i="1"/>
  <c r="AI241" i="1"/>
  <c r="AH241" i="1"/>
  <c r="AG241" i="1"/>
  <c r="AF241" i="1"/>
  <c r="AS241" i="1" s="1"/>
  <c r="AU241" i="1" s="1"/>
  <c r="AK244" i="1"/>
  <c r="AJ244" i="1"/>
  <c r="AI244" i="1"/>
  <c r="AH244" i="1"/>
  <c r="AG244" i="1"/>
  <c r="AF244" i="1"/>
  <c r="AS244" i="1" s="1"/>
  <c r="AU244" i="1" s="1"/>
  <c r="AK256" i="1"/>
  <c r="AJ256" i="1"/>
  <c r="AI256" i="1"/>
  <c r="AH256" i="1"/>
  <c r="AG256" i="1"/>
  <c r="AF256" i="1"/>
  <c r="AS256" i="1" s="1"/>
  <c r="AU256" i="1" s="1"/>
  <c r="AK264" i="1"/>
  <c r="AJ264" i="1"/>
  <c r="AI264" i="1"/>
  <c r="AH264" i="1"/>
  <c r="AG264" i="1"/>
  <c r="AF264" i="1"/>
  <c r="AS264" i="1" s="1"/>
  <c r="AU264" i="1" s="1"/>
  <c r="AK272" i="1"/>
  <c r="AJ272" i="1"/>
  <c r="AI272" i="1"/>
  <c r="AH272" i="1"/>
  <c r="AG272" i="1"/>
  <c r="AF272" i="1"/>
  <c r="AS272" i="1" s="1"/>
  <c r="AU272" i="1" s="1"/>
  <c r="AK290" i="1"/>
  <c r="AJ290" i="1"/>
  <c r="AI290" i="1"/>
  <c r="AH290" i="1"/>
  <c r="AG290" i="1"/>
  <c r="AF290" i="1"/>
  <c r="AS290" i="1" s="1"/>
  <c r="AU290" i="1" s="1"/>
  <c r="AK299" i="1"/>
  <c r="AJ299" i="1"/>
  <c r="AI299" i="1"/>
  <c r="AH299" i="1"/>
  <c r="AG299" i="1"/>
  <c r="AF299" i="1"/>
  <c r="AS299" i="1" s="1"/>
  <c r="AU299" i="1" s="1"/>
  <c r="AK304" i="1"/>
  <c r="AJ304" i="1"/>
  <c r="AI304" i="1"/>
  <c r="AH304" i="1"/>
  <c r="AG304" i="1"/>
  <c r="AF304" i="1"/>
  <c r="AS304" i="1" s="1"/>
  <c r="AU304" i="1" s="1"/>
  <c r="AK320" i="1"/>
  <c r="AJ320" i="1"/>
  <c r="AI320" i="1"/>
  <c r="AH320" i="1"/>
  <c r="AG320" i="1"/>
  <c r="AF320" i="1"/>
  <c r="AS320" i="1" s="1"/>
  <c r="AU320" i="1" s="1"/>
  <c r="AK329" i="1"/>
  <c r="AJ329" i="1"/>
  <c r="AI329" i="1"/>
  <c r="AH329" i="1"/>
  <c r="AG329" i="1"/>
  <c r="AF329" i="1"/>
  <c r="AS329" i="1" s="1"/>
  <c r="AU329" i="1" s="1"/>
  <c r="AK339" i="1"/>
  <c r="AJ339" i="1"/>
  <c r="AI339" i="1"/>
  <c r="AH339" i="1"/>
  <c r="AG339" i="1"/>
  <c r="AF339" i="1"/>
  <c r="AS339" i="1" s="1"/>
  <c r="AU339" i="1" s="1"/>
  <c r="AK356" i="1"/>
  <c r="AJ356" i="1"/>
  <c r="AI356" i="1"/>
  <c r="AH356" i="1"/>
  <c r="AG356" i="1"/>
  <c r="AF356" i="1"/>
  <c r="AS356" i="1" s="1"/>
  <c r="AU356" i="1" s="1"/>
  <c r="AK361" i="1"/>
  <c r="AJ361" i="1"/>
  <c r="AI361" i="1"/>
  <c r="AH361" i="1"/>
  <c r="AG361" i="1"/>
  <c r="AF361" i="1"/>
  <c r="AS361" i="1" s="1"/>
  <c r="AU361" i="1" s="1"/>
  <c r="AK369" i="1"/>
  <c r="AJ369" i="1"/>
  <c r="AI369" i="1"/>
  <c r="AH369" i="1"/>
  <c r="AG369" i="1"/>
  <c r="AF369" i="1"/>
  <c r="AS369" i="1" s="1"/>
  <c r="AU369" i="1" s="1"/>
  <c r="AK377" i="1"/>
  <c r="AJ377" i="1"/>
  <c r="AI377" i="1"/>
  <c r="AH377" i="1"/>
  <c r="AG377" i="1"/>
  <c r="AF377" i="1"/>
  <c r="AS377" i="1" s="1"/>
  <c r="AU377" i="1" s="1"/>
  <c r="AK385" i="1"/>
  <c r="AJ385" i="1"/>
  <c r="AI385" i="1"/>
  <c r="AH385" i="1"/>
  <c r="AG385" i="1"/>
  <c r="AF385" i="1"/>
  <c r="AS385" i="1" s="1"/>
  <c r="AU385" i="1" s="1"/>
  <c r="AK389" i="1"/>
  <c r="AJ389" i="1"/>
  <c r="AI389" i="1"/>
  <c r="AH389" i="1"/>
  <c r="AG389" i="1"/>
  <c r="AF389" i="1"/>
  <c r="AS389" i="1" s="1"/>
  <c r="AU389" i="1" s="1"/>
  <c r="AK392" i="1"/>
  <c r="AJ392" i="1"/>
  <c r="AI392" i="1"/>
  <c r="AH392" i="1"/>
  <c r="AG392" i="1"/>
  <c r="AF392" i="1"/>
  <c r="AS392" i="1" s="1"/>
  <c r="AU392" i="1" s="1"/>
  <c r="AK407" i="1"/>
  <c r="AJ407" i="1"/>
  <c r="AI407" i="1"/>
  <c r="AH407" i="1"/>
  <c r="AG407" i="1"/>
  <c r="AF407" i="1"/>
  <c r="AS407" i="1" s="1"/>
  <c r="AU407" i="1" s="1"/>
  <c r="AK422" i="1"/>
  <c r="AJ422" i="1"/>
  <c r="AI422" i="1"/>
  <c r="AH422" i="1"/>
  <c r="AG422" i="1"/>
  <c r="AF422" i="1"/>
  <c r="AS422" i="1" s="1"/>
  <c r="AU422" i="1" s="1"/>
  <c r="AK444" i="1"/>
  <c r="AJ444" i="1"/>
  <c r="AI444" i="1"/>
  <c r="AH444" i="1"/>
  <c r="AG444" i="1"/>
  <c r="AF444" i="1"/>
  <c r="AS444" i="1" s="1"/>
  <c r="AU444" i="1" s="1"/>
  <c r="AK455" i="1"/>
  <c r="AJ455" i="1"/>
  <c r="AI455" i="1"/>
  <c r="AH455" i="1"/>
  <c r="AG455" i="1"/>
  <c r="AF455" i="1"/>
  <c r="AS455" i="1" s="1"/>
  <c r="AU455" i="1" s="1"/>
  <c r="AK461" i="1"/>
  <c r="AJ461" i="1"/>
  <c r="AI461" i="1"/>
  <c r="AH461" i="1"/>
  <c r="AG461" i="1"/>
  <c r="AF461" i="1"/>
  <c r="AS461" i="1" s="1"/>
  <c r="AU461" i="1" s="1"/>
  <c r="AK470" i="1"/>
  <c r="AJ470" i="1"/>
  <c r="AI470" i="1"/>
  <c r="AH470" i="1"/>
  <c r="AG470" i="1"/>
  <c r="AF470" i="1"/>
  <c r="AS470" i="1" s="1"/>
  <c r="AU470" i="1" s="1"/>
  <c r="AK525" i="1"/>
  <c r="AJ525" i="1"/>
  <c r="AI525" i="1"/>
  <c r="AH525" i="1"/>
  <c r="AG525" i="1"/>
  <c r="AF525" i="1"/>
  <c r="AS525" i="1" s="1"/>
  <c r="AU525" i="1" s="1"/>
  <c r="AK540" i="1"/>
  <c r="AJ540" i="1"/>
  <c r="AI540" i="1"/>
  <c r="AH540" i="1"/>
  <c r="AG540" i="1"/>
  <c r="AF540" i="1"/>
  <c r="AS540" i="1" s="1"/>
  <c r="AU540" i="1" s="1"/>
  <c r="AI547" i="1"/>
  <c r="AH547" i="1"/>
  <c r="AG547" i="1"/>
  <c r="AF547" i="1"/>
  <c r="AS547" i="1" s="1"/>
  <c r="AU547" i="1" s="1"/>
  <c r="AK553" i="1"/>
  <c r="AJ553" i="1"/>
  <c r="AI553" i="1"/>
  <c r="AH553" i="1"/>
  <c r="AG553" i="1"/>
  <c r="AF553" i="1"/>
  <c r="AS553" i="1" s="1"/>
  <c r="AU553" i="1" s="1"/>
  <c r="AK564" i="1"/>
  <c r="AJ564" i="1"/>
  <c r="AI564" i="1"/>
  <c r="AH564" i="1"/>
  <c r="AG564" i="1"/>
  <c r="AF564" i="1"/>
  <c r="AS564" i="1" s="1"/>
  <c r="AU564" i="1" s="1"/>
  <c r="AK582" i="1"/>
  <c r="AJ582" i="1"/>
  <c r="AI582" i="1"/>
  <c r="AH582" i="1"/>
  <c r="AG582" i="1"/>
  <c r="AF582" i="1"/>
  <c r="AS582" i="1" s="1"/>
  <c r="AU582" i="1" s="1"/>
  <c r="AK603" i="1"/>
  <c r="AJ603" i="1"/>
  <c r="AI603" i="1"/>
  <c r="AH603" i="1"/>
  <c r="AG603" i="1"/>
  <c r="AF603" i="1"/>
  <c r="AS603" i="1" s="1"/>
  <c r="AU603" i="1" s="1"/>
  <c r="AK615" i="1"/>
  <c r="AJ615" i="1"/>
  <c r="AI615" i="1"/>
  <c r="AH615" i="1"/>
  <c r="AG615" i="1"/>
  <c r="AF615" i="1"/>
  <c r="AS615" i="1" s="1"/>
  <c r="AU615" i="1" s="1"/>
  <c r="AK626" i="1"/>
  <c r="AJ626" i="1"/>
  <c r="AI626" i="1"/>
  <c r="AH626" i="1"/>
  <c r="AG626" i="1"/>
  <c r="AF626" i="1"/>
  <c r="AS626" i="1" s="1"/>
  <c r="AU626" i="1" s="1"/>
  <c r="AI642" i="1"/>
  <c r="AH642" i="1"/>
  <c r="AG642" i="1"/>
  <c r="AF642" i="1"/>
  <c r="AS642" i="1" s="1"/>
  <c r="AU642" i="1" s="1"/>
  <c r="AI650" i="1"/>
  <c r="AH650" i="1"/>
  <c r="AG650" i="1"/>
  <c r="AF650" i="1"/>
  <c r="AS650" i="1" s="1"/>
  <c r="AU650" i="1" s="1"/>
  <c r="AK669" i="1"/>
  <c r="AJ669" i="1"/>
  <c r="AI669" i="1"/>
  <c r="AH669" i="1"/>
  <c r="AG669" i="1"/>
  <c r="AF669" i="1"/>
  <c r="AS669" i="1" s="1"/>
  <c r="AU669" i="1" s="1"/>
  <c r="AK712" i="1"/>
  <c r="AJ712" i="1"/>
  <c r="AI712" i="1"/>
  <c r="AH712" i="1"/>
  <c r="AG712" i="1"/>
  <c r="AF712" i="1"/>
  <c r="AS712" i="1" s="1"/>
  <c r="AU712" i="1" s="1"/>
  <c r="AK743" i="1"/>
  <c r="AJ743" i="1"/>
  <c r="AI743" i="1"/>
  <c r="AH743" i="1"/>
  <c r="AG743" i="1"/>
  <c r="AF743" i="1"/>
  <c r="AS743" i="1" s="1"/>
  <c r="AU743" i="1" s="1"/>
  <c r="AK760" i="1"/>
  <c r="AJ760" i="1"/>
  <c r="AI760" i="1"/>
  <c r="AH760" i="1"/>
  <c r="AG760" i="1"/>
  <c r="AF760" i="1"/>
  <c r="AS760" i="1" s="1"/>
  <c r="AU760" i="1" s="1"/>
  <c r="AK777" i="1"/>
  <c r="AJ777" i="1"/>
  <c r="AI777" i="1"/>
  <c r="AH777" i="1"/>
  <c r="AG777" i="1"/>
  <c r="AF777" i="1"/>
  <c r="AS777" i="1" s="1"/>
  <c r="AU777" i="1" s="1"/>
  <c r="AK781" i="1"/>
  <c r="AJ781" i="1"/>
  <c r="AI781" i="1"/>
  <c r="AH781" i="1"/>
  <c r="AG781" i="1"/>
  <c r="AF781" i="1"/>
  <c r="AS781" i="1" s="1"/>
  <c r="AU781" i="1" s="1"/>
  <c r="AJ809" i="1"/>
  <c r="AI809" i="1"/>
  <c r="AH809" i="1"/>
  <c r="AG809" i="1"/>
  <c r="AF809" i="1"/>
  <c r="AS809" i="1" s="1"/>
  <c r="AU809" i="1" s="1"/>
  <c r="AK820" i="1"/>
  <c r="AJ820" i="1"/>
  <c r="AI820" i="1"/>
  <c r="AH820" i="1"/>
  <c r="AG820" i="1"/>
  <c r="AF820" i="1"/>
  <c r="AS820" i="1" s="1"/>
  <c r="AU820" i="1" s="1"/>
  <c r="AK825" i="1"/>
  <c r="AJ825" i="1"/>
  <c r="AI825" i="1"/>
  <c r="AH825" i="1"/>
  <c r="AG825" i="1"/>
  <c r="AF825" i="1"/>
  <c r="AS825" i="1" s="1"/>
  <c r="AU825" i="1" s="1"/>
  <c r="AK840" i="1"/>
  <c r="AJ840" i="1"/>
  <c r="AI840" i="1"/>
  <c r="AH840" i="1"/>
  <c r="AG840" i="1"/>
  <c r="AF840" i="1"/>
  <c r="AS840" i="1" s="1"/>
  <c r="AU840" i="1" s="1"/>
  <c r="AK863" i="1"/>
  <c r="AJ863" i="1"/>
  <c r="AI863" i="1"/>
  <c r="AH863" i="1"/>
  <c r="AG863" i="1"/>
  <c r="AF863" i="1"/>
  <c r="AS863" i="1" s="1"/>
  <c r="AU863" i="1" s="1"/>
  <c r="AK868" i="1"/>
  <c r="AJ868" i="1"/>
  <c r="AI868" i="1"/>
  <c r="AH868" i="1"/>
  <c r="AG868" i="1"/>
  <c r="AF868" i="1"/>
  <c r="AS868" i="1" s="1"/>
  <c r="AU868" i="1" s="1"/>
  <c r="AK875" i="1"/>
  <c r="AJ875" i="1"/>
  <c r="AI875" i="1"/>
  <c r="AH875" i="1"/>
  <c r="AG875" i="1"/>
  <c r="AF875" i="1"/>
  <c r="AS875" i="1" s="1"/>
  <c r="AU875" i="1" s="1"/>
  <c r="AK909" i="1"/>
  <c r="AJ909" i="1"/>
  <c r="AI909" i="1"/>
  <c r="AH909" i="1"/>
  <c r="AG909" i="1"/>
  <c r="AF909" i="1"/>
  <c r="AS909" i="1" s="1"/>
  <c r="AU909" i="1" s="1"/>
  <c r="AJ935" i="1"/>
  <c r="AI935" i="1"/>
  <c r="AH935" i="1"/>
  <c r="AG935" i="1"/>
  <c r="AF935" i="1"/>
  <c r="AS935" i="1" s="1"/>
  <c r="AU935" i="1" s="1"/>
  <c r="AK945" i="1"/>
  <c r="AJ945" i="1"/>
  <c r="AI945" i="1"/>
  <c r="AH945" i="1"/>
  <c r="AG945" i="1"/>
  <c r="AF945" i="1"/>
  <c r="AS945" i="1" s="1"/>
  <c r="AU945" i="1" s="1"/>
  <c r="AK948" i="1"/>
  <c r="AJ948" i="1"/>
  <c r="AI948" i="1"/>
  <c r="AH948" i="1"/>
  <c r="AG948" i="1"/>
  <c r="AF948" i="1"/>
  <c r="AS948" i="1" s="1"/>
  <c r="AU948" i="1" s="1"/>
  <c r="AK957" i="1"/>
  <c r="AJ957" i="1"/>
  <c r="AI957" i="1"/>
  <c r="AH957" i="1"/>
  <c r="AG957" i="1"/>
  <c r="AF957" i="1"/>
  <c r="AS957" i="1" s="1"/>
  <c r="AU957" i="1" s="1"/>
  <c r="AK959" i="1"/>
  <c r="AJ959" i="1"/>
  <c r="AI959" i="1"/>
  <c r="AH959" i="1"/>
  <c r="AG959" i="1"/>
  <c r="AF959" i="1"/>
  <c r="AS959" i="1" s="1"/>
  <c r="AU959" i="1" s="1"/>
  <c r="AK967" i="1"/>
  <c r="AJ967" i="1"/>
  <c r="AI967" i="1"/>
  <c r="AH967" i="1"/>
  <c r="AG967" i="1"/>
  <c r="AF967" i="1"/>
  <c r="AS967" i="1" s="1"/>
  <c r="AU967" i="1" s="1"/>
  <c r="AK274" i="1"/>
  <c r="AJ274" i="1"/>
  <c r="AI274" i="1"/>
  <c r="AH274" i="1"/>
  <c r="AG274" i="1"/>
  <c r="AF274" i="1"/>
  <c r="AS274" i="1" s="1"/>
  <c r="AU274" i="1" s="1"/>
  <c r="AK285" i="1"/>
  <c r="AJ285" i="1"/>
  <c r="AI285" i="1"/>
  <c r="AH285" i="1"/>
  <c r="AG285" i="1"/>
  <c r="AF285" i="1"/>
  <c r="AS285" i="1" s="1"/>
  <c r="AU285" i="1" s="1"/>
  <c r="AK291" i="1"/>
  <c r="AJ291" i="1"/>
  <c r="AI291" i="1"/>
  <c r="AH291" i="1"/>
  <c r="AG291" i="1"/>
  <c r="AF291" i="1"/>
  <c r="AS291" i="1" s="1"/>
  <c r="AU291" i="1" s="1"/>
  <c r="AK614" i="1"/>
  <c r="AJ614" i="1"/>
  <c r="AI614" i="1"/>
  <c r="AH614" i="1"/>
  <c r="AG614" i="1"/>
  <c r="AF614" i="1"/>
  <c r="AS614" i="1" s="1"/>
  <c r="AU614" i="1" s="1"/>
  <c r="AK782" i="1"/>
  <c r="AJ782" i="1"/>
  <c r="AH782" i="1"/>
  <c r="AG782" i="1"/>
  <c r="AF782" i="1"/>
  <c r="AS782" i="1" s="1"/>
  <c r="AU782" i="1" s="1"/>
  <c r="AK889" i="1"/>
  <c r="AJ889" i="1"/>
  <c r="AI889" i="1"/>
  <c r="AH889" i="1"/>
  <c r="AG889" i="1"/>
  <c r="AF889" i="1"/>
  <c r="AS889" i="1" s="1"/>
  <c r="AU889" i="1" s="1"/>
  <c r="AJ900" i="1"/>
  <c r="AH900" i="1"/>
  <c r="AG900" i="1"/>
  <c r="AF900" i="1"/>
  <c r="AS900" i="1" s="1"/>
  <c r="AU900" i="1" s="1"/>
  <c r="AK18" i="1"/>
  <c r="AJ18" i="1"/>
  <c r="AI18" i="1"/>
  <c r="AH18" i="1"/>
  <c r="AG18" i="1"/>
  <c r="AF18" i="1"/>
  <c r="AS18" i="1" s="1"/>
  <c r="AU18" i="1" s="1"/>
  <c r="AK89" i="1"/>
  <c r="AJ89" i="1"/>
  <c r="AI89" i="1"/>
  <c r="AH89" i="1"/>
  <c r="AG89" i="1"/>
  <c r="AF89" i="1"/>
  <c r="AS89" i="1" s="1"/>
  <c r="AU89" i="1" s="1"/>
  <c r="AK138" i="1"/>
  <c r="AJ138" i="1"/>
  <c r="AI138" i="1"/>
  <c r="AH138" i="1"/>
  <c r="AG138" i="1"/>
  <c r="AF138" i="1"/>
  <c r="AS138" i="1" s="1"/>
  <c r="AU138" i="1" s="1"/>
  <c r="AK148" i="1"/>
  <c r="AJ148" i="1"/>
  <c r="AI148" i="1"/>
  <c r="AH148" i="1"/>
  <c r="AG148" i="1"/>
  <c r="AF148" i="1"/>
  <c r="AS148" i="1" s="1"/>
  <c r="AU148" i="1" s="1"/>
  <c r="AK171" i="1"/>
  <c r="AJ171" i="1"/>
  <c r="AI171" i="1"/>
  <c r="AH171" i="1"/>
  <c r="AG171" i="1"/>
  <c r="AF171" i="1"/>
  <c r="AS171" i="1" s="1"/>
  <c r="AU171" i="1" s="1"/>
  <c r="AK249" i="1"/>
  <c r="AJ249" i="1"/>
  <c r="AI249" i="1"/>
  <c r="AH249" i="1"/>
  <c r="AG249" i="1"/>
  <c r="AF249" i="1"/>
  <c r="AS249" i="1" s="1"/>
  <c r="AU249" i="1" s="1"/>
  <c r="AK321" i="1"/>
  <c r="AJ321" i="1"/>
  <c r="AI321" i="1"/>
  <c r="AH321" i="1"/>
  <c r="AG321" i="1"/>
  <c r="AF321" i="1"/>
  <c r="AS321" i="1" s="1"/>
  <c r="AU321" i="1" s="1"/>
  <c r="AK342" i="1"/>
  <c r="AJ342" i="1"/>
  <c r="AI342" i="1"/>
  <c r="AH342" i="1"/>
  <c r="AG342" i="1"/>
  <c r="AF342" i="1"/>
  <c r="AS342" i="1" s="1"/>
  <c r="AU342" i="1" s="1"/>
  <c r="AK357" i="1"/>
  <c r="AJ357" i="1"/>
  <c r="AI357" i="1"/>
  <c r="AH357" i="1"/>
  <c r="AG357" i="1"/>
  <c r="AF357" i="1"/>
  <c r="AS357" i="1" s="1"/>
  <c r="AU357" i="1" s="1"/>
  <c r="AK362" i="1"/>
  <c r="AJ362" i="1"/>
  <c r="AI362" i="1"/>
  <c r="AH362" i="1"/>
  <c r="AG362" i="1"/>
  <c r="AF362" i="1"/>
  <c r="AS362" i="1" s="1"/>
  <c r="AU362" i="1" s="1"/>
  <c r="AK398" i="1"/>
  <c r="AJ398" i="1"/>
  <c r="AI398" i="1"/>
  <c r="AH398" i="1"/>
  <c r="AG398" i="1"/>
  <c r="AF398" i="1"/>
  <c r="AS398" i="1" s="1"/>
  <c r="AU398" i="1" s="1"/>
  <c r="AK424" i="1"/>
  <c r="AJ424" i="1"/>
  <c r="AI424" i="1"/>
  <c r="AH424" i="1"/>
  <c r="AG424" i="1"/>
  <c r="AF424" i="1"/>
  <c r="AS424" i="1" s="1"/>
  <c r="AU424" i="1" s="1"/>
  <c r="AK513" i="1"/>
  <c r="AJ513" i="1"/>
  <c r="AI513" i="1"/>
  <c r="AH513" i="1"/>
  <c r="AG513" i="1"/>
  <c r="AF513" i="1"/>
  <c r="AS513" i="1" s="1"/>
  <c r="AU513" i="1" s="1"/>
  <c r="AK543" i="1"/>
  <c r="AJ543" i="1"/>
  <c r="AI543" i="1"/>
  <c r="AH543" i="1"/>
  <c r="AG543" i="1"/>
  <c r="AF543" i="1"/>
  <c r="AS543" i="1" s="1"/>
  <c r="AU543" i="1" s="1"/>
  <c r="AH589" i="1"/>
  <c r="AG589" i="1"/>
  <c r="AF589" i="1"/>
  <c r="AS589" i="1" s="1"/>
  <c r="AU589" i="1" s="1"/>
  <c r="AK639" i="1"/>
  <c r="AJ639" i="1"/>
  <c r="AI639" i="1"/>
  <c r="AH639" i="1"/>
  <c r="AG639" i="1"/>
  <c r="AF639" i="1"/>
  <c r="AS639" i="1" s="1"/>
  <c r="AU639" i="1" s="1"/>
  <c r="AI677" i="1"/>
  <c r="AH677" i="1"/>
  <c r="AG677" i="1"/>
  <c r="AF677" i="1"/>
  <c r="AS677" i="1" s="1"/>
  <c r="AU677" i="1" s="1"/>
  <c r="AK704" i="1"/>
  <c r="AJ704" i="1"/>
  <c r="AI704" i="1"/>
  <c r="AH704" i="1"/>
  <c r="AG704" i="1"/>
  <c r="AF704" i="1"/>
  <c r="AS704" i="1" s="1"/>
  <c r="AU704" i="1" s="1"/>
  <c r="AJ720" i="1"/>
  <c r="AI720" i="1"/>
  <c r="AH720" i="1"/>
  <c r="AG720" i="1"/>
  <c r="AF720" i="1"/>
  <c r="AS720" i="1" s="1"/>
  <c r="AU720" i="1" s="1"/>
  <c r="AK739" i="1"/>
  <c r="AJ739" i="1"/>
  <c r="AI739" i="1"/>
  <c r="AH739" i="1"/>
  <c r="AG739" i="1"/>
  <c r="AF739" i="1"/>
  <c r="AS739" i="1" s="1"/>
  <c r="AU739" i="1" s="1"/>
  <c r="AK817" i="1"/>
  <c r="AJ817" i="1"/>
  <c r="AI817" i="1"/>
  <c r="AH817" i="1"/>
  <c r="AG817" i="1"/>
  <c r="AF817" i="1"/>
  <c r="AS817" i="1" s="1"/>
  <c r="AU817" i="1" s="1"/>
  <c r="AH915" i="1"/>
  <c r="AG915" i="1"/>
  <c r="AF915" i="1"/>
  <c r="AS915" i="1" s="1"/>
  <c r="AU915" i="1" s="1"/>
  <c r="AK30" i="1"/>
  <c r="AJ30" i="1"/>
  <c r="AI30" i="1"/>
  <c r="AH30" i="1"/>
  <c r="AG30" i="1"/>
  <c r="AF30" i="1"/>
  <c r="AS30" i="1" s="1"/>
  <c r="AU30" i="1" s="1"/>
  <c r="AK55" i="1"/>
  <c r="AJ55" i="1"/>
  <c r="AI55" i="1"/>
  <c r="AH55" i="1"/>
  <c r="AG55" i="1"/>
  <c r="AF55" i="1"/>
  <c r="AS55" i="1" s="1"/>
  <c r="AU55" i="1" s="1"/>
  <c r="AK147" i="1"/>
  <c r="AJ147" i="1"/>
  <c r="AI147" i="1"/>
  <c r="AH147" i="1"/>
  <c r="AG147" i="1"/>
  <c r="AF147" i="1"/>
  <c r="AS147" i="1" s="1"/>
  <c r="AU147" i="1" s="1"/>
  <c r="AJ359" i="1"/>
  <c r="AI359" i="1"/>
  <c r="AH359" i="1"/>
  <c r="AG359" i="1"/>
  <c r="AF359" i="1"/>
  <c r="AS359" i="1" s="1"/>
  <c r="AU359" i="1" s="1"/>
  <c r="AK474" i="1"/>
  <c r="AJ474" i="1"/>
  <c r="AI474" i="1"/>
  <c r="AH474" i="1"/>
  <c r="AG474" i="1"/>
  <c r="AF474" i="1"/>
  <c r="AS474" i="1" s="1"/>
  <c r="AU474" i="1" s="1"/>
  <c r="AK657" i="1"/>
  <c r="AJ657" i="1"/>
  <c r="AI657" i="1"/>
  <c r="AH657" i="1"/>
  <c r="AG657" i="1"/>
  <c r="AF657" i="1"/>
  <c r="AS657" i="1" s="1"/>
  <c r="AU657" i="1" s="1"/>
  <c r="AK784" i="1"/>
  <c r="AJ784" i="1"/>
  <c r="AI784" i="1"/>
  <c r="AH784" i="1"/>
  <c r="AG784" i="1"/>
  <c r="AF784" i="1"/>
  <c r="AS784" i="1" s="1"/>
  <c r="AU784" i="1" s="1"/>
  <c r="AK917" i="1"/>
  <c r="AJ917" i="1"/>
  <c r="AI917" i="1"/>
  <c r="AH917" i="1"/>
  <c r="AG917" i="1"/>
  <c r="AF917" i="1"/>
  <c r="AS917" i="1" s="1"/>
  <c r="AU917" i="1" s="1"/>
  <c r="AK31" i="1"/>
  <c r="AJ31" i="1"/>
  <c r="AI31" i="1"/>
  <c r="AH31" i="1"/>
  <c r="AG31" i="1"/>
  <c r="AF31" i="1"/>
  <c r="AS31" i="1" s="1"/>
  <c r="AU31" i="1" s="1"/>
  <c r="AK61" i="1"/>
  <c r="AJ61" i="1"/>
  <c r="AI61" i="1"/>
  <c r="AH61" i="1"/>
  <c r="AG61" i="1"/>
  <c r="AF61" i="1"/>
  <c r="AS61" i="1" s="1"/>
  <c r="AU61" i="1" s="1"/>
  <c r="AK85" i="1"/>
  <c r="AJ85" i="1"/>
  <c r="AI85" i="1"/>
  <c r="AH85" i="1"/>
  <c r="AG85" i="1"/>
  <c r="AF85" i="1"/>
  <c r="AS85" i="1" s="1"/>
  <c r="AU85" i="1" s="1"/>
  <c r="AK80" i="1"/>
  <c r="AJ80" i="1"/>
  <c r="AI80" i="1"/>
  <c r="AH80" i="1"/>
  <c r="AG80" i="1"/>
  <c r="AF80" i="1"/>
  <c r="AS80" i="1" s="1"/>
  <c r="AU80" i="1" s="1"/>
  <c r="AK96" i="1"/>
  <c r="AJ96" i="1"/>
  <c r="AI96" i="1"/>
  <c r="AH96" i="1"/>
  <c r="AG96" i="1"/>
  <c r="AF96" i="1"/>
  <c r="AS96" i="1" s="1"/>
  <c r="AU96" i="1" s="1"/>
  <c r="AK98" i="1"/>
  <c r="AJ98" i="1"/>
  <c r="AI98" i="1"/>
  <c r="AH98" i="1"/>
  <c r="AG98" i="1"/>
  <c r="AF98" i="1"/>
  <c r="AS98" i="1" s="1"/>
  <c r="AU98" i="1" s="1"/>
  <c r="AK118" i="1"/>
  <c r="AJ118" i="1"/>
  <c r="AI118" i="1"/>
  <c r="AH118" i="1"/>
  <c r="AG118" i="1"/>
  <c r="AF118" i="1"/>
  <c r="AS118" i="1" s="1"/>
  <c r="AU118" i="1" s="1"/>
  <c r="AK175" i="1"/>
  <c r="AJ175" i="1"/>
  <c r="AI175" i="1"/>
  <c r="AH175" i="1"/>
  <c r="AG175" i="1"/>
  <c r="AF175" i="1"/>
  <c r="AS175" i="1" s="1"/>
  <c r="AU175" i="1" s="1"/>
  <c r="AK169" i="1"/>
  <c r="AJ169" i="1"/>
  <c r="AI169" i="1"/>
  <c r="AH169" i="1"/>
  <c r="AG169" i="1"/>
  <c r="AF169" i="1"/>
  <c r="AS169" i="1" s="1"/>
  <c r="AU169" i="1" s="1"/>
  <c r="AK225" i="1"/>
  <c r="AJ225" i="1"/>
  <c r="AI225" i="1"/>
  <c r="AH225" i="1"/>
  <c r="AG225" i="1"/>
  <c r="AF225" i="1"/>
  <c r="AS225" i="1" s="1"/>
  <c r="AU225" i="1" s="1"/>
  <c r="AJ287" i="1"/>
  <c r="AI287" i="1"/>
  <c r="AH287" i="1"/>
  <c r="AG287" i="1"/>
  <c r="AF287" i="1"/>
  <c r="AS287" i="1" s="1"/>
  <c r="AU287" i="1" s="1"/>
  <c r="AK295" i="1"/>
  <c r="AJ295" i="1"/>
  <c r="AI295" i="1"/>
  <c r="AH295" i="1"/>
  <c r="AG295" i="1"/>
  <c r="AF295" i="1"/>
  <c r="AS295" i="1" s="1"/>
  <c r="AU295" i="1" s="1"/>
  <c r="AK276" i="1"/>
  <c r="AJ276" i="1"/>
  <c r="AI276" i="1"/>
  <c r="AH276" i="1"/>
  <c r="AG276" i="1"/>
  <c r="AF276" i="1"/>
  <c r="AS276" i="1" s="1"/>
  <c r="AU276" i="1" s="1"/>
  <c r="AK332" i="1"/>
  <c r="AJ332" i="1"/>
  <c r="AI332" i="1"/>
  <c r="AH332" i="1"/>
  <c r="AG332" i="1"/>
  <c r="AF332" i="1"/>
  <c r="AS332" i="1" s="1"/>
  <c r="AU332" i="1" s="1"/>
  <c r="AK319" i="1"/>
  <c r="AJ319" i="1"/>
  <c r="AI319" i="1"/>
  <c r="AH319" i="1"/>
  <c r="AG319" i="1"/>
  <c r="AF319" i="1"/>
  <c r="AS319" i="1" s="1"/>
  <c r="AU319" i="1" s="1"/>
  <c r="AK310" i="1"/>
  <c r="AJ310" i="1"/>
  <c r="AI310" i="1"/>
  <c r="AH310" i="1"/>
  <c r="AG310" i="1"/>
  <c r="AF310" i="1"/>
  <c r="AS310" i="1" s="1"/>
  <c r="AU310" i="1" s="1"/>
  <c r="AK305" i="1"/>
  <c r="AJ305" i="1"/>
  <c r="AI305" i="1"/>
  <c r="AH305" i="1"/>
  <c r="AG305" i="1"/>
  <c r="AF305" i="1"/>
  <c r="AS305" i="1" s="1"/>
  <c r="AU305" i="1" s="1"/>
  <c r="AK343" i="1"/>
  <c r="AJ343" i="1"/>
  <c r="AI343" i="1"/>
  <c r="AH343" i="1"/>
  <c r="AG343" i="1"/>
  <c r="AF343" i="1"/>
  <c r="AS343" i="1" s="1"/>
  <c r="AU343" i="1" s="1"/>
  <c r="AK378" i="1"/>
  <c r="AJ378" i="1"/>
  <c r="AI378" i="1"/>
  <c r="AH378" i="1"/>
  <c r="AG378" i="1"/>
  <c r="AF378" i="1"/>
  <c r="AS378" i="1" s="1"/>
  <c r="AU378" i="1" s="1"/>
  <c r="AK365" i="1"/>
  <c r="AJ365" i="1"/>
  <c r="AI365" i="1"/>
  <c r="AH365" i="1"/>
  <c r="AG365" i="1"/>
  <c r="AF365" i="1"/>
  <c r="AS365" i="1" s="1"/>
  <c r="AU365" i="1" s="1"/>
  <c r="AK382" i="1"/>
  <c r="AJ382" i="1"/>
  <c r="AI382" i="1"/>
  <c r="AH382" i="1"/>
  <c r="AG382" i="1"/>
  <c r="AF382" i="1"/>
  <c r="AS382" i="1" s="1"/>
  <c r="AU382" i="1" s="1"/>
  <c r="AK403" i="1"/>
  <c r="AJ403" i="1"/>
  <c r="AI403" i="1"/>
  <c r="AH403" i="1"/>
  <c r="AG403" i="1"/>
  <c r="AF403" i="1"/>
  <c r="AS403" i="1" s="1"/>
  <c r="AU403" i="1" s="1"/>
  <c r="AK387" i="1"/>
  <c r="AJ387" i="1"/>
  <c r="AI387" i="1"/>
  <c r="AH387" i="1"/>
  <c r="AG387" i="1"/>
  <c r="AF387" i="1"/>
  <c r="AS387" i="1" s="1"/>
  <c r="AU387" i="1" s="1"/>
  <c r="AK425" i="1"/>
  <c r="AJ425" i="1"/>
  <c r="AI425" i="1"/>
  <c r="AH425" i="1"/>
  <c r="AG425" i="1"/>
  <c r="AF425" i="1"/>
  <c r="AS425" i="1" s="1"/>
  <c r="AU425" i="1" s="1"/>
  <c r="AK429" i="1"/>
  <c r="AJ429" i="1"/>
  <c r="AI429" i="1"/>
  <c r="AH429" i="1"/>
  <c r="AG429" i="1"/>
  <c r="AF429" i="1"/>
  <c r="AS429" i="1" s="1"/>
  <c r="AU429" i="1" s="1"/>
  <c r="AK337" i="1"/>
  <c r="AJ337" i="1"/>
  <c r="AI337" i="1"/>
  <c r="AH337" i="1"/>
  <c r="AG337" i="1"/>
  <c r="AF337" i="1"/>
  <c r="AS337" i="1" s="1"/>
  <c r="AU337" i="1" s="1"/>
  <c r="AK408" i="1"/>
  <c r="AJ408" i="1"/>
  <c r="AI408" i="1"/>
  <c r="AH408" i="1"/>
  <c r="AG408" i="1"/>
  <c r="AF408" i="1"/>
  <c r="AS408" i="1" s="1"/>
  <c r="AU408" i="1" s="1"/>
  <c r="AK436" i="1"/>
  <c r="AJ436" i="1"/>
  <c r="AI436" i="1"/>
  <c r="AH436" i="1"/>
  <c r="AG436" i="1"/>
  <c r="AF436" i="1"/>
  <c r="AS436" i="1" s="1"/>
  <c r="AU436" i="1" s="1"/>
  <c r="AK399" i="1"/>
  <c r="AJ399" i="1"/>
  <c r="AI399" i="1"/>
  <c r="AH399" i="1"/>
  <c r="AG399" i="1"/>
  <c r="AF399" i="1"/>
  <c r="AS399" i="1" s="1"/>
  <c r="AU399" i="1" s="1"/>
  <c r="AK492" i="1"/>
  <c r="AJ492" i="1"/>
  <c r="AI492" i="1"/>
  <c r="AH492" i="1"/>
  <c r="AG492" i="1"/>
  <c r="AF492" i="1"/>
  <c r="AS492" i="1" s="1"/>
  <c r="AU492" i="1" s="1"/>
  <c r="AK486" i="1"/>
  <c r="AJ486" i="1"/>
  <c r="AI486" i="1"/>
  <c r="AH486" i="1"/>
  <c r="AG486" i="1"/>
  <c r="AF486" i="1"/>
  <c r="AS486" i="1" s="1"/>
  <c r="AU486" i="1" s="1"/>
  <c r="AK514" i="1"/>
  <c r="AJ514" i="1"/>
  <c r="AI514" i="1"/>
  <c r="AH514" i="1"/>
  <c r="AG514" i="1"/>
  <c r="AF514" i="1"/>
  <c r="AS514" i="1" s="1"/>
  <c r="AU514" i="1" s="1"/>
  <c r="AK515" i="1"/>
  <c r="AJ515" i="1"/>
  <c r="AI515" i="1"/>
  <c r="AH515" i="1"/>
  <c r="AG515" i="1"/>
  <c r="AF515" i="1"/>
  <c r="AS515" i="1" s="1"/>
  <c r="AU515" i="1" s="1"/>
  <c r="AK545" i="1"/>
  <c r="AJ545" i="1"/>
  <c r="AI545" i="1"/>
  <c r="AH545" i="1"/>
  <c r="AG545" i="1"/>
  <c r="AF545" i="1"/>
  <c r="AS545" i="1" s="1"/>
  <c r="AU545" i="1" s="1"/>
  <c r="AK551" i="1"/>
  <c r="AJ551" i="1"/>
  <c r="AI551" i="1"/>
  <c r="AH551" i="1"/>
  <c r="AG551" i="1"/>
  <c r="AF551" i="1"/>
  <c r="AS551" i="1" s="1"/>
  <c r="AU551" i="1" s="1"/>
  <c r="AK555" i="1"/>
  <c r="AJ555" i="1"/>
  <c r="AI555" i="1"/>
  <c r="AH555" i="1"/>
  <c r="AG555" i="1"/>
  <c r="AF555" i="1"/>
  <c r="AS555" i="1" s="1"/>
  <c r="AU555" i="1" s="1"/>
  <c r="AK537" i="1"/>
  <c r="AJ537" i="1"/>
  <c r="AI537" i="1"/>
  <c r="AH537" i="1"/>
  <c r="AG537" i="1"/>
  <c r="AF537" i="1"/>
  <c r="AS537" i="1" s="1"/>
  <c r="AU537" i="1" s="1"/>
  <c r="AK558" i="1"/>
  <c r="AJ558" i="1"/>
  <c r="AI558" i="1"/>
  <c r="AH558" i="1"/>
  <c r="AG558" i="1"/>
  <c r="AF558" i="1"/>
  <c r="AS558" i="1" s="1"/>
  <c r="AU558" i="1" s="1"/>
  <c r="AK632" i="1"/>
  <c r="AJ632" i="1"/>
  <c r="AI632" i="1"/>
  <c r="AH632" i="1"/>
  <c r="AG632" i="1"/>
  <c r="AF632" i="1"/>
  <c r="AS632" i="1" s="1"/>
  <c r="AU632" i="1" s="1"/>
  <c r="AK587" i="1"/>
  <c r="AJ587" i="1"/>
  <c r="AI587" i="1"/>
  <c r="AH587" i="1"/>
  <c r="AG587" i="1"/>
  <c r="AF587" i="1"/>
  <c r="AS587" i="1" s="1"/>
  <c r="AU587" i="1" s="1"/>
  <c r="AK602" i="1"/>
  <c r="AJ602" i="1"/>
  <c r="AI602" i="1"/>
  <c r="AH602" i="1"/>
  <c r="AG602" i="1"/>
  <c r="AF602" i="1"/>
  <c r="AS602" i="1" s="1"/>
  <c r="AU602" i="1" s="1"/>
  <c r="AK682" i="1"/>
  <c r="AJ682" i="1"/>
  <c r="AI682" i="1"/>
  <c r="AH682" i="1"/>
  <c r="AG682" i="1"/>
  <c r="AF682" i="1"/>
  <c r="AS682" i="1" s="1"/>
  <c r="AU682" i="1" s="1"/>
  <c r="AK651" i="1"/>
  <c r="AJ651" i="1"/>
  <c r="AI651" i="1"/>
  <c r="AH651" i="1"/>
  <c r="AG651" i="1"/>
  <c r="AF651" i="1"/>
  <c r="AS651" i="1" s="1"/>
  <c r="AU651" i="1" s="1"/>
  <c r="AK666" i="1"/>
  <c r="AJ666" i="1"/>
  <c r="AI666" i="1"/>
  <c r="AH666" i="1"/>
  <c r="AG666" i="1"/>
  <c r="AF666" i="1"/>
  <c r="AS666" i="1" s="1"/>
  <c r="AU666" i="1" s="1"/>
  <c r="AK623" i="1"/>
  <c r="AJ623" i="1"/>
  <c r="AI623" i="1"/>
  <c r="AH623" i="1"/>
  <c r="AG623" i="1"/>
  <c r="AF623" i="1"/>
  <c r="AS623" i="1" s="1"/>
  <c r="AU623" i="1" s="1"/>
  <c r="AK714" i="1"/>
  <c r="AJ714" i="1"/>
  <c r="AI714" i="1"/>
  <c r="AH714" i="1"/>
  <c r="AG714" i="1"/>
  <c r="AF714" i="1"/>
  <c r="AS714" i="1" s="1"/>
  <c r="AU714" i="1" s="1"/>
  <c r="AK716" i="1"/>
  <c r="AJ716" i="1"/>
  <c r="AI716" i="1"/>
  <c r="AH716" i="1"/>
  <c r="AG716" i="1"/>
  <c r="AF716" i="1"/>
  <c r="AS716" i="1" s="1"/>
  <c r="AU716" i="1" s="1"/>
  <c r="AK730" i="1"/>
  <c r="AJ730" i="1"/>
  <c r="AI730" i="1"/>
  <c r="AH730" i="1"/>
  <c r="AG730" i="1"/>
  <c r="AF730" i="1"/>
  <c r="AS730" i="1" s="1"/>
  <c r="AU730" i="1" s="1"/>
  <c r="AK810" i="1"/>
  <c r="AJ810" i="1"/>
  <c r="AI810" i="1"/>
  <c r="AH810" i="1"/>
  <c r="AG810" i="1"/>
  <c r="AF810" i="1"/>
  <c r="AS810" i="1" s="1"/>
  <c r="AU810" i="1" s="1"/>
  <c r="AK734" i="1"/>
  <c r="AJ734" i="1"/>
  <c r="AI734" i="1"/>
  <c r="AH734" i="1"/>
  <c r="AG734" i="1"/>
  <c r="AF734" i="1"/>
  <c r="AS734" i="1" s="1"/>
  <c r="AU734" i="1" s="1"/>
  <c r="AK786" i="1"/>
  <c r="AJ786" i="1"/>
  <c r="AI786" i="1"/>
  <c r="AH786" i="1"/>
  <c r="AG786" i="1"/>
  <c r="AF786" i="1"/>
  <c r="AS786" i="1" s="1"/>
  <c r="AU786" i="1" s="1"/>
  <c r="AK748" i="1"/>
  <c r="AJ748" i="1"/>
  <c r="AI748" i="1"/>
  <c r="AH748" i="1"/>
  <c r="AG748" i="1"/>
  <c r="AF748" i="1"/>
  <c r="AS748" i="1" s="1"/>
  <c r="AU748" i="1" s="1"/>
  <c r="AK807" i="1"/>
  <c r="AJ807" i="1"/>
  <c r="AI807" i="1"/>
  <c r="AH807" i="1"/>
  <c r="AG807" i="1"/>
  <c r="AF807" i="1"/>
  <c r="AS807" i="1" s="1"/>
  <c r="AU807" i="1" s="1"/>
  <c r="AK887" i="1"/>
  <c r="AJ887" i="1"/>
  <c r="AI887" i="1"/>
  <c r="AH887" i="1"/>
  <c r="AG887" i="1"/>
  <c r="AF887" i="1"/>
  <c r="AS887" i="1" s="1"/>
  <c r="AU887" i="1" s="1"/>
  <c r="AK785" i="1"/>
  <c r="AJ785" i="1"/>
  <c r="AI785" i="1"/>
  <c r="AH785" i="1"/>
  <c r="AG785" i="1"/>
  <c r="AF785" i="1"/>
  <c r="AS785" i="1" s="1"/>
  <c r="AU785" i="1" s="1"/>
  <c r="AK822" i="1"/>
  <c r="AJ822" i="1"/>
  <c r="AI822" i="1"/>
  <c r="AH822" i="1"/>
  <c r="AG822" i="1"/>
  <c r="AF822" i="1"/>
  <c r="AS822" i="1" s="1"/>
  <c r="AU822" i="1" s="1"/>
  <c r="AK839" i="1"/>
  <c r="AJ839" i="1"/>
  <c r="AI839" i="1"/>
  <c r="AH839" i="1"/>
  <c r="AG839" i="1"/>
  <c r="AF839" i="1"/>
  <c r="AS839" i="1" s="1"/>
  <c r="AU839" i="1" s="1"/>
  <c r="AK882" i="1"/>
  <c r="AJ882" i="1"/>
  <c r="AI882" i="1"/>
  <c r="AH882" i="1"/>
  <c r="AG882" i="1"/>
  <c r="AF882" i="1"/>
  <c r="AS882" i="1" s="1"/>
  <c r="AU882" i="1" s="1"/>
  <c r="AK907" i="1"/>
  <c r="AJ907" i="1"/>
  <c r="AI907" i="1"/>
  <c r="AH907" i="1"/>
  <c r="AG907" i="1"/>
  <c r="AF907" i="1"/>
  <c r="AS907" i="1" s="1"/>
  <c r="AU907" i="1" s="1"/>
  <c r="AK927" i="1"/>
  <c r="AJ927" i="1"/>
  <c r="AI927" i="1"/>
  <c r="AH927" i="1"/>
  <c r="AG927" i="1"/>
  <c r="AF927" i="1"/>
  <c r="AS927" i="1" s="1"/>
  <c r="AU927" i="1" s="1"/>
  <c r="AK916" i="1"/>
  <c r="AJ916" i="1"/>
  <c r="AI916" i="1"/>
  <c r="AH916" i="1"/>
  <c r="AG916" i="1"/>
  <c r="AF916" i="1"/>
  <c r="AS916" i="1" s="1"/>
  <c r="AU916" i="1" s="1"/>
  <c r="AK884" i="1"/>
  <c r="AJ884" i="1"/>
  <c r="AI884" i="1"/>
  <c r="AH884" i="1"/>
  <c r="AG884" i="1"/>
  <c r="AF884" i="1"/>
  <c r="AS884" i="1" s="1"/>
  <c r="AU884" i="1" s="1"/>
  <c r="AK888" i="1"/>
  <c r="AJ888" i="1"/>
  <c r="AI888" i="1"/>
  <c r="AH888" i="1"/>
  <c r="AG888" i="1"/>
  <c r="AF888" i="1"/>
  <c r="AS888" i="1" s="1"/>
  <c r="AU888" i="1" s="1"/>
  <c r="AK932" i="1"/>
  <c r="AJ932" i="1"/>
  <c r="AI932" i="1"/>
  <c r="AH932" i="1"/>
  <c r="AG932" i="1"/>
  <c r="AF932" i="1"/>
  <c r="AS932" i="1" s="1"/>
  <c r="AU932" i="1" s="1"/>
  <c r="AK964" i="1"/>
  <c r="AJ964" i="1"/>
  <c r="AH964" i="1"/>
  <c r="AG964" i="1"/>
  <c r="AF964" i="1"/>
  <c r="AS964" i="1" s="1"/>
  <c r="AU964" i="1" s="1"/>
  <c r="AK60" i="1"/>
  <c r="AJ60" i="1"/>
  <c r="AI60" i="1"/>
  <c r="AH60" i="1"/>
  <c r="AG60" i="1"/>
  <c r="AF60" i="1"/>
  <c r="AS60" i="1" s="1"/>
  <c r="AU60" i="1" s="1"/>
  <c r="AK100" i="1"/>
  <c r="AJ100" i="1"/>
  <c r="AI100" i="1"/>
  <c r="AH100" i="1"/>
  <c r="AG100" i="1"/>
  <c r="AF100" i="1"/>
  <c r="AS100" i="1" s="1"/>
  <c r="AU100" i="1" s="1"/>
  <c r="AK119" i="1"/>
  <c r="AJ119" i="1"/>
  <c r="AI119" i="1"/>
  <c r="AH119" i="1"/>
  <c r="AG119" i="1"/>
  <c r="AF119" i="1"/>
  <c r="AS119" i="1" s="1"/>
  <c r="AU119" i="1" s="1"/>
  <c r="AK154" i="1"/>
  <c r="AJ154" i="1"/>
  <c r="AI154" i="1"/>
  <c r="AH154" i="1"/>
  <c r="AG154" i="1"/>
  <c r="AF154" i="1"/>
  <c r="AS154" i="1" s="1"/>
  <c r="AU154" i="1" s="1"/>
  <c r="AK192" i="1"/>
  <c r="AJ192" i="1"/>
  <c r="AI192" i="1"/>
  <c r="AH192" i="1"/>
  <c r="AG192" i="1"/>
  <c r="AF192" i="1"/>
  <c r="AS192" i="1" s="1"/>
  <c r="AU192" i="1" s="1"/>
  <c r="AK267" i="1"/>
  <c r="AJ267" i="1"/>
  <c r="AI267" i="1"/>
  <c r="AH267" i="1"/>
  <c r="AG267" i="1"/>
  <c r="AF267" i="1"/>
  <c r="AS267" i="1" s="1"/>
  <c r="AU267" i="1" s="1"/>
  <c r="AK298" i="1"/>
  <c r="AJ298" i="1"/>
  <c r="AI298" i="1"/>
  <c r="AH298" i="1"/>
  <c r="AG298" i="1"/>
  <c r="AF298" i="1"/>
  <c r="AS298" i="1" s="1"/>
  <c r="AU298" i="1" s="1"/>
  <c r="AK426" i="1"/>
  <c r="AJ426" i="1"/>
  <c r="AI426" i="1"/>
  <c r="AH426" i="1"/>
  <c r="AG426" i="1"/>
  <c r="AF426" i="1"/>
  <c r="AS426" i="1" s="1"/>
  <c r="AU426" i="1" s="1"/>
  <c r="AK432" i="1"/>
  <c r="AJ432" i="1"/>
  <c r="AI432" i="1"/>
  <c r="AH432" i="1"/>
  <c r="AG432" i="1"/>
  <c r="AF432" i="1"/>
  <c r="AS432" i="1" s="1"/>
  <c r="AU432" i="1" s="1"/>
  <c r="AK439" i="1"/>
  <c r="AJ439" i="1"/>
  <c r="AI439" i="1"/>
  <c r="AH439" i="1"/>
  <c r="AG439" i="1"/>
  <c r="AF439" i="1"/>
  <c r="AS439" i="1" s="1"/>
  <c r="AU439" i="1" s="1"/>
  <c r="AK460" i="1"/>
  <c r="AJ460" i="1"/>
  <c r="AI460" i="1"/>
  <c r="AH460" i="1"/>
  <c r="AG460" i="1"/>
  <c r="AF460" i="1"/>
  <c r="AS460" i="1" s="1"/>
  <c r="AU460" i="1" s="1"/>
  <c r="AK522" i="1"/>
  <c r="AJ522" i="1"/>
  <c r="AI522" i="1"/>
  <c r="AH522" i="1"/>
  <c r="AG522" i="1"/>
  <c r="AF522" i="1"/>
  <c r="AS522" i="1" s="1"/>
  <c r="AU522" i="1" s="1"/>
  <c r="AK588" i="1"/>
  <c r="AJ588" i="1"/>
  <c r="AI588" i="1"/>
  <c r="AH588" i="1"/>
  <c r="AG588" i="1"/>
  <c r="AF588" i="1"/>
  <c r="AS588" i="1" s="1"/>
  <c r="AU588" i="1" s="1"/>
  <c r="AK676" i="1"/>
  <c r="AJ676" i="1"/>
  <c r="AI676" i="1"/>
  <c r="AH676" i="1"/>
  <c r="AG676" i="1"/>
  <c r="AF676" i="1"/>
  <c r="AS676" i="1" s="1"/>
  <c r="AU676" i="1" s="1"/>
  <c r="AK765" i="1"/>
  <c r="AJ765" i="1"/>
  <c r="AI765" i="1"/>
  <c r="AH765" i="1"/>
  <c r="AG765" i="1"/>
  <c r="AF765" i="1"/>
  <c r="AS765" i="1" s="1"/>
  <c r="AU765" i="1" s="1"/>
  <c r="AK849" i="1"/>
  <c r="AJ849" i="1"/>
  <c r="AI849" i="1"/>
  <c r="AH849" i="1"/>
  <c r="AG849" i="1"/>
  <c r="AF849" i="1"/>
  <c r="AS849" i="1" s="1"/>
  <c r="AU849" i="1" s="1"/>
  <c r="AK862" i="1"/>
  <c r="AJ862" i="1"/>
  <c r="AI862" i="1"/>
  <c r="AH862" i="1"/>
  <c r="AG862" i="1"/>
  <c r="AF862" i="1"/>
  <c r="AS862" i="1" s="1"/>
  <c r="AU862" i="1" s="1"/>
  <c r="AJ886" i="1"/>
  <c r="AI886" i="1"/>
  <c r="AH886" i="1"/>
  <c r="AG886" i="1"/>
  <c r="AF886" i="1"/>
  <c r="AS886" i="1" s="1"/>
  <c r="AU886" i="1" s="1"/>
  <c r="AK24" i="1"/>
  <c r="AJ24" i="1"/>
  <c r="AI24" i="1"/>
  <c r="AH24" i="1"/>
  <c r="AG24" i="1"/>
  <c r="AF24" i="1"/>
  <c r="AS24" i="1" s="1"/>
  <c r="AU24" i="1" s="1"/>
  <c r="AK53" i="1"/>
  <c r="AJ53" i="1"/>
  <c r="AI53" i="1"/>
  <c r="AH53" i="1"/>
  <c r="AG53" i="1"/>
  <c r="AF53" i="1"/>
  <c r="AS53" i="1" s="1"/>
  <c r="AU53" i="1" s="1"/>
  <c r="AK91" i="1"/>
  <c r="AJ91" i="1"/>
  <c r="AI91" i="1"/>
  <c r="AH91" i="1"/>
  <c r="AG91" i="1"/>
  <c r="AF91" i="1"/>
  <c r="AS91" i="1" s="1"/>
  <c r="AU91" i="1" s="1"/>
  <c r="AK111" i="1"/>
  <c r="AJ111" i="1"/>
  <c r="AI111" i="1"/>
  <c r="AH111" i="1"/>
  <c r="AG111" i="1"/>
  <c r="AF111" i="1"/>
  <c r="AS111" i="1" s="1"/>
  <c r="AU111" i="1" s="1"/>
  <c r="AK149" i="1"/>
  <c r="AJ149" i="1"/>
  <c r="AI149" i="1"/>
  <c r="AH149" i="1"/>
  <c r="AG149" i="1"/>
  <c r="AF149" i="1"/>
  <c r="AS149" i="1" s="1"/>
  <c r="AU149" i="1" s="1"/>
  <c r="AK165" i="1"/>
  <c r="AJ165" i="1"/>
  <c r="AI165" i="1"/>
  <c r="AH165" i="1"/>
  <c r="AG165" i="1"/>
  <c r="AF165" i="1"/>
  <c r="AS165" i="1" s="1"/>
  <c r="AU165" i="1" s="1"/>
  <c r="AK195" i="1"/>
  <c r="AJ195" i="1"/>
  <c r="AI195" i="1"/>
  <c r="AH195" i="1"/>
  <c r="AG195" i="1"/>
  <c r="AF195" i="1"/>
  <c r="AS195" i="1" s="1"/>
  <c r="AU195" i="1" s="1"/>
  <c r="AK218" i="1"/>
  <c r="AJ218" i="1"/>
  <c r="AI218" i="1"/>
  <c r="AH218" i="1"/>
  <c r="AG218" i="1"/>
  <c r="AF218" i="1"/>
  <c r="AS218" i="1" s="1"/>
  <c r="AU218" i="1" s="1"/>
  <c r="AK226" i="1"/>
  <c r="AJ226" i="1"/>
  <c r="AI226" i="1"/>
  <c r="AH226" i="1"/>
  <c r="AG226" i="1"/>
  <c r="AF226" i="1"/>
  <c r="AS226" i="1" s="1"/>
  <c r="AU226" i="1" s="1"/>
  <c r="AK271" i="1"/>
  <c r="AJ271" i="1"/>
  <c r="AI271" i="1"/>
  <c r="AH271" i="1"/>
  <c r="AG271" i="1"/>
  <c r="AF271" i="1"/>
  <c r="AS271" i="1" s="1"/>
  <c r="AU271" i="1" s="1"/>
  <c r="AK323" i="1"/>
  <c r="AJ323" i="1"/>
  <c r="AI323" i="1"/>
  <c r="AH323" i="1"/>
  <c r="AG323" i="1"/>
  <c r="AF323" i="1"/>
  <c r="AS323" i="1" s="1"/>
  <c r="AU323" i="1" s="1"/>
  <c r="AK351" i="1"/>
  <c r="AJ351" i="1"/>
  <c r="AI351" i="1"/>
  <c r="AH351" i="1"/>
  <c r="AG351" i="1"/>
  <c r="AF351" i="1"/>
  <c r="AS351" i="1" s="1"/>
  <c r="AU351" i="1" s="1"/>
  <c r="AK23" i="1"/>
  <c r="AJ23" i="1"/>
  <c r="AI23" i="1"/>
  <c r="AH23" i="1"/>
  <c r="AG23" i="1"/>
  <c r="AF23" i="1"/>
  <c r="AS23" i="1" s="1"/>
  <c r="AU23" i="1" s="1"/>
  <c r="AK42" i="1"/>
  <c r="AJ42" i="1"/>
  <c r="AI42" i="1"/>
  <c r="AH42" i="1"/>
  <c r="AG42" i="1"/>
  <c r="AF42" i="1"/>
  <c r="AS42" i="1" s="1"/>
  <c r="AU42" i="1" s="1"/>
  <c r="AK51" i="1"/>
  <c r="AJ51" i="1"/>
  <c r="AI51" i="1"/>
  <c r="AH51" i="1"/>
  <c r="AG51" i="1"/>
  <c r="AF51" i="1"/>
  <c r="AS51" i="1" s="1"/>
  <c r="AU51" i="1" s="1"/>
  <c r="AK67" i="1"/>
  <c r="AJ67" i="1"/>
  <c r="AI67" i="1"/>
  <c r="AH67" i="1"/>
  <c r="AG67" i="1"/>
  <c r="AF67" i="1"/>
  <c r="AS67" i="1" s="1"/>
  <c r="AU67" i="1" s="1"/>
  <c r="AK81" i="1"/>
  <c r="AJ81" i="1"/>
  <c r="AI81" i="1"/>
  <c r="AH81" i="1"/>
  <c r="AG81" i="1"/>
  <c r="AF81" i="1"/>
  <c r="AS81" i="1" s="1"/>
  <c r="AU81" i="1" s="1"/>
  <c r="AK97" i="1"/>
  <c r="AJ97" i="1"/>
  <c r="AI97" i="1"/>
  <c r="AH97" i="1"/>
  <c r="AG97" i="1"/>
  <c r="AF97" i="1"/>
  <c r="AS97" i="1" s="1"/>
  <c r="AU97" i="1" s="1"/>
  <c r="AK115" i="1"/>
  <c r="AJ115" i="1"/>
  <c r="AI115" i="1"/>
  <c r="AH115" i="1"/>
  <c r="AG115" i="1"/>
  <c r="AF115" i="1"/>
  <c r="AS115" i="1" s="1"/>
  <c r="AU115" i="1" s="1"/>
  <c r="AK126" i="1"/>
  <c r="AJ126" i="1"/>
  <c r="AI126" i="1"/>
  <c r="AH126" i="1"/>
  <c r="AG126" i="1"/>
  <c r="AF126" i="1"/>
  <c r="AS126" i="1" s="1"/>
  <c r="AU126" i="1" s="1"/>
  <c r="AK137" i="1"/>
  <c r="AJ137" i="1"/>
  <c r="AI137" i="1"/>
  <c r="AH137" i="1"/>
  <c r="AG137" i="1"/>
  <c r="AF137" i="1"/>
  <c r="AS137" i="1" s="1"/>
  <c r="AU137" i="1" s="1"/>
  <c r="AK145" i="1"/>
  <c r="AJ145" i="1"/>
  <c r="AI145" i="1"/>
  <c r="AH145" i="1"/>
  <c r="AG145" i="1"/>
  <c r="AF145" i="1"/>
  <c r="AS145" i="1" s="1"/>
  <c r="AU145" i="1" s="1"/>
  <c r="AK155" i="1"/>
  <c r="AJ155" i="1"/>
  <c r="AI155" i="1"/>
  <c r="AH155" i="1"/>
  <c r="AG155" i="1"/>
  <c r="AF155" i="1"/>
  <c r="AS155" i="1" s="1"/>
  <c r="AU155" i="1" s="1"/>
  <c r="AK186" i="1"/>
  <c r="AJ186" i="1"/>
  <c r="AI186" i="1"/>
  <c r="AH186" i="1"/>
  <c r="AG186" i="1"/>
  <c r="AF186" i="1"/>
  <c r="AS186" i="1" s="1"/>
  <c r="AU186" i="1" s="1"/>
  <c r="AK203" i="1"/>
  <c r="AJ203" i="1"/>
  <c r="AI203" i="1"/>
  <c r="AH203" i="1"/>
  <c r="AG203" i="1"/>
  <c r="AF203" i="1"/>
  <c r="AS203" i="1" s="1"/>
  <c r="AU203" i="1" s="1"/>
  <c r="AK213" i="1"/>
  <c r="AJ213" i="1"/>
  <c r="AI213" i="1"/>
  <c r="AH213" i="1"/>
  <c r="AG213" i="1"/>
  <c r="AF213" i="1"/>
  <c r="AS213" i="1" s="1"/>
  <c r="AU213" i="1" s="1"/>
  <c r="AK230" i="1"/>
  <c r="AJ230" i="1"/>
  <c r="AI230" i="1"/>
  <c r="AH230" i="1"/>
  <c r="AG230" i="1"/>
  <c r="AF230" i="1"/>
  <c r="AS230" i="1" s="1"/>
  <c r="AU230" i="1" s="1"/>
  <c r="AK243" i="1"/>
  <c r="AJ243" i="1"/>
  <c r="AI243" i="1"/>
  <c r="AH243" i="1"/>
  <c r="AG243" i="1"/>
  <c r="AF243" i="1"/>
  <c r="AS243" i="1" s="1"/>
  <c r="AU243" i="1" s="1"/>
  <c r="AK254" i="1"/>
  <c r="AJ254" i="1"/>
  <c r="AI254" i="1"/>
  <c r="AH254" i="1"/>
  <c r="AG254" i="1"/>
  <c r="AF254" i="1"/>
  <c r="AS254" i="1" s="1"/>
  <c r="AU254" i="1" s="1"/>
  <c r="AK261" i="1"/>
  <c r="AJ261" i="1"/>
  <c r="AI261" i="1"/>
  <c r="AH261" i="1"/>
  <c r="AG261" i="1"/>
  <c r="AF261" i="1"/>
  <c r="AS261" i="1" s="1"/>
  <c r="AU261" i="1" s="1"/>
  <c r="AK270" i="1"/>
  <c r="AJ270" i="1"/>
  <c r="AI270" i="1"/>
  <c r="AH270" i="1"/>
  <c r="AG270" i="1"/>
  <c r="AF270" i="1"/>
  <c r="AS270" i="1" s="1"/>
  <c r="AU270" i="1" s="1"/>
  <c r="AK289" i="1"/>
  <c r="AJ289" i="1"/>
  <c r="AI289" i="1"/>
  <c r="AH289" i="1"/>
  <c r="AG289" i="1"/>
  <c r="AF289" i="1"/>
  <c r="AS289" i="1" s="1"/>
  <c r="AU289" i="1" s="1"/>
  <c r="AK294" i="1"/>
  <c r="AJ294" i="1"/>
  <c r="AI294" i="1"/>
  <c r="AH294" i="1"/>
  <c r="AG294" i="1"/>
  <c r="AF294" i="1"/>
  <c r="AS294" i="1" s="1"/>
  <c r="AU294" i="1" s="1"/>
  <c r="AK303" i="1"/>
  <c r="AJ303" i="1"/>
  <c r="AI303" i="1"/>
  <c r="AH303" i="1"/>
  <c r="AG303" i="1"/>
  <c r="AF303" i="1"/>
  <c r="AS303" i="1" s="1"/>
  <c r="AU303" i="1" s="1"/>
  <c r="AK307" i="1"/>
  <c r="AJ307" i="1"/>
  <c r="AI307" i="1"/>
  <c r="AH307" i="1"/>
  <c r="AG307" i="1"/>
  <c r="AF307" i="1"/>
  <c r="AS307" i="1" s="1"/>
  <c r="AU307" i="1" s="1"/>
  <c r="AK327" i="1"/>
  <c r="AJ327" i="1"/>
  <c r="AI327" i="1"/>
  <c r="AH327" i="1"/>
  <c r="AG327" i="1"/>
  <c r="AF327" i="1"/>
  <c r="AS327" i="1" s="1"/>
  <c r="AU327" i="1" s="1"/>
  <c r="AK346" i="1"/>
  <c r="AJ346" i="1"/>
  <c r="AI346" i="1"/>
  <c r="AH346" i="1"/>
  <c r="AG346" i="1"/>
  <c r="AF346" i="1"/>
  <c r="AS346" i="1" s="1"/>
  <c r="AU346" i="1" s="1"/>
  <c r="AK358" i="1"/>
  <c r="AJ358" i="1"/>
  <c r="AI358" i="1"/>
  <c r="AH358" i="1"/>
  <c r="AG358" i="1"/>
  <c r="AF358" i="1"/>
  <c r="AS358" i="1" s="1"/>
  <c r="AU358" i="1" s="1"/>
  <c r="AK367" i="1"/>
  <c r="AJ367" i="1"/>
  <c r="AI367" i="1"/>
  <c r="AH367" i="1"/>
  <c r="AG367" i="1"/>
  <c r="AF367" i="1"/>
  <c r="AS367" i="1" s="1"/>
  <c r="AU367" i="1" s="1"/>
  <c r="AK370" i="1"/>
  <c r="AJ370" i="1"/>
  <c r="AI370" i="1"/>
  <c r="AH370" i="1"/>
  <c r="AG370" i="1"/>
  <c r="AF370" i="1"/>
  <c r="AS370" i="1" s="1"/>
  <c r="AU370" i="1" s="1"/>
  <c r="AK383" i="1"/>
  <c r="AJ383" i="1"/>
  <c r="AI383" i="1"/>
  <c r="AH383" i="1"/>
  <c r="AG383" i="1"/>
  <c r="AF383" i="1"/>
  <c r="AS383" i="1" s="1"/>
  <c r="AU383" i="1" s="1"/>
  <c r="AK388" i="1"/>
  <c r="AJ388" i="1"/>
  <c r="AI388" i="1"/>
  <c r="AH388" i="1"/>
  <c r="AG388" i="1"/>
  <c r="AF388" i="1"/>
  <c r="AS388" i="1" s="1"/>
  <c r="AU388" i="1" s="1"/>
  <c r="AH390" i="1"/>
  <c r="AG390" i="1"/>
  <c r="AF390" i="1"/>
  <c r="AS390" i="1" s="1"/>
  <c r="AU390" i="1" s="1"/>
  <c r="AJ404" i="1"/>
  <c r="AI404" i="1"/>
  <c r="AH404" i="1"/>
  <c r="AG404" i="1"/>
  <c r="AF404" i="1"/>
  <c r="AS404" i="1" s="1"/>
  <c r="AU404" i="1" s="1"/>
  <c r="AK416" i="1"/>
  <c r="AJ416" i="1"/>
  <c r="AI416" i="1"/>
  <c r="AH416" i="1"/>
  <c r="AG416" i="1"/>
  <c r="AF416" i="1"/>
  <c r="AS416" i="1" s="1"/>
  <c r="AU416" i="1" s="1"/>
  <c r="AK427" i="1"/>
  <c r="AJ427" i="1"/>
  <c r="AI427" i="1"/>
  <c r="AH427" i="1"/>
  <c r="AG427" i="1"/>
  <c r="AF427" i="1"/>
  <c r="AS427" i="1" s="1"/>
  <c r="AU427" i="1" s="1"/>
  <c r="AK451" i="1"/>
  <c r="AJ451" i="1"/>
  <c r="AI451" i="1"/>
  <c r="AH451" i="1"/>
  <c r="AG451" i="1"/>
  <c r="AF451" i="1"/>
  <c r="AS451" i="1" s="1"/>
  <c r="AU451" i="1" s="1"/>
  <c r="AK458" i="1"/>
  <c r="AJ458" i="1"/>
  <c r="AI458" i="1"/>
  <c r="AH458" i="1"/>
  <c r="AG458" i="1"/>
  <c r="AF458" i="1"/>
  <c r="AS458" i="1" s="1"/>
  <c r="AU458" i="1" s="1"/>
  <c r="AK463" i="1"/>
  <c r="AJ463" i="1"/>
  <c r="AI463" i="1"/>
  <c r="AH463" i="1"/>
  <c r="AG463" i="1"/>
  <c r="AF463" i="1"/>
  <c r="AS463" i="1" s="1"/>
  <c r="AU463" i="1" s="1"/>
  <c r="AK476" i="1"/>
  <c r="AJ476" i="1"/>
  <c r="AI476" i="1"/>
  <c r="AH476" i="1"/>
  <c r="AG476" i="1"/>
  <c r="AF476" i="1"/>
  <c r="AS476" i="1" s="1"/>
  <c r="AU476" i="1" s="1"/>
  <c r="AK535" i="1"/>
  <c r="AJ535" i="1"/>
  <c r="AI535" i="1"/>
  <c r="AH535" i="1"/>
  <c r="AG535" i="1"/>
  <c r="AF535" i="1"/>
  <c r="AS535" i="1" s="1"/>
  <c r="AU535" i="1" s="1"/>
  <c r="AK544" i="1"/>
  <c r="AJ544" i="1"/>
  <c r="AI544" i="1"/>
  <c r="AH544" i="1"/>
  <c r="AG544" i="1"/>
  <c r="AF544" i="1"/>
  <c r="AS544" i="1" s="1"/>
  <c r="AU544" i="1" s="1"/>
  <c r="AJ548" i="1"/>
  <c r="AI548" i="1"/>
  <c r="AH548" i="1"/>
  <c r="AG548" i="1"/>
  <c r="AF548" i="1"/>
  <c r="AS548" i="1" s="1"/>
  <c r="AU548" i="1" s="1"/>
  <c r="AK557" i="1"/>
  <c r="AJ557" i="1"/>
  <c r="AI557" i="1"/>
  <c r="AH557" i="1"/>
  <c r="AG557" i="1"/>
  <c r="AF557" i="1"/>
  <c r="AS557" i="1" s="1"/>
  <c r="AU557" i="1" s="1"/>
  <c r="AK578" i="1"/>
  <c r="AJ578" i="1"/>
  <c r="AI578" i="1"/>
  <c r="AH578" i="1"/>
  <c r="AG578" i="1"/>
  <c r="AF578" i="1"/>
  <c r="AS578" i="1" s="1"/>
  <c r="AU578" i="1" s="1"/>
  <c r="AK585" i="1"/>
  <c r="AJ585" i="1"/>
  <c r="AI585" i="1"/>
  <c r="AH585" i="1"/>
  <c r="AG585" i="1"/>
  <c r="AF585" i="1"/>
  <c r="AS585" i="1" s="1"/>
  <c r="AU585" i="1" s="1"/>
  <c r="AK609" i="1"/>
  <c r="AJ609" i="1"/>
  <c r="AI609" i="1"/>
  <c r="AH609" i="1"/>
  <c r="AG609" i="1"/>
  <c r="AF609" i="1"/>
  <c r="AS609" i="1" s="1"/>
  <c r="AU609" i="1" s="1"/>
  <c r="AK618" i="1"/>
  <c r="AJ618" i="1"/>
  <c r="AI618" i="1"/>
  <c r="AH618" i="1"/>
  <c r="AG618" i="1"/>
  <c r="AF618" i="1"/>
  <c r="AS618" i="1" s="1"/>
  <c r="AU618" i="1" s="1"/>
  <c r="AK635" i="1"/>
  <c r="AJ635" i="1"/>
  <c r="AI635" i="1"/>
  <c r="AH635" i="1"/>
  <c r="AG635" i="1"/>
  <c r="AF635" i="1"/>
  <c r="AS635" i="1" s="1"/>
  <c r="AU635" i="1" s="1"/>
  <c r="AK647" i="1"/>
  <c r="AJ647" i="1"/>
  <c r="AI647" i="1"/>
  <c r="AH647" i="1"/>
  <c r="AG647" i="1"/>
  <c r="AF647" i="1"/>
  <c r="AS647" i="1" s="1"/>
  <c r="AU647" i="1" s="1"/>
  <c r="AK667" i="1"/>
  <c r="AJ667" i="1"/>
  <c r="AI667" i="1"/>
  <c r="AH667" i="1"/>
  <c r="AG667" i="1"/>
  <c r="AF667" i="1"/>
  <c r="AS667" i="1" s="1"/>
  <c r="AU667" i="1" s="1"/>
  <c r="AK708" i="1"/>
  <c r="AJ708" i="1"/>
  <c r="AI708" i="1"/>
  <c r="AH708" i="1"/>
  <c r="AG708" i="1"/>
  <c r="AF708" i="1"/>
  <c r="AS708" i="1" s="1"/>
  <c r="AU708" i="1" s="1"/>
  <c r="AK715" i="1"/>
  <c r="AJ715" i="1"/>
  <c r="AI715" i="1"/>
  <c r="AH715" i="1"/>
  <c r="AG715" i="1"/>
  <c r="AF715" i="1"/>
  <c r="AS715" i="1" s="1"/>
  <c r="AU715" i="1" s="1"/>
  <c r="AK745" i="1"/>
  <c r="AJ745" i="1"/>
  <c r="AI745" i="1"/>
  <c r="AH745" i="1"/>
  <c r="AG745" i="1"/>
  <c r="AF745" i="1"/>
  <c r="AS745" i="1" s="1"/>
  <c r="AU745" i="1" s="1"/>
  <c r="AK774" i="1"/>
  <c r="AJ774" i="1"/>
  <c r="AI774" i="1"/>
  <c r="AH774" i="1"/>
  <c r="AG774" i="1"/>
  <c r="AF774" i="1"/>
  <c r="AS774" i="1" s="1"/>
  <c r="AU774" i="1" s="1"/>
  <c r="AK778" i="1"/>
  <c r="AJ778" i="1"/>
  <c r="AI778" i="1"/>
  <c r="AH778" i="1"/>
  <c r="AG778" i="1"/>
  <c r="AF778" i="1"/>
  <c r="AS778" i="1" s="1"/>
  <c r="AU778" i="1" s="1"/>
  <c r="AK791" i="1"/>
  <c r="AJ791" i="1"/>
  <c r="AI791" i="1"/>
  <c r="AH791" i="1"/>
  <c r="AG791" i="1"/>
  <c r="AF791" i="1"/>
  <c r="AS791" i="1" s="1"/>
  <c r="AU791" i="1" s="1"/>
  <c r="AK814" i="1"/>
  <c r="AJ814" i="1"/>
  <c r="AI814" i="1"/>
  <c r="AH814" i="1"/>
  <c r="AG814" i="1"/>
  <c r="AF814" i="1"/>
  <c r="AS814" i="1" s="1"/>
  <c r="AU814" i="1" s="1"/>
  <c r="AK824" i="1"/>
  <c r="AJ824" i="1"/>
  <c r="AI824" i="1"/>
  <c r="AH824" i="1"/>
  <c r="AG824" i="1"/>
  <c r="AF824" i="1"/>
  <c r="AS824" i="1" s="1"/>
  <c r="AU824" i="1" s="1"/>
  <c r="AK832" i="1"/>
  <c r="AJ832" i="1"/>
  <c r="AI832" i="1"/>
  <c r="AH832" i="1"/>
  <c r="AG832" i="1"/>
  <c r="AF832" i="1"/>
  <c r="AS832" i="1" s="1"/>
  <c r="AU832" i="1" s="1"/>
  <c r="AK842" i="1"/>
  <c r="AJ842" i="1"/>
  <c r="AI842" i="1"/>
  <c r="AH842" i="1"/>
  <c r="AG842" i="1"/>
  <c r="AF842" i="1"/>
  <c r="AS842" i="1" s="1"/>
  <c r="AU842" i="1" s="1"/>
  <c r="AK864" i="1"/>
  <c r="AJ864" i="1"/>
  <c r="AI864" i="1"/>
  <c r="AH864" i="1"/>
  <c r="AG864" i="1"/>
  <c r="AF864" i="1"/>
  <c r="AS864" i="1" s="1"/>
  <c r="AU864" i="1" s="1"/>
  <c r="AK873" i="1"/>
  <c r="AJ873" i="1"/>
  <c r="AI873" i="1"/>
  <c r="AH873" i="1"/>
  <c r="AG873" i="1"/>
  <c r="AF873" i="1"/>
  <c r="AS873" i="1" s="1"/>
  <c r="AU873" i="1" s="1"/>
  <c r="AK901" i="1"/>
  <c r="AJ901" i="1"/>
  <c r="AI901" i="1"/>
  <c r="AH901" i="1"/>
  <c r="AG901" i="1"/>
  <c r="AF901" i="1"/>
  <c r="AS901" i="1" s="1"/>
  <c r="AU901" i="1" s="1"/>
  <c r="AJ919" i="1"/>
  <c r="AI919" i="1"/>
  <c r="AH919" i="1"/>
  <c r="AG919" i="1"/>
  <c r="AF919" i="1"/>
  <c r="AS919" i="1" s="1"/>
  <c r="AU919" i="1" s="1"/>
  <c r="AK939" i="1"/>
  <c r="AJ939" i="1"/>
  <c r="AI939" i="1"/>
  <c r="AH939" i="1"/>
  <c r="AG939" i="1"/>
  <c r="AF939" i="1"/>
  <c r="AS939" i="1" s="1"/>
  <c r="AU939" i="1" s="1"/>
  <c r="AK946" i="1"/>
  <c r="AJ946" i="1"/>
  <c r="AI946" i="1"/>
  <c r="AH946" i="1"/>
  <c r="AG946" i="1"/>
  <c r="AF946" i="1"/>
  <c r="AS946" i="1" s="1"/>
  <c r="AU946" i="1" s="1"/>
  <c r="AK953" i="1"/>
  <c r="AJ953" i="1"/>
  <c r="AI953" i="1"/>
  <c r="AH953" i="1"/>
  <c r="AG953" i="1"/>
  <c r="AF953" i="1"/>
  <c r="AS953" i="1" s="1"/>
  <c r="AU953" i="1" s="1"/>
  <c r="AK958" i="1"/>
  <c r="AJ958" i="1"/>
  <c r="AI958" i="1"/>
  <c r="AH958" i="1"/>
  <c r="AG958" i="1"/>
  <c r="AF958" i="1"/>
  <c r="AS958" i="1" s="1"/>
  <c r="AU958" i="1" s="1"/>
  <c r="AJ965" i="1"/>
  <c r="AI965" i="1"/>
  <c r="AH965" i="1"/>
  <c r="AG965" i="1"/>
  <c r="AF965" i="1"/>
  <c r="AS965" i="1" s="1"/>
  <c r="AU965" i="1" s="1"/>
  <c r="AK27" i="1"/>
  <c r="AJ27" i="1"/>
  <c r="AI27" i="1"/>
  <c r="AH27" i="1"/>
  <c r="AG27" i="1"/>
  <c r="AF27" i="1"/>
  <c r="AS27" i="1" s="1"/>
  <c r="AU27" i="1" s="1"/>
  <c r="AK300" i="1"/>
  <c r="AJ300" i="1"/>
  <c r="AI300" i="1"/>
  <c r="AH300" i="1"/>
  <c r="AG300" i="1"/>
  <c r="AF300" i="1"/>
  <c r="AS300" i="1" s="1"/>
  <c r="AU300" i="1" s="1"/>
  <c r="AK296" i="1"/>
  <c r="AJ296" i="1"/>
  <c r="AI296" i="1"/>
  <c r="AH296" i="1"/>
  <c r="AG296" i="1"/>
  <c r="AF296" i="1"/>
  <c r="AS296" i="1" s="1"/>
  <c r="AU296" i="1" s="1"/>
  <c r="AK595" i="1"/>
  <c r="AJ595" i="1"/>
  <c r="AI595" i="1"/>
  <c r="AH595" i="1"/>
  <c r="AG595" i="1"/>
  <c r="AF595" i="1"/>
  <c r="AS595" i="1" s="1"/>
  <c r="AU595" i="1" s="1"/>
  <c r="AK622" i="1"/>
  <c r="AJ622" i="1"/>
  <c r="AI622" i="1"/>
  <c r="AH622" i="1"/>
  <c r="AG622" i="1"/>
  <c r="AF622" i="1"/>
  <c r="AS622" i="1" s="1"/>
  <c r="AU622" i="1" s="1"/>
  <c r="AK790" i="1"/>
  <c r="AJ790" i="1"/>
  <c r="AI790" i="1"/>
  <c r="AH790" i="1"/>
  <c r="AG790" i="1"/>
  <c r="AF790" i="1"/>
  <c r="AS790" i="1" s="1"/>
  <c r="AU790" i="1" s="1"/>
  <c r="AK878" i="1"/>
  <c r="AJ878" i="1"/>
  <c r="AI878" i="1"/>
  <c r="AH878" i="1"/>
  <c r="AG878" i="1"/>
  <c r="AF878" i="1"/>
  <c r="AS878" i="1" s="1"/>
  <c r="AU878" i="1" s="1"/>
  <c r="AJ951" i="1"/>
  <c r="AH951" i="1"/>
  <c r="AG951" i="1"/>
  <c r="AF951" i="1"/>
  <c r="AS951" i="1" s="1"/>
  <c r="AU951" i="1" s="1"/>
  <c r="AK47" i="1"/>
  <c r="AJ47" i="1"/>
  <c r="AI47" i="1"/>
  <c r="AH47" i="1"/>
  <c r="AG47" i="1"/>
  <c r="AF47" i="1"/>
  <c r="AS47" i="1" s="1"/>
  <c r="AU47" i="1" s="1"/>
  <c r="AK134" i="1"/>
  <c r="AJ134" i="1"/>
  <c r="AI134" i="1"/>
  <c r="AH134" i="1"/>
  <c r="AG134" i="1"/>
  <c r="AF134" i="1"/>
  <c r="AS134" i="1" s="1"/>
  <c r="AU134" i="1" s="1"/>
  <c r="AK142" i="1"/>
  <c r="AJ142" i="1"/>
  <c r="AI142" i="1"/>
  <c r="AH142" i="1"/>
  <c r="AG142" i="1"/>
  <c r="AF142" i="1"/>
  <c r="AS142" i="1" s="1"/>
  <c r="AU142" i="1" s="1"/>
  <c r="AK162" i="1"/>
  <c r="AJ162" i="1"/>
  <c r="AI162" i="1"/>
  <c r="AH162" i="1"/>
  <c r="AG162" i="1"/>
  <c r="AF162" i="1"/>
  <c r="AS162" i="1" s="1"/>
  <c r="AU162" i="1" s="1"/>
  <c r="AK214" i="1"/>
  <c r="AJ214" i="1"/>
  <c r="AI214" i="1"/>
  <c r="AH214" i="1"/>
  <c r="AG214" i="1"/>
  <c r="AF214" i="1"/>
  <c r="AS214" i="1" s="1"/>
  <c r="AU214" i="1" s="1"/>
  <c r="AK263" i="1"/>
  <c r="AJ263" i="1"/>
  <c r="AI263" i="1"/>
  <c r="AH263" i="1"/>
  <c r="AG263" i="1"/>
  <c r="AF263" i="1"/>
  <c r="AS263" i="1" s="1"/>
  <c r="AU263" i="1" s="1"/>
  <c r="AK326" i="1"/>
  <c r="AJ326" i="1"/>
  <c r="AI326" i="1"/>
  <c r="AH326" i="1"/>
  <c r="AG326" i="1"/>
  <c r="AF326" i="1"/>
  <c r="AS326" i="1" s="1"/>
  <c r="AU326" i="1" s="1"/>
  <c r="AK352" i="1"/>
  <c r="AJ352" i="1"/>
  <c r="AI352" i="1"/>
  <c r="AH352" i="1"/>
  <c r="AG352" i="1"/>
  <c r="AF352" i="1"/>
  <c r="AS352" i="1" s="1"/>
  <c r="AU352" i="1" s="1"/>
  <c r="AK360" i="1"/>
  <c r="AJ360" i="1"/>
  <c r="AI360" i="1"/>
  <c r="AH360" i="1"/>
  <c r="AG360" i="1"/>
  <c r="AF360" i="1"/>
  <c r="AS360" i="1" s="1"/>
  <c r="AU360" i="1" s="1"/>
  <c r="AK372" i="1"/>
  <c r="AJ372" i="1"/>
  <c r="AI372" i="1"/>
  <c r="AH372" i="1"/>
  <c r="AG372" i="1"/>
  <c r="AF372" i="1"/>
  <c r="AS372" i="1" s="1"/>
  <c r="AU372" i="1" s="1"/>
  <c r="AK413" i="1"/>
  <c r="AJ413" i="1"/>
  <c r="AI413" i="1"/>
  <c r="AH413" i="1"/>
  <c r="AG413" i="1"/>
  <c r="AF413" i="1"/>
  <c r="AS413" i="1" s="1"/>
  <c r="AU413" i="1" s="1"/>
  <c r="AK487" i="1"/>
  <c r="AJ487" i="1"/>
  <c r="AI487" i="1"/>
  <c r="AH487" i="1"/>
  <c r="AG487" i="1"/>
  <c r="AF487" i="1"/>
  <c r="AS487" i="1" s="1"/>
  <c r="AU487" i="1" s="1"/>
  <c r="AK526" i="1"/>
  <c r="AJ526" i="1"/>
  <c r="AI526" i="1"/>
  <c r="AH526" i="1"/>
  <c r="AG526" i="1"/>
  <c r="AF526" i="1"/>
  <c r="AS526" i="1" s="1"/>
  <c r="AU526" i="1" s="1"/>
  <c r="AK565" i="1"/>
  <c r="AJ565" i="1"/>
  <c r="AI565" i="1"/>
  <c r="AH565" i="1"/>
  <c r="AG565" i="1"/>
  <c r="AF565" i="1"/>
  <c r="AS565" i="1" s="1"/>
  <c r="AU565" i="1" s="1"/>
  <c r="AK634" i="1"/>
  <c r="AJ634" i="1"/>
  <c r="AI634" i="1"/>
  <c r="AH634" i="1"/>
  <c r="AG634" i="1"/>
  <c r="AF634" i="1"/>
  <c r="AS634" i="1" s="1"/>
  <c r="AU634" i="1" s="1"/>
  <c r="AK645" i="1"/>
  <c r="AJ645" i="1"/>
  <c r="AI645" i="1"/>
  <c r="AH645" i="1"/>
  <c r="AG645" i="1"/>
  <c r="AF645" i="1"/>
  <c r="AS645" i="1" s="1"/>
  <c r="AU645" i="1" s="1"/>
  <c r="AK681" i="1"/>
  <c r="AJ681" i="1"/>
  <c r="AH681" i="1"/>
  <c r="AG681" i="1"/>
  <c r="AF681" i="1"/>
  <c r="AS681" i="1" s="1"/>
  <c r="AU681" i="1" s="1"/>
  <c r="AK719" i="1"/>
  <c r="AJ719" i="1"/>
  <c r="AI719" i="1"/>
  <c r="AH719" i="1"/>
  <c r="AG719" i="1"/>
  <c r="AF719" i="1"/>
  <c r="AS719" i="1" s="1"/>
  <c r="AU719" i="1" s="1"/>
  <c r="AK737" i="1"/>
  <c r="AJ737" i="1"/>
  <c r="AI737" i="1"/>
  <c r="AH737" i="1"/>
  <c r="AG737" i="1"/>
  <c r="AF737" i="1"/>
  <c r="AS737" i="1" s="1"/>
  <c r="AU737" i="1" s="1"/>
  <c r="AK789" i="1"/>
  <c r="AJ789" i="1"/>
  <c r="AI789" i="1"/>
  <c r="AH789" i="1"/>
  <c r="AG789" i="1"/>
  <c r="AF789" i="1"/>
  <c r="AS789" i="1" s="1"/>
  <c r="AU789" i="1" s="1"/>
  <c r="AK826" i="1"/>
  <c r="AJ826" i="1"/>
  <c r="AI826" i="1"/>
  <c r="AH826" i="1"/>
  <c r="AG826" i="1"/>
  <c r="AF826" i="1"/>
  <c r="AS826" i="1" s="1"/>
  <c r="AU826" i="1" s="1"/>
  <c r="AH923" i="1"/>
  <c r="AG923" i="1"/>
  <c r="AF923" i="1"/>
  <c r="AS923" i="1" s="1"/>
  <c r="AU923" i="1" s="1"/>
  <c r="AK41" i="1"/>
  <c r="AJ41" i="1"/>
  <c r="AI41" i="1"/>
  <c r="AH41" i="1"/>
  <c r="AG41" i="1"/>
  <c r="AF41" i="1"/>
  <c r="AS41" i="1" s="1"/>
  <c r="AU41" i="1" s="1"/>
  <c r="AK112" i="1"/>
  <c r="AJ112" i="1"/>
  <c r="AI112" i="1"/>
  <c r="AH112" i="1"/>
  <c r="AG112" i="1"/>
  <c r="AF112" i="1"/>
  <c r="AS112" i="1" s="1"/>
  <c r="AU112" i="1" s="1"/>
  <c r="AK314" i="1"/>
  <c r="AJ314" i="1"/>
  <c r="AI314" i="1"/>
  <c r="AH314" i="1"/>
  <c r="AG314" i="1"/>
  <c r="AF314" i="1"/>
  <c r="AS314" i="1" s="1"/>
  <c r="AU314" i="1" s="1"/>
  <c r="AI447" i="1"/>
  <c r="AH447" i="1"/>
  <c r="AG447" i="1"/>
  <c r="AF447" i="1"/>
  <c r="AS447" i="1" s="1"/>
  <c r="AU447" i="1" s="1"/>
  <c r="AK591" i="1"/>
  <c r="AJ591" i="1"/>
  <c r="AI591" i="1"/>
  <c r="AH591" i="1"/>
  <c r="AG591" i="1"/>
  <c r="AF591" i="1"/>
  <c r="AS591" i="1" s="1"/>
  <c r="AU591" i="1" s="1"/>
  <c r="AJ753" i="1"/>
  <c r="AI753" i="1"/>
  <c r="AH753" i="1"/>
  <c r="AG753" i="1"/>
  <c r="AF753" i="1"/>
  <c r="AS753" i="1" s="1"/>
  <c r="AU753" i="1" s="1"/>
  <c r="AK799" i="1"/>
  <c r="AJ799" i="1"/>
  <c r="AI799" i="1"/>
  <c r="AH799" i="1"/>
  <c r="AG799" i="1"/>
  <c r="AF799" i="1"/>
  <c r="AS799" i="1" s="1"/>
  <c r="AU799" i="1" s="1"/>
  <c r="AK9" i="1"/>
  <c r="AJ9" i="1"/>
  <c r="AI9" i="1"/>
  <c r="AH9" i="1"/>
  <c r="AG9" i="1"/>
  <c r="AF9" i="1"/>
  <c r="AK40" i="1"/>
  <c r="AJ40" i="1"/>
  <c r="AI40" i="1"/>
  <c r="AH40" i="1"/>
  <c r="AG40" i="1"/>
  <c r="AF40" i="1"/>
  <c r="AS40" i="1" s="1"/>
  <c r="AU40" i="1" s="1"/>
  <c r="AK65" i="1"/>
  <c r="AJ65" i="1"/>
  <c r="AI65" i="1"/>
  <c r="AH65" i="1"/>
  <c r="AG65" i="1"/>
  <c r="AF65" i="1"/>
  <c r="AS65" i="1" s="1"/>
  <c r="AU65" i="1" s="1"/>
  <c r="AK79" i="1"/>
  <c r="AJ79" i="1"/>
  <c r="AI79" i="1"/>
  <c r="AH79" i="1"/>
  <c r="AG79" i="1"/>
  <c r="AF79" i="1"/>
  <c r="AS79" i="1" s="1"/>
  <c r="AU79" i="1" s="1"/>
  <c r="AK88" i="1"/>
  <c r="AJ88" i="1"/>
  <c r="AI88" i="1"/>
  <c r="AH88" i="1"/>
  <c r="AG88" i="1"/>
  <c r="AF88" i="1"/>
  <c r="AS88" i="1" s="1"/>
  <c r="AU88" i="1" s="1"/>
  <c r="AK102" i="1"/>
  <c r="AJ102" i="1"/>
  <c r="AI102" i="1"/>
  <c r="AH102" i="1"/>
  <c r="AG102" i="1"/>
  <c r="AF102" i="1"/>
  <c r="AS102" i="1" s="1"/>
  <c r="AU102" i="1" s="1"/>
  <c r="AK101" i="1"/>
  <c r="AJ101" i="1"/>
  <c r="AI101" i="1"/>
  <c r="AH101" i="1"/>
  <c r="AG101" i="1"/>
  <c r="AF101" i="1"/>
  <c r="AS101" i="1" s="1"/>
  <c r="AU101" i="1" s="1"/>
  <c r="AK139" i="1"/>
  <c r="AJ139" i="1"/>
  <c r="AI139" i="1"/>
  <c r="AH139" i="1"/>
  <c r="AG139" i="1"/>
  <c r="AF139" i="1"/>
  <c r="AS139" i="1" s="1"/>
  <c r="AU139" i="1" s="1"/>
  <c r="AK183" i="1"/>
  <c r="AJ183" i="1"/>
  <c r="AI183" i="1"/>
  <c r="AH183" i="1"/>
  <c r="AG183" i="1"/>
  <c r="AF183" i="1"/>
  <c r="AS183" i="1" s="1"/>
  <c r="AU183" i="1" s="1"/>
  <c r="AK215" i="1"/>
  <c r="AJ215" i="1"/>
  <c r="AI215" i="1"/>
  <c r="AH215" i="1"/>
  <c r="AG215" i="1"/>
  <c r="AF215" i="1"/>
  <c r="AS215" i="1" s="1"/>
  <c r="AU215" i="1" s="1"/>
  <c r="AK231" i="1"/>
  <c r="AJ231" i="1"/>
  <c r="AI231" i="1"/>
  <c r="AH231" i="1"/>
  <c r="AG231" i="1"/>
  <c r="AF231" i="1"/>
  <c r="AS231" i="1" s="1"/>
  <c r="AU231" i="1" s="1"/>
  <c r="AK259" i="1"/>
  <c r="AJ259" i="1"/>
  <c r="AI259" i="1"/>
  <c r="AH259" i="1"/>
  <c r="AG259" i="1"/>
  <c r="AF259" i="1"/>
  <c r="AS259" i="1" s="1"/>
  <c r="AU259" i="1" s="1"/>
  <c r="AK236" i="1"/>
  <c r="AJ236" i="1"/>
  <c r="AI236" i="1"/>
  <c r="AH236" i="1"/>
  <c r="AG236" i="1"/>
  <c r="AF236" i="1"/>
  <c r="AS236" i="1" s="1"/>
  <c r="AU236" i="1" s="1"/>
  <c r="AK302" i="1"/>
  <c r="AJ302" i="1"/>
  <c r="AI302" i="1"/>
  <c r="AH302" i="1"/>
  <c r="AG302" i="1"/>
  <c r="AF302" i="1"/>
  <c r="AS302" i="1" s="1"/>
  <c r="AU302" i="1" s="1"/>
  <c r="AK292" i="1"/>
  <c r="AJ292" i="1"/>
  <c r="AI292" i="1"/>
  <c r="AH292" i="1"/>
  <c r="AG292" i="1"/>
  <c r="AF292" i="1"/>
  <c r="AS292" i="1" s="1"/>
  <c r="AU292" i="1" s="1"/>
  <c r="AK317" i="1"/>
  <c r="AJ317" i="1"/>
  <c r="AI317" i="1"/>
  <c r="AH317" i="1"/>
  <c r="AG317" i="1"/>
  <c r="AF317" i="1"/>
  <c r="AS317" i="1" s="1"/>
  <c r="AU317" i="1" s="1"/>
  <c r="AK278" i="1"/>
  <c r="AJ278" i="1"/>
  <c r="AI278" i="1"/>
  <c r="AH278" i="1"/>
  <c r="AG278" i="1"/>
  <c r="AF278" i="1"/>
  <c r="AS278" i="1" s="1"/>
  <c r="AU278" i="1" s="1"/>
  <c r="AK333" i="1"/>
  <c r="AJ333" i="1"/>
  <c r="AI333" i="1"/>
  <c r="AH333" i="1"/>
  <c r="AG333" i="1"/>
  <c r="AF333" i="1"/>
  <c r="AS333" i="1" s="1"/>
  <c r="AU333" i="1" s="1"/>
  <c r="AK350" i="1"/>
  <c r="AJ350" i="1"/>
  <c r="AI350" i="1"/>
  <c r="AH350" i="1"/>
  <c r="AG350" i="1"/>
  <c r="AF350" i="1"/>
  <c r="AS350" i="1" s="1"/>
  <c r="AU350" i="1" s="1"/>
  <c r="AK334" i="1"/>
  <c r="AJ334" i="1"/>
  <c r="AI334" i="1"/>
  <c r="AH334" i="1"/>
  <c r="AG334" i="1"/>
  <c r="AF334" i="1"/>
  <c r="AS334" i="1" s="1"/>
  <c r="AU334" i="1" s="1"/>
  <c r="AK374" i="1"/>
  <c r="AJ374" i="1"/>
  <c r="AI374" i="1"/>
  <c r="AH374" i="1"/>
  <c r="AG374" i="1"/>
  <c r="AF374" i="1"/>
  <c r="AS374" i="1" s="1"/>
  <c r="AU374" i="1" s="1"/>
  <c r="AK344" i="1"/>
  <c r="AJ344" i="1"/>
  <c r="AI344" i="1"/>
  <c r="AH344" i="1"/>
  <c r="AG344" i="1"/>
  <c r="AF344" i="1"/>
  <c r="AS344" i="1" s="1"/>
  <c r="AU344" i="1" s="1"/>
  <c r="AK417" i="1"/>
  <c r="AJ417" i="1"/>
  <c r="AI417" i="1"/>
  <c r="AH417" i="1"/>
  <c r="AG417" i="1"/>
  <c r="AF417" i="1"/>
  <c r="AS417" i="1" s="1"/>
  <c r="AU417" i="1" s="1"/>
  <c r="AK434" i="1"/>
  <c r="AJ434" i="1"/>
  <c r="AI434" i="1"/>
  <c r="AH434" i="1"/>
  <c r="AG434" i="1"/>
  <c r="AF434" i="1"/>
  <c r="AS434" i="1" s="1"/>
  <c r="AU434" i="1" s="1"/>
  <c r="AK354" i="1"/>
  <c r="AJ354" i="1"/>
  <c r="AI354" i="1"/>
  <c r="AH354" i="1"/>
  <c r="AG354" i="1"/>
  <c r="AF354" i="1"/>
  <c r="AS354" i="1" s="1"/>
  <c r="AU354" i="1" s="1"/>
  <c r="AK401" i="1"/>
  <c r="AJ401" i="1"/>
  <c r="AI401" i="1"/>
  <c r="AH401" i="1"/>
  <c r="AG401" i="1"/>
  <c r="AF401" i="1"/>
  <c r="AS401" i="1" s="1"/>
  <c r="AU401" i="1" s="1"/>
  <c r="AK443" i="1"/>
  <c r="AJ443" i="1"/>
  <c r="AI443" i="1"/>
  <c r="AH443" i="1"/>
  <c r="AG443" i="1"/>
  <c r="AF443" i="1"/>
  <c r="AS443" i="1" s="1"/>
  <c r="AU443" i="1" s="1"/>
  <c r="AK431" i="1"/>
  <c r="AJ431" i="1"/>
  <c r="AI431" i="1"/>
  <c r="AH431" i="1"/>
  <c r="AG431" i="1"/>
  <c r="AF431" i="1"/>
  <c r="AS431" i="1" s="1"/>
  <c r="AU431" i="1" s="1"/>
  <c r="AK456" i="1"/>
  <c r="AJ456" i="1"/>
  <c r="AI456" i="1"/>
  <c r="AH456" i="1"/>
  <c r="AG456" i="1"/>
  <c r="AF456" i="1"/>
  <c r="AS456" i="1" s="1"/>
  <c r="AU456" i="1" s="1"/>
  <c r="AK507" i="1"/>
  <c r="AJ507" i="1"/>
  <c r="AI507" i="1"/>
  <c r="AH507" i="1"/>
  <c r="AG507" i="1"/>
  <c r="AF507" i="1"/>
  <c r="AS507" i="1" s="1"/>
  <c r="AU507" i="1" s="1"/>
  <c r="AK490" i="1"/>
  <c r="AJ490" i="1"/>
  <c r="AI490" i="1"/>
  <c r="AH490" i="1"/>
  <c r="AG490" i="1"/>
  <c r="AF490" i="1"/>
  <c r="AS490" i="1" s="1"/>
  <c r="AU490" i="1" s="1"/>
  <c r="AK498" i="1"/>
  <c r="AJ498" i="1"/>
  <c r="AI498" i="1"/>
  <c r="AH498" i="1"/>
  <c r="AG498" i="1"/>
  <c r="AF498" i="1"/>
  <c r="AS498" i="1" s="1"/>
  <c r="AU498" i="1" s="1"/>
  <c r="AK500" i="1"/>
  <c r="AJ500" i="1"/>
  <c r="AI500" i="1"/>
  <c r="AH500" i="1"/>
  <c r="AG500" i="1"/>
  <c r="AF500" i="1"/>
  <c r="AS500" i="1" s="1"/>
  <c r="AU500" i="1" s="1"/>
  <c r="AK483" i="1"/>
  <c r="AJ483" i="1"/>
  <c r="AI483" i="1"/>
  <c r="AH483" i="1"/>
  <c r="AG483" i="1"/>
  <c r="AF483" i="1"/>
  <c r="AS483" i="1" s="1"/>
  <c r="AU483" i="1" s="1"/>
  <c r="AK517" i="1"/>
  <c r="AJ517" i="1"/>
  <c r="AI517" i="1"/>
  <c r="AH517" i="1"/>
  <c r="AG517" i="1"/>
  <c r="AF517" i="1"/>
  <c r="AS517" i="1" s="1"/>
  <c r="AU517" i="1" s="1"/>
  <c r="AK529" i="1"/>
  <c r="AJ529" i="1"/>
  <c r="AI529" i="1"/>
  <c r="AH529" i="1"/>
  <c r="AG529" i="1"/>
  <c r="AF529" i="1"/>
  <c r="AS529" i="1" s="1"/>
  <c r="AU529" i="1" s="1"/>
  <c r="AK546" i="1"/>
  <c r="AJ546" i="1"/>
  <c r="AI546" i="1"/>
  <c r="AH546" i="1"/>
  <c r="AG546" i="1"/>
  <c r="AF546" i="1"/>
  <c r="AS546" i="1" s="1"/>
  <c r="AU546" i="1" s="1"/>
  <c r="AK561" i="1"/>
  <c r="AJ561" i="1"/>
  <c r="AI561" i="1"/>
  <c r="AH561" i="1"/>
  <c r="AG561" i="1"/>
  <c r="AF561" i="1"/>
  <c r="AS561" i="1" s="1"/>
  <c r="AU561" i="1" s="1"/>
  <c r="AK593" i="1"/>
  <c r="AJ593" i="1"/>
  <c r="AI593" i="1"/>
  <c r="AH593" i="1"/>
  <c r="AG593" i="1"/>
  <c r="AF593" i="1"/>
  <c r="AS593" i="1" s="1"/>
  <c r="AU593" i="1" s="1"/>
  <c r="AK472" i="1"/>
  <c r="AJ472" i="1"/>
  <c r="AH472" i="1"/>
  <c r="AG472" i="1"/>
  <c r="AF472" i="1"/>
  <c r="AS472" i="1" s="1"/>
  <c r="AU472" i="1" s="1"/>
  <c r="AK496" i="1"/>
  <c r="AJ496" i="1"/>
  <c r="AH496" i="1"/>
  <c r="AG496" i="1"/>
  <c r="AF496" i="1"/>
  <c r="AS496" i="1" s="1"/>
  <c r="AU496" i="1" s="1"/>
  <c r="AK652" i="1"/>
  <c r="AJ652" i="1"/>
  <c r="AI652" i="1"/>
  <c r="AH652" i="1"/>
  <c r="AG652" i="1"/>
  <c r="AF652" i="1"/>
  <c r="AS652" i="1" s="1"/>
  <c r="AU652" i="1" s="1"/>
  <c r="AK661" i="1"/>
  <c r="AJ661" i="1"/>
  <c r="AI661" i="1"/>
  <c r="AH661" i="1"/>
  <c r="AG661" i="1"/>
  <c r="AF661" i="1"/>
  <c r="AS661" i="1" s="1"/>
  <c r="AU661" i="1" s="1"/>
  <c r="AK679" i="1"/>
  <c r="AJ679" i="1"/>
  <c r="AI679" i="1"/>
  <c r="AH679" i="1"/>
  <c r="AG679" i="1"/>
  <c r="AF679" i="1"/>
  <c r="AS679" i="1" s="1"/>
  <c r="AU679" i="1" s="1"/>
  <c r="AK735" i="1"/>
  <c r="AJ735" i="1"/>
  <c r="AI735" i="1"/>
  <c r="AH735" i="1"/>
  <c r="AG735" i="1"/>
  <c r="AF735" i="1"/>
  <c r="AS735" i="1" s="1"/>
  <c r="AU735" i="1" s="1"/>
  <c r="AK727" i="1"/>
  <c r="AJ727" i="1"/>
  <c r="AI727" i="1"/>
  <c r="AH727" i="1"/>
  <c r="AG727" i="1"/>
  <c r="AF727" i="1"/>
  <c r="AS727" i="1" s="1"/>
  <c r="AU727" i="1" s="1"/>
  <c r="AK668" i="1"/>
  <c r="AJ668" i="1"/>
  <c r="AI668" i="1"/>
  <c r="AH668" i="1"/>
  <c r="AG668" i="1"/>
  <c r="AF668" i="1"/>
  <c r="AS668" i="1" s="1"/>
  <c r="AU668" i="1" s="1"/>
  <c r="AK749" i="1"/>
  <c r="AJ749" i="1"/>
  <c r="AI749" i="1"/>
  <c r="AH749" i="1"/>
  <c r="AG749" i="1"/>
  <c r="AF749" i="1"/>
  <c r="AS749" i="1" s="1"/>
  <c r="AU749" i="1" s="1"/>
  <c r="AK773" i="1"/>
  <c r="AJ773" i="1"/>
  <c r="AI773" i="1"/>
  <c r="AH773" i="1"/>
  <c r="AG773" i="1"/>
  <c r="AF773" i="1"/>
  <c r="AS773" i="1" s="1"/>
  <c r="AU773" i="1" s="1"/>
  <c r="AK755" i="1"/>
  <c r="AJ755" i="1"/>
  <c r="AI755" i="1"/>
  <c r="AH755" i="1"/>
  <c r="AG755" i="1"/>
  <c r="AF755" i="1"/>
  <c r="AS755" i="1" s="1"/>
  <c r="AU755" i="1" s="1"/>
  <c r="AK831" i="1"/>
  <c r="AJ831" i="1"/>
  <c r="AI831" i="1"/>
  <c r="AH831" i="1"/>
  <c r="AG831" i="1"/>
  <c r="AF831" i="1"/>
  <c r="AS831" i="1" s="1"/>
  <c r="AU831" i="1" s="1"/>
  <c r="AK758" i="1"/>
  <c r="AJ758" i="1"/>
  <c r="AI758" i="1"/>
  <c r="AH758" i="1"/>
  <c r="AG758" i="1"/>
  <c r="AF758" i="1"/>
  <c r="AS758" i="1" s="1"/>
  <c r="AU758" i="1" s="1"/>
  <c r="AK805" i="1"/>
  <c r="AJ805" i="1"/>
  <c r="AI805" i="1"/>
  <c r="AH805" i="1"/>
  <c r="AG805" i="1"/>
  <c r="AF805" i="1"/>
  <c r="AS805" i="1" s="1"/>
  <c r="AU805" i="1" s="1"/>
  <c r="AK775" i="1"/>
  <c r="AJ775" i="1"/>
  <c r="AI775" i="1"/>
  <c r="AH775" i="1"/>
  <c r="AG775" i="1"/>
  <c r="AF775" i="1"/>
  <c r="AS775" i="1" s="1"/>
  <c r="AU775" i="1" s="1"/>
  <c r="AK908" i="1"/>
  <c r="AJ908" i="1"/>
  <c r="AI908" i="1"/>
  <c r="AH908" i="1"/>
  <c r="AG908" i="1"/>
  <c r="AF908" i="1"/>
  <c r="AS908" i="1" s="1"/>
  <c r="AU908" i="1" s="1"/>
  <c r="AK829" i="1"/>
  <c r="AJ829" i="1"/>
  <c r="AI829" i="1"/>
  <c r="AH829" i="1"/>
  <c r="AG829" i="1"/>
  <c r="AF829" i="1"/>
  <c r="AS829" i="1" s="1"/>
  <c r="AU829" i="1" s="1"/>
  <c r="AK804" i="1"/>
  <c r="AJ804" i="1"/>
  <c r="AI804" i="1"/>
  <c r="AH804" i="1"/>
  <c r="AG804" i="1"/>
  <c r="AF804" i="1"/>
  <c r="AS804" i="1" s="1"/>
  <c r="AU804" i="1" s="1"/>
  <c r="AK865" i="1"/>
  <c r="AJ865" i="1"/>
  <c r="AI865" i="1"/>
  <c r="AH865" i="1"/>
  <c r="AG865" i="1"/>
  <c r="AF865" i="1"/>
  <c r="AS865" i="1" s="1"/>
  <c r="AU865" i="1" s="1"/>
  <c r="AK894" i="1"/>
  <c r="AJ894" i="1"/>
  <c r="AI894" i="1"/>
  <c r="AH894" i="1"/>
  <c r="AG894" i="1"/>
  <c r="AF894" i="1"/>
  <c r="AS894" i="1" s="1"/>
  <c r="AU894" i="1" s="1"/>
  <c r="AK898" i="1"/>
  <c r="AJ898" i="1"/>
  <c r="AI898" i="1"/>
  <c r="AH898" i="1"/>
  <c r="AG898" i="1"/>
  <c r="AF898" i="1"/>
  <c r="AS898" i="1" s="1"/>
  <c r="AU898" i="1" s="1"/>
  <c r="AK913" i="1"/>
  <c r="AJ913" i="1"/>
  <c r="AI913" i="1"/>
  <c r="AH913" i="1"/>
  <c r="AG913" i="1"/>
  <c r="AF913" i="1"/>
  <c r="AS913" i="1" s="1"/>
  <c r="AU913" i="1" s="1"/>
  <c r="AK869" i="1"/>
  <c r="AJ869" i="1"/>
  <c r="AI869" i="1"/>
  <c r="AH869" i="1"/>
  <c r="AG869" i="1"/>
  <c r="AF869" i="1"/>
  <c r="AS869" i="1" s="1"/>
  <c r="AU869" i="1" s="1"/>
  <c r="AI867" i="1"/>
  <c r="AH867" i="1"/>
  <c r="AG867" i="1"/>
  <c r="AF867" i="1"/>
  <c r="AS867" i="1" s="1"/>
  <c r="AU867" i="1" s="1"/>
  <c r="AJ930" i="1"/>
  <c r="AI930" i="1"/>
  <c r="AH930" i="1"/>
  <c r="AG930" i="1"/>
  <c r="AF930" i="1"/>
  <c r="AS930" i="1" s="1"/>
  <c r="AU930" i="1" s="1"/>
  <c r="AG934" i="1"/>
  <c r="AF934" i="1"/>
  <c r="AS934" i="1" s="1"/>
  <c r="AU934" i="1" s="1"/>
  <c r="AK20" i="1"/>
  <c r="AJ20" i="1"/>
  <c r="AI20" i="1"/>
  <c r="AH20" i="1"/>
  <c r="AG20" i="1"/>
  <c r="AF20" i="1"/>
  <c r="AS20" i="1" s="1"/>
  <c r="AU20" i="1" s="1"/>
  <c r="AK87" i="1"/>
  <c r="AJ87" i="1"/>
  <c r="AI87" i="1"/>
  <c r="AH87" i="1"/>
  <c r="AG87" i="1"/>
  <c r="AF87" i="1"/>
  <c r="AS87" i="1" s="1"/>
  <c r="AU87" i="1" s="1"/>
  <c r="AK105" i="1"/>
  <c r="AJ105" i="1"/>
  <c r="AI105" i="1"/>
  <c r="AH105" i="1"/>
  <c r="AG105" i="1"/>
  <c r="AF105" i="1"/>
  <c r="AS105" i="1" s="1"/>
  <c r="AU105" i="1" s="1"/>
  <c r="AK128" i="1"/>
  <c r="AJ128" i="1"/>
  <c r="AI128" i="1"/>
  <c r="AH128" i="1"/>
  <c r="AG128" i="1"/>
  <c r="AF128" i="1"/>
  <c r="AS128" i="1" s="1"/>
  <c r="AU128" i="1" s="1"/>
  <c r="AK157" i="1"/>
  <c r="AJ157" i="1"/>
  <c r="AI157" i="1"/>
  <c r="AH157" i="1"/>
  <c r="AG157" i="1"/>
  <c r="AF157" i="1"/>
  <c r="AS157" i="1" s="1"/>
  <c r="AU157" i="1" s="1"/>
  <c r="AK196" i="1"/>
  <c r="AJ196" i="1"/>
  <c r="AI196" i="1"/>
  <c r="AH196" i="1"/>
  <c r="AG196" i="1"/>
  <c r="AF196" i="1"/>
  <c r="AS196" i="1" s="1"/>
  <c r="AU196" i="1" s="1"/>
  <c r="AK284" i="1"/>
  <c r="AJ284" i="1"/>
  <c r="AI284" i="1"/>
  <c r="AH284" i="1"/>
  <c r="AG284" i="1"/>
  <c r="AF284" i="1"/>
  <c r="AS284" i="1" s="1"/>
  <c r="AU284" i="1" s="1"/>
  <c r="AK353" i="1"/>
  <c r="AJ353" i="1"/>
  <c r="AI353" i="1"/>
  <c r="AH353" i="1"/>
  <c r="AG353" i="1"/>
  <c r="AF353" i="1"/>
  <c r="AS353" i="1" s="1"/>
  <c r="AU353" i="1" s="1"/>
  <c r="AK430" i="1"/>
  <c r="AJ430" i="1"/>
  <c r="AI430" i="1"/>
  <c r="AH430" i="1"/>
  <c r="AG430" i="1"/>
  <c r="AF430" i="1"/>
  <c r="AS430" i="1" s="1"/>
  <c r="AU430" i="1" s="1"/>
  <c r="AK437" i="1"/>
  <c r="AJ437" i="1"/>
  <c r="AI437" i="1"/>
  <c r="AH437" i="1"/>
  <c r="AG437" i="1"/>
  <c r="AF437" i="1"/>
  <c r="AS437" i="1" s="1"/>
  <c r="AU437" i="1" s="1"/>
  <c r="AK453" i="1"/>
  <c r="AJ453" i="1"/>
  <c r="AI453" i="1"/>
  <c r="AH453" i="1"/>
  <c r="AG453" i="1"/>
  <c r="AF453" i="1"/>
  <c r="AS453" i="1" s="1"/>
  <c r="AU453" i="1" s="1"/>
  <c r="AK495" i="1"/>
  <c r="AJ495" i="1"/>
  <c r="AI495" i="1"/>
  <c r="AH495" i="1"/>
  <c r="AG495" i="1"/>
  <c r="AF495" i="1"/>
  <c r="AS495" i="1" s="1"/>
  <c r="AU495" i="1" s="1"/>
  <c r="AK581" i="1"/>
  <c r="AJ581" i="1"/>
  <c r="AI581" i="1"/>
  <c r="AH581" i="1"/>
  <c r="AG581" i="1"/>
  <c r="AF581" i="1"/>
  <c r="AS581" i="1" s="1"/>
  <c r="AU581" i="1" s="1"/>
  <c r="AK656" i="1"/>
  <c r="AJ656" i="1"/>
  <c r="AI656" i="1"/>
  <c r="AH656" i="1"/>
  <c r="AG656" i="1"/>
  <c r="AF656" i="1"/>
  <c r="AS656" i="1" s="1"/>
  <c r="AU656" i="1" s="1"/>
  <c r="AK731" i="1"/>
  <c r="AJ731" i="1"/>
  <c r="AI731" i="1"/>
  <c r="AH731" i="1"/>
  <c r="AG731" i="1"/>
  <c r="AF731" i="1"/>
  <c r="AS731" i="1" s="1"/>
  <c r="AU731" i="1" s="1"/>
  <c r="AK772" i="1"/>
  <c r="AJ772" i="1"/>
  <c r="AI772" i="1"/>
  <c r="AH772" i="1"/>
  <c r="AG772" i="1"/>
  <c r="AF772" i="1"/>
  <c r="AS772" i="1" s="1"/>
  <c r="AU772" i="1" s="1"/>
  <c r="AK850" i="1"/>
  <c r="AJ850" i="1"/>
  <c r="AI850" i="1"/>
  <c r="AH850" i="1"/>
  <c r="AG850" i="1"/>
  <c r="AF850" i="1"/>
  <c r="AS850" i="1" s="1"/>
  <c r="AU850" i="1" s="1"/>
  <c r="AK879" i="1"/>
  <c r="AJ879" i="1"/>
  <c r="AI879" i="1"/>
  <c r="AH879" i="1"/>
  <c r="AG879" i="1"/>
  <c r="AF879" i="1"/>
  <c r="AS879" i="1" s="1"/>
  <c r="AU879" i="1" s="1"/>
  <c r="AK924" i="1"/>
  <c r="AJ924" i="1"/>
  <c r="AI924" i="1"/>
  <c r="AH924" i="1"/>
  <c r="AG924" i="1"/>
  <c r="AF924" i="1"/>
  <c r="AS924" i="1" s="1"/>
  <c r="AU924" i="1" s="1"/>
  <c r="AK32" i="1"/>
  <c r="AJ32" i="1"/>
  <c r="AI32" i="1"/>
  <c r="AH32" i="1"/>
  <c r="AG32" i="1"/>
  <c r="AF32" i="1"/>
  <c r="AS32" i="1" s="1"/>
  <c r="AU32" i="1" s="1"/>
  <c r="AK59" i="1"/>
  <c r="AJ59" i="1"/>
  <c r="AI59" i="1"/>
  <c r="AH59" i="1"/>
  <c r="AG59" i="1"/>
  <c r="AF59" i="1"/>
  <c r="AS59" i="1" s="1"/>
  <c r="AU59" i="1" s="1"/>
  <c r="AK110" i="1"/>
  <c r="AJ110" i="1"/>
  <c r="AI110" i="1"/>
  <c r="AH110" i="1"/>
  <c r="AG110" i="1"/>
  <c r="AF110" i="1"/>
  <c r="AS110" i="1" s="1"/>
  <c r="AU110" i="1" s="1"/>
  <c r="AK120" i="1"/>
  <c r="AJ120" i="1"/>
  <c r="AI120" i="1"/>
  <c r="AH120" i="1"/>
  <c r="AG120" i="1"/>
  <c r="AF120" i="1"/>
  <c r="AS120" i="1" s="1"/>
  <c r="AU120" i="1" s="1"/>
  <c r="AK161" i="1"/>
  <c r="AJ161" i="1"/>
  <c r="AI161" i="1"/>
  <c r="AH161" i="1"/>
  <c r="AG161" i="1"/>
  <c r="AF161" i="1"/>
  <c r="AS161" i="1" s="1"/>
  <c r="AU161" i="1" s="1"/>
  <c r="AK193" i="1"/>
  <c r="AJ193" i="1"/>
  <c r="AI193" i="1"/>
  <c r="AH193" i="1"/>
  <c r="AG193" i="1"/>
  <c r="AF193" i="1"/>
  <c r="AS193" i="1" s="1"/>
  <c r="AU193" i="1" s="1"/>
  <c r="AK207" i="1"/>
  <c r="AJ207" i="1"/>
  <c r="AI207" i="1"/>
  <c r="AH207" i="1"/>
  <c r="AG207" i="1"/>
  <c r="AF207" i="1"/>
  <c r="AS207" i="1" s="1"/>
  <c r="AU207" i="1" s="1"/>
  <c r="AK220" i="1"/>
  <c r="AJ220" i="1"/>
  <c r="AI220" i="1"/>
  <c r="AH220" i="1"/>
  <c r="AG220" i="1"/>
  <c r="AF220" i="1"/>
  <c r="AS220" i="1" s="1"/>
  <c r="AU220" i="1" s="1"/>
  <c r="AK268" i="1"/>
  <c r="AJ268" i="1"/>
  <c r="AI268" i="1"/>
  <c r="AH268" i="1"/>
  <c r="AG268" i="1"/>
  <c r="AF268" i="1"/>
  <c r="AS268" i="1" s="1"/>
  <c r="AU268" i="1" s="1"/>
  <c r="AK322" i="1"/>
  <c r="AJ322" i="1"/>
  <c r="AI322" i="1"/>
  <c r="AH322" i="1"/>
  <c r="AG322" i="1"/>
  <c r="AF322" i="1"/>
  <c r="AS322" i="1" s="1"/>
  <c r="AU322" i="1" s="1"/>
  <c r="AK379" i="1"/>
  <c r="AJ379" i="1"/>
  <c r="AI379" i="1"/>
  <c r="AK409" i="1"/>
  <c r="AJ409" i="1"/>
  <c r="AI409" i="1"/>
  <c r="AK488" i="1"/>
  <c r="AJ488" i="1"/>
  <c r="AI488" i="1"/>
  <c r="AK534" i="1"/>
  <c r="AJ534" i="1"/>
  <c r="AI534" i="1"/>
  <c r="AK580" i="1"/>
  <c r="AJ580" i="1"/>
  <c r="AI580" i="1"/>
  <c r="AK617" i="1"/>
  <c r="AJ617" i="1"/>
  <c r="AI617" i="1"/>
  <c r="AK648" i="1"/>
  <c r="AJ648" i="1"/>
  <c r="AI648" i="1"/>
  <c r="AK733" i="1"/>
  <c r="AJ733" i="1"/>
  <c r="AI733" i="1"/>
  <c r="AK771" i="1"/>
  <c r="AJ771" i="1"/>
  <c r="AI771" i="1"/>
  <c r="AK813" i="1"/>
  <c r="AJ813" i="1"/>
  <c r="AI813" i="1"/>
  <c r="AH813" i="1"/>
  <c r="AK892" i="1"/>
  <c r="AJ892" i="1"/>
  <c r="AI892" i="1"/>
  <c r="AH892" i="1"/>
  <c r="AK960" i="1"/>
  <c r="AJ960" i="1"/>
  <c r="AI960" i="1"/>
  <c r="AH960" i="1"/>
  <c r="AK74" i="1"/>
  <c r="AJ74" i="1"/>
  <c r="AI74" i="1"/>
  <c r="AK245" i="1"/>
  <c r="AJ245" i="1"/>
  <c r="AI245" i="1"/>
  <c r="AK277" i="1"/>
  <c r="AJ277" i="1"/>
  <c r="AI277" i="1"/>
  <c r="AK419" i="1"/>
  <c r="AJ419" i="1"/>
  <c r="AI419" i="1"/>
  <c r="AK473" i="1"/>
  <c r="AJ473" i="1"/>
  <c r="AI473" i="1"/>
  <c r="AK619" i="1"/>
  <c r="AJ619" i="1"/>
  <c r="AI619" i="1"/>
  <c r="AK636" i="1"/>
  <c r="AI636" i="1"/>
  <c r="AK599" i="1"/>
  <c r="AJ599" i="1"/>
  <c r="AI599" i="1"/>
  <c r="AJ754" i="1"/>
  <c r="AI754" i="1"/>
  <c r="AK871" i="1"/>
  <c r="AI871" i="1"/>
  <c r="AH871" i="1"/>
  <c r="AK22" i="1"/>
  <c r="AJ22" i="1"/>
  <c r="AI22" i="1"/>
  <c r="AK84" i="1"/>
  <c r="AJ84" i="1"/>
  <c r="AI84" i="1"/>
  <c r="AK216" i="1"/>
  <c r="AJ216" i="1"/>
  <c r="AI216" i="1"/>
  <c r="AK255" i="1"/>
  <c r="AJ255" i="1"/>
  <c r="AI255" i="1"/>
  <c r="AK325" i="1"/>
  <c r="AJ325" i="1"/>
  <c r="AI325" i="1"/>
  <c r="AK480" i="1"/>
  <c r="AJ480" i="1"/>
  <c r="AI480" i="1"/>
  <c r="AK493" i="1"/>
  <c r="AJ493" i="1"/>
  <c r="AI493" i="1"/>
  <c r="AK637" i="1"/>
  <c r="AJ637" i="1"/>
  <c r="AI637" i="1"/>
  <c r="AK689" i="1"/>
  <c r="AJ689" i="1"/>
  <c r="AI689" i="1"/>
  <c r="AJ783" i="1"/>
  <c r="AI783" i="1"/>
  <c r="AK726" i="1"/>
  <c r="AJ726" i="1"/>
  <c r="AI726" i="1"/>
  <c r="AK816" i="1"/>
  <c r="AJ816" i="1"/>
  <c r="AI816" i="1"/>
  <c r="AK36" i="1"/>
  <c r="AJ36" i="1"/>
  <c r="AI36" i="1"/>
  <c r="AK288" i="1"/>
  <c r="AJ288" i="1"/>
  <c r="AI288" i="1"/>
  <c r="AK394" i="1"/>
  <c r="AJ394" i="1"/>
  <c r="AI394" i="1"/>
  <c r="AK423" i="1"/>
  <c r="AJ423" i="1"/>
  <c r="AI423" i="1"/>
  <c r="AK577" i="1"/>
  <c r="AJ577" i="1"/>
  <c r="AI577" i="1"/>
  <c r="AK660" i="1"/>
  <c r="AJ660" i="1"/>
  <c r="AI660" i="1"/>
  <c r="AK684" i="1"/>
  <c r="AJ684" i="1"/>
  <c r="AI684" i="1"/>
  <c r="AK729" i="1"/>
  <c r="AJ729" i="1"/>
  <c r="AI729" i="1"/>
  <c r="AK846" i="1"/>
  <c r="AJ846" i="1"/>
  <c r="AI846" i="1"/>
  <c r="AH846" i="1"/>
  <c r="AK885" i="1"/>
  <c r="AJ885" i="1"/>
  <c r="AI885" i="1"/>
  <c r="AH885" i="1"/>
  <c r="AK961" i="1"/>
  <c r="AJ961" i="1"/>
  <c r="AI961" i="1"/>
  <c r="AH961" i="1"/>
  <c r="AK966" i="1"/>
  <c r="AJ966" i="1"/>
  <c r="AI966" i="1"/>
  <c r="AH966" i="1"/>
  <c r="AK103" i="1"/>
  <c r="AJ103" i="1"/>
  <c r="AI103" i="1"/>
  <c r="AK286" i="1"/>
  <c r="AJ286" i="1"/>
  <c r="AI286" i="1"/>
  <c r="AK440" i="1"/>
  <c r="AJ440" i="1"/>
  <c r="AI440" i="1"/>
  <c r="AK612" i="1"/>
  <c r="AJ612" i="1"/>
  <c r="AI612" i="1"/>
  <c r="AK702" i="1"/>
  <c r="AJ702" i="1"/>
  <c r="AI702" i="1"/>
  <c r="AK768" i="1"/>
  <c r="AJ768" i="1"/>
  <c r="AI768" i="1"/>
  <c r="AK874" i="1"/>
  <c r="AJ874" i="1"/>
  <c r="AI874" i="1"/>
  <c r="AH874" i="1"/>
  <c r="AK910" i="1"/>
  <c r="AJ910" i="1"/>
  <c r="AI910" i="1"/>
  <c r="AH910" i="1"/>
  <c r="AK34" i="1"/>
  <c r="AJ34" i="1"/>
  <c r="AI34" i="1"/>
  <c r="AK117" i="1"/>
  <c r="AJ117" i="1"/>
  <c r="AI117" i="1"/>
  <c r="AK129" i="1"/>
  <c r="AJ129" i="1"/>
  <c r="AI129" i="1"/>
  <c r="AK257" i="1"/>
  <c r="AJ257" i="1"/>
  <c r="AI257" i="1"/>
  <c r="AK381" i="1"/>
  <c r="AJ381" i="1"/>
  <c r="AI381" i="1"/>
  <c r="AK395" i="1"/>
  <c r="AJ395" i="1"/>
  <c r="AI395" i="1"/>
  <c r="AK523" i="1"/>
  <c r="AJ523" i="1"/>
  <c r="AI523" i="1"/>
  <c r="AK571" i="1"/>
  <c r="AJ571" i="1"/>
  <c r="AI571" i="1"/>
  <c r="AJ608" i="1"/>
  <c r="AI608" i="1"/>
  <c r="AK633" i="1"/>
  <c r="AJ633" i="1"/>
  <c r="AI633" i="1"/>
  <c r="AK664" i="1"/>
  <c r="AJ664" i="1"/>
  <c r="AI664" i="1"/>
  <c r="AK690" i="1"/>
  <c r="AJ690" i="1"/>
  <c r="AI690" i="1"/>
  <c r="AK699" i="1"/>
  <c r="AJ699" i="1"/>
  <c r="AI699" i="1"/>
  <c r="AK796" i="1"/>
  <c r="AI796" i="1"/>
  <c r="AK861" i="1"/>
  <c r="AJ861" i="1"/>
  <c r="AI861" i="1"/>
  <c r="AH861" i="1"/>
  <c r="AK911" i="1"/>
  <c r="AJ911" i="1"/>
  <c r="AI911" i="1"/>
  <c r="AH911" i="1"/>
  <c r="AJ942" i="1"/>
  <c r="AI942" i="1"/>
  <c r="AH942" i="1"/>
  <c r="AK21" i="1"/>
  <c r="AJ21" i="1"/>
  <c r="AI21" i="1"/>
  <c r="AK69" i="1"/>
  <c r="AJ69" i="1"/>
  <c r="AI69" i="1"/>
  <c r="AK151" i="1"/>
  <c r="AJ151" i="1"/>
  <c r="AI151" i="1"/>
  <c r="AK167" i="1"/>
  <c r="AJ167" i="1"/>
  <c r="AI167" i="1"/>
  <c r="AK199" i="1"/>
  <c r="AJ199" i="1"/>
  <c r="AI199" i="1"/>
  <c r="AK233" i="1"/>
  <c r="AJ233" i="1"/>
  <c r="AI233" i="1"/>
  <c r="AK248" i="1"/>
  <c r="AJ248" i="1"/>
  <c r="AI248" i="1"/>
  <c r="AK363" i="1"/>
  <c r="AJ363" i="1"/>
  <c r="AI363" i="1"/>
  <c r="AK418" i="1"/>
  <c r="AJ418" i="1"/>
  <c r="AI418" i="1"/>
  <c r="AK462" i="1"/>
  <c r="AJ462" i="1"/>
  <c r="AI462" i="1"/>
  <c r="AK468" i="1"/>
  <c r="AJ468" i="1"/>
  <c r="AI468" i="1"/>
  <c r="AJ506" i="1"/>
  <c r="AI506" i="1"/>
  <c r="AJ541" i="1"/>
  <c r="AI541" i="1"/>
  <c r="AK567" i="1"/>
  <c r="AJ567" i="1"/>
  <c r="AI567" i="1"/>
  <c r="AJ688" i="1"/>
  <c r="AI688" i="1"/>
  <c r="AK701" i="1"/>
  <c r="AJ701" i="1"/>
  <c r="AI701" i="1"/>
  <c r="AK757" i="1"/>
  <c r="AI757" i="1"/>
  <c r="AJ767" i="1"/>
  <c r="AI767" i="1"/>
  <c r="AK794" i="1"/>
  <c r="AJ794" i="1"/>
  <c r="AI794" i="1"/>
  <c r="AJ835" i="1"/>
  <c r="AI835" i="1"/>
  <c r="AH835" i="1"/>
  <c r="AK872" i="1"/>
  <c r="AJ872" i="1"/>
  <c r="AI872" i="1"/>
  <c r="AH872" i="1"/>
  <c r="AK78" i="1"/>
  <c r="AJ78" i="1"/>
  <c r="AI78" i="1"/>
  <c r="AK108" i="1"/>
  <c r="AJ108" i="1"/>
  <c r="AI108" i="1"/>
  <c r="AK260" i="1"/>
  <c r="AJ260" i="1"/>
  <c r="AI260" i="1"/>
  <c r="AK410" i="1"/>
  <c r="AJ410" i="1"/>
  <c r="AI410" i="1"/>
  <c r="AK625" i="1"/>
  <c r="AJ625" i="1"/>
  <c r="AI625" i="1"/>
  <c r="AK607" i="1"/>
  <c r="AJ607" i="1"/>
  <c r="AI607" i="1"/>
  <c r="AK751" i="1"/>
  <c r="AJ751" i="1"/>
  <c r="AI751" i="1"/>
  <c r="AK828" i="1"/>
  <c r="AJ828" i="1"/>
  <c r="AI828" i="1"/>
  <c r="AK881" i="1"/>
  <c r="AJ881" i="1"/>
  <c r="AI881" i="1"/>
  <c r="AH881" i="1"/>
  <c r="AK54" i="1"/>
  <c r="AJ54" i="1"/>
  <c r="AI54" i="1"/>
  <c r="AK75" i="1"/>
  <c r="AJ75" i="1"/>
  <c r="AI75" i="1"/>
  <c r="AK164" i="1"/>
  <c r="AJ164" i="1"/>
  <c r="AI164" i="1"/>
  <c r="AK209" i="1"/>
  <c r="AJ209" i="1"/>
  <c r="AI209" i="1"/>
  <c r="AK223" i="1"/>
  <c r="AJ223" i="1"/>
  <c r="AI223" i="1"/>
  <c r="AK330" i="1"/>
  <c r="AJ330" i="1"/>
  <c r="AI330" i="1"/>
  <c r="AK420" i="1"/>
  <c r="AJ420" i="1"/>
  <c r="AI420" i="1"/>
  <c r="AK481" i="1"/>
  <c r="AJ481" i="1"/>
  <c r="AI481" i="1"/>
  <c r="AK521" i="1"/>
  <c r="AJ521" i="1"/>
  <c r="AI521" i="1"/>
  <c r="AK552" i="1"/>
  <c r="AJ552" i="1"/>
  <c r="AI552" i="1"/>
  <c r="AK655" i="1"/>
  <c r="AJ655" i="1"/>
  <c r="AI655" i="1"/>
  <c r="AK756" i="1"/>
  <c r="AJ756" i="1"/>
  <c r="AI756" i="1"/>
  <c r="AJ818" i="1"/>
  <c r="AI818" i="1"/>
  <c r="AK866" i="1"/>
  <c r="AJ866" i="1"/>
  <c r="AI866" i="1"/>
  <c r="AH866" i="1"/>
  <c r="AK15" i="1"/>
  <c r="AJ15" i="1"/>
  <c r="AI15" i="1"/>
  <c r="AK63" i="1"/>
  <c r="AJ63" i="1"/>
  <c r="AI63" i="1"/>
  <c r="AK132" i="1"/>
  <c r="AJ132" i="1"/>
  <c r="AI132" i="1"/>
  <c r="AK168" i="1"/>
  <c r="AJ168" i="1"/>
  <c r="AI168" i="1"/>
  <c r="AK180" i="1"/>
  <c r="AJ180" i="1"/>
  <c r="AI180" i="1"/>
  <c r="AK221" i="1"/>
  <c r="AJ221" i="1"/>
  <c r="AI221" i="1"/>
  <c r="AK232" i="1"/>
  <c r="AJ232" i="1"/>
  <c r="AI232" i="1"/>
  <c r="AK316" i="1"/>
  <c r="AJ316" i="1"/>
  <c r="AI316" i="1"/>
  <c r="AK335" i="1"/>
  <c r="AJ335" i="1"/>
  <c r="AI335" i="1"/>
  <c r="AK366" i="1"/>
  <c r="AJ366" i="1"/>
  <c r="AI366" i="1"/>
  <c r="AK438" i="1"/>
  <c r="AJ438" i="1"/>
  <c r="AI438" i="1"/>
  <c r="AK464" i="1"/>
  <c r="AJ464" i="1"/>
  <c r="AI464" i="1"/>
  <c r="AK503" i="1"/>
  <c r="AJ503" i="1"/>
  <c r="AI503" i="1"/>
  <c r="AK583" i="1"/>
  <c r="AJ583" i="1"/>
  <c r="AI583" i="1"/>
  <c r="AK644" i="1"/>
  <c r="AJ644" i="1"/>
  <c r="AI644" i="1"/>
  <c r="AK780" i="1"/>
  <c r="AJ780" i="1"/>
  <c r="AI780" i="1"/>
  <c r="AK834" i="1"/>
  <c r="AJ834" i="1"/>
  <c r="AI834" i="1"/>
  <c r="AK896" i="1"/>
  <c r="AJ896" i="1"/>
  <c r="AI896" i="1"/>
  <c r="AH896" i="1"/>
  <c r="AJ925" i="1"/>
  <c r="AI925" i="1"/>
  <c r="AH925" i="1"/>
  <c r="AK940" i="1"/>
  <c r="AI940" i="1"/>
  <c r="AH940" i="1"/>
  <c r="AJ956" i="1"/>
  <c r="AI956" i="1"/>
  <c r="AH956" i="1"/>
  <c r="AK133" i="1"/>
  <c r="AJ133" i="1"/>
  <c r="AI133" i="1"/>
  <c r="AK229" i="1"/>
  <c r="AJ229" i="1"/>
  <c r="AI229" i="1"/>
  <c r="AK391" i="1"/>
  <c r="AJ391" i="1"/>
  <c r="AI391" i="1"/>
  <c r="AJ613" i="1"/>
  <c r="AI613" i="1"/>
  <c r="AK629" i="1"/>
  <c r="AJ629" i="1"/>
  <c r="AI629" i="1"/>
  <c r="AK675" i="1"/>
  <c r="AJ675" i="1"/>
  <c r="AI675" i="1"/>
  <c r="AK706" i="1"/>
  <c r="AJ706" i="1"/>
  <c r="AI706" i="1"/>
  <c r="AI852" i="1"/>
  <c r="AH852" i="1"/>
  <c r="AK28" i="1"/>
  <c r="AJ28" i="1"/>
  <c r="AI28" i="1"/>
  <c r="AK211" i="1"/>
  <c r="AJ211" i="1"/>
  <c r="AI211" i="1"/>
  <c r="AK331" i="1"/>
  <c r="AJ331" i="1"/>
  <c r="AI331" i="1"/>
  <c r="AK421" i="1"/>
  <c r="AJ421" i="1"/>
  <c r="AI421" i="1"/>
  <c r="AK527" i="1"/>
  <c r="AJ527" i="1"/>
  <c r="AI527" i="1"/>
  <c r="AK678" i="1"/>
  <c r="AJ678" i="1"/>
  <c r="AI678" i="1"/>
  <c r="AK779" i="1"/>
  <c r="AJ779" i="1"/>
  <c r="AI779" i="1"/>
  <c r="AK876" i="1"/>
  <c r="AJ876" i="1"/>
  <c r="AI876" i="1"/>
  <c r="AH876" i="1"/>
  <c r="AK76" i="1"/>
  <c r="AJ76" i="1"/>
  <c r="AI76" i="1"/>
  <c r="AK206" i="1"/>
  <c r="AJ206" i="1"/>
  <c r="AI206" i="1"/>
  <c r="AK246" i="1"/>
  <c r="AJ246" i="1"/>
  <c r="AI246" i="1"/>
  <c r="AK393" i="1"/>
  <c r="AJ393" i="1"/>
  <c r="AI393" i="1"/>
  <c r="AK489" i="1"/>
  <c r="AJ489" i="1"/>
  <c r="AI489" i="1"/>
  <c r="AK620" i="1"/>
  <c r="AJ620" i="1"/>
  <c r="AI620" i="1"/>
  <c r="AK725" i="1"/>
  <c r="AJ725" i="1"/>
  <c r="AK16" i="1"/>
  <c r="AJ16" i="1"/>
  <c r="AI16" i="1"/>
  <c r="AK45" i="1"/>
  <c r="AJ45" i="1"/>
  <c r="AI45" i="1"/>
  <c r="AK82" i="1"/>
  <c r="AJ82" i="1"/>
  <c r="AI82" i="1"/>
  <c r="AK99" i="1"/>
  <c r="AJ99" i="1"/>
  <c r="AI99" i="1"/>
  <c r="AK172" i="1"/>
  <c r="AJ172" i="1"/>
  <c r="AI172" i="1"/>
  <c r="AK182" i="1"/>
  <c r="AJ182" i="1"/>
  <c r="AI182" i="1"/>
  <c r="AK194" i="1"/>
  <c r="AJ194" i="1"/>
  <c r="AI194" i="1"/>
  <c r="AK200" i="1"/>
  <c r="AJ200" i="1"/>
  <c r="AI200" i="1"/>
  <c r="AK217" i="1"/>
  <c r="AJ217" i="1"/>
  <c r="AI217" i="1"/>
  <c r="AK235" i="1"/>
  <c r="AJ235" i="1"/>
  <c r="AI235" i="1"/>
  <c r="AK240" i="1"/>
  <c r="AJ240" i="1"/>
  <c r="AI240" i="1"/>
  <c r="AK252" i="1"/>
  <c r="AJ252" i="1"/>
  <c r="AI252" i="1"/>
  <c r="AK262" i="1"/>
  <c r="AJ262" i="1"/>
  <c r="AI262" i="1"/>
  <c r="AK281" i="1"/>
  <c r="AJ281" i="1"/>
  <c r="AI281" i="1"/>
  <c r="AK306" i="1"/>
  <c r="AJ306" i="1"/>
  <c r="AI306" i="1"/>
  <c r="AK315" i="1"/>
  <c r="AJ315" i="1"/>
  <c r="AI315" i="1"/>
  <c r="AK364" i="1"/>
  <c r="AJ364" i="1"/>
  <c r="AI364" i="1"/>
  <c r="AK375" i="1"/>
  <c r="AJ375" i="1"/>
  <c r="AI375" i="1"/>
  <c r="AK415" i="1"/>
  <c r="AJ415" i="1"/>
  <c r="AI415" i="1"/>
  <c r="AK442" i="1"/>
  <c r="AJ442" i="1"/>
  <c r="AI442" i="1"/>
  <c r="AK448" i="1"/>
  <c r="AJ448" i="1"/>
  <c r="AI448" i="1"/>
  <c r="AK452" i="1"/>
  <c r="AJ452" i="1"/>
  <c r="AI452" i="1"/>
  <c r="AK491" i="1"/>
  <c r="AJ491" i="1"/>
  <c r="AI491" i="1"/>
  <c r="AK497" i="1"/>
  <c r="AJ497" i="1"/>
  <c r="AI497" i="1"/>
  <c r="AK505" i="1"/>
  <c r="AJ505" i="1"/>
  <c r="AI505" i="1"/>
  <c r="AK509" i="1"/>
  <c r="AJ509" i="1"/>
  <c r="AI509" i="1"/>
  <c r="AK518" i="1"/>
  <c r="AJ518" i="1"/>
  <c r="AI518" i="1"/>
  <c r="AK520" i="1"/>
  <c r="AJ520" i="1"/>
  <c r="AI520" i="1"/>
  <c r="AK532" i="1"/>
  <c r="AJ532" i="1"/>
  <c r="AI532" i="1"/>
  <c r="AK539" i="1"/>
  <c r="AJ539" i="1"/>
  <c r="AI539" i="1"/>
  <c r="AK566" i="1"/>
  <c r="AJ566" i="1"/>
  <c r="AI566" i="1"/>
  <c r="AK569" i="1"/>
  <c r="AJ569" i="1"/>
  <c r="AI569" i="1"/>
  <c r="AK572" i="1"/>
  <c r="AJ572" i="1"/>
  <c r="AI572" i="1"/>
  <c r="AK576" i="1"/>
  <c r="AJ576" i="1"/>
  <c r="AI576" i="1"/>
  <c r="AK594" i="1"/>
  <c r="AJ594" i="1"/>
  <c r="AI594" i="1"/>
  <c r="AK606" i="1"/>
  <c r="AJ606" i="1"/>
  <c r="AI606" i="1"/>
  <c r="AK638" i="1"/>
  <c r="AJ638" i="1"/>
  <c r="AI638" i="1"/>
  <c r="AK643" i="1"/>
  <c r="AJ643" i="1"/>
  <c r="AI643" i="1"/>
  <c r="AK658" i="1"/>
  <c r="AJ658" i="1"/>
  <c r="AI658" i="1"/>
  <c r="AJ683" i="1"/>
  <c r="AI683" i="1"/>
  <c r="AK691" i="1"/>
  <c r="AJ691" i="1"/>
  <c r="AI691" i="1"/>
  <c r="AK700" i="1"/>
  <c r="AJ700" i="1"/>
  <c r="AI700" i="1"/>
  <c r="AK710" i="1"/>
  <c r="AJ710" i="1"/>
  <c r="AI710" i="1"/>
  <c r="AJ713" i="1"/>
  <c r="AI713" i="1"/>
  <c r="AK723" i="1"/>
  <c r="AJ723" i="1"/>
  <c r="AI723" i="1"/>
  <c r="AK738" i="1"/>
  <c r="AJ738" i="1"/>
  <c r="AI738" i="1"/>
  <c r="AK752" i="1"/>
  <c r="AJ752" i="1"/>
  <c r="AI752" i="1"/>
  <c r="AK766" i="1"/>
  <c r="AJ766" i="1"/>
  <c r="AI766" i="1"/>
  <c r="AK788" i="1"/>
  <c r="AJ788" i="1"/>
  <c r="AI788" i="1"/>
  <c r="AK800" i="1"/>
  <c r="AJ800" i="1"/>
  <c r="AI800" i="1"/>
  <c r="AK803" i="1"/>
  <c r="AJ803" i="1"/>
  <c r="AI803" i="1"/>
  <c r="AK830" i="1"/>
  <c r="AJ830" i="1"/>
  <c r="AI830" i="1"/>
  <c r="AK841" i="1"/>
  <c r="AJ841" i="1"/>
  <c r="AI841" i="1"/>
  <c r="AH841" i="1"/>
  <c r="AK845" i="1"/>
  <c r="AJ845" i="1"/>
  <c r="AI845" i="1"/>
  <c r="AH845" i="1"/>
  <c r="AK854" i="1"/>
  <c r="AJ854" i="1"/>
  <c r="AI854" i="1"/>
  <c r="AH854" i="1"/>
  <c r="AK877" i="1"/>
  <c r="AJ877" i="1"/>
  <c r="AI877" i="1"/>
  <c r="AH877" i="1"/>
  <c r="AK893" i="1"/>
  <c r="AJ893" i="1"/>
  <c r="AI893" i="1"/>
  <c r="AH893" i="1"/>
  <c r="AK906" i="1"/>
  <c r="AJ906" i="1"/>
  <c r="AI906" i="1"/>
  <c r="AH906" i="1"/>
  <c r="AK920" i="1"/>
  <c r="AJ920" i="1"/>
  <c r="AI920" i="1"/>
  <c r="AH920" i="1"/>
  <c r="AK926" i="1"/>
  <c r="AJ926" i="1"/>
  <c r="AI926" i="1"/>
  <c r="AH926" i="1"/>
  <c r="AK943" i="1"/>
  <c r="AJ943" i="1"/>
  <c r="AI943" i="1"/>
  <c r="AH943" i="1"/>
  <c r="AK949" i="1"/>
  <c r="AJ949" i="1"/>
  <c r="AI949" i="1"/>
  <c r="AH949" i="1"/>
  <c r="AK952" i="1"/>
  <c r="AJ952" i="1"/>
  <c r="AI952" i="1"/>
  <c r="AH952" i="1"/>
  <c r="AK19" i="1"/>
  <c r="AJ19" i="1"/>
  <c r="AI19" i="1"/>
  <c r="AK141" i="1"/>
  <c r="AJ141" i="1"/>
  <c r="AI141" i="1"/>
  <c r="AK266" i="1"/>
  <c r="AJ266" i="1"/>
  <c r="AI266" i="1"/>
  <c r="AK234" i="1"/>
  <c r="AJ234" i="1"/>
  <c r="AI234" i="1"/>
  <c r="AK338" i="1"/>
  <c r="AJ338" i="1"/>
  <c r="AI338" i="1"/>
  <c r="AK446" i="1"/>
  <c r="AJ446" i="1"/>
  <c r="AI446" i="1"/>
  <c r="AK465" i="1"/>
  <c r="AJ465" i="1"/>
  <c r="AI465" i="1"/>
  <c r="AK524" i="1"/>
  <c r="AJ524" i="1"/>
  <c r="AI524" i="1"/>
  <c r="AK550" i="1"/>
  <c r="AJ550" i="1"/>
  <c r="AI550" i="1"/>
  <c r="AK696" i="1"/>
  <c r="AJ696" i="1"/>
  <c r="AI696" i="1"/>
  <c r="AK597" i="1"/>
  <c r="AJ597" i="1"/>
  <c r="AI597" i="1"/>
  <c r="AK736" i="1"/>
  <c r="AJ736" i="1"/>
  <c r="AI736" i="1"/>
  <c r="AK787" i="1"/>
  <c r="AJ787" i="1"/>
  <c r="AI787" i="1"/>
  <c r="AK844" i="1"/>
  <c r="AJ844" i="1"/>
  <c r="AI844" i="1"/>
  <c r="AH844" i="1"/>
  <c r="AK847" i="1"/>
  <c r="AJ847" i="1"/>
  <c r="AI847" i="1"/>
  <c r="AH847" i="1"/>
  <c r="AK903" i="1"/>
  <c r="AJ903" i="1"/>
  <c r="AH903" i="1"/>
  <c r="AK71" i="1"/>
  <c r="AJ71" i="1"/>
  <c r="AI71" i="1"/>
  <c r="AK12" i="1"/>
  <c r="AJ12" i="1"/>
  <c r="AI12" i="1"/>
  <c r="AK93" i="1"/>
  <c r="AJ93" i="1"/>
  <c r="AI93" i="1"/>
  <c r="AK159" i="1"/>
  <c r="AJ159" i="1"/>
  <c r="AI159" i="1"/>
  <c r="AK176" i="1"/>
  <c r="AJ176" i="1"/>
  <c r="AI176" i="1"/>
  <c r="AK202" i="1"/>
  <c r="AJ202" i="1"/>
  <c r="AI202" i="1"/>
  <c r="AK238" i="1"/>
  <c r="AJ238" i="1"/>
  <c r="AI238" i="1"/>
  <c r="AK345" i="1"/>
  <c r="AJ345" i="1"/>
  <c r="AI345" i="1"/>
  <c r="AK384" i="1"/>
  <c r="AJ384" i="1"/>
  <c r="AI384" i="1"/>
  <c r="AK441" i="1"/>
  <c r="AJ441" i="1"/>
  <c r="AI441" i="1"/>
  <c r="AK504" i="1"/>
  <c r="AJ504" i="1"/>
  <c r="AI504" i="1"/>
  <c r="AK563" i="1"/>
  <c r="AJ563" i="1"/>
  <c r="AI563" i="1"/>
  <c r="AK698" i="1"/>
  <c r="AJ698" i="1"/>
  <c r="AI698" i="1"/>
  <c r="AK762" i="1"/>
  <c r="AJ762" i="1"/>
  <c r="AI762" i="1"/>
  <c r="AK793" i="1"/>
  <c r="AJ793" i="1"/>
  <c r="AI793" i="1"/>
  <c r="AK821" i="1"/>
  <c r="AJ821" i="1"/>
  <c r="AI821" i="1"/>
  <c r="AH821" i="1"/>
  <c r="AK899" i="1"/>
  <c r="AJ899" i="1"/>
  <c r="AI899" i="1"/>
  <c r="AH899" i="1"/>
  <c r="AK937" i="1"/>
  <c r="AJ937" i="1"/>
  <c r="AI937" i="1"/>
  <c r="AH937" i="1"/>
  <c r="AF10" i="1"/>
  <c r="AS10" i="1" s="1"/>
  <c r="AF12" i="1"/>
  <c r="AS12" i="1" s="1"/>
  <c r="AU12" i="1" s="1"/>
  <c r="AF16" i="1"/>
  <c r="AS16" i="1" s="1"/>
  <c r="AU16" i="1" s="1"/>
  <c r="AF22" i="1"/>
  <c r="AS22" i="1" s="1"/>
  <c r="AU22" i="1" s="1"/>
  <c r="AF26" i="1"/>
  <c r="AS26" i="1" s="1"/>
  <c r="AF28" i="1"/>
  <c r="AS28" i="1" s="1"/>
  <c r="AU28" i="1" s="1"/>
  <c r="AF34" i="1"/>
  <c r="AS34" i="1" s="1"/>
  <c r="AU34" i="1" s="1"/>
  <c r="AF36" i="1"/>
  <c r="AS36" i="1" s="1"/>
  <c r="AU36" i="1" s="1"/>
  <c r="AF38" i="1"/>
  <c r="AS38" i="1" s="1"/>
  <c r="AF44" i="1"/>
  <c r="AS44" i="1" s="1"/>
  <c r="AF54" i="1"/>
  <c r="AS54" i="1" s="1"/>
  <c r="AU54" i="1" s="1"/>
  <c r="AF56" i="1"/>
  <c r="AS56" i="1" s="1"/>
  <c r="AU56" i="1" s="1"/>
  <c r="AF58" i="1"/>
  <c r="AS58" i="1" s="1"/>
  <c r="AF62" i="1"/>
  <c r="AS62" i="1" s="1"/>
  <c r="AF64" i="1"/>
  <c r="AS64" i="1" s="1"/>
  <c r="AF66" i="1"/>
  <c r="AS66" i="1" s="1"/>
  <c r="AU66" i="1" s="1"/>
  <c r="AF70" i="1"/>
  <c r="AS70" i="1" s="1"/>
  <c r="AF74" i="1"/>
  <c r="AS74" i="1" s="1"/>
  <c r="AU74" i="1" s="1"/>
  <c r="AF76" i="1"/>
  <c r="AS76" i="1" s="1"/>
  <c r="AU76" i="1" s="1"/>
  <c r="AF78" i="1"/>
  <c r="AS78" i="1" s="1"/>
  <c r="AU78" i="1" s="1"/>
  <c r="AF82" i="1"/>
  <c r="AS82" i="1" s="1"/>
  <c r="AU82" i="1" s="1"/>
  <c r="AF84" i="1"/>
  <c r="AS84" i="1" s="1"/>
  <c r="AU84" i="1" s="1"/>
  <c r="AF86" i="1"/>
  <c r="AS86" i="1" s="1"/>
  <c r="AF90" i="1"/>
  <c r="AS90" i="1" s="1"/>
  <c r="AF92" i="1"/>
  <c r="AS92" i="1" s="1"/>
  <c r="AF108" i="1"/>
  <c r="AS108" i="1" s="1"/>
  <c r="AU108" i="1" s="1"/>
  <c r="AF114" i="1"/>
  <c r="AS114" i="1" s="1"/>
  <c r="AF116" i="1"/>
  <c r="AS116" i="1" s="1"/>
  <c r="AF132" i="1"/>
  <c r="AS132" i="1" s="1"/>
  <c r="AU132" i="1" s="1"/>
  <c r="AF136" i="1"/>
  <c r="AS136" i="1" s="1"/>
  <c r="AU136" i="1" s="1"/>
  <c r="AF150" i="1"/>
  <c r="AS150" i="1" s="1"/>
  <c r="AF156" i="1"/>
  <c r="AS156" i="1" s="1"/>
  <c r="AU156" i="1" s="1"/>
  <c r="AF158" i="1"/>
  <c r="AS158" i="1" s="1"/>
  <c r="AF164" i="1"/>
  <c r="AS164" i="1" s="1"/>
  <c r="AU164" i="1" s="1"/>
  <c r="AF166" i="1"/>
  <c r="AS166" i="1" s="1"/>
  <c r="AF168" i="1"/>
  <c r="AS168" i="1" s="1"/>
  <c r="AU168" i="1" s="1"/>
  <c r="AF170" i="1"/>
  <c r="AS170" i="1" s="1"/>
  <c r="AF172" i="1"/>
  <c r="AS172" i="1" s="1"/>
  <c r="AU172" i="1" s="1"/>
  <c r="AF176" i="1"/>
  <c r="AS176" i="1" s="1"/>
  <c r="AU176" i="1" s="1"/>
  <c r="AF178" i="1"/>
  <c r="AS178" i="1" s="1"/>
  <c r="AF180" i="1"/>
  <c r="AS180" i="1" s="1"/>
  <c r="AU180" i="1" s="1"/>
  <c r="AF182" i="1"/>
  <c r="AS182" i="1" s="1"/>
  <c r="AU182" i="1" s="1"/>
  <c r="AF188" i="1"/>
  <c r="AS188" i="1" s="1"/>
  <c r="AF194" i="1"/>
  <c r="AS194" i="1" s="1"/>
  <c r="AU194" i="1" s="1"/>
  <c r="AF198" i="1"/>
  <c r="AS198" i="1" s="1"/>
  <c r="AF200" i="1"/>
  <c r="AS200" i="1" s="1"/>
  <c r="AU200" i="1" s="1"/>
  <c r="AF202" i="1"/>
  <c r="AS202" i="1" s="1"/>
  <c r="AU202" i="1" s="1"/>
  <c r="AF206" i="1"/>
  <c r="AS206" i="1" s="1"/>
  <c r="AU206" i="1" s="1"/>
  <c r="AF208" i="1"/>
  <c r="AS208" i="1" s="1"/>
  <c r="AF212" i="1"/>
  <c r="AS212" i="1" s="1"/>
  <c r="AU212" i="1" s="1"/>
  <c r="AF216" i="1"/>
  <c r="AS216" i="1" s="1"/>
  <c r="AU216" i="1" s="1"/>
  <c r="AF222" i="1"/>
  <c r="AS222" i="1" s="1"/>
  <c r="AU222" i="1" s="1"/>
  <c r="AF228" i="1"/>
  <c r="AS228" i="1" s="1"/>
  <c r="AF232" i="1"/>
  <c r="AS232" i="1" s="1"/>
  <c r="AU232" i="1" s="1"/>
  <c r="AF234" i="1"/>
  <c r="AS234" i="1" s="1"/>
  <c r="AU234" i="1" s="1"/>
  <c r="AF238" i="1"/>
  <c r="AS238" i="1" s="1"/>
  <c r="AU238" i="1" s="1"/>
  <c r="AF240" i="1"/>
  <c r="AS240" i="1" s="1"/>
  <c r="AU240" i="1" s="1"/>
  <c r="AF242" i="1"/>
  <c r="AS242" i="1" s="1"/>
  <c r="AU242" i="1" s="1"/>
  <c r="AF246" i="1"/>
  <c r="AS246" i="1" s="1"/>
  <c r="AU246" i="1" s="1"/>
  <c r="AF248" i="1"/>
  <c r="AS248" i="1" s="1"/>
  <c r="AU248" i="1" s="1"/>
  <c r="AF250" i="1"/>
  <c r="AS250" i="1" s="1"/>
  <c r="AF252" i="1"/>
  <c r="AS252" i="1" s="1"/>
  <c r="AU252" i="1" s="1"/>
  <c r="AF260" i="1"/>
  <c r="AS260" i="1" s="1"/>
  <c r="AU260" i="1" s="1"/>
  <c r="AF262" i="1"/>
  <c r="AS262" i="1" s="1"/>
  <c r="AU262" i="1" s="1"/>
  <c r="AF266" i="1"/>
  <c r="AS266" i="1" s="1"/>
  <c r="AU266" i="1" s="1"/>
  <c r="AF280" i="1"/>
  <c r="AS280" i="1" s="1"/>
  <c r="AF282" i="1"/>
  <c r="AS282" i="1" s="1"/>
  <c r="AF286" i="1"/>
  <c r="AS286" i="1" s="1"/>
  <c r="AU286" i="1" s="1"/>
  <c r="AF288" i="1"/>
  <c r="AS288" i="1" s="1"/>
  <c r="AU288" i="1" s="1"/>
  <c r="AF306" i="1"/>
  <c r="AS306" i="1" s="1"/>
  <c r="AU306" i="1" s="1"/>
  <c r="AF308" i="1"/>
  <c r="AS308" i="1" s="1"/>
  <c r="AF312" i="1"/>
  <c r="AS312" i="1" s="1"/>
  <c r="AU312" i="1" s="1"/>
  <c r="AF316" i="1"/>
  <c r="AS316" i="1" s="1"/>
  <c r="AU316" i="1" s="1"/>
  <c r="AF318" i="1"/>
  <c r="AS318" i="1" s="1"/>
  <c r="AU318" i="1" s="1"/>
  <c r="AF324" i="1"/>
  <c r="AS324" i="1" s="1"/>
  <c r="AF328" i="1"/>
  <c r="AS328" i="1" s="1"/>
  <c r="AU328" i="1" s="1"/>
  <c r="AF330" i="1"/>
  <c r="AS330" i="1" s="1"/>
  <c r="AU330" i="1" s="1"/>
  <c r="AF338" i="1"/>
  <c r="AS338" i="1" s="1"/>
  <c r="AU338" i="1" s="1"/>
  <c r="AF340" i="1"/>
  <c r="AS340" i="1" s="1"/>
  <c r="AF348" i="1"/>
  <c r="AS348" i="1" s="1"/>
  <c r="AF364" i="1"/>
  <c r="AS364" i="1" s="1"/>
  <c r="AU364" i="1" s="1"/>
  <c r="AF366" i="1"/>
  <c r="AS366" i="1" s="1"/>
  <c r="AU366" i="1" s="1"/>
  <c r="AF368" i="1"/>
  <c r="AS368" i="1" s="1"/>
  <c r="AF376" i="1"/>
  <c r="AS376" i="1" s="1"/>
  <c r="AU376" i="1" s="1"/>
  <c r="AF380" i="1"/>
  <c r="AS380" i="1" s="1"/>
  <c r="AF384" i="1"/>
  <c r="AS384" i="1" s="1"/>
  <c r="AU384" i="1" s="1"/>
  <c r="AF386" i="1"/>
  <c r="AS386" i="1" s="1"/>
  <c r="AF394" i="1"/>
  <c r="AS394" i="1" s="1"/>
  <c r="AU394" i="1" s="1"/>
  <c r="AF396" i="1"/>
  <c r="AS396" i="1" s="1"/>
  <c r="AF400" i="1"/>
  <c r="AS400" i="1" s="1"/>
  <c r="AF402" i="1"/>
  <c r="AS402" i="1" s="1"/>
  <c r="AF406" i="1"/>
  <c r="AS406" i="1" s="1"/>
  <c r="AF410" i="1"/>
  <c r="AS410" i="1" s="1"/>
  <c r="AU410" i="1" s="1"/>
  <c r="AF412" i="1"/>
  <c r="AS412" i="1" s="1"/>
  <c r="AU412" i="1" s="1"/>
  <c r="AF414" i="1"/>
  <c r="AS414" i="1" s="1"/>
  <c r="AF418" i="1"/>
  <c r="AS418" i="1" s="1"/>
  <c r="AU418" i="1" s="1"/>
  <c r="AF420" i="1"/>
  <c r="AS420" i="1" s="1"/>
  <c r="AU420" i="1" s="1"/>
  <c r="AF428" i="1"/>
  <c r="AS428" i="1" s="1"/>
  <c r="AU428" i="1" s="1"/>
  <c r="AF438" i="1"/>
  <c r="AS438" i="1" s="1"/>
  <c r="AU438" i="1" s="1"/>
  <c r="AF440" i="1"/>
  <c r="AS440" i="1" s="1"/>
  <c r="AU440" i="1" s="1"/>
  <c r="AF442" i="1"/>
  <c r="AS442" i="1" s="1"/>
  <c r="AU442" i="1" s="1"/>
  <c r="AF446" i="1"/>
  <c r="AS446" i="1" s="1"/>
  <c r="AU446" i="1" s="1"/>
  <c r="AF448" i="1"/>
  <c r="AS448" i="1" s="1"/>
  <c r="AU448" i="1" s="1"/>
  <c r="AF450" i="1"/>
  <c r="AS450" i="1" s="1"/>
  <c r="AU450" i="1" s="1"/>
  <c r="AF452" i="1"/>
  <c r="AS452" i="1" s="1"/>
  <c r="AU452" i="1" s="1"/>
  <c r="AF454" i="1"/>
  <c r="AS454" i="1" s="1"/>
  <c r="AF462" i="1"/>
  <c r="AS462" i="1" s="1"/>
  <c r="AU462" i="1" s="1"/>
  <c r="AF464" i="1"/>
  <c r="AS464" i="1" s="1"/>
  <c r="AU464" i="1" s="1"/>
  <c r="AF466" i="1"/>
  <c r="AS466" i="1" s="1"/>
  <c r="AF468" i="1"/>
  <c r="AS468" i="1" s="1"/>
  <c r="AU468" i="1" s="1"/>
  <c r="AF478" i="1"/>
  <c r="AS478" i="1" s="1"/>
  <c r="AF480" i="1"/>
  <c r="AS480" i="1" s="1"/>
  <c r="AU480" i="1" s="1"/>
  <c r="AF482" i="1"/>
  <c r="AS482" i="1" s="1"/>
  <c r="AF484" i="1"/>
  <c r="AS484" i="1" s="1"/>
  <c r="AU484" i="1" s="1"/>
  <c r="AF488" i="1"/>
  <c r="AS488" i="1" s="1"/>
  <c r="AU488" i="1" s="1"/>
  <c r="AF494" i="1"/>
  <c r="AS494" i="1" s="1"/>
  <c r="AU494" i="1" s="1"/>
  <c r="AF502" i="1"/>
  <c r="AS502" i="1" s="1"/>
  <c r="AF504" i="1"/>
  <c r="AS504" i="1" s="1"/>
  <c r="AU504" i="1" s="1"/>
  <c r="AF506" i="1"/>
  <c r="AS506" i="1" s="1"/>
  <c r="AU506" i="1" s="1"/>
  <c r="AF508" i="1"/>
  <c r="AS508" i="1" s="1"/>
  <c r="AU508" i="1" s="1"/>
  <c r="AF510" i="1"/>
  <c r="AS510" i="1" s="1"/>
  <c r="AF512" i="1"/>
  <c r="AS512" i="1" s="1"/>
  <c r="AU512" i="1" s="1"/>
  <c r="AF516" i="1"/>
  <c r="AS516" i="1" s="1"/>
  <c r="AF518" i="1"/>
  <c r="AS518" i="1" s="1"/>
  <c r="AU518" i="1" s="1"/>
  <c r="AF520" i="1"/>
  <c r="AS520" i="1" s="1"/>
  <c r="AU520" i="1" s="1"/>
  <c r="AF524" i="1"/>
  <c r="AS524" i="1" s="1"/>
  <c r="AU524" i="1" s="1"/>
  <c r="AF528" i="1"/>
  <c r="AS528" i="1" s="1"/>
  <c r="AF530" i="1"/>
  <c r="AS530" i="1" s="1"/>
  <c r="AU530" i="1" s="1"/>
  <c r="AF532" i="1"/>
  <c r="AS532" i="1" s="1"/>
  <c r="AU532" i="1" s="1"/>
  <c r="AF534" i="1"/>
  <c r="AS534" i="1" s="1"/>
  <c r="AU534" i="1" s="1"/>
  <c r="AF536" i="1"/>
  <c r="AS536" i="1" s="1"/>
  <c r="AF538" i="1"/>
  <c r="AS538" i="1" s="1"/>
  <c r="AF542" i="1"/>
  <c r="AS542" i="1" s="1"/>
  <c r="AF550" i="1"/>
  <c r="AS550" i="1" s="1"/>
  <c r="AU550" i="1" s="1"/>
  <c r="AF552" i="1"/>
  <c r="AS552" i="1" s="1"/>
  <c r="AU552" i="1" s="1"/>
  <c r="AF554" i="1"/>
  <c r="AS554" i="1" s="1"/>
  <c r="AF556" i="1"/>
  <c r="AS556" i="1" s="1"/>
  <c r="AF560" i="1"/>
  <c r="AS560" i="1" s="1"/>
  <c r="AF562" i="1"/>
  <c r="AS562" i="1" s="1"/>
  <c r="AF566" i="1"/>
  <c r="AS566" i="1" s="1"/>
  <c r="AU566" i="1" s="1"/>
  <c r="AF568" i="1"/>
  <c r="AS568" i="1" s="1"/>
  <c r="AU568" i="1" s="1"/>
  <c r="AF570" i="1"/>
  <c r="AS570" i="1" s="1"/>
  <c r="AU570" i="1" s="1"/>
  <c r="AF572" i="1"/>
  <c r="AS572" i="1" s="1"/>
  <c r="AU572" i="1" s="1"/>
  <c r="AF574" i="1"/>
  <c r="AS574" i="1" s="1"/>
  <c r="AU574" i="1" s="1"/>
  <c r="AF576" i="1"/>
  <c r="AS576" i="1" s="1"/>
  <c r="AU576" i="1" s="1"/>
  <c r="AF580" i="1"/>
  <c r="AS580" i="1" s="1"/>
  <c r="AU580" i="1" s="1"/>
  <c r="AF584" i="1"/>
  <c r="AS584" i="1" s="1"/>
  <c r="AU584" i="1" s="1"/>
  <c r="AF586" i="1"/>
  <c r="AS586" i="1" s="1"/>
  <c r="AU586" i="1" s="1"/>
  <c r="AF590" i="1"/>
  <c r="AS590" i="1" s="1"/>
  <c r="AU590" i="1" s="1"/>
  <c r="AF592" i="1"/>
  <c r="AS592" i="1" s="1"/>
  <c r="AU592" i="1" s="1"/>
  <c r="AF594" i="1"/>
  <c r="AS594" i="1" s="1"/>
  <c r="AU594" i="1" s="1"/>
  <c r="AF596" i="1"/>
  <c r="AS596" i="1" s="1"/>
  <c r="AU596" i="1" s="1"/>
  <c r="AF598" i="1"/>
  <c r="AS598" i="1" s="1"/>
  <c r="AU598" i="1" s="1"/>
  <c r="AF600" i="1"/>
  <c r="AS600" i="1" s="1"/>
  <c r="AU600" i="1" s="1"/>
  <c r="AF604" i="1"/>
  <c r="AS604" i="1" s="1"/>
  <c r="AU604" i="1" s="1"/>
  <c r="AF606" i="1"/>
  <c r="AS606" i="1" s="1"/>
  <c r="AU606" i="1" s="1"/>
  <c r="AF608" i="1"/>
  <c r="AS608" i="1" s="1"/>
  <c r="AU608" i="1" s="1"/>
  <c r="AF610" i="1"/>
  <c r="AS610" i="1" s="1"/>
  <c r="AU610" i="1" s="1"/>
  <c r="AF612" i="1"/>
  <c r="AS612" i="1" s="1"/>
  <c r="AU612" i="1" s="1"/>
  <c r="AF616" i="1"/>
  <c r="AS616" i="1" s="1"/>
  <c r="AU616" i="1" s="1"/>
  <c r="AF620" i="1"/>
  <c r="AS620" i="1" s="1"/>
  <c r="AU620" i="1" s="1"/>
  <c r="AF624" i="1"/>
  <c r="AS624" i="1" s="1"/>
  <c r="AU624" i="1" s="1"/>
  <c r="AF628" i="1"/>
  <c r="AS628" i="1" s="1"/>
  <c r="AU628" i="1" s="1"/>
  <c r="AF630" i="1"/>
  <c r="AS630" i="1" s="1"/>
  <c r="AU630" i="1" s="1"/>
  <c r="AF636" i="1"/>
  <c r="AS636" i="1" s="1"/>
  <c r="AU636" i="1" s="1"/>
  <c r="AF638" i="1"/>
  <c r="AS638" i="1" s="1"/>
  <c r="AU638" i="1" s="1"/>
  <c r="AF640" i="1"/>
  <c r="AS640" i="1" s="1"/>
  <c r="AU640" i="1" s="1"/>
  <c r="AF644" i="1"/>
  <c r="AS644" i="1" s="1"/>
  <c r="AU644" i="1" s="1"/>
  <c r="AF646" i="1"/>
  <c r="AS646" i="1" s="1"/>
  <c r="AU646" i="1" s="1"/>
  <c r="AF648" i="1"/>
  <c r="AS648" i="1" s="1"/>
  <c r="AU648" i="1" s="1"/>
  <c r="AF654" i="1"/>
  <c r="AS654" i="1" s="1"/>
  <c r="AU654" i="1" s="1"/>
  <c r="AF658" i="1"/>
  <c r="AS658" i="1" s="1"/>
  <c r="AU658" i="1" s="1"/>
  <c r="AF660" i="1"/>
  <c r="AS660" i="1" s="1"/>
  <c r="AU660" i="1" s="1"/>
  <c r="AF662" i="1"/>
  <c r="AS662" i="1" s="1"/>
  <c r="AU662" i="1" s="1"/>
  <c r="AF664" i="1"/>
  <c r="AS664" i="1" s="1"/>
  <c r="AU664" i="1" s="1"/>
  <c r="AF670" i="1"/>
  <c r="AS670" i="1" s="1"/>
  <c r="AU670" i="1" s="1"/>
  <c r="AF672" i="1"/>
  <c r="AS672" i="1" s="1"/>
  <c r="AU672" i="1" s="1"/>
  <c r="AF674" i="1"/>
  <c r="AS674" i="1" s="1"/>
  <c r="AU674" i="1" s="1"/>
  <c r="AF678" i="1"/>
  <c r="AS678" i="1" s="1"/>
  <c r="AU678" i="1" s="1"/>
  <c r="AF680" i="1"/>
  <c r="AS680" i="1" s="1"/>
  <c r="AU680" i="1" s="1"/>
  <c r="AF684" i="1"/>
  <c r="AS684" i="1" s="1"/>
  <c r="AU684" i="1" s="1"/>
  <c r="AF686" i="1"/>
  <c r="AS686" i="1" s="1"/>
  <c r="AU686" i="1" s="1"/>
  <c r="AF688" i="1"/>
  <c r="AS688" i="1" s="1"/>
  <c r="AU688" i="1" s="1"/>
  <c r="AF690" i="1"/>
  <c r="AS690" i="1" s="1"/>
  <c r="AU690" i="1" s="1"/>
  <c r="AF692" i="1"/>
  <c r="AS692" i="1" s="1"/>
  <c r="AU692" i="1" s="1"/>
  <c r="AF694" i="1"/>
  <c r="AS694" i="1" s="1"/>
  <c r="AU694" i="1" s="1"/>
  <c r="AF696" i="1"/>
  <c r="AS696" i="1" s="1"/>
  <c r="AU696" i="1" s="1"/>
  <c r="AF698" i="1"/>
  <c r="AS698" i="1" s="1"/>
  <c r="AU698" i="1" s="1"/>
  <c r="AF700" i="1"/>
  <c r="AS700" i="1" s="1"/>
  <c r="AU700" i="1" s="1"/>
  <c r="AF702" i="1"/>
  <c r="AS702" i="1" s="1"/>
  <c r="AU702" i="1" s="1"/>
  <c r="AF706" i="1"/>
  <c r="AS706" i="1" s="1"/>
  <c r="AU706" i="1" s="1"/>
  <c r="AF710" i="1"/>
  <c r="AS710" i="1" s="1"/>
  <c r="AU710" i="1" s="1"/>
  <c r="AF718" i="1"/>
  <c r="AS718" i="1" s="1"/>
  <c r="AU718" i="1" s="1"/>
  <c r="AF722" i="1"/>
  <c r="AS722" i="1" s="1"/>
  <c r="AU722" i="1" s="1"/>
  <c r="AF724" i="1"/>
  <c r="AS724" i="1" s="1"/>
  <c r="AU724" i="1" s="1"/>
  <c r="AF726" i="1"/>
  <c r="AS726" i="1" s="1"/>
  <c r="AU726" i="1" s="1"/>
  <c r="AF728" i="1"/>
  <c r="AS728" i="1" s="1"/>
  <c r="AU728" i="1" s="1"/>
  <c r="AF732" i="1"/>
  <c r="AS732" i="1" s="1"/>
  <c r="AU732" i="1" s="1"/>
  <c r="AF736" i="1"/>
  <c r="AS736" i="1" s="1"/>
  <c r="AU736" i="1" s="1"/>
  <c r="AF738" i="1"/>
  <c r="AS738" i="1" s="1"/>
  <c r="AU738" i="1" s="1"/>
  <c r="AF740" i="1"/>
  <c r="AS740" i="1" s="1"/>
  <c r="AU740" i="1" s="1"/>
  <c r="AF742" i="1"/>
  <c r="AS742" i="1" s="1"/>
  <c r="AU742" i="1" s="1"/>
  <c r="AF744" i="1"/>
  <c r="AS744" i="1" s="1"/>
  <c r="AU744" i="1" s="1"/>
  <c r="AF746" i="1"/>
  <c r="AS746" i="1" s="1"/>
  <c r="AU746" i="1" s="1"/>
  <c r="AF750" i="1"/>
  <c r="AS750" i="1" s="1"/>
  <c r="AU750" i="1" s="1"/>
  <c r="AF752" i="1"/>
  <c r="AS752" i="1" s="1"/>
  <c r="AU752" i="1" s="1"/>
  <c r="AF754" i="1"/>
  <c r="AS754" i="1" s="1"/>
  <c r="AU754" i="1" s="1"/>
  <c r="AF756" i="1"/>
  <c r="AS756" i="1" s="1"/>
  <c r="AU756" i="1" s="1"/>
  <c r="AF762" i="1"/>
  <c r="AS762" i="1" s="1"/>
  <c r="AU762" i="1" s="1"/>
  <c r="AF764" i="1"/>
  <c r="AS764" i="1" s="1"/>
  <c r="AU764" i="1" s="1"/>
  <c r="AF766" i="1"/>
  <c r="AS766" i="1" s="1"/>
  <c r="AU766" i="1" s="1"/>
  <c r="AF768" i="1"/>
  <c r="AS768" i="1" s="1"/>
  <c r="AU768" i="1" s="1"/>
  <c r="AF770" i="1"/>
  <c r="AS770" i="1" s="1"/>
  <c r="AU770" i="1" s="1"/>
  <c r="AF776" i="1"/>
  <c r="AS776" i="1" s="1"/>
  <c r="AU776" i="1" s="1"/>
  <c r="AF780" i="1"/>
  <c r="AS780" i="1" s="1"/>
  <c r="AU780" i="1" s="1"/>
  <c r="AF788" i="1"/>
  <c r="AS788" i="1" s="1"/>
  <c r="AU788" i="1" s="1"/>
  <c r="AF792" i="1"/>
  <c r="AS792" i="1" s="1"/>
  <c r="AU792" i="1" s="1"/>
  <c r="AF794" i="1"/>
  <c r="AS794" i="1" s="1"/>
  <c r="AU794" i="1" s="1"/>
  <c r="AF796" i="1"/>
  <c r="AS796" i="1" s="1"/>
  <c r="AU796" i="1" s="1"/>
  <c r="AF798" i="1"/>
  <c r="AS798" i="1" s="1"/>
  <c r="AU798" i="1" s="1"/>
  <c r="AF800" i="1"/>
  <c r="AS800" i="1" s="1"/>
  <c r="AU800" i="1" s="1"/>
  <c r="AF802" i="1"/>
  <c r="AS802" i="1" s="1"/>
  <c r="AU802" i="1" s="1"/>
  <c r="AF806" i="1"/>
  <c r="AS806" i="1" s="1"/>
  <c r="AU806" i="1" s="1"/>
  <c r="AF808" i="1"/>
  <c r="AS808" i="1" s="1"/>
  <c r="AU808" i="1" s="1"/>
  <c r="AF812" i="1"/>
  <c r="AS812" i="1" s="1"/>
  <c r="AU812" i="1" s="1"/>
  <c r="AF816" i="1"/>
  <c r="AS816" i="1" s="1"/>
  <c r="AU816" i="1" s="1"/>
  <c r="AF818" i="1"/>
  <c r="AS818" i="1" s="1"/>
  <c r="AU818" i="1" s="1"/>
  <c r="AF828" i="1"/>
  <c r="AS828" i="1" s="1"/>
  <c r="AU828" i="1" s="1"/>
  <c r="AF830" i="1"/>
  <c r="AS830" i="1" s="1"/>
  <c r="AU830" i="1" s="1"/>
  <c r="AF834" i="1"/>
  <c r="AS834" i="1" s="1"/>
  <c r="AU834" i="1" s="1"/>
  <c r="AF836" i="1"/>
  <c r="AS836" i="1" s="1"/>
  <c r="AU836" i="1" s="1"/>
  <c r="AF838" i="1"/>
  <c r="AS838" i="1" s="1"/>
  <c r="AU838" i="1" s="1"/>
  <c r="AF844" i="1"/>
  <c r="AS844" i="1" s="1"/>
  <c r="AU844" i="1" s="1"/>
  <c r="AF846" i="1"/>
  <c r="AS846" i="1" s="1"/>
  <c r="AU846" i="1" s="1"/>
  <c r="AF848" i="1"/>
  <c r="AS848" i="1" s="1"/>
  <c r="AU848" i="1" s="1"/>
  <c r="AF852" i="1"/>
  <c r="AS852" i="1" s="1"/>
  <c r="AU852" i="1" s="1"/>
  <c r="AF854" i="1"/>
  <c r="AS854" i="1" s="1"/>
  <c r="AU854" i="1" s="1"/>
  <c r="AF856" i="1"/>
  <c r="AS856" i="1" s="1"/>
  <c r="AU856" i="1" s="1"/>
  <c r="AF858" i="1"/>
  <c r="AS858" i="1" s="1"/>
  <c r="AU858" i="1" s="1"/>
  <c r="AF860" i="1"/>
  <c r="AS860" i="1" s="1"/>
  <c r="AU860" i="1" s="1"/>
  <c r="AF866" i="1"/>
  <c r="AS866" i="1" s="1"/>
  <c r="AU866" i="1" s="1"/>
  <c r="AF870" i="1"/>
  <c r="AS870" i="1" s="1"/>
  <c r="AU870" i="1" s="1"/>
  <c r="AF872" i="1"/>
  <c r="AS872" i="1" s="1"/>
  <c r="AU872" i="1" s="1"/>
  <c r="AF874" i="1"/>
  <c r="AS874" i="1" s="1"/>
  <c r="AU874" i="1" s="1"/>
  <c r="AF876" i="1"/>
  <c r="AS876" i="1" s="1"/>
  <c r="AU876" i="1" s="1"/>
  <c r="AF880" i="1"/>
  <c r="AS880" i="1" s="1"/>
  <c r="AU880" i="1" s="1"/>
  <c r="AF890" i="1"/>
  <c r="AS890" i="1" s="1"/>
  <c r="AU890" i="1" s="1"/>
  <c r="AF892" i="1"/>
  <c r="AS892" i="1" s="1"/>
  <c r="AU892" i="1" s="1"/>
  <c r="AF896" i="1"/>
  <c r="AS896" i="1" s="1"/>
  <c r="AU896" i="1" s="1"/>
  <c r="AF902" i="1"/>
  <c r="AS902" i="1" s="1"/>
  <c r="AU902" i="1" s="1"/>
  <c r="AF904" i="1"/>
  <c r="AS904" i="1" s="1"/>
  <c r="AU904" i="1" s="1"/>
  <c r="AF906" i="1"/>
  <c r="AS906" i="1" s="1"/>
  <c r="AU906" i="1" s="1"/>
  <c r="AF910" i="1"/>
  <c r="AS910" i="1" s="1"/>
  <c r="AU910" i="1" s="1"/>
  <c r="AF912" i="1"/>
  <c r="AS912" i="1" s="1"/>
  <c r="AU912" i="1" s="1"/>
  <c r="AF914" i="1"/>
  <c r="AS914" i="1" s="1"/>
  <c r="AU914" i="1" s="1"/>
  <c r="AF918" i="1"/>
  <c r="AS918" i="1" s="1"/>
  <c r="AU918" i="1" s="1"/>
  <c r="AF920" i="1"/>
  <c r="AS920" i="1" s="1"/>
  <c r="AU920" i="1" s="1"/>
  <c r="AF922" i="1"/>
  <c r="AS922" i="1" s="1"/>
  <c r="AU922" i="1" s="1"/>
  <c r="AF926" i="1"/>
  <c r="AS926" i="1" s="1"/>
  <c r="AU926" i="1" s="1"/>
  <c r="AF928" i="1"/>
  <c r="AS928" i="1" s="1"/>
  <c r="AU928" i="1" s="1"/>
  <c r="AF936" i="1"/>
  <c r="AS936" i="1" s="1"/>
  <c r="AU936" i="1" s="1"/>
  <c r="AF938" i="1"/>
  <c r="AS938" i="1" s="1"/>
  <c r="AU938" i="1" s="1"/>
  <c r="AF940" i="1"/>
  <c r="AS940" i="1" s="1"/>
  <c r="AU940" i="1" s="1"/>
  <c r="AF942" i="1"/>
  <c r="AS942" i="1" s="1"/>
  <c r="AU942" i="1" s="1"/>
  <c r="AF944" i="1"/>
  <c r="AS944" i="1" s="1"/>
  <c r="AU944" i="1" s="1"/>
  <c r="AF950" i="1"/>
  <c r="AS950" i="1" s="1"/>
  <c r="AU950" i="1" s="1"/>
  <c r="AF952" i="1"/>
  <c r="AS952" i="1" s="1"/>
  <c r="AU952" i="1" s="1"/>
  <c r="AF954" i="1"/>
  <c r="AS954" i="1" s="1"/>
  <c r="AU954" i="1" s="1"/>
  <c r="AF956" i="1"/>
  <c r="AS956" i="1" s="1"/>
  <c r="AU956" i="1" s="1"/>
  <c r="AF960" i="1"/>
  <c r="AS960" i="1" s="1"/>
  <c r="AU960" i="1" s="1"/>
  <c r="AF962" i="1"/>
  <c r="AS962" i="1" s="1"/>
  <c r="AU962" i="1" s="1"/>
  <c r="AF966" i="1"/>
  <c r="AS966" i="1" s="1"/>
  <c r="AU966" i="1" s="1"/>
  <c r="AG10" i="1"/>
  <c r="AG12" i="1"/>
  <c r="AG16" i="1"/>
  <c r="AG22" i="1"/>
  <c r="AG26" i="1"/>
  <c r="AG28" i="1"/>
  <c r="AG34" i="1"/>
  <c r="AG36" i="1"/>
  <c r="AG38" i="1"/>
  <c r="AG44" i="1"/>
  <c r="AG54" i="1"/>
  <c r="AG56" i="1"/>
  <c r="AG58" i="1"/>
  <c r="AG62" i="1"/>
  <c r="AG64" i="1"/>
  <c r="AG66" i="1"/>
  <c r="AG70" i="1"/>
  <c r="AG74" i="1"/>
  <c r="AG76" i="1"/>
  <c r="AG78" i="1"/>
  <c r="AG82" i="1"/>
  <c r="AG84" i="1"/>
  <c r="AG86" i="1"/>
  <c r="AG90" i="1"/>
  <c r="AG92" i="1"/>
  <c r="AG108" i="1"/>
  <c r="AG114" i="1"/>
  <c r="AG116" i="1"/>
  <c r="AG132" i="1"/>
  <c r="AG136" i="1"/>
  <c r="AG150" i="1"/>
  <c r="AG156" i="1"/>
  <c r="AG158" i="1"/>
  <c r="AG164" i="1"/>
  <c r="AG166" i="1"/>
  <c r="AG168" i="1"/>
  <c r="AG170" i="1"/>
  <c r="AG172" i="1"/>
  <c r="AG176" i="1"/>
  <c r="AG178" i="1"/>
  <c r="AG180" i="1"/>
  <c r="AG182" i="1"/>
  <c r="AG188" i="1"/>
  <c r="AG194" i="1"/>
  <c r="AG198" i="1"/>
  <c r="AG200" i="1"/>
  <c r="AG202" i="1"/>
  <c r="AG206" i="1"/>
  <c r="AG208" i="1"/>
  <c r="AG212" i="1"/>
  <c r="AG216" i="1"/>
  <c r="AG222" i="1"/>
  <c r="AG228" i="1"/>
  <c r="AG232" i="1"/>
  <c r="AG234" i="1"/>
  <c r="AG238" i="1"/>
  <c r="AG240" i="1"/>
  <c r="AG242" i="1"/>
  <c r="AG246" i="1"/>
  <c r="AG248" i="1"/>
  <c r="AG250" i="1"/>
  <c r="AG252" i="1"/>
  <c r="AG260" i="1"/>
  <c r="AG262" i="1"/>
  <c r="AG266" i="1"/>
  <c r="AG280" i="1"/>
  <c r="AG282" i="1"/>
  <c r="AG286" i="1"/>
  <c r="AG288" i="1"/>
  <c r="AG306" i="1"/>
  <c r="AG308" i="1"/>
  <c r="AG312" i="1"/>
  <c r="AG316" i="1"/>
  <c r="AG318" i="1"/>
  <c r="AG324" i="1"/>
  <c r="AG328" i="1"/>
  <c r="AG330" i="1"/>
  <c r="AG338" i="1"/>
  <c r="AG340" i="1"/>
  <c r="AG348" i="1"/>
  <c r="AG364" i="1"/>
  <c r="AG366" i="1"/>
  <c r="AG368" i="1"/>
  <c r="AG376" i="1"/>
  <c r="AG380" i="1"/>
  <c r="AG384" i="1"/>
  <c r="AG386" i="1"/>
  <c r="AG394" i="1"/>
  <c r="AG396" i="1"/>
  <c r="AG400" i="1"/>
  <c r="AG402" i="1"/>
  <c r="AG406" i="1"/>
  <c r="AG410" i="1"/>
  <c r="AG412" i="1"/>
  <c r="AG414" i="1"/>
  <c r="AG418" i="1"/>
  <c r="AG420" i="1"/>
  <c r="AG428" i="1"/>
  <c r="AG438" i="1"/>
  <c r="AG440" i="1"/>
  <c r="AG442" i="1"/>
  <c r="AG446" i="1"/>
  <c r="AG448" i="1"/>
  <c r="AG450" i="1"/>
  <c r="AG452" i="1"/>
  <c r="AG454" i="1"/>
  <c r="AG462" i="1"/>
  <c r="AG464" i="1"/>
  <c r="AG466" i="1"/>
  <c r="AG468" i="1"/>
  <c r="AG478" i="1"/>
  <c r="AG480" i="1"/>
  <c r="AG482" i="1"/>
  <c r="AG484" i="1"/>
  <c r="AG488" i="1"/>
  <c r="AG494" i="1"/>
  <c r="AG502" i="1"/>
  <c r="AG504" i="1"/>
  <c r="AG506" i="1"/>
  <c r="AG508" i="1"/>
  <c r="AG510" i="1"/>
  <c r="AG512" i="1"/>
  <c r="AG516" i="1"/>
  <c r="AG518" i="1"/>
  <c r="AG520" i="1"/>
  <c r="AG524" i="1"/>
  <c r="AG528" i="1"/>
  <c r="AG530" i="1"/>
  <c r="AG532" i="1"/>
  <c r="AG534" i="1"/>
  <c r="AG536" i="1"/>
  <c r="AG538" i="1"/>
  <c r="AG542" i="1"/>
  <c r="AG550" i="1"/>
  <c r="AG552" i="1"/>
  <c r="AG554" i="1"/>
  <c r="AG556" i="1"/>
  <c r="AG560" i="1"/>
  <c r="AG562" i="1"/>
  <c r="AG566" i="1"/>
  <c r="AG568" i="1"/>
  <c r="AG570" i="1"/>
  <c r="AG572" i="1"/>
  <c r="AG574" i="1"/>
  <c r="AG576" i="1"/>
  <c r="AG580" i="1"/>
  <c r="AG584" i="1"/>
  <c r="AG586" i="1"/>
  <c r="AG590" i="1"/>
  <c r="AG592" i="1"/>
  <c r="AG594" i="1"/>
  <c r="AG596" i="1"/>
  <c r="AG598" i="1"/>
  <c r="AG600" i="1"/>
  <c r="AG604" i="1"/>
  <c r="AG606" i="1"/>
  <c r="AG608" i="1"/>
  <c r="AG610" i="1"/>
  <c r="AG612" i="1"/>
  <c r="AG616" i="1"/>
  <c r="AG620" i="1"/>
  <c r="AG624" i="1"/>
  <c r="AG628" i="1"/>
  <c r="AG630" i="1"/>
  <c r="AG636" i="1"/>
  <c r="AG638" i="1"/>
  <c r="AG640" i="1"/>
  <c r="AG644" i="1"/>
  <c r="AG646" i="1"/>
  <c r="AG648" i="1"/>
  <c r="AG654" i="1"/>
  <c r="AG658" i="1"/>
  <c r="AG660" i="1"/>
  <c r="AG662" i="1"/>
  <c r="AG664" i="1"/>
  <c r="AG670" i="1"/>
  <c r="AG672" i="1"/>
  <c r="AG674" i="1"/>
  <c r="AG678" i="1"/>
  <c r="AG680" i="1"/>
  <c r="AG684" i="1"/>
  <c r="AG686" i="1"/>
  <c r="AG688" i="1"/>
  <c r="AG690" i="1"/>
  <c r="AG692" i="1"/>
  <c r="AG694" i="1"/>
  <c r="AG696" i="1"/>
  <c r="AG698" i="1"/>
  <c r="AG700" i="1"/>
  <c r="AG702" i="1"/>
  <c r="AG706" i="1"/>
  <c r="AG710" i="1"/>
  <c r="AG718" i="1"/>
  <c r="AG722" i="1"/>
  <c r="AG724" i="1"/>
  <c r="AG726" i="1"/>
  <c r="AG728" i="1"/>
  <c r="AG732" i="1"/>
  <c r="AG736" i="1"/>
  <c r="AG738" i="1"/>
  <c r="AG740" i="1"/>
  <c r="AG742" i="1"/>
  <c r="AG744" i="1"/>
  <c r="AG746" i="1"/>
  <c r="AG750" i="1"/>
  <c r="AG752" i="1"/>
  <c r="AG754" i="1"/>
  <c r="AG756" i="1"/>
  <c r="AG762" i="1"/>
  <c r="AG764" i="1"/>
  <c r="AG766" i="1"/>
  <c r="AG768" i="1"/>
  <c r="AG770" i="1"/>
  <c r="AG776" i="1"/>
  <c r="AG780" i="1"/>
  <c r="AG788" i="1"/>
  <c r="AG792" i="1"/>
  <c r="AG794" i="1"/>
  <c r="AG796" i="1"/>
  <c r="AG798" i="1"/>
  <c r="AG800" i="1"/>
  <c r="AG802" i="1"/>
  <c r="AG806" i="1"/>
  <c r="AG808" i="1"/>
  <c r="AG812" i="1"/>
  <c r="AG816" i="1"/>
  <c r="AG818" i="1"/>
  <c r="AG828" i="1"/>
  <c r="AG830" i="1"/>
  <c r="AG834" i="1"/>
  <c r="AG836" i="1"/>
  <c r="AG844" i="1"/>
  <c r="AG846" i="1"/>
  <c r="AG852" i="1"/>
  <c r="AG854" i="1"/>
  <c r="AG866" i="1"/>
  <c r="AG872" i="1"/>
  <c r="AG874" i="1"/>
  <c r="AG876" i="1"/>
  <c r="AG892" i="1"/>
  <c r="AG896" i="1"/>
  <c r="AG906" i="1"/>
  <c r="AG910" i="1"/>
  <c r="AG920" i="1"/>
  <c r="AG926" i="1"/>
  <c r="AG940" i="1"/>
  <c r="AG942" i="1"/>
  <c r="AG952" i="1"/>
  <c r="AG956" i="1"/>
  <c r="AG960" i="1"/>
  <c r="AG966" i="1"/>
  <c r="AH12" i="1"/>
  <c r="AH16" i="1"/>
  <c r="AH22" i="1"/>
  <c r="AH28" i="1"/>
  <c r="AH34" i="1"/>
  <c r="AH36" i="1"/>
  <c r="AH54" i="1"/>
  <c r="AH74" i="1"/>
  <c r="AH76" i="1"/>
  <c r="AH78" i="1"/>
  <c r="AH82" i="1"/>
  <c r="AH84" i="1"/>
  <c r="AH108" i="1"/>
  <c r="AH132" i="1"/>
  <c r="AH164" i="1"/>
  <c r="AH168" i="1"/>
  <c r="AH172" i="1"/>
  <c r="AH176" i="1"/>
  <c r="AH180" i="1"/>
  <c r="AH182" i="1"/>
  <c r="AH194" i="1"/>
  <c r="AH200" i="1"/>
  <c r="AH202" i="1"/>
  <c r="AH206" i="1"/>
  <c r="AH216" i="1"/>
  <c r="AH232" i="1"/>
  <c r="AH234" i="1"/>
  <c r="AH238" i="1"/>
  <c r="AH240" i="1"/>
  <c r="AH246" i="1"/>
  <c r="AH248" i="1"/>
  <c r="AH252" i="1"/>
  <c r="AH260" i="1"/>
  <c r="AH262" i="1"/>
  <c r="AH266" i="1"/>
  <c r="AH286" i="1"/>
  <c r="AH288" i="1"/>
  <c r="AH306" i="1"/>
  <c r="AH316" i="1"/>
  <c r="AH330" i="1"/>
  <c r="AH338" i="1"/>
  <c r="AH364" i="1"/>
  <c r="AH366" i="1"/>
  <c r="AH384" i="1"/>
  <c r="AH394" i="1"/>
  <c r="AH410" i="1"/>
  <c r="AH418" i="1"/>
  <c r="AH420" i="1"/>
  <c r="AH438" i="1"/>
  <c r="AH440" i="1"/>
  <c r="AH442" i="1"/>
  <c r="AH446" i="1"/>
  <c r="AH448" i="1"/>
  <c r="AH452" i="1"/>
  <c r="AH462" i="1"/>
  <c r="AH464" i="1"/>
  <c r="AH468" i="1"/>
  <c r="AH480" i="1"/>
  <c r="AH488" i="1"/>
  <c r="AH504" i="1"/>
  <c r="AH506" i="1"/>
  <c r="AH518" i="1"/>
  <c r="AH520" i="1"/>
  <c r="AH524" i="1"/>
  <c r="AH532" i="1"/>
  <c r="AH534" i="1"/>
  <c r="AH550" i="1"/>
  <c r="AH552" i="1"/>
  <c r="AH566" i="1"/>
  <c r="AH572" i="1"/>
  <c r="AH576" i="1"/>
  <c r="AH580" i="1"/>
  <c r="AH594" i="1"/>
  <c r="AH598" i="1"/>
  <c r="AH606" i="1"/>
  <c r="AH608" i="1"/>
  <c r="AH612" i="1"/>
  <c r="AH620" i="1"/>
  <c r="AH636" i="1"/>
  <c r="AH638" i="1"/>
  <c r="AH640" i="1"/>
  <c r="AH644" i="1"/>
  <c r="AH648" i="1"/>
  <c r="AH658" i="1"/>
  <c r="AH660" i="1"/>
  <c r="AH664" i="1"/>
  <c r="AH678" i="1"/>
  <c r="AH684" i="1"/>
  <c r="AH688" i="1"/>
  <c r="AH690" i="1"/>
  <c r="AH696" i="1"/>
  <c r="AH698" i="1"/>
  <c r="AH700" i="1"/>
  <c r="AH702" i="1"/>
  <c r="AH706" i="1"/>
  <c r="AH710" i="1"/>
  <c r="AH726" i="1"/>
  <c r="AH736" i="1"/>
  <c r="AH738" i="1"/>
  <c r="AH752" i="1"/>
  <c r="AH754" i="1"/>
  <c r="AH756" i="1"/>
  <c r="AH762" i="1"/>
  <c r="AH766" i="1"/>
  <c r="AH768" i="1"/>
  <c r="AH780" i="1"/>
  <c r="AH788" i="1"/>
  <c r="AH794" i="1"/>
  <c r="AH796" i="1"/>
  <c r="AH798" i="1"/>
  <c r="AH800" i="1"/>
  <c r="AH808" i="1"/>
  <c r="AH816" i="1"/>
  <c r="AH828" i="1"/>
  <c r="AK347" i="1"/>
  <c r="AJ347" i="1"/>
  <c r="AI347" i="1"/>
  <c r="AK368" i="1"/>
  <c r="AJ368" i="1"/>
  <c r="AI368" i="1"/>
  <c r="AK380" i="1"/>
  <c r="AJ380" i="1"/>
  <c r="AI380" i="1"/>
  <c r="AK479" i="1"/>
  <c r="AJ479" i="1"/>
  <c r="AI479" i="1"/>
  <c r="AK501" i="1"/>
  <c r="AJ501" i="1"/>
  <c r="AI501" i="1"/>
  <c r="AK542" i="1"/>
  <c r="AJ542" i="1"/>
  <c r="AI542" i="1"/>
  <c r="AK586" i="1"/>
  <c r="AJ586" i="1"/>
  <c r="AI586" i="1"/>
  <c r="AK631" i="1"/>
  <c r="AJ631" i="1"/>
  <c r="AI631" i="1"/>
  <c r="AK685" i="1"/>
  <c r="AJ685" i="1"/>
  <c r="AI685" i="1"/>
  <c r="AK742" i="1"/>
  <c r="AJ742" i="1"/>
  <c r="AI742" i="1"/>
  <c r="AK792" i="1"/>
  <c r="AJ792" i="1"/>
  <c r="AI792" i="1"/>
  <c r="AK815" i="1"/>
  <c r="AJ815" i="1"/>
  <c r="AI815" i="1"/>
  <c r="AH815" i="1"/>
  <c r="AK941" i="1"/>
  <c r="AJ941" i="1"/>
  <c r="AI941" i="1"/>
  <c r="AH941" i="1"/>
  <c r="AK26" i="1"/>
  <c r="AJ26" i="1"/>
  <c r="AI26" i="1"/>
  <c r="AK185" i="1"/>
  <c r="AJ185" i="1"/>
  <c r="AI185" i="1"/>
  <c r="AK269" i="1"/>
  <c r="AJ269" i="1"/>
  <c r="AI269" i="1"/>
  <c r="AK348" i="1"/>
  <c r="AJ348" i="1"/>
  <c r="AI348" i="1"/>
  <c r="AK457" i="1"/>
  <c r="AJ457" i="1"/>
  <c r="AI457" i="1"/>
  <c r="AK604" i="1"/>
  <c r="AJ604" i="1"/>
  <c r="AI604" i="1"/>
  <c r="AK616" i="1"/>
  <c r="AJ616" i="1"/>
  <c r="AI616" i="1"/>
  <c r="AK621" i="1"/>
  <c r="AJ621" i="1"/>
  <c r="AI621" i="1"/>
  <c r="AK653" i="1"/>
  <c r="AJ653" i="1"/>
  <c r="AI653" i="1"/>
  <c r="AK693" i="1"/>
  <c r="AJ693" i="1"/>
  <c r="AI693" i="1"/>
  <c r="AK827" i="1"/>
  <c r="AJ827" i="1"/>
  <c r="AI827" i="1"/>
  <c r="AH827" i="1"/>
  <c r="AK918" i="1"/>
  <c r="AI918" i="1"/>
  <c r="AH918" i="1"/>
  <c r="AK66" i="1"/>
  <c r="AJ66" i="1"/>
  <c r="AI66" i="1"/>
  <c r="AK86" i="1"/>
  <c r="AJ86" i="1"/>
  <c r="AI86" i="1"/>
  <c r="AK251" i="1"/>
  <c r="AJ251" i="1"/>
  <c r="AI251" i="1"/>
  <c r="AK297" i="1"/>
  <c r="AJ297" i="1"/>
  <c r="AI297" i="1"/>
  <c r="AK376" i="1"/>
  <c r="AJ376" i="1"/>
  <c r="AI376" i="1"/>
  <c r="AK538" i="1"/>
  <c r="AJ538" i="1"/>
  <c r="AI538" i="1"/>
  <c r="AK596" i="1"/>
  <c r="AJ596" i="1"/>
  <c r="AI596" i="1"/>
  <c r="AK674" i="1"/>
  <c r="AJ674" i="1"/>
  <c r="AK912" i="1"/>
  <c r="AJ912" i="1"/>
  <c r="AI912" i="1"/>
  <c r="AH912" i="1"/>
  <c r="AK938" i="1"/>
  <c r="AJ938" i="1"/>
  <c r="AI938" i="1"/>
  <c r="AH938" i="1"/>
  <c r="AK858" i="1"/>
  <c r="AJ858" i="1"/>
  <c r="AI858" i="1"/>
  <c r="AH858" i="1"/>
  <c r="AJ851" i="1"/>
  <c r="AH851" i="1"/>
  <c r="AK70" i="1"/>
  <c r="AJ70" i="1"/>
  <c r="AI70" i="1"/>
  <c r="AK355" i="1"/>
  <c r="AJ355" i="1"/>
  <c r="AI355" i="1"/>
  <c r="AK412" i="1"/>
  <c r="AJ412" i="1"/>
  <c r="AI412" i="1"/>
  <c r="AK512" i="1"/>
  <c r="AJ512" i="1"/>
  <c r="AI512" i="1"/>
  <c r="AK600" i="1"/>
  <c r="AJ600" i="1"/>
  <c r="AI600" i="1"/>
  <c r="AK680" i="1"/>
  <c r="AJ680" i="1"/>
  <c r="AI680" i="1"/>
  <c r="AK718" i="1"/>
  <c r="AJ718" i="1"/>
  <c r="AI718" i="1"/>
  <c r="AK797" i="1"/>
  <c r="AJ797" i="1"/>
  <c r="AI797" i="1"/>
  <c r="AK855" i="1"/>
  <c r="AJ855" i="1"/>
  <c r="AI855" i="1"/>
  <c r="AH855" i="1"/>
  <c r="AK922" i="1"/>
  <c r="AJ922" i="1"/>
  <c r="AI922" i="1"/>
  <c r="AH922" i="1"/>
  <c r="AK962" i="1"/>
  <c r="AJ962" i="1"/>
  <c r="AI962" i="1"/>
  <c r="AH962" i="1"/>
  <c r="AK29" i="1"/>
  <c r="AJ29" i="1"/>
  <c r="AI29" i="1"/>
  <c r="AK265" i="1"/>
  <c r="AJ265" i="1"/>
  <c r="AI265" i="1"/>
  <c r="AK311" i="1"/>
  <c r="AJ311" i="1"/>
  <c r="AI311" i="1"/>
  <c r="AK573" i="1"/>
  <c r="AJ573" i="1"/>
  <c r="AI573" i="1"/>
  <c r="AK662" i="1"/>
  <c r="AJ662" i="1"/>
  <c r="AI662" i="1"/>
  <c r="AK744" i="1"/>
  <c r="AJ744" i="1"/>
  <c r="AI744" i="1"/>
  <c r="AK856" i="1"/>
  <c r="AJ856" i="1"/>
  <c r="AI856" i="1"/>
  <c r="AH856" i="1"/>
  <c r="AK895" i="1"/>
  <c r="AJ895" i="1"/>
  <c r="AI895" i="1"/>
  <c r="AH895" i="1"/>
  <c r="AK11" i="1"/>
  <c r="AJ11" i="1"/>
  <c r="AI11" i="1"/>
  <c r="AK49" i="1"/>
  <c r="AJ49" i="1"/>
  <c r="AI49" i="1"/>
  <c r="AK123" i="1"/>
  <c r="AJ123" i="1"/>
  <c r="AI123" i="1"/>
  <c r="AK173" i="1"/>
  <c r="AJ173" i="1"/>
  <c r="AI173" i="1"/>
  <c r="AK282" i="1"/>
  <c r="AJ282" i="1"/>
  <c r="AI282" i="1"/>
  <c r="AK386" i="1"/>
  <c r="AJ386" i="1"/>
  <c r="AI386" i="1"/>
  <c r="AK397" i="1"/>
  <c r="AJ397" i="1"/>
  <c r="AI397" i="1"/>
  <c r="AK478" i="1"/>
  <c r="AJ478" i="1"/>
  <c r="AI478" i="1"/>
  <c r="AK560" i="1"/>
  <c r="AJ560" i="1"/>
  <c r="AI560" i="1"/>
  <c r="AK590" i="1"/>
  <c r="AJ590" i="1"/>
  <c r="AI590" i="1"/>
  <c r="AK672" i="1"/>
  <c r="AJ672" i="1"/>
  <c r="AI672" i="1"/>
  <c r="AK692" i="1"/>
  <c r="AJ692" i="1"/>
  <c r="AI692" i="1"/>
  <c r="AK732" i="1"/>
  <c r="AJ732" i="1"/>
  <c r="AI732" i="1"/>
  <c r="AJ853" i="1"/>
  <c r="AI853" i="1"/>
  <c r="AH853" i="1"/>
  <c r="AK891" i="1"/>
  <c r="AJ891" i="1"/>
  <c r="AI891" i="1"/>
  <c r="AH891" i="1"/>
  <c r="AI936" i="1"/>
  <c r="AH936" i="1"/>
  <c r="AK947" i="1"/>
  <c r="AI947" i="1"/>
  <c r="AH947" i="1"/>
  <c r="AK64" i="1"/>
  <c r="AJ64" i="1"/>
  <c r="AI64" i="1"/>
  <c r="AK90" i="1"/>
  <c r="AJ90" i="1"/>
  <c r="AI90" i="1"/>
  <c r="AK156" i="1"/>
  <c r="AJ156" i="1"/>
  <c r="AI156" i="1"/>
  <c r="AJ177" i="1"/>
  <c r="AI177" i="1"/>
  <c r="AK227" i="1"/>
  <c r="AJ227" i="1"/>
  <c r="AI227" i="1"/>
  <c r="AK247" i="1"/>
  <c r="AJ247" i="1"/>
  <c r="AI247" i="1"/>
  <c r="AK279" i="1"/>
  <c r="AJ279" i="1"/>
  <c r="AI279" i="1"/>
  <c r="AK318" i="1"/>
  <c r="AJ318" i="1"/>
  <c r="AI318" i="1"/>
  <c r="AK400" i="1"/>
  <c r="AJ400" i="1"/>
  <c r="AI400" i="1"/>
  <c r="AK433" i="1"/>
  <c r="AJ433" i="1"/>
  <c r="AI433" i="1"/>
  <c r="AJ467" i="1"/>
  <c r="AI467" i="1"/>
  <c r="AK477" i="1"/>
  <c r="AJ477" i="1"/>
  <c r="AI477" i="1"/>
  <c r="AK536" i="1"/>
  <c r="AJ536" i="1"/>
  <c r="AI536" i="1"/>
  <c r="AK562" i="1"/>
  <c r="AJ562" i="1"/>
  <c r="AI562" i="1"/>
  <c r="AK670" i="1"/>
  <c r="AJ670" i="1"/>
  <c r="AI670" i="1"/>
  <c r="AJ694" i="1"/>
  <c r="AI694" i="1"/>
  <c r="AK747" i="1"/>
  <c r="AJ747" i="1"/>
  <c r="AI747" i="1"/>
  <c r="AK764" i="1"/>
  <c r="AJ764" i="1"/>
  <c r="AI764" i="1"/>
  <c r="AJ770" i="1"/>
  <c r="AI770" i="1"/>
  <c r="AK25" i="1"/>
  <c r="AJ25" i="1"/>
  <c r="AI25" i="1"/>
  <c r="AK114" i="1"/>
  <c r="AJ114" i="1"/>
  <c r="AI114" i="1"/>
  <c r="AK136" i="1"/>
  <c r="AJ136" i="1"/>
  <c r="AI136" i="1"/>
  <c r="AK273" i="1"/>
  <c r="AJ273" i="1"/>
  <c r="AI273" i="1"/>
  <c r="AK309" i="1"/>
  <c r="AJ309" i="1"/>
  <c r="AI309" i="1"/>
  <c r="AK574" i="1"/>
  <c r="AJ574" i="1"/>
  <c r="AI574" i="1"/>
  <c r="AK687" i="1"/>
  <c r="AJ687" i="1"/>
  <c r="AI687" i="1"/>
  <c r="AK870" i="1"/>
  <c r="AJ870" i="1"/>
  <c r="AI870" i="1"/>
  <c r="AH870" i="1"/>
  <c r="AK880" i="1"/>
  <c r="AJ880" i="1"/>
  <c r="AI880" i="1"/>
  <c r="AH880" i="1"/>
  <c r="AK38" i="1"/>
  <c r="AJ38" i="1"/>
  <c r="AI38" i="1"/>
  <c r="AK56" i="1"/>
  <c r="AJ56" i="1"/>
  <c r="AI56" i="1"/>
  <c r="AK121" i="1"/>
  <c r="AJ121" i="1"/>
  <c r="AI121" i="1"/>
  <c r="AK166" i="1"/>
  <c r="AJ166" i="1"/>
  <c r="AI166" i="1"/>
  <c r="AK212" i="1"/>
  <c r="AJ212" i="1"/>
  <c r="AI212" i="1"/>
  <c r="AK293" i="1"/>
  <c r="AJ293" i="1"/>
  <c r="AI293" i="1"/>
  <c r="AK406" i="1"/>
  <c r="AJ406" i="1"/>
  <c r="AI406" i="1"/>
  <c r="AK449" i="1"/>
  <c r="AJ449" i="1"/>
  <c r="AI449" i="1"/>
  <c r="AK484" i="1"/>
  <c r="AJ484" i="1"/>
  <c r="AI484" i="1"/>
  <c r="AK528" i="1"/>
  <c r="AJ528" i="1"/>
  <c r="AI528" i="1"/>
  <c r="AJ579" i="1"/>
  <c r="AI579" i="1"/>
  <c r="AK665" i="1"/>
  <c r="AJ665" i="1"/>
  <c r="AI665" i="1"/>
  <c r="AK740" i="1"/>
  <c r="AJ740" i="1"/>
  <c r="AI740" i="1"/>
  <c r="AK763" i="1"/>
  <c r="AJ763" i="1"/>
  <c r="AI763" i="1"/>
  <c r="AI860" i="1"/>
  <c r="AH860" i="1"/>
  <c r="AJ933" i="1"/>
  <c r="AI933" i="1"/>
  <c r="AH933" i="1"/>
  <c r="AK57" i="1"/>
  <c r="AJ57" i="1"/>
  <c r="AI57" i="1"/>
  <c r="AK116" i="1"/>
  <c r="AJ116" i="1"/>
  <c r="AI116" i="1"/>
  <c r="AK150" i="1"/>
  <c r="AJ150" i="1"/>
  <c r="AI150" i="1"/>
  <c r="AK179" i="1"/>
  <c r="AJ179" i="1"/>
  <c r="AI179" i="1"/>
  <c r="AK198" i="1"/>
  <c r="AJ198" i="1"/>
  <c r="AI198" i="1"/>
  <c r="AK228" i="1"/>
  <c r="AJ228" i="1"/>
  <c r="AI228" i="1"/>
  <c r="AK250" i="1"/>
  <c r="AJ250" i="1"/>
  <c r="AI250" i="1"/>
  <c r="AK328" i="1"/>
  <c r="AJ328" i="1"/>
  <c r="AI328" i="1"/>
  <c r="AK340" i="1"/>
  <c r="AJ340" i="1"/>
  <c r="AI340" i="1"/>
  <c r="AK405" i="1"/>
  <c r="AJ405" i="1"/>
  <c r="AI405" i="1"/>
  <c r="AK454" i="1"/>
  <c r="AJ454" i="1"/>
  <c r="AI454" i="1"/>
  <c r="AK502" i="1"/>
  <c r="AJ502" i="1"/>
  <c r="AI502" i="1"/>
  <c r="AK516" i="1"/>
  <c r="AJ516" i="1"/>
  <c r="AI516" i="1"/>
  <c r="AK592" i="1"/>
  <c r="AJ592" i="1"/>
  <c r="AI592" i="1"/>
  <c r="AK649" i="1"/>
  <c r="AJ649" i="1"/>
  <c r="AI649" i="1"/>
  <c r="AK823" i="1"/>
  <c r="AJ823" i="1"/>
  <c r="AI823" i="1"/>
  <c r="AH823" i="1"/>
  <c r="AK838" i="1"/>
  <c r="AJ838" i="1"/>
  <c r="AI838" i="1"/>
  <c r="AK902" i="1"/>
  <c r="AI902" i="1"/>
  <c r="AH902" i="1"/>
  <c r="AJ931" i="1"/>
  <c r="AI931" i="1"/>
  <c r="AH931" i="1"/>
  <c r="AJ954" i="1"/>
  <c r="AI954" i="1"/>
  <c r="AH954" i="1"/>
  <c r="AK17" i="1"/>
  <c r="AJ17" i="1"/>
  <c r="AI17" i="1"/>
  <c r="AK170" i="1"/>
  <c r="AJ170" i="1"/>
  <c r="AI170" i="1"/>
  <c r="AK313" i="1"/>
  <c r="AJ313" i="1"/>
  <c r="AI313" i="1"/>
  <c r="AK549" i="1"/>
  <c r="AJ549" i="1"/>
  <c r="AI549" i="1"/>
  <c r="AK624" i="1"/>
  <c r="AJ624" i="1"/>
  <c r="AI624" i="1"/>
  <c r="AJ630" i="1"/>
  <c r="AI630" i="1"/>
  <c r="AK703" i="1"/>
  <c r="AJ703" i="1"/>
  <c r="AI703" i="1"/>
  <c r="AK707" i="1"/>
  <c r="AJ707" i="1"/>
  <c r="AI707" i="1"/>
  <c r="AK837" i="1"/>
  <c r="AJ837" i="1"/>
  <c r="AI837" i="1"/>
  <c r="AH837" i="1"/>
  <c r="AK928" i="1"/>
  <c r="AJ928" i="1"/>
  <c r="AI928" i="1"/>
  <c r="AH928" i="1"/>
  <c r="AK37" i="1"/>
  <c r="AJ37" i="1"/>
  <c r="AI37" i="1"/>
  <c r="AK414" i="1"/>
  <c r="AJ414" i="1"/>
  <c r="AI414" i="1"/>
  <c r="AK482" i="1"/>
  <c r="AJ482" i="1"/>
  <c r="AI482" i="1"/>
  <c r="AK556" i="1"/>
  <c r="AJ556" i="1"/>
  <c r="AI556" i="1"/>
  <c r="AK695" i="1"/>
  <c r="AJ695" i="1"/>
  <c r="AI695" i="1"/>
  <c r="AK812" i="1"/>
  <c r="AJ812" i="1"/>
  <c r="AI812" i="1"/>
  <c r="AK43" i="1"/>
  <c r="AJ43" i="1"/>
  <c r="AI43" i="1"/>
  <c r="AK178" i="1"/>
  <c r="AJ178" i="1"/>
  <c r="AI178" i="1"/>
  <c r="AK219" i="1"/>
  <c r="AJ219" i="1"/>
  <c r="AI219" i="1"/>
  <c r="AK471" i="1"/>
  <c r="AJ471" i="1"/>
  <c r="AI471" i="1"/>
  <c r="AK605" i="1"/>
  <c r="AJ605" i="1"/>
  <c r="AI605" i="1"/>
  <c r="AK627" i="1"/>
  <c r="AJ627" i="1"/>
  <c r="AI627" i="1"/>
  <c r="AK10" i="1"/>
  <c r="AJ10" i="1"/>
  <c r="AI10" i="1"/>
  <c r="AK44" i="1"/>
  <c r="AJ44" i="1"/>
  <c r="AI44" i="1"/>
  <c r="AK58" i="1"/>
  <c r="AJ58" i="1"/>
  <c r="AI58" i="1"/>
  <c r="AK92" i="1"/>
  <c r="AJ92" i="1"/>
  <c r="AI92" i="1"/>
  <c r="AK127" i="1"/>
  <c r="AJ127" i="1"/>
  <c r="AI127" i="1"/>
  <c r="AK181" i="1"/>
  <c r="AJ181" i="1"/>
  <c r="AI181" i="1"/>
  <c r="AK191" i="1"/>
  <c r="AJ191" i="1"/>
  <c r="AI191" i="1"/>
  <c r="AK197" i="1"/>
  <c r="AJ197" i="1"/>
  <c r="AI197" i="1"/>
  <c r="AK208" i="1"/>
  <c r="AJ208" i="1"/>
  <c r="AI208" i="1"/>
  <c r="AK222" i="1"/>
  <c r="AJ222" i="1"/>
  <c r="AI222" i="1"/>
  <c r="AK239" i="1"/>
  <c r="AJ239" i="1"/>
  <c r="AI239" i="1"/>
  <c r="AK242" i="1"/>
  <c r="AJ242" i="1"/>
  <c r="AI242" i="1"/>
  <c r="AK253" i="1"/>
  <c r="AJ253" i="1"/>
  <c r="AI253" i="1"/>
  <c r="AK280" i="1"/>
  <c r="AJ280" i="1"/>
  <c r="AI280" i="1"/>
  <c r="AK283" i="1"/>
  <c r="AJ283" i="1"/>
  <c r="AI283" i="1"/>
  <c r="AK308" i="1"/>
  <c r="AJ308" i="1"/>
  <c r="AI308" i="1"/>
  <c r="AK341" i="1"/>
  <c r="AJ341" i="1"/>
  <c r="AI341" i="1"/>
  <c r="AK371" i="1"/>
  <c r="AJ371" i="1"/>
  <c r="AI371" i="1"/>
  <c r="AK402" i="1"/>
  <c r="AJ402" i="1"/>
  <c r="AI402" i="1"/>
  <c r="AK435" i="1"/>
  <c r="AJ435" i="1"/>
  <c r="AI435" i="1"/>
  <c r="AK445" i="1"/>
  <c r="AJ445" i="1"/>
  <c r="AI445" i="1"/>
  <c r="AK450" i="1"/>
  <c r="AJ450" i="1"/>
  <c r="AI450" i="1"/>
  <c r="AK466" i="1"/>
  <c r="AJ466" i="1"/>
  <c r="AI466" i="1"/>
  <c r="AK494" i="1"/>
  <c r="AJ494" i="1"/>
  <c r="AI494" i="1"/>
  <c r="AK499" i="1"/>
  <c r="AJ499" i="1"/>
  <c r="AI499" i="1"/>
  <c r="AK508" i="1"/>
  <c r="AJ508" i="1"/>
  <c r="AI508" i="1"/>
  <c r="AK510" i="1"/>
  <c r="AJ510" i="1"/>
  <c r="AI510" i="1"/>
  <c r="AK519" i="1"/>
  <c r="AJ519" i="1"/>
  <c r="AI519" i="1"/>
  <c r="AK531" i="1"/>
  <c r="AJ531" i="1"/>
  <c r="AI531" i="1"/>
  <c r="AK533" i="1"/>
  <c r="AJ533" i="1"/>
  <c r="AI533" i="1"/>
  <c r="AK559" i="1"/>
  <c r="AJ559" i="1"/>
  <c r="AI559" i="1"/>
  <c r="AK568" i="1"/>
  <c r="AJ568" i="1"/>
  <c r="AI568" i="1"/>
  <c r="AK570" i="1"/>
  <c r="AJ570" i="1"/>
  <c r="AI570" i="1"/>
  <c r="AJ575" i="1"/>
  <c r="AI575" i="1"/>
  <c r="AK584" i="1"/>
  <c r="AJ584" i="1"/>
  <c r="AI584" i="1"/>
  <c r="AK601" i="1"/>
  <c r="AJ601" i="1"/>
  <c r="AI601" i="1"/>
  <c r="AK611" i="1"/>
  <c r="AJ611" i="1"/>
  <c r="AI611" i="1"/>
  <c r="AK641" i="1"/>
  <c r="AJ641" i="1"/>
  <c r="AI641" i="1"/>
  <c r="AK654" i="1"/>
  <c r="AJ654" i="1"/>
  <c r="AI654" i="1"/>
  <c r="AK673" i="1"/>
  <c r="AJ673" i="1"/>
  <c r="AI673" i="1"/>
  <c r="AK686" i="1"/>
  <c r="AJ686" i="1"/>
  <c r="AI686" i="1"/>
  <c r="AK697" i="1"/>
  <c r="AJ697" i="1"/>
  <c r="AI697" i="1"/>
  <c r="AK709" i="1"/>
  <c r="AJ709" i="1"/>
  <c r="AI709" i="1"/>
  <c r="AK711" i="1"/>
  <c r="AJ711" i="1"/>
  <c r="AI711" i="1"/>
  <c r="AK722" i="1"/>
  <c r="AJ722" i="1"/>
  <c r="AI722" i="1"/>
  <c r="AK728" i="1"/>
  <c r="AJ728" i="1"/>
  <c r="AI728" i="1"/>
  <c r="AK746" i="1"/>
  <c r="AJ746" i="1"/>
  <c r="AI746" i="1"/>
  <c r="AK759" i="1"/>
  <c r="AJ759" i="1"/>
  <c r="AI759" i="1"/>
  <c r="AK776" i="1"/>
  <c r="AJ776" i="1"/>
  <c r="AI776" i="1"/>
  <c r="AK795" i="1"/>
  <c r="AJ795" i="1"/>
  <c r="AI795" i="1"/>
  <c r="AK802" i="1"/>
  <c r="AJ802" i="1"/>
  <c r="AI802" i="1"/>
  <c r="AK819" i="1"/>
  <c r="AJ819" i="1"/>
  <c r="AI819" i="1"/>
  <c r="AH819" i="1"/>
  <c r="AK833" i="1"/>
  <c r="AJ833" i="1"/>
  <c r="AI833" i="1"/>
  <c r="AH833" i="1"/>
  <c r="AK843" i="1"/>
  <c r="AJ843" i="1"/>
  <c r="AI843" i="1"/>
  <c r="AH843" i="1"/>
  <c r="AK848" i="1"/>
  <c r="AI848" i="1"/>
  <c r="AH848" i="1"/>
  <c r="AK859" i="1"/>
  <c r="AJ859" i="1"/>
  <c r="AI859" i="1"/>
  <c r="AH859" i="1"/>
  <c r="AK890" i="1"/>
  <c r="AJ890" i="1"/>
  <c r="AI890" i="1"/>
  <c r="AH890" i="1"/>
  <c r="AK905" i="1"/>
  <c r="AJ905" i="1"/>
  <c r="AI905" i="1"/>
  <c r="AH905" i="1"/>
  <c r="AK914" i="1"/>
  <c r="AJ914" i="1"/>
  <c r="AI914" i="1"/>
  <c r="AH914" i="1"/>
  <c r="AK921" i="1"/>
  <c r="AJ921" i="1"/>
  <c r="AI921" i="1"/>
  <c r="AH921" i="1"/>
  <c r="AK929" i="1"/>
  <c r="AJ929" i="1"/>
  <c r="AI929" i="1"/>
  <c r="AH929" i="1"/>
  <c r="AK944" i="1"/>
  <c r="AJ944" i="1"/>
  <c r="AI944" i="1"/>
  <c r="AH944" i="1"/>
  <c r="AK950" i="1"/>
  <c r="AJ950" i="1"/>
  <c r="AI950" i="1"/>
  <c r="AH950" i="1"/>
  <c r="AK963" i="1"/>
  <c r="AJ963" i="1"/>
  <c r="AI963" i="1"/>
  <c r="AH963" i="1"/>
  <c r="AK113" i="1"/>
  <c r="AJ113" i="1"/>
  <c r="AI113" i="1"/>
  <c r="AK158" i="1"/>
  <c r="AJ158" i="1"/>
  <c r="AI158" i="1"/>
  <c r="AK275" i="1"/>
  <c r="AJ275" i="1"/>
  <c r="AI275" i="1"/>
  <c r="AK312" i="1"/>
  <c r="AJ312" i="1"/>
  <c r="AI312" i="1"/>
  <c r="AK428" i="1"/>
  <c r="AJ428" i="1"/>
  <c r="AI428" i="1"/>
  <c r="AK485" i="1"/>
  <c r="AJ485" i="1"/>
  <c r="AI485" i="1"/>
  <c r="AK475" i="1"/>
  <c r="AJ475" i="1"/>
  <c r="AI475" i="1"/>
  <c r="AK530" i="1"/>
  <c r="AJ530" i="1"/>
  <c r="AI530" i="1"/>
  <c r="AK554" i="1"/>
  <c r="AJ554" i="1"/>
  <c r="AI554" i="1"/>
  <c r="AK671" i="1"/>
  <c r="AJ671" i="1"/>
  <c r="AI671" i="1"/>
  <c r="AK741" i="1"/>
  <c r="AJ741" i="1"/>
  <c r="AI741" i="1"/>
  <c r="AK724" i="1"/>
  <c r="AJ724" i="1"/>
  <c r="AI724" i="1"/>
  <c r="AK806" i="1"/>
  <c r="AJ806" i="1"/>
  <c r="AI806" i="1"/>
  <c r="AK883" i="1"/>
  <c r="AJ883" i="1"/>
  <c r="AI883" i="1"/>
  <c r="AH883" i="1"/>
  <c r="AK62" i="1"/>
  <c r="AJ62" i="1"/>
  <c r="AI62" i="1"/>
  <c r="AK77" i="1"/>
  <c r="AJ77" i="1"/>
  <c r="AI77" i="1"/>
  <c r="AK109" i="1"/>
  <c r="AJ109" i="1"/>
  <c r="AI109" i="1"/>
  <c r="AK163" i="1"/>
  <c r="AJ163" i="1"/>
  <c r="AI163" i="1"/>
  <c r="AK188" i="1"/>
  <c r="AJ188" i="1"/>
  <c r="AI188" i="1"/>
  <c r="AK237" i="1"/>
  <c r="AJ237" i="1"/>
  <c r="AI237" i="1"/>
  <c r="AK324" i="1"/>
  <c r="AJ324" i="1"/>
  <c r="AI324" i="1"/>
  <c r="AK349" i="1"/>
  <c r="AJ349" i="1"/>
  <c r="AI349" i="1"/>
  <c r="AK396" i="1"/>
  <c r="AJ396" i="1"/>
  <c r="AI396" i="1"/>
  <c r="AK459" i="1"/>
  <c r="AJ459" i="1"/>
  <c r="AI459" i="1"/>
  <c r="AK511" i="1"/>
  <c r="AJ511" i="1"/>
  <c r="AI511" i="1"/>
  <c r="AK628" i="1"/>
  <c r="AJ628" i="1"/>
  <c r="AI628" i="1"/>
  <c r="AK717" i="1"/>
  <c r="AJ717" i="1"/>
  <c r="AI717" i="1"/>
  <c r="AK761" i="1"/>
  <c r="AJ761" i="1"/>
  <c r="AI761" i="1"/>
  <c r="AK769" i="1"/>
  <c r="AJ769" i="1"/>
  <c r="AI769" i="1"/>
  <c r="AK801" i="1"/>
  <c r="AJ801" i="1"/>
  <c r="AI801" i="1"/>
  <c r="AK897" i="1"/>
  <c r="AJ897" i="1"/>
  <c r="AI897" i="1"/>
  <c r="AH897" i="1"/>
  <c r="AK904" i="1"/>
  <c r="AJ904" i="1"/>
  <c r="AI904" i="1"/>
  <c r="AH904" i="1"/>
  <c r="AI955" i="1"/>
  <c r="AH955" i="1"/>
  <c r="AF11" i="1"/>
  <c r="AS11" i="1" s="1"/>
  <c r="AU11" i="1" s="1"/>
  <c r="AF15" i="1"/>
  <c r="AS15" i="1" s="1"/>
  <c r="AU15" i="1" s="1"/>
  <c r="AF17" i="1"/>
  <c r="AS17" i="1" s="1"/>
  <c r="AU17" i="1" s="1"/>
  <c r="AF19" i="1"/>
  <c r="AS19" i="1" s="1"/>
  <c r="AU19" i="1" s="1"/>
  <c r="AF21" i="1"/>
  <c r="AS21" i="1" s="1"/>
  <c r="AU21" i="1" s="1"/>
  <c r="AF25" i="1"/>
  <c r="AS25" i="1" s="1"/>
  <c r="AU25" i="1" s="1"/>
  <c r="AF29" i="1"/>
  <c r="AS29" i="1" s="1"/>
  <c r="AU29" i="1" s="1"/>
  <c r="AF37" i="1"/>
  <c r="AS37" i="1" s="1"/>
  <c r="AU37" i="1" s="1"/>
  <c r="AF43" i="1"/>
  <c r="AS43" i="1" s="1"/>
  <c r="AU43" i="1" s="1"/>
  <c r="AF45" i="1"/>
  <c r="AS45" i="1" s="1"/>
  <c r="AU45" i="1" s="1"/>
  <c r="AF49" i="1"/>
  <c r="AS49" i="1" s="1"/>
  <c r="AU49" i="1" s="1"/>
  <c r="AF57" i="1"/>
  <c r="AS57" i="1" s="1"/>
  <c r="AU57" i="1" s="1"/>
  <c r="AF63" i="1"/>
  <c r="AS63" i="1" s="1"/>
  <c r="AU63" i="1" s="1"/>
  <c r="AF69" i="1"/>
  <c r="AS69" i="1" s="1"/>
  <c r="AU69" i="1" s="1"/>
  <c r="AF71" i="1"/>
  <c r="AS71" i="1" s="1"/>
  <c r="AU71" i="1" s="1"/>
  <c r="AF75" i="1"/>
  <c r="AS75" i="1" s="1"/>
  <c r="AU75" i="1" s="1"/>
  <c r="AF77" i="1"/>
  <c r="AS77" i="1" s="1"/>
  <c r="AU77" i="1" s="1"/>
  <c r="AF93" i="1"/>
  <c r="AS93" i="1" s="1"/>
  <c r="AU93" i="1" s="1"/>
  <c r="AF99" i="1"/>
  <c r="AS99" i="1" s="1"/>
  <c r="AU99" i="1" s="1"/>
  <c r="AF103" i="1"/>
  <c r="AS103" i="1" s="1"/>
  <c r="AU103" i="1" s="1"/>
  <c r="AF109" i="1"/>
  <c r="AS109" i="1" s="1"/>
  <c r="AU109" i="1" s="1"/>
  <c r="AF113" i="1"/>
  <c r="AS113" i="1" s="1"/>
  <c r="AU113" i="1" s="1"/>
  <c r="AF117" i="1"/>
  <c r="AS117" i="1" s="1"/>
  <c r="AU117" i="1" s="1"/>
  <c r="AF121" i="1"/>
  <c r="AS121" i="1" s="1"/>
  <c r="AU121" i="1" s="1"/>
  <c r="AF123" i="1"/>
  <c r="AS123" i="1" s="1"/>
  <c r="AU123" i="1" s="1"/>
  <c r="AF127" i="1"/>
  <c r="AS127" i="1" s="1"/>
  <c r="AU127" i="1" s="1"/>
  <c r="AF129" i="1"/>
  <c r="AS129" i="1" s="1"/>
  <c r="AU129" i="1" s="1"/>
  <c r="AF133" i="1"/>
  <c r="AS133" i="1" s="1"/>
  <c r="AU133" i="1" s="1"/>
  <c r="AF141" i="1"/>
  <c r="AS141" i="1" s="1"/>
  <c r="AU141" i="1" s="1"/>
  <c r="AF151" i="1"/>
  <c r="AS151" i="1" s="1"/>
  <c r="AU151" i="1" s="1"/>
  <c r="AF159" i="1"/>
  <c r="AS159" i="1" s="1"/>
  <c r="AU159" i="1" s="1"/>
  <c r="AF163" i="1"/>
  <c r="AS163" i="1" s="1"/>
  <c r="AU163" i="1" s="1"/>
  <c r="AF167" i="1"/>
  <c r="AS167" i="1" s="1"/>
  <c r="AU167" i="1" s="1"/>
  <c r="AF173" i="1"/>
  <c r="AS173" i="1" s="1"/>
  <c r="AU173" i="1" s="1"/>
  <c r="AF177" i="1"/>
  <c r="AS177" i="1" s="1"/>
  <c r="AU177" i="1" s="1"/>
  <c r="AF179" i="1"/>
  <c r="AS179" i="1" s="1"/>
  <c r="AU179" i="1" s="1"/>
  <c r="AF181" i="1"/>
  <c r="AS181" i="1" s="1"/>
  <c r="AU181" i="1" s="1"/>
  <c r="AF185" i="1"/>
  <c r="AS185" i="1" s="1"/>
  <c r="AU185" i="1" s="1"/>
  <c r="AF191" i="1"/>
  <c r="AS191" i="1" s="1"/>
  <c r="AU191" i="1" s="1"/>
  <c r="AF197" i="1"/>
  <c r="AS197" i="1" s="1"/>
  <c r="AU197" i="1" s="1"/>
  <c r="AF199" i="1"/>
  <c r="AS199" i="1" s="1"/>
  <c r="AU199" i="1" s="1"/>
  <c r="AF201" i="1"/>
  <c r="AS201" i="1" s="1"/>
  <c r="AF209" i="1"/>
  <c r="AS209" i="1" s="1"/>
  <c r="AU209" i="1" s="1"/>
  <c r="AF211" i="1"/>
  <c r="AS211" i="1" s="1"/>
  <c r="AU211" i="1" s="1"/>
  <c r="AF217" i="1"/>
  <c r="AS217" i="1" s="1"/>
  <c r="AU217" i="1" s="1"/>
  <c r="AF219" i="1"/>
  <c r="AS219" i="1" s="1"/>
  <c r="AU219" i="1" s="1"/>
  <c r="AF221" i="1"/>
  <c r="AS221" i="1" s="1"/>
  <c r="AU221" i="1" s="1"/>
  <c r="AF223" i="1"/>
  <c r="AS223" i="1" s="1"/>
  <c r="AU223" i="1" s="1"/>
  <c r="AF227" i="1"/>
  <c r="AS227" i="1" s="1"/>
  <c r="AU227" i="1" s="1"/>
  <c r="AF229" i="1"/>
  <c r="AS229" i="1" s="1"/>
  <c r="AU229" i="1" s="1"/>
  <c r="AF233" i="1"/>
  <c r="AS233" i="1" s="1"/>
  <c r="AU233" i="1" s="1"/>
  <c r="AF235" i="1"/>
  <c r="AS235" i="1" s="1"/>
  <c r="AU235" i="1" s="1"/>
  <c r="AF237" i="1"/>
  <c r="AS237" i="1" s="1"/>
  <c r="AU237" i="1" s="1"/>
  <c r="AF239" i="1"/>
  <c r="AS239" i="1" s="1"/>
  <c r="AU239" i="1" s="1"/>
  <c r="AF245" i="1"/>
  <c r="AS245" i="1" s="1"/>
  <c r="AU245" i="1" s="1"/>
  <c r="AF247" i="1"/>
  <c r="AS247" i="1" s="1"/>
  <c r="AU247" i="1" s="1"/>
  <c r="AF251" i="1"/>
  <c r="AS251" i="1" s="1"/>
  <c r="AU251" i="1" s="1"/>
  <c r="AF253" i="1"/>
  <c r="AS253" i="1" s="1"/>
  <c r="AU253" i="1" s="1"/>
  <c r="AF255" i="1"/>
  <c r="AS255" i="1" s="1"/>
  <c r="AU255" i="1" s="1"/>
  <c r="AF257" i="1"/>
  <c r="AS257" i="1" s="1"/>
  <c r="AU257" i="1" s="1"/>
  <c r="AF265" i="1"/>
  <c r="AS265" i="1" s="1"/>
  <c r="AU265" i="1" s="1"/>
  <c r="AF269" i="1"/>
  <c r="AS269" i="1" s="1"/>
  <c r="AU269" i="1" s="1"/>
  <c r="AF273" i="1"/>
  <c r="AS273" i="1" s="1"/>
  <c r="AU273" i="1" s="1"/>
  <c r="AF275" i="1"/>
  <c r="AS275" i="1" s="1"/>
  <c r="AU275" i="1" s="1"/>
  <c r="AF277" i="1"/>
  <c r="AS277" i="1" s="1"/>
  <c r="AU277" i="1" s="1"/>
  <c r="AF279" i="1"/>
  <c r="AS279" i="1" s="1"/>
  <c r="AU279" i="1" s="1"/>
  <c r="AF281" i="1"/>
  <c r="AS281" i="1" s="1"/>
  <c r="AU281" i="1" s="1"/>
  <c r="AF283" i="1"/>
  <c r="AS283" i="1" s="1"/>
  <c r="AU283" i="1" s="1"/>
  <c r="AF293" i="1"/>
  <c r="AS293" i="1" s="1"/>
  <c r="AU293" i="1" s="1"/>
  <c r="AF297" i="1"/>
  <c r="AS297" i="1" s="1"/>
  <c r="AU297" i="1" s="1"/>
  <c r="AF301" i="1"/>
  <c r="AS301" i="1" s="1"/>
  <c r="AU301" i="1" s="1"/>
  <c r="AF309" i="1"/>
  <c r="AS309" i="1" s="1"/>
  <c r="AU309" i="1" s="1"/>
  <c r="AF311" i="1"/>
  <c r="AS311" i="1" s="1"/>
  <c r="AU311" i="1" s="1"/>
  <c r="AF313" i="1"/>
  <c r="AS313" i="1" s="1"/>
  <c r="AU313" i="1" s="1"/>
  <c r="AF315" i="1"/>
  <c r="AS315" i="1" s="1"/>
  <c r="AU315" i="1" s="1"/>
  <c r="AF325" i="1"/>
  <c r="AS325" i="1" s="1"/>
  <c r="AU325" i="1" s="1"/>
  <c r="AF331" i="1"/>
  <c r="AS331" i="1" s="1"/>
  <c r="AU331" i="1" s="1"/>
  <c r="AF335" i="1"/>
  <c r="AS335" i="1" s="1"/>
  <c r="AU335" i="1" s="1"/>
  <c r="AF341" i="1"/>
  <c r="AS341" i="1" s="1"/>
  <c r="AU341" i="1" s="1"/>
  <c r="AF345" i="1"/>
  <c r="AS345" i="1" s="1"/>
  <c r="AU345" i="1" s="1"/>
  <c r="AF347" i="1"/>
  <c r="AS347" i="1" s="1"/>
  <c r="AU347" i="1" s="1"/>
  <c r="AF349" i="1"/>
  <c r="AS349" i="1" s="1"/>
  <c r="AU349" i="1" s="1"/>
  <c r="AF355" i="1"/>
  <c r="AS355" i="1" s="1"/>
  <c r="AU355" i="1" s="1"/>
  <c r="AF363" i="1"/>
  <c r="AS363" i="1" s="1"/>
  <c r="AU363" i="1" s="1"/>
  <c r="AF371" i="1"/>
  <c r="AS371" i="1" s="1"/>
  <c r="AU371" i="1" s="1"/>
  <c r="AF373" i="1"/>
  <c r="AS373" i="1" s="1"/>
  <c r="AU373" i="1" s="1"/>
  <c r="AF375" i="1"/>
  <c r="AS375" i="1" s="1"/>
  <c r="AU375" i="1" s="1"/>
  <c r="AF379" i="1"/>
  <c r="AS379" i="1" s="1"/>
  <c r="AU379" i="1" s="1"/>
  <c r="AF381" i="1"/>
  <c r="AS381" i="1" s="1"/>
  <c r="AU381" i="1" s="1"/>
  <c r="AF391" i="1"/>
  <c r="AS391" i="1" s="1"/>
  <c r="AU391" i="1" s="1"/>
  <c r="AF393" i="1"/>
  <c r="AS393" i="1" s="1"/>
  <c r="AU393" i="1" s="1"/>
  <c r="AF395" i="1"/>
  <c r="AS395" i="1" s="1"/>
  <c r="AU395" i="1" s="1"/>
  <c r="AF397" i="1"/>
  <c r="AS397" i="1" s="1"/>
  <c r="AU397" i="1" s="1"/>
  <c r="AF405" i="1"/>
  <c r="AS405" i="1" s="1"/>
  <c r="AU405" i="1" s="1"/>
  <c r="AF409" i="1"/>
  <c r="AS409" i="1" s="1"/>
  <c r="AU409" i="1" s="1"/>
  <c r="AF411" i="1"/>
  <c r="AS411" i="1" s="1"/>
  <c r="AU411" i="1" s="1"/>
  <c r="AF415" i="1"/>
  <c r="AS415" i="1" s="1"/>
  <c r="AU415" i="1" s="1"/>
  <c r="AF419" i="1"/>
  <c r="AS419" i="1" s="1"/>
  <c r="AU419" i="1" s="1"/>
  <c r="AF421" i="1"/>
  <c r="AS421" i="1" s="1"/>
  <c r="AU421" i="1" s="1"/>
  <c r="AF423" i="1"/>
  <c r="AS423" i="1" s="1"/>
  <c r="AU423" i="1" s="1"/>
  <c r="AF433" i="1"/>
  <c r="AS433" i="1" s="1"/>
  <c r="AU433" i="1" s="1"/>
  <c r="AF435" i="1"/>
  <c r="AS435" i="1" s="1"/>
  <c r="AU435" i="1" s="1"/>
  <c r="AF441" i="1"/>
  <c r="AS441" i="1" s="1"/>
  <c r="AU441" i="1" s="1"/>
  <c r="AF445" i="1"/>
  <c r="AS445" i="1" s="1"/>
  <c r="AU445" i="1" s="1"/>
  <c r="AF449" i="1"/>
  <c r="AS449" i="1" s="1"/>
  <c r="AU449" i="1" s="1"/>
  <c r="AF457" i="1"/>
  <c r="AS457" i="1" s="1"/>
  <c r="AU457" i="1" s="1"/>
  <c r="AF459" i="1"/>
  <c r="AS459" i="1" s="1"/>
  <c r="AU459" i="1" s="1"/>
  <c r="AF465" i="1"/>
  <c r="AS465" i="1" s="1"/>
  <c r="AU465" i="1" s="1"/>
  <c r="AF467" i="1"/>
  <c r="AS467" i="1" s="1"/>
  <c r="AU467" i="1" s="1"/>
  <c r="AF469" i="1"/>
  <c r="AS469" i="1" s="1"/>
  <c r="AU469" i="1" s="1"/>
  <c r="AF471" i="1"/>
  <c r="AS471" i="1" s="1"/>
  <c r="AU471" i="1" s="1"/>
  <c r="AF473" i="1"/>
  <c r="AS473" i="1" s="1"/>
  <c r="AU473" i="1" s="1"/>
  <c r="AF475" i="1"/>
  <c r="AS475" i="1" s="1"/>
  <c r="AU475" i="1" s="1"/>
  <c r="AF477" i="1"/>
  <c r="AS477" i="1" s="1"/>
  <c r="AU477" i="1" s="1"/>
  <c r="AF479" i="1"/>
  <c r="AS479" i="1" s="1"/>
  <c r="AU479" i="1" s="1"/>
  <c r="AF481" i="1"/>
  <c r="AS481" i="1" s="1"/>
  <c r="AU481" i="1" s="1"/>
  <c r="AF485" i="1"/>
  <c r="AS485" i="1" s="1"/>
  <c r="AU485" i="1" s="1"/>
  <c r="AF489" i="1"/>
  <c r="AS489" i="1" s="1"/>
  <c r="AU489" i="1" s="1"/>
  <c r="AF491" i="1"/>
  <c r="AS491" i="1" s="1"/>
  <c r="AU491" i="1" s="1"/>
  <c r="AF493" i="1"/>
  <c r="AS493" i="1" s="1"/>
  <c r="AU493" i="1" s="1"/>
  <c r="AF497" i="1"/>
  <c r="AS497" i="1" s="1"/>
  <c r="AU497" i="1" s="1"/>
  <c r="AF499" i="1"/>
  <c r="AS499" i="1" s="1"/>
  <c r="AU499" i="1" s="1"/>
  <c r="AF501" i="1"/>
  <c r="AS501" i="1" s="1"/>
  <c r="AU501" i="1" s="1"/>
  <c r="AF503" i="1"/>
  <c r="AS503" i="1" s="1"/>
  <c r="AU503" i="1" s="1"/>
  <c r="AF505" i="1"/>
  <c r="AS505" i="1" s="1"/>
  <c r="AU505" i="1" s="1"/>
  <c r="AF509" i="1"/>
  <c r="AS509" i="1" s="1"/>
  <c r="AU509" i="1" s="1"/>
  <c r="AF511" i="1"/>
  <c r="AS511" i="1" s="1"/>
  <c r="AU511" i="1" s="1"/>
  <c r="AF519" i="1"/>
  <c r="AS519" i="1" s="1"/>
  <c r="AU519" i="1" s="1"/>
  <c r="AF521" i="1"/>
  <c r="AS521" i="1" s="1"/>
  <c r="AU521" i="1" s="1"/>
  <c r="AF523" i="1"/>
  <c r="AS523" i="1" s="1"/>
  <c r="AU523" i="1" s="1"/>
  <c r="AF527" i="1"/>
  <c r="AS527" i="1" s="1"/>
  <c r="AU527" i="1" s="1"/>
  <c r="AF531" i="1"/>
  <c r="AS531" i="1" s="1"/>
  <c r="AU531" i="1" s="1"/>
  <c r="AF533" i="1"/>
  <c r="AS533" i="1" s="1"/>
  <c r="AU533" i="1" s="1"/>
  <c r="AF539" i="1"/>
  <c r="AS539" i="1" s="1"/>
  <c r="AU539" i="1" s="1"/>
  <c r="AF541" i="1"/>
  <c r="AS541" i="1" s="1"/>
  <c r="AU541" i="1" s="1"/>
  <c r="AF549" i="1"/>
  <c r="AS549" i="1" s="1"/>
  <c r="AU549" i="1" s="1"/>
  <c r="AF559" i="1"/>
  <c r="AS559" i="1" s="1"/>
  <c r="AU559" i="1" s="1"/>
  <c r="AF563" i="1"/>
  <c r="AS563" i="1" s="1"/>
  <c r="AU563" i="1" s="1"/>
  <c r="AF567" i="1"/>
  <c r="AS567" i="1" s="1"/>
  <c r="AU567" i="1" s="1"/>
  <c r="AF569" i="1"/>
  <c r="AS569" i="1" s="1"/>
  <c r="AU569" i="1" s="1"/>
  <c r="AF571" i="1"/>
  <c r="AS571" i="1" s="1"/>
  <c r="AU571" i="1" s="1"/>
  <c r="AF573" i="1"/>
  <c r="AS573" i="1" s="1"/>
  <c r="AU573" i="1" s="1"/>
  <c r="AF575" i="1"/>
  <c r="AS575" i="1" s="1"/>
  <c r="AU575" i="1" s="1"/>
  <c r="AF577" i="1"/>
  <c r="AS577" i="1" s="1"/>
  <c r="AU577" i="1" s="1"/>
  <c r="AF579" i="1"/>
  <c r="AS579" i="1" s="1"/>
  <c r="AU579" i="1" s="1"/>
  <c r="AF583" i="1"/>
  <c r="AS583" i="1" s="1"/>
  <c r="AU583" i="1" s="1"/>
  <c r="AF597" i="1"/>
  <c r="AS597" i="1" s="1"/>
  <c r="AU597" i="1" s="1"/>
  <c r="AF599" i="1"/>
  <c r="AS599" i="1" s="1"/>
  <c r="AU599" i="1" s="1"/>
  <c r="AF601" i="1"/>
  <c r="AS601" i="1" s="1"/>
  <c r="AU601" i="1" s="1"/>
  <c r="AF605" i="1"/>
  <c r="AS605" i="1" s="1"/>
  <c r="AU605" i="1" s="1"/>
  <c r="AF607" i="1"/>
  <c r="AS607" i="1" s="1"/>
  <c r="AU607" i="1" s="1"/>
  <c r="AF611" i="1"/>
  <c r="AS611" i="1" s="1"/>
  <c r="AU611" i="1" s="1"/>
  <c r="AF613" i="1"/>
  <c r="AS613" i="1" s="1"/>
  <c r="AU613" i="1" s="1"/>
  <c r="AF617" i="1"/>
  <c r="AS617" i="1" s="1"/>
  <c r="AU617" i="1" s="1"/>
  <c r="AF619" i="1"/>
  <c r="AS619" i="1" s="1"/>
  <c r="AU619" i="1" s="1"/>
  <c r="AF621" i="1"/>
  <c r="AS621" i="1" s="1"/>
  <c r="AU621" i="1" s="1"/>
  <c r="AF625" i="1"/>
  <c r="AS625" i="1" s="1"/>
  <c r="AU625" i="1" s="1"/>
  <c r="AF627" i="1"/>
  <c r="AS627" i="1" s="1"/>
  <c r="AU627" i="1" s="1"/>
  <c r="AF629" i="1"/>
  <c r="AS629" i="1" s="1"/>
  <c r="AU629" i="1" s="1"/>
  <c r="AF631" i="1"/>
  <c r="AS631" i="1" s="1"/>
  <c r="AU631" i="1" s="1"/>
  <c r="AF633" i="1"/>
  <c r="AS633" i="1" s="1"/>
  <c r="AU633" i="1" s="1"/>
  <c r="AF637" i="1"/>
  <c r="AS637" i="1" s="1"/>
  <c r="AU637" i="1" s="1"/>
  <c r="AF641" i="1"/>
  <c r="AS641" i="1" s="1"/>
  <c r="AU641" i="1" s="1"/>
  <c r="AF643" i="1"/>
  <c r="AS643" i="1" s="1"/>
  <c r="AU643" i="1" s="1"/>
  <c r="AF649" i="1"/>
  <c r="AS649" i="1" s="1"/>
  <c r="AU649" i="1" s="1"/>
  <c r="AF653" i="1"/>
  <c r="AS653" i="1" s="1"/>
  <c r="AU653" i="1" s="1"/>
  <c r="AF655" i="1"/>
  <c r="AS655" i="1" s="1"/>
  <c r="AU655" i="1" s="1"/>
  <c r="AF659" i="1"/>
  <c r="AS659" i="1" s="1"/>
  <c r="AU659" i="1" s="1"/>
  <c r="AF663" i="1"/>
  <c r="AS663" i="1" s="1"/>
  <c r="AU663" i="1" s="1"/>
  <c r="AF665" i="1"/>
  <c r="AS665" i="1" s="1"/>
  <c r="AU665" i="1" s="1"/>
  <c r="AF671" i="1"/>
  <c r="AS671" i="1" s="1"/>
  <c r="AU671" i="1" s="1"/>
  <c r="AF673" i="1"/>
  <c r="AS673" i="1" s="1"/>
  <c r="AU673" i="1" s="1"/>
  <c r="AF675" i="1"/>
  <c r="AS675" i="1" s="1"/>
  <c r="AU675" i="1" s="1"/>
  <c r="AF683" i="1"/>
  <c r="AS683" i="1" s="1"/>
  <c r="AU683" i="1" s="1"/>
  <c r="AF685" i="1"/>
  <c r="AS685" i="1" s="1"/>
  <c r="AU685" i="1" s="1"/>
  <c r="AF687" i="1"/>
  <c r="AS687" i="1" s="1"/>
  <c r="AU687" i="1" s="1"/>
  <c r="AF689" i="1"/>
  <c r="AS689" i="1" s="1"/>
  <c r="AU689" i="1" s="1"/>
  <c r="AF691" i="1"/>
  <c r="AS691" i="1" s="1"/>
  <c r="AU691" i="1" s="1"/>
  <c r="AF693" i="1"/>
  <c r="AS693" i="1" s="1"/>
  <c r="AU693" i="1" s="1"/>
  <c r="AF695" i="1"/>
  <c r="AS695" i="1" s="1"/>
  <c r="AU695" i="1" s="1"/>
  <c r="AF697" i="1"/>
  <c r="AS697" i="1" s="1"/>
  <c r="AU697" i="1" s="1"/>
  <c r="AF699" i="1"/>
  <c r="AS699" i="1" s="1"/>
  <c r="AU699" i="1" s="1"/>
  <c r="AF701" i="1"/>
  <c r="AS701" i="1" s="1"/>
  <c r="AU701" i="1" s="1"/>
  <c r="AF703" i="1"/>
  <c r="AS703" i="1" s="1"/>
  <c r="AU703" i="1" s="1"/>
  <c r="AF705" i="1"/>
  <c r="AS705" i="1" s="1"/>
  <c r="AU705" i="1" s="1"/>
  <c r="AF707" i="1"/>
  <c r="AS707" i="1" s="1"/>
  <c r="AU707" i="1" s="1"/>
  <c r="AF709" i="1"/>
  <c r="AS709" i="1" s="1"/>
  <c r="AU709" i="1" s="1"/>
  <c r="AF711" i="1"/>
  <c r="AS711" i="1" s="1"/>
  <c r="AU711" i="1" s="1"/>
  <c r="AF713" i="1"/>
  <c r="AS713" i="1" s="1"/>
  <c r="AU713" i="1" s="1"/>
  <c r="AF717" i="1"/>
  <c r="AS717" i="1" s="1"/>
  <c r="AU717" i="1" s="1"/>
  <c r="AF721" i="1"/>
  <c r="AS721" i="1" s="1"/>
  <c r="AU721" i="1" s="1"/>
  <c r="AF723" i="1"/>
  <c r="AS723" i="1" s="1"/>
  <c r="AU723" i="1" s="1"/>
  <c r="AF725" i="1"/>
  <c r="AS725" i="1" s="1"/>
  <c r="AU725" i="1" s="1"/>
  <c r="AF729" i="1"/>
  <c r="AS729" i="1" s="1"/>
  <c r="AU729" i="1" s="1"/>
  <c r="AF733" i="1"/>
  <c r="AS733" i="1" s="1"/>
  <c r="AU733" i="1" s="1"/>
  <c r="AF741" i="1"/>
  <c r="AS741" i="1" s="1"/>
  <c r="AU741" i="1" s="1"/>
  <c r="AF747" i="1"/>
  <c r="AS747" i="1" s="1"/>
  <c r="AU747" i="1" s="1"/>
  <c r="AF751" i="1"/>
  <c r="AS751" i="1" s="1"/>
  <c r="AU751" i="1" s="1"/>
  <c r="AF757" i="1"/>
  <c r="AS757" i="1" s="1"/>
  <c r="AU757" i="1" s="1"/>
  <c r="AF759" i="1"/>
  <c r="AS759" i="1" s="1"/>
  <c r="AU759" i="1" s="1"/>
  <c r="AF761" i="1"/>
  <c r="AS761" i="1" s="1"/>
  <c r="AU761" i="1" s="1"/>
  <c r="AF763" i="1"/>
  <c r="AS763" i="1" s="1"/>
  <c r="AU763" i="1" s="1"/>
  <c r="AF767" i="1"/>
  <c r="AS767" i="1" s="1"/>
  <c r="AU767" i="1" s="1"/>
  <c r="AF769" i="1"/>
  <c r="AS769" i="1" s="1"/>
  <c r="AU769" i="1" s="1"/>
  <c r="AF771" i="1"/>
  <c r="AS771" i="1" s="1"/>
  <c r="AU771" i="1" s="1"/>
  <c r="AF779" i="1"/>
  <c r="AS779" i="1" s="1"/>
  <c r="AU779" i="1" s="1"/>
  <c r="AF783" i="1"/>
  <c r="AS783" i="1" s="1"/>
  <c r="AU783" i="1" s="1"/>
  <c r="AF787" i="1"/>
  <c r="AS787" i="1" s="1"/>
  <c r="AU787" i="1" s="1"/>
  <c r="AF793" i="1"/>
  <c r="AS793" i="1" s="1"/>
  <c r="AU793" i="1" s="1"/>
  <c r="AF795" i="1"/>
  <c r="AS795" i="1" s="1"/>
  <c r="AU795" i="1" s="1"/>
  <c r="AF797" i="1"/>
  <c r="AS797" i="1" s="1"/>
  <c r="AU797" i="1" s="1"/>
  <c r="AF801" i="1"/>
  <c r="AS801" i="1" s="1"/>
  <c r="AU801" i="1" s="1"/>
  <c r="AF803" i="1"/>
  <c r="AS803" i="1" s="1"/>
  <c r="AU803" i="1" s="1"/>
  <c r="AF811" i="1"/>
  <c r="AS811" i="1" s="1"/>
  <c r="AU811" i="1" s="1"/>
  <c r="AF813" i="1"/>
  <c r="AS813" i="1" s="1"/>
  <c r="AU813" i="1" s="1"/>
  <c r="AF815" i="1"/>
  <c r="AS815" i="1" s="1"/>
  <c r="AU815" i="1" s="1"/>
  <c r="AF819" i="1"/>
  <c r="AS819" i="1" s="1"/>
  <c r="AU819" i="1" s="1"/>
  <c r="AF821" i="1"/>
  <c r="AS821" i="1" s="1"/>
  <c r="AU821" i="1" s="1"/>
  <c r="AF823" i="1"/>
  <c r="AS823" i="1" s="1"/>
  <c r="AU823" i="1" s="1"/>
  <c r="AF827" i="1"/>
  <c r="AS827" i="1" s="1"/>
  <c r="AU827" i="1" s="1"/>
  <c r="AF833" i="1"/>
  <c r="AS833" i="1" s="1"/>
  <c r="AU833" i="1" s="1"/>
  <c r="AF835" i="1"/>
  <c r="AS835" i="1" s="1"/>
  <c r="AU835" i="1" s="1"/>
  <c r="AF837" i="1"/>
  <c r="AS837" i="1" s="1"/>
  <c r="AU837" i="1" s="1"/>
  <c r="AF841" i="1"/>
  <c r="AS841" i="1" s="1"/>
  <c r="AU841" i="1" s="1"/>
  <c r="AF843" i="1"/>
  <c r="AS843" i="1" s="1"/>
  <c r="AU843" i="1" s="1"/>
  <c r="AF845" i="1"/>
  <c r="AS845" i="1" s="1"/>
  <c r="AU845" i="1" s="1"/>
  <c r="AF847" i="1"/>
  <c r="AS847" i="1" s="1"/>
  <c r="AU847" i="1" s="1"/>
  <c r="AF851" i="1"/>
  <c r="AS851" i="1" s="1"/>
  <c r="AU851" i="1" s="1"/>
  <c r="AF853" i="1"/>
  <c r="AS853" i="1" s="1"/>
  <c r="AU853" i="1" s="1"/>
  <c r="AF855" i="1"/>
  <c r="AS855" i="1" s="1"/>
  <c r="AU855" i="1" s="1"/>
  <c r="AF857" i="1"/>
  <c r="AS857" i="1" s="1"/>
  <c r="AU857" i="1" s="1"/>
  <c r="AF859" i="1"/>
  <c r="AS859" i="1" s="1"/>
  <c r="AU859" i="1" s="1"/>
  <c r="AF861" i="1"/>
  <c r="AS861" i="1" s="1"/>
  <c r="AU861" i="1" s="1"/>
  <c r="AF871" i="1"/>
  <c r="AS871" i="1" s="1"/>
  <c r="AU871" i="1" s="1"/>
  <c r="AF877" i="1"/>
  <c r="AS877" i="1" s="1"/>
  <c r="AU877" i="1" s="1"/>
  <c r="AF881" i="1"/>
  <c r="AS881" i="1" s="1"/>
  <c r="AU881" i="1" s="1"/>
  <c r="AF883" i="1"/>
  <c r="AS883" i="1" s="1"/>
  <c r="AU883" i="1" s="1"/>
  <c r="AF885" i="1"/>
  <c r="AS885" i="1" s="1"/>
  <c r="AU885" i="1" s="1"/>
  <c r="AF891" i="1"/>
  <c r="AS891" i="1" s="1"/>
  <c r="AU891" i="1" s="1"/>
  <c r="AF893" i="1"/>
  <c r="AS893" i="1" s="1"/>
  <c r="AU893" i="1" s="1"/>
  <c r="AF895" i="1"/>
  <c r="AS895" i="1" s="1"/>
  <c r="AU895" i="1" s="1"/>
  <c r="AF897" i="1"/>
  <c r="AS897" i="1" s="1"/>
  <c r="AU897" i="1" s="1"/>
  <c r="AF899" i="1"/>
  <c r="AS899" i="1" s="1"/>
  <c r="AU899" i="1" s="1"/>
  <c r="AF903" i="1"/>
  <c r="AS903" i="1" s="1"/>
  <c r="AU903" i="1" s="1"/>
  <c r="AF905" i="1"/>
  <c r="AS905" i="1" s="1"/>
  <c r="AU905" i="1" s="1"/>
  <c r="AF911" i="1"/>
  <c r="AS911" i="1" s="1"/>
  <c r="AU911" i="1" s="1"/>
  <c r="AF921" i="1"/>
  <c r="AS921" i="1" s="1"/>
  <c r="AU921" i="1" s="1"/>
  <c r="AF925" i="1"/>
  <c r="AS925" i="1" s="1"/>
  <c r="AU925" i="1" s="1"/>
  <c r="AF929" i="1"/>
  <c r="AS929" i="1" s="1"/>
  <c r="AU929" i="1" s="1"/>
  <c r="AF931" i="1"/>
  <c r="AS931" i="1" s="1"/>
  <c r="AU931" i="1" s="1"/>
  <c r="AF933" i="1"/>
  <c r="AS933" i="1" s="1"/>
  <c r="AU933" i="1" s="1"/>
  <c r="AF937" i="1"/>
  <c r="AS937" i="1" s="1"/>
  <c r="AU937" i="1" s="1"/>
  <c r="AF941" i="1"/>
  <c r="AS941" i="1" s="1"/>
  <c r="AU941" i="1" s="1"/>
  <c r="AF943" i="1"/>
  <c r="AS943" i="1" s="1"/>
  <c r="AU943" i="1" s="1"/>
  <c r="AF947" i="1"/>
  <c r="AS947" i="1" s="1"/>
  <c r="AU947" i="1" s="1"/>
  <c r="AF949" i="1"/>
  <c r="AS949" i="1" s="1"/>
  <c r="AU949" i="1" s="1"/>
  <c r="AF955" i="1"/>
  <c r="AS955" i="1" s="1"/>
  <c r="AU955" i="1" s="1"/>
  <c r="AF961" i="1"/>
  <c r="AS961" i="1" s="1"/>
  <c r="AU961" i="1" s="1"/>
  <c r="AF963" i="1"/>
  <c r="AS963" i="1" s="1"/>
  <c r="AU963" i="1" s="1"/>
  <c r="AG11" i="1"/>
  <c r="AG15" i="1"/>
  <c r="AG17" i="1"/>
  <c r="AG19" i="1"/>
  <c r="AG21" i="1"/>
  <c r="AG25" i="1"/>
  <c r="AG29" i="1"/>
  <c r="AG37" i="1"/>
  <c r="AG43" i="1"/>
  <c r="AG45" i="1"/>
  <c r="AG49" i="1"/>
  <c r="AG57" i="1"/>
  <c r="AG63" i="1"/>
  <c r="AG69" i="1"/>
  <c r="AG71" i="1"/>
  <c r="AG75" i="1"/>
  <c r="AG77" i="1"/>
  <c r="AG93" i="1"/>
  <c r="AG99" i="1"/>
  <c r="AG103" i="1"/>
  <c r="AG109" i="1"/>
  <c r="AG113" i="1"/>
  <c r="AG117" i="1"/>
  <c r="AG121" i="1"/>
  <c r="AG123" i="1"/>
  <c r="AG127" i="1"/>
  <c r="AG129" i="1"/>
  <c r="AG133" i="1"/>
  <c r="AG141" i="1"/>
  <c r="AG151" i="1"/>
  <c r="AG159" i="1"/>
  <c r="AG163" i="1"/>
  <c r="AG167" i="1"/>
  <c r="AG173" i="1"/>
  <c r="AG177" i="1"/>
  <c r="AG179" i="1"/>
  <c r="AG181" i="1"/>
  <c r="AG185" i="1"/>
  <c r="AG191" i="1"/>
  <c r="AG197" i="1"/>
  <c r="AG199" i="1"/>
  <c r="AG201" i="1"/>
  <c r="AG209" i="1"/>
  <c r="AG211" i="1"/>
  <c r="AG217" i="1"/>
  <c r="AG219" i="1"/>
  <c r="AG221" i="1"/>
  <c r="AG223" i="1"/>
  <c r="AG227" i="1"/>
  <c r="AG229" i="1"/>
  <c r="AG233" i="1"/>
  <c r="AG235" i="1"/>
  <c r="AG237" i="1"/>
  <c r="AG239" i="1"/>
  <c r="AG245" i="1"/>
  <c r="AG247" i="1"/>
  <c r="AG251" i="1"/>
  <c r="AG253" i="1"/>
  <c r="AG255" i="1"/>
  <c r="AG257" i="1"/>
  <c r="AG265" i="1"/>
  <c r="AG269" i="1"/>
  <c r="AG273" i="1"/>
  <c r="AG275" i="1"/>
  <c r="AG277" i="1"/>
  <c r="AG279" i="1"/>
  <c r="AG281" i="1"/>
  <c r="AG283" i="1"/>
  <c r="AG293" i="1"/>
  <c r="AG297" i="1"/>
  <c r="AG301" i="1"/>
  <c r="AG309" i="1"/>
  <c r="AG311" i="1"/>
  <c r="AG313" i="1"/>
  <c r="AG315" i="1"/>
  <c r="AG325" i="1"/>
  <c r="AG331" i="1"/>
  <c r="AG335" i="1"/>
  <c r="AG341" i="1"/>
  <c r="AG345" i="1"/>
  <c r="AG347" i="1"/>
  <c r="AG349" i="1"/>
  <c r="AG355" i="1"/>
  <c r="AG363" i="1"/>
  <c r="AG371" i="1"/>
  <c r="AG373" i="1"/>
  <c r="AG375" i="1"/>
  <c r="AG379" i="1"/>
  <c r="AG381" i="1"/>
  <c r="AG391" i="1"/>
  <c r="AG393" i="1"/>
  <c r="AG395" i="1"/>
  <c r="AG397" i="1"/>
  <c r="AG405" i="1"/>
  <c r="AG409" i="1"/>
  <c r="AG411" i="1"/>
  <c r="AG415" i="1"/>
  <c r="AG419" i="1"/>
  <c r="AG421" i="1"/>
  <c r="AG423" i="1"/>
  <c r="AG433" i="1"/>
  <c r="AG435" i="1"/>
  <c r="AG441" i="1"/>
  <c r="AG445" i="1"/>
  <c r="AG449" i="1"/>
  <c r="AG457" i="1"/>
  <c r="AG459" i="1"/>
  <c r="AG465" i="1"/>
  <c r="AG467" i="1"/>
  <c r="AG469" i="1"/>
  <c r="AG471" i="1"/>
  <c r="AG473" i="1"/>
  <c r="AG475" i="1"/>
  <c r="AG477" i="1"/>
  <c r="AG479" i="1"/>
  <c r="AG481" i="1"/>
  <c r="AG485" i="1"/>
  <c r="AG489" i="1"/>
  <c r="AG491" i="1"/>
  <c r="AG493" i="1"/>
  <c r="AG497" i="1"/>
  <c r="AG499" i="1"/>
  <c r="AG501" i="1"/>
  <c r="AG503" i="1"/>
  <c r="AG505" i="1"/>
  <c r="AG509" i="1"/>
  <c r="AG511" i="1"/>
  <c r="AG519" i="1"/>
  <c r="AG521" i="1"/>
  <c r="AG523" i="1"/>
  <c r="AG527" i="1"/>
  <c r="AG531" i="1"/>
  <c r="AG533" i="1"/>
  <c r="AG539" i="1"/>
  <c r="AG541" i="1"/>
  <c r="AG549" i="1"/>
  <c r="AG559" i="1"/>
  <c r="AG563" i="1"/>
  <c r="AG567" i="1"/>
  <c r="AG569" i="1"/>
  <c r="AG571" i="1"/>
  <c r="AG573" i="1"/>
  <c r="AG575" i="1"/>
  <c r="AG577" i="1"/>
  <c r="AG579" i="1"/>
  <c r="AG583" i="1"/>
  <c r="AG597" i="1"/>
  <c r="AG599" i="1"/>
  <c r="AG601" i="1"/>
  <c r="AG605" i="1"/>
  <c r="AG607" i="1"/>
  <c r="AG611" i="1"/>
  <c r="AG613" i="1"/>
  <c r="AG617" i="1"/>
  <c r="AG619" i="1"/>
  <c r="AG621" i="1"/>
  <c r="AG625" i="1"/>
  <c r="AG627" i="1"/>
  <c r="AG629" i="1"/>
  <c r="AG631" i="1"/>
  <c r="AG633" i="1"/>
  <c r="AG637" i="1"/>
  <c r="AG641" i="1"/>
  <c r="AG643" i="1"/>
  <c r="AG649" i="1"/>
  <c r="AG653" i="1"/>
  <c r="AG655" i="1"/>
  <c r="AG663" i="1"/>
  <c r="AG665" i="1"/>
  <c r="AG671" i="1"/>
  <c r="AG673" i="1"/>
  <c r="AG675" i="1"/>
  <c r="AG683" i="1"/>
  <c r="AG685" i="1"/>
  <c r="AG687" i="1"/>
  <c r="AG689" i="1"/>
  <c r="AG691" i="1"/>
  <c r="AG693" i="1"/>
  <c r="AG695" i="1"/>
  <c r="AG697" i="1"/>
  <c r="AG699" i="1"/>
  <c r="AG701" i="1"/>
  <c r="AG703" i="1"/>
  <c r="AG705" i="1"/>
  <c r="AG707" i="1"/>
  <c r="AG709" i="1"/>
  <c r="AG711" i="1"/>
  <c r="AG713" i="1"/>
  <c r="AG717" i="1"/>
  <c r="AG723" i="1"/>
  <c r="AG725" i="1"/>
  <c r="AG729" i="1"/>
  <c r="AG733" i="1"/>
  <c r="AG741" i="1"/>
  <c r="AG747" i="1"/>
  <c r="AG751" i="1"/>
  <c r="AG757" i="1"/>
  <c r="AG759" i="1"/>
  <c r="AG761" i="1"/>
  <c r="AG763" i="1"/>
  <c r="AG767" i="1"/>
  <c r="AG769" i="1"/>
  <c r="AG771" i="1"/>
  <c r="AG779" i="1"/>
  <c r="AG783" i="1"/>
  <c r="AG787" i="1"/>
  <c r="AG793" i="1"/>
  <c r="AG795" i="1"/>
  <c r="AG797" i="1"/>
  <c r="AG801" i="1"/>
  <c r="AG803" i="1"/>
  <c r="AG811" i="1"/>
  <c r="AG813" i="1"/>
  <c r="AG815" i="1"/>
  <c r="AG819" i="1"/>
  <c r="AG821" i="1"/>
  <c r="AG823" i="1"/>
  <c r="AG827" i="1"/>
  <c r="AG833" i="1"/>
  <c r="AG835" i="1"/>
  <c r="AG837" i="1"/>
  <c r="AG841" i="1"/>
  <c r="AG843" i="1"/>
  <c r="AG845" i="1"/>
  <c r="AG847" i="1"/>
  <c r="AG851" i="1"/>
  <c r="AG853" i="1"/>
  <c r="AG855" i="1"/>
  <c r="AG857" i="1"/>
  <c r="AG859" i="1"/>
  <c r="AG861" i="1"/>
  <c r="AG871" i="1"/>
  <c r="AG877" i="1"/>
  <c r="AG881" i="1"/>
  <c r="AG883" i="1"/>
  <c r="AG885" i="1"/>
  <c r="AG891" i="1"/>
  <c r="AG893" i="1"/>
  <c r="AG895" i="1"/>
  <c r="AG897" i="1"/>
  <c r="AG899" i="1"/>
  <c r="AG903" i="1"/>
  <c r="AG905" i="1"/>
  <c r="AG911" i="1"/>
  <c r="AG921" i="1"/>
  <c r="AG925" i="1"/>
  <c r="AG929" i="1"/>
  <c r="AG931" i="1"/>
  <c r="AG933" i="1"/>
  <c r="AG937" i="1"/>
  <c r="AG941" i="1"/>
  <c r="AG943" i="1"/>
  <c r="AG947" i="1"/>
  <c r="AG949" i="1"/>
  <c r="AG955" i="1"/>
  <c r="AG961" i="1"/>
  <c r="AG963" i="1"/>
  <c r="AH11" i="1"/>
  <c r="AH15" i="1"/>
  <c r="AH17" i="1"/>
  <c r="AH19" i="1"/>
  <c r="AH21" i="1"/>
  <c r="AH25" i="1"/>
  <c r="AH29" i="1"/>
  <c r="AH37" i="1"/>
  <c r="AH43" i="1"/>
  <c r="AH45" i="1"/>
  <c r="AH49" i="1"/>
  <c r="AH57" i="1"/>
  <c r="AH63" i="1"/>
  <c r="AH69" i="1"/>
  <c r="AH71" i="1"/>
  <c r="AH75" i="1"/>
  <c r="AH77" i="1"/>
  <c r="AH93" i="1"/>
  <c r="AH99" i="1"/>
  <c r="AH103" i="1"/>
  <c r="AH109" i="1"/>
  <c r="AH113" i="1"/>
  <c r="AH117" i="1"/>
  <c r="AH121" i="1"/>
  <c r="AH123" i="1"/>
  <c r="AH127" i="1"/>
  <c r="AH129" i="1"/>
  <c r="AH133" i="1"/>
  <c r="AH141" i="1"/>
  <c r="AH151" i="1"/>
  <c r="AH159" i="1"/>
  <c r="AH163" i="1"/>
  <c r="AH167" i="1"/>
  <c r="AH173" i="1"/>
  <c r="AH177" i="1"/>
  <c r="AH179" i="1"/>
  <c r="AH181" i="1"/>
  <c r="AH185" i="1"/>
  <c r="AH191" i="1"/>
  <c r="AH197" i="1"/>
  <c r="AH199" i="1"/>
  <c r="AH201" i="1"/>
  <c r="AH209" i="1"/>
  <c r="AH211" i="1"/>
  <c r="AH217" i="1"/>
  <c r="AH219" i="1"/>
  <c r="AH221" i="1"/>
  <c r="AH223" i="1"/>
  <c r="AH227" i="1"/>
  <c r="AH229" i="1"/>
  <c r="AH233" i="1"/>
  <c r="AH235" i="1"/>
  <c r="AH237" i="1"/>
  <c r="AH239" i="1"/>
  <c r="AH245" i="1"/>
  <c r="AH247" i="1"/>
  <c r="AH251" i="1"/>
  <c r="AH253" i="1"/>
  <c r="AH255" i="1"/>
  <c r="AH257" i="1"/>
  <c r="AH265" i="1"/>
  <c r="AH269" i="1"/>
  <c r="AH273" i="1"/>
  <c r="AH275" i="1"/>
  <c r="AH277" i="1"/>
  <c r="AH279" i="1"/>
  <c r="AH281" i="1"/>
  <c r="AH283" i="1"/>
  <c r="AH293" i="1"/>
  <c r="AH297" i="1"/>
  <c r="AH309" i="1"/>
  <c r="AH311" i="1"/>
  <c r="AH313" i="1"/>
  <c r="AH315" i="1"/>
  <c r="AH325" i="1"/>
  <c r="AH331" i="1"/>
  <c r="AH335" i="1"/>
  <c r="AH341" i="1"/>
  <c r="AH345" i="1"/>
  <c r="AH347" i="1"/>
  <c r="AH349" i="1"/>
  <c r="AH355" i="1"/>
  <c r="AH363" i="1"/>
  <c r="AH371" i="1"/>
  <c r="AH373" i="1"/>
  <c r="AH375" i="1"/>
  <c r="AH379" i="1"/>
  <c r="AH381" i="1"/>
  <c r="AH391" i="1"/>
  <c r="AH393" i="1"/>
  <c r="AH395" i="1"/>
  <c r="AH397" i="1"/>
  <c r="AH405" i="1"/>
  <c r="AH409" i="1"/>
  <c r="AH415" i="1"/>
  <c r="AH419" i="1"/>
  <c r="AH421" i="1"/>
  <c r="AH423" i="1"/>
  <c r="AH433" i="1"/>
  <c r="AH435" i="1"/>
  <c r="AH441" i="1"/>
  <c r="AH445" i="1"/>
  <c r="AH449" i="1"/>
  <c r="AH457" i="1"/>
  <c r="AH459" i="1"/>
  <c r="AH465" i="1"/>
  <c r="AH467" i="1"/>
  <c r="AH469" i="1"/>
  <c r="AH471" i="1"/>
  <c r="AH473" i="1"/>
  <c r="AH475" i="1"/>
  <c r="AH477" i="1"/>
  <c r="AH479" i="1"/>
  <c r="AH481" i="1"/>
  <c r="AH485" i="1"/>
  <c r="AH489" i="1"/>
  <c r="AH491" i="1"/>
  <c r="AH493" i="1"/>
  <c r="AH497" i="1"/>
  <c r="AH499" i="1"/>
  <c r="AH501" i="1"/>
  <c r="AH503" i="1"/>
  <c r="AH505" i="1"/>
  <c r="AH509" i="1"/>
  <c r="AH511" i="1"/>
  <c r="AH519" i="1"/>
  <c r="AH521" i="1"/>
  <c r="AH523" i="1"/>
  <c r="AH527" i="1"/>
  <c r="AH531" i="1"/>
  <c r="AH533" i="1"/>
  <c r="AH539" i="1"/>
  <c r="AH541" i="1"/>
  <c r="AH549" i="1"/>
  <c r="AH559" i="1"/>
  <c r="AH563" i="1"/>
  <c r="AH567" i="1"/>
  <c r="AH569" i="1"/>
  <c r="AH571" i="1"/>
  <c r="AH573" i="1"/>
  <c r="AH575" i="1"/>
  <c r="AH577" i="1"/>
  <c r="AH579" i="1"/>
  <c r="AH583" i="1"/>
  <c r="AH597" i="1"/>
  <c r="AH599" i="1"/>
  <c r="AH601" i="1"/>
  <c r="AH605" i="1"/>
  <c r="AH607" i="1"/>
  <c r="AH611" i="1"/>
  <c r="AH613" i="1"/>
  <c r="AH617" i="1"/>
  <c r="AH619" i="1"/>
  <c r="AH621" i="1"/>
  <c r="AH625" i="1"/>
  <c r="AH627" i="1"/>
  <c r="AH629" i="1"/>
  <c r="AH631" i="1"/>
  <c r="AH633" i="1"/>
  <c r="AH637" i="1"/>
  <c r="AH641" i="1"/>
  <c r="AH643" i="1"/>
  <c r="AH649" i="1"/>
  <c r="AH653" i="1"/>
  <c r="AH655" i="1"/>
  <c r="AH663" i="1"/>
  <c r="AH665" i="1"/>
  <c r="AH671" i="1"/>
  <c r="AH673" i="1"/>
  <c r="AH675" i="1"/>
  <c r="AH683" i="1"/>
  <c r="AH685" i="1"/>
  <c r="AH687" i="1"/>
  <c r="AH689" i="1"/>
  <c r="AH691" i="1"/>
  <c r="AH693" i="1"/>
  <c r="AH695" i="1"/>
  <c r="AH697" i="1"/>
  <c r="AH699" i="1"/>
  <c r="AH701" i="1"/>
  <c r="AH703" i="1"/>
  <c r="AH707" i="1"/>
  <c r="AH709" i="1"/>
  <c r="AH711" i="1"/>
  <c r="AH713" i="1"/>
  <c r="AH717" i="1"/>
  <c r="AH723" i="1"/>
  <c r="AH725" i="1"/>
  <c r="AH729" i="1"/>
  <c r="AH733" i="1"/>
  <c r="AH741" i="1"/>
  <c r="AH747" i="1"/>
  <c r="AH751" i="1"/>
  <c r="AH757" i="1"/>
  <c r="AH759" i="1"/>
  <c r="AH761" i="1"/>
  <c r="AH763" i="1"/>
  <c r="AH767" i="1"/>
  <c r="AH769" i="1"/>
  <c r="AH771" i="1"/>
  <c r="AH779" i="1"/>
  <c r="AH783" i="1"/>
  <c r="AH787" i="1"/>
  <c r="AH793" i="1"/>
  <c r="AH795" i="1"/>
  <c r="AH797" i="1"/>
  <c r="AH801" i="1"/>
  <c r="AH803" i="1"/>
  <c r="AH818" i="1"/>
  <c r="AH830" i="1"/>
  <c r="AH834" i="1"/>
  <c r="AH838" i="1"/>
  <c r="AU400" i="1" l="1"/>
  <c r="AU280" i="1"/>
  <c r="AU62" i="1"/>
  <c r="AU44" i="1"/>
  <c r="AU201" i="1"/>
  <c r="AU562" i="1"/>
  <c r="AU536" i="1"/>
  <c r="AU528" i="1"/>
  <c r="AU482" i="1"/>
  <c r="AU478" i="1"/>
  <c r="AU414" i="1"/>
  <c r="AU402" i="1"/>
  <c r="AU386" i="1"/>
  <c r="AU368" i="1"/>
  <c r="AU340" i="1"/>
  <c r="AU308" i="1"/>
  <c r="AU282" i="1"/>
  <c r="AU188" i="1"/>
  <c r="AU170" i="1"/>
  <c r="AU166" i="1"/>
  <c r="AU158" i="1"/>
  <c r="AU150" i="1"/>
  <c r="AU114" i="1"/>
  <c r="AU92" i="1"/>
  <c r="AU86" i="1"/>
  <c r="AU64" i="1"/>
  <c r="AU26" i="1"/>
  <c r="W21" i="6"/>
  <c r="AU556" i="1"/>
  <c r="AU542" i="1"/>
  <c r="AU510" i="1"/>
  <c r="AU466" i="1"/>
  <c r="AU396" i="1"/>
  <c r="AU380" i="1"/>
  <c r="AU250" i="1"/>
  <c r="AU228" i="1"/>
  <c r="AU208" i="1"/>
  <c r="AU198" i="1"/>
  <c r="AU70" i="1"/>
  <c r="AU58" i="1"/>
  <c r="AU38" i="1"/>
  <c r="AU10" i="1"/>
  <c r="U17" i="10"/>
  <c r="R18" i="10"/>
  <c r="T20" i="10"/>
  <c r="V22" i="10"/>
  <c r="S23" i="10"/>
  <c r="D139" i="10"/>
  <c r="S115" i="10"/>
  <c r="E24" i="10"/>
  <c r="L115" i="10" s="1"/>
  <c r="U16" i="10"/>
  <c r="V17" i="10"/>
  <c r="R17" i="10"/>
  <c r="S18" i="10"/>
  <c r="T19" i="10"/>
  <c r="U20" i="10"/>
  <c r="M20" i="10"/>
  <c r="V21" i="10"/>
  <c r="R21" i="10"/>
  <c r="S22" i="10"/>
  <c r="T23" i="10"/>
  <c r="C139" i="10"/>
  <c r="R115" i="10"/>
  <c r="G139" i="10"/>
  <c r="V115" i="10"/>
  <c r="R16" i="10"/>
  <c r="B24" i="10"/>
  <c r="G4" i="10"/>
  <c r="G6" i="10"/>
  <c r="G8" i="10"/>
  <c r="G10" i="10"/>
  <c r="G5" i="10"/>
  <c r="G7" i="10"/>
  <c r="G9" i="10"/>
  <c r="G11" i="10"/>
  <c r="E11" i="10"/>
  <c r="D10" i="10"/>
  <c r="E9" i="10"/>
  <c r="D8" i="10"/>
  <c r="C7" i="10"/>
  <c r="B6" i="10"/>
  <c r="F6" i="10"/>
  <c r="E5" i="10"/>
  <c r="D4" i="10"/>
  <c r="B11" i="10"/>
  <c r="D11" i="10"/>
  <c r="F11" i="10"/>
  <c r="C10" i="10"/>
  <c r="E10" i="10"/>
  <c r="B9" i="10"/>
  <c r="D9" i="10"/>
  <c r="F9" i="10"/>
  <c r="C8" i="10"/>
  <c r="E8" i="10"/>
  <c r="B7" i="10"/>
  <c r="D7" i="10"/>
  <c r="F7" i="10"/>
  <c r="C6" i="10"/>
  <c r="E6" i="10"/>
  <c r="B5" i="10"/>
  <c r="D5" i="10"/>
  <c r="F5" i="10"/>
  <c r="C4" i="10"/>
  <c r="E4" i="10"/>
  <c r="C11" i="10"/>
  <c r="B10" i="10"/>
  <c r="F10" i="10"/>
  <c r="C9" i="10"/>
  <c r="B8" i="10"/>
  <c r="F8" i="10"/>
  <c r="E7" i="10"/>
  <c r="D6" i="10"/>
  <c r="C5" i="10"/>
  <c r="B4" i="10"/>
  <c r="F4" i="10"/>
  <c r="T18" i="10"/>
  <c r="V20" i="10"/>
  <c r="S21" i="10"/>
  <c r="U23" i="10"/>
  <c r="M23" i="10"/>
  <c r="G24" i="10"/>
  <c r="O23" i="10" s="1"/>
  <c r="D24" i="10"/>
  <c r="AA17" i="10" s="1"/>
  <c r="T16" i="10"/>
  <c r="V18" i="10"/>
  <c r="S19" i="10"/>
  <c r="U21" i="10"/>
  <c r="M21" i="10"/>
  <c r="J22" i="10"/>
  <c r="R22" i="10"/>
  <c r="B139" i="10"/>
  <c r="F139" i="10"/>
  <c r="U115" i="10"/>
  <c r="S16" i="10"/>
  <c r="C24" i="10"/>
  <c r="Y23" i="10" s="1"/>
  <c r="T17" i="10"/>
  <c r="U18" i="10"/>
  <c r="M18" i="10"/>
  <c r="V19" i="10"/>
  <c r="R19" i="10"/>
  <c r="J19" i="10"/>
  <c r="S20" i="10"/>
  <c r="T21" i="10"/>
  <c r="U22" i="10"/>
  <c r="V23" i="10"/>
  <c r="R23" i="10"/>
  <c r="J23" i="10"/>
  <c r="E139" i="10"/>
  <c r="T139" i="10" s="1"/>
  <c r="T115" i="10"/>
  <c r="F24" i="10"/>
  <c r="N16" i="10" s="1"/>
  <c r="V16" i="10"/>
  <c r="S17" i="10"/>
  <c r="U19" i="10"/>
  <c r="M19" i="10"/>
  <c r="J20" i="10"/>
  <c r="R20" i="10"/>
  <c r="T22" i="10"/>
  <c r="Z17" i="6"/>
  <c r="X22" i="6"/>
  <c r="X20" i="6"/>
  <c r="B25" i="7"/>
  <c r="V18" i="7"/>
  <c r="T21" i="7"/>
  <c r="R19" i="7"/>
  <c r="AU516" i="1"/>
  <c r="AU502" i="1"/>
  <c r="AU324" i="1"/>
  <c r="Z19" i="6"/>
  <c r="AU560" i="1"/>
  <c r="AU454" i="1"/>
  <c r="R23" i="7"/>
  <c r="X23" i="6"/>
  <c r="R20" i="7"/>
  <c r="U19" i="7"/>
  <c r="V21" i="7"/>
  <c r="H6" i="6"/>
  <c r="I7" i="6"/>
  <c r="H10" i="6"/>
  <c r="I11" i="6"/>
  <c r="I4" i="6"/>
  <c r="H7" i="6"/>
  <c r="I8" i="6"/>
  <c r="H11" i="6"/>
  <c r="I9" i="6"/>
  <c r="H5" i="6"/>
  <c r="I10" i="6"/>
  <c r="Y10" i="6" s="1"/>
  <c r="H4" i="6"/>
  <c r="I5" i="6"/>
  <c r="H9" i="6"/>
  <c r="H8" i="6"/>
  <c r="I6" i="6"/>
  <c r="X16" i="6"/>
  <c r="E24" i="6"/>
  <c r="Q19" i="6" s="1"/>
  <c r="T20" i="7"/>
  <c r="W19" i="6"/>
  <c r="Z16" i="6"/>
  <c r="G24" i="6"/>
  <c r="S19" i="6" s="1"/>
  <c r="V22" i="6"/>
  <c r="Y115" i="6"/>
  <c r="F139" i="6"/>
  <c r="T23" i="7"/>
  <c r="U23" i="7"/>
  <c r="U115" i="7"/>
  <c r="F139" i="7"/>
  <c r="D139" i="7"/>
  <c r="S115" i="7"/>
  <c r="E7" i="6"/>
  <c r="E11" i="6"/>
  <c r="D7" i="6"/>
  <c r="D11" i="6"/>
  <c r="E6" i="6"/>
  <c r="E10" i="6"/>
  <c r="D6" i="6"/>
  <c r="D10" i="6"/>
  <c r="E9" i="6"/>
  <c r="D9" i="6"/>
  <c r="E4" i="6"/>
  <c r="D4" i="6"/>
  <c r="D5" i="6"/>
  <c r="E8" i="6"/>
  <c r="D8" i="6"/>
  <c r="E5" i="6"/>
  <c r="V23" i="6"/>
  <c r="V115" i="6"/>
  <c r="C139" i="6"/>
  <c r="Y18" i="6"/>
  <c r="W23" i="6"/>
  <c r="S16" i="7"/>
  <c r="D24" i="7"/>
  <c r="C25" i="7"/>
  <c r="R17" i="7"/>
  <c r="C24" i="6"/>
  <c r="O21" i="6" s="1"/>
  <c r="V16" i="6"/>
  <c r="B139" i="6"/>
  <c r="T19" i="7"/>
  <c r="S18" i="7"/>
  <c r="L18" i="7"/>
  <c r="U22" i="7"/>
  <c r="F25" i="7"/>
  <c r="R18" i="7"/>
  <c r="S22" i="7"/>
  <c r="T17" i="7"/>
  <c r="U21" i="7"/>
  <c r="E139" i="7"/>
  <c r="T115" i="7"/>
  <c r="B24" i="6"/>
  <c r="N16" i="6" s="1"/>
  <c r="X19" i="6"/>
  <c r="E25" i="7"/>
  <c r="U20" i="7"/>
  <c r="R22" i="7"/>
  <c r="AU554" i="1"/>
  <c r="AU538" i="1"/>
  <c r="AU406" i="1"/>
  <c r="AU348" i="1"/>
  <c r="AU178" i="1"/>
  <c r="AU116" i="1"/>
  <c r="AU90" i="1"/>
  <c r="F25" i="2"/>
  <c r="B25" i="2"/>
  <c r="E25" i="2"/>
  <c r="Q22" i="6"/>
  <c r="N23" i="6"/>
  <c r="Q16" i="6"/>
  <c r="Z21" i="6"/>
  <c r="X18" i="6"/>
  <c r="Z18" i="6"/>
  <c r="X21" i="6"/>
  <c r="AR9" i="1"/>
  <c r="AS9" i="1"/>
  <c r="AU9" i="1" s="1"/>
  <c r="B7" i="6"/>
  <c r="B11" i="6"/>
  <c r="C7" i="6"/>
  <c r="C11" i="6"/>
  <c r="B6" i="6"/>
  <c r="B10" i="6"/>
  <c r="C6" i="6"/>
  <c r="C10" i="6"/>
  <c r="B9" i="6"/>
  <c r="C9" i="6"/>
  <c r="B4" i="6"/>
  <c r="C4" i="6"/>
  <c r="C5" i="6"/>
  <c r="B8" i="6"/>
  <c r="B5" i="6"/>
  <c r="C8" i="6"/>
  <c r="Y19" i="6"/>
  <c r="Y21" i="6"/>
  <c r="Z115" i="6"/>
  <c r="G139" i="6"/>
  <c r="Y20" i="6"/>
  <c r="Y23" i="6"/>
  <c r="W22" i="6"/>
  <c r="Y17" i="6"/>
  <c r="V21" i="6"/>
  <c r="X115" i="6"/>
  <c r="E139" i="6"/>
  <c r="T18" i="7"/>
  <c r="V18" i="6"/>
  <c r="Z20" i="6"/>
  <c r="U17" i="7"/>
  <c r="S17" i="7"/>
  <c r="V16" i="7"/>
  <c r="G24" i="7"/>
  <c r="O21" i="7" s="1"/>
  <c r="S19" i="7"/>
  <c r="G139" i="7"/>
  <c r="V115" i="7"/>
  <c r="AR258" i="1"/>
  <c r="AS258" i="1"/>
  <c r="AU258" i="1" s="1"/>
  <c r="W17" i="6"/>
  <c r="T22" i="7"/>
  <c r="S23" i="7"/>
  <c r="D5" i="7"/>
  <c r="B6" i="7"/>
  <c r="F6" i="7"/>
  <c r="D7" i="7"/>
  <c r="B8" i="7"/>
  <c r="F8" i="7"/>
  <c r="D9" i="7"/>
  <c r="B10" i="7"/>
  <c r="F10" i="7"/>
  <c r="D11" i="7"/>
  <c r="C4" i="7"/>
  <c r="G4" i="7"/>
  <c r="C5" i="7"/>
  <c r="G5" i="7"/>
  <c r="E6" i="7"/>
  <c r="C7" i="7"/>
  <c r="G7" i="7"/>
  <c r="E8" i="7"/>
  <c r="C9" i="7"/>
  <c r="G9" i="7"/>
  <c r="E10" i="7"/>
  <c r="C11" i="7"/>
  <c r="G11" i="7"/>
  <c r="F4" i="7"/>
  <c r="B5" i="7"/>
  <c r="F5" i="7"/>
  <c r="D6" i="7"/>
  <c r="B7" i="7"/>
  <c r="F7" i="7"/>
  <c r="D8" i="7"/>
  <c r="B9" i="7"/>
  <c r="F9" i="7"/>
  <c r="D10" i="7"/>
  <c r="B11" i="7"/>
  <c r="F11" i="7"/>
  <c r="E4" i="7"/>
  <c r="B4" i="7"/>
  <c r="E5" i="7"/>
  <c r="C6" i="7"/>
  <c r="G6" i="7"/>
  <c r="E7" i="7"/>
  <c r="C8" i="7"/>
  <c r="G8" i="7"/>
  <c r="E9" i="7"/>
  <c r="C10" i="7"/>
  <c r="G10" i="7"/>
  <c r="E11" i="7"/>
  <c r="D4" i="7"/>
  <c r="F6" i="6"/>
  <c r="F8" i="6"/>
  <c r="F10" i="6"/>
  <c r="F4" i="6"/>
  <c r="G5" i="6"/>
  <c r="G7" i="6"/>
  <c r="G9" i="6"/>
  <c r="G11" i="6"/>
  <c r="F7" i="6"/>
  <c r="F11" i="6"/>
  <c r="G8" i="6"/>
  <c r="G4" i="6"/>
  <c r="F9" i="6"/>
  <c r="G6" i="6"/>
  <c r="F5" i="6"/>
  <c r="G10" i="6"/>
  <c r="K5" i="6"/>
  <c r="K6" i="6"/>
  <c r="K7" i="6"/>
  <c r="K8" i="6"/>
  <c r="K9" i="6"/>
  <c r="K10" i="6"/>
  <c r="K11" i="6"/>
  <c r="J8" i="6"/>
  <c r="J5" i="6"/>
  <c r="J9" i="6"/>
  <c r="J4" i="6"/>
  <c r="J6" i="6"/>
  <c r="K4" i="6"/>
  <c r="J7" i="6"/>
  <c r="J10" i="6"/>
  <c r="J11" i="6"/>
  <c r="V17" i="6"/>
  <c r="V19" i="6"/>
  <c r="Y22" i="6"/>
  <c r="W18" i="6"/>
  <c r="W16" i="6"/>
  <c r="D24" i="6"/>
  <c r="AE17" i="6" s="1"/>
  <c r="Y16" i="6"/>
  <c r="F24" i="6"/>
  <c r="R16" i="6" s="1"/>
  <c r="W20" i="6"/>
  <c r="W115" i="6"/>
  <c r="D139" i="6"/>
  <c r="V20" i="6"/>
  <c r="F24" i="7"/>
  <c r="U16" i="7"/>
  <c r="T16" i="7"/>
  <c r="E24" i="7"/>
  <c r="M17" i="7" s="1"/>
  <c r="C24" i="7"/>
  <c r="K19" i="7" s="1"/>
  <c r="R16" i="7"/>
  <c r="S21" i="7"/>
  <c r="R115" i="7"/>
  <c r="C139" i="7"/>
  <c r="R139" i="7" s="1"/>
  <c r="S20" i="7"/>
  <c r="Q20" i="6"/>
  <c r="Z23" i="6"/>
  <c r="V20" i="7"/>
  <c r="X17" i="6"/>
  <c r="AL17" i="6" s="1"/>
  <c r="Z22" i="6"/>
  <c r="B24" i="7"/>
  <c r="V19" i="7"/>
  <c r="U18" i="7"/>
  <c r="V22" i="7"/>
  <c r="AQ131" i="1"/>
  <c r="C25" i="2"/>
  <c r="P25" i="2" s="1"/>
  <c r="R23" i="2"/>
  <c r="R16" i="2"/>
  <c r="R18" i="2"/>
  <c r="R20" i="2"/>
  <c r="R22" i="2"/>
  <c r="U21" i="2"/>
  <c r="T18" i="2"/>
  <c r="V16" i="2"/>
  <c r="V28" i="3" s="1"/>
  <c r="V23" i="2"/>
  <c r="V35" i="3" s="1"/>
  <c r="S21" i="2"/>
  <c r="U19" i="2"/>
  <c r="T16" i="2"/>
  <c r="T23" i="2"/>
  <c r="V20" i="2"/>
  <c r="V32" i="3" s="1"/>
  <c r="S19" i="2"/>
  <c r="U17" i="2"/>
  <c r="B24" i="2"/>
  <c r="T20" i="2"/>
  <c r="V18" i="2"/>
  <c r="V30" i="3" s="1"/>
  <c r="S17" i="2"/>
  <c r="T22" i="2"/>
  <c r="D139" i="2"/>
  <c r="S115" i="2"/>
  <c r="F139" i="2"/>
  <c r="U115" i="2"/>
  <c r="G139" i="2"/>
  <c r="V115" i="2"/>
  <c r="C139" i="2"/>
  <c r="R139" i="2" s="1"/>
  <c r="R115" i="2"/>
  <c r="E139" i="2"/>
  <c r="T115" i="2"/>
  <c r="AQ961" i="1"/>
  <c r="AR961" i="1"/>
  <c r="AQ943" i="1"/>
  <c r="AR943" i="1"/>
  <c r="AQ931" i="1"/>
  <c r="AR931" i="1"/>
  <c r="AQ911" i="1"/>
  <c r="AR911" i="1"/>
  <c r="AQ897" i="1"/>
  <c r="AR897" i="1"/>
  <c r="AQ885" i="1"/>
  <c r="AR885" i="1"/>
  <c r="AQ871" i="1"/>
  <c r="AR871" i="1"/>
  <c r="AQ855" i="1"/>
  <c r="AR855" i="1"/>
  <c r="AQ841" i="1"/>
  <c r="AR841" i="1"/>
  <c r="AQ827" i="1"/>
  <c r="AR827" i="1"/>
  <c r="AQ815" i="1"/>
  <c r="AR815" i="1"/>
  <c r="AQ811" i="1"/>
  <c r="AR811" i="1"/>
  <c r="AQ795" i="1"/>
  <c r="AR795" i="1"/>
  <c r="AQ779" i="1"/>
  <c r="AR779" i="1"/>
  <c r="AQ763" i="1"/>
  <c r="AR763" i="1"/>
  <c r="AQ751" i="1"/>
  <c r="AR751" i="1"/>
  <c r="AQ729" i="1"/>
  <c r="AR729" i="1"/>
  <c r="AQ717" i="1"/>
  <c r="AR717" i="1"/>
  <c r="AQ707" i="1"/>
  <c r="AR707" i="1"/>
  <c r="AQ699" i="1"/>
  <c r="AR699" i="1"/>
  <c r="AQ687" i="1"/>
  <c r="AR687" i="1"/>
  <c r="AQ673" i="1"/>
  <c r="AR673" i="1"/>
  <c r="AQ659" i="1"/>
  <c r="AR659" i="1"/>
  <c r="AQ643" i="1"/>
  <c r="AR643" i="1"/>
  <c r="AQ631" i="1"/>
  <c r="AR631" i="1"/>
  <c r="AQ621" i="1"/>
  <c r="AR621" i="1"/>
  <c r="AQ611" i="1"/>
  <c r="AR611" i="1"/>
  <c r="AQ599" i="1"/>
  <c r="AR599" i="1"/>
  <c r="AQ577" i="1"/>
  <c r="AR577" i="1"/>
  <c r="AQ569" i="1"/>
  <c r="AR569" i="1"/>
  <c r="AQ549" i="1"/>
  <c r="AR549" i="1"/>
  <c r="AQ531" i="1"/>
  <c r="AR531" i="1"/>
  <c r="AQ519" i="1"/>
  <c r="AR519" i="1"/>
  <c r="AQ503" i="1"/>
  <c r="AR503" i="1"/>
  <c r="AQ493" i="1"/>
  <c r="AR493" i="1"/>
  <c r="AQ481" i="1"/>
  <c r="AR481" i="1"/>
  <c r="AQ473" i="1"/>
  <c r="AR473" i="1"/>
  <c r="AQ465" i="1"/>
  <c r="AR465" i="1"/>
  <c r="AQ445" i="1"/>
  <c r="AR445" i="1"/>
  <c r="AQ423" i="1"/>
  <c r="AR423" i="1"/>
  <c r="AQ411" i="1"/>
  <c r="AR411" i="1"/>
  <c r="AQ395" i="1"/>
  <c r="AR395" i="1"/>
  <c r="AQ379" i="1"/>
  <c r="AR379" i="1"/>
  <c r="AQ363" i="1"/>
  <c r="AR363" i="1"/>
  <c r="AQ335" i="1"/>
  <c r="AR335" i="1"/>
  <c r="AQ313" i="1"/>
  <c r="AR313" i="1"/>
  <c r="AQ297" i="1"/>
  <c r="AR297" i="1"/>
  <c r="AQ279" i="1"/>
  <c r="AR279" i="1"/>
  <c r="AQ275" i="1"/>
  <c r="AR275" i="1"/>
  <c r="AQ257" i="1"/>
  <c r="AR257" i="1"/>
  <c r="AQ247" i="1"/>
  <c r="AR247" i="1"/>
  <c r="AQ235" i="1"/>
  <c r="AR235" i="1"/>
  <c r="AQ223" i="1"/>
  <c r="AR223" i="1"/>
  <c r="AQ211" i="1"/>
  <c r="AR211" i="1"/>
  <c r="AQ197" i="1"/>
  <c r="AR197" i="1"/>
  <c r="AQ179" i="1"/>
  <c r="AR179" i="1"/>
  <c r="AQ163" i="1"/>
  <c r="AR163" i="1"/>
  <c r="AQ133" i="1"/>
  <c r="AR133" i="1"/>
  <c r="AQ121" i="1"/>
  <c r="AR121" i="1"/>
  <c r="AQ103" i="1"/>
  <c r="AR103" i="1"/>
  <c r="AQ75" i="1"/>
  <c r="AR75" i="1"/>
  <c r="AQ57" i="1"/>
  <c r="AR57" i="1"/>
  <c r="AQ37" i="1"/>
  <c r="AR37" i="1"/>
  <c r="AQ19" i="1"/>
  <c r="AR19" i="1"/>
  <c r="AQ962" i="1"/>
  <c r="AR962" i="1"/>
  <c r="AQ952" i="1"/>
  <c r="AR952" i="1"/>
  <c r="AQ940" i="1"/>
  <c r="AR940" i="1"/>
  <c r="AQ926" i="1"/>
  <c r="AR926" i="1"/>
  <c r="AQ920" i="1"/>
  <c r="AR920" i="1"/>
  <c r="AQ910" i="1"/>
  <c r="AR910" i="1"/>
  <c r="AQ896" i="1"/>
  <c r="AR896" i="1"/>
  <c r="AQ876" i="1"/>
  <c r="AR876" i="1"/>
  <c r="AQ866" i="1"/>
  <c r="AR866" i="1"/>
  <c r="AQ854" i="1"/>
  <c r="AR854" i="1"/>
  <c r="AQ844" i="1"/>
  <c r="AR844" i="1"/>
  <c r="AQ830" i="1"/>
  <c r="AR830" i="1"/>
  <c r="AQ812" i="1"/>
  <c r="AR812" i="1"/>
  <c r="AQ800" i="1"/>
  <c r="AR800" i="1"/>
  <c r="AQ792" i="1"/>
  <c r="AR792" i="1"/>
  <c r="AQ770" i="1"/>
  <c r="AR770" i="1"/>
  <c r="AQ762" i="1"/>
  <c r="AR762" i="1"/>
  <c r="AQ750" i="1"/>
  <c r="AR750" i="1"/>
  <c r="AQ740" i="1"/>
  <c r="AR740" i="1"/>
  <c r="AQ728" i="1"/>
  <c r="AR728" i="1"/>
  <c r="AQ718" i="1"/>
  <c r="AR718" i="1"/>
  <c r="AQ700" i="1"/>
  <c r="AR700" i="1"/>
  <c r="AQ692" i="1"/>
  <c r="AR692" i="1"/>
  <c r="AQ684" i="1"/>
  <c r="AR684" i="1"/>
  <c r="AQ672" i="1"/>
  <c r="AR672" i="1"/>
  <c r="AQ660" i="1"/>
  <c r="AR660" i="1"/>
  <c r="AQ646" i="1"/>
  <c r="AR646" i="1"/>
  <c r="AQ636" i="1"/>
  <c r="AR636" i="1"/>
  <c r="AQ620" i="1"/>
  <c r="AR620" i="1"/>
  <c r="AQ608" i="1"/>
  <c r="AR608" i="1"/>
  <c r="AQ598" i="1"/>
  <c r="AR598" i="1"/>
  <c r="AQ590" i="1"/>
  <c r="AR590" i="1"/>
  <c r="AQ576" i="1"/>
  <c r="AR576" i="1"/>
  <c r="AQ568" i="1"/>
  <c r="AR568" i="1"/>
  <c r="AQ556" i="1"/>
  <c r="AR556" i="1"/>
  <c r="AQ542" i="1"/>
  <c r="AR542" i="1"/>
  <c r="AQ532" i="1"/>
  <c r="AR532" i="1"/>
  <c r="AQ520" i="1"/>
  <c r="AR520" i="1"/>
  <c r="AQ510" i="1"/>
  <c r="AR510" i="1"/>
  <c r="AQ502" i="1"/>
  <c r="AR502" i="1"/>
  <c r="AQ482" i="1"/>
  <c r="AR482" i="1"/>
  <c r="AQ466" i="1"/>
  <c r="AR466" i="1"/>
  <c r="AQ452" i="1"/>
  <c r="AR452" i="1"/>
  <c r="AQ442" i="1"/>
  <c r="AR442" i="1"/>
  <c r="AQ420" i="1"/>
  <c r="AR420" i="1"/>
  <c r="AQ410" i="1"/>
  <c r="AR410" i="1"/>
  <c r="AQ396" i="1"/>
  <c r="AR396" i="1"/>
  <c r="AQ380" i="1"/>
  <c r="AR380" i="1"/>
  <c r="AQ364" i="1"/>
  <c r="AR364" i="1"/>
  <c r="AQ330" i="1"/>
  <c r="AR330" i="1"/>
  <c r="AQ316" i="1"/>
  <c r="AR316" i="1"/>
  <c r="AQ288" i="1"/>
  <c r="AR288" i="1"/>
  <c r="AQ266" i="1"/>
  <c r="AR266" i="1"/>
  <c r="AQ250" i="1"/>
  <c r="AR250" i="1"/>
  <c r="AQ240" i="1"/>
  <c r="AR240" i="1"/>
  <c r="AQ228" i="1"/>
  <c r="AR228" i="1"/>
  <c r="AQ208" i="1"/>
  <c r="AR208" i="1"/>
  <c r="AQ198" i="1"/>
  <c r="AR198" i="1"/>
  <c r="AQ180" i="1"/>
  <c r="AR180" i="1"/>
  <c r="AQ170" i="1"/>
  <c r="AR170" i="1"/>
  <c r="AQ158" i="1"/>
  <c r="AR158" i="1"/>
  <c r="AQ132" i="1"/>
  <c r="AR132" i="1"/>
  <c r="AQ92" i="1"/>
  <c r="AR92" i="1"/>
  <c r="AQ82" i="1"/>
  <c r="AR82" i="1"/>
  <c r="AQ70" i="1"/>
  <c r="AR70" i="1"/>
  <c r="AQ58" i="1"/>
  <c r="AR58" i="1"/>
  <c r="AQ38" i="1"/>
  <c r="AR38" i="1"/>
  <c r="AQ26" i="1"/>
  <c r="AR26" i="1"/>
  <c r="AQ10" i="1"/>
  <c r="AR10" i="1"/>
  <c r="AQ867" i="1"/>
  <c r="AR867" i="1"/>
  <c r="AQ869" i="1"/>
  <c r="AR869" i="1"/>
  <c r="AQ913" i="1"/>
  <c r="AR913" i="1"/>
  <c r="AQ898" i="1"/>
  <c r="AR898" i="1"/>
  <c r="AQ894" i="1"/>
  <c r="AR894" i="1"/>
  <c r="AQ865" i="1"/>
  <c r="AR865" i="1"/>
  <c r="AQ949" i="1"/>
  <c r="AR949" i="1"/>
  <c r="AQ937" i="1"/>
  <c r="AR937" i="1"/>
  <c r="AQ925" i="1"/>
  <c r="AR925" i="1"/>
  <c r="AQ903" i="1"/>
  <c r="AR903" i="1"/>
  <c r="AQ893" i="1"/>
  <c r="AR893" i="1"/>
  <c r="AQ881" i="1"/>
  <c r="AR881" i="1"/>
  <c r="AQ859" i="1"/>
  <c r="AR859" i="1"/>
  <c r="AQ851" i="1"/>
  <c r="AR851" i="1"/>
  <c r="AQ845" i="1"/>
  <c r="AR845" i="1"/>
  <c r="AQ835" i="1"/>
  <c r="AR835" i="1"/>
  <c r="AQ821" i="1"/>
  <c r="AR821" i="1"/>
  <c r="AQ801" i="1"/>
  <c r="AR801" i="1"/>
  <c r="AQ787" i="1"/>
  <c r="AR787" i="1"/>
  <c r="AQ769" i="1"/>
  <c r="AR769" i="1"/>
  <c r="AQ759" i="1"/>
  <c r="AR759" i="1"/>
  <c r="AQ741" i="1"/>
  <c r="AR741" i="1"/>
  <c r="AQ723" i="1"/>
  <c r="AR723" i="1"/>
  <c r="AQ711" i="1"/>
  <c r="AR711" i="1"/>
  <c r="AQ703" i="1"/>
  <c r="AR703" i="1"/>
  <c r="AQ695" i="1"/>
  <c r="AR695" i="1"/>
  <c r="AQ691" i="1"/>
  <c r="AR691" i="1"/>
  <c r="AQ683" i="1"/>
  <c r="AR683" i="1"/>
  <c r="AQ665" i="1"/>
  <c r="AR665" i="1"/>
  <c r="AQ653" i="1"/>
  <c r="AR653" i="1"/>
  <c r="AQ637" i="1"/>
  <c r="AR637" i="1"/>
  <c r="AQ627" i="1"/>
  <c r="AR627" i="1"/>
  <c r="AQ617" i="1"/>
  <c r="AR617" i="1"/>
  <c r="AQ605" i="1"/>
  <c r="AR605" i="1"/>
  <c r="AQ583" i="1"/>
  <c r="AR583" i="1"/>
  <c r="AQ573" i="1"/>
  <c r="AR573" i="1"/>
  <c r="AQ563" i="1"/>
  <c r="AR563" i="1"/>
  <c r="AQ539" i="1"/>
  <c r="AR539" i="1"/>
  <c r="AQ523" i="1"/>
  <c r="AR523" i="1"/>
  <c r="AQ509" i="1"/>
  <c r="AR509" i="1"/>
  <c r="AQ499" i="1"/>
  <c r="AR499" i="1"/>
  <c r="AQ489" i="1"/>
  <c r="AR489" i="1"/>
  <c r="AQ477" i="1"/>
  <c r="AR477" i="1"/>
  <c r="AQ469" i="1"/>
  <c r="AR469" i="1"/>
  <c r="AQ457" i="1"/>
  <c r="AR457" i="1"/>
  <c r="AQ435" i="1"/>
  <c r="AR435" i="1"/>
  <c r="AQ419" i="1"/>
  <c r="AR419" i="1"/>
  <c r="AQ405" i="1"/>
  <c r="AR405" i="1"/>
  <c r="AQ391" i="1"/>
  <c r="AR391" i="1"/>
  <c r="AQ373" i="1"/>
  <c r="AR373" i="1"/>
  <c r="AQ349" i="1"/>
  <c r="AR349" i="1"/>
  <c r="AQ345" i="1"/>
  <c r="AR345" i="1"/>
  <c r="AQ325" i="1"/>
  <c r="AR325" i="1"/>
  <c r="AQ309" i="1"/>
  <c r="AR309" i="1"/>
  <c r="AQ283" i="1"/>
  <c r="AR283" i="1"/>
  <c r="AQ269" i="1"/>
  <c r="AR269" i="1"/>
  <c r="AQ253" i="1"/>
  <c r="AR253" i="1"/>
  <c r="AQ239" i="1"/>
  <c r="AR239" i="1"/>
  <c r="AQ229" i="1"/>
  <c r="AR229" i="1"/>
  <c r="AQ219" i="1"/>
  <c r="AR219" i="1"/>
  <c r="AQ201" i="1"/>
  <c r="AR201" i="1"/>
  <c r="AQ185" i="1"/>
  <c r="AR185" i="1"/>
  <c r="AQ173" i="1"/>
  <c r="AR173" i="1"/>
  <c r="AQ151" i="1"/>
  <c r="AR151" i="1"/>
  <c r="AQ127" i="1"/>
  <c r="AR127" i="1"/>
  <c r="AQ113" i="1"/>
  <c r="AR113" i="1"/>
  <c r="AQ93" i="1"/>
  <c r="AR93" i="1"/>
  <c r="AQ69" i="1"/>
  <c r="AR69" i="1"/>
  <c r="AQ45" i="1"/>
  <c r="AR45" i="1"/>
  <c r="AQ25" i="1"/>
  <c r="AR25" i="1"/>
  <c r="AQ15" i="1"/>
  <c r="AR15" i="1"/>
  <c r="AQ956" i="1"/>
  <c r="AR956" i="1"/>
  <c r="AQ944" i="1"/>
  <c r="AR944" i="1"/>
  <c r="AQ936" i="1"/>
  <c r="AR936" i="1"/>
  <c r="AQ914" i="1"/>
  <c r="AR914" i="1"/>
  <c r="AQ904" i="1"/>
  <c r="AR904" i="1"/>
  <c r="AQ890" i="1"/>
  <c r="AR890" i="1"/>
  <c r="AQ872" i="1"/>
  <c r="AR872" i="1"/>
  <c r="AQ858" i="1"/>
  <c r="AR858" i="1"/>
  <c r="AQ848" i="1"/>
  <c r="AR848" i="1"/>
  <c r="AQ836" i="1"/>
  <c r="AR836" i="1"/>
  <c r="AQ818" i="1"/>
  <c r="AR818" i="1"/>
  <c r="AQ806" i="1"/>
  <c r="AR806" i="1"/>
  <c r="AQ796" i="1"/>
  <c r="AR796" i="1"/>
  <c r="AQ780" i="1"/>
  <c r="AR780" i="1"/>
  <c r="AQ766" i="1"/>
  <c r="AR766" i="1"/>
  <c r="AQ754" i="1"/>
  <c r="AR754" i="1"/>
  <c r="AQ744" i="1"/>
  <c r="AR744" i="1"/>
  <c r="AQ736" i="1"/>
  <c r="AR736" i="1"/>
  <c r="AQ724" i="1"/>
  <c r="AR724" i="1"/>
  <c r="AQ706" i="1"/>
  <c r="AR706" i="1"/>
  <c r="AQ696" i="1"/>
  <c r="AR696" i="1"/>
  <c r="AQ688" i="1"/>
  <c r="AR688" i="1"/>
  <c r="AQ678" i="1"/>
  <c r="AR678" i="1"/>
  <c r="AQ664" i="1"/>
  <c r="AR664" i="1"/>
  <c r="AQ654" i="1"/>
  <c r="AR654" i="1"/>
  <c r="AQ640" i="1"/>
  <c r="AR640" i="1"/>
  <c r="AQ628" i="1"/>
  <c r="AR628" i="1"/>
  <c r="AQ612" i="1"/>
  <c r="AR612" i="1"/>
  <c r="AQ604" i="1"/>
  <c r="AR604" i="1"/>
  <c r="AQ594" i="1"/>
  <c r="AR594" i="1"/>
  <c r="AQ584" i="1"/>
  <c r="AR584" i="1"/>
  <c r="AQ572" i="1"/>
  <c r="AR572" i="1"/>
  <c r="AQ562" i="1"/>
  <c r="AR562" i="1"/>
  <c r="AQ552" i="1"/>
  <c r="AR552" i="1"/>
  <c r="AQ536" i="1"/>
  <c r="AR536" i="1"/>
  <c r="AQ528" i="1"/>
  <c r="AR528" i="1"/>
  <c r="AQ516" i="1"/>
  <c r="AR516" i="1"/>
  <c r="AQ506" i="1"/>
  <c r="AR506" i="1"/>
  <c r="AQ488" i="1"/>
  <c r="AR488" i="1"/>
  <c r="AQ478" i="1"/>
  <c r="AR478" i="1"/>
  <c r="AQ462" i="1"/>
  <c r="AR462" i="1"/>
  <c r="AQ448" i="1"/>
  <c r="AR448" i="1"/>
  <c r="AQ438" i="1"/>
  <c r="AR438" i="1"/>
  <c r="AQ414" i="1"/>
  <c r="AR414" i="1"/>
  <c r="AQ402" i="1"/>
  <c r="AR402" i="1"/>
  <c r="AQ386" i="1"/>
  <c r="AR386" i="1"/>
  <c r="AQ368" i="1"/>
  <c r="AR368" i="1"/>
  <c r="AQ340" i="1"/>
  <c r="AR340" i="1"/>
  <c r="AQ324" i="1"/>
  <c r="AR324" i="1"/>
  <c r="AQ308" i="1"/>
  <c r="AR308" i="1"/>
  <c r="AQ282" i="1"/>
  <c r="AR282" i="1"/>
  <c r="AQ260" i="1"/>
  <c r="AR260" i="1"/>
  <c r="AQ246" i="1"/>
  <c r="AR246" i="1"/>
  <c r="AQ234" i="1"/>
  <c r="AR234" i="1"/>
  <c r="AQ216" i="1"/>
  <c r="AR216" i="1"/>
  <c r="AQ202" i="1"/>
  <c r="AR202" i="1"/>
  <c r="AQ188" i="1"/>
  <c r="AR188" i="1"/>
  <c r="AQ176" i="1"/>
  <c r="AR176" i="1"/>
  <c r="AQ166" i="1"/>
  <c r="AR166" i="1"/>
  <c r="AQ150" i="1"/>
  <c r="AR150" i="1"/>
  <c r="AQ114" i="1"/>
  <c r="AR114" i="1"/>
  <c r="AQ86" i="1"/>
  <c r="AR86" i="1"/>
  <c r="AQ76" i="1"/>
  <c r="AR76" i="1"/>
  <c r="AQ64" i="1"/>
  <c r="AR64" i="1"/>
  <c r="AQ54" i="1"/>
  <c r="AR54" i="1"/>
  <c r="AQ34" i="1"/>
  <c r="AR34" i="1"/>
  <c r="AQ16" i="1"/>
  <c r="AR16" i="1"/>
  <c r="AQ804" i="1"/>
  <c r="AR804" i="1"/>
  <c r="AQ829" i="1"/>
  <c r="AR829" i="1"/>
  <c r="AQ908" i="1"/>
  <c r="AR908" i="1"/>
  <c r="AQ775" i="1"/>
  <c r="AR775" i="1"/>
  <c r="AQ805" i="1"/>
  <c r="AR805" i="1"/>
  <c r="AQ758" i="1"/>
  <c r="AR758" i="1"/>
  <c r="AQ831" i="1"/>
  <c r="AR831" i="1"/>
  <c r="AQ755" i="1"/>
  <c r="AR755" i="1"/>
  <c r="AQ773" i="1"/>
  <c r="AR773" i="1"/>
  <c r="AQ749" i="1"/>
  <c r="AR749" i="1"/>
  <c r="AQ668" i="1"/>
  <c r="AR668" i="1"/>
  <c r="AQ727" i="1"/>
  <c r="AR727" i="1"/>
  <c r="AQ735" i="1"/>
  <c r="AR735" i="1"/>
  <c r="AQ679" i="1"/>
  <c r="AR679" i="1"/>
  <c r="AQ661" i="1"/>
  <c r="AR661" i="1"/>
  <c r="AQ652" i="1"/>
  <c r="AR652" i="1"/>
  <c r="AQ496" i="1"/>
  <c r="AR496" i="1"/>
  <c r="AQ593" i="1"/>
  <c r="AR593" i="1"/>
  <c r="AQ561" i="1"/>
  <c r="AR561" i="1"/>
  <c r="AQ546" i="1"/>
  <c r="AR546" i="1"/>
  <c r="AQ529" i="1"/>
  <c r="AR529" i="1"/>
  <c r="AQ517" i="1"/>
  <c r="AR517" i="1"/>
  <c r="AQ483" i="1"/>
  <c r="AR483" i="1"/>
  <c r="AQ500" i="1"/>
  <c r="AR500" i="1"/>
  <c r="AQ498" i="1"/>
  <c r="AR498" i="1"/>
  <c r="AQ490" i="1"/>
  <c r="AR490" i="1"/>
  <c r="AQ507" i="1"/>
  <c r="AR507" i="1"/>
  <c r="AQ456" i="1"/>
  <c r="AR456" i="1"/>
  <c r="AQ431" i="1"/>
  <c r="AR431" i="1"/>
  <c r="AQ443" i="1"/>
  <c r="AR443" i="1"/>
  <c r="AQ401" i="1"/>
  <c r="AR401" i="1"/>
  <c r="AQ354" i="1"/>
  <c r="AR354" i="1"/>
  <c r="AQ434" i="1"/>
  <c r="AR434" i="1"/>
  <c r="AQ417" i="1"/>
  <c r="AR417" i="1"/>
  <c r="AQ344" i="1"/>
  <c r="AR344" i="1"/>
  <c r="AQ374" i="1"/>
  <c r="AR374" i="1"/>
  <c r="AQ334" i="1"/>
  <c r="AR334" i="1"/>
  <c r="AQ350" i="1"/>
  <c r="AR350" i="1"/>
  <c r="AQ333" i="1"/>
  <c r="AR333" i="1"/>
  <c r="AQ278" i="1"/>
  <c r="AR278" i="1"/>
  <c r="AQ317" i="1"/>
  <c r="AR317" i="1"/>
  <c r="AQ292" i="1"/>
  <c r="AR292" i="1"/>
  <c r="AQ302" i="1"/>
  <c r="AR302" i="1"/>
  <c r="AQ236" i="1"/>
  <c r="AR236" i="1"/>
  <c r="AQ259" i="1"/>
  <c r="AR259" i="1"/>
  <c r="AQ231" i="1"/>
  <c r="AR231" i="1"/>
  <c r="AQ215" i="1"/>
  <c r="AR215" i="1"/>
  <c r="AQ183" i="1"/>
  <c r="AR183" i="1"/>
  <c r="AQ139" i="1"/>
  <c r="AR139" i="1"/>
  <c r="AQ101" i="1"/>
  <c r="AR101" i="1"/>
  <c r="AQ102" i="1"/>
  <c r="AR102" i="1"/>
  <c r="AQ88" i="1"/>
  <c r="AR88" i="1"/>
  <c r="AQ79" i="1"/>
  <c r="AR79" i="1"/>
  <c r="AQ65" i="1"/>
  <c r="AR65" i="1"/>
  <c r="AQ40" i="1"/>
  <c r="AR40" i="1"/>
  <c r="AQ799" i="1"/>
  <c r="AR799" i="1"/>
  <c r="AQ753" i="1"/>
  <c r="AR753" i="1"/>
  <c r="AQ826" i="1"/>
  <c r="AR826" i="1"/>
  <c r="AQ789" i="1"/>
  <c r="AR789" i="1"/>
  <c r="AQ737" i="1"/>
  <c r="AR737" i="1"/>
  <c r="AQ719" i="1"/>
  <c r="AR719" i="1"/>
  <c r="AQ681" i="1"/>
  <c r="AR681" i="1"/>
  <c r="AQ958" i="1"/>
  <c r="AR958" i="1"/>
  <c r="AQ953" i="1"/>
  <c r="AR953" i="1"/>
  <c r="AQ946" i="1"/>
  <c r="AR946" i="1"/>
  <c r="AQ939" i="1"/>
  <c r="AR939" i="1"/>
  <c r="AQ919" i="1"/>
  <c r="AR919" i="1"/>
  <c r="AQ544" i="1"/>
  <c r="AR544" i="1"/>
  <c r="AQ535" i="1"/>
  <c r="AR535" i="1"/>
  <c r="AQ476" i="1"/>
  <c r="AR476" i="1"/>
  <c r="AQ463" i="1"/>
  <c r="AR463" i="1"/>
  <c r="AQ458" i="1"/>
  <c r="AR458" i="1"/>
  <c r="AQ451" i="1"/>
  <c r="AR451" i="1"/>
  <c r="AQ427" i="1"/>
  <c r="AR427" i="1"/>
  <c r="AQ416" i="1"/>
  <c r="AR416" i="1"/>
  <c r="AQ404" i="1"/>
  <c r="AR404" i="1"/>
  <c r="AQ388" i="1"/>
  <c r="AR388" i="1"/>
  <c r="AQ383" i="1"/>
  <c r="AR383" i="1"/>
  <c r="AQ370" i="1"/>
  <c r="AR370" i="1"/>
  <c r="AQ367" i="1"/>
  <c r="AR367" i="1"/>
  <c r="AQ358" i="1"/>
  <c r="AR358" i="1"/>
  <c r="AQ346" i="1"/>
  <c r="AR346" i="1"/>
  <c r="AQ327" i="1"/>
  <c r="AR327" i="1"/>
  <c r="AQ307" i="1"/>
  <c r="AR307" i="1"/>
  <c r="AQ303" i="1"/>
  <c r="AR303" i="1"/>
  <c r="AQ294" i="1"/>
  <c r="AR294" i="1"/>
  <c r="AQ289" i="1"/>
  <c r="AR289" i="1"/>
  <c r="AQ270" i="1"/>
  <c r="AR270" i="1"/>
  <c r="AQ261" i="1"/>
  <c r="AR261" i="1"/>
  <c r="AQ254" i="1"/>
  <c r="AR254" i="1"/>
  <c r="AQ243" i="1"/>
  <c r="AR243" i="1"/>
  <c r="AQ230" i="1"/>
  <c r="AR230" i="1"/>
  <c r="AQ213" i="1"/>
  <c r="AR213" i="1"/>
  <c r="AQ203" i="1"/>
  <c r="AR203" i="1"/>
  <c r="AQ186" i="1"/>
  <c r="AR186" i="1"/>
  <c r="AQ155" i="1"/>
  <c r="AR155" i="1"/>
  <c r="AQ145" i="1"/>
  <c r="AR145" i="1"/>
  <c r="AQ137" i="1"/>
  <c r="AR137" i="1"/>
  <c r="AQ126" i="1"/>
  <c r="AR126" i="1"/>
  <c r="AQ115" i="1"/>
  <c r="AR115" i="1"/>
  <c r="AQ97" i="1"/>
  <c r="AR97" i="1"/>
  <c r="AQ81" i="1"/>
  <c r="AR81" i="1"/>
  <c r="AQ67" i="1"/>
  <c r="AR67" i="1"/>
  <c r="AQ51" i="1"/>
  <c r="AR51" i="1"/>
  <c r="AQ42" i="1"/>
  <c r="AR42" i="1"/>
  <c r="AQ23" i="1"/>
  <c r="AR23" i="1"/>
  <c r="AQ351" i="1"/>
  <c r="AR351" i="1"/>
  <c r="AQ323" i="1"/>
  <c r="AR323" i="1"/>
  <c r="AQ271" i="1"/>
  <c r="AR271" i="1"/>
  <c r="AQ226" i="1"/>
  <c r="AR226" i="1"/>
  <c r="AQ218" i="1"/>
  <c r="AR218" i="1"/>
  <c r="AQ195" i="1"/>
  <c r="AR195" i="1"/>
  <c r="AQ165" i="1"/>
  <c r="AR165" i="1"/>
  <c r="AQ149" i="1"/>
  <c r="AR149" i="1"/>
  <c r="AQ111" i="1"/>
  <c r="AR111" i="1"/>
  <c r="AQ91" i="1"/>
  <c r="AR91" i="1"/>
  <c r="AQ53" i="1"/>
  <c r="AR53" i="1"/>
  <c r="AQ24" i="1"/>
  <c r="AR24" i="1"/>
  <c r="AQ886" i="1"/>
  <c r="AR886" i="1"/>
  <c r="AQ932" i="1"/>
  <c r="AR932" i="1"/>
  <c r="AQ888" i="1"/>
  <c r="AR888" i="1"/>
  <c r="AQ884" i="1"/>
  <c r="AR884" i="1"/>
  <c r="AQ916" i="1"/>
  <c r="AR916" i="1"/>
  <c r="AQ927" i="1"/>
  <c r="AR927" i="1"/>
  <c r="AQ907" i="1"/>
  <c r="AR907" i="1"/>
  <c r="AQ882" i="1"/>
  <c r="AR882" i="1"/>
  <c r="AQ839" i="1"/>
  <c r="AR839" i="1"/>
  <c r="AQ822" i="1"/>
  <c r="AR822" i="1"/>
  <c r="AQ785" i="1"/>
  <c r="AR785" i="1"/>
  <c r="AQ887" i="1"/>
  <c r="AR887" i="1"/>
  <c r="AQ807" i="1"/>
  <c r="AR807" i="1"/>
  <c r="AQ748" i="1"/>
  <c r="AR748" i="1"/>
  <c r="AQ786" i="1"/>
  <c r="AR786" i="1"/>
  <c r="AQ734" i="1"/>
  <c r="AR734" i="1"/>
  <c r="AQ810" i="1"/>
  <c r="AR810" i="1"/>
  <c r="AQ730" i="1"/>
  <c r="AR730" i="1"/>
  <c r="AQ716" i="1"/>
  <c r="AR716" i="1"/>
  <c r="AQ714" i="1"/>
  <c r="AR714" i="1"/>
  <c r="AQ623" i="1"/>
  <c r="AR623" i="1"/>
  <c r="AQ666" i="1"/>
  <c r="AR666" i="1"/>
  <c r="AQ651" i="1"/>
  <c r="AR651" i="1"/>
  <c r="AQ682" i="1"/>
  <c r="AR682" i="1"/>
  <c r="AQ602" i="1"/>
  <c r="AR602" i="1"/>
  <c r="AQ587" i="1"/>
  <c r="AR587" i="1"/>
  <c r="AQ632" i="1"/>
  <c r="AR632" i="1"/>
  <c r="AQ558" i="1"/>
  <c r="AR558" i="1"/>
  <c r="AQ537" i="1"/>
  <c r="AR537" i="1"/>
  <c r="AQ555" i="1"/>
  <c r="AR555" i="1"/>
  <c r="AQ551" i="1"/>
  <c r="AR551" i="1"/>
  <c r="AQ545" i="1"/>
  <c r="AR545" i="1"/>
  <c r="AQ515" i="1"/>
  <c r="AR515" i="1"/>
  <c r="AQ514" i="1"/>
  <c r="AR514" i="1"/>
  <c r="AQ486" i="1"/>
  <c r="AR486" i="1"/>
  <c r="AQ492" i="1"/>
  <c r="AR492" i="1"/>
  <c r="AQ399" i="1"/>
  <c r="AR399" i="1"/>
  <c r="AQ436" i="1"/>
  <c r="AR436" i="1"/>
  <c r="AQ408" i="1"/>
  <c r="AR408" i="1"/>
  <c r="AQ337" i="1"/>
  <c r="AR337" i="1"/>
  <c r="AQ429" i="1"/>
  <c r="AR429" i="1"/>
  <c r="AQ425" i="1"/>
  <c r="AR425" i="1"/>
  <c r="AQ387" i="1"/>
  <c r="AR387" i="1"/>
  <c r="AQ403" i="1"/>
  <c r="AR403" i="1"/>
  <c r="AQ382" i="1"/>
  <c r="AR382" i="1"/>
  <c r="AQ365" i="1"/>
  <c r="AR365" i="1"/>
  <c r="AQ378" i="1"/>
  <c r="AR378" i="1"/>
  <c r="AQ343" i="1"/>
  <c r="AR343" i="1"/>
  <c r="AQ305" i="1"/>
  <c r="AR305" i="1"/>
  <c r="AQ310" i="1"/>
  <c r="AR310" i="1"/>
  <c r="AQ319" i="1"/>
  <c r="AR319" i="1"/>
  <c r="AQ332" i="1"/>
  <c r="AR332" i="1"/>
  <c r="AQ276" i="1"/>
  <c r="AR276" i="1"/>
  <c r="AQ295" i="1"/>
  <c r="AR295" i="1"/>
  <c r="AQ287" i="1"/>
  <c r="AR287" i="1"/>
  <c r="AQ147" i="1"/>
  <c r="AR147" i="1"/>
  <c r="AQ55" i="1"/>
  <c r="AR55" i="1"/>
  <c r="AQ30" i="1"/>
  <c r="AR30" i="1"/>
  <c r="AQ915" i="1"/>
  <c r="AR915" i="1"/>
  <c r="AQ704" i="1"/>
  <c r="AR704" i="1"/>
  <c r="AQ677" i="1"/>
  <c r="AR677" i="1"/>
  <c r="AQ639" i="1"/>
  <c r="AR639" i="1"/>
  <c r="AQ589" i="1"/>
  <c r="AR589" i="1"/>
  <c r="AQ614" i="1"/>
  <c r="AR614" i="1"/>
  <c r="AQ291" i="1"/>
  <c r="AR291" i="1"/>
  <c r="AQ285" i="1"/>
  <c r="AR285" i="1"/>
  <c r="AQ274" i="1"/>
  <c r="AR274" i="1"/>
  <c r="AQ967" i="1"/>
  <c r="AR967" i="1"/>
  <c r="AQ959" i="1"/>
  <c r="AR959" i="1"/>
  <c r="AQ957" i="1"/>
  <c r="AR957" i="1"/>
  <c r="AQ948" i="1"/>
  <c r="AR948" i="1"/>
  <c r="AQ945" i="1"/>
  <c r="AR945" i="1"/>
  <c r="AQ935" i="1"/>
  <c r="AR935" i="1"/>
  <c r="AQ781" i="1"/>
  <c r="AR781" i="1"/>
  <c r="AQ777" i="1"/>
  <c r="AR777" i="1"/>
  <c r="AQ760" i="1"/>
  <c r="AR760" i="1"/>
  <c r="AQ743" i="1"/>
  <c r="AR743" i="1"/>
  <c r="AQ712" i="1"/>
  <c r="AR712" i="1"/>
  <c r="AQ669" i="1"/>
  <c r="AR669" i="1"/>
  <c r="AQ650" i="1"/>
  <c r="AR650" i="1"/>
  <c r="AQ642" i="1"/>
  <c r="AR642" i="1"/>
  <c r="AQ626" i="1"/>
  <c r="AR626" i="1"/>
  <c r="AQ615" i="1"/>
  <c r="AR615" i="1"/>
  <c r="AQ603" i="1"/>
  <c r="AR603" i="1"/>
  <c r="AQ582" i="1"/>
  <c r="AR582" i="1"/>
  <c r="AQ564" i="1"/>
  <c r="AR564" i="1"/>
  <c r="AQ553" i="1"/>
  <c r="AR553" i="1"/>
  <c r="AQ547" i="1"/>
  <c r="AR547" i="1"/>
  <c r="AQ540" i="1"/>
  <c r="AR540" i="1"/>
  <c r="AQ525" i="1"/>
  <c r="AR525" i="1"/>
  <c r="AQ470" i="1"/>
  <c r="AR470" i="1"/>
  <c r="AQ461" i="1"/>
  <c r="AR461" i="1"/>
  <c r="AQ455" i="1"/>
  <c r="AR455" i="1"/>
  <c r="AQ444" i="1"/>
  <c r="AR444" i="1"/>
  <c r="AQ422" i="1"/>
  <c r="AR422" i="1"/>
  <c r="AQ407" i="1"/>
  <c r="AR407" i="1"/>
  <c r="AQ392" i="1"/>
  <c r="AR392" i="1"/>
  <c r="AQ389" i="1"/>
  <c r="AR389" i="1"/>
  <c r="AQ385" i="1"/>
  <c r="AR385" i="1"/>
  <c r="AQ377" i="1"/>
  <c r="AR377" i="1"/>
  <c r="AQ369" i="1"/>
  <c r="AR369" i="1"/>
  <c r="AQ361" i="1"/>
  <c r="AR361" i="1"/>
  <c r="AQ356" i="1"/>
  <c r="AR356" i="1"/>
  <c r="AQ339" i="1"/>
  <c r="AR339" i="1"/>
  <c r="AQ329" i="1"/>
  <c r="AR329" i="1"/>
  <c r="AQ320" i="1"/>
  <c r="AR320" i="1"/>
  <c r="AQ304" i="1"/>
  <c r="AR304" i="1"/>
  <c r="AQ299" i="1"/>
  <c r="AR299" i="1"/>
  <c r="AQ290" i="1"/>
  <c r="AR290" i="1"/>
  <c r="AQ272" i="1"/>
  <c r="AR272" i="1"/>
  <c r="AQ264" i="1"/>
  <c r="AR264" i="1"/>
  <c r="AQ256" i="1"/>
  <c r="AR256" i="1"/>
  <c r="AQ244" i="1"/>
  <c r="AR244" i="1"/>
  <c r="AQ241" i="1"/>
  <c r="AR241" i="1"/>
  <c r="AQ224" i="1"/>
  <c r="AR224" i="1"/>
  <c r="AQ210" i="1"/>
  <c r="AR210" i="1"/>
  <c r="AQ204" i="1"/>
  <c r="AR204" i="1"/>
  <c r="AQ190" i="1"/>
  <c r="AR190" i="1"/>
  <c r="AQ187" i="1"/>
  <c r="AR187" i="1"/>
  <c r="AQ184" i="1"/>
  <c r="AR184" i="1"/>
  <c r="AQ160" i="1"/>
  <c r="AR160" i="1"/>
  <c r="AQ153" i="1"/>
  <c r="AR153" i="1"/>
  <c r="AQ146" i="1"/>
  <c r="AR146" i="1"/>
  <c r="AQ144" i="1"/>
  <c r="AR144" i="1"/>
  <c r="AQ140" i="1"/>
  <c r="AR140" i="1"/>
  <c r="AQ135" i="1"/>
  <c r="AR135" i="1"/>
  <c r="AQ130" i="1"/>
  <c r="AR130" i="1"/>
  <c r="AQ125" i="1"/>
  <c r="AR125" i="1"/>
  <c r="AQ122" i="1"/>
  <c r="AR122" i="1"/>
  <c r="AQ107" i="1"/>
  <c r="AR107" i="1"/>
  <c r="AQ104" i="1"/>
  <c r="AR104" i="1"/>
  <c r="AQ95" i="1"/>
  <c r="AR95" i="1"/>
  <c r="AQ83" i="1"/>
  <c r="AR83" i="1"/>
  <c r="AQ73" i="1"/>
  <c r="AR73" i="1"/>
  <c r="AQ68" i="1"/>
  <c r="AR68" i="1"/>
  <c r="AQ52" i="1"/>
  <c r="AR52" i="1"/>
  <c r="AQ50" i="1"/>
  <c r="AR50" i="1"/>
  <c r="AQ963" i="1"/>
  <c r="AR963" i="1"/>
  <c r="AQ955" i="1"/>
  <c r="AR955" i="1"/>
  <c r="AQ947" i="1"/>
  <c r="AR947" i="1"/>
  <c r="AQ941" i="1"/>
  <c r="AR941" i="1"/>
  <c r="AQ933" i="1"/>
  <c r="AR933" i="1"/>
  <c r="AQ929" i="1"/>
  <c r="AR929" i="1"/>
  <c r="AQ921" i="1"/>
  <c r="AR921" i="1"/>
  <c r="AQ905" i="1"/>
  <c r="AR905" i="1"/>
  <c r="AQ899" i="1"/>
  <c r="AR899" i="1"/>
  <c r="AQ895" i="1"/>
  <c r="AR895" i="1"/>
  <c r="AQ891" i="1"/>
  <c r="AR891" i="1"/>
  <c r="AQ883" i="1"/>
  <c r="AR883" i="1"/>
  <c r="AQ877" i="1"/>
  <c r="AR877" i="1"/>
  <c r="AQ861" i="1"/>
  <c r="AR861" i="1"/>
  <c r="AQ857" i="1"/>
  <c r="AR857" i="1"/>
  <c r="AQ853" i="1"/>
  <c r="AR853" i="1"/>
  <c r="AQ847" i="1"/>
  <c r="AR847" i="1"/>
  <c r="AQ843" i="1"/>
  <c r="AR843" i="1"/>
  <c r="AQ837" i="1"/>
  <c r="AR837" i="1"/>
  <c r="AQ833" i="1"/>
  <c r="AR833" i="1"/>
  <c r="AQ823" i="1"/>
  <c r="AR823" i="1"/>
  <c r="AQ819" i="1"/>
  <c r="AR819" i="1"/>
  <c r="AQ813" i="1"/>
  <c r="AR813" i="1"/>
  <c r="AQ803" i="1"/>
  <c r="AR803" i="1"/>
  <c r="AQ797" i="1"/>
  <c r="AR797" i="1"/>
  <c r="AQ793" i="1"/>
  <c r="AR793" i="1"/>
  <c r="AQ783" i="1"/>
  <c r="AR783" i="1"/>
  <c r="AQ771" i="1"/>
  <c r="AR771" i="1"/>
  <c r="AQ767" i="1"/>
  <c r="AR767" i="1"/>
  <c r="AQ761" i="1"/>
  <c r="AR761" i="1"/>
  <c r="AQ757" i="1"/>
  <c r="AR757" i="1"/>
  <c r="AQ747" i="1"/>
  <c r="AR747" i="1"/>
  <c r="AQ733" i="1"/>
  <c r="AR733" i="1"/>
  <c r="AQ725" i="1"/>
  <c r="AR725" i="1"/>
  <c r="AQ721" i="1"/>
  <c r="AR721" i="1"/>
  <c r="AQ713" i="1"/>
  <c r="AR713" i="1"/>
  <c r="AQ709" i="1"/>
  <c r="AR709" i="1"/>
  <c r="AQ705" i="1"/>
  <c r="AR705" i="1"/>
  <c r="AQ701" i="1"/>
  <c r="AR701" i="1"/>
  <c r="AQ697" i="1"/>
  <c r="AR697" i="1"/>
  <c r="AQ693" i="1"/>
  <c r="AR693" i="1"/>
  <c r="AQ689" i="1"/>
  <c r="AR689" i="1"/>
  <c r="AQ685" i="1"/>
  <c r="AR685" i="1"/>
  <c r="AQ675" i="1"/>
  <c r="AR675" i="1"/>
  <c r="AQ671" i="1"/>
  <c r="AR671" i="1"/>
  <c r="AQ663" i="1"/>
  <c r="AR663" i="1"/>
  <c r="AQ655" i="1"/>
  <c r="AR655" i="1"/>
  <c r="AQ649" i="1"/>
  <c r="AR649" i="1"/>
  <c r="AQ641" i="1"/>
  <c r="AR641" i="1"/>
  <c r="AQ633" i="1"/>
  <c r="AR633" i="1"/>
  <c r="AQ629" i="1"/>
  <c r="AR629" i="1"/>
  <c r="AQ625" i="1"/>
  <c r="AR625" i="1"/>
  <c r="AQ619" i="1"/>
  <c r="AR619" i="1"/>
  <c r="AQ613" i="1"/>
  <c r="AR613" i="1"/>
  <c r="AQ607" i="1"/>
  <c r="AR607" i="1"/>
  <c r="AQ601" i="1"/>
  <c r="AR601" i="1"/>
  <c r="AQ597" i="1"/>
  <c r="AR597" i="1"/>
  <c r="AQ579" i="1"/>
  <c r="AR579" i="1"/>
  <c r="AQ575" i="1"/>
  <c r="AR575" i="1"/>
  <c r="AQ571" i="1"/>
  <c r="AR571" i="1"/>
  <c r="AQ567" i="1"/>
  <c r="AR567" i="1"/>
  <c r="AQ559" i="1"/>
  <c r="AR559" i="1"/>
  <c r="AQ541" i="1"/>
  <c r="AR541" i="1"/>
  <c r="AQ533" i="1"/>
  <c r="AR533" i="1"/>
  <c r="AQ527" i="1"/>
  <c r="AR527" i="1"/>
  <c r="AQ521" i="1"/>
  <c r="AR521" i="1"/>
  <c r="AQ511" i="1"/>
  <c r="AR511" i="1"/>
  <c r="AQ505" i="1"/>
  <c r="AR505" i="1"/>
  <c r="AQ501" i="1"/>
  <c r="AR501" i="1"/>
  <c r="AQ497" i="1"/>
  <c r="AR497" i="1"/>
  <c r="AQ491" i="1"/>
  <c r="AR491" i="1"/>
  <c r="AQ485" i="1"/>
  <c r="AR485" i="1"/>
  <c r="AQ479" i="1"/>
  <c r="AR479" i="1"/>
  <c r="AQ475" i="1"/>
  <c r="AR475" i="1"/>
  <c r="AQ471" i="1"/>
  <c r="AR471" i="1"/>
  <c r="AQ467" i="1"/>
  <c r="AR467" i="1"/>
  <c r="AQ459" i="1"/>
  <c r="AR459" i="1"/>
  <c r="AQ449" i="1"/>
  <c r="AR449" i="1"/>
  <c r="AQ441" i="1"/>
  <c r="AR441" i="1"/>
  <c r="AQ433" i="1"/>
  <c r="AR433" i="1"/>
  <c r="AQ421" i="1"/>
  <c r="AR421" i="1"/>
  <c r="AQ415" i="1"/>
  <c r="AR415" i="1"/>
  <c r="AQ409" i="1"/>
  <c r="AR409" i="1"/>
  <c r="AQ397" i="1"/>
  <c r="AR397" i="1"/>
  <c r="AQ393" i="1"/>
  <c r="AR393" i="1"/>
  <c r="AQ381" i="1"/>
  <c r="AR381" i="1"/>
  <c r="AQ375" i="1"/>
  <c r="AR375" i="1"/>
  <c r="AQ371" i="1"/>
  <c r="AR371" i="1"/>
  <c r="AQ355" i="1"/>
  <c r="AR355" i="1"/>
  <c r="AQ347" i="1"/>
  <c r="AR347" i="1"/>
  <c r="AQ341" i="1"/>
  <c r="AR341" i="1"/>
  <c r="AQ331" i="1"/>
  <c r="AR331" i="1"/>
  <c r="AQ315" i="1"/>
  <c r="AR315" i="1"/>
  <c r="AQ311" i="1"/>
  <c r="AR311" i="1"/>
  <c r="AQ301" i="1"/>
  <c r="AR301" i="1"/>
  <c r="AQ293" i="1"/>
  <c r="AR293" i="1"/>
  <c r="AQ281" i="1"/>
  <c r="AR281" i="1"/>
  <c r="AQ277" i="1"/>
  <c r="AR277" i="1"/>
  <c r="AQ273" i="1"/>
  <c r="AR273" i="1"/>
  <c r="AQ265" i="1"/>
  <c r="AR265" i="1"/>
  <c r="AQ255" i="1"/>
  <c r="AR255" i="1"/>
  <c r="AQ251" i="1"/>
  <c r="AR251" i="1"/>
  <c r="AQ245" i="1"/>
  <c r="AR245" i="1"/>
  <c r="AQ237" i="1"/>
  <c r="AR237" i="1"/>
  <c r="AQ233" i="1"/>
  <c r="AR233" i="1"/>
  <c r="AQ227" i="1"/>
  <c r="AR227" i="1"/>
  <c r="AQ221" i="1"/>
  <c r="AR221" i="1"/>
  <c r="AQ217" i="1"/>
  <c r="AR217" i="1"/>
  <c r="AQ209" i="1"/>
  <c r="AR209" i="1"/>
  <c r="AQ199" i="1"/>
  <c r="AR199" i="1"/>
  <c r="AQ191" i="1"/>
  <c r="AR191" i="1"/>
  <c r="AQ181" i="1"/>
  <c r="AR181" i="1"/>
  <c r="AQ177" i="1"/>
  <c r="AR177" i="1"/>
  <c r="AQ167" i="1"/>
  <c r="AR167" i="1"/>
  <c r="AQ159" i="1"/>
  <c r="AR159" i="1"/>
  <c r="AQ141" i="1"/>
  <c r="AR141" i="1"/>
  <c r="AQ129" i="1"/>
  <c r="AR129" i="1"/>
  <c r="AQ123" i="1"/>
  <c r="AR123" i="1"/>
  <c r="AQ117" i="1"/>
  <c r="AR117" i="1"/>
  <c r="AQ109" i="1"/>
  <c r="AR109" i="1"/>
  <c r="AQ99" i="1"/>
  <c r="AR99" i="1"/>
  <c r="AQ77" i="1"/>
  <c r="AR77" i="1"/>
  <c r="AQ71" i="1"/>
  <c r="AR71" i="1"/>
  <c r="AQ63" i="1"/>
  <c r="AR63" i="1"/>
  <c r="AQ49" i="1"/>
  <c r="AR49" i="1"/>
  <c r="AQ43" i="1"/>
  <c r="AR43" i="1"/>
  <c r="AQ29" i="1"/>
  <c r="AR29" i="1"/>
  <c r="AQ21" i="1"/>
  <c r="AR21" i="1"/>
  <c r="AQ17" i="1"/>
  <c r="AR17" i="1"/>
  <c r="AQ11" i="1"/>
  <c r="AR11" i="1"/>
  <c r="AQ966" i="1"/>
  <c r="AR966" i="1"/>
  <c r="AQ960" i="1"/>
  <c r="AR960" i="1"/>
  <c r="AQ954" i="1"/>
  <c r="AR954" i="1"/>
  <c r="AQ950" i="1"/>
  <c r="AR950" i="1"/>
  <c r="AQ942" i="1"/>
  <c r="AR942" i="1"/>
  <c r="AQ938" i="1"/>
  <c r="AR938" i="1"/>
  <c r="AQ928" i="1"/>
  <c r="AR928" i="1"/>
  <c r="AQ922" i="1"/>
  <c r="AR922" i="1"/>
  <c r="AQ918" i="1"/>
  <c r="AR918" i="1"/>
  <c r="AQ912" i="1"/>
  <c r="AR912" i="1"/>
  <c r="AQ906" i="1"/>
  <c r="AR906" i="1"/>
  <c r="AQ902" i="1"/>
  <c r="AR902" i="1"/>
  <c r="AQ892" i="1"/>
  <c r="AR892" i="1"/>
  <c r="AQ880" i="1"/>
  <c r="AR880" i="1"/>
  <c r="AQ874" i="1"/>
  <c r="AR874" i="1"/>
  <c r="AQ870" i="1"/>
  <c r="AR870" i="1"/>
  <c r="AQ860" i="1"/>
  <c r="AR860" i="1"/>
  <c r="AQ856" i="1"/>
  <c r="AR856" i="1"/>
  <c r="AQ852" i="1"/>
  <c r="AR852" i="1"/>
  <c r="AQ846" i="1"/>
  <c r="AR846" i="1"/>
  <c r="AQ838" i="1"/>
  <c r="AR838" i="1"/>
  <c r="AQ834" i="1"/>
  <c r="AR834" i="1"/>
  <c r="AQ828" i="1"/>
  <c r="AR828" i="1"/>
  <c r="AQ816" i="1"/>
  <c r="AR816" i="1"/>
  <c r="AQ808" i="1"/>
  <c r="AR808" i="1"/>
  <c r="AQ802" i="1"/>
  <c r="AR802" i="1"/>
  <c r="AQ798" i="1"/>
  <c r="AR798" i="1"/>
  <c r="AQ46" i="1"/>
  <c r="AR46" i="1"/>
  <c r="AQ39" i="1"/>
  <c r="AR39" i="1"/>
  <c r="AQ33" i="1"/>
  <c r="AR33" i="1"/>
  <c r="AQ14" i="1"/>
  <c r="AR14" i="1"/>
  <c r="AQ336" i="1"/>
  <c r="AR336" i="1"/>
  <c r="AQ205" i="1"/>
  <c r="AR205" i="1"/>
  <c r="AQ189" i="1"/>
  <c r="AR189" i="1"/>
  <c r="AQ174" i="1"/>
  <c r="AR174" i="1"/>
  <c r="AQ152" i="1"/>
  <c r="AR152" i="1"/>
  <c r="AQ143" i="1"/>
  <c r="AR143" i="1"/>
  <c r="AR131" i="1"/>
  <c r="AQ124" i="1"/>
  <c r="AR124" i="1"/>
  <c r="AQ106" i="1"/>
  <c r="AR106" i="1"/>
  <c r="AQ94" i="1"/>
  <c r="AR94" i="1"/>
  <c r="AQ72" i="1"/>
  <c r="AR72" i="1"/>
  <c r="AQ48" i="1"/>
  <c r="AR48" i="1"/>
  <c r="AQ35" i="1"/>
  <c r="AR35" i="1"/>
  <c r="AQ13" i="1"/>
  <c r="AR13" i="1"/>
  <c r="AQ794" i="1"/>
  <c r="AR794" i="1"/>
  <c r="AQ788" i="1"/>
  <c r="AR788" i="1"/>
  <c r="AQ776" i="1"/>
  <c r="AR776" i="1"/>
  <c r="AQ768" i="1"/>
  <c r="AR768" i="1"/>
  <c r="AQ764" i="1"/>
  <c r="AR764" i="1"/>
  <c r="AQ756" i="1"/>
  <c r="AR756" i="1"/>
  <c r="AQ752" i="1"/>
  <c r="AR752" i="1"/>
  <c r="AQ746" i="1"/>
  <c r="AR746" i="1"/>
  <c r="AQ742" i="1"/>
  <c r="AR742" i="1"/>
  <c r="AQ738" i="1"/>
  <c r="AR738" i="1"/>
  <c r="AQ732" i="1"/>
  <c r="AR732" i="1"/>
  <c r="AQ726" i="1"/>
  <c r="AR726" i="1"/>
  <c r="AQ722" i="1"/>
  <c r="AR722" i="1"/>
  <c r="AQ710" i="1"/>
  <c r="AR710" i="1"/>
  <c r="AQ702" i="1"/>
  <c r="AR702" i="1"/>
  <c r="AQ698" i="1"/>
  <c r="AR698" i="1"/>
  <c r="AQ694" i="1"/>
  <c r="AR694" i="1"/>
  <c r="AQ690" i="1"/>
  <c r="AR690" i="1"/>
  <c r="AQ686" i="1"/>
  <c r="AR686" i="1"/>
  <c r="AQ680" i="1"/>
  <c r="AR680" i="1"/>
  <c r="AQ674" i="1"/>
  <c r="AR674" i="1"/>
  <c r="AQ670" i="1"/>
  <c r="AR670" i="1"/>
  <c r="AQ662" i="1"/>
  <c r="AR662" i="1"/>
  <c r="AQ658" i="1"/>
  <c r="AR658" i="1"/>
  <c r="AQ648" i="1"/>
  <c r="AR648" i="1"/>
  <c r="AQ644" i="1"/>
  <c r="AR644" i="1"/>
  <c r="AQ638" i="1"/>
  <c r="AR638" i="1"/>
  <c r="AQ630" i="1"/>
  <c r="AR630" i="1"/>
  <c r="AQ624" i="1"/>
  <c r="AR624" i="1"/>
  <c r="AQ616" i="1"/>
  <c r="AR616" i="1"/>
  <c r="AQ610" i="1"/>
  <c r="AR610" i="1"/>
  <c r="AQ606" i="1"/>
  <c r="AR606" i="1"/>
  <c r="AQ600" i="1"/>
  <c r="AR600" i="1"/>
  <c r="AQ596" i="1"/>
  <c r="AR596" i="1"/>
  <c r="AQ592" i="1"/>
  <c r="AR592" i="1"/>
  <c r="AQ586" i="1"/>
  <c r="AR586" i="1"/>
  <c r="AQ580" i="1"/>
  <c r="AR580" i="1"/>
  <c r="AQ574" i="1"/>
  <c r="AR574" i="1"/>
  <c r="AQ570" i="1"/>
  <c r="AR570" i="1"/>
  <c r="AQ566" i="1"/>
  <c r="AR566" i="1"/>
  <c r="AQ560" i="1"/>
  <c r="AR560" i="1"/>
  <c r="AQ554" i="1"/>
  <c r="AR554" i="1"/>
  <c r="AQ550" i="1"/>
  <c r="AR550" i="1"/>
  <c r="AQ538" i="1"/>
  <c r="AR538" i="1"/>
  <c r="AQ534" i="1"/>
  <c r="AR534" i="1"/>
  <c r="AQ530" i="1"/>
  <c r="AR530" i="1"/>
  <c r="AQ524" i="1"/>
  <c r="AR524" i="1"/>
  <c r="AQ518" i="1"/>
  <c r="AR518" i="1"/>
  <c r="AQ512" i="1"/>
  <c r="AR512" i="1"/>
  <c r="AQ508" i="1"/>
  <c r="AR508" i="1"/>
  <c r="AQ504" i="1"/>
  <c r="AR504" i="1"/>
  <c r="AQ494" i="1"/>
  <c r="AR494" i="1"/>
  <c r="AQ484" i="1"/>
  <c r="AR484" i="1"/>
  <c r="AQ480" i="1"/>
  <c r="AR480" i="1"/>
  <c r="AQ468" i="1"/>
  <c r="AR468" i="1"/>
  <c r="AQ464" i="1"/>
  <c r="AR464" i="1"/>
  <c r="AQ454" i="1"/>
  <c r="AR454" i="1"/>
  <c r="AQ450" i="1"/>
  <c r="AR450" i="1"/>
  <c r="AQ446" i="1"/>
  <c r="AR446" i="1"/>
  <c r="AQ440" i="1"/>
  <c r="AR440" i="1"/>
  <c r="AQ428" i="1"/>
  <c r="AR428" i="1"/>
  <c r="AQ418" i="1"/>
  <c r="AR418" i="1"/>
  <c r="AQ412" i="1"/>
  <c r="AR412" i="1"/>
  <c r="AQ406" i="1"/>
  <c r="AR406" i="1"/>
  <c r="AQ400" i="1"/>
  <c r="AR400" i="1"/>
  <c r="AQ394" i="1"/>
  <c r="AR394" i="1"/>
  <c r="AQ384" i="1"/>
  <c r="AR384" i="1"/>
  <c r="AQ376" i="1"/>
  <c r="AR376" i="1"/>
  <c r="AQ366" i="1"/>
  <c r="AR366" i="1"/>
  <c r="AQ348" i="1"/>
  <c r="AR348" i="1"/>
  <c r="AQ338" i="1"/>
  <c r="AR338" i="1"/>
  <c r="AQ328" i="1"/>
  <c r="AR328" i="1"/>
  <c r="AQ318" i="1"/>
  <c r="AR318" i="1"/>
  <c r="AQ312" i="1"/>
  <c r="AR312" i="1"/>
  <c r="AQ306" i="1"/>
  <c r="AR306" i="1"/>
  <c r="AQ286" i="1"/>
  <c r="AR286" i="1"/>
  <c r="AQ280" i="1"/>
  <c r="AR280" i="1"/>
  <c r="AQ262" i="1"/>
  <c r="AR262" i="1"/>
  <c r="AQ252" i="1"/>
  <c r="AR252" i="1"/>
  <c r="AQ248" i="1"/>
  <c r="AR248" i="1"/>
  <c r="AQ242" i="1"/>
  <c r="AR242" i="1"/>
  <c r="AQ238" i="1"/>
  <c r="AR238" i="1"/>
  <c r="AQ232" i="1"/>
  <c r="AR232" i="1"/>
  <c r="AQ222" i="1"/>
  <c r="AR222" i="1"/>
  <c r="AQ212" i="1"/>
  <c r="AR212" i="1"/>
  <c r="AQ206" i="1"/>
  <c r="AR206" i="1"/>
  <c r="AQ200" i="1"/>
  <c r="AR200" i="1"/>
  <c r="AQ194" i="1"/>
  <c r="AR194" i="1"/>
  <c r="AQ182" i="1"/>
  <c r="AR182" i="1"/>
  <c r="AQ178" i="1"/>
  <c r="AR178" i="1"/>
  <c r="AQ172" i="1"/>
  <c r="AR172" i="1"/>
  <c r="AQ168" i="1"/>
  <c r="AR168" i="1"/>
  <c r="AQ164" i="1"/>
  <c r="AR164" i="1"/>
  <c r="AQ156" i="1"/>
  <c r="AR156" i="1"/>
  <c r="AQ136" i="1"/>
  <c r="AR136" i="1"/>
  <c r="AQ116" i="1"/>
  <c r="AR116" i="1"/>
  <c r="AQ108" i="1"/>
  <c r="AR108" i="1"/>
  <c r="AQ90" i="1"/>
  <c r="AR90" i="1"/>
  <c r="AQ84" i="1"/>
  <c r="AR84" i="1"/>
  <c r="AQ78" i="1"/>
  <c r="AR78" i="1"/>
  <c r="AQ74" i="1"/>
  <c r="AR74" i="1"/>
  <c r="AQ66" i="1"/>
  <c r="AR66" i="1"/>
  <c r="AQ62" i="1"/>
  <c r="AR62" i="1"/>
  <c r="AQ56" i="1"/>
  <c r="AR56" i="1"/>
  <c r="AQ44" i="1"/>
  <c r="AR44" i="1"/>
  <c r="AQ36" i="1"/>
  <c r="AR36" i="1"/>
  <c r="AQ28" i="1"/>
  <c r="AR28" i="1"/>
  <c r="AQ22" i="1"/>
  <c r="AR22" i="1"/>
  <c r="AQ12" i="1"/>
  <c r="AR12" i="1"/>
  <c r="AQ322" i="1"/>
  <c r="AR322" i="1"/>
  <c r="AQ268" i="1"/>
  <c r="AR268" i="1"/>
  <c r="AQ220" i="1"/>
  <c r="AR220" i="1"/>
  <c r="AQ207" i="1"/>
  <c r="AR207" i="1"/>
  <c r="AQ193" i="1"/>
  <c r="AR193" i="1"/>
  <c r="AQ161" i="1"/>
  <c r="AR161" i="1"/>
  <c r="AQ120" i="1"/>
  <c r="AR120" i="1"/>
  <c r="AQ110" i="1"/>
  <c r="AR110" i="1"/>
  <c r="AQ59" i="1"/>
  <c r="AR59" i="1"/>
  <c r="AQ32" i="1"/>
  <c r="AR32" i="1"/>
  <c r="AQ924" i="1"/>
  <c r="AR924" i="1"/>
  <c r="AQ879" i="1"/>
  <c r="AR879" i="1"/>
  <c r="AQ850" i="1"/>
  <c r="AR850" i="1"/>
  <c r="AQ772" i="1"/>
  <c r="AR772" i="1"/>
  <c r="AQ731" i="1"/>
  <c r="AR731" i="1"/>
  <c r="AQ656" i="1"/>
  <c r="AR656" i="1"/>
  <c r="AQ581" i="1"/>
  <c r="AR581" i="1"/>
  <c r="AQ495" i="1"/>
  <c r="AR495" i="1"/>
  <c r="AQ453" i="1"/>
  <c r="AR453" i="1"/>
  <c r="AQ437" i="1"/>
  <c r="AR437" i="1"/>
  <c r="AQ430" i="1"/>
  <c r="AR430" i="1"/>
  <c r="AQ353" i="1"/>
  <c r="AR353" i="1"/>
  <c r="AQ284" i="1"/>
  <c r="AR284" i="1"/>
  <c r="AQ196" i="1"/>
  <c r="AR196" i="1"/>
  <c r="AQ157" i="1"/>
  <c r="AR157" i="1"/>
  <c r="AQ128" i="1"/>
  <c r="AR128" i="1"/>
  <c r="AQ105" i="1"/>
  <c r="AR105" i="1"/>
  <c r="AQ87" i="1"/>
  <c r="AR87" i="1"/>
  <c r="AQ20" i="1"/>
  <c r="AR20" i="1"/>
  <c r="AQ934" i="1"/>
  <c r="AR934" i="1"/>
  <c r="AQ930" i="1"/>
  <c r="AR930" i="1"/>
  <c r="AQ472" i="1"/>
  <c r="AR472" i="1"/>
  <c r="AQ591" i="1"/>
  <c r="AR591" i="1"/>
  <c r="AQ447" i="1"/>
  <c r="AR447" i="1"/>
  <c r="AQ314" i="1"/>
  <c r="AR314" i="1"/>
  <c r="AQ112" i="1"/>
  <c r="AR112" i="1"/>
  <c r="AQ41" i="1"/>
  <c r="AR41" i="1"/>
  <c r="AQ923" i="1"/>
  <c r="AR923" i="1"/>
  <c r="AQ645" i="1"/>
  <c r="AR645" i="1"/>
  <c r="AQ634" i="1"/>
  <c r="AR634" i="1"/>
  <c r="AQ565" i="1"/>
  <c r="AR565" i="1"/>
  <c r="AQ526" i="1"/>
  <c r="AR526" i="1"/>
  <c r="AQ487" i="1"/>
  <c r="AR487" i="1"/>
  <c r="AQ413" i="1"/>
  <c r="AR413" i="1"/>
  <c r="AQ372" i="1"/>
  <c r="AR372" i="1"/>
  <c r="AQ360" i="1"/>
  <c r="AR360" i="1"/>
  <c r="AQ352" i="1"/>
  <c r="AR352" i="1"/>
  <c r="AQ326" i="1"/>
  <c r="AR326" i="1"/>
  <c r="AQ263" i="1"/>
  <c r="AR263" i="1"/>
  <c r="AQ214" i="1"/>
  <c r="AR214" i="1"/>
  <c r="AQ162" i="1"/>
  <c r="AR162" i="1"/>
  <c r="AQ142" i="1"/>
  <c r="AR142" i="1"/>
  <c r="AQ134" i="1"/>
  <c r="AR134" i="1"/>
  <c r="AQ47" i="1"/>
  <c r="AR47" i="1"/>
  <c r="AQ951" i="1"/>
  <c r="AR951" i="1"/>
  <c r="AQ878" i="1"/>
  <c r="AR878" i="1"/>
  <c r="AQ790" i="1"/>
  <c r="AR790" i="1"/>
  <c r="AQ622" i="1"/>
  <c r="AR622" i="1"/>
  <c r="AQ595" i="1"/>
  <c r="AR595" i="1"/>
  <c r="AQ296" i="1"/>
  <c r="AR296" i="1"/>
  <c r="AQ300" i="1"/>
  <c r="AR300" i="1"/>
  <c r="AQ27" i="1"/>
  <c r="AR27" i="1"/>
  <c r="AQ965" i="1"/>
  <c r="AR965" i="1"/>
  <c r="AQ901" i="1"/>
  <c r="AR901" i="1"/>
  <c r="AQ873" i="1"/>
  <c r="AR873" i="1"/>
  <c r="AQ864" i="1"/>
  <c r="AR864" i="1"/>
  <c r="AQ842" i="1"/>
  <c r="AR842" i="1"/>
  <c r="AQ832" i="1"/>
  <c r="AR832" i="1"/>
  <c r="AQ824" i="1"/>
  <c r="AR824" i="1"/>
  <c r="AQ814" i="1"/>
  <c r="AR814" i="1"/>
  <c r="AQ791" i="1"/>
  <c r="AR791" i="1"/>
  <c r="AQ778" i="1"/>
  <c r="AR778" i="1"/>
  <c r="AQ774" i="1"/>
  <c r="AR774" i="1"/>
  <c r="AQ745" i="1"/>
  <c r="AR745" i="1"/>
  <c r="AQ715" i="1"/>
  <c r="AR715" i="1"/>
  <c r="AQ708" i="1"/>
  <c r="AR708" i="1"/>
  <c r="AQ667" i="1"/>
  <c r="AR667" i="1"/>
  <c r="AQ647" i="1"/>
  <c r="AR647" i="1"/>
  <c r="AQ635" i="1"/>
  <c r="AR635" i="1"/>
  <c r="AQ618" i="1"/>
  <c r="AR618" i="1"/>
  <c r="AQ609" i="1"/>
  <c r="AR609" i="1"/>
  <c r="AQ585" i="1"/>
  <c r="AR585" i="1"/>
  <c r="AQ578" i="1"/>
  <c r="AR578" i="1"/>
  <c r="AQ557" i="1"/>
  <c r="AR557" i="1"/>
  <c r="AQ548" i="1"/>
  <c r="AR548" i="1"/>
  <c r="AQ390" i="1"/>
  <c r="AR390" i="1"/>
  <c r="AQ862" i="1"/>
  <c r="AR862" i="1"/>
  <c r="AQ849" i="1"/>
  <c r="AR849" i="1"/>
  <c r="AQ765" i="1"/>
  <c r="AR765" i="1"/>
  <c r="AQ676" i="1"/>
  <c r="AR676" i="1"/>
  <c r="AQ588" i="1"/>
  <c r="AR588" i="1"/>
  <c r="AQ522" i="1"/>
  <c r="AR522" i="1"/>
  <c r="AQ460" i="1"/>
  <c r="AR460" i="1"/>
  <c r="AQ439" i="1"/>
  <c r="AR439" i="1"/>
  <c r="AQ432" i="1"/>
  <c r="AR432" i="1"/>
  <c r="AQ426" i="1"/>
  <c r="AR426" i="1"/>
  <c r="AQ298" i="1"/>
  <c r="AR298" i="1"/>
  <c r="AQ267" i="1"/>
  <c r="AR267" i="1"/>
  <c r="AQ192" i="1"/>
  <c r="AR192" i="1"/>
  <c r="AQ154" i="1"/>
  <c r="AR154" i="1"/>
  <c r="AQ119" i="1"/>
  <c r="AR119" i="1"/>
  <c r="AQ100" i="1"/>
  <c r="AR100" i="1"/>
  <c r="AQ60" i="1"/>
  <c r="AR60" i="1"/>
  <c r="AQ964" i="1"/>
  <c r="AR964" i="1"/>
  <c r="AQ225" i="1"/>
  <c r="AR225" i="1"/>
  <c r="AQ169" i="1"/>
  <c r="AR169" i="1"/>
  <c r="AQ175" i="1"/>
  <c r="AR175" i="1"/>
  <c r="AQ118" i="1"/>
  <c r="AR118" i="1"/>
  <c r="AQ98" i="1"/>
  <c r="AR98" i="1"/>
  <c r="AQ96" i="1"/>
  <c r="AR96" i="1"/>
  <c r="AQ80" i="1"/>
  <c r="AR80" i="1"/>
  <c r="AQ85" i="1"/>
  <c r="AR85" i="1"/>
  <c r="AQ61" i="1"/>
  <c r="AR61" i="1"/>
  <c r="AQ31" i="1"/>
  <c r="AR31" i="1"/>
  <c r="AQ917" i="1"/>
  <c r="AR917" i="1"/>
  <c r="AQ784" i="1"/>
  <c r="AR784" i="1"/>
  <c r="AQ657" i="1"/>
  <c r="AR657" i="1"/>
  <c r="AQ474" i="1"/>
  <c r="AR474" i="1"/>
  <c r="AQ359" i="1"/>
  <c r="AR359" i="1"/>
  <c r="AQ817" i="1"/>
  <c r="AR817" i="1"/>
  <c r="AQ739" i="1"/>
  <c r="AR739" i="1"/>
  <c r="AQ720" i="1"/>
  <c r="AR720" i="1"/>
  <c r="AQ543" i="1"/>
  <c r="AR543" i="1"/>
  <c r="AQ513" i="1"/>
  <c r="AR513" i="1"/>
  <c r="AQ424" i="1"/>
  <c r="AR424" i="1"/>
  <c r="AQ398" i="1"/>
  <c r="AR398" i="1"/>
  <c r="AQ362" i="1"/>
  <c r="AR362" i="1"/>
  <c r="AQ357" i="1"/>
  <c r="AR357" i="1"/>
  <c r="AQ342" i="1"/>
  <c r="AR342" i="1"/>
  <c r="AQ321" i="1"/>
  <c r="AR321" i="1"/>
  <c r="AQ249" i="1"/>
  <c r="AR249" i="1"/>
  <c r="AQ171" i="1"/>
  <c r="AR171" i="1"/>
  <c r="AQ148" i="1"/>
  <c r="AR148" i="1"/>
  <c r="AQ138" i="1"/>
  <c r="AR138" i="1"/>
  <c r="AQ89" i="1"/>
  <c r="AR89" i="1"/>
  <c r="AQ18" i="1"/>
  <c r="AR18" i="1"/>
  <c r="AQ900" i="1"/>
  <c r="AR900" i="1"/>
  <c r="AQ889" i="1"/>
  <c r="AR889" i="1"/>
  <c r="AQ782" i="1"/>
  <c r="AR782" i="1"/>
  <c r="AQ909" i="1"/>
  <c r="AR909" i="1"/>
  <c r="AQ875" i="1"/>
  <c r="AR875" i="1"/>
  <c r="AQ868" i="1"/>
  <c r="AR868" i="1"/>
  <c r="AQ863" i="1"/>
  <c r="AR863" i="1"/>
  <c r="AQ840" i="1"/>
  <c r="AR840" i="1"/>
  <c r="AQ825" i="1"/>
  <c r="AR825" i="1"/>
  <c r="AQ820" i="1"/>
  <c r="AR820" i="1"/>
  <c r="AQ809" i="1"/>
  <c r="AR809" i="1"/>
  <c r="U22" i="2"/>
  <c r="S23" i="2"/>
  <c r="T21" i="2"/>
  <c r="U20" i="2"/>
  <c r="V19" i="2"/>
  <c r="V31" i="3" s="1"/>
  <c r="R19" i="2"/>
  <c r="S18" i="2"/>
  <c r="S30" i="3" s="1"/>
  <c r="T17" i="2"/>
  <c r="T29" i="3" s="1"/>
  <c r="U16" i="2"/>
  <c r="G24" i="2"/>
  <c r="V22" i="2"/>
  <c r="V34" i="3" s="1"/>
  <c r="S22" i="2"/>
  <c r="U23" i="2"/>
  <c r="V21" i="2"/>
  <c r="V33" i="3" s="1"/>
  <c r="R21" i="2"/>
  <c r="S20" i="2"/>
  <c r="T19" i="2"/>
  <c r="T31" i="3" s="1"/>
  <c r="U18" i="2"/>
  <c r="V17" i="2"/>
  <c r="V29" i="3" s="1"/>
  <c r="R17" i="2"/>
  <c r="R29" i="3" s="1"/>
  <c r="S16" i="2"/>
  <c r="D24" i="2"/>
  <c r="F24" i="2"/>
  <c r="N23" i="2" s="1"/>
  <c r="C24" i="2"/>
  <c r="K21" i="2" s="1"/>
  <c r="E24" i="2"/>
  <c r="G11" i="2"/>
  <c r="G9" i="2"/>
  <c r="G7" i="2"/>
  <c r="G5" i="2"/>
  <c r="F11" i="2"/>
  <c r="F9" i="2"/>
  <c r="F7" i="2"/>
  <c r="F5" i="2"/>
  <c r="E11" i="2"/>
  <c r="E9" i="2"/>
  <c r="E7" i="2"/>
  <c r="E5" i="2"/>
  <c r="D11" i="2"/>
  <c r="D9" i="2"/>
  <c r="D7" i="2"/>
  <c r="D5" i="2"/>
  <c r="C11" i="2"/>
  <c r="C9" i="2"/>
  <c r="C7" i="2"/>
  <c r="C5" i="2"/>
  <c r="B11" i="2"/>
  <c r="B9" i="2"/>
  <c r="B7" i="2"/>
  <c r="B5" i="2"/>
  <c r="G10" i="2"/>
  <c r="G8" i="2"/>
  <c r="G6" i="2"/>
  <c r="G4" i="2"/>
  <c r="F10" i="2"/>
  <c r="F8" i="2"/>
  <c r="F6" i="2"/>
  <c r="F4" i="2"/>
  <c r="E10" i="2"/>
  <c r="E8" i="2"/>
  <c r="E6" i="2"/>
  <c r="E4" i="2"/>
  <c r="D10" i="2"/>
  <c r="D8" i="2"/>
  <c r="D6" i="2"/>
  <c r="D4" i="2"/>
  <c r="C10" i="2"/>
  <c r="C8" i="2"/>
  <c r="C6" i="2"/>
  <c r="C4" i="2"/>
  <c r="B10" i="2"/>
  <c r="B8" i="2"/>
  <c r="B6" i="2"/>
  <c r="B4" i="2"/>
  <c r="AQ9" i="1"/>
  <c r="N22" i="2"/>
  <c r="O19" i="10" l="1"/>
  <c r="J115" i="10"/>
  <c r="M16" i="10"/>
  <c r="O20" i="6"/>
  <c r="O19" i="6"/>
  <c r="T139" i="7"/>
  <c r="Y17" i="10"/>
  <c r="AC18" i="10"/>
  <c r="K20" i="10"/>
  <c r="Y16" i="10"/>
  <c r="Y19" i="10"/>
  <c r="AC22" i="10"/>
  <c r="K17" i="10"/>
  <c r="L21" i="10"/>
  <c r="Y20" i="10"/>
  <c r="K16" i="10"/>
  <c r="O17" i="6"/>
  <c r="AC20" i="6"/>
  <c r="P25" i="7"/>
  <c r="L22" i="10"/>
  <c r="AA19" i="10"/>
  <c r="AC21" i="6"/>
  <c r="O115" i="7"/>
  <c r="AJ23" i="10"/>
  <c r="L16" i="10"/>
  <c r="Z22" i="10"/>
  <c r="AH22" i="10"/>
  <c r="AG17" i="10"/>
  <c r="M115" i="10"/>
  <c r="AA22" i="10"/>
  <c r="Z21" i="10"/>
  <c r="AA18" i="10"/>
  <c r="Z17" i="10"/>
  <c r="AA21" i="10"/>
  <c r="Z16" i="10"/>
  <c r="AA23" i="10"/>
  <c r="Y21" i="10"/>
  <c r="S139" i="10"/>
  <c r="AI22" i="10"/>
  <c r="AF19" i="10"/>
  <c r="Z18" i="10"/>
  <c r="G335" i="10"/>
  <c r="E335" i="10"/>
  <c r="C335" i="10"/>
  <c r="G334" i="10"/>
  <c r="E334" i="10"/>
  <c r="C334" i="10"/>
  <c r="G333" i="10"/>
  <c r="E333" i="10"/>
  <c r="C333" i="10"/>
  <c r="G332" i="10"/>
  <c r="E332" i="10"/>
  <c r="C332" i="10"/>
  <c r="G330" i="10"/>
  <c r="E330" i="10"/>
  <c r="C330" i="10"/>
  <c r="G329" i="10"/>
  <c r="E329" i="10"/>
  <c r="C329" i="10"/>
  <c r="G328" i="10"/>
  <c r="E328" i="10"/>
  <c r="C328" i="10"/>
  <c r="G327" i="10"/>
  <c r="E327" i="10"/>
  <c r="C327" i="10"/>
  <c r="F325" i="10"/>
  <c r="D325" i="10"/>
  <c r="B325" i="10"/>
  <c r="F324" i="10"/>
  <c r="D324" i="10"/>
  <c r="B324" i="10"/>
  <c r="F335" i="10"/>
  <c r="D335" i="10"/>
  <c r="B335" i="10"/>
  <c r="F334" i="10"/>
  <c r="D334" i="10"/>
  <c r="B334" i="10"/>
  <c r="F333" i="10"/>
  <c r="D333" i="10"/>
  <c r="B333" i="10"/>
  <c r="F332" i="10"/>
  <c r="D332" i="10"/>
  <c r="B332" i="10"/>
  <c r="F330" i="10"/>
  <c r="D330" i="10"/>
  <c r="B330" i="10"/>
  <c r="F329" i="10"/>
  <c r="D329" i="10"/>
  <c r="B329" i="10"/>
  <c r="F328" i="10"/>
  <c r="D328" i="10"/>
  <c r="B328" i="10"/>
  <c r="F327" i="10"/>
  <c r="D327" i="10"/>
  <c r="B327" i="10"/>
  <c r="G325" i="10"/>
  <c r="V325" i="10" s="1"/>
  <c r="AJ325" i="10" s="1"/>
  <c r="E325" i="10"/>
  <c r="C325" i="10"/>
  <c r="G324" i="10"/>
  <c r="E324" i="10"/>
  <c r="C324" i="10"/>
  <c r="N18" i="10"/>
  <c r="V24" i="10"/>
  <c r="K138" i="10"/>
  <c r="K136" i="10"/>
  <c r="K130" i="10"/>
  <c r="K128" i="10"/>
  <c r="K122" i="10"/>
  <c r="K120" i="10"/>
  <c r="K135" i="10"/>
  <c r="K131" i="10"/>
  <c r="K127" i="10"/>
  <c r="K123" i="10"/>
  <c r="K119" i="10"/>
  <c r="K134" i="10"/>
  <c r="K132" i="10"/>
  <c r="K126" i="10"/>
  <c r="K124" i="10"/>
  <c r="K118" i="10"/>
  <c r="K116" i="10"/>
  <c r="K137" i="10"/>
  <c r="K133" i="10"/>
  <c r="K129" i="10"/>
  <c r="K125" i="10"/>
  <c r="K121" i="10"/>
  <c r="K117" i="10"/>
  <c r="AB24" i="10"/>
  <c r="AI327" i="10"/>
  <c r="AI328" i="10"/>
  <c r="AG16" i="10"/>
  <c r="AH328" i="10"/>
  <c r="AH16" i="10"/>
  <c r="AH327" i="10"/>
  <c r="J136" i="10"/>
  <c r="J120" i="10"/>
  <c r="J131" i="10"/>
  <c r="J135" i="10"/>
  <c r="J119" i="10"/>
  <c r="J124" i="10"/>
  <c r="J138" i="10"/>
  <c r="J134" i="10"/>
  <c r="J130" i="10"/>
  <c r="J126" i="10"/>
  <c r="J122" i="10"/>
  <c r="J118" i="10"/>
  <c r="J123" i="10"/>
  <c r="J128" i="10"/>
  <c r="J127" i="10"/>
  <c r="J132" i="10"/>
  <c r="J116" i="10"/>
  <c r="AC24" i="10"/>
  <c r="J137" i="10"/>
  <c r="J133" i="10"/>
  <c r="J129" i="10"/>
  <c r="J125" i="10"/>
  <c r="J121" i="10"/>
  <c r="J117" i="10"/>
  <c r="B12" i="10"/>
  <c r="J10" i="10" s="1"/>
  <c r="R4" i="10"/>
  <c r="J4" i="10"/>
  <c r="T6" i="10"/>
  <c r="V8" i="10"/>
  <c r="S9" i="10"/>
  <c r="R10" i="10"/>
  <c r="U4" i="10"/>
  <c r="E12" i="10"/>
  <c r="M4" i="10" s="1"/>
  <c r="V5" i="10"/>
  <c r="R5" i="10"/>
  <c r="S6" i="10"/>
  <c r="T7" i="10"/>
  <c r="U8" i="10"/>
  <c r="V9" i="10"/>
  <c r="R9" i="10"/>
  <c r="S10" i="10"/>
  <c r="T11" i="10"/>
  <c r="D12" i="10"/>
  <c r="L6" i="10" s="1"/>
  <c r="T4" i="10"/>
  <c r="V6" i="10"/>
  <c r="S7" i="10"/>
  <c r="U9" i="10"/>
  <c r="U11" i="10"/>
  <c r="G12" i="10"/>
  <c r="O5" i="10" s="1"/>
  <c r="O118" i="10"/>
  <c r="O120" i="10"/>
  <c r="O122" i="10"/>
  <c r="O124" i="10"/>
  <c r="O125" i="10"/>
  <c r="O127" i="10"/>
  <c r="O129" i="10"/>
  <c r="O131" i="10"/>
  <c r="O134" i="10"/>
  <c r="O136" i="10"/>
  <c r="O138" i="10"/>
  <c r="O116" i="10"/>
  <c r="O117" i="10"/>
  <c r="O119" i="10"/>
  <c r="O121" i="10"/>
  <c r="O123" i="10"/>
  <c r="O126" i="10"/>
  <c r="O128" i="10"/>
  <c r="O130" i="10"/>
  <c r="O132" i="10"/>
  <c r="O133" i="10"/>
  <c r="O135" i="10"/>
  <c r="O137" i="10"/>
  <c r="R24" i="10"/>
  <c r="AG328" i="10"/>
  <c r="AI16" i="10"/>
  <c r="AG327" i="10"/>
  <c r="AC22" i="6"/>
  <c r="O18" i="6"/>
  <c r="AB23" i="10"/>
  <c r="AG20" i="10"/>
  <c r="AB19" i="10"/>
  <c r="AI18" i="10"/>
  <c r="AH17" i="10"/>
  <c r="AF22" i="10"/>
  <c r="AI21" i="10"/>
  <c r="AB18" i="10"/>
  <c r="AC16" i="10"/>
  <c r="O20" i="10"/>
  <c r="AC17" i="10"/>
  <c r="O21" i="10"/>
  <c r="AG21" i="10"/>
  <c r="N20" i="10"/>
  <c r="AH18" i="10"/>
  <c r="O115" i="10"/>
  <c r="V139" i="10"/>
  <c r="L23" i="10"/>
  <c r="AH23" i="10"/>
  <c r="Y22" i="10"/>
  <c r="AF21" i="10"/>
  <c r="N21" i="10"/>
  <c r="AJ21" i="10"/>
  <c r="AA20" i="10"/>
  <c r="L19" i="10"/>
  <c r="Y18" i="10"/>
  <c r="AG18" i="10"/>
  <c r="AF17" i="10"/>
  <c r="N17" i="10"/>
  <c r="AB22" i="10"/>
  <c r="AJ22" i="10"/>
  <c r="L20" i="10"/>
  <c r="AF18" i="10"/>
  <c r="AI17" i="10"/>
  <c r="I103" i="10"/>
  <c r="I93" i="10"/>
  <c r="G89" i="10"/>
  <c r="C89" i="10"/>
  <c r="F74" i="10"/>
  <c r="I60" i="10"/>
  <c r="F59" i="10"/>
  <c r="G45" i="10"/>
  <c r="C45" i="10"/>
  <c r="I35" i="10"/>
  <c r="G31" i="10"/>
  <c r="C31" i="10"/>
  <c r="I108" i="10"/>
  <c r="I106" i="10"/>
  <c r="I104" i="10"/>
  <c r="I102" i="10"/>
  <c r="I94" i="10"/>
  <c r="I92" i="10"/>
  <c r="I90" i="10"/>
  <c r="H89" i="10"/>
  <c r="F89" i="10"/>
  <c r="D89" i="10"/>
  <c r="I74" i="10"/>
  <c r="G74" i="10"/>
  <c r="E74" i="10"/>
  <c r="C74" i="10"/>
  <c r="B72" i="10"/>
  <c r="I63" i="10"/>
  <c r="I61" i="10"/>
  <c r="I59" i="10"/>
  <c r="G59" i="10"/>
  <c r="E59" i="10"/>
  <c r="C59" i="10"/>
  <c r="H45" i="10"/>
  <c r="F45" i="10"/>
  <c r="D45" i="10"/>
  <c r="I44" i="10"/>
  <c r="I36" i="10"/>
  <c r="I34" i="10"/>
  <c r="I32" i="10"/>
  <c r="H31" i="10"/>
  <c r="F31" i="10"/>
  <c r="D31" i="10"/>
  <c r="I107" i="10"/>
  <c r="I105" i="10"/>
  <c r="B101" i="10"/>
  <c r="I91" i="10"/>
  <c r="I89" i="10"/>
  <c r="E89" i="10"/>
  <c r="H74" i="10"/>
  <c r="D74" i="10"/>
  <c r="I73" i="10"/>
  <c r="I64" i="10"/>
  <c r="I62" i="10"/>
  <c r="H59" i="10"/>
  <c r="D59" i="10"/>
  <c r="I45" i="10"/>
  <c r="E45" i="10"/>
  <c r="B43" i="10"/>
  <c r="I33" i="10"/>
  <c r="I31" i="10"/>
  <c r="E31" i="10"/>
  <c r="H30" i="10"/>
  <c r="E33" i="10"/>
  <c r="H34" i="10"/>
  <c r="G35" i="10"/>
  <c r="D44" i="10"/>
  <c r="E46" i="10"/>
  <c r="E47" i="10"/>
  <c r="E48" i="10"/>
  <c r="E49" i="10"/>
  <c r="E50" i="10"/>
  <c r="C58" i="10"/>
  <c r="C60" i="10"/>
  <c r="F61" i="10"/>
  <c r="D63" i="10"/>
  <c r="E64" i="10"/>
  <c r="F75" i="10"/>
  <c r="H76" i="10"/>
  <c r="D78" i="10"/>
  <c r="F79" i="10"/>
  <c r="H88" i="10"/>
  <c r="E91" i="10"/>
  <c r="H92" i="10"/>
  <c r="G93" i="10"/>
  <c r="D102" i="10"/>
  <c r="C103" i="10"/>
  <c r="F104" i="10"/>
  <c r="G105" i="10"/>
  <c r="F106" i="10"/>
  <c r="C107" i="10"/>
  <c r="G107" i="10"/>
  <c r="F108" i="10"/>
  <c r="B29" i="10"/>
  <c r="E30" i="10"/>
  <c r="I30" i="10"/>
  <c r="E32" i="10"/>
  <c r="D33" i="10"/>
  <c r="H33" i="10"/>
  <c r="E34" i="10"/>
  <c r="D35" i="10"/>
  <c r="H35" i="10"/>
  <c r="E36" i="10"/>
  <c r="C44" i="10"/>
  <c r="G44" i="10"/>
  <c r="F46" i="10"/>
  <c r="D47" i="10"/>
  <c r="H47" i="10"/>
  <c r="F48" i="10"/>
  <c r="D49" i="10"/>
  <c r="H49" i="10"/>
  <c r="F50" i="10"/>
  <c r="D58" i="10"/>
  <c r="H58" i="10"/>
  <c r="F60" i="10"/>
  <c r="C61" i="10"/>
  <c r="G61" i="10"/>
  <c r="F62" i="10"/>
  <c r="C63" i="10"/>
  <c r="G63" i="10"/>
  <c r="F64" i="10"/>
  <c r="D73" i="10"/>
  <c r="H73" i="10"/>
  <c r="E75" i="10"/>
  <c r="I75" i="10"/>
  <c r="E76" i="10"/>
  <c r="I76" i="10"/>
  <c r="E77" i="10"/>
  <c r="I77" i="10"/>
  <c r="E78" i="10"/>
  <c r="I78" i="10"/>
  <c r="E79" i="10"/>
  <c r="I79" i="10"/>
  <c r="C88" i="10"/>
  <c r="G88" i="10"/>
  <c r="C90" i="10"/>
  <c r="G90" i="10"/>
  <c r="F91" i="10"/>
  <c r="C92" i="10"/>
  <c r="G92" i="10"/>
  <c r="F93" i="10"/>
  <c r="C94" i="10"/>
  <c r="G94" i="10"/>
  <c r="E102" i="10"/>
  <c r="D103" i="10"/>
  <c r="H103" i="10"/>
  <c r="E104" i="10"/>
  <c r="D105" i="10"/>
  <c r="H105" i="10"/>
  <c r="E106" i="10"/>
  <c r="D107" i="10"/>
  <c r="H107" i="10"/>
  <c r="E108" i="10"/>
  <c r="F30" i="10"/>
  <c r="H32" i="10"/>
  <c r="G33" i="10"/>
  <c r="E35" i="10"/>
  <c r="H36" i="10"/>
  <c r="C46" i="10"/>
  <c r="C47" i="10"/>
  <c r="C48" i="10"/>
  <c r="C49" i="10"/>
  <c r="C50" i="10"/>
  <c r="B57" i="10"/>
  <c r="I58" i="10"/>
  <c r="D61" i="10"/>
  <c r="C62" i="10"/>
  <c r="H63" i="10"/>
  <c r="G64" i="10"/>
  <c r="G73" i="10"/>
  <c r="H75" i="10"/>
  <c r="D77" i="10"/>
  <c r="F78" i="10"/>
  <c r="H79" i="10"/>
  <c r="D90" i="10"/>
  <c r="C91" i="10"/>
  <c r="F92" i="10"/>
  <c r="D94" i="10"/>
  <c r="F102" i="10"/>
  <c r="D104" i="10"/>
  <c r="C105" i="10"/>
  <c r="D30" i="10"/>
  <c r="F32" i="10"/>
  <c r="D34" i="10"/>
  <c r="C35" i="10"/>
  <c r="F36" i="10"/>
  <c r="H44" i="10"/>
  <c r="I46" i="10"/>
  <c r="I47" i="10"/>
  <c r="I48" i="10"/>
  <c r="I49" i="10"/>
  <c r="I50" i="10"/>
  <c r="G58" i="10"/>
  <c r="G60" i="10"/>
  <c r="E62" i="10"/>
  <c r="F63" i="10"/>
  <c r="E73" i="10"/>
  <c r="D76" i="10"/>
  <c r="F77" i="10"/>
  <c r="H78" i="10"/>
  <c r="D88" i="10"/>
  <c r="F90" i="10"/>
  <c r="D92" i="10"/>
  <c r="C93" i="10"/>
  <c r="F94" i="10"/>
  <c r="H102" i="10"/>
  <c r="G103" i="10"/>
  <c r="E105" i="10"/>
  <c r="D106" i="10"/>
  <c r="H106" i="10"/>
  <c r="E107" i="10"/>
  <c r="D108" i="10"/>
  <c r="H108" i="10"/>
  <c r="C30" i="10"/>
  <c r="G30" i="10"/>
  <c r="C32" i="10"/>
  <c r="G32" i="10"/>
  <c r="F33" i="10"/>
  <c r="C34" i="10"/>
  <c r="G34" i="10"/>
  <c r="F35" i="10"/>
  <c r="C36" i="10"/>
  <c r="G36" i="10"/>
  <c r="E44" i="10"/>
  <c r="D46" i="10"/>
  <c r="H46" i="10"/>
  <c r="F47" i="10"/>
  <c r="D48" i="10"/>
  <c r="H48" i="10"/>
  <c r="F49" i="10"/>
  <c r="D50" i="10"/>
  <c r="H50" i="10"/>
  <c r="F58" i="10"/>
  <c r="D60" i="10"/>
  <c r="H60" i="10"/>
  <c r="E61" i="10"/>
  <c r="D62" i="10"/>
  <c r="H62" i="10"/>
  <c r="E63" i="10"/>
  <c r="D64" i="10"/>
  <c r="H64" i="10"/>
  <c r="F73" i="10"/>
  <c r="C75" i="10"/>
  <c r="G75" i="10"/>
  <c r="C76" i="10"/>
  <c r="G76" i="10"/>
  <c r="C77" i="10"/>
  <c r="G77" i="10"/>
  <c r="C78" i="10"/>
  <c r="G78" i="10"/>
  <c r="C79" i="10"/>
  <c r="G79" i="10"/>
  <c r="B87" i="10"/>
  <c r="E88" i="10"/>
  <c r="I88" i="10"/>
  <c r="E90" i="10"/>
  <c r="D91" i="10"/>
  <c r="H91" i="10"/>
  <c r="E92" i="10"/>
  <c r="D93" i="10"/>
  <c r="H93" i="10"/>
  <c r="E94" i="10"/>
  <c r="C102" i="10"/>
  <c r="G102" i="10"/>
  <c r="F103" i="10"/>
  <c r="C104" i="10"/>
  <c r="G104" i="10"/>
  <c r="F105" i="10"/>
  <c r="C106" i="10"/>
  <c r="G106" i="10"/>
  <c r="F107" i="10"/>
  <c r="C108" i="10"/>
  <c r="G108" i="10"/>
  <c r="D32" i="10"/>
  <c r="C33" i="10"/>
  <c r="F34" i="10"/>
  <c r="D36" i="10"/>
  <c r="F44" i="10"/>
  <c r="G46" i="10"/>
  <c r="G47" i="10"/>
  <c r="G48" i="10"/>
  <c r="G49" i="10"/>
  <c r="G50" i="10"/>
  <c r="E58" i="10"/>
  <c r="E60" i="10"/>
  <c r="H61" i="10"/>
  <c r="G62" i="10"/>
  <c r="C64" i="10"/>
  <c r="C73" i="10"/>
  <c r="D75" i="10"/>
  <c r="F76" i="10"/>
  <c r="H77" i="10"/>
  <c r="D79" i="10"/>
  <c r="F88" i="10"/>
  <c r="H90" i="10"/>
  <c r="G91" i="10"/>
  <c r="E93" i="10"/>
  <c r="H94" i="10"/>
  <c r="E103" i="10"/>
  <c r="H104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G226" i="10"/>
  <c r="E226" i="10"/>
  <c r="C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27" i="10"/>
  <c r="H226" i="10"/>
  <c r="F226" i="10"/>
  <c r="D226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B174" i="10"/>
  <c r="F175" i="10"/>
  <c r="C176" i="10"/>
  <c r="G176" i="10"/>
  <c r="D177" i="10"/>
  <c r="C145" i="10"/>
  <c r="G145" i="10"/>
  <c r="C146" i="10"/>
  <c r="G146" i="10"/>
  <c r="C147" i="10"/>
  <c r="G147" i="10"/>
  <c r="C148" i="10"/>
  <c r="G148" i="10"/>
  <c r="H177" i="10"/>
  <c r="E178" i="10"/>
  <c r="I178" i="10"/>
  <c r="F179" i="10"/>
  <c r="C180" i="10"/>
  <c r="G180" i="10"/>
  <c r="D181" i="10"/>
  <c r="H181" i="10"/>
  <c r="E182" i="10"/>
  <c r="I182" i="10"/>
  <c r="F183" i="10"/>
  <c r="C184" i="10"/>
  <c r="G184" i="10"/>
  <c r="D185" i="10"/>
  <c r="H185" i="10"/>
  <c r="E186" i="10"/>
  <c r="I186" i="10"/>
  <c r="F187" i="10"/>
  <c r="C188" i="10"/>
  <c r="G188" i="10"/>
  <c r="D189" i="10"/>
  <c r="H189" i="10"/>
  <c r="E190" i="10"/>
  <c r="I190" i="10"/>
  <c r="F191" i="10"/>
  <c r="C192" i="10"/>
  <c r="G192" i="10"/>
  <c r="D193" i="10"/>
  <c r="H193" i="10"/>
  <c r="E194" i="10"/>
  <c r="I194" i="10"/>
  <c r="F195" i="10"/>
  <c r="C196" i="10"/>
  <c r="G196" i="10"/>
  <c r="D197" i="10"/>
  <c r="H197" i="10"/>
  <c r="C205" i="10"/>
  <c r="G205" i="10"/>
  <c r="C206" i="10"/>
  <c r="G206" i="10"/>
  <c r="C207" i="10"/>
  <c r="G207" i="10"/>
  <c r="C208" i="10"/>
  <c r="G208" i="10"/>
  <c r="C209" i="10"/>
  <c r="G209" i="10"/>
  <c r="C210" i="10"/>
  <c r="G210" i="10"/>
  <c r="C211" i="10"/>
  <c r="G211" i="10"/>
  <c r="C212" i="10"/>
  <c r="G212" i="10"/>
  <c r="C213" i="10"/>
  <c r="G213" i="10"/>
  <c r="C214" i="10"/>
  <c r="G214" i="10"/>
  <c r="C215" i="10"/>
  <c r="G215" i="10"/>
  <c r="C216" i="10"/>
  <c r="G216" i="10"/>
  <c r="C217" i="10"/>
  <c r="G217" i="10"/>
  <c r="C218" i="10"/>
  <c r="G218" i="10"/>
  <c r="C219" i="10"/>
  <c r="G219" i="10"/>
  <c r="C220" i="10"/>
  <c r="G220" i="10"/>
  <c r="C221" i="10"/>
  <c r="G221" i="10"/>
  <c r="C222" i="10"/>
  <c r="G222" i="10"/>
  <c r="C223" i="10"/>
  <c r="G223" i="10"/>
  <c r="C224" i="10"/>
  <c r="G224" i="10"/>
  <c r="C225" i="10"/>
  <c r="G225" i="10"/>
  <c r="D227" i="10"/>
  <c r="B234" i="10"/>
  <c r="E235" i="10"/>
  <c r="I235" i="10"/>
  <c r="E236" i="10"/>
  <c r="I236" i="10"/>
  <c r="E237" i="10"/>
  <c r="I237" i="10"/>
  <c r="E238" i="10"/>
  <c r="I238" i="10"/>
  <c r="E239" i="10"/>
  <c r="I239" i="10"/>
  <c r="E240" i="10"/>
  <c r="I240" i="10"/>
  <c r="E241" i="10"/>
  <c r="I241" i="10"/>
  <c r="E242" i="10"/>
  <c r="I242" i="10"/>
  <c r="E243" i="10"/>
  <c r="I243" i="10"/>
  <c r="E244" i="10"/>
  <c r="E149" i="10"/>
  <c r="I149" i="10"/>
  <c r="E150" i="10"/>
  <c r="I150" i="10"/>
  <c r="E151" i="10"/>
  <c r="I151" i="10"/>
  <c r="E152" i="10"/>
  <c r="I152" i="10"/>
  <c r="E153" i="10"/>
  <c r="I153" i="10"/>
  <c r="E154" i="10"/>
  <c r="I154" i="10"/>
  <c r="E155" i="10"/>
  <c r="I155" i="10"/>
  <c r="E156" i="10"/>
  <c r="I156" i="10"/>
  <c r="E157" i="10"/>
  <c r="I157" i="10"/>
  <c r="E158" i="10"/>
  <c r="I158" i="10"/>
  <c r="E159" i="10"/>
  <c r="I159" i="10"/>
  <c r="E160" i="10"/>
  <c r="I160" i="10"/>
  <c r="E161" i="10"/>
  <c r="I161" i="10"/>
  <c r="E162" i="10"/>
  <c r="I162" i="10"/>
  <c r="E163" i="10"/>
  <c r="I163" i="10"/>
  <c r="E164" i="10"/>
  <c r="I164" i="10"/>
  <c r="E165" i="10"/>
  <c r="I165" i="10"/>
  <c r="E166" i="10"/>
  <c r="I166" i="10"/>
  <c r="E167" i="10"/>
  <c r="I167" i="10"/>
  <c r="E175" i="10"/>
  <c r="I175" i="10"/>
  <c r="F176" i="10"/>
  <c r="C177" i="10"/>
  <c r="G177" i="10"/>
  <c r="D178" i="10"/>
  <c r="H178" i="10"/>
  <c r="E179" i="10"/>
  <c r="I179" i="10"/>
  <c r="F180" i="10"/>
  <c r="C181" i="10"/>
  <c r="G181" i="10"/>
  <c r="D182" i="10"/>
  <c r="H182" i="10"/>
  <c r="E183" i="10"/>
  <c r="I183" i="10"/>
  <c r="F184" i="10"/>
  <c r="C185" i="10"/>
  <c r="G185" i="10"/>
  <c r="D186" i="10"/>
  <c r="H186" i="10"/>
  <c r="E187" i="10"/>
  <c r="I187" i="10"/>
  <c r="F188" i="10"/>
  <c r="C189" i="10"/>
  <c r="G189" i="10"/>
  <c r="D190" i="10"/>
  <c r="H190" i="10"/>
  <c r="E191" i="10"/>
  <c r="I191" i="10"/>
  <c r="F192" i="10"/>
  <c r="C193" i="10"/>
  <c r="G193" i="10"/>
  <c r="D194" i="10"/>
  <c r="H194" i="10"/>
  <c r="E195" i="10"/>
  <c r="I195" i="10"/>
  <c r="F196" i="10"/>
  <c r="C197" i="10"/>
  <c r="G197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I226" i="10"/>
  <c r="E227" i="10"/>
  <c r="I227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D265" i="10"/>
  <c r="H265" i="10"/>
  <c r="E266" i="10"/>
  <c r="I266" i="10"/>
  <c r="F267" i="10"/>
  <c r="C268" i="10"/>
  <c r="G268" i="10"/>
  <c r="D269" i="10"/>
  <c r="H269" i="10"/>
  <c r="E270" i="10"/>
  <c r="I270" i="10"/>
  <c r="F271" i="10"/>
  <c r="C272" i="10"/>
  <c r="G272" i="10"/>
  <c r="D273" i="10"/>
  <c r="H273" i="10"/>
  <c r="E274" i="10"/>
  <c r="I274" i="10"/>
  <c r="F275" i="10"/>
  <c r="C276" i="10"/>
  <c r="G276" i="10"/>
  <c r="D277" i="10"/>
  <c r="H277" i="10"/>
  <c r="E278" i="10"/>
  <c r="I278" i="10"/>
  <c r="F279" i="10"/>
  <c r="C280" i="10"/>
  <c r="G280" i="10"/>
  <c r="D281" i="10"/>
  <c r="H281" i="10"/>
  <c r="E282" i="10"/>
  <c r="I282" i="10"/>
  <c r="F283" i="10"/>
  <c r="C284" i="10"/>
  <c r="G284" i="10"/>
  <c r="D285" i="10"/>
  <c r="H285" i="10"/>
  <c r="E286" i="10"/>
  <c r="I286" i="10"/>
  <c r="F287" i="10"/>
  <c r="B293" i="10"/>
  <c r="E294" i="10"/>
  <c r="I294" i="10"/>
  <c r="E295" i="10"/>
  <c r="I295" i="10"/>
  <c r="E296" i="10"/>
  <c r="I296" i="10"/>
  <c r="E297" i="10"/>
  <c r="I297" i="10"/>
  <c r="E298" i="10"/>
  <c r="I298" i="10"/>
  <c r="E299" i="10"/>
  <c r="I299" i="10"/>
  <c r="E300" i="10"/>
  <c r="I300" i="10"/>
  <c r="E301" i="10"/>
  <c r="I301" i="10"/>
  <c r="E302" i="10"/>
  <c r="I302" i="10"/>
  <c r="E303" i="10"/>
  <c r="I303" i="10"/>
  <c r="E304" i="10"/>
  <c r="I304" i="10"/>
  <c r="E305" i="10"/>
  <c r="I305" i="10"/>
  <c r="E306" i="10"/>
  <c r="I306" i="10"/>
  <c r="E307" i="10"/>
  <c r="I307" i="10"/>
  <c r="E308" i="10"/>
  <c r="I308" i="10"/>
  <c r="E309" i="10"/>
  <c r="I309" i="10"/>
  <c r="E310" i="10"/>
  <c r="I310" i="10"/>
  <c r="E311" i="10"/>
  <c r="I311" i="10"/>
  <c r="E312" i="10"/>
  <c r="I312" i="10"/>
  <c r="E313" i="10"/>
  <c r="I313" i="10"/>
  <c r="E314" i="10"/>
  <c r="I314" i="10"/>
  <c r="E315" i="10"/>
  <c r="I315" i="10"/>
  <c r="E316" i="10"/>
  <c r="I316" i="10"/>
  <c r="I244" i="10"/>
  <c r="E245" i="10"/>
  <c r="I245" i="10"/>
  <c r="E246" i="10"/>
  <c r="I246" i="10"/>
  <c r="E247" i="10"/>
  <c r="I247" i="10"/>
  <c r="E248" i="10"/>
  <c r="I248" i="10"/>
  <c r="E249" i="10"/>
  <c r="I249" i="10"/>
  <c r="E250" i="10"/>
  <c r="I250" i="10"/>
  <c r="E251" i="10"/>
  <c r="I251" i="10"/>
  <c r="E252" i="10"/>
  <c r="I252" i="10"/>
  <c r="E253" i="10"/>
  <c r="I253" i="10"/>
  <c r="E254" i="10"/>
  <c r="I254" i="10"/>
  <c r="E255" i="10"/>
  <c r="I255" i="10"/>
  <c r="E256" i="10"/>
  <c r="I256" i="10"/>
  <c r="E257" i="10"/>
  <c r="I257" i="10"/>
  <c r="E265" i="10"/>
  <c r="I265" i="10"/>
  <c r="F266" i="10"/>
  <c r="C267" i="10"/>
  <c r="G267" i="10"/>
  <c r="D268" i="10"/>
  <c r="H268" i="10"/>
  <c r="E269" i="10"/>
  <c r="I269" i="10"/>
  <c r="F270" i="10"/>
  <c r="C271" i="10"/>
  <c r="G271" i="10"/>
  <c r="D272" i="10"/>
  <c r="H272" i="10"/>
  <c r="E273" i="10"/>
  <c r="I273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D175" i="10"/>
  <c r="H175" i="10"/>
  <c r="E176" i="10"/>
  <c r="I176" i="10"/>
  <c r="F177" i="10"/>
  <c r="B144" i="10"/>
  <c r="E145" i="10"/>
  <c r="I145" i="10"/>
  <c r="E146" i="10"/>
  <c r="I146" i="10"/>
  <c r="E147" i="10"/>
  <c r="I147" i="10"/>
  <c r="E148" i="10"/>
  <c r="I148" i="10"/>
  <c r="C178" i="10"/>
  <c r="G178" i="10"/>
  <c r="D179" i="10"/>
  <c r="H179" i="10"/>
  <c r="E180" i="10"/>
  <c r="I180" i="10"/>
  <c r="F181" i="10"/>
  <c r="C182" i="10"/>
  <c r="G182" i="10"/>
  <c r="D183" i="10"/>
  <c r="H183" i="10"/>
  <c r="E184" i="10"/>
  <c r="I184" i="10"/>
  <c r="F185" i="10"/>
  <c r="C186" i="10"/>
  <c r="G186" i="10"/>
  <c r="D187" i="10"/>
  <c r="H187" i="10"/>
  <c r="E188" i="10"/>
  <c r="I188" i="10"/>
  <c r="F189" i="10"/>
  <c r="C190" i="10"/>
  <c r="G190" i="10"/>
  <c r="D191" i="10"/>
  <c r="H191" i="10"/>
  <c r="E192" i="10"/>
  <c r="I192" i="10"/>
  <c r="F193" i="10"/>
  <c r="C194" i="10"/>
  <c r="G194" i="10"/>
  <c r="D195" i="10"/>
  <c r="H195" i="10"/>
  <c r="E196" i="10"/>
  <c r="I196" i="10"/>
  <c r="F197" i="10"/>
  <c r="B204" i="10"/>
  <c r="E205" i="10"/>
  <c r="I205" i="10"/>
  <c r="E206" i="10"/>
  <c r="I206" i="10"/>
  <c r="E207" i="10"/>
  <c r="I207" i="10"/>
  <c r="E208" i="10"/>
  <c r="I208" i="10"/>
  <c r="E209" i="10"/>
  <c r="I209" i="10"/>
  <c r="E210" i="10"/>
  <c r="I210" i="10"/>
  <c r="E211" i="10"/>
  <c r="I211" i="10"/>
  <c r="E212" i="10"/>
  <c r="I212" i="10"/>
  <c r="E213" i="10"/>
  <c r="I213" i="10"/>
  <c r="E214" i="10"/>
  <c r="I214" i="10"/>
  <c r="E215" i="10"/>
  <c r="I215" i="10"/>
  <c r="E216" i="10"/>
  <c r="I216" i="10"/>
  <c r="E217" i="10"/>
  <c r="I217" i="10"/>
  <c r="E218" i="10"/>
  <c r="I218" i="10"/>
  <c r="E219" i="10"/>
  <c r="I219" i="10"/>
  <c r="E220" i="10"/>
  <c r="I220" i="10"/>
  <c r="E221" i="10"/>
  <c r="I221" i="10"/>
  <c r="E222" i="10"/>
  <c r="I222" i="10"/>
  <c r="E223" i="10"/>
  <c r="I223" i="10"/>
  <c r="E224" i="10"/>
  <c r="I224" i="10"/>
  <c r="E225" i="10"/>
  <c r="I225" i="10"/>
  <c r="F227" i="10"/>
  <c r="C235" i="10"/>
  <c r="G235" i="10"/>
  <c r="C236" i="10"/>
  <c r="G236" i="10"/>
  <c r="C237" i="10"/>
  <c r="G237" i="10"/>
  <c r="C238" i="10"/>
  <c r="G238" i="10"/>
  <c r="C239" i="10"/>
  <c r="G239" i="10"/>
  <c r="C240" i="10"/>
  <c r="G240" i="10"/>
  <c r="C241" i="10"/>
  <c r="G241" i="10"/>
  <c r="C242" i="10"/>
  <c r="G242" i="10"/>
  <c r="C243" i="10"/>
  <c r="G243" i="10"/>
  <c r="C244" i="10"/>
  <c r="C149" i="10"/>
  <c r="G149" i="10"/>
  <c r="C150" i="10"/>
  <c r="G150" i="10"/>
  <c r="C151" i="10"/>
  <c r="G151" i="10"/>
  <c r="C152" i="10"/>
  <c r="G152" i="10"/>
  <c r="C153" i="10"/>
  <c r="G153" i="10"/>
  <c r="C154" i="10"/>
  <c r="G154" i="10"/>
  <c r="C155" i="10"/>
  <c r="G155" i="10"/>
  <c r="C156" i="10"/>
  <c r="G156" i="10"/>
  <c r="C157" i="10"/>
  <c r="G157" i="10"/>
  <c r="C158" i="10"/>
  <c r="G158" i="10"/>
  <c r="C159" i="10"/>
  <c r="G159" i="10"/>
  <c r="C160" i="10"/>
  <c r="G160" i="10"/>
  <c r="C161" i="10"/>
  <c r="G161" i="10"/>
  <c r="C162" i="10"/>
  <c r="G162" i="10"/>
  <c r="C163" i="10"/>
  <c r="G163" i="10"/>
  <c r="C164" i="10"/>
  <c r="G164" i="10"/>
  <c r="C165" i="10"/>
  <c r="G165" i="10"/>
  <c r="C166" i="10"/>
  <c r="G166" i="10"/>
  <c r="C167" i="10"/>
  <c r="G167" i="10"/>
  <c r="C175" i="10"/>
  <c r="G175" i="10"/>
  <c r="D176" i="10"/>
  <c r="H176" i="10"/>
  <c r="E177" i="10"/>
  <c r="I177" i="10"/>
  <c r="F178" i="10"/>
  <c r="C179" i="10"/>
  <c r="G179" i="10"/>
  <c r="D180" i="10"/>
  <c r="H180" i="10"/>
  <c r="E181" i="10"/>
  <c r="I181" i="10"/>
  <c r="F182" i="10"/>
  <c r="C183" i="10"/>
  <c r="G183" i="10"/>
  <c r="D184" i="10"/>
  <c r="H184" i="10"/>
  <c r="E185" i="10"/>
  <c r="I185" i="10"/>
  <c r="F186" i="10"/>
  <c r="C187" i="10"/>
  <c r="G187" i="10"/>
  <c r="D188" i="10"/>
  <c r="H188" i="10"/>
  <c r="E189" i="10"/>
  <c r="I189" i="10"/>
  <c r="F190" i="10"/>
  <c r="C191" i="10"/>
  <c r="G191" i="10"/>
  <c r="D192" i="10"/>
  <c r="H192" i="10"/>
  <c r="E193" i="10"/>
  <c r="I193" i="10"/>
  <c r="F194" i="10"/>
  <c r="C195" i="10"/>
  <c r="G195" i="10"/>
  <c r="D196" i="10"/>
  <c r="H196" i="10"/>
  <c r="E197" i="10"/>
  <c r="I197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C227" i="10"/>
  <c r="G227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B264" i="10"/>
  <c r="F265" i="10"/>
  <c r="C266" i="10"/>
  <c r="G266" i="10"/>
  <c r="D267" i="10"/>
  <c r="H267" i="10"/>
  <c r="E268" i="10"/>
  <c r="I268" i="10"/>
  <c r="F269" i="10"/>
  <c r="C270" i="10"/>
  <c r="G270" i="10"/>
  <c r="D271" i="10"/>
  <c r="H271" i="10"/>
  <c r="E272" i="10"/>
  <c r="I272" i="10"/>
  <c r="F273" i="10"/>
  <c r="C274" i="10"/>
  <c r="G274" i="10"/>
  <c r="D275" i="10"/>
  <c r="H275" i="10"/>
  <c r="E276" i="10"/>
  <c r="I276" i="10"/>
  <c r="F277" i="10"/>
  <c r="C278" i="10"/>
  <c r="G278" i="10"/>
  <c r="D279" i="10"/>
  <c r="H279" i="10"/>
  <c r="E280" i="10"/>
  <c r="I280" i="10"/>
  <c r="F281" i="10"/>
  <c r="C282" i="10"/>
  <c r="G282" i="10"/>
  <c r="D283" i="10"/>
  <c r="H283" i="10"/>
  <c r="E284" i="10"/>
  <c r="I284" i="10"/>
  <c r="F285" i="10"/>
  <c r="C286" i="10"/>
  <c r="G286" i="10"/>
  <c r="D287" i="10"/>
  <c r="H287" i="10"/>
  <c r="C294" i="10"/>
  <c r="G294" i="10"/>
  <c r="C295" i="10"/>
  <c r="G295" i="10"/>
  <c r="C296" i="10"/>
  <c r="G296" i="10"/>
  <c r="C297" i="10"/>
  <c r="G297" i="10"/>
  <c r="C298" i="10"/>
  <c r="G298" i="10"/>
  <c r="C299" i="10"/>
  <c r="G299" i="10"/>
  <c r="C300" i="10"/>
  <c r="G300" i="10"/>
  <c r="C301" i="10"/>
  <c r="G301" i="10"/>
  <c r="C302" i="10"/>
  <c r="G302" i="10"/>
  <c r="C303" i="10"/>
  <c r="G303" i="10"/>
  <c r="C304" i="10"/>
  <c r="G304" i="10"/>
  <c r="C305" i="10"/>
  <c r="G305" i="10"/>
  <c r="C306" i="10"/>
  <c r="G306" i="10"/>
  <c r="C307" i="10"/>
  <c r="G307" i="10"/>
  <c r="C308" i="10"/>
  <c r="G308" i="10"/>
  <c r="C309" i="10"/>
  <c r="G309" i="10"/>
  <c r="C310" i="10"/>
  <c r="G310" i="10"/>
  <c r="C311" i="10"/>
  <c r="G311" i="10"/>
  <c r="C312" i="10"/>
  <c r="G312" i="10"/>
  <c r="C313" i="10"/>
  <c r="G313" i="10"/>
  <c r="C314" i="10"/>
  <c r="G314" i="10"/>
  <c r="C315" i="10"/>
  <c r="G315" i="10"/>
  <c r="C316" i="10"/>
  <c r="G316" i="10"/>
  <c r="G244" i="10"/>
  <c r="C245" i="10"/>
  <c r="G245" i="10"/>
  <c r="C246" i="10"/>
  <c r="G246" i="10"/>
  <c r="C247" i="10"/>
  <c r="G247" i="10"/>
  <c r="C248" i="10"/>
  <c r="G248" i="10"/>
  <c r="C249" i="10"/>
  <c r="G249" i="10"/>
  <c r="C250" i="10"/>
  <c r="G250" i="10"/>
  <c r="C251" i="10"/>
  <c r="G251" i="10"/>
  <c r="C252" i="10"/>
  <c r="G252" i="10"/>
  <c r="C253" i="10"/>
  <c r="G253" i="10"/>
  <c r="C254" i="10"/>
  <c r="G254" i="10"/>
  <c r="C255" i="10"/>
  <c r="G255" i="10"/>
  <c r="C256" i="10"/>
  <c r="G256" i="10"/>
  <c r="C257" i="10"/>
  <c r="G257" i="10"/>
  <c r="C265" i="10"/>
  <c r="G265" i="10"/>
  <c r="D266" i="10"/>
  <c r="H266" i="10"/>
  <c r="E267" i="10"/>
  <c r="I267" i="10"/>
  <c r="F268" i="10"/>
  <c r="C269" i="10"/>
  <c r="G269" i="10"/>
  <c r="D270" i="10"/>
  <c r="H270" i="10"/>
  <c r="E271" i="10"/>
  <c r="I271" i="10"/>
  <c r="F272" i="10"/>
  <c r="C273" i="10"/>
  <c r="G273" i="10"/>
  <c r="D274" i="10"/>
  <c r="H274" i="10"/>
  <c r="E275" i="10"/>
  <c r="C275" i="10"/>
  <c r="I275" i="10"/>
  <c r="F276" i="10"/>
  <c r="C277" i="10"/>
  <c r="G277" i="10"/>
  <c r="D278" i="10"/>
  <c r="H278" i="10"/>
  <c r="E279" i="10"/>
  <c r="I279" i="10"/>
  <c r="F280" i="10"/>
  <c r="C281" i="10"/>
  <c r="G281" i="10"/>
  <c r="D282" i="10"/>
  <c r="H282" i="10"/>
  <c r="E283" i="10"/>
  <c r="I283" i="10"/>
  <c r="F284" i="10"/>
  <c r="C285" i="10"/>
  <c r="G285" i="10"/>
  <c r="D286" i="10"/>
  <c r="H286" i="10"/>
  <c r="E287" i="10"/>
  <c r="I287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274" i="10"/>
  <c r="G275" i="10"/>
  <c r="D276" i="10"/>
  <c r="H276" i="10"/>
  <c r="E277" i="10"/>
  <c r="I277" i="10"/>
  <c r="F278" i="10"/>
  <c r="C279" i="10"/>
  <c r="G279" i="10"/>
  <c r="D280" i="10"/>
  <c r="H280" i="10"/>
  <c r="E281" i="10"/>
  <c r="I281" i="10"/>
  <c r="F282" i="10"/>
  <c r="C283" i="10"/>
  <c r="G283" i="10"/>
  <c r="D284" i="10"/>
  <c r="H284" i="10"/>
  <c r="E285" i="10"/>
  <c r="I285" i="10"/>
  <c r="F286" i="10"/>
  <c r="C287" i="10"/>
  <c r="G287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AF328" i="10"/>
  <c r="AF327" i="10"/>
  <c r="AJ16" i="10"/>
  <c r="Z19" i="10"/>
  <c r="N137" i="10"/>
  <c r="N129" i="10"/>
  <c r="N121" i="10"/>
  <c r="N133" i="10"/>
  <c r="N125" i="10"/>
  <c r="N117" i="10"/>
  <c r="N136" i="10"/>
  <c r="N132" i="10"/>
  <c r="N128" i="10"/>
  <c r="N124" i="10"/>
  <c r="N120" i="10"/>
  <c r="N116" i="10"/>
  <c r="Y24" i="10"/>
  <c r="N135" i="10"/>
  <c r="N127" i="10"/>
  <c r="N119" i="10"/>
  <c r="N131" i="10"/>
  <c r="N123" i="10"/>
  <c r="N138" i="10"/>
  <c r="N134" i="10"/>
  <c r="N130" i="10"/>
  <c r="N126" i="10"/>
  <c r="N122" i="10"/>
  <c r="N118" i="10"/>
  <c r="S24" i="10"/>
  <c r="L17" i="10"/>
  <c r="M117" i="10"/>
  <c r="M133" i="10"/>
  <c r="M126" i="10"/>
  <c r="M136" i="10"/>
  <c r="M125" i="10"/>
  <c r="M120" i="10"/>
  <c r="M128" i="10"/>
  <c r="M118" i="10"/>
  <c r="M137" i="10"/>
  <c r="M121" i="10"/>
  <c r="M130" i="10"/>
  <c r="M124" i="10"/>
  <c r="M131" i="10"/>
  <c r="M123" i="10"/>
  <c r="T24" i="10"/>
  <c r="M134" i="10"/>
  <c r="M129" i="10"/>
  <c r="M138" i="10"/>
  <c r="M132" i="10"/>
  <c r="M122" i="10"/>
  <c r="M116" i="10"/>
  <c r="M135" i="10"/>
  <c r="M127" i="10"/>
  <c r="M119" i="10"/>
  <c r="Z24" i="10"/>
  <c r="V4" i="10"/>
  <c r="F12" i="10"/>
  <c r="AB8" i="10" s="1"/>
  <c r="S5" i="10"/>
  <c r="U7" i="10"/>
  <c r="AA7" i="10"/>
  <c r="M7" i="10"/>
  <c r="R8" i="10"/>
  <c r="J8" i="10"/>
  <c r="V10" i="10"/>
  <c r="S11" i="10"/>
  <c r="S4" i="10"/>
  <c r="C12" i="10"/>
  <c r="Y9" i="10" s="1"/>
  <c r="T5" i="10"/>
  <c r="L5" i="10"/>
  <c r="U6" i="10"/>
  <c r="AA6" i="10"/>
  <c r="M6" i="10"/>
  <c r="V7" i="10"/>
  <c r="R7" i="10"/>
  <c r="J7" i="10"/>
  <c r="S8" i="10"/>
  <c r="T9" i="10"/>
  <c r="L9" i="10"/>
  <c r="U10" i="10"/>
  <c r="AA10" i="10"/>
  <c r="M10" i="10"/>
  <c r="V11" i="10"/>
  <c r="R11" i="10"/>
  <c r="J11" i="10"/>
  <c r="U5" i="10"/>
  <c r="AA5" i="10"/>
  <c r="R6" i="10"/>
  <c r="J6" i="10"/>
  <c r="T8" i="10"/>
  <c r="T10" i="10"/>
  <c r="L10" i="10"/>
  <c r="O11" i="10"/>
  <c r="AC11" i="10"/>
  <c r="O7" i="10"/>
  <c r="O10" i="10"/>
  <c r="O6" i="10"/>
  <c r="AJ328" i="10"/>
  <c r="AF16" i="10"/>
  <c r="AJ327" i="10"/>
  <c r="M22" i="10"/>
  <c r="L134" i="10"/>
  <c r="L126" i="10"/>
  <c r="L118" i="10"/>
  <c r="L133" i="10"/>
  <c r="L125" i="10"/>
  <c r="L117" i="10"/>
  <c r="L135" i="10"/>
  <c r="L131" i="10"/>
  <c r="L127" i="10"/>
  <c r="L123" i="10"/>
  <c r="L119" i="10"/>
  <c r="U24" i="10"/>
  <c r="L138" i="10"/>
  <c r="L130" i="10"/>
  <c r="L122" i="10"/>
  <c r="L137" i="10"/>
  <c r="L129" i="10"/>
  <c r="L121" i="10"/>
  <c r="L136" i="10"/>
  <c r="L132" i="10"/>
  <c r="L128" i="10"/>
  <c r="L124" i="10"/>
  <c r="L120" i="10"/>
  <c r="L116" i="10"/>
  <c r="AA24" i="10"/>
  <c r="O18" i="10"/>
  <c r="O22" i="10"/>
  <c r="AC19" i="10"/>
  <c r="AC23" i="10"/>
  <c r="AF20" i="10"/>
  <c r="AI19" i="10"/>
  <c r="AB16" i="10"/>
  <c r="AF23" i="10"/>
  <c r="N23" i="10"/>
  <c r="AH21" i="10"/>
  <c r="N19" i="10"/>
  <c r="AJ19" i="10"/>
  <c r="N115" i="10"/>
  <c r="U139" i="10"/>
  <c r="K19" i="10"/>
  <c r="AG19" i="10"/>
  <c r="AJ18" i="10"/>
  <c r="O16" i="10"/>
  <c r="AC20" i="10"/>
  <c r="O17" i="10"/>
  <c r="AC21" i="10"/>
  <c r="AI23" i="10"/>
  <c r="K21" i="10"/>
  <c r="AB20" i="10"/>
  <c r="AJ20" i="10"/>
  <c r="L18" i="10"/>
  <c r="J16" i="10"/>
  <c r="K115" i="10"/>
  <c r="R139" i="10"/>
  <c r="Z23" i="10"/>
  <c r="K22" i="10"/>
  <c r="AG22" i="10"/>
  <c r="J21" i="10"/>
  <c r="AB21" i="10"/>
  <c r="AI20" i="10"/>
  <c r="AH19" i="10"/>
  <c r="K18" i="10"/>
  <c r="J17" i="10"/>
  <c r="AB17" i="10"/>
  <c r="AJ17" i="10"/>
  <c r="AA16" i="10"/>
  <c r="K23" i="10"/>
  <c r="AG23" i="10"/>
  <c r="N22" i="10"/>
  <c r="Z20" i="10"/>
  <c r="AH20" i="10"/>
  <c r="J18" i="10"/>
  <c r="M17" i="10"/>
  <c r="Z139" i="6"/>
  <c r="O23" i="7"/>
  <c r="U35" i="3"/>
  <c r="Y5" i="6"/>
  <c r="N17" i="2"/>
  <c r="AG20" i="7"/>
  <c r="W139" i="6"/>
  <c r="T139" i="2"/>
  <c r="O18" i="7"/>
  <c r="AC19" i="6"/>
  <c r="S25" i="2"/>
  <c r="AD23" i="6"/>
  <c r="AA18" i="7"/>
  <c r="AJ20" i="6"/>
  <c r="R22" i="6"/>
  <c r="AD17" i="6"/>
  <c r="N16" i="2"/>
  <c r="S34" i="3"/>
  <c r="AF23" i="7"/>
  <c r="AD20" i="6"/>
  <c r="P20" i="6"/>
  <c r="AM22" i="6"/>
  <c r="Z11" i="6"/>
  <c r="AC16" i="6"/>
  <c r="AA17" i="7"/>
  <c r="M20" i="7"/>
  <c r="AJ22" i="7"/>
  <c r="AN22" i="6"/>
  <c r="AA20" i="7"/>
  <c r="AA21" i="7"/>
  <c r="AB16" i="7"/>
  <c r="Y9" i="6"/>
  <c r="N20" i="7"/>
  <c r="N125" i="7"/>
  <c r="N116" i="7"/>
  <c r="N136" i="7"/>
  <c r="N117" i="7"/>
  <c r="N131" i="7"/>
  <c r="N128" i="7"/>
  <c r="N124" i="7"/>
  <c r="N127" i="7"/>
  <c r="N123" i="7"/>
  <c r="N129" i="7"/>
  <c r="N132" i="7"/>
  <c r="N135" i="7"/>
  <c r="N120" i="7"/>
  <c r="N134" i="7"/>
  <c r="U24" i="7"/>
  <c r="N121" i="7"/>
  <c r="N138" i="7"/>
  <c r="N122" i="7"/>
  <c r="N126" i="7"/>
  <c r="N118" i="7"/>
  <c r="AC24" i="7"/>
  <c r="N137" i="7"/>
  <c r="N133" i="7"/>
  <c r="N18" i="7"/>
  <c r="AC17" i="7"/>
  <c r="AC21" i="7"/>
  <c r="N130" i="7"/>
  <c r="N23" i="7"/>
  <c r="N119" i="7"/>
  <c r="AC22" i="7"/>
  <c r="N115" i="7"/>
  <c r="N21" i="7"/>
  <c r="AC18" i="7"/>
  <c r="N17" i="7"/>
  <c r="AC23" i="7"/>
  <c r="N22" i="7"/>
  <c r="N16" i="7"/>
  <c r="AC19" i="7"/>
  <c r="N19" i="7"/>
  <c r="AB18" i="7"/>
  <c r="AC20" i="7"/>
  <c r="AK16" i="6"/>
  <c r="AK327" i="6"/>
  <c r="AK328" i="6"/>
  <c r="AK21" i="6"/>
  <c r="AI18" i="7"/>
  <c r="AJ19" i="6"/>
  <c r="K23" i="7"/>
  <c r="K127" i="7"/>
  <c r="K123" i="7"/>
  <c r="K116" i="7"/>
  <c r="K126" i="7"/>
  <c r="K131" i="7"/>
  <c r="K128" i="7"/>
  <c r="K138" i="7"/>
  <c r="K134" i="7"/>
  <c r="K119" i="7"/>
  <c r="K135" i="7"/>
  <c r="Z21" i="7"/>
  <c r="K133" i="7"/>
  <c r="K120" i="7"/>
  <c r="K122" i="7"/>
  <c r="Z24" i="7"/>
  <c r="Z16" i="7"/>
  <c r="Z23" i="7"/>
  <c r="Z17" i="7"/>
  <c r="K137" i="7"/>
  <c r="K125" i="7"/>
  <c r="K118" i="7"/>
  <c r="K121" i="7"/>
  <c r="K21" i="7"/>
  <c r="K18" i="7"/>
  <c r="Z18" i="7"/>
  <c r="K132" i="7"/>
  <c r="K124" i="7"/>
  <c r="K136" i="7"/>
  <c r="R24" i="7"/>
  <c r="Z20" i="7"/>
  <c r="K129" i="7"/>
  <c r="K130" i="7"/>
  <c r="K117" i="7"/>
  <c r="K20" i="7"/>
  <c r="K16" i="7"/>
  <c r="K17" i="7"/>
  <c r="K22" i="7"/>
  <c r="Z19" i="7"/>
  <c r="Z22" i="7"/>
  <c r="K115" i="7"/>
  <c r="AI16" i="7"/>
  <c r="AI328" i="7"/>
  <c r="AI327" i="7"/>
  <c r="AI19" i="7"/>
  <c r="X8" i="6"/>
  <c r="T11" i="7"/>
  <c r="R6" i="7"/>
  <c r="T6" i="7"/>
  <c r="S6" i="7"/>
  <c r="S28" i="3"/>
  <c r="J12" i="6"/>
  <c r="X9" i="6"/>
  <c r="V8" i="7"/>
  <c r="U11" i="7"/>
  <c r="R122" i="6"/>
  <c r="R129" i="6"/>
  <c r="R124" i="6"/>
  <c r="R120" i="6"/>
  <c r="R125" i="6"/>
  <c r="R116" i="6"/>
  <c r="R121" i="6"/>
  <c r="R132" i="6"/>
  <c r="R134" i="6"/>
  <c r="R136" i="6"/>
  <c r="R133" i="6"/>
  <c r="R130" i="6"/>
  <c r="R118" i="6"/>
  <c r="R117" i="6"/>
  <c r="R137" i="6"/>
  <c r="R123" i="6"/>
  <c r="R128" i="6"/>
  <c r="R127" i="6"/>
  <c r="R131" i="6"/>
  <c r="R126" i="6"/>
  <c r="R138" i="6"/>
  <c r="R119" i="6"/>
  <c r="R135" i="6"/>
  <c r="AG24" i="6"/>
  <c r="AG20" i="6"/>
  <c r="Y24" i="6"/>
  <c r="AG18" i="6"/>
  <c r="AG22" i="6"/>
  <c r="AG21" i="6"/>
  <c r="AG23" i="6"/>
  <c r="AG17" i="6"/>
  <c r="R18" i="6"/>
  <c r="R21" i="6"/>
  <c r="R20" i="6"/>
  <c r="R17" i="6"/>
  <c r="AG19" i="6"/>
  <c r="AF16" i="6"/>
  <c r="AG16" i="6"/>
  <c r="R115" i="6"/>
  <c r="R19" i="6"/>
  <c r="R23" i="6"/>
  <c r="AJ23" i="7"/>
  <c r="U28" i="3"/>
  <c r="Z7" i="6"/>
  <c r="AK18" i="6"/>
  <c r="X4" i="6"/>
  <c r="G12" i="6"/>
  <c r="S5" i="6" s="1"/>
  <c r="T9" i="7"/>
  <c r="U9" i="7"/>
  <c r="V9" i="7"/>
  <c r="S7" i="7"/>
  <c r="W9" i="6"/>
  <c r="W6" i="6"/>
  <c r="W7" i="6"/>
  <c r="S16" i="6"/>
  <c r="S126" i="6"/>
  <c r="S134" i="6"/>
  <c r="S120" i="6"/>
  <c r="S129" i="6"/>
  <c r="S131" i="6"/>
  <c r="S135" i="6"/>
  <c r="S116" i="6"/>
  <c r="S121" i="6"/>
  <c r="S119" i="6"/>
  <c r="S18" i="6"/>
  <c r="S115" i="6"/>
  <c r="S132" i="6"/>
  <c r="S17" i="6"/>
  <c r="S128" i="6"/>
  <c r="S127" i="6"/>
  <c r="S23" i="6"/>
  <c r="S130" i="6"/>
  <c r="S122" i="6"/>
  <c r="S21" i="6"/>
  <c r="S118" i="6"/>
  <c r="S133" i="6"/>
  <c r="S22" i="6"/>
  <c r="S117" i="6"/>
  <c r="Z24" i="6"/>
  <c r="S138" i="6"/>
  <c r="S124" i="6"/>
  <c r="S137" i="6"/>
  <c r="S136" i="6"/>
  <c r="S125" i="6"/>
  <c r="S123" i="6"/>
  <c r="AL327" i="6"/>
  <c r="AL16" i="6"/>
  <c r="AL23" i="6"/>
  <c r="AL328" i="6"/>
  <c r="AL22" i="6"/>
  <c r="Y4" i="6"/>
  <c r="I12" i="6"/>
  <c r="AG23" i="7"/>
  <c r="AG19" i="7"/>
  <c r="AG17" i="7"/>
  <c r="AN20" i="6"/>
  <c r="AM17" i="6"/>
  <c r="U139" i="7"/>
  <c r="AI23" i="7"/>
  <c r="J120" i="7"/>
  <c r="J132" i="7"/>
  <c r="J116" i="7"/>
  <c r="J136" i="7"/>
  <c r="J135" i="7"/>
  <c r="J128" i="7"/>
  <c r="J123" i="7"/>
  <c r="J125" i="7"/>
  <c r="J124" i="7"/>
  <c r="J127" i="7"/>
  <c r="J131" i="7"/>
  <c r="J130" i="7"/>
  <c r="J133" i="7"/>
  <c r="J115" i="7"/>
  <c r="J20" i="7"/>
  <c r="J134" i="7"/>
  <c r="J118" i="7"/>
  <c r="J117" i="7"/>
  <c r="J119" i="7"/>
  <c r="Y20" i="7"/>
  <c r="J138" i="7"/>
  <c r="J137" i="7"/>
  <c r="J122" i="7"/>
  <c r="J121" i="7"/>
  <c r="J23" i="7"/>
  <c r="J16" i="7"/>
  <c r="Y22" i="7"/>
  <c r="J17" i="7"/>
  <c r="Y16" i="7"/>
  <c r="Y24" i="7"/>
  <c r="J129" i="7"/>
  <c r="J126" i="7"/>
  <c r="J18" i="7"/>
  <c r="Y17" i="7"/>
  <c r="AF16" i="7"/>
  <c r="AF20" i="7"/>
  <c r="AF328" i="7"/>
  <c r="AF327" i="7"/>
  <c r="AF19" i="7"/>
  <c r="AF21" i="7"/>
  <c r="AH16" i="7"/>
  <c r="AH327" i="7"/>
  <c r="AH328" i="7"/>
  <c r="AH21" i="7"/>
  <c r="AD22" i="6"/>
  <c r="P130" i="6"/>
  <c r="P125" i="6"/>
  <c r="P134" i="6"/>
  <c r="P131" i="6"/>
  <c r="P118" i="6"/>
  <c r="P127" i="6"/>
  <c r="P123" i="6"/>
  <c r="P129" i="6"/>
  <c r="P122" i="6"/>
  <c r="P126" i="6"/>
  <c r="P132" i="6"/>
  <c r="P137" i="6"/>
  <c r="P135" i="6"/>
  <c r="P117" i="6"/>
  <c r="AE24" i="6"/>
  <c r="AE18" i="6"/>
  <c r="AE22" i="6"/>
  <c r="P136" i="6"/>
  <c r="P138" i="6"/>
  <c r="W24" i="6"/>
  <c r="P119" i="6"/>
  <c r="AE23" i="6"/>
  <c r="P116" i="6"/>
  <c r="P124" i="6"/>
  <c r="P128" i="6"/>
  <c r="P121" i="6"/>
  <c r="P120" i="6"/>
  <c r="P133" i="6"/>
  <c r="AE16" i="6"/>
  <c r="AE19" i="6"/>
  <c r="X10" i="6"/>
  <c r="X11" i="6"/>
  <c r="F12" i="6"/>
  <c r="AG7" i="6" s="1"/>
  <c r="S4" i="7"/>
  <c r="D12" i="7"/>
  <c r="L8" i="7" s="1"/>
  <c r="V6" i="7"/>
  <c r="E12" i="7"/>
  <c r="T4" i="7"/>
  <c r="U4" i="7"/>
  <c r="F12" i="7"/>
  <c r="N4" i="7" s="1"/>
  <c r="R7" i="7"/>
  <c r="V4" i="7"/>
  <c r="G12" i="7"/>
  <c r="O9" i="7" s="1"/>
  <c r="V5" i="6"/>
  <c r="E108" i="7"/>
  <c r="D107" i="7"/>
  <c r="I108" i="7"/>
  <c r="E107" i="7"/>
  <c r="D106" i="7"/>
  <c r="I104" i="7"/>
  <c r="E103" i="7"/>
  <c r="D102" i="7"/>
  <c r="H94" i="7"/>
  <c r="I93" i="7"/>
  <c r="C93" i="7"/>
  <c r="D92" i="7"/>
  <c r="E91" i="7"/>
  <c r="H90" i="7"/>
  <c r="I89" i="7"/>
  <c r="I88" i="7"/>
  <c r="H79" i="7"/>
  <c r="F78" i="7"/>
  <c r="D77" i="7"/>
  <c r="H75" i="7"/>
  <c r="F74" i="7"/>
  <c r="I64" i="7"/>
  <c r="C64" i="7"/>
  <c r="E63" i="7"/>
  <c r="F62" i="7"/>
  <c r="G61" i="7"/>
  <c r="I60" i="7"/>
  <c r="C60" i="7"/>
  <c r="H58" i="7"/>
  <c r="H50" i="7"/>
  <c r="H49" i="7"/>
  <c r="H48" i="7"/>
  <c r="H47" i="7"/>
  <c r="H46" i="7"/>
  <c r="I45" i="7"/>
  <c r="C45" i="7"/>
  <c r="D44" i="7"/>
  <c r="H36" i="7"/>
  <c r="I35" i="7"/>
  <c r="C35" i="7"/>
  <c r="E34" i="7"/>
  <c r="G33" i="7"/>
  <c r="H32" i="7"/>
  <c r="I31" i="7"/>
  <c r="I30" i="7"/>
  <c r="D30" i="7"/>
  <c r="D108" i="7"/>
  <c r="I106" i="7"/>
  <c r="E105" i="7"/>
  <c r="D104" i="7"/>
  <c r="I102" i="7"/>
  <c r="B101" i="7"/>
  <c r="D94" i="7"/>
  <c r="E93" i="7"/>
  <c r="H92" i="7"/>
  <c r="I91" i="7"/>
  <c r="C91" i="7"/>
  <c r="D90" i="7"/>
  <c r="E89" i="7"/>
  <c r="E88" i="7"/>
  <c r="D79" i="7"/>
  <c r="H77" i="7"/>
  <c r="F76" i="7"/>
  <c r="D75" i="7"/>
  <c r="G73" i="7"/>
  <c r="F64" i="7"/>
  <c r="G63" i="7"/>
  <c r="I62" i="7"/>
  <c r="C62" i="7"/>
  <c r="E61" i="7"/>
  <c r="F60" i="7"/>
  <c r="F59" i="7"/>
  <c r="F58" i="7"/>
  <c r="D50" i="7"/>
  <c r="D49" i="7"/>
  <c r="D48" i="7"/>
  <c r="D47" i="7"/>
  <c r="D46" i="7"/>
  <c r="G45" i="7"/>
  <c r="H44" i="7"/>
  <c r="B43" i="7"/>
  <c r="E36" i="7"/>
  <c r="G35" i="7"/>
  <c r="H34" i="7"/>
  <c r="I33" i="7"/>
  <c r="C33" i="7"/>
  <c r="E32" i="7"/>
  <c r="E31" i="7"/>
  <c r="F30" i="7"/>
  <c r="E106" i="7"/>
  <c r="I103" i="7"/>
  <c r="I94" i="7"/>
  <c r="D93" i="7"/>
  <c r="H91" i="7"/>
  <c r="C90" i="7"/>
  <c r="F77" i="7"/>
  <c r="G74" i="7"/>
  <c r="E64" i="7"/>
  <c r="G62" i="7"/>
  <c r="C61" i="7"/>
  <c r="C59" i="7"/>
  <c r="C50" i="7"/>
  <c r="C48" i="7"/>
  <c r="C46" i="7"/>
  <c r="E44" i="7"/>
  <c r="C36" i="7"/>
  <c r="G34" i="7"/>
  <c r="I32" i="7"/>
  <c r="D31" i="7"/>
  <c r="I107" i="7"/>
  <c r="E104" i="7"/>
  <c r="H93" i="7"/>
  <c r="C92" i="7"/>
  <c r="E90" i="7"/>
  <c r="F88" i="7"/>
  <c r="D78" i="7"/>
  <c r="F75" i="7"/>
  <c r="G64" i="7"/>
  <c r="C63" i="7"/>
  <c r="F61" i="7"/>
  <c r="G59" i="7"/>
  <c r="G50" i="7"/>
  <c r="G48" i="7"/>
  <c r="G46" i="7"/>
  <c r="I44" i="7"/>
  <c r="G36" i="7"/>
  <c r="I34" i="7"/>
  <c r="E33" i="7"/>
  <c r="H31" i="7"/>
  <c r="D105" i="7"/>
  <c r="C94" i="7"/>
  <c r="I90" i="7"/>
  <c r="H78" i="7"/>
  <c r="C73" i="7"/>
  <c r="I61" i="7"/>
  <c r="D58" i="7"/>
  <c r="C47" i="7"/>
  <c r="I36" i="7"/>
  <c r="H33" i="7"/>
  <c r="E30" i="7"/>
  <c r="M107" i="6"/>
  <c r="M106" i="6"/>
  <c r="H105" i="6"/>
  <c r="G104" i="6"/>
  <c r="E103" i="6"/>
  <c r="B101" i="6"/>
  <c r="C94" i="6"/>
  <c r="E93" i="6"/>
  <c r="G92" i="6"/>
  <c r="D91" i="6"/>
  <c r="G90" i="6"/>
  <c r="M88" i="6"/>
  <c r="F79" i="6"/>
  <c r="M77" i="6"/>
  <c r="H76" i="6"/>
  <c r="M74" i="6"/>
  <c r="M64" i="6"/>
  <c r="M61" i="6"/>
  <c r="F50" i="6"/>
  <c r="H45" i="6"/>
  <c r="B43" i="6"/>
  <c r="H35" i="6"/>
  <c r="M33" i="6"/>
  <c r="M31" i="6"/>
  <c r="D103" i="7"/>
  <c r="I92" i="7"/>
  <c r="H89" i="7"/>
  <c r="H76" i="7"/>
  <c r="I63" i="7"/>
  <c r="G60" i="7"/>
  <c r="G49" i="7"/>
  <c r="H45" i="7"/>
  <c r="H35" i="7"/>
  <c r="G32" i="7"/>
  <c r="E102" i="7"/>
  <c r="D89" i="7"/>
  <c r="F63" i="7"/>
  <c r="C49" i="7"/>
  <c r="E35" i="7"/>
  <c r="G108" i="6"/>
  <c r="H106" i="6"/>
  <c r="M104" i="6"/>
  <c r="G103" i="6"/>
  <c r="M94" i="6"/>
  <c r="H93" i="6"/>
  <c r="H92" i="6"/>
  <c r="C91" i="6"/>
  <c r="M89" i="6"/>
  <c r="H79" i="6"/>
  <c r="H77" i="6"/>
  <c r="M75" i="6"/>
  <c r="I105" i="7"/>
  <c r="D91" i="7"/>
  <c r="C74" i="7"/>
  <c r="G58" i="7"/>
  <c r="C44" i="7"/>
  <c r="H30" i="7"/>
  <c r="H108" i="6"/>
  <c r="E107" i="6"/>
  <c r="G105" i="6"/>
  <c r="H103" i="6"/>
  <c r="G102" i="6"/>
  <c r="M93" i="6"/>
  <c r="M92" i="6"/>
  <c r="G91" i="6"/>
  <c r="E90" i="6"/>
  <c r="M79" i="6"/>
  <c r="F78" i="6"/>
  <c r="E76" i="6"/>
  <c r="M73" i="6"/>
  <c r="M62" i="6"/>
  <c r="D49" i="6"/>
  <c r="H44" i="6"/>
  <c r="M35" i="6"/>
  <c r="H33" i="6"/>
  <c r="E92" i="7"/>
  <c r="E60" i="7"/>
  <c r="C32" i="7"/>
  <c r="E94" i="7"/>
  <c r="E62" i="7"/>
  <c r="C34" i="7"/>
  <c r="M108" i="6"/>
  <c r="M105" i="6"/>
  <c r="H102" i="6"/>
  <c r="D93" i="6"/>
  <c r="H90" i="6"/>
  <c r="H78" i="6"/>
  <c r="F74" i="6"/>
  <c r="M60" i="6"/>
  <c r="M45" i="6"/>
  <c r="H36" i="6"/>
  <c r="M32" i="6"/>
  <c r="D76" i="7"/>
  <c r="D45" i="7"/>
  <c r="G106" i="6"/>
  <c r="M102" i="6"/>
  <c r="G93" i="6"/>
  <c r="M90" i="6"/>
  <c r="M78" i="6"/>
  <c r="H75" i="6"/>
  <c r="F63" i="6"/>
  <c r="D48" i="6"/>
  <c r="M36" i="6"/>
  <c r="E34" i="6"/>
  <c r="G47" i="7"/>
  <c r="H104" i="6"/>
  <c r="M91" i="6"/>
  <c r="F77" i="6"/>
  <c r="G59" i="6"/>
  <c r="M34" i="6"/>
  <c r="M103" i="6"/>
  <c r="H91" i="6"/>
  <c r="M76" i="6"/>
  <c r="C59" i="6"/>
  <c r="H34" i="6"/>
  <c r="F79" i="7"/>
  <c r="G107" i="6"/>
  <c r="G94" i="6"/>
  <c r="H88" i="6"/>
  <c r="M63" i="6"/>
  <c r="E44" i="6"/>
  <c r="M30" i="6"/>
  <c r="H107" i="6"/>
  <c r="H94" i="6"/>
  <c r="H89" i="6"/>
  <c r="E73" i="6"/>
  <c r="M44" i="6"/>
  <c r="H32" i="6"/>
  <c r="F31" i="6"/>
  <c r="G61" i="6"/>
  <c r="F88" i="6"/>
  <c r="D33" i="6"/>
  <c r="D89" i="6"/>
  <c r="D34" i="6"/>
  <c r="D60" i="6"/>
  <c r="D77" i="6"/>
  <c r="C49" i="6"/>
  <c r="C58" i="6"/>
  <c r="F76" i="6"/>
  <c r="C35" i="6"/>
  <c r="G44" i="6"/>
  <c r="E48" i="6"/>
  <c r="H63" i="6"/>
  <c r="G77" i="6"/>
  <c r="C30" i="6"/>
  <c r="E32" i="6"/>
  <c r="E46" i="6"/>
  <c r="H48" i="6"/>
  <c r="D58" i="6"/>
  <c r="F73" i="6"/>
  <c r="F92" i="6"/>
  <c r="E108" i="6"/>
  <c r="F31" i="7"/>
  <c r="H30" i="6"/>
  <c r="E35" i="6"/>
  <c r="C45" i="6"/>
  <c r="C47" i="6"/>
  <c r="M49" i="6"/>
  <c r="G63" i="6"/>
  <c r="H74" i="6"/>
  <c r="E79" i="6"/>
  <c r="E92" i="6"/>
  <c r="F106" i="6"/>
  <c r="C74" i="6"/>
  <c r="G76" i="6"/>
  <c r="E89" i="6"/>
  <c r="C103" i="6"/>
  <c r="C108" i="6"/>
  <c r="I76" i="7"/>
  <c r="G103" i="7"/>
  <c r="C61" i="6"/>
  <c r="F64" i="6"/>
  <c r="D32" i="6"/>
  <c r="H73" i="6"/>
  <c r="H59" i="6"/>
  <c r="H61" i="6"/>
  <c r="G33" i="6"/>
  <c r="G50" i="6"/>
  <c r="M59" i="6"/>
  <c r="G34" i="6"/>
  <c r="C44" i="6"/>
  <c r="F47" i="6"/>
  <c r="D63" i="6"/>
  <c r="C77" i="6"/>
  <c r="F105" i="6"/>
  <c r="G31" i="6"/>
  <c r="E45" i="6"/>
  <c r="M47" i="6"/>
  <c r="H50" i="6"/>
  <c r="E60" i="6"/>
  <c r="D90" i="6"/>
  <c r="D106" i="6"/>
  <c r="F33" i="7"/>
  <c r="D30" i="6"/>
  <c r="F32" i="6"/>
  <c r="D44" i="6"/>
  <c r="G46" i="6"/>
  <c r="E49" i="6"/>
  <c r="C63" i="6"/>
  <c r="D74" i="6"/>
  <c r="G78" i="6"/>
  <c r="F89" i="6"/>
  <c r="F104" i="6"/>
  <c r="F73" i="7"/>
  <c r="C76" i="6"/>
  <c r="G88" i="6"/>
  <c r="E94" i="6"/>
  <c r="F107" i="6"/>
  <c r="F48" i="7"/>
  <c r="E76" i="7"/>
  <c r="C103" i="7"/>
  <c r="G60" i="6"/>
  <c r="G62" i="6"/>
  <c r="C106" i="6"/>
  <c r="E30" i="6"/>
  <c r="D73" i="6"/>
  <c r="D107" i="6"/>
  <c r="D59" i="6"/>
  <c r="D61" i="6"/>
  <c r="C33" i="6"/>
  <c r="C50" i="6"/>
  <c r="E59" i="6"/>
  <c r="C34" i="6"/>
  <c r="E36" i="6"/>
  <c r="F46" i="6"/>
  <c r="F62" i="6"/>
  <c r="H64" i="6"/>
  <c r="E102" i="6"/>
  <c r="C31" i="6"/>
  <c r="D36" i="6"/>
  <c r="E47" i="6"/>
  <c r="D50" i="6"/>
  <c r="F59" i="6"/>
  <c r="D78" i="6"/>
  <c r="E105" i="6"/>
  <c r="B29" i="6"/>
  <c r="H31" i="6"/>
  <c r="G36" i="6"/>
  <c r="C46" i="6"/>
  <c r="F48" i="6"/>
  <c r="E62" i="6"/>
  <c r="G64" i="6"/>
  <c r="C78" i="6"/>
  <c r="D88" i="6"/>
  <c r="D103" i="6"/>
  <c r="D108" i="6"/>
  <c r="H60" i="7"/>
  <c r="E75" i="6"/>
  <c r="C88" i="6"/>
  <c r="D92" i="6"/>
  <c r="C105" i="6"/>
  <c r="G44" i="7"/>
  <c r="F102" i="7"/>
  <c r="G32" i="6"/>
  <c r="F36" i="6"/>
  <c r="H46" i="6"/>
  <c r="G48" i="6"/>
  <c r="B57" i="6"/>
  <c r="E61" i="6"/>
  <c r="B72" i="6"/>
  <c r="C75" i="6"/>
  <c r="C79" i="6"/>
  <c r="G89" i="6"/>
  <c r="F93" i="6"/>
  <c r="C104" i="6"/>
  <c r="F50" i="7"/>
  <c r="I78" i="7"/>
  <c r="E59" i="7"/>
  <c r="C76" i="7"/>
  <c r="H102" i="7"/>
  <c r="C60" i="6"/>
  <c r="E63" i="6"/>
  <c r="G49" i="6"/>
  <c r="M48" i="6"/>
  <c r="H49" i="6"/>
  <c r="G45" i="6"/>
  <c r="F75" i="6"/>
  <c r="D79" i="6"/>
  <c r="C32" i="6"/>
  <c r="F44" i="6"/>
  <c r="H47" i="6"/>
  <c r="M50" i="6"/>
  <c r="D62" i="6"/>
  <c r="G73" i="6"/>
  <c r="E77" i="6"/>
  <c r="C90" i="6"/>
  <c r="F102" i="6"/>
  <c r="F108" i="6"/>
  <c r="E78" i="7"/>
  <c r="D33" i="7"/>
  <c r="G76" i="7"/>
  <c r="G105" i="7"/>
  <c r="F35" i="7"/>
  <c r="D64" i="7"/>
  <c r="C78" i="7"/>
  <c r="H88" i="7"/>
  <c r="C30" i="7"/>
  <c r="F32" i="7"/>
  <c r="D59" i="7"/>
  <c r="E73" i="7"/>
  <c r="E77" i="7"/>
  <c r="C88" i="7"/>
  <c r="F90" i="7"/>
  <c r="C104" i="7"/>
  <c r="C108" i="7"/>
  <c r="D36" i="7"/>
  <c r="I46" i="7"/>
  <c r="I48" i="7"/>
  <c r="I50" i="7"/>
  <c r="D61" i="7"/>
  <c r="H74" i="7"/>
  <c r="G77" i="7"/>
  <c r="F92" i="7"/>
  <c r="F105" i="7"/>
  <c r="F106" i="7"/>
  <c r="I49" i="2"/>
  <c r="G47" i="2"/>
  <c r="E45" i="2"/>
  <c r="D104" i="6"/>
  <c r="F45" i="6"/>
  <c r="M46" i="6"/>
  <c r="D102" i="6"/>
  <c r="C36" i="6"/>
  <c r="C64" i="6"/>
  <c r="C107" i="6"/>
  <c r="G74" i="6"/>
  <c r="E31" i="6"/>
  <c r="D35" i="6"/>
  <c r="D47" i="6"/>
  <c r="E50" i="6"/>
  <c r="F60" i="6"/>
  <c r="C73" i="6"/>
  <c r="D76" i="6"/>
  <c r="C89" i="6"/>
  <c r="F94" i="6"/>
  <c r="E106" i="6"/>
  <c r="H62" i="7"/>
  <c r="H106" i="7"/>
  <c r="B29" i="7"/>
  <c r="H73" i="7"/>
  <c r="C105" i="7"/>
  <c r="F49" i="7"/>
  <c r="I74" i="7"/>
  <c r="D88" i="7"/>
  <c r="H104" i="7"/>
  <c r="G31" i="7"/>
  <c r="C58" i="7"/>
  <c r="H63" i="7"/>
  <c r="G75" i="7"/>
  <c r="G79" i="7"/>
  <c r="G89" i="7"/>
  <c r="F103" i="7"/>
  <c r="F107" i="7"/>
  <c r="F34" i="7"/>
  <c r="E46" i="7"/>
  <c r="E48" i="7"/>
  <c r="E50" i="7"/>
  <c r="I58" i="7"/>
  <c r="D74" i="7"/>
  <c r="C77" i="7"/>
  <c r="G91" i="7"/>
  <c r="H103" i="7"/>
  <c r="H107" i="7"/>
  <c r="H108" i="7"/>
  <c r="F50" i="2"/>
  <c r="D48" i="2"/>
  <c r="I45" i="2"/>
  <c r="C93" i="6"/>
  <c r="H60" i="6"/>
  <c r="E91" i="6"/>
  <c r="G35" i="6"/>
  <c r="E78" i="6"/>
  <c r="F35" i="6"/>
  <c r="D75" i="6"/>
  <c r="D31" i="6"/>
  <c r="F61" i="6"/>
  <c r="C102" i="6"/>
  <c r="D60" i="7"/>
  <c r="E104" i="6"/>
  <c r="F30" i="6"/>
  <c r="F34" i="6"/>
  <c r="D46" i="6"/>
  <c r="F49" i="6"/>
  <c r="M58" i="6"/>
  <c r="E64" i="6"/>
  <c r="G75" i="6"/>
  <c r="E88" i="6"/>
  <c r="C92" i="6"/>
  <c r="D105" i="6"/>
  <c r="D62" i="7"/>
  <c r="F104" i="7"/>
  <c r="D73" i="7"/>
  <c r="G92" i="7"/>
  <c r="F47" i="7"/>
  <c r="E74" i="7"/>
  <c r="B87" i="7"/>
  <c r="G90" i="7"/>
  <c r="C31" i="7"/>
  <c r="F36" i="7"/>
  <c r="D63" i="7"/>
  <c r="C75" i="7"/>
  <c r="C79" i="7"/>
  <c r="C89" i="7"/>
  <c r="F94" i="7"/>
  <c r="H105" i="7"/>
  <c r="F108" i="7"/>
  <c r="D32" i="7"/>
  <c r="E45" i="7"/>
  <c r="I47" i="7"/>
  <c r="I49" i="7"/>
  <c r="E58" i="7"/>
  <c r="B72" i="7"/>
  <c r="I75" i="7"/>
  <c r="I79" i="7"/>
  <c r="G102" i="7"/>
  <c r="G106" i="7"/>
  <c r="G107" i="7"/>
  <c r="H48" i="2"/>
  <c r="F46" i="2"/>
  <c r="D44" i="2"/>
  <c r="C62" i="6"/>
  <c r="D94" i="6"/>
  <c r="F58" i="6"/>
  <c r="G58" i="6"/>
  <c r="F33" i="6"/>
  <c r="D64" i="6"/>
  <c r="G30" i="6"/>
  <c r="H58" i="6"/>
  <c r="G47" i="6"/>
  <c r="D45" i="6"/>
  <c r="E74" i="6"/>
  <c r="F93" i="7"/>
  <c r="H64" i="7"/>
  <c r="D34" i="7"/>
  <c r="G88" i="7"/>
  <c r="B57" i="7"/>
  <c r="C102" i="7"/>
  <c r="E49" i="2"/>
  <c r="D35" i="7"/>
  <c r="E33" i="6"/>
  <c r="H62" i="6"/>
  <c r="F103" i="6"/>
  <c r="F46" i="7"/>
  <c r="F91" i="7"/>
  <c r="F45" i="7"/>
  <c r="G30" i="7"/>
  <c r="I77" i="7"/>
  <c r="G108" i="7"/>
  <c r="E49" i="7"/>
  <c r="E79" i="7"/>
  <c r="F90" i="6"/>
  <c r="G94" i="7"/>
  <c r="E58" i="6"/>
  <c r="F91" i="6"/>
  <c r="I59" i="7"/>
  <c r="F89" i="7"/>
  <c r="I73" i="7"/>
  <c r="G104" i="7"/>
  <c r="E47" i="7"/>
  <c r="E75" i="7"/>
  <c r="H44" i="2"/>
  <c r="B87" i="6"/>
  <c r="C48" i="6"/>
  <c r="G79" i="6"/>
  <c r="G78" i="7"/>
  <c r="H59" i="7"/>
  <c r="G93" i="7"/>
  <c r="F44" i="7"/>
  <c r="H61" i="7"/>
  <c r="C106" i="7"/>
  <c r="C107" i="7"/>
  <c r="C47" i="2"/>
  <c r="B43" i="2"/>
  <c r="D46" i="2"/>
  <c r="F48" i="2"/>
  <c r="H50" i="2"/>
  <c r="H45" i="2"/>
  <c r="C48" i="2"/>
  <c r="E50" i="2"/>
  <c r="E44" i="2"/>
  <c r="G46" i="2"/>
  <c r="I48" i="2"/>
  <c r="G45" i="2"/>
  <c r="I47" i="2"/>
  <c r="D50" i="2"/>
  <c r="D45" i="2"/>
  <c r="F47" i="2"/>
  <c r="H49" i="2"/>
  <c r="C46" i="2"/>
  <c r="E48" i="2"/>
  <c r="G50" i="2"/>
  <c r="C45" i="2"/>
  <c r="E47" i="2"/>
  <c r="G49" i="2"/>
  <c r="G44" i="2"/>
  <c r="I46" i="2"/>
  <c r="D49" i="2"/>
  <c r="F45" i="2"/>
  <c r="H47" i="2"/>
  <c r="C50" i="2"/>
  <c r="F44" i="2"/>
  <c r="H46" i="2"/>
  <c r="C49" i="2"/>
  <c r="C44" i="2"/>
  <c r="E46" i="2"/>
  <c r="G48" i="2"/>
  <c r="I50" i="2"/>
  <c r="I44" i="2"/>
  <c r="D47" i="2"/>
  <c r="F49" i="2"/>
  <c r="M16" i="7"/>
  <c r="M128" i="7"/>
  <c r="M129" i="7"/>
  <c r="M122" i="7"/>
  <c r="M124" i="7"/>
  <c r="M118" i="7"/>
  <c r="M136" i="7"/>
  <c r="M125" i="7"/>
  <c r="M121" i="7"/>
  <c r="M117" i="7"/>
  <c r="M120" i="7"/>
  <c r="M130" i="7"/>
  <c r="M133" i="7"/>
  <c r="M132" i="7"/>
  <c r="M137" i="7"/>
  <c r="M131" i="7"/>
  <c r="M138" i="7"/>
  <c r="M127" i="7"/>
  <c r="AB22" i="7"/>
  <c r="M135" i="7"/>
  <c r="AB24" i="7"/>
  <c r="M134" i="7"/>
  <c r="M22" i="7"/>
  <c r="M119" i="7"/>
  <c r="M116" i="7"/>
  <c r="T24" i="7"/>
  <c r="M21" i="7"/>
  <c r="M23" i="7"/>
  <c r="AB21" i="7"/>
  <c r="M126" i="7"/>
  <c r="M123" i="7"/>
  <c r="M115" i="7"/>
  <c r="M18" i="7"/>
  <c r="AM16" i="6"/>
  <c r="AM328" i="6"/>
  <c r="AM327" i="6"/>
  <c r="K12" i="6"/>
  <c r="Z4" i="6"/>
  <c r="R9" i="6"/>
  <c r="X5" i="6"/>
  <c r="R10" i="7"/>
  <c r="T7" i="7"/>
  <c r="M7" i="7"/>
  <c r="B12" i="7"/>
  <c r="J10" i="7" s="1"/>
  <c r="S10" i="7"/>
  <c r="U7" i="7"/>
  <c r="T10" i="7"/>
  <c r="V7" i="7"/>
  <c r="R5" i="7"/>
  <c r="U10" i="7"/>
  <c r="N10" i="7"/>
  <c r="S5" i="7"/>
  <c r="V9" i="6"/>
  <c r="AJ16" i="6"/>
  <c r="AJ328" i="6"/>
  <c r="AJ327" i="6"/>
  <c r="W8" i="6"/>
  <c r="W10" i="6"/>
  <c r="W11" i="6"/>
  <c r="AF23" i="6"/>
  <c r="AF21" i="6"/>
  <c r="Q119" i="6"/>
  <c r="Q124" i="6"/>
  <c r="Q18" i="6"/>
  <c r="Q117" i="6"/>
  <c r="Q138" i="6"/>
  <c r="Q133" i="6"/>
  <c r="Q120" i="6"/>
  <c r="Q125" i="6"/>
  <c r="Q137" i="6"/>
  <c r="Q17" i="6"/>
  <c r="Q135" i="6"/>
  <c r="Q131" i="6"/>
  <c r="X24" i="6"/>
  <c r="Q136" i="6"/>
  <c r="Q23" i="6"/>
  <c r="Q116" i="6"/>
  <c r="Q126" i="6"/>
  <c r="Q134" i="6"/>
  <c r="Q121" i="6"/>
  <c r="Q129" i="6"/>
  <c r="Q118" i="6"/>
  <c r="Q127" i="6"/>
  <c r="AF18" i="6"/>
  <c r="Q128" i="6"/>
  <c r="Q130" i="6"/>
  <c r="Q132" i="6"/>
  <c r="AF19" i="6"/>
  <c r="AF22" i="6"/>
  <c r="Q123" i="6"/>
  <c r="Q122" i="6"/>
  <c r="AF20" i="6"/>
  <c r="AF24" i="6"/>
  <c r="Q21" i="6"/>
  <c r="AF17" i="6"/>
  <c r="AN23" i="6"/>
  <c r="AD19" i="6"/>
  <c r="Z8" i="6"/>
  <c r="AN18" i="6"/>
  <c r="AE21" i="6"/>
  <c r="P17" i="6"/>
  <c r="AF22" i="7"/>
  <c r="AL19" i="6"/>
  <c r="AF18" i="7"/>
  <c r="AH19" i="7"/>
  <c r="AD16" i="6"/>
  <c r="AK23" i="6"/>
  <c r="AJ23" i="6"/>
  <c r="U30" i="3"/>
  <c r="R31" i="3"/>
  <c r="S35" i="3"/>
  <c r="T32" i="3"/>
  <c r="S33" i="3"/>
  <c r="R28" i="3"/>
  <c r="AJ19" i="7"/>
  <c r="AJ20" i="7"/>
  <c r="AG21" i="7"/>
  <c r="P115" i="6"/>
  <c r="AK20" i="6"/>
  <c r="P18" i="6"/>
  <c r="AJ17" i="6"/>
  <c r="Z9" i="6"/>
  <c r="Z5" i="6"/>
  <c r="P21" i="6"/>
  <c r="Y21" i="7"/>
  <c r="AA19" i="7"/>
  <c r="S20" i="6"/>
  <c r="AD18" i="6"/>
  <c r="AM23" i="6"/>
  <c r="AM19" i="6"/>
  <c r="AL21" i="6"/>
  <c r="AN21" i="6"/>
  <c r="AB19" i="7"/>
  <c r="AH17" i="7"/>
  <c r="AG22" i="7"/>
  <c r="M19" i="7"/>
  <c r="AF17" i="7"/>
  <c r="P23" i="6"/>
  <c r="V139" i="6"/>
  <c r="S139" i="7"/>
  <c r="Y139" i="6"/>
  <c r="AJ22" i="6"/>
  <c r="AK19" i="6"/>
  <c r="Y7" i="6"/>
  <c r="J22" i="7"/>
  <c r="Q115" i="6"/>
  <c r="X6" i="6"/>
  <c r="X7" i="6"/>
  <c r="R8" i="6"/>
  <c r="V10" i="7"/>
  <c r="R8" i="7"/>
  <c r="T5" i="7"/>
  <c r="M5" i="7"/>
  <c r="S8" i="7"/>
  <c r="U5" i="7"/>
  <c r="R11" i="7"/>
  <c r="T8" i="7"/>
  <c r="V5" i="7"/>
  <c r="S11" i="7"/>
  <c r="U8" i="7"/>
  <c r="AJ17" i="7"/>
  <c r="AJ16" i="7"/>
  <c r="AJ328" i="7"/>
  <c r="AJ327" i="7"/>
  <c r="AJ21" i="7"/>
  <c r="B12" i="6"/>
  <c r="V6" i="6"/>
  <c r="V7" i="6"/>
  <c r="G316" i="7"/>
  <c r="C316" i="7"/>
  <c r="I315" i="7"/>
  <c r="E315" i="7"/>
  <c r="G314" i="7"/>
  <c r="H313" i="7"/>
  <c r="D313" i="7"/>
  <c r="F312" i="7"/>
  <c r="H311" i="7"/>
  <c r="H310" i="7"/>
  <c r="D310" i="7"/>
  <c r="F309" i="7"/>
  <c r="G308" i="7"/>
  <c r="H307" i="7"/>
  <c r="D307" i="7"/>
  <c r="F306" i="7"/>
  <c r="G305" i="7"/>
  <c r="H304" i="7"/>
  <c r="D304" i="7"/>
  <c r="F303" i="7"/>
  <c r="H302" i="7"/>
  <c r="C302" i="7"/>
  <c r="I301" i="7"/>
  <c r="E301" i="7"/>
  <c r="G300" i="7"/>
  <c r="C300" i="7"/>
  <c r="I299" i="7"/>
  <c r="E299" i="7"/>
  <c r="G298" i="7"/>
  <c r="H297" i="7"/>
  <c r="D297" i="7"/>
  <c r="F296" i="7"/>
  <c r="H295" i="7"/>
  <c r="H294" i="7"/>
  <c r="D294" i="7"/>
  <c r="H287" i="7"/>
  <c r="D287" i="7"/>
  <c r="F286" i="7"/>
  <c r="H285" i="7"/>
  <c r="C285" i="7"/>
  <c r="I284" i="7"/>
  <c r="E284" i="7"/>
  <c r="G283" i="7"/>
  <c r="C283" i="7"/>
  <c r="I282" i="7"/>
  <c r="D282" i="7"/>
  <c r="I281" i="7"/>
  <c r="E281" i="7"/>
  <c r="G280" i="7"/>
  <c r="C280" i="7"/>
  <c r="I279" i="7"/>
  <c r="C279" i="7"/>
  <c r="I278" i="7"/>
  <c r="E278" i="7"/>
  <c r="G277" i="7"/>
  <c r="C277" i="7"/>
  <c r="H276" i="7"/>
  <c r="C276" i="7"/>
  <c r="I275" i="7"/>
  <c r="E275" i="7"/>
  <c r="G274" i="7"/>
  <c r="C274" i="7"/>
  <c r="I273" i="7"/>
  <c r="D273" i="7"/>
  <c r="E272" i="7"/>
  <c r="F271" i="7"/>
  <c r="F270" i="7"/>
  <c r="F269" i="7"/>
  <c r="G268" i="7"/>
  <c r="H267" i="7"/>
  <c r="D267" i="7"/>
  <c r="H265" i="7"/>
  <c r="D265" i="7"/>
  <c r="H257" i="7"/>
  <c r="C257" i="7"/>
  <c r="H256" i="7"/>
  <c r="G255" i="7"/>
  <c r="C255" i="7"/>
  <c r="I254" i="7"/>
  <c r="D254" i="7"/>
  <c r="I253" i="7"/>
  <c r="E253" i="7"/>
  <c r="D252" i="7"/>
  <c r="I251" i="7"/>
  <c r="E251" i="7"/>
  <c r="F250" i="7"/>
  <c r="G249" i="7"/>
  <c r="C249" i="7"/>
  <c r="H248" i="7"/>
  <c r="G247" i="7"/>
  <c r="C247" i="7"/>
  <c r="I246" i="7"/>
  <c r="D246" i="7"/>
  <c r="I245" i="7"/>
  <c r="G244" i="7"/>
  <c r="H243" i="7"/>
  <c r="C243" i="7"/>
  <c r="I242" i="7"/>
  <c r="G241" i="7"/>
  <c r="G240" i="7"/>
  <c r="G239" i="7"/>
  <c r="G238" i="7"/>
  <c r="G237" i="7"/>
  <c r="H236" i="7"/>
  <c r="F235" i="7"/>
  <c r="D227" i="7"/>
  <c r="F226" i="7"/>
  <c r="E225" i="7"/>
  <c r="I224" i="7"/>
  <c r="E224" i="7"/>
  <c r="G223" i="7"/>
  <c r="C223" i="7"/>
  <c r="I222" i="7"/>
  <c r="D222" i="7"/>
  <c r="F221" i="7"/>
  <c r="H220" i="7"/>
  <c r="D220" i="7"/>
  <c r="E219" i="7"/>
  <c r="F218" i="7"/>
  <c r="H217" i="7"/>
  <c r="C217" i="7"/>
  <c r="G216" i="7"/>
  <c r="H215" i="7"/>
  <c r="H214" i="7"/>
  <c r="D214" i="7"/>
  <c r="F213" i="7"/>
  <c r="G212" i="7"/>
  <c r="H211" i="7"/>
  <c r="D211" i="7"/>
  <c r="E210" i="7"/>
  <c r="D209" i="7"/>
  <c r="D208" i="7"/>
  <c r="E207" i="7"/>
  <c r="F206" i="7"/>
  <c r="H205" i="7"/>
  <c r="C205" i="7"/>
  <c r="F197" i="7"/>
  <c r="G196" i="7"/>
  <c r="C196" i="7"/>
  <c r="I195" i="7"/>
  <c r="D195" i="7"/>
  <c r="D194" i="7"/>
  <c r="D193" i="7"/>
  <c r="E192" i="7"/>
  <c r="E191" i="7"/>
  <c r="C190" i="7"/>
  <c r="I189" i="7"/>
  <c r="H188" i="7"/>
  <c r="C188" i="7"/>
  <c r="I187" i="7"/>
  <c r="D187" i="7"/>
  <c r="I186" i="7"/>
  <c r="E186" i="7"/>
  <c r="F184" i="7"/>
  <c r="D183" i="7"/>
  <c r="E182" i="7"/>
  <c r="F181" i="7"/>
  <c r="E180" i="7"/>
  <c r="I179" i="7"/>
  <c r="E179" i="7"/>
  <c r="F178" i="7"/>
  <c r="D177" i="7"/>
  <c r="E176" i="7"/>
  <c r="E175" i="7"/>
  <c r="E167" i="7"/>
  <c r="I166" i="7"/>
  <c r="G165" i="7"/>
  <c r="C165" i="7"/>
  <c r="G164" i="7"/>
  <c r="D163" i="7"/>
  <c r="I162" i="7"/>
  <c r="D162" i="7"/>
  <c r="I161" i="7"/>
  <c r="G160" i="7"/>
  <c r="G159" i="7"/>
  <c r="F158" i="7"/>
  <c r="G157" i="7"/>
  <c r="G156" i="7"/>
  <c r="C156" i="7"/>
  <c r="H155" i="7"/>
  <c r="F316" i="7"/>
  <c r="H315" i="7"/>
  <c r="D315" i="7"/>
  <c r="E314" i="7"/>
  <c r="G313" i="7"/>
  <c r="C313" i="7"/>
  <c r="I312" i="7"/>
  <c r="E312" i="7"/>
  <c r="F311" i="7"/>
  <c r="G310" i="7"/>
  <c r="C310" i="7"/>
  <c r="I309" i="7"/>
  <c r="E309" i="7"/>
  <c r="F308" i="7"/>
  <c r="G307" i="7"/>
  <c r="C307" i="7"/>
  <c r="I306" i="7"/>
  <c r="E306" i="7"/>
  <c r="F305" i="7"/>
  <c r="G304" i="7"/>
  <c r="C304" i="7"/>
  <c r="I303" i="7"/>
  <c r="E303" i="7"/>
  <c r="G302" i="7"/>
  <c r="H301" i="7"/>
  <c r="D301" i="7"/>
  <c r="F300" i="7"/>
  <c r="H299" i="7"/>
  <c r="D299" i="7"/>
  <c r="E298" i="7"/>
  <c r="G297" i="7"/>
  <c r="C297" i="7"/>
  <c r="I296" i="7"/>
  <c r="E296" i="7"/>
  <c r="F295" i="7"/>
  <c r="G294" i="7"/>
  <c r="C294" i="7"/>
  <c r="G287" i="7"/>
  <c r="C287" i="7"/>
  <c r="I286" i="7"/>
  <c r="E286" i="7"/>
  <c r="G285" i="7"/>
  <c r="H284" i="7"/>
  <c r="D284" i="7"/>
  <c r="F283" i="7"/>
  <c r="H282" i="7"/>
  <c r="H281" i="7"/>
  <c r="D281" i="7"/>
  <c r="F280" i="7"/>
  <c r="G279" i="7"/>
  <c r="H278" i="7"/>
  <c r="D278" i="7"/>
  <c r="F277" i="7"/>
  <c r="G276" i="7"/>
  <c r="H275" i="7"/>
  <c r="D275" i="7"/>
  <c r="F274" i="7"/>
  <c r="H273" i="7"/>
  <c r="C273" i="7"/>
  <c r="I272" i="7"/>
  <c r="D272" i="7"/>
  <c r="I271" i="7"/>
  <c r="E271" i="7"/>
  <c r="D270" i="7"/>
  <c r="I269" i="7"/>
  <c r="E269" i="7"/>
  <c r="F268" i="7"/>
  <c r="G267" i="7"/>
  <c r="C267" i="7"/>
  <c r="H266" i="7"/>
  <c r="G265" i="7"/>
  <c r="C265" i="7"/>
  <c r="G257" i="7"/>
  <c r="F256" i="7"/>
  <c r="F255" i="7"/>
  <c r="H254" i="7"/>
  <c r="H253" i="7"/>
  <c r="D253" i="7"/>
  <c r="H251" i="7"/>
  <c r="D251" i="7"/>
  <c r="D250" i="7"/>
  <c r="F249" i="7"/>
  <c r="F248" i="7"/>
  <c r="F247" i="7"/>
  <c r="H246" i="7"/>
  <c r="G245" i="7"/>
  <c r="F244" i="7"/>
  <c r="G243" i="7"/>
  <c r="H242" i="7"/>
  <c r="F241" i="7"/>
  <c r="F240" i="7"/>
  <c r="F239" i="7"/>
  <c r="D238" i="7"/>
  <c r="E237" i="7"/>
  <c r="F236" i="7"/>
  <c r="E235" i="7"/>
  <c r="C227" i="7"/>
  <c r="I226" i="7"/>
  <c r="E226" i="7"/>
  <c r="H224" i="7"/>
  <c r="D224" i="7"/>
  <c r="F223" i="7"/>
  <c r="H222" i="7"/>
  <c r="C222" i="7"/>
  <c r="I221" i="7"/>
  <c r="E221" i="7"/>
  <c r="G220" i="7"/>
  <c r="C220" i="7"/>
  <c r="I219" i="7"/>
  <c r="D219" i="7"/>
  <c r="I218" i="7"/>
  <c r="E218" i="7"/>
  <c r="G217" i="7"/>
  <c r="F216" i="7"/>
  <c r="F215" i="7"/>
  <c r="G214" i="7"/>
  <c r="C214" i="7"/>
  <c r="I213" i="7"/>
  <c r="E213" i="7"/>
  <c r="F212" i="7"/>
  <c r="G211" i="7"/>
  <c r="C211" i="7"/>
  <c r="I210" i="7"/>
  <c r="D210" i="7"/>
  <c r="H209" i="7"/>
  <c r="C209" i="7"/>
  <c r="H208" i="7"/>
  <c r="C208" i="7"/>
  <c r="I207" i="7"/>
  <c r="D207" i="7"/>
  <c r="I206" i="7"/>
  <c r="E206" i="7"/>
  <c r="G205" i="7"/>
  <c r="E197" i="7"/>
  <c r="F196" i="7"/>
  <c r="H195" i="7"/>
  <c r="C195" i="7"/>
  <c r="H194" i="7"/>
  <c r="C194" i="7"/>
  <c r="H193" i="7"/>
  <c r="C193" i="7"/>
  <c r="I192" i="7"/>
  <c r="D192" i="7"/>
  <c r="I191" i="7"/>
  <c r="D191" i="7"/>
  <c r="I190" i="7"/>
  <c r="G189" i="7"/>
  <c r="G188" i="7"/>
  <c r="H187" i="7"/>
  <c r="H186" i="7"/>
  <c r="D186" i="7"/>
  <c r="E184" i="7"/>
  <c r="H183" i="7"/>
  <c r="C183" i="7"/>
  <c r="I182" i="7"/>
  <c r="D182" i="7"/>
  <c r="E181" i="7"/>
  <c r="H179" i="7"/>
  <c r="D179" i="7"/>
  <c r="C178" i="7"/>
  <c r="H177" i="7"/>
  <c r="C177" i="7"/>
  <c r="I176" i="7"/>
  <c r="D176" i="7"/>
  <c r="I175" i="7"/>
  <c r="D175" i="7"/>
  <c r="H166" i="7"/>
  <c r="F165" i="7"/>
  <c r="F164" i="7"/>
  <c r="H162" i="7"/>
  <c r="H161" i="7"/>
  <c r="F160" i="7"/>
  <c r="F159" i="7"/>
  <c r="E158" i="7"/>
  <c r="D157" i="7"/>
  <c r="F156" i="7"/>
  <c r="F155" i="7"/>
  <c r="C154" i="7"/>
  <c r="H316" i="7"/>
  <c r="C315" i="7"/>
  <c r="I314" i="7"/>
  <c r="F313" i="7"/>
  <c r="C312" i="7"/>
  <c r="I311" i="7"/>
  <c r="E310" i="7"/>
  <c r="H309" i="7"/>
  <c r="E308" i="7"/>
  <c r="G306" i="7"/>
  <c r="C305" i="7"/>
  <c r="I304" i="7"/>
  <c r="D303" i="7"/>
  <c r="F301" i="7"/>
  <c r="D300" i="7"/>
  <c r="G299" i="7"/>
  <c r="D298" i="7"/>
  <c r="G296" i="7"/>
  <c r="D295" i="7"/>
  <c r="I294" i="7"/>
  <c r="B293" i="7"/>
  <c r="I287" i="7"/>
  <c r="D286" i="7"/>
  <c r="F284" i="7"/>
  <c r="D283" i="7"/>
  <c r="F282" i="7"/>
  <c r="H280" i="7"/>
  <c r="F278" i="7"/>
  <c r="D277" i="7"/>
  <c r="F276" i="7"/>
  <c r="H274" i="7"/>
  <c r="F272" i="7"/>
  <c r="H271" i="7"/>
  <c r="G269" i="7"/>
  <c r="C268" i="7"/>
  <c r="I267" i="7"/>
  <c r="F265" i="7"/>
  <c r="E257" i="7"/>
  <c r="D255" i="7"/>
  <c r="F254" i="7"/>
  <c r="F252" i="7"/>
  <c r="G251" i="7"/>
  <c r="C250" i="7"/>
  <c r="I249" i="7"/>
  <c r="H247" i="7"/>
  <c r="C245" i="7"/>
  <c r="H244" i="7"/>
  <c r="D243" i="7"/>
  <c r="E242" i="7"/>
  <c r="E240" i="7"/>
  <c r="C238" i="7"/>
  <c r="I237" i="7"/>
  <c r="E236" i="7"/>
  <c r="G226" i="7"/>
  <c r="C224" i="7"/>
  <c r="I223" i="7"/>
  <c r="E222" i="7"/>
  <c r="H221" i="7"/>
  <c r="F220" i="7"/>
  <c r="D218" i="7"/>
  <c r="C216" i="7"/>
  <c r="I215" i="7"/>
  <c r="E214" i="7"/>
  <c r="H213" i="7"/>
  <c r="D212" i="7"/>
  <c r="F210" i="7"/>
  <c r="G209" i="7"/>
  <c r="G206" i="7"/>
  <c r="D205" i="7"/>
  <c r="D197" i="7"/>
  <c r="I196" i="7"/>
  <c r="E195" i="7"/>
  <c r="G194" i="7"/>
  <c r="F191" i="7"/>
  <c r="G190" i="7"/>
  <c r="D188" i="7"/>
  <c r="G187" i="7"/>
  <c r="E185" i="7"/>
  <c r="I184" i="7"/>
  <c r="G183" i="7"/>
  <c r="G181" i="7"/>
  <c r="C179" i="7"/>
  <c r="H178" i="7"/>
  <c r="F175" i="7"/>
  <c r="E165" i="7"/>
  <c r="D161" i="7"/>
  <c r="I160" i="7"/>
  <c r="G158" i="7"/>
  <c r="H156" i="7"/>
  <c r="E154" i="7"/>
  <c r="H153" i="7"/>
  <c r="C153" i="7"/>
  <c r="I152" i="7"/>
  <c r="D152" i="7"/>
  <c r="F151" i="7"/>
  <c r="H150" i="7"/>
  <c r="C150" i="7"/>
  <c r="I149" i="7"/>
  <c r="G148" i="7"/>
  <c r="G147" i="7"/>
  <c r="G146" i="7"/>
  <c r="H145" i="7"/>
  <c r="D145" i="7"/>
  <c r="I316" i="7"/>
  <c r="F315" i="7"/>
  <c r="C314" i="7"/>
  <c r="I313" i="7"/>
  <c r="D312" i="7"/>
  <c r="F310" i="7"/>
  <c r="C309" i="7"/>
  <c r="I308" i="7"/>
  <c r="E307" i="7"/>
  <c r="H306" i="7"/>
  <c r="D305" i="7"/>
  <c r="G303" i="7"/>
  <c r="D302" i="7"/>
  <c r="G301" i="7"/>
  <c r="E300" i="7"/>
  <c r="H298" i="7"/>
  <c r="E297" i="7"/>
  <c r="H296" i="7"/>
  <c r="E295" i="7"/>
  <c r="G286" i="7"/>
  <c r="D285" i="7"/>
  <c r="G284" i="7"/>
  <c r="E283" i="7"/>
  <c r="C281" i="7"/>
  <c r="I280" i="7"/>
  <c r="E279" i="7"/>
  <c r="G278" i="7"/>
  <c r="E277" i="7"/>
  <c r="C275" i="7"/>
  <c r="I274" i="7"/>
  <c r="E273" i="7"/>
  <c r="H272" i="7"/>
  <c r="C271" i="7"/>
  <c r="H270" i="7"/>
  <c r="H269" i="7"/>
  <c r="D268" i="7"/>
  <c r="D266" i="7"/>
  <c r="I265" i="7"/>
  <c r="B264" i="7"/>
  <c r="I257" i="7"/>
  <c r="E255" i="7"/>
  <c r="C253" i="7"/>
  <c r="H252" i="7"/>
  <c r="G250" i="7"/>
  <c r="D249" i="7"/>
  <c r="D248" i="7"/>
  <c r="I247" i="7"/>
  <c r="E246" i="7"/>
  <c r="F245" i="7"/>
  <c r="E243" i="7"/>
  <c r="C241" i="7"/>
  <c r="I240" i="7"/>
  <c r="C239" i="7"/>
  <c r="H238" i="7"/>
  <c r="C237" i="7"/>
  <c r="I236" i="7"/>
  <c r="G227" i="7"/>
  <c r="H226" i="7"/>
  <c r="F224" i="7"/>
  <c r="D223" i="7"/>
  <c r="G222" i="7"/>
  <c r="C221" i="7"/>
  <c r="I220" i="7"/>
  <c r="G218" i="7"/>
  <c r="D217" i="7"/>
  <c r="D216" i="7"/>
  <c r="F214" i="7"/>
  <c r="C213" i="7"/>
  <c r="H212" i="7"/>
  <c r="E211" i="7"/>
  <c r="H210" i="7"/>
  <c r="F207" i="7"/>
  <c r="H206" i="7"/>
  <c r="E205" i="7"/>
  <c r="H197" i="7"/>
  <c r="D196" i="7"/>
  <c r="G195" i="7"/>
  <c r="G192" i="7"/>
  <c r="H191" i="7"/>
  <c r="E188" i="7"/>
  <c r="C186" i="7"/>
  <c r="F185" i="7"/>
  <c r="C182" i="7"/>
  <c r="I181" i="7"/>
  <c r="F179" i="7"/>
  <c r="G176" i="7"/>
  <c r="H175" i="7"/>
  <c r="H165" i="7"/>
  <c r="E162" i="7"/>
  <c r="E161" i="7"/>
  <c r="C159" i="7"/>
  <c r="I158" i="7"/>
  <c r="C157" i="7"/>
  <c r="I156" i="7"/>
  <c r="F154" i="7"/>
  <c r="D153" i="7"/>
  <c r="E152" i="7"/>
  <c r="G151" i="7"/>
  <c r="C151" i="7"/>
  <c r="I150" i="7"/>
  <c r="D150" i="7"/>
  <c r="D149" i="7"/>
  <c r="I148" i="7"/>
  <c r="C148" i="7"/>
  <c r="I147" i="7"/>
  <c r="C147" i="7"/>
  <c r="I146" i="7"/>
  <c r="C146" i="7"/>
  <c r="I145" i="7"/>
  <c r="E145" i="7"/>
  <c r="B144" i="7"/>
  <c r="D316" i="7"/>
  <c r="G315" i="7"/>
  <c r="D314" i="7"/>
  <c r="G312" i="7"/>
  <c r="D311" i="7"/>
  <c r="I310" i="7"/>
  <c r="D309" i="7"/>
  <c r="F307" i="7"/>
  <c r="C306" i="7"/>
  <c r="H305" i="7"/>
  <c r="E304" i="7"/>
  <c r="H303" i="7"/>
  <c r="E302" i="7"/>
  <c r="H300" i="7"/>
  <c r="C299" i="7"/>
  <c r="I298" i="7"/>
  <c r="F297" i="7"/>
  <c r="C296" i="7"/>
  <c r="I295" i="7"/>
  <c r="E294" i="7"/>
  <c r="E287" i="7"/>
  <c r="H286" i="7"/>
  <c r="E285" i="7"/>
  <c r="H283" i="7"/>
  <c r="F281" i="7"/>
  <c r="D280" i="7"/>
  <c r="F279" i="7"/>
  <c r="H277" i="7"/>
  <c r="F275" i="7"/>
  <c r="D274" i="7"/>
  <c r="G273" i="7"/>
  <c r="D271" i="7"/>
  <c r="C269" i="7"/>
  <c r="H268" i="7"/>
  <c r="E267" i="7"/>
  <c r="F266" i="7"/>
  <c r="H255" i="7"/>
  <c r="F253" i="7"/>
  <c r="C251" i="7"/>
  <c r="H250" i="7"/>
  <c r="E249" i="7"/>
  <c r="D247" i="7"/>
  <c r="F246" i="7"/>
  <c r="C244" i="7"/>
  <c r="I243" i="7"/>
  <c r="E241" i="7"/>
  <c r="E239" i="7"/>
  <c r="D237" i="7"/>
  <c r="H227" i="7"/>
  <c r="C226" i="7"/>
  <c r="I225" i="7"/>
  <c r="G224" i="7"/>
  <c r="E223" i="7"/>
  <c r="D221" i="7"/>
  <c r="F219" i="7"/>
  <c r="H218" i="7"/>
  <c r="E217" i="7"/>
  <c r="D215" i="7"/>
  <c r="I214" i="7"/>
  <c r="D213" i="7"/>
  <c r="F211" i="7"/>
  <c r="F208" i="7"/>
  <c r="H207" i="7"/>
  <c r="C206" i="7"/>
  <c r="I205" i="7"/>
  <c r="B204" i="7"/>
  <c r="I197" i="7"/>
  <c r="E196" i="7"/>
  <c r="F193" i="7"/>
  <c r="H192" i="7"/>
  <c r="C189" i="7"/>
  <c r="I188" i="7"/>
  <c r="F186" i="7"/>
  <c r="G182" i="7"/>
  <c r="H180" i="7"/>
  <c r="G179" i="7"/>
  <c r="F177" i="7"/>
  <c r="H176" i="7"/>
  <c r="F167" i="7"/>
  <c r="E166" i="7"/>
  <c r="I165" i="7"/>
  <c r="F163" i="7"/>
  <c r="G162" i="7"/>
  <c r="C160" i="7"/>
  <c r="I159" i="7"/>
  <c r="H157" i="7"/>
  <c r="D156" i="7"/>
  <c r="D155" i="7"/>
  <c r="I154" i="7"/>
  <c r="F153" i="7"/>
  <c r="G152" i="7"/>
  <c r="H151" i="7"/>
  <c r="D151" i="7"/>
  <c r="E150" i="7"/>
  <c r="E149" i="7"/>
  <c r="E148" i="7"/>
  <c r="E147" i="7"/>
  <c r="E146" i="7"/>
  <c r="F145" i="7"/>
  <c r="E316" i="7"/>
  <c r="H314" i="7"/>
  <c r="E313" i="7"/>
  <c r="H312" i="7"/>
  <c r="E311" i="7"/>
  <c r="G309" i="7"/>
  <c r="C308" i="7"/>
  <c r="I307" i="7"/>
  <c r="D306" i="7"/>
  <c r="F304" i="7"/>
  <c r="C303" i="7"/>
  <c r="I302" i="7"/>
  <c r="C301" i="7"/>
  <c r="I300" i="7"/>
  <c r="F299" i="7"/>
  <c r="C298" i="7"/>
  <c r="I297" i="7"/>
  <c r="D296" i="7"/>
  <c r="F294" i="7"/>
  <c r="F287" i="7"/>
  <c r="C286" i="7"/>
  <c r="I285" i="7"/>
  <c r="C284" i="7"/>
  <c r="I283" i="7"/>
  <c r="E282" i="7"/>
  <c r="G281" i="7"/>
  <c r="E280" i="7"/>
  <c r="C278" i="7"/>
  <c r="I277" i="7"/>
  <c r="D276" i="7"/>
  <c r="G275" i="7"/>
  <c r="E274" i="7"/>
  <c r="G271" i="7"/>
  <c r="D269" i="7"/>
  <c r="F267" i="7"/>
  <c r="E265" i="7"/>
  <c r="D257" i="7"/>
  <c r="D256" i="7"/>
  <c r="I255" i="7"/>
  <c r="E254" i="7"/>
  <c r="G253" i="7"/>
  <c r="F251" i="7"/>
  <c r="H249" i="7"/>
  <c r="E247" i="7"/>
  <c r="D244" i="7"/>
  <c r="D242" i="7"/>
  <c r="I241" i="7"/>
  <c r="C240" i="7"/>
  <c r="I239" i="7"/>
  <c r="H237" i="7"/>
  <c r="D236" i="7"/>
  <c r="I235" i="7"/>
  <c r="D226" i="7"/>
  <c r="H223" i="7"/>
  <c r="G221" i="7"/>
  <c r="E220" i="7"/>
  <c r="H219" i="7"/>
  <c r="C218" i="7"/>
  <c r="I217" i="7"/>
  <c r="E215" i="7"/>
  <c r="G213" i="7"/>
  <c r="C212" i="7"/>
  <c r="I211" i="7"/>
  <c r="F209" i="7"/>
  <c r="G208" i="7"/>
  <c r="D206" i="7"/>
  <c r="H196" i="7"/>
  <c r="F194" i="7"/>
  <c r="G193" i="7"/>
  <c r="F190" i="7"/>
  <c r="F189" i="7"/>
  <c r="E187" i="7"/>
  <c r="G186" i="7"/>
  <c r="F183" i="7"/>
  <c r="H182" i="7"/>
  <c r="C181" i="7"/>
  <c r="I180" i="7"/>
  <c r="G178" i="7"/>
  <c r="G177" i="7"/>
  <c r="I167" i="7"/>
  <c r="D165" i="7"/>
  <c r="C164" i="7"/>
  <c r="H163" i="7"/>
  <c r="E160" i="7"/>
  <c r="C158" i="7"/>
  <c r="I157" i="7"/>
  <c r="E156" i="7"/>
  <c r="G153" i="7"/>
  <c r="H152" i="7"/>
  <c r="C152" i="7"/>
  <c r="I151" i="7"/>
  <c r="E151" i="7"/>
  <c r="G150" i="7"/>
  <c r="H149" i="7"/>
  <c r="F148" i="7"/>
  <c r="F147" i="7"/>
  <c r="F146" i="7"/>
  <c r="G145" i="7"/>
  <c r="C145" i="7"/>
  <c r="C309" i="6"/>
  <c r="M308" i="6"/>
  <c r="E287" i="6"/>
  <c r="C282" i="6"/>
  <c r="H281" i="6"/>
  <c r="H276" i="6"/>
  <c r="D274" i="6"/>
  <c r="F273" i="6"/>
  <c r="M257" i="6"/>
  <c r="F256" i="6"/>
  <c r="D247" i="6"/>
  <c r="M246" i="6"/>
  <c r="E240" i="6"/>
  <c r="C238" i="6"/>
  <c r="M237" i="6"/>
  <c r="G236" i="6"/>
  <c r="F227" i="6"/>
  <c r="M226" i="6"/>
  <c r="F225" i="6"/>
  <c r="H222" i="6"/>
  <c r="H205" i="6"/>
  <c r="C316" i="6"/>
  <c r="M315" i="6"/>
  <c r="C312" i="6"/>
  <c r="H311" i="6"/>
  <c r="D310" i="6"/>
  <c r="H309" i="6"/>
  <c r="C297" i="6"/>
  <c r="C295" i="6"/>
  <c r="M287" i="6"/>
  <c r="C283" i="6"/>
  <c r="G282" i="6"/>
  <c r="D277" i="6"/>
  <c r="M276" i="6"/>
  <c r="H274" i="6"/>
  <c r="F252" i="6"/>
  <c r="D251" i="6"/>
  <c r="H250" i="6"/>
  <c r="D249" i="6"/>
  <c r="G248" i="6"/>
  <c r="F247" i="6"/>
  <c r="D242" i="6"/>
  <c r="F241" i="6"/>
  <c r="M240" i="6"/>
  <c r="G238" i="6"/>
  <c r="C215" i="6"/>
  <c r="C210" i="6"/>
  <c r="D316" i="6"/>
  <c r="D307" i="6"/>
  <c r="D305" i="6"/>
  <c r="M304" i="6"/>
  <c r="F303" i="6"/>
  <c r="F299" i="6"/>
  <c r="G297" i="6"/>
  <c r="E280" i="6"/>
  <c r="H279" i="6"/>
  <c r="E278" i="6"/>
  <c r="F277" i="6"/>
  <c r="D276" i="6"/>
  <c r="H275" i="6"/>
  <c r="F253" i="6"/>
  <c r="G252" i="6"/>
  <c r="H242" i="6"/>
  <c r="E225" i="6"/>
  <c r="F224" i="6"/>
  <c r="E219" i="6"/>
  <c r="G218" i="6"/>
  <c r="G215" i="6"/>
  <c r="D205" i="6"/>
  <c r="F196" i="6"/>
  <c r="C195" i="6"/>
  <c r="M194" i="6"/>
  <c r="G193" i="6"/>
  <c r="G191" i="6"/>
  <c r="H188" i="6"/>
  <c r="E184" i="6"/>
  <c r="F183" i="6"/>
  <c r="F180" i="6"/>
  <c r="G179" i="6"/>
  <c r="M178" i="6"/>
  <c r="E175" i="6"/>
  <c r="E157" i="6"/>
  <c r="D156" i="6"/>
  <c r="H155" i="6"/>
  <c r="E154" i="6"/>
  <c r="E148" i="6"/>
  <c r="F147" i="6"/>
  <c r="D275" i="6"/>
  <c r="M274" i="6"/>
  <c r="D273" i="6"/>
  <c r="M272" i="6"/>
  <c r="F271" i="6"/>
  <c r="F270" i="6"/>
  <c r="H207" i="6"/>
  <c r="E193" i="6"/>
  <c r="D188" i="6"/>
  <c r="H187" i="6"/>
  <c r="D178" i="6"/>
  <c r="D177" i="6"/>
  <c r="G167" i="6"/>
  <c r="G161" i="6"/>
  <c r="F150" i="6"/>
  <c r="E308" i="6"/>
  <c r="H307" i="6"/>
  <c r="F301" i="6"/>
  <c r="F300" i="6"/>
  <c r="G299" i="6"/>
  <c r="E246" i="6"/>
  <c r="F245" i="6"/>
  <c r="E244" i="6"/>
  <c r="D243" i="6"/>
  <c r="M242" i="6"/>
  <c r="D176" i="6"/>
  <c r="M175" i="6"/>
  <c r="C161" i="6"/>
  <c r="M160" i="6"/>
  <c r="C313" i="6"/>
  <c r="G312" i="6"/>
  <c r="F305" i="6"/>
  <c r="H297" i="6"/>
  <c r="M216" i="6"/>
  <c r="H215" i="6"/>
  <c r="D186" i="6"/>
  <c r="F185" i="6"/>
  <c r="M184" i="6"/>
  <c r="C177" i="6"/>
  <c r="F176" i="6"/>
  <c r="E270" i="6"/>
  <c r="F269" i="6"/>
  <c r="H268" i="6"/>
  <c r="H160" i="6"/>
  <c r="F159" i="6"/>
  <c r="E158" i="6"/>
  <c r="M157" i="6"/>
  <c r="F222" i="6"/>
  <c r="F221" i="6"/>
  <c r="H220" i="6"/>
  <c r="G219" i="6"/>
  <c r="C212" i="6"/>
  <c r="M211" i="6"/>
  <c r="G210" i="6"/>
  <c r="D189" i="6"/>
  <c r="M188" i="6"/>
  <c r="D187" i="6"/>
  <c r="H186" i="6"/>
  <c r="F181" i="6"/>
  <c r="H180" i="6"/>
  <c r="C167" i="6"/>
  <c r="M166" i="6"/>
  <c r="H165" i="6"/>
  <c r="H164" i="6"/>
  <c r="F163" i="6"/>
  <c r="G212" i="6"/>
  <c r="H316" i="6"/>
  <c r="G295" i="6"/>
  <c r="D287" i="6"/>
  <c r="M286" i="6"/>
  <c r="D281" i="6"/>
  <c r="M280" i="6"/>
  <c r="G145" i="6"/>
  <c r="D147" i="6"/>
  <c r="D155" i="6"/>
  <c r="G211" i="6"/>
  <c r="G276" i="6"/>
  <c r="E284" i="6"/>
  <c r="F295" i="6"/>
  <c r="G304" i="6"/>
  <c r="G188" i="6"/>
  <c r="D214" i="6"/>
  <c r="D254" i="6"/>
  <c r="C189" i="6"/>
  <c r="E207" i="6"/>
  <c r="G209" i="6"/>
  <c r="E161" i="6"/>
  <c r="F165" i="6"/>
  <c r="G182" i="6"/>
  <c r="F188" i="6"/>
  <c r="H191" i="6"/>
  <c r="M212" i="6"/>
  <c r="M162" i="6"/>
  <c r="M164" i="6"/>
  <c r="E167" i="6"/>
  <c r="G183" i="6"/>
  <c r="C145" i="6"/>
  <c r="H150" i="6"/>
  <c r="C153" i="6"/>
  <c r="F157" i="6"/>
  <c r="D225" i="6"/>
  <c r="H237" i="6"/>
  <c r="H241" i="6"/>
  <c r="D265" i="6"/>
  <c r="F267" i="6"/>
  <c r="C279" i="6"/>
  <c r="C287" i="6"/>
  <c r="D296" i="6"/>
  <c r="G147" i="6"/>
  <c r="M149" i="6"/>
  <c r="D167" i="6"/>
  <c r="C178" i="6"/>
  <c r="F184" i="6"/>
  <c r="M187" i="6"/>
  <c r="G217" i="6"/>
  <c r="M227" i="6"/>
  <c r="H238" i="6"/>
  <c r="G241" i="6"/>
  <c r="H251" i="6"/>
  <c r="G277" i="6"/>
  <c r="C306" i="6"/>
  <c r="F313" i="6"/>
  <c r="H315" i="6"/>
  <c r="H149" i="6"/>
  <c r="C152" i="6"/>
  <c r="C156" i="6"/>
  <c r="C158" i="6"/>
  <c r="F160" i="6"/>
  <c r="E177" i="6"/>
  <c r="G180" i="6"/>
  <c r="H182" i="6"/>
  <c r="F242" i="6"/>
  <c r="G247" i="6"/>
  <c r="G251" i="6"/>
  <c r="C302" i="6"/>
  <c r="H310" i="6"/>
  <c r="D145" i="6"/>
  <c r="E147" i="6"/>
  <c r="C151" i="6"/>
  <c r="E153" i="6"/>
  <c r="M155" i="6"/>
  <c r="H157" i="6"/>
  <c r="H159" i="6"/>
  <c r="C162" i="6"/>
  <c r="C164" i="6"/>
  <c r="C166" i="6"/>
  <c r="D175" i="6"/>
  <c r="F177" i="6"/>
  <c r="D180" i="6"/>
  <c r="M182" i="6"/>
  <c r="H184" i="6"/>
  <c r="G186" i="6"/>
  <c r="M190" i="6"/>
  <c r="M193" i="6"/>
  <c r="E196" i="6"/>
  <c r="E205" i="6"/>
  <c r="C208" i="6"/>
  <c r="D222" i="6"/>
  <c r="M224" i="6"/>
  <c r="E237" i="6"/>
  <c r="H246" i="6"/>
  <c r="D256" i="6"/>
  <c r="M265" i="6"/>
  <c r="C268" i="6"/>
  <c r="F272" i="6"/>
  <c r="H287" i="6"/>
  <c r="H308" i="6"/>
  <c r="D314" i="6"/>
  <c r="G146" i="6"/>
  <c r="G154" i="6"/>
  <c r="C211" i="6"/>
  <c r="C276" i="6"/>
  <c r="H283" i="6"/>
  <c r="F286" i="6"/>
  <c r="C304" i="6"/>
  <c r="C188" i="6"/>
  <c r="G213" i="6"/>
  <c r="G253" i="6"/>
  <c r="M255" i="6"/>
  <c r="G185" i="6"/>
  <c r="H190" i="6"/>
  <c r="C209" i="6"/>
  <c r="F164" i="6"/>
  <c r="C182" i="6"/>
  <c r="F186" i="6"/>
  <c r="D191" i="6"/>
  <c r="E212" i="6"/>
  <c r="G214" i="6"/>
  <c r="E162" i="6"/>
  <c r="E164" i="6"/>
  <c r="E166" i="6"/>
  <c r="C183" i="6"/>
  <c r="D150" i="6"/>
  <c r="F152" i="6"/>
  <c r="H154" i="6"/>
  <c r="G184" i="6"/>
  <c r="D237" i="6"/>
  <c r="D241" i="6"/>
  <c r="H257" i="6"/>
  <c r="M266" i="6"/>
  <c r="M273" i="6"/>
  <c r="H282" i="6"/>
  <c r="G294" i="6"/>
  <c r="G303" i="6"/>
  <c r="C147" i="6"/>
  <c r="E149" i="6"/>
  <c r="H156" i="6"/>
  <c r="G175" i="6"/>
  <c r="H179" i="6"/>
  <c r="E187" i="6"/>
  <c r="C217" i="6"/>
  <c r="E227" i="6"/>
  <c r="D238" i="6"/>
  <c r="C241" i="6"/>
  <c r="G250" i="6"/>
  <c r="C277" i="6"/>
  <c r="G298" i="6"/>
  <c r="F312" i="6"/>
  <c r="D315" i="6"/>
  <c r="D149" i="6"/>
  <c r="F151" i="6"/>
  <c r="H153" i="6"/>
  <c r="G157" i="6"/>
  <c r="G159" i="6"/>
  <c r="M176" i="6"/>
  <c r="C180" i="6"/>
  <c r="D182" i="6"/>
  <c r="C218" i="6"/>
  <c r="C247" i="6"/>
  <c r="C251" i="6"/>
  <c r="G278" i="6"/>
  <c r="G309" i="6"/>
  <c r="M146" i="6"/>
  <c r="F149" i="6"/>
  <c r="H152" i="6"/>
  <c r="E155" i="6"/>
  <c r="D157" i="6"/>
  <c r="D159" i="6"/>
  <c r="F161" i="6"/>
  <c r="G163" i="6"/>
  <c r="G165" i="6"/>
  <c r="B174" i="6"/>
  <c r="G176" i="6"/>
  <c r="M179" i="6"/>
  <c r="E182" i="6"/>
  <c r="D184" i="6"/>
  <c r="C186" i="6"/>
  <c r="E190" i="6"/>
  <c r="F192" i="6"/>
  <c r="M195" i="6"/>
  <c r="B204" i="6"/>
  <c r="F207" i="6"/>
  <c r="H209" i="6"/>
  <c r="E224" i="6"/>
  <c r="H236" i="6"/>
  <c r="D246" i="6"/>
  <c r="D250" i="6"/>
  <c r="E265" i="6"/>
  <c r="G267" i="6"/>
  <c r="G269" i="6"/>
  <c r="M275" i="6"/>
  <c r="D308" i="6"/>
  <c r="G313" i="6"/>
  <c r="C146" i="6"/>
  <c r="C154" i="6"/>
  <c r="H273" i="6"/>
  <c r="D283" i="6"/>
  <c r="F285" i="6"/>
  <c r="G296" i="6"/>
  <c r="C213" i="6"/>
  <c r="C253" i="6"/>
  <c r="E255" i="6"/>
  <c r="C185" i="6"/>
  <c r="D190" i="6"/>
  <c r="F208" i="6"/>
  <c r="F162" i="6"/>
  <c r="H177" i="6"/>
  <c r="H183" i="6"/>
  <c r="C190" i="6"/>
  <c r="F211" i="6"/>
  <c r="C214" i="6"/>
  <c r="H161" i="6"/>
  <c r="M163" i="6"/>
  <c r="M165" i="6"/>
  <c r="H178" i="6"/>
  <c r="F220" i="6"/>
  <c r="H146" i="6"/>
  <c r="M151" i="6"/>
  <c r="D154" i="6"/>
  <c r="C184" i="6"/>
  <c r="E226" i="6"/>
  <c r="G240" i="6"/>
  <c r="D257" i="6"/>
  <c r="E266" i="6"/>
  <c r="E273" i="6"/>
  <c r="D282" i="6"/>
  <c r="C294" i="6"/>
  <c r="C303" i="6"/>
  <c r="H148" i="6"/>
  <c r="G155" i="6"/>
  <c r="C175" i="6"/>
  <c r="D179" i="6"/>
  <c r="M186" i="6"/>
  <c r="F216" i="6"/>
  <c r="H226" i="6"/>
  <c r="M235" i="6"/>
  <c r="M239" i="6"/>
  <c r="C250" i="6"/>
  <c r="M271" i="6"/>
  <c r="C298" i="6"/>
  <c r="D309" i="6"/>
  <c r="G314" i="6"/>
  <c r="G148" i="6"/>
  <c r="M150" i="6"/>
  <c r="D153" i="6"/>
  <c r="C157" i="6"/>
  <c r="C159" i="6"/>
  <c r="E176" i="6"/>
  <c r="C179" i="6"/>
  <c r="G181" i="6"/>
  <c r="M206" i="6"/>
  <c r="F244" i="6"/>
  <c r="H248" i="6"/>
  <c r="C278" i="6"/>
  <c r="F307" i="6"/>
  <c r="G315" i="6"/>
  <c r="E146" i="6"/>
  <c r="M148" i="6"/>
  <c r="D152" i="6"/>
  <c r="M154" i="6"/>
  <c r="M156" i="6"/>
  <c r="H158" i="6"/>
  <c r="G160" i="6"/>
  <c r="C163" i="6"/>
  <c r="C165" i="6"/>
  <c r="F167" i="6"/>
  <c r="C176" i="6"/>
  <c r="E179" i="6"/>
  <c r="H181" i="6"/>
  <c r="M183" i="6"/>
  <c r="H185" i="6"/>
  <c r="H189" i="6"/>
  <c r="M191" i="6"/>
  <c r="E195" i="6"/>
  <c r="F197" i="6"/>
  <c r="F206" i="6"/>
  <c r="D209" i="6"/>
  <c r="M223" i="6"/>
  <c r="D236" i="6"/>
  <c r="H240" i="6"/>
  <c r="G249" i="6"/>
  <c r="E257" i="6"/>
  <c r="C267" i="6"/>
  <c r="C269" i="6"/>
  <c r="E275" i="6"/>
  <c r="H294" i="6"/>
  <c r="G311" i="6"/>
  <c r="B144" i="6"/>
  <c r="F148" i="6"/>
  <c r="G150" i="6"/>
  <c r="M152" i="6"/>
  <c r="F156" i="6"/>
  <c r="D160" i="6"/>
  <c r="H163" i="6"/>
  <c r="H166" i="6"/>
  <c r="F179" i="6"/>
  <c r="M181" i="6"/>
  <c r="C187" i="6"/>
  <c r="M189" i="6"/>
  <c r="G192" i="6"/>
  <c r="C197" i="6"/>
  <c r="E216" i="6"/>
  <c r="E220" i="6"/>
  <c r="E222" i="6"/>
  <c r="H227" i="6"/>
  <c r="M236" i="6"/>
  <c r="E243" i="6"/>
  <c r="M245" i="6"/>
  <c r="G254" i="6"/>
  <c r="M256" i="6"/>
  <c r="F278" i="6"/>
  <c r="G283" i="6"/>
  <c r="M285" i="6"/>
  <c r="F298" i="6"/>
  <c r="M300" i="6"/>
  <c r="F304" i="6"/>
  <c r="E307" i="6"/>
  <c r="D311" i="6"/>
  <c r="E192" i="6"/>
  <c r="D194" i="6"/>
  <c r="D196" i="6"/>
  <c r="C205" i="6"/>
  <c r="D207" i="6"/>
  <c r="E210" i="6"/>
  <c r="H212" i="6"/>
  <c r="D215" i="6"/>
  <c r="M217" i="6"/>
  <c r="H219" i="6"/>
  <c r="C222" i="6"/>
  <c r="D224" i="6"/>
  <c r="C226" i="6"/>
  <c r="C235" i="6"/>
  <c r="G237" i="6"/>
  <c r="F240" i="6"/>
  <c r="D245" i="6"/>
  <c r="F248" i="6"/>
  <c r="E252" i="6"/>
  <c r="F254" i="6"/>
  <c r="G256" i="6"/>
  <c r="G265" i="6"/>
  <c r="M267" i="6"/>
  <c r="M269" i="6"/>
  <c r="H271" i="6"/>
  <c r="G273" i="6"/>
  <c r="M277" i="6"/>
  <c r="D280" i="6"/>
  <c r="F282" i="6"/>
  <c r="D285" i="6"/>
  <c r="F287" i="6"/>
  <c r="M295" i="6"/>
  <c r="M298" i="6"/>
  <c r="H300" i="6"/>
  <c r="M302" i="6"/>
  <c r="H305" i="6"/>
  <c r="G308" i="6"/>
  <c r="E312" i="6"/>
  <c r="F314" i="6"/>
  <c r="C191" i="6"/>
  <c r="C194" i="6"/>
  <c r="G196" i="6"/>
  <c r="C206" i="6"/>
  <c r="D208" i="6"/>
  <c r="D210" i="6"/>
  <c r="D213" i="6"/>
  <c r="C216" i="6"/>
  <c r="D218" i="6"/>
  <c r="G220" i="6"/>
  <c r="G223" i="6"/>
  <c r="B234" i="6"/>
  <c r="E238" i="6"/>
  <c r="M241" i="6"/>
  <c r="G243" i="6"/>
  <c r="G245" i="6"/>
  <c r="E248" i="6"/>
  <c r="E250" i="6"/>
  <c r="D252" i="6"/>
  <c r="E254" i="6"/>
  <c r="B264" i="6"/>
  <c r="D267" i="6"/>
  <c r="H269" i="6"/>
  <c r="G271" i="6"/>
  <c r="G275" i="6"/>
  <c r="H278" i="6"/>
  <c r="F281" i="6"/>
  <c r="M283" i="6"/>
  <c r="C286" i="6"/>
  <c r="D295" i="6"/>
  <c r="D298" i="6"/>
  <c r="G300" i="6"/>
  <c r="F280" i="6"/>
  <c r="H254" i="6"/>
  <c r="M207" i="6"/>
  <c r="F166" i="6"/>
  <c r="F213" i="6"/>
  <c r="D161" i="6"/>
  <c r="F219" i="6"/>
  <c r="F158" i="6"/>
  <c r="H265" i="6"/>
  <c r="H296" i="6"/>
  <c r="D148" i="6"/>
  <c r="E186" i="6"/>
  <c r="E239" i="6"/>
  <c r="G306" i="6"/>
  <c r="E150" i="6"/>
  <c r="F175" i="6"/>
  <c r="F243" i="6"/>
  <c r="C315" i="6"/>
  <c r="M153" i="6"/>
  <c r="G162" i="6"/>
  <c r="E178" i="6"/>
  <c r="F187" i="6"/>
  <c r="M205" i="6"/>
  <c r="D240" i="6"/>
  <c r="G268" i="6"/>
  <c r="H314" i="6"/>
  <c r="C149" i="6"/>
  <c r="H151" i="6"/>
  <c r="F155" i="6"/>
  <c r="D162" i="6"/>
  <c r="D165" i="6"/>
  <c r="F178" i="6"/>
  <c r="F182" i="6"/>
  <c r="E188" i="6"/>
  <c r="C192" i="6"/>
  <c r="G197" i="6"/>
  <c r="F218" i="6"/>
  <c r="M221" i="6"/>
  <c r="D235" i="6"/>
  <c r="H239" i="6"/>
  <c r="E245" i="6"/>
  <c r="D255" i="6"/>
  <c r="G274" i="6"/>
  <c r="M281" i="6"/>
  <c r="E286" i="6"/>
  <c r="M299" i="6"/>
  <c r="F302" i="6"/>
  <c r="M307" i="6"/>
  <c r="M316" i="6"/>
  <c r="M192" i="6"/>
  <c r="D195" i="6"/>
  <c r="M197" i="6"/>
  <c r="E208" i="6"/>
  <c r="E211" i="6"/>
  <c r="F214" i="6"/>
  <c r="E218" i="6"/>
  <c r="D221" i="6"/>
  <c r="H223" i="6"/>
  <c r="G226" i="6"/>
  <c r="C236" i="6"/>
  <c r="G239" i="6"/>
  <c r="H245" i="6"/>
  <c r="F250" i="6"/>
  <c r="M253" i="6"/>
  <c r="C257" i="6"/>
  <c r="H266" i="6"/>
  <c r="E269" i="6"/>
  <c r="D272" i="6"/>
  <c r="F276" i="6"/>
  <c r="M279" i="6"/>
  <c r="F283" i="6"/>
  <c r="D286" i="6"/>
  <c r="E295" i="6"/>
  <c r="D299" i="6"/>
  <c r="H301" i="6"/>
  <c r="E304" i="6"/>
  <c r="F309" i="6"/>
  <c r="E313" i="6"/>
  <c r="C193" i="6"/>
  <c r="D197" i="6"/>
  <c r="C207" i="6"/>
  <c r="M209" i="6"/>
  <c r="H213" i="6"/>
  <c r="D217" i="6"/>
  <c r="C220" i="6"/>
  <c r="C224" i="6"/>
  <c r="F236" i="6"/>
  <c r="E241" i="6"/>
  <c r="C244" i="6"/>
  <c r="E247" i="6"/>
  <c r="M249" i="6"/>
  <c r="H252" i="6"/>
  <c r="F255" i="6"/>
  <c r="G266" i="6"/>
  <c r="C270" i="6"/>
  <c r="G272" i="6"/>
  <c r="D278" i="6"/>
  <c r="E282" i="6"/>
  <c r="C285" i="6"/>
  <c r="M294" i="6"/>
  <c r="H298" i="6"/>
  <c r="G301" i="6"/>
  <c r="H303" i="6"/>
  <c r="G305" i="6"/>
  <c r="G307" i="6"/>
  <c r="E310" i="6"/>
  <c r="D312" i="6"/>
  <c r="E314" i="6"/>
  <c r="H147" i="7"/>
  <c r="I153" i="7"/>
  <c r="C162" i="7"/>
  <c r="E178" i="7"/>
  <c r="I183" i="7"/>
  <c r="E209" i="7"/>
  <c r="C225" i="7"/>
  <c r="C246" i="7"/>
  <c r="G295" i="7"/>
  <c r="E157" i="7"/>
  <c r="I163" i="7"/>
  <c r="D190" i="7"/>
  <c r="F205" i="7"/>
  <c r="F227" i="7"/>
  <c r="F243" i="7"/>
  <c r="G270" i="7"/>
  <c r="C149" i="7"/>
  <c r="H164" i="7"/>
  <c r="D189" i="7"/>
  <c r="E227" i="7"/>
  <c r="G242" i="7"/>
  <c r="G254" i="7"/>
  <c r="C282" i="7"/>
  <c r="F152" i="7"/>
  <c r="G235" i="7"/>
  <c r="C256" i="7"/>
  <c r="F314" i="7"/>
  <c r="D159" i="7"/>
  <c r="C163" i="7"/>
  <c r="C167" i="7"/>
  <c r="G180" i="7"/>
  <c r="C185" i="7"/>
  <c r="C197" i="7"/>
  <c r="D225" i="7"/>
  <c r="D239" i="7"/>
  <c r="D241" i="7"/>
  <c r="I248" i="7"/>
  <c r="I256" i="7"/>
  <c r="H308" i="7"/>
  <c r="H158" i="7"/>
  <c r="F166" i="7"/>
  <c r="G175" i="7"/>
  <c r="D181" i="7"/>
  <c r="F187" i="7"/>
  <c r="F195" i="7"/>
  <c r="G210" i="7"/>
  <c r="G219" i="7"/>
  <c r="F242" i="7"/>
  <c r="G266" i="7"/>
  <c r="I270" i="7"/>
  <c r="E305" i="7"/>
  <c r="E160" i="6"/>
  <c r="M270" i="6"/>
  <c r="F316" i="6"/>
  <c r="H214" i="6"/>
  <c r="G189" i="6"/>
  <c r="M161" i="6"/>
  <c r="F210" i="6"/>
  <c r="M167" i="6"/>
  <c r="G153" i="6"/>
  <c r="C252" i="6"/>
  <c r="G287" i="6"/>
  <c r="G178" i="6"/>
  <c r="E235" i="6"/>
  <c r="F297" i="6"/>
  <c r="C148" i="6"/>
  <c r="G158" i="6"/>
  <c r="E206" i="6"/>
  <c r="G302" i="6"/>
  <c r="G151" i="6"/>
  <c r="C160" i="6"/>
  <c r="H175" i="6"/>
  <c r="D185" i="6"/>
  <c r="M196" i="6"/>
  <c r="M225" i="6"/>
  <c r="F266" i="6"/>
  <c r="C311" i="6"/>
  <c r="F146" i="6"/>
  <c r="D151" i="6"/>
  <c r="F154" i="6"/>
  <c r="M159" i="6"/>
  <c r="D164" i="6"/>
  <c r="G177" i="6"/>
  <c r="E181" i="6"/>
  <c r="G187" i="6"/>
  <c r="F191" i="6"/>
  <c r="F195" i="6"/>
  <c r="F217" i="6"/>
  <c r="E221" i="6"/>
  <c r="D227" i="6"/>
  <c r="D239" i="6"/>
  <c r="M244" i="6"/>
  <c r="C254" i="6"/>
  <c r="C274" i="6"/>
  <c r="E281" i="6"/>
  <c r="E285" i="6"/>
  <c r="E299" i="6"/>
  <c r="M301" i="6"/>
  <c r="F306" i="6"/>
  <c r="E316" i="6"/>
  <c r="H194" i="6"/>
  <c r="E197" i="6"/>
  <c r="H206" i="6"/>
  <c r="M210" i="6"/>
  <c r="M213" i="6"/>
  <c r="E217" i="6"/>
  <c r="D220" i="6"/>
  <c r="D223" i="6"/>
  <c r="G225" i="6"/>
  <c r="G235" i="6"/>
  <c r="C239" i="6"/>
  <c r="H244" i="6"/>
  <c r="F249" i="6"/>
  <c r="E253" i="6"/>
  <c r="C256" i="6"/>
  <c r="D266" i="6"/>
  <c r="M268" i="6"/>
  <c r="D271" i="6"/>
  <c r="E274" i="6"/>
  <c r="E279" i="6"/>
  <c r="G281" i="6"/>
  <c r="H285" i="6"/>
  <c r="F294" i="6"/>
  <c r="E298" i="6"/>
  <c r="D301" i="6"/>
  <c r="M303" i="6"/>
  <c r="C308" i="6"/>
  <c r="M312" i="6"/>
  <c r="H192" i="6"/>
  <c r="C196" i="6"/>
  <c r="G206" i="6"/>
  <c r="E209" i="6"/>
  <c r="H211" i="6"/>
  <c r="G216" i="6"/>
  <c r="C219" i="6"/>
  <c r="C223" i="6"/>
  <c r="F235" i="6"/>
  <c r="F239" i="6"/>
  <c r="C243" i="6"/>
  <c r="F246" i="6"/>
  <c r="E249" i="6"/>
  <c r="M251" i="6"/>
  <c r="M254" i="6"/>
  <c r="C266" i="6"/>
  <c r="D269" i="6"/>
  <c r="C272" i="6"/>
  <c r="H277" i="6"/>
  <c r="G280" i="6"/>
  <c r="F284" i="6"/>
  <c r="E294" i="6"/>
  <c r="M296" i="6"/>
  <c r="C301" i="6"/>
  <c r="D303" i="6"/>
  <c r="C305" i="6"/>
  <c r="C307" i="6"/>
  <c r="M309" i="6"/>
  <c r="M311" i="6"/>
  <c r="H313" i="6"/>
  <c r="G316" i="6"/>
  <c r="D147" i="7"/>
  <c r="E153" i="7"/>
  <c r="F157" i="7"/>
  <c r="B174" i="7"/>
  <c r="E183" i="7"/>
  <c r="I194" i="7"/>
  <c r="F217" i="7"/>
  <c r="H245" i="7"/>
  <c r="C295" i="7"/>
  <c r="E163" i="7"/>
  <c r="F188" i="7"/>
  <c r="I193" i="7"/>
  <c r="F225" i="7"/>
  <c r="G236" i="7"/>
  <c r="C270" i="7"/>
  <c r="D164" i="7"/>
  <c r="C187" i="7"/>
  <c r="G215" i="7"/>
  <c r="C242" i="7"/>
  <c r="C254" i="7"/>
  <c r="I266" i="7"/>
  <c r="G311" i="7"/>
  <c r="F149" i="7"/>
  <c r="C235" i="7"/>
  <c r="I252" i="7"/>
  <c r="H279" i="7"/>
  <c r="I155" i="7"/>
  <c r="H160" i="7"/>
  <c r="I164" i="7"/>
  <c r="C180" i="7"/>
  <c r="H184" i="7"/>
  <c r="F192" i="7"/>
  <c r="I216" i="7"/>
  <c r="H235" i="7"/>
  <c r="H240" i="7"/>
  <c r="E248" i="7"/>
  <c r="E256" i="7"/>
  <c r="D308" i="7"/>
  <c r="D158" i="7"/>
  <c r="F162" i="7"/>
  <c r="C175" i="7"/>
  <c r="D180" i="7"/>
  <c r="H185" i="7"/>
  <c r="C192" i="7"/>
  <c r="C210" i="7"/>
  <c r="C219" i="7"/>
  <c r="I238" i="7"/>
  <c r="C266" i="7"/>
  <c r="E270" i="7"/>
  <c r="F273" i="7"/>
  <c r="H147" i="6"/>
  <c r="C296" i="6"/>
  <c r="F212" i="6"/>
  <c r="F189" i="6"/>
  <c r="E165" i="6"/>
  <c r="E151" i="6"/>
  <c r="C240" i="6"/>
  <c r="G279" i="6"/>
  <c r="H167" i="6"/>
  <c r="D226" i="6"/>
  <c r="E271" i="6"/>
  <c r="G156" i="6"/>
  <c r="C181" i="6"/>
  <c r="E272" i="6"/>
  <c r="M147" i="6"/>
  <c r="D158" i="6"/>
  <c r="G166" i="6"/>
  <c r="E183" i="6"/>
  <c r="E194" i="6"/>
  <c r="E223" i="6"/>
  <c r="H256" i="6"/>
  <c r="D294" i="6"/>
  <c r="M145" i="6"/>
  <c r="C150" i="6"/>
  <c r="F153" i="6"/>
  <c r="E159" i="6"/>
  <c r="D163" i="6"/>
  <c r="H176" i="6"/>
  <c r="M180" i="6"/>
  <c r="M185" i="6"/>
  <c r="F190" i="6"/>
  <c r="F194" i="6"/>
  <c r="M215" i="6"/>
  <c r="M220" i="6"/>
  <c r="F223" i="6"/>
  <c r="E236" i="6"/>
  <c r="M243" i="6"/>
  <c r="H249" i="6"/>
  <c r="E256" i="6"/>
  <c r="F279" i="6"/>
  <c r="H284" i="6"/>
  <c r="M297" i="6"/>
  <c r="E301" i="6"/>
  <c r="M305" i="6"/>
  <c r="G310" i="6"/>
  <c r="H193" i="6"/>
  <c r="H196" i="6"/>
  <c r="D206" i="6"/>
  <c r="F209" i="6"/>
  <c r="E213" i="6"/>
  <c r="H216" i="6"/>
  <c r="D219" i="6"/>
  <c r="G222" i="6"/>
  <c r="C225" i="6"/>
  <c r="G227" i="6"/>
  <c r="F238" i="6"/>
  <c r="D244" i="6"/>
  <c r="G246" i="6"/>
  <c r="M252" i="6"/>
  <c r="G255" i="6"/>
  <c r="C265" i="6"/>
  <c r="E268" i="6"/>
  <c r="H270" i="6"/>
  <c r="C273" i="6"/>
  <c r="M278" i="6"/>
  <c r="C281" i="6"/>
  <c r="G284" i="6"/>
  <c r="B293" i="6"/>
  <c r="D297" i="6"/>
  <c r="D300" i="6"/>
  <c r="E303" i="6"/>
  <c r="M306" i="6"/>
  <c r="F311" i="6"/>
  <c r="F315" i="6"/>
  <c r="D192" i="6"/>
  <c r="G195" i="6"/>
  <c r="F205" i="6"/>
  <c r="H208" i="6"/>
  <c r="D211" i="6"/>
  <c r="M214" i="6"/>
  <c r="H218" i="6"/>
  <c r="G221" i="6"/>
  <c r="F226" i="6"/>
  <c r="M238" i="6"/>
  <c r="G242" i="6"/>
  <c r="C245" i="6"/>
  <c r="M248" i="6"/>
  <c r="E251" i="6"/>
  <c r="H253" i="6"/>
  <c r="F265" i="6"/>
  <c r="D268" i="6"/>
  <c r="C271" i="6"/>
  <c r="E276" i="6"/>
  <c r="C280" i="6"/>
  <c r="E283" i="6"/>
  <c r="G286" i="6"/>
  <c r="E296" i="6"/>
  <c r="C300" i="6"/>
  <c r="H302" i="6"/>
  <c r="H304" i="6"/>
  <c r="H306" i="6"/>
  <c r="E309" i="6"/>
  <c r="E311" i="6"/>
  <c r="D313" i="6"/>
  <c r="E315" i="6"/>
  <c r="H146" i="7"/>
  <c r="H148" i="7"/>
  <c r="G155" i="7"/>
  <c r="G166" i="7"/>
  <c r="F180" i="7"/>
  <c r="E194" i="7"/>
  <c r="H216" i="7"/>
  <c r="D245" i="7"/>
  <c r="F285" i="7"/>
  <c r="G161" i="7"/>
  <c r="I177" i="7"/>
  <c r="E193" i="7"/>
  <c r="I208" i="7"/>
  <c r="C236" i="7"/>
  <c r="G248" i="7"/>
  <c r="F150" i="7"/>
  <c r="G184" i="7"/>
  <c r="C215" i="7"/>
  <c r="F238" i="7"/>
  <c r="I250" i="7"/>
  <c r="E266" i="7"/>
  <c r="C311" i="7"/>
  <c r="I185" i="7"/>
  <c r="E252" i="7"/>
  <c r="D279" i="7"/>
  <c r="E155" i="7"/>
  <c r="D160" i="7"/>
  <c r="E164" i="7"/>
  <c r="F176" i="7"/>
  <c r="D184" i="7"/>
  <c r="E189" i="7"/>
  <c r="E216" i="7"/>
  <c r="D235" i="7"/>
  <c r="D240" i="7"/>
  <c r="E245" i="7"/>
  <c r="G252" i="7"/>
  <c r="I276" i="7"/>
  <c r="H154" i="7"/>
  <c r="F161" i="7"/>
  <c r="H167" i="7"/>
  <c r="D178" i="7"/>
  <c r="D185" i="7"/>
  <c r="G191" i="7"/>
  <c r="G207" i="7"/>
  <c r="I212" i="7"/>
  <c r="E238" i="7"/>
  <c r="I244" i="7"/>
  <c r="I268" i="7"/>
  <c r="G272" i="7"/>
  <c r="F145" i="6"/>
  <c r="M284" i="6"/>
  <c r="D183" i="6"/>
  <c r="E163" i="6"/>
  <c r="D146" i="6"/>
  <c r="H247" i="6"/>
  <c r="M177" i="6"/>
  <c r="G164" i="6"/>
  <c r="C249" i="6"/>
  <c r="E145" i="6"/>
  <c r="H162" i="6"/>
  <c r="E189" i="6"/>
  <c r="M222" i="6"/>
  <c r="H255" i="6"/>
  <c r="E300" i="6"/>
  <c r="M208" i="6"/>
  <c r="H221" i="6"/>
  <c r="H243" i="6"/>
  <c r="G257" i="6"/>
  <c r="E277" i="6"/>
  <c r="F296" i="6"/>
  <c r="F310" i="6"/>
  <c r="G190" i="6"/>
  <c r="H210" i="6"/>
  <c r="G224" i="6"/>
  <c r="M247" i="6"/>
  <c r="H267" i="6"/>
  <c r="M282" i="6"/>
  <c r="D302" i="6"/>
  <c r="M310" i="6"/>
  <c r="D148" i="7"/>
  <c r="E190" i="7"/>
  <c r="F302" i="7"/>
  <c r="H190" i="7"/>
  <c r="F298" i="7"/>
  <c r="H189" i="7"/>
  <c r="G282" i="7"/>
  <c r="G154" i="7"/>
  <c r="F182" i="7"/>
  <c r="H239" i="7"/>
  <c r="D154" i="7"/>
  <c r="H181" i="7"/>
  <c r="F222" i="7"/>
  <c r="I305" i="7"/>
  <c r="F215" i="6"/>
  <c r="G152" i="6"/>
  <c r="E156" i="6"/>
  <c r="G208" i="6"/>
  <c r="M158" i="6"/>
  <c r="E185" i="6"/>
  <c r="M219" i="6"/>
  <c r="C248" i="6"/>
  <c r="E297" i="6"/>
  <c r="G205" i="6"/>
  <c r="M218" i="6"/>
  <c r="C237" i="6"/>
  <c r="C255" i="6"/>
  <c r="H272" i="6"/>
  <c r="H286" i="6"/>
  <c r="E306" i="6"/>
  <c r="G207" i="6"/>
  <c r="C221" i="6"/>
  <c r="G244" i="6"/>
  <c r="F257" i="6"/>
  <c r="D279" i="6"/>
  <c r="C299" i="6"/>
  <c r="F308" i="6"/>
  <c r="D146" i="7"/>
  <c r="I178" i="7"/>
  <c r="G246" i="7"/>
  <c r="E177" i="7"/>
  <c r="C248" i="7"/>
  <c r="C184" i="7"/>
  <c r="F257" i="7"/>
  <c r="G256" i="7"/>
  <c r="G167" i="7"/>
  <c r="H225" i="7"/>
  <c r="E276" i="7"/>
  <c r="C176" i="7"/>
  <c r="E212" i="7"/>
  <c r="C272" i="7"/>
  <c r="F268" i="6"/>
  <c r="C155" i="6"/>
  <c r="H145" i="6"/>
  <c r="E191" i="6"/>
  <c r="E152" i="6"/>
  <c r="E180" i="6"/>
  <c r="E215" i="6"/>
  <c r="E242" i="6"/>
  <c r="D284" i="6"/>
  <c r="C310" i="6"/>
  <c r="H195" i="6"/>
  <c r="D216" i="6"/>
  <c r="C227" i="6"/>
  <c r="F251" i="6"/>
  <c r="D270" i="6"/>
  <c r="C284" i="6"/>
  <c r="E302" i="6"/>
  <c r="H197" i="6"/>
  <c r="H217" i="6"/>
  <c r="C242" i="6"/>
  <c r="D253" i="6"/>
  <c r="C275" i="6"/>
  <c r="H295" i="6"/>
  <c r="D306" i="6"/>
  <c r="M314" i="6"/>
  <c r="C166" i="7"/>
  <c r="G225" i="7"/>
  <c r="C161" i="7"/>
  <c r="B234" i="7"/>
  <c r="G149" i="7"/>
  <c r="E250" i="7"/>
  <c r="F237" i="7"/>
  <c r="G163" i="7"/>
  <c r="G197" i="7"/>
  <c r="C252" i="7"/>
  <c r="D167" i="7"/>
  <c r="C207" i="7"/>
  <c r="E268" i="7"/>
  <c r="H225" i="6"/>
  <c r="C314" i="6"/>
  <c r="D248" i="6"/>
  <c r="D181" i="6"/>
  <c r="F274" i="6"/>
  <c r="G149" i="6"/>
  <c r="D166" i="6"/>
  <c r="F193" i="6"/>
  <c r="H235" i="6"/>
  <c r="F275" i="6"/>
  <c r="E305" i="6"/>
  <c r="D193" i="6"/>
  <c r="D212" i="6"/>
  <c r="H224" i="6"/>
  <c r="C246" i="6"/>
  <c r="E267" i="6"/>
  <c r="H280" i="6"/>
  <c r="H299" i="6"/>
  <c r="M313" i="6"/>
  <c r="G194" i="6"/>
  <c r="E214" i="6"/>
  <c r="F237" i="6"/>
  <c r="M250" i="6"/>
  <c r="G270" i="6"/>
  <c r="G285" i="6"/>
  <c r="D304" i="6"/>
  <c r="H312" i="6"/>
  <c r="C155" i="7"/>
  <c r="I209" i="7"/>
  <c r="E208" i="7"/>
  <c r="I227" i="7"/>
  <c r="D166" i="7"/>
  <c r="H159" i="7"/>
  <c r="G185" i="7"/>
  <c r="H241" i="7"/>
  <c r="E159" i="7"/>
  <c r="C191" i="7"/>
  <c r="E244" i="7"/>
  <c r="N117" i="6"/>
  <c r="N135" i="6"/>
  <c r="N138" i="6"/>
  <c r="N128" i="6"/>
  <c r="N137" i="6"/>
  <c r="N124" i="6"/>
  <c r="N120" i="6"/>
  <c r="N116" i="6"/>
  <c r="N132" i="6"/>
  <c r="N136" i="6"/>
  <c r="N121" i="6"/>
  <c r="N118" i="6"/>
  <c r="N130" i="6"/>
  <c r="N20" i="6"/>
  <c r="N131" i="6"/>
  <c r="N127" i="6"/>
  <c r="AC24" i="6"/>
  <c r="N19" i="6"/>
  <c r="N133" i="6"/>
  <c r="N129" i="6"/>
  <c r="N126" i="6"/>
  <c r="N123" i="6"/>
  <c r="N18" i="6"/>
  <c r="N119" i="6"/>
  <c r="N134" i="6"/>
  <c r="N122" i="6"/>
  <c r="N125" i="6"/>
  <c r="N22" i="6"/>
  <c r="AC18" i="6"/>
  <c r="N21" i="6"/>
  <c r="O138" i="6"/>
  <c r="O133" i="6"/>
  <c r="O126" i="6"/>
  <c r="O123" i="6"/>
  <c r="O128" i="6"/>
  <c r="O119" i="6"/>
  <c r="O135" i="6"/>
  <c r="O120" i="6"/>
  <c r="O131" i="6"/>
  <c r="O129" i="6"/>
  <c r="O132" i="6"/>
  <c r="O122" i="6"/>
  <c r="O118" i="6"/>
  <c r="O124" i="6"/>
  <c r="O134" i="6"/>
  <c r="O125" i="6"/>
  <c r="AD24" i="6"/>
  <c r="O116" i="6"/>
  <c r="O127" i="6"/>
  <c r="O137" i="6"/>
  <c r="O130" i="6"/>
  <c r="O121" i="6"/>
  <c r="O136" i="6"/>
  <c r="O117" i="6"/>
  <c r="V24" i="6"/>
  <c r="AG16" i="7"/>
  <c r="AG327" i="7"/>
  <c r="AG328" i="7"/>
  <c r="W4" i="6"/>
  <c r="E12" i="6"/>
  <c r="Z10" i="6"/>
  <c r="AN10" i="6" s="1"/>
  <c r="Z6" i="6"/>
  <c r="AN6" i="6" s="1"/>
  <c r="AK17" i="6"/>
  <c r="Y19" i="7"/>
  <c r="J21" i="7"/>
  <c r="X139" i="6"/>
  <c r="AD21" i="6"/>
  <c r="P22" i="6"/>
  <c r="AM21" i="6"/>
  <c r="Y23" i="7"/>
  <c r="AI21" i="7"/>
  <c r="AA22" i="7"/>
  <c r="AI22" i="7"/>
  <c r="AG18" i="7"/>
  <c r="AM18" i="6"/>
  <c r="O23" i="6"/>
  <c r="AB23" i="7"/>
  <c r="O22" i="6"/>
  <c r="P19" i="6"/>
  <c r="AB20" i="7"/>
  <c r="AM10" i="6"/>
  <c r="Y8" i="6"/>
  <c r="AM8" i="6" s="1"/>
  <c r="AJ18" i="7"/>
  <c r="AC17" i="6"/>
  <c r="P16" i="6"/>
  <c r="V11" i="7"/>
  <c r="O11" i="7"/>
  <c r="R9" i="7"/>
  <c r="AB6" i="7"/>
  <c r="R4" i="7"/>
  <c r="C12" i="7"/>
  <c r="K7" i="7" s="1"/>
  <c r="S9" i="7"/>
  <c r="AA9" i="7"/>
  <c r="U6" i="7"/>
  <c r="AC6" i="7"/>
  <c r="N6" i="7"/>
  <c r="AC16" i="7"/>
  <c r="O131" i="7"/>
  <c r="O134" i="7"/>
  <c r="O128" i="7"/>
  <c r="O119" i="7"/>
  <c r="O130" i="7"/>
  <c r="O126" i="7"/>
  <c r="O135" i="7"/>
  <c r="O124" i="7"/>
  <c r="O120" i="7"/>
  <c r="O123" i="7"/>
  <c r="O127" i="7"/>
  <c r="O116" i="7"/>
  <c r="O138" i="7"/>
  <c r="O136" i="7"/>
  <c r="O117" i="7"/>
  <c r="O16" i="7"/>
  <c r="O20" i="7"/>
  <c r="O129" i="7"/>
  <c r="O122" i="7"/>
  <c r="O17" i="7"/>
  <c r="O133" i="7"/>
  <c r="O132" i="7"/>
  <c r="O125" i="7"/>
  <c r="V24" i="7"/>
  <c r="O137" i="7"/>
  <c r="O118" i="7"/>
  <c r="O121" i="7"/>
  <c r="O19" i="7"/>
  <c r="O22" i="7"/>
  <c r="V8" i="6"/>
  <c r="V4" i="6"/>
  <c r="C12" i="6"/>
  <c r="V10" i="6"/>
  <c r="V11" i="6"/>
  <c r="D335" i="7"/>
  <c r="F334" i="7"/>
  <c r="B334" i="7"/>
  <c r="D333" i="7"/>
  <c r="F332" i="7"/>
  <c r="B332" i="7"/>
  <c r="E330" i="7"/>
  <c r="G329" i="7"/>
  <c r="C329" i="7"/>
  <c r="E328" i="7"/>
  <c r="G327" i="7"/>
  <c r="C327" i="7"/>
  <c r="E325" i="7"/>
  <c r="D324" i="7"/>
  <c r="G335" i="7"/>
  <c r="C335" i="7"/>
  <c r="E334" i="7"/>
  <c r="G333" i="7"/>
  <c r="C333" i="7"/>
  <c r="E332" i="7"/>
  <c r="D330" i="7"/>
  <c r="F329" i="7"/>
  <c r="B329" i="7"/>
  <c r="D328" i="7"/>
  <c r="F327" i="7"/>
  <c r="B327" i="7"/>
  <c r="D325" i="7"/>
  <c r="G324" i="7"/>
  <c r="C324" i="7"/>
  <c r="G334" i="7"/>
  <c r="E333" i="7"/>
  <c r="C332" i="7"/>
  <c r="B330" i="7"/>
  <c r="F328" i="7"/>
  <c r="D327" i="7"/>
  <c r="B325" i="7"/>
  <c r="B335" i="7"/>
  <c r="F333" i="7"/>
  <c r="D332" i="7"/>
  <c r="C330" i="7"/>
  <c r="G328" i="7"/>
  <c r="E327" i="7"/>
  <c r="C325" i="7"/>
  <c r="B324" i="7"/>
  <c r="E335" i="7"/>
  <c r="C334" i="7"/>
  <c r="G332" i="7"/>
  <c r="F330" i="7"/>
  <c r="D329" i="7"/>
  <c r="B328" i="7"/>
  <c r="F325" i="7"/>
  <c r="E324" i="7"/>
  <c r="F335" i="7"/>
  <c r="D334" i="7"/>
  <c r="B333" i="7"/>
  <c r="G330" i="7"/>
  <c r="E329" i="7"/>
  <c r="C328" i="7"/>
  <c r="G325" i="7"/>
  <c r="F324" i="7"/>
  <c r="E335" i="6"/>
  <c r="G334" i="6"/>
  <c r="C334" i="6"/>
  <c r="E333" i="6"/>
  <c r="G332" i="6"/>
  <c r="C332" i="6"/>
  <c r="E330" i="6"/>
  <c r="G329" i="6"/>
  <c r="C329" i="6"/>
  <c r="E328" i="6"/>
  <c r="G327" i="6"/>
  <c r="C327" i="6"/>
  <c r="E325" i="6"/>
  <c r="G324" i="6"/>
  <c r="C324" i="6"/>
  <c r="F335" i="6"/>
  <c r="B335" i="6"/>
  <c r="D334" i="6"/>
  <c r="F333" i="6"/>
  <c r="B333" i="6"/>
  <c r="D332" i="6"/>
  <c r="F330" i="6"/>
  <c r="B330" i="6"/>
  <c r="D329" i="6"/>
  <c r="F328" i="6"/>
  <c r="B328" i="6"/>
  <c r="D327" i="6"/>
  <c r="F325" i="6"/>
  <c r="B325" i="6"/>
  <c r="D324" i="6"/>
  <c r="C335" i="6"/>
  <c r="G333" i="6"/>
  <c r="E332" i="6"/>
  <c r="C330" i="6"/>
  <c r="G328" i="6"/>
  <c r="E327" i="6"/>
  <c r="C325" i="6"/>
  <c r="F335" i="2"/>
  <c r="G334" i="2"/>
  <c r="C334" i="2"/>
  <c r="D333" i="2"/>
  <c r="E332" i="2"/>
  <c r="G330" i="2"/>
  <c r="C330" i="2"/>
  <c r="D329" i="2"/>
  <c r="E328" i="2"/>
  <c r="F327" i="2"/>
  <c r="D325" i="2"/>
  <c r="E324" i="2"/>
  <c r="B334" i="2"/>
  <c r="B329" i="2"/>
  <c r="B324" i="2"/>
  <c r="F334" i="6"/>
  <c r="D333" i="6"/>
  <c r="B332" i="6"/>
  <c r="F329" i="6"/>
  <c r="D328" i="6"/>
  <c r="B327" i="6"/>
  <c r="F324" i="6"/>
  <c r="E334" i="6"/>
  <c r="G330" i="6"/>
  <c r="C328" i="6"/>
  <c r="E324" i="6"/>
  <c r="D335" i="6"/>
  <c r="F332" i="6"/>
  <c r="B329" i="6"/>
  <c r="D325" i="6"/>
  <c r="G335" i="2"/>
  <c r="F334" i="2"/>
  <c r="F333" i="2"/>
  <c r="F332" i="2"/>
  <c r="F330" i="2"/>
  <c r="F329" i="2"/>
  <c r="F328" i="2"/>
  <c r="E327" i="2"/>
  <c r="F325" i="2"/>
  <c r="F324" i="2"/>
  <c r="B333" i="2"/>
  <c r="B327" i="2"/>
  <c r="C333" i="6"/>
  <c r="G325" i="6"/>
  <c r="B334" i="6"/>
  <c r="F327" i="6"/>
  <c r="E334" i="2"/>
  <c r="C333" i="2"/>
  <c r="E329" i="2"/>
  <c r="C328" i="2"/>
  <c r="G325" i="2"/>
  <c r="D324" i="2"/>
  <c r="B330" i="2"/>
  <c r="G335" i="6"/>
  <c r="E329" i="6"/>
  <c r="C335" i="2"/>
  <c r="E333" i="2"/>
  <c r="C332" i="2"/>
  <c r="G329" i="2"/>
  <c r="D328" i="2"/>
  <c r="C327" i="2"/>
  <c r="G324" i="2"/>
  <c r="B332" i="2"/>
  <c r="E335" i="2"/>
  <c r="G332" i="2"/>
  <c r="C329" i="2"/>
  <c r="E325" i="2"/>
  <c r="B328" i="2"/>
  <c r="D335" i="2"/>
  <c r="D332" i="2"/>
  <c r="G328" i="2"/>
  <c r="C325" i="2"/>
  <c r="B325" i="2"/>
  <c r="G333" i="2"/>
  <c r="D330" i="2"/>
  <c r="D327" i="2"/>
  <c r="B335" i="2"/>
  <c r="B324" i="6"/>
  <c r="D334" i="2"/>
  <c r="E330" i="2"/>
  <c r="G327" i="2"/>
  <c r="C324" i="2"/>
  <c r="D330" i="6"/>
  <c r="AA23" i="7"/>
  <c r="L133" i="7"/>
  <c r="L130" i="7"/>
  <c r="L119" i="7"/>
  <c r="L134" i="7"/>
  <c r="L121" i="7"/>
  <c r="L138" i="7"/>
  <c r="L129" i="7"/>
  <c r="L126" i="7"/>
  <c r="L137" i="7"/>
  <c r="L117" i="7"/>
  <c r="L122" i="7"/>
  <c r="L118" i="7"/>
  <c r="L132" i="7"/>
  <c r="L116" i="7"/>
  <c r="L120" i="7"/>
  <c r="L21" i="7"/>
  <c r="L16" i="7"/>
  <c r="L23" i="7"/>
  <c r="L19" i="7"/>
  <c r="L136" i="7"/>
  <c r="L123" i="7"/>
  <c r="L125" i="7"/>
  <c r="AA24" i="7"/>
  <c r="AA16" i="7"/>
  <c r="S24" i="7"/>
  <c r="L127" i="7"/>
  <c r="L124" i="7"/>
  <c r="L22" i="7"/>
  <c r="L20" i="7"/>
  <c r="L128" i="7"/>
  <c r="L131" i="7"/>
  <c r="L135" i="7"/>
  <c r="L17" i="7"/>
  <c r="W5" i="6"/>
  <c r="D12" i="6"/>
  <c r="P8" i="6" s="1"/>
  <c r="AN17" i="6"/>
  <c r="AN16" i="6"/>
  <c r="AN328" i="6"/>
  <c r="AN327" i="6"/>
  <c r="AN19" i="6"/>
  <c r="AH22" i="7"/>
  <c r="V139" i="7"/>
  <c r="AI17" i="7"/>
  <c r="AJ18" i="6"/>
  <c r="AH18" i="7"/>
  <c r="AJ21" i="6"/>
  <c r="AK22" i="6"/>
  <c r="AM20" i="6"/>
  <c r="AL18" i="6"/>
  <c r="Y18" i="7"/>
  <c r="N17" i="6"/>
  <c r="AI20" i="7"/>
  <c r="AC23" i="6"/>
  <c r="AB17" i="7"/>
  <c r="S25" i="7"/>
  <c r="N115" i="6"/>
  <c r="O16" i="6"/>
  <c r="O115" i="6"/>
  <c r="L115" i="7"/>
  <c r="AH23" i="7"/>
  <c r="AH20" i="7"/>
  <c r="Y6" i="6"/>
  <c r="AM6" i="6" s="1"/>
  <c r="H12" i="6"/>
  <c r="Y11" i="6"/>
  <c r="AM11" i="6" s="1"/>
  <c r="J19" i="7"/>
  <c r="AL20" i="6"/>
  <c r="AE20" i="6"/>
  <c r="U33" i="3"/>
  <c r="R33" i="3"/>
  <c r="T33" i="3"/>
  <c r="S31" i="3"/>
  <c r="U31" i="3"/>
  <c r="T30" i="3"/>
  <c r="R30" i="3"/>
  <c r="S32" i="3"/>
  <c r="U32" i="3"/>
  <c r="S29" i="3"/>
  <c r="U29" i="3"/>
  <c r="T28" i="3"/>
  <c r="R32" i="3"/>
  <c r="B12" i="2"/>
  <c r="B13" i="2" s="1"/>
  <c r="U34" i="3"/>
  <c r="T34" i="3"/>
  <c r="T35" i="3"/>
  <c r="R34" i="3"/>
  <c r="R35" i="3"/>
  <c r="AB23" i="2"/>
  <c r="AG328" i="2"/>
  <c r="AG327" i="2"/>
  <c r="AI328" i="2"/>
  <c r="AI327" i="2"/>
  <c r="Y23" i="2"/>
  <c r="Y18" i="2"/>
  <c r="AB22" i="2"/>
  <c r="Z23" i="2"/>
  <c r="O116" i="2"/>
  <c r="AH328" i="2"/>
  <c r="AH327" i="2"/>
  <c r="AJ327" i="2"/>
  <c r="AJ328" i="2"/>
  <c r="AF327" i="2"/>
  <c r="AF328" i="2"/>
  <c r="Y22" i="2"/>
  <c r="AB17" i="2"/>
  <c r="L138" i="2"/>
  <c r="AA24" i="2"/>
  <c r="AI18" i="2"/>
  <c r="N30" i="3"/>
  <c r="AJ21" i="2"/>
  <c r="AF19" i="2"/>
  <c r="K31" i="3"/>
  <c r="L35" i="3"/>
  <c r="AG23" i="2"/>
  <c r="AJ18" i="2"/>
  <c r="L31" i="3"/>
  <c r="AG19" i="2"/>
  <c r="AI19" i="2"/>
  <c r="N31" i="3"/>
  <c r="M30" i="3"/>
  <c r="AH18" i="2"/>
  <c r="K35" i="3"/>
  <c r="AF23" i="2"/>
  <c r="N19" i="2"/>
  <c r="AC24" i="2"/>
  <c r="AJ17" i="2"/>
  <c r="K33" i="3"/>
  <c r="AF21" i="2"/>
  <c r="AJ22" i="2"/>
  <c r="L30" i="3"/>
  <c r="AG18" i="2"/>
  <c r="M33" i="3"/>
  <c r="AH21" i="2"/>
  <c r="AG17" i="2"/>
  <c r="L29" i="3"/>
  <c r="N29" i="3"/>
  <c r="AI17" i="2"/>
  <c r="AH16" i="2"/>
  <c r="M28" i="3"/>
  <c r="AJ16" i="2"/>
  <c r="K32" i="3"/>
  <c r="AF20" i="2"/>
  <c r="AA20" i="2"/>
  <c r="AC21" i="2"/>
  <c r="AA21" i="2"/>
  <c r="AA16" i="2"/>
  <c r="AC17" i="2"/>
  <c r="AC22" i="2"/>
  <c r="AC18" i="2"/>
  <c r="AB18" i="2"/>
  <c r="AB21" i="2"/>
  <c r="AC19" i="2"/>
  <c r="Y16" i="2"/>
  <c r="AC23" i="2"/>
  <c r="AA23" i="2"/>
  <c r="AB20" i="2"/>
  <c r="K18" i="2"/>
  <c r="Z24" i="2"/>
  <c r="K29" i="3"/>
  <c r="AF17" i="2"/>
  <c r="AG20" i="2"/>
  <c r="L32" i="3"/>
  <c r="AG22" i="2"/>
  <c r="L34" i="3"/>
  <c r="AH17" i="2"/>
  <c r="M29" i="3"/>
  <c r="AI20" i="2"/>
  <c r="N32" i="3"/>
  <c r="M34" i="3"/>
  <c r="AH22" i="2"/>
  <c r="J119" i="2"/>
  <c r="Y24" i="2"/>
  <c r="AH23" i="2"/>
  <c r="M35" i="3"/>
  <c r="AJ23" i="2"/>
  <c r="AF22" i="2"/>
  <c r="K34" i="3"/>
  <c r="AF18" i="2"/>
  <c r="K30" i="3"/>
  <c r="K28" i="3"/>
  <c r="AF16" i="2"/>
  <c r="Z17" i="2"/>
  <c r="Y19" i="2"/>
  <c r="Z20" i="2"/>
  <c r="AA18" i="2"/>
  <c r="AB16" i="2"/>
  <c r="Z21" i="2"/>
  <c r="AC20" i="2"/>
  <c r="AA17" i="2"/>
  <c r="M21" i="2"/>
  <c r="AB24" i="2"/>
  <c r="L28" i="3"/>
  <c r="AG16" i="2"/>
  <c r="M31" i="3"/>
  <c r="AH19" i="2"/>
  <c r="AI23" i="2"/>
  <c r="N35" i="3"/>
  <c r="AI16" i="2"/>
  <c r="N28" i="3"/>
  <c r="AJ19" i="2"/>
  <c r="N34" i="3"/>
  <c r="AI22" i="2"/>
  <c r="AH20" i="2"/>
  <c r="M32" i="3"/>
  <c r="AJ20" i="2"/>
  <c r="AG21" i="2"/>
  <c r="L33" i="3"/>
  <c r="N33" i="3"/>
  <c r="AI21" i="2"/>
  <c r="Y20" i="2"/>
  <c r="AA22" i="2"/>
  <c r="Z22" i="2"/>
  <c r="AC16" i="2"/>
  <c r="Y17" i="2"/>
  <c r="Z18" i="2"/>
  <c r="AB19" i="2"/>
  <c r="AA19" i="2"/>
  <c r="Z19" i="2"/>
  <c r="Y21" i="2"/>
  <c r="Z16" i="2"/>
  <c r="V11" i="2"/>
  <c r="V24" i="3" s="1"/>
  <c r="K23" i="2"/>
  <c r="M17" i="2"/>
  <c r="F29" i="3" s="1"/>
  <c r="M19" i="2"/>
  <c r="M23" i="2"/>
  <c r="F35" i="3" s="1"/>
  <c r="J19" i="2"/>
  <c r="O17" i="2"/>
  <c r="G29" i="3" s="1"/>
  <c r="O21" i="2"/>
  <c r="O16" i="2"/>
  <c r="G28" i="3" s="1"/>
  <c r="L23" i="2"/>
  <c r="L21" i="2"/>
  <c r="D33" i="3" s="1"/>
  <c r="O22" i="2"/>
  <c r="G34" i="3" s="1"/>
  <c r="L16" i="2"/>
  <c r="O20" i="2"/>
  <c r="O19" i="2"/>
  <c r="O18" i="2"/>
  <c r="L20" i="2"/>
  <c r="L22" i="2"/>
  <c r="L19" i="2"/>
  <c r="L18" i="2"/>
  <c r="L17" i="2"/>
  <c r="O23" i="2"/>
  <c r="G35" i="3" s="1"/>
  <c r="K16" i="2"/>
  <c r="K20" i="2"/>
  <c r="J20" i="2"/>
  <c r="J18" i="2"/>
  <c r="K19" i="2"/>
  <c r="D31" i="3" s="1"/>
  <c r="J16" i="2"/>
  <c r="J22" i="2"/>
  <c r="K22" i="2"/>
  <c r="D34" i="3" s="1"/>
  <c r="O130" i="2"/>
  <c r="N20" i="2"/>
  <c r="J17" i="2"/>
  <c r="O127" i="2"/>
  <c r="N18" i="2"/>
  <c r="M16" i="2"/>
  <c r="F28" i="3" s="1"/>
  <c r="M20" i="2"/>
  <c r="M22" i="2"/>
  <c r="F34" i="3" s="1"/>
  <c r="M18" i="2"/>
  <c r="N21" i="2"/>
  <c r="G33" i="3" s="1"/>
  <c r="O117" i="2"/>
  <c r="O134" i="2"/>
  <c r="K17" i="2"/>
  <c r="J138" i="2"/>
  <c r="J125" i="2"/>
  <c r="J126" i="2"/>
  <c r="J115" i="2"/>
  <c r="J23" i="2"/>
  <c r="J21" i="2"/>
  <c r="C33" i="3" s="1"/>
  <c r="O123" i="2"/>
  <c r="J124" i="2"/>
  <c r="J132" i="2"/>
  <c r="J136" i="2"/>
  <c r="O118" i="2"/>
  <c r="J122" i="2"/>
  <c r="J131" i="2"/>
  <c r="J137" i="2"/>
  <c r="V139" i="2"/>
  <c r="J123" i="2"/>
  <c r="J130" i="2"/>
  <c r="J134" i="2"/>
  <c r="J120" i="2"/>
  <c r="J129" i="2"/>
  <c r="J135" i="2"/>
  <c r="J121" i="2"/>
  <c r="J128" i="2"/>
  <c r="J117" i="2"/>
  <c r="J118" i="2"/>
  <c r="J127" i="2"/>
  <c r="J133" i="2"/>
  <c r="J116" i="2"/>
  <c r="O126" i="2"/>
  <c r="O137" i="2"/>
  <c r="O122" i="2"/>
  <c r="O131" i="2"/>
  <c r="L124" i="2"/>
  <c r="L126" i="2"/>
  <c r="L128" i="2"/>
  <c r="L130" i="2"/>
  <c r="L132" i="2"/>
  <c r="L117" i="2"/>
  <c r="L134" i="2"/>
  <c r="L136" i="2"/>
  <c r="O121" i="2"/>
  <c r="O124" i="2"/>
  <c r="O128" i="2"/>
  <c r="O132" i="2"/>
  <c r="O135" i="2"/>
  <c r="O136" i="2"/>
  <c r="O115" i="2"/>
  <c r="O120" i="2"/>
  <c r="O125" i="2"/>
  <c r="O129" i="2"/>
  <c r="O133" i="2"/>
  <c r="O138" i="2"/>
  <c r="U139" i="2"/>
  <c r="S139" i="2"/>
  <c r="I151" i="2"/>
  <c r="I315" i="2"/>
  <c r="H314" i="2"/>
  <c r="G313" i="2"/>
  <c r="F312" i="2"/>
  <c r="E311" i="2"/>
  <c r="D310" i="2"/>
  <c r="C309" i="2"/>
  <c r="I307" i="2"/>
  <c r="H306" i="2"/>
  <c r="G305" i="2"/>
  <c r="F304" i="2"/>
  <c r="E303" i="2"/>
  <c r="D302" i="2"/>
  <c r="C301" i="2"/>
  <c r="I299" i="2"/>
  <c r="H298" i="2"/>
  <c r="G297" i="2"/>
  <c r="F296" i="2"/>
  <c r="E295" i="2"/>
  <c r="D294" i="2"/>
  <c r="D287" i="2"/>
  <c r="C286" i="2"/>
  <c r="I284" i="2"/>
  <c r="H283" i="2"/>
  <c r="G282" i="2"/>
  <c r="F281" i="2"/>
  <c r="E280" i="2"/>
  <c r="D279" i="2"/>
  <c r="C278" i="2"/>
  <c r="I276" i="2"/>
  <c r="H275" i="2"/>
  <c r="G274" i="2"/>
  <c r="F273" i="2"/>
  <c r="E272" i="2"/>
  <c r="D271" i="2"/>
  <c r="C270" i="2"/>
  <c r="I268" i="2"/>
  <c r="H267" i="2"/>
  <c r="G266" i="2"/>
  <c r="F265" i="2"/>
  <c r="F257" i="2"/>
  <c r="E256" i="2"/>
  <c r="D255" i="2"/>
  <c r="C254" i="2"/>
  <c r="I252" i="2"/>
  <c r="H251" i="2"/>
  <c r="G250" i="2"/>
  <c r="F249" i="2"/>
  <c r="E248" i="2"/>
  <c r="D247" i="2"/>
  <c r="C246" i="2"/>
  <c r="I244" i="2"/>
  <c r="H243" i="2"/>
  <c r="G242" i="2"/>
  <c r="F241" i="2"/>
  <c r="E240" i="2"/>
  <c r="D239" i="2"/>
  <c r="C238" i="2"/>
  <c r="I236" i="2"/>
  <c r="H235" i="2"/>
  <c r="H227" i="2"/>
  <c r="G226" i="2"/>
  <c r="F225" i="2"/>
  <c r="I316" i="2"/>
  <c r="H315" i="2"/>
  <c r="G314" i="2"/>
  <c r="F313" i="2"/>
  <c r="E312" i="2"/>
  <c r="D311" i="2"/>
  <c r="C310" i="2"/>
  <c r="I308" i="2"/>
  <c r="H307" i="2"/>
  <c r="G306" i="2"/>
  <c r="F305" i="2"/>
  <c r="E304" i="2"/>
  <c r="D303" i="2"/>
  <c r="C302" i="2"/>
  <c r="I300" i="2"/>
  <c r="H299" i="2"/>
  <c r="G298" i="2"/>
  <c r="F297" i="2"/>
  <c r="E296" i="2"/>
  <c r="D295" i="2"/>
  <c r="C294" i="2"/>
  <c r="C287" i="2"/>
  <c r="I285" i="2"/>
  <c r="H284" i="2"/>
  <c r="G283" i="2"/>
  <c r="F282" i="2"/>
  <c r="E281" i="2"/>
  <c r="D280" i="2"/>
  <c r="C279" i="2"/>
  <c r="I277" i="2"/>
  <c r="H276" i="2"/>
  <c r="G275" i="2"/>
  <c r="F274" i="2"/>
  <c r="E273" i="2"/>
  <c r="D272" i="2"/>
  <c r="C271" i="2"/>
  <c r="I269" i="2"/>
  <c r="H268" i="2"/>
  <c r="G267" i="2"/>
  <c r="F266" i="2"/>
  <c r="E265" i="2"/>
  <c r="E257" i="2"/>
  <c r="D256" i="2"/>
  <c r="C255" i="2"/>
  <c r="I253" i="2"/>
  <c r="H252" i="2"/>
  <c r="G251" i="2"/>
  <c r="F250" i="2"/>
  <c r="E249" i="2"/>
  <c r="D248" i="2"/>
  <c r="C247" i="2"/>
  <c r="I245" i="2"/>
  <c r="H244" i="2"/>
  <c r="G243" i="2"/>
  <c r="F242" i="2"/>
  <c r="E241" i="2"/>
  <c r="D240" i="2"/>
  <c r="C239" i="2"/>
  <c r="I237" i="2"/>
  <c r="H236" i="2"/>
  <c r="G235" i="2"/>
  <c r="G227" i="2"/>
  <c r="F226" i="2"/>
  <c r="E225" i="2"/>
  <c r="E224" i="2"/>
  <c r="D223" i="2"/>
  <c r="C222" i="2"/>
  <c r="I220" i="2"/>
  <c r="H219" i="2"/>
  <c r="G218" i="2"/>
  <c r="F217" i="2"/>
  <c r="E216" i="2"/>
  <c r="D215" i="2"/>
  <c r="C214" i="2"/>
  <c r="I212" i="2"/>
  <c r="H211" i="2"/>
  <c r="G210" i="2"/>
  <c r="F209" i="2"/>
  <c r="E208" i="2"/>
  <c r="D207" i="2"/>
  <c r="C206" i="2"/>
  <c r="B204" i="2"/>
  <c r="I196" i="2"/>
  <c r="H195" i="2"/>
  <c r="G194" i="2"/>
  <c r="F193" i="2"/>
  <c r="E192" i="2"/>
  <c r="D191" i="2"/>
  <c r="C190" i="2"/>
  <c r="I188" i="2"/>
  <c r="H187" i="2"/>
  <c r="G186" i="2"/>
  <c r="F185" i="2"/>
  <c r="E184" i="2"/>
  <c r="D183" i="2"/>
  <c r="C182" i="2"/>
  <c r="I180" i="2"/>
  <c r="H179" i="2"/>
  <c r="G178" i="2"/>
  <c r="F177" i="2"/>
  <c r="E176" i="2"/>
  <c r="D175" i="2"/>
  <c r="D167" i="2"/>
  <c r="C166" i="2"/>
  <c r="I164" i="2"/>
  <c r="H163" i="2"/>
  <c r="G162" i="2"/>
  <c r="F161" i="2"/>
  <c r="E160" i="2"/>
  <c r="D159" i="2"/>
  <c r="C158" i="2"/>
  <c r="I156" i="2"/>
  <c r="H155" i="2"/>
  <c r="G154" i="2"/>
  <c r="F153" i="2"/>
  <c r="E152" i="2"/>
  <c r="D150" i="2"/>
  <c r="C149" i="2"/>
  <c r="I147" i="2"/>
  <c r="H146" i="2"/>
  <c r="G145" i="2"/>
  <c r="F151" i="2"/>
  <c r="I223" i="2"/>
  <c r="H222" i="2"/>
  <c r="G221" i="2"/>
  <c r="F220" i="2"/>
  <c r="E219" i="2"/>
  <c r="D218" i="2"/>
  <c r="C217" i="2"/>
  <c r="I215" i="2"/>
  <c r="H214" i="2"/>
  <c r="G213" i="2"/>
  <c r="F212" i="2"/>
  <c r="E211" i="2"/>
  <c r="D210" i="2"/>
  <c r="C209" i="2"/>
  <c r="I207" i="2"/>
  <c r="H206" i="2"/>
  <c r="G205" i="2"/>
  <c r="G197" i="2"/>
  <c r="F196" i="2"/>
  <c r="E195" i="2"/>
  <c r="D194" i="2"/>
  <c r="C193" i="2"/>
  <c r="I191" i="2"/>
  <c r="H190" i="2"/>
  <c r="G189" i="2"/>
  <c r="F188" i="2"/>
  <c r="E187" i="2"/>
  <c r="D186" i="2"/>
  <c r="C185" i="2"/>
  <c r="I183" i="2"/>
  <c r="H182" i="2"/>
  <c r="G181" i="2"/>
  <c r="F180" i="2"/>
  <c r="E179" i="2"/>
  <c r="D178" i="2"/>
  <c r="C177" i="2"/>
  <c r="I175" i="2"/>
  <c r="I167" i="2"/>
  <c r="H166" i="2"/>
  <c r="G165" i="2"/>
  <c r="F164" i="2"/>
  <c r="E163" i="2"/>
  <c r="D162" i="2"/>
  <c r="C161" i="2"/>
  <c r="I159" i="2"/>
  <c r="H158" i="2"/>
  <c r="G157" i="2"/>
  <c r="F156" i="2"/>
  <c r="E155" i="2"/>
  <c r="D154" i="2"/>
  <c r="C153" i="2"/>
  <c r="I150" i="2"/>
  <c r="H149" i="2"/>
  <c r="G148" i="2"/>
  <c r="F147" i="2"/>
  <c r="E146" i="2"/>
  <c r="D145" i="2"/>
  <c r="C151" i="2"/>
  <c r="D316" i="2"/>
  <c r="C315" i="2"/>
  <c r="I313" i="2"/>
  <c r="H312" i="2"/>
  <c r="G311" i="2"/>
  <c r="F310" i="2"/>
  <c r="E309" i="2"/>
  <c r="D308" i="2"/>
  <c r="C307" i="2"/>
  <c r="I305" i="2"/>
  <c r="H304" i="2"/>
  <c r="G303" i="2"/>
  <c r="F302" i="2"/>
  <c r="E301" i="2"/>
  <c r="D300" i="2"/>
  <c r="C299" i="2"/>
  <c r="I297" i="2"/>
  <c r="H296" i="2"/>
  <c r="G295" i="2"/>
  <c r="F294" i="2"/>
  <c r="F287" i="2"/>
  <c r="E286" i="2"/>
  <c r="D285" i="2"/>
  <c r="C284" i="2"/>
  <c r="I282" i="2"/>
  <c r="H281" i="2"/>
  <c r="G280" i="2"/>
  <c r="F279" i="2"/>
  <c r="E278" i="2"/>
  <c r="D277" i="2"/>
  <c r="C276" i="2"/>
  <c r="I274" i="2"/>
  <c r="H273" i="2"/>
  <c r="G272" i="2"/>
  <c r="F271" i="2"/>
  <c r="E270" i="2"/>
  <c r="D269" i="2"/>
  <c r="C268" i="2"/>
  <c r="I266" i="2"/>
  <c r="H265" i="2"/>
  <c r="H257" i="2"/>
  <c r="G256" i="2"/>
  <c r="F255" i="2"/>
  <c r="E254" i="2"/>
  <c r="D253" i="2"/>
  <c r="C252" i="2"/>
  <c r="I250" i="2"/>
  <c r="H249" i="2"/>
  <c r="G248" i="2"/>
  <c r="F247" i="2"/>
  <c r="E246" i="2"/>
  <c r="D245" i="2"/>
  <c r="C244" i="2"/>
  <c r="I242" i="2"/>
  <c r="H241" i="2"/>
  <c r="G240" i="2"/>
  <c r="F239" i="2"/>
  <c r="E238" i="2"/>
  <c r="D237" i="2"/>
  <c r="C236" i="2"/>
  <c r="B234" i="2"/>
  <c r="I226" i="2"/>
  <c r="H225" i="2"/>
  <c r="G224" i="2"/>
  <c r="C316" i="2"/>
  <c r="I314" i="2"/>
  <c r="H313" i="2"/>
  <c r="G312" i="2"/>
  <c r="F311" i="2"/>
  <c r="E310" i="2"/>
  <c r="D309" i="2"/>
  <c r="C308" i="2"/>
  <c r="I306" i="2"/>
  <c r="H305" i="2"/>
  <c r="G304" i="2"/>
  <c r="F303" i="2"/>
  <c r="E302" i="2"/>
  <c r="D301" i="2"/>
  <c r="C300" i="2"/>
  <c r="I298" i="2"/>
  <c r="H297" i="2"/>
  <c r="G296" i="2"/>
  <c r="F295" i="2"/>
  <c r="E294" i="2"/>
  <c r="E287" i="2"/>
  <c r="D286" i="2"/>
  <c r="C285" i="2"/>
  <c r="I283" i="2"/>
  <c r="H282" i="2"/>
  <c r="G281" i="2"/>
  <c r="F280" i="2"/>
  <c r="E279" i="2"/>
  <c r="D278" i="2"/>
  <c r="C277" i="2"/>
  <c r="I275" i="2"/>
  <c r="H274" i="2"/>
  <c r="G273" i="2"/>
  <c r="F272" i="2"/>
  <c r="E271" i="2"/>
  <c r="D270" i="2"/>
  <c r="C269" i="2"/>
  <c r="I267" i="2"/>
  <c r="H266" i="2"/>
  <c r="G265" i="2"/>
  <c r="G257" i="2"/>
  <c r="F256" i="2"/>
  <c r="E255" i="2"/>
  <c r="D254" i="2"/>
  <c r="C253" i="2"/>
  <c r="I251" i="2"/>
  <c r="H250" i="2"/>
  <c r="G249" i="2"/>
  <c r="F248" i="2"/>
  <c r="E247" i="2"/>
  <c r="D246" i="2"/>
  <c r="C245" i="2"/>
  <c r="I243" i="2"/>
  <c r="H242" i="2"/>
  <c r="G241" i="2"/>
  <c r="F240" i="2"/>
  <c r="E239" i="2"/>
  <c r="D238" i="2"/>
  <c r="C237" i="2"/>
  <c r="I235" i="2"/>
  <c r="I227" i="2"/>
  <c r="H226" i="2"/>
  <c r="G225" i="2"/>
  <c r="F224" i="2"/>
  <c r="F223" i="2"/>
  <c r="E222" i="2"/>
  <c r="D221" i="2"/>
  <c r="C220" i="2"/>
  <c r="I218" i="2"/>
  <c r="H217" i="2"/>
  <c r="G216" i="2"/>
  <c r="F215" i="2"/>
  <c r="E214" i="2"/>
  <c r="D213" i="2"/>
  <c r="C212" i="2"/>
  <c r="I210" i="2"/>
  <c r="H209" i="2"/>
  <c r="G208" i="2"/>
  <c r="F207" i="2"/>
  <c r="E206" i="2"/>
  <c r="D205" i="2"/>
  <c r="D197" i="2"/>
  <c r="C196" i="2"/>
  <c r="I194" i="2"/>
  <c r="H193" i="2"/>
  <c r="G192" i="2"/>
  <c r="F191" i="2"/>
  <c r="E190" i="2"/>
  <c r="D189" i="2"/>
  <c r="C188" i="2"/>
  <c r="I186" i="2"/>
  <c r="H185" i="2"/>
  <c r="G184" i="2"/>
  <c r="F183" i="2"/>
  <c r="E182" i="2"/>
  <c r="D181" i="2"/>
  <c r="C180" i="2"/>
  <c r="I178" i="2"/>
  <c r="H177" i="2"/>
  <c r="G176" i="2"/>
  <c r="F175" i="2"/>
  <c r="F167" i="2"/>
  <c r="E166" i="2"/>
  <c r="D165" i="2"/>
  <c r="C164" i="2"/>
  <c r="I162" i="2"/>
  <c r="H161" i="2"/>
  <c r="G160" i="2"/>
  <c r="F159" i="2"/>
  <c r="E158" i="2"/>
  <c r="D157" i="2"/>
  <c r="C156" i="2"/>
  <c r="I154" i="2"/>
  <c r="H153" i="2"/>
  <c r="G152" i="2"/>
  <c r="F150" i="2"/>
  <c r="E149" i="2"/>
  <c r="D148" i="2"/>
  <c r="C147" i="2"/>
  <c r="I145" i="2"/>
  <c r="H151" i="2"/>
  <c r="D224" i="2"/>
  <c r="C223" i="2"/>
  <c r="I221" i="2"/>
  <c r="H220" i="2"/>
  <c r="G219" i="2"/>
  <c r="F218" i="2"/>
  <c r="E217" i="2"/>
  <c r="D216" i="2"/>
  <c r="C215" i="2"/>
  <c r="I213" i="2"/>
  <c r="H212" i="2"/>
  <c r="G211" i="2"/>
  <c r="F210" i="2"/>
  <c r="E209" i="2"/>
  <c r="D208" i="2"/>
  <c r="C207" i="2"/>
  <c r="I205" i="2"/>
  <c r="I197" i="2"/>
  <c r="H196" i="2"/>
  <c r="G195" i="2"/>
  <c r="F194" i="2"/>
  <c r="E193" i="2"/>
  <c r="D192" i="2"/>
  <c r="C191" i="2"/>
  <c r="I189" i="2"/>
  <c r="H188" i="2"/>
  <c r="G187" i="2"/>
  <c r="F186" i="2"/>
  <c r="E185" i="2"/>
  <c r="D184" i="2"/>
  <c r="C183" i="2"/>
  <c r="I181" i="2"/>
  <c r="H180" i="2"/>
  <c r="G179" i="2"/>
  <c r="F178" i="2"/>
  <c r="E177" i="2"/>
  <c r="D176" i="2"/>
  <c r="C175" i="2"/>
  <c r="C167" i="2"/>
  <c r="I165" i="2"/>
  <c r="H164" i="2"/>
  <c r="G163" i="2"/>
  <c r="F162" i="2"/>
  <c r="E161" i="2"/>
  <c r="D160" i="2"/>
  <c r="C159" i="2"/>
  <c r="I157" i="2"/>
  <c r="H156" i="2"/>
  <c r="G155" i="2"/>
  <c r="F154" i="2"/>
  <c r="E153" i="2"/>
  <c r="D152" i="2"/>
  <c r="C150" i="2"/>
  <c r="I148" i="2"/>
  <c r="H147" i="2"/>
  <c r="G146" i="2"/>
  <c r="F145" i="2"/>
  <c r="E151" i="2"/>
  <c r="F316" i="2"/>
  <c r="E315" i="2"/>
  <c r="D314" i="2"/>
  <c r="C313" i="2"/>
  <c r="I311" i="2"/>
  <c r="H310" i="2"/>
  <c r="G309" i="2"/>
  <c r="F308" i="2"/>
  <c r="E307" i="2"/>
  <c r="D306" i="2"/>
  <c r="C305" i="2"/>
  <c r="I303" i="2"/>
  <c r="H302" i="2"/>
  <c r="G301" i="2"/>
  <c r="F300" i="2"/>
  <c r="E299" i="2"/>
  <c r="D298" i="2"/>
  <c r="C297" i="2"/>
  <c r="I295" i="2"/>
  <c r="H294" i="2"/>
  <c r="H287" i="2"/>
  <c r="G286" i="2"/>
  <c r="F285" i="2"/>
  <c r="E284" i="2"/>
  <c r="D283" i="2"/>
  <c r="C282" i="2"/>
  <c r="I280" i="2"/>
  <c r="H279" i="2"/>
  <c r="G278" i="2"/>
  <c r="F277" i="2"/>
  <c r="E276" i="2"/>
  <c r="D275" i="2"/>
  <c r="C274" i="2"/>
  <c r="I272" i="2"/>
  <c r="H271" i="2"/>
  <c r="G270" i="2"/>
  <c r="F269" i="2"/>
  <c r="E268" i="2"/>
  <c r="D267" i="2"/>
  <c r="C266" i="2"/>
  <c r="B264" i="2"/>
  <c r="I256" i="2"/>
  <c r="H255" i="2"/>
  <c r="G254" i="2"/>
  <c r="F253" i="2"/>
  <c r="E252" i="2"/>
  <c r="D251" i="2"/>
  <c r="C250" i="2"/>
  <c r="I248" i="2"/>
  <c r="H247" i="2"/>
  <c r="G246" i="2"/>
  <c r="F245" i="2"/>
  <c r="E244" i="2"/>
  <c r="D243" i="2"/>
  <c r="C242" i="2"/>
  <c r="I240" i="2"/>
  <c r="H239" i="2"/>
  <c r="G238" i="2"/>
  <c r="F237" i="2"/>
  <c r="E236" i="2"/>
  <c r="D235" i="2"/>
  <c r="D227" i="2"/>
  <c r="C226" i="2"/>
  <c r="I224" i="2"/>
  <c r="E316" i="2"/>
  <c r="D315" i="2"/>
  <c r="C314" i="2"/>
  <c r="I312" i="2"/>
  <c r="H311" i="2"/>
  <c r="G310" i="2"/>
  <c r="F309" i="2"/>
  <c r="E308" i="2"/>
  <c r="D307" i="2"/>
  <c r="C306" i="2"/>
  <c r="I304" i="2"/>
  <c r="H303" i="2"/>
  <c r="G302" i="2"/>
  <c r="F301" i="2"/>
  <c r="E300" i="2"/>
  <c r="D299" i="2"/>
  <c r="C298" i="2"/>
  <c r="I296" i="2"/>
  <c r="H295" i="2"/>
  <c r="G294" i="2"/>
  <c r="G287" i="2"/>
  <c r="F286" i="2"/>
  <c r="E285" i="2"/>
  <c r="D284" i="2"/>
  <c r="C283" i="2"/>
  <c r="I281" i="2"/>
  <c r="H280" i="2"/>
  <c r="G279" i="2"/>
  <c r="F278" i="2"/>
  <c r="E277" i="2"/>
  <c r="D276" i="2"/>
  <c r="C275" i="2"/>
  <c r="I273" i="2"/>
  <c r="H272" i="2"/>
  <c r="G271" i="2"/>
  <c r="F270" i="2"/>
  <c r="E269" i="2"/>
  <c r="D268" i="2"/>
  <c r="C267" i="2"/>
  <c r="I265" i="2"/>
  <c r="I257" i="2"/>
  <c r="H256" i="2"/>
  <c r="G255" i="2"/>
  <c r="F254" i="2"/>
  <c r="E253" i="2"/>
  <c r="D252" i="2"/>
  <c r="C251" i="2"/>
  <c r="I249" i="2"/>
  <c r="H248" i="2"/>
  <c r="G247" i="2"/>
  <c r="F246" i="2"/>
  <c r="E245" i="2"/>
  <c r="D244" i="2"/>
  <c r="C243" i="2"/>
  <c r="I241" i="2"/>
  <c r="H240" i="2"/>
  <c r="G239" i="2"/>
  <c r="F238" i="2"/>
  <c r="E237" i="2"/>
  <c r="D236" i="2"/>
  <c r="C235" i="2"/>
  <c r="C227" i="2"/>
  <c r="I225" i="2"/>
  <c r="H224" i="2"/>
  <c r="H223" i="2"/>
  <c r="G222" i="2"/>
  <c r="F221" i="2"/>
  <c r="E220" i="2"/>
  <c r="D219" i="2"/>
  <c r="C218" i="2"/>
  <c r="I216" i="2"/>
  <c r="H215" i="2"/>
  <c r="G214" i="2"/>
  <c r="F213" i="2"/>
  <c r="E212" i="2"/>
  <c r="D211" i="2"/>
  <c r="C210" i="2"/>
  <c r="I208" i="2"/>
  <c r="H207" i="2"/>
  <c r="G206" i="2"/>
  <c r="F205" i="2"/>
  <c r="F197" i="2"/>
  <c r="E196" i="2"/>
  <c r="D195" i="2"/>
  <c r="C194" i="2"/>
  <c r="I192" i="2"/>
  <c r="H191" i="2"/>
  <c r="G190" i="2"/>
  <c r="F189" i="2"/>
  <c r="E188" i="2"/>
  <c r="D187" i="2"/>
  <c r="C186" i="2"/>
  <c r="I184" i="2"/>
  <c r="H183" i="2"/>
  <c r="G182" i="2"/>
  <c r="F181" i="2"/>
  <c r="E180" i="2"/>
  <c r="D179" i="2"/>
  <c r="C178" i="2"/>
  <c r="I176" i="2"/>
  <c r="H175" i="2"/>
  <c r="H167" i="2"/>
  <c r="G166" i="2"/>
  <c r="F165" i="2"/>
  <c r="E164" i="2"/>
  <c r="D163" i="2"/>
  <c r="C162" i="2"/>
  <c r="I160" i="2"/>
  <c r="H159" i="2"/>
  <c r="G158" i="2"/>
  <c r="F157" i="2"/>
  <c r="E156" i="2"/>
  <c r="D155" i="2"/>
  <c r="C154" i="2"/>
  <c r="I152" i="2"/>
  <c r="H150" i="2"/>
  <c r="G149" i="2"/>
  <c r="F148" i="2"/>
  <c r="E147" i="2"/>
  <c r="D146" i="2"/>
  <c r="C145" i="2"/>
  <c r="B144" i="2"/>
  <c r="E223" i="2"/>
  <c r="D222" i="2"/>
  <c r="C221" i="2"/>
  <c r="I219" i="2"/>
  <c r="H218" i="2"/>
  <c r="G217" i="2"/>
  <c r="F216" i="2"/>
  <c r="E215" i="2"/>
  <c r="D214" i="2"/>
  <c r="C213" i="2"/>
  <c r="I211" i="2"/>
  <c r="H210" i="2"/>
  <c r="G209" i="2"/>
  <c r="F208" i="2"/>
  <c r="E207" i="2"/>
  <c r="D206" i="2"/>
  <c r="C205" i="2"/>
  <c r="C197" i="2"/>
  <c r="I195" i="2"/>
  <c r="H194" i="2"/>
  <c r="G193" i="2"/>
  <c r="F192" i="2"/>
  <c r="E191" i="2"/>
  <c r="D190" i="2"/>
  <c r="C189" i="2"/>
  <c r="I187" i="2"/>
  <c r="H186" i="2"/>
  <c r="G185" i="2"/>
  <c r="F184" i="2"/>
  <c r="E183" i="2"/>
  <c r="D182" i="2"/>
  <c r="C181" i="2"/>
  <c r="I179" i="2"/>
  <c r="H178" i="2"/>
  <c r="G177" i="2"/>
  <c r="F176" i="2"/>
  <c r="E175" i="2"/>
  <c r="E167" i="2"/>
  <c r="D166" i="2"/>
  <c r="C165" i="2"/>
  <c r="I163" i="2"/>
  <c r="H162" i="2"/>
  <c r="G161" i="2"/>
  <c r="F160" i="2"/>
  <c r="E159" i="2"/>
  <c r="D158" i="2"/>
  <c r="C157" i="2"/>
  <c r="I155" i="2"/>
  <c r="H154" i="2"/>
  <c r="G153" i="2"/>
  <c r="F152" i="2"/>
  <c r="E150" i="2"/>
  <c r="D149" i="2"/>
  <c r="C148" i="2"/>
  <c r="I146" i="2"/>
  <c r="H145" i="2"/>
  <c r="G151" i="2"/>
  <c r="H316" i="2"/>
  <c r="G315" i="2"/>
  <c r="F314" i="2"/>
  <c r="E313" i="2"/>
  <c r="D312" i="2"/>
  <c r="C311" i="2"/>
  <c r="I309" i="2"/>
  <c r="H308" i="2"/>
  <c r="G307" i="2"/>
  <c r="F306" i="2"/>
  <c r="E305" i="2"/>
  <c r="D304" i="2"/>
  <c r="C303" i="2"/>
  <c r="I301" i="2"/>
  <c r="H300" i="2"/>
  <c r="G299" i="2"/>
  <c r="F298" i="2"/>
  <c r="E297" i="2"/>
  <c r="D296" i="2"/>
  <c r="C295" i="2"/>
  <c r="B293" i="2"/>
  <c r="I286" i="2"/>
  <c r="H285" i="2"/>
  <c r="G284" i="2"/>
  <c r="F283" i="2"/>
  <c r="E282" i="2"/>
  <c r="D281" i="2"/>
  <c r="C280" i="2"/>
  <c r="I278" i="2"/>
  <c r="H277" i="2"/>
  <c r="G276" i="2"/>
  <c r="F275" i="2"/>
  <c r="E274" i="2"/>
  <c r="D273" i="2"/>
  <c r="C272" i="2"/>
  <c r="I270" i="2"/>
  <c r="H269" i="2"/>
  <c r="G268" i="2"/>
  <c r="F267" i="2"/>
  <c r="E266" i="2"/>
  <c r="D265" i="2"/>
  <c r="D257" i="2"/>
  <c r="C256" i="2"/>
  <c r="I254" i="2"/>
  <c r="H253" i="2"/>
  <c r="G252" i="2"/>
  <c r="F251" i="2"/>
  <c r="E250" i="2"/>
  <c r="D249" i="2"/>
  <c r="C248" i="2"/>
  <c r="I246" i="2"/>
  <c r="H245" i="2"/>
  <c r="G244" i="2"/>
  <c r="F243" i="2"/>
  <c r="E242" i="2"/>
  <c r="D241" i="2"/>
  <c r="C240" i="2"/>
  <c r="I238" i="2"/>
  <c r="H237" i="2"/>
  <c r="G236" i="2"/>
  <c r="F235" i="2"/>
  <c r="F227" i="2"/>
  <c r="E226" i="2"/>
  <c r="D225" i="2"/>
  <c r="G316" i="2"/>
  <c r="F315" i="2"/>
  <c r="E314" i="2"/>
  <c r="D313" i="2"/>
  <c r="C312" i="2"/>
  <c r="I310" i="2"/>
  <c r="H309" i="2"/>
  <c r="G308" i="2"/>
  <c r="F307" i="2"/>
  <c r="E306" i="2"/>
  <c r="D305" i="2"/>
  <c r="C304" i="2"/>
  <c r="I302" i="2"/>
  <c r="H301" i="2"/>
  <c r="G300" i="2"/>
  <c r="F299" i="2"/>
  <c r="E298" i="2"/>
  <c r="D297" i="2"/>
  <c r="C296" i="2"/>
  <c r="I294" i="2"/>
  <c r="I287" i="2"/>
  <c r="H286" i="2"/>
  <c r="G285" i="2"/>
  <c r="F284" i="2"/>
  <c r="E283" i="2"/>
  <c r="D282" i="2"/>
  <c r="C281" i="2"/>
  <c r="I279" i="2"/>
  <c r="H278" i="2"/>
  <c r="G277" i="2"/>
  <c r="F276" i="2"/>
  <c r="E275" i="2"/>
  <c r="D274" i="2"/>
  <c r="C273" i="2"/>
  <c r="I271" i="2"/>
  <c r="H270" i="2"/>
  <c r="G269" i="2"/>
  <c r="F268" i="2"/>
  <c r="E267" i="2"/>
  <c r="D266" i="2"/>
  <c r="C265" i="2"/>
  <c r="C257" i="2"/>
  <c r="I255" i="2"/>
  <c r="H254" i="2"/>
  <c r="G253" i="2"/>
  <c r="F252" i="2"/>
  <c r="E251" i="2"/>
  <c r="D250" i="2"/>
  <c r="C249" i="2"/>
  <c r="I247" i="2"/>
  <c r="H246" i="2"/>
  <c r="G245" i="2"/>
  <c r="F244" i="2"/>
  <c r="E243" i="2"/>
  <c r="D242" i="2"/>
  <c r="C241" i="2"/>
  <c r="I239" i="2"/>
  <c r="H238" i="2"/>
  <c r="G237" i="2"/>
  <c r="F236" i="2"/>
  <c r="E235" i="2"/>
  <c r="E227" i="2"/>
  <c r="D226" i="2"/>
  <c r="C225" i="2"/>
  <c r="C224" i="2"/>
  <c r="I222" i="2"/>
  <c r="H221" i="2"/>
  <c r="G220" i="2"/>
  <c r="F219" i="2"/>
  <c r="E218" i="2"/>
  <c r="D217" i="2"/>
  <c r="C216" i="2"/>
  <c r="I214" i="2"/>
  <c r="H213" i="2"/>
  <c r="G212" i="2"/>
  <c r="F211" i="2"/>
  <c r="E210" i="2"/>
  <c r="D209" i="2"/>
  <c r="C208" i="2"/>
  <c r="I206" i="2"/>
  <c r="H205" i="2"/>
  <c r="H197" i="2"/>
  <c r="G196" i="2"/>
  <c r="F195" i="2"/>
  <c r="E194" i="2"/>
  <c r="D193" i="2"/>
  <c r="C192" i="2"/>
  <c r="I190" i="2"/>
  <c r="H189" i="2"/>
  <c r="G188" i="2"/>
  <c r="F187" i="2"/>
  <c r="E186" i="2"/>
  <c r="D185" i="2"/>
  <c r="C184" i="2"/>
  <c r="I182" i="2"/>
  <c r="H181" i="2"/>
  <c r="G180" i="2"/>
  <c r="F179" i="2"/>
  <c r="E178" i="2"/>
  <c r="D177" i="2"/>
  <c r="C176" i="2"/>
  <c r="B174" i="2"/>
  <c r="I166" i="2"/>
  <c r="H165" i="2"/>
  <c r="G164" i="2"/>
  <c r="F163" i="2"/>
  <c r="E162" i="2"/>
  <c r="D161" i="2"/>
  <c r="C160" i="2"/>
  <c r="I158" i="2"/>
  <c r="H157" i="2"/>
  <c r="G156" i="2"/>
  <c r="F155" i="2"/>
  <c r="E154" i="2"/>
  <c r="D153" i="2"/>
  <c r="C152" i="2"/>
  <c r="I149" i="2"/>
  <c r="H148" i="2"/>
  <c r="G147" i="2"/>
  <c r="F146" i="2"/>
  <c r="E145" i="2"/>
  <c r="D151" i="2"/>
  <c r="G223" i="2"/>
  <c r="F222" i="2"/>
  <c r="E221" i="2"/>
  <c r="D220" i="2"/>
  <c r="C219" i="2"/>
  <c r="I217" i="2"/>
  <c r="H216" i="2"/>
  <c r="G215" i="2"/>
  <c r="F214" i="2"/>
  <c r="E213" i="2"/>
  <c r="D212" i="2"/>
  <c r="C211" i="2"/>
  <c r="I209" i="2"/>
  <c r="H208" i="2"/>
  <c r="G207" i="2"/>
  <c r="F206" i="2"/>
  <c r="E205" i="2"/>
  <c r="E197" i="2"/>
  <c r="D196" i="2"/>
  <c r="C195" i="2"/>
  <c r="I193" i="2"/>
  <c r="H192" i="2"/>
  <c r="G191" i="2"/>
  <c r="F190" i="2"/>
  <c r="E189" i="2"/>
  <c r="D188" i="2"/>
  <c r="C187" i="2"/>
  <c r="I185" i="2"/>
  <c r="H184" i="2"/>
  <c r="G183" i="2"/>
  <c r="F182" i="2"/>
  <c r="E181" i="2"/>
  <c r="D180" i="2"/>
  <c r="C179" i="2"/>
  <c r="I177" i="2"/>
  <c r="H176" i="2"/>
  <c r="G175" i="2"/>
  <c r="G167" i="2"/>
  <c r="F166" i="2"/>
  <c r="E165" i="2"/>
  <c r="D164" i="2"/>
  <c r="C163" i="2"/>
  <c r="I161" i="2"/>
  <c r="H160" i="2"/>
  <c r="G159" i="2"/>
  <c r="F158" i="2"/>
  <c r="E157" i="2"/>
  <c r="D156" i="2"/>
  <c r="C155" i="2"/>
  <c r="I153" i="2"/>
  <c r="H152" i="2"/>
  <c r="G150" i="2"/>
  <c r="F149" i="2"/>
  <c r="E148" i="2"/>
  <c r="D147" i="2"/>
  <c r="C146" i="2"/>
  <c r="M116" i="2"/>
  <c r="T24" i="2"/>
  <c r="K116" i="2"/>
  <c r="R24" i="2"/>
  <c r="L118" i="2"/>
  <c r="S24" i="2"/>
  <c r="R6" i="2"/>
  <c r="S6" i="2"/>
  <c r="R4" i="2"/>
  <c r="R8" i="2"/>
  <c r="S4" i="2"/>
  <c r="S8" i="2"/>
  <c r="T4" i="2"/>
  <c r="T8" i="2"/>
  <c r="U4" i="2"/>
  <c r="U8" i="2"/>
  <c r="V4" i="2"/>
  <c r="V17" i="3" s="1"/>
  <c r="V8" i="2"/>
  <c r="V21" i="3" s="1"/>
  <c r="R5" i="2"/>
  <c r="R9" i="2"/>
  <c r="S5" i="2"/>
  <c r="S9" i="2"/>
  <c r="T5" i="2"/>
  <c r="T9" i="2"/>
  <c r="U5" i="2"/>
  <c r="U9" i="2"/>
  <c r="V5" i="2"/>
  <c r="V18" i="3" s="1"/>
  <c r="V9" i="2"/>
  <c r="V22" i="3" s="1"/>
  <c r="N116" i="2"/>
  <c r="U24" i="2"/>
  <c r="O119" i="2"/>
  <c r="V24" i="2"/>
  <c r="R10" i="2"/>
  <c r="S10" i="2"/>
  <c r="T6" i="2"/>
  <c r="T10" i="2"/>
  <c r="U6" i="2"/>
  <c r="U10" i="2"/>
  <c r="V6" i="2"/>
  <c r="V19" i="3" s="1"/>
  <c r="V10" i="2"/>
  <c r="V23" i="3" s="1"/>
  <c r="R7" i="2"/>
  <c r="R11" i="2"/>
  <c r="S7" i="2"/>
  <c r="S11" i="2"/>
  <c r="T7" i="2"/>
  <c r="T11" i="2"/>
  <c r="U7" i="2"/>
  <c r="U11" i="2"/>
  <c r="U24" i="3" s="1"/>
  <c r="V7" i="2"/>
  <c r="V20" i="3" s="1"/>
  <c r="L125" i="2"/>
  <c r="L127" i="2"/>
  <c r="L129" i="2"/>
  <c r="L131" i="2"/>
  <c r="L120" i="2"/>
  <c r="L122" i="2"/>
  <c r="L133" i="2"/>
  <c r="L135" i="2"/>
  <c r="L137" i="2"/>
  <c r="L115" i="2"/>
  <c r="L119" i="2"/>
  <c r="L121" i="2"/>
  <c r="L123" i="2"/>
  <c r="L116" i="2"/>
  <c r="K119" i="2"/>
  <c r="K121" i="2"/>
  <c r="K123" i="2"/>
  <c r="K124" i="2"/>
  <c r="K126" i="2"/>
  <c r="K128" i="2"/>
  <c r="K130" i="2"/>
  <c r="K132" i="2"/>
  <c r="K133" i="2"/>
  <c r="K134" i="2"/>
  <c r="K115" i="2"/>
  <c r="K118" i="2"/>
  <c r="K120" i="2"/>
  <c r="K122" i="2"/>
  <c r="K125" i="2"/>
  <c r="K127" i="2"/>
  <c r="K129" i="2"/>
  <c r="K131" i="2"/>
  <c r="K135" i="2"/>
  <c r="K138" i="2"/>
  <c r="K117" i="2"/>
  <c r="K136" i="2"/>
  <c r="K137" i="2"/>
  <c r="M118" i="2"/>
  <c r="M120" i="2"/>
  <c r="M122" i="2"/>
  <c r="M125" i="2"/>
  <c r="M127" i="2"/>
  <c r="M129" i="2"/>
  <c r="M131" i="2"/>
  <c r="M134" i="2"/>
  <c r="M137" i="2"/>
  <c r="M138" i="2"/>
  <c r="M135" i="2"/>
  <c r="M119" i="2"/>
  <c r="M121" i="2"/>
  <c r="M123" i="2"/>
  <c r="M124" i="2"/>
  <c r="M126" i="2"/>
  <c r="M128" i="2"/>
  <c r="M130" i="2"/>
  <c r="M132" i="2"/>
  <c r="M117" i="2"/>
  <c r="M136" i="2"/>
  <c r="M133" i="2"/>
  <c r="M115" i="2"/>
  <c r="N119" i="2"/>
  <c r="N121" i="2"/>
  <c r="N123" i="2"/>
  <c r="N124" i="2"/>
  <c r="N126" i="2"/>
  <c r="N128" i="2"/>
  <c r="N130" i="2"/>
  <c r="N132" i="2"/>
  <c r="N117" i="2"/>
  <c r="N134" i="2"/>
  <c r="N136" i="2"/>
  <c r="N138" i="2"/>
  <c r="N118" i="2"/>
  <c r="N120" i="2"/>
  <c r="N122" i="2"/>
  <c r="N125" i="2"/>
  <c r="N127" i="2"/>
  <c r="N129" i="2"/>
  <c r="N131" i="2"/>
  <c r="N133" i="2"/>
  <c r="N135" i="2"/>
  <c r="N137" i="2"/>
  <c r="N115" i="2"/>
  <c r="E30" i="2"/>
  <c r="I30" i="2"/>
  <c r="F31" i="2"/>
  <c r="C32" i="2"/>
  <c r="G32" i="2"/>
  <c r="D33" i="2"/>
  <c r="H33" i="2"/>
  <c r="E34" i="2"/>
  <c r="I34" i="2"/>
  <c r="F35" i="2"/>
  <c r="C36" i="2"/>
  <c r="G36" i="2"/>
  <c r="E58" i="2"/>
  <c r="I58" i="2"/>
  <c r="F59" i="2"/>
  <c r="C60" i="2"/>
  <c r="G60" i="2"/>
  <c r="D61" i="2"/>
  <c r="H61" i="2"/>
  <c r="E62" i="2"/>
  <c r="I62" i="2"/>
  <c r="F63" i="2"/>
  <c r="C64" i="2"/>
  <c r="G64" i="2"/>
  <c r="C73" i="2"/>
  <c r="G73" i="2"/>
  <c r="D74" i="2"/>
  <c r="H74" i="2"/>
  <c r="E75" i="2"/>
  <c r="I75" i="2"/>
  <c r="F76" i="2"/>
  <c r="C77" i="2"/>
  <c r="G77" i="2"/>
  <c r="D78" i="2"/>
  <c r="H78" i="2"/>
  <c r="E79" i="2"/>
  <c r="I79" i="2"/>
  <c r="E88" i="2"/>
  <c r="I88" i="2"/>
  <c r="F89" i="2"/>
  <c r="C90" i="2"/>
  <c r="G90" i="2"/>
  <c r="D91" i="2"/>
  <c r="H91" i="2"/>
  <c r="E92" i="2"/>
  <c r="I92" i="2"/>
  <c r="F93" i="2"/>
  <c r="C94" i="2"/>
  <c r="G94" i="2"/>
  <c r="C102" i="2"/>
  <c r="G102" i="2"/>
  <c r="D103" i="2"/>
  <c r="H103" i="2"/>
  <c r="E104" i="2"/>
  <c r="I104" i="2"/>
  <c r="F105" i="2"/>
  <c r="C106" i="2"/>
  <c r="G106" i="2"/>
  <c r="D107" i="2"/>
  <c r="H107" i="2"/>
  <c r="E108" i="2"/>
  <c r="I108" i="2"/>
  <c r="D30" i="2"/>
  <c r="H30" i="2"/>
  <c r="E31" i="2"/>
  <c r="I31" i="2"/>
  <c r="F32" i="2"/>
  <c r="C33" i="2"/>
  <c r="G33" i="2"/>
  <c r="D34" i="2"/>
  <c r="H34" i="2"/>
  <c r="E35" i="2"/>
  <c r="I35" i="2"/>
  <c r="F36" i="2"/>
  <c r="D58" i="2"/>
  <c r="H58" i="2"/>
  <c r="E59" i="2"/>
  <c r="I59" i="2"/>
  <c r="F60" i="2"/>
  <c r="C61" i="2"/>
  <c r="G61" i="2"/>
  <c r="D62" i="2"/>
  <c r="H62" i="2"/>
  <c r="E63" i="2"/>
  <c r="I63" i="2"/>
  <c r="F64" i="2"/>
  <c r="B72" i="2"/>
  <c r="F73" i="2"/>
  <c r="C74" i="2"/>
  <c r="G74" i="2"/>
  <c r="D75" i="2"/>
  <c r="H75" i="2"/>
  <c r="E76" i="2"/>
  <c r="I76" i="2"/>
  <c r="F77" i="2"/>
  <c r="C78" i="2"/>
  <c r="G78" i="2"/>
  <c r="D79" i="2"/>
  <c r="H79" i="2"/>
  <c r="D88" i="2"/>
  <c r="H88" i="2"/>
  <c r="E89" i="2"/>
  <c r="I89" i="2"/>
  <c r="F90" i="2"/>
  <c r="C91" i="2"/>
  <c r="G91" i="2"/>
  <c r="D92" i="2"/>
  <c r="H92" i="2"/>
  <c r="E93" i="2"/>
  <c r="I93" i="2"/>
  <c r="F94" i="2"/>
  <c r="B101" i="2"/>
  <c r="F102" i="2"/>
  <c r="C103" i="2"/>
  <c r="G103" i="2"/>
  <c r="D104" i="2"/>
  <c r="H104" i="2"/>
  <c r="E105" i="2"/>
  <c r="I105" i="2"/>
  <c r="F106" i="2"/>
  <c r="C107" i="2"/>
  <c r="G107" i="2"/>
  <c r="D108" i="2"/>
  <c r="H108" i="2"/>
  <c r="C30" i="2"/>
  <c r="G30" i="2"/>
  <c r="D31" i="2"/>
  <c r="H31" i="2"/>
  <c r="E32" i="2"/>
  <c r="I32" i="2"/>
  <c r="F33" i="2"/>
  <c r="C34" i="2"/>
  <c r="G34" i="2"/>
  <c r="D35" i="2"/>
  <c r="H35" i="2"/>
  <c r="E36" i="2"/>
  <c r="I36" i="2"/>
  <c r="C58" i="2"/>
  <c r="G58" i="2"/>
  <c r="D59" i="2"/>
  <c r="H59" i="2"/>
  <c r="E60" i="2"/>
  <c r="I60" i="2"/>
  <c r="F61" i="2"/>
  <c r="C62" i="2"/>
  <c r="G62" i="2"/>
  <c r="D63" i="2"/>
  <c r="H63" i="2"/>
  <c r="E64" i="2"/>
  <c r="I64" i="2"/>
  <c r="E73" i="2"/>
  <c r="I73" i="2"/>
  <c r="F74" i="2"/>
  <c r="C75" i="2"/>
  <c r="G75" i="2"/>
  <c r="D76" i="2"/>
  <c r="H76" i="2"/>
  <c r="E77" i="2"/>
  <c r="I77" i="2"/>
  <c r="F78" i="2"/>
  <c r="C79" i="2"/>
  <c r="G79" i="2"/>
  <c r="C88" i="2"/>
  <c r="G88" i="2"/>
  <c r="D89" i="2"/>
  <c r="H89" i="2"/>
  <c r="E90" i="2"/>
  <c r="I90" i="2"/>
  <c r="F91" i="2"/>
  <c r="C92" i="2"/>
  <c r="G92" i="2"/>
  <c r="D93" i="2"/>
  <c r="H93" i="2"/>
  <c r="E94" i="2"/>
  <c r="I94" i="2"/>
  <c r="E102" i="2"/>
  <c r="I102" i="2"/>
  <c r="F103" i="2"/>
  <c r="C104" i="2"/>
  <c r="G104" i="2"/>
  <c r="D105" i="2"/>
  <c r="H105" i="2"/>
  <c r="E106" i="2"/>
  <c r="I106" i="2"/>
  <c r="F107" i="2"/>
  <c r="C108" i="2"/>
  <c r="G108" i="2"/>
  <c r="B29" i="2"/>
  <c r="F30" i="2"/>
  <c r="C31" i="2"/>
  <c r="G31" i="2"/>
  <c r="D32" i="2"/>
  <c r="H32" i="2"/>
  <c r="E33" i="2"/>
  <c r="I33" i="2"/>
  <c r="F34" i="2"/>
  <c r="C35" i="2"/>
  <c r="G35" i="2"/>
  <c r="D36" i="2"/>
  <c r="H36" i="2"/>
  <c r="B57" i="2"/>
  <c r="F58" i="2"/>
  <c r="C59" i="2"/>
  <c r="G59" i="2"/>
  <c r="D60" i="2"/>
  <c r="H60" i="2"/>
  <c r="E61" i="2"/>
  <c r="I61" i="2"/>
  <c r="F62" i="2"/>
  <c r="C63" i="2"/>
  <c r="G63" i="2"/>
  <c r="D64" i="2"/>
  <c r="H64" i="2"/>
  <c r="D73" i="2"/>
  <c r="H73" i="2"/>
  <c r="E74" i="2"/>
  <c r="I74" i="2"/>
  <c r="F75" i="2"/>
  <c r="C76" i="2"/>
  <c r="G76" i="2"/>
  <c r="D77" i="2"/>
  <c r="H77" i="2"/>
  <c r="E78" i="2"/>
  <c r="I78" i="2"/>
  <c r="F79" i="2"/>
  <c r="B87" i="2"/>
  <c r="F88" i="2"/>
  <c r="C89" i="2"/>
  <c r="G89" i="2"/>
  <c r="D90" i="2"/>
  <c r="H90" i="2"/>
  <c r="E91" i="2"/>
  <c r="I91" i="2"/>
  <c r="F92" i="2"/>
  <c r="C93" i="2"/>
  <c r="G93" i="2"/>
  <c r="D94" i="2"/>
  <c r="H94" i="2"/>
  <c r="D102" i="2"/>
  <c r="H102" i="2"/>
  <c r="E103" i="2"/>
  <c r="I103" i="2"/>
  <c r="F104" i="2"/>
  <c r="C105" i="2"/>
  <c r="G105" i="2"/>
  <c r="D106" i="2"/>
  <c r="H106" i="2"/>
  <c r="E107" i="2"/>
  <c r="I107" i="2"/>
  <c r="F108" i="2"/>
  <c r="C12" i="2"/>
  <c r="D12" i="2"/>
  <c r="D13" i="2" s="1"/>
  <c r="E12" i="2"/>
  <c r="F12" i="2"/>
  <c r="F13" i="2" s="1"/>
  <c r="G12" i="2"/>
  <c r="G13" i="2" s="1"/>
  <c r="N5" i="7" l="1"/>
  <c r="Z12" i="6"/>
  <c r="AG11" i="6"/>
  <c r="AM7" i="6"/>
  <c r="AB10" i="7"/>
  <c r="L11" i="7"/>
  <c r="O5" i="7"/>
  <c r="AC7" i="7"/>
  <c r="AA10" i="7"/>
  <c r="R6" i="6"/>
  <c r="AC8" i="7"/>
  <c r="AB8" i="7"/>
  <c r="M24" i="2"/>
  <c r="L24" i="10"/>
  <c r="L24" i="2"/>
  <c r="AJ11" i="10"/>
  <c r="K8" i="10"/>
  <c r="AB7" i="10"/>
  <c r="AA11" i="10"/>
  <c r="M9" i="10"/>
  <c r="J9" i="10"/>
  <c r="J5" i="10"/>
  <c r="AI5" i="10"/>
  <c r="O8" i="10"/>
  <c r="K24" i="10"/>
  <c r="N8" i="7"/>
  <c r="AC10" i="7"/>
  <c r="O7" i="7"/>
  <c r="N7" i="7"/>
  <c r="AG9" i="6"/>
  <c r="M24" i="10"/>
  <c r="K139" i="10"/>
  <c r="AC7" i="10"/>
  <c r="AF6" i="10"/>
  <c r="O4" i="10"/>
  <c r="J139" i="10"/>
  <c r="L139" i="10"/>
  <c r="AC6" i="10"/>
  <c r="AH10" i="10"/>
  <c r="N11" i="10"/>
  <c r="AG8" i="10"/>
  <c r="Y4" i="10"/>
  <c r="N10" i="10"/>
  <c r="AB4" i="10"/>
  <c r="M139" i="10"/>
  <c r="N24" i="10"/>
  <c r="M8" i="10"/>
  <c r="D317" i="10"/>
  <c r="J287" i="10"/>
  <c r="J279" i="10"/>
  <c r="F317" i="10"/>
  <c r="J285" i="10"/>
  <c r="J277" i="10"/>
  <c r="J273" i="10"/>
  <c r="J265" i="10"/>
  <c r="C28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G317" i="10"/>
  <c r="J282" i="10"/>
  <c r="J274" i="10"/>
  <c r="J266" i="10"/>
  <c r="B288" i="10"/>
  <c r="J264" i="10"/>
  <c r="F228" i="10"/>
  <c r="J195" i="10"/>
  <c r="J187" i="10"/>
  <c r="J179" i="10"/>
  <c r="G198" i="10"/>
  <c r="J244" i="10"/>
  <c r="J243" i="10"/>
  <c r="J242" i="10"/>
  <c r="J241" i="10"/>
  <c r="J240" i="10"/>
  <c r="J239" i="10"/>
  <c r="J238" i="10"/>
  <c r="J237" i="10"/>
  <c r="J236" i="10"/>
  <c r="J235" i="10"/>
  <c r="C258" i="10"/>
  <c r="I228" i="10"/>
  <c r="B228" i="10"/>
  <c r="J204" i="10"/>
  <c r="J190" i="10"/>
  <c r="J182" i="10"/>
  <c r="I168" i="10"/>
  <c r="B168" i="10"/>
  <c r="J144" i="10"/>
  <c r="H198" i="10"/>
  <c r="F168" i="10"/>
  <c r="J271" i="10"/>
  <c r="E288" i="10"/>
  <c r="I317" i="10"/>
  <c r="B317" i="10"/>
  <c r="J293" i="10"/>
  <c r="J280" i="10"/>
  <c r="J272" i="10"/>
  <c r="D288" i="10"/>
  <c r="J193" i="10"/>
  <c r="J185" i="10"/>
  <c r="J177" i="10"/>
  <c r="I198" i="10"/>
  <c r="E258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C228" i="10"/>
  <c r="J196" i="10"/>
  <c r="J188" i="10"/>
  <c r="J180" i="10"/>
  <c r="J148" i="10"/>
  <c r="J147" i="10"/>
  <c r="J146" i="10"/>
  <c r="J145" i="10"/>
  <c r="C168" i="10"/>
  <c r="F198" i="10"/>
  <c r="D168" i="10"/>
  <c r="H228" i="10"/>
  <c r="H258" i="10"/>
  <c r="F95" i="10"/>
  <c r="J64" i="10"/>
  <c r="E65" i="10"/>
  <c r="F51" i="10"/>
  <c r="J108" i="10"/>
  <c r="J104" i="10"/>
  <c r="G109" i="10"/>
  <c r="E95" i="10"/>
  <c r="F80" i="10"/>
  <c r="E51" i="10"/>
  <c r="J36" i="10"/>
  <c r="J32" i="10"/>
  <c r="C37" i="10"/>
  <c r="J30" i="10"/>
  <c r="H109" i="10"/>
  <c r="J93" i="10"/>
  <c r="D37" i="10"/>
  <c r="J91" i="10"/>
  <c r="G80" i="10"/>
  <c r="J57" i="10"/>
  <c r="B65" i="10"/>
  <c r="J49" i="10"/>
  <c r="J47" i="10"/>
  <c r="F37" i="10"/>
  <c r="E109" i="10"/>
  <c r="J94" i="10"/>
  <c r="J90" i="10"/>
  <c r="C95" i="10"/>
  <c r="J88" i="10"/>
  <c r="D80" i="10"/>
  <c r="J61" i="10"/>
  <c r="H65" i="10"/>
  <c r="J44" i="10"/>
  <c r="C51" i="10"/>
  <c r="I37" i="10"/>
  <c r="J29" i="10"/>
  <c r="B37" i="10"/>
  <c r="D109" i="10"/>
  <c r="H95" i="10"/>
  <c r="J60" i="10"/>
  <c r="I80" i="10"/>
  <c r="B109" i="10"/>
  <c r="J101" i="10"/>
  <c r="J74" i="10"/>
  <c r="I109" i="10"/>
  <c r="J31" i="10"/>
  <c r="J89" i="10"/>
  <c r="G13" i="10"/>
  <c r="AC12" i="10"/>
  <c r="B13" i="10"/>
  <c r="R12" i="10"/>
  <c r="T324" i="10"/>
  <c r="AH324" i="10" s="1"/>
  <c r="R325" i="10"/>
  <c r="AF325" i="10" s="1"/>
  <c r="D326" i="10"/>
  <c r="S329" i="10"/>
  <c r="AG329" i="10" s="1"/>
  <c r="U330" i="10"/>
  <c r="AI330" i="10" s="1"/>
  <c r="D331" i="10"/>
  <c r="S332" i="10"/>
  <c r="AG332" i="10" s="1"/>
  <c r="U333" i="10"/>
  <c r="AI333" i="10" s="1"/>
  <c r="S334" i="10"/>
  <c r="AG334" i="10" s="1"/>
  <c r="U335" i="10"/>
  <c r="AI335" i="10" s="1"/>
  <c r="S324" i="10"/>
  <c r="AG324" i="10" s="1"/>
  <c r="U325" i="10"/>
  <c r="AI325" i="10" s="1"/>
  <c r="E326" i="10"/>
  <c r="T329" i="10"/>
  <c r="AH329" i="10" s="1"/>
  <c r="R330" i="10"/>
  <c r="AF330" i="10" s="1"/>
  <c r="V330" i="10"/>
  <c r="AJ330" i="10" s="1"/>
  <c r="E331" i="10"/>
  <c r="E336" i="10" s="1"/>
  <c r="T332" i="10"/>
  <c r="AH332" i="10" s="1"/>
  <c r="R333" i="10"/>
  <c r="AF333" i="10" s="1"/>
  <c r="V333" i="10"/>
  <c r="AJ333" i="10" s="1"/>
  <c r="T334" i="10"/>
  <c r="AH334" i="10" s="1"/>
  <c r="R335" i="10"/>
  <c r="AF335" i="10" s="1"/>
  <c r="V335" i="10"/>
  <c r="AJ335" i="10" s="1"/>
  <c r="O24" i="10"/>
  <c r="N139" i="10"/>
  <c r="AC10" i="10"/>
  <c r="Z10" i="10"/>
  <c r="Z8" i="10"/>
  <c r="AB11" i="10"/>
  <c r="Z9" i="10"/>
  <c r="AH9" i="10"/>
  <c r="Y8" i="10"/>
  <c r="N7" i="10"/>
  <c r="AJ7" i="10"/>
  <c r="Z5" i="10"/>
  <c r="AH5" i="10"/>
  <c r="K4" i="10"/>
  <c r="AG4" i="10"/>
  <c r="K11" i="10"/>
  <c r="AB10" i="10"/>
  <c r="AJ10" i="10"/>
  <c r="AF8" i="10"/>
  <c r="K5" i="10"/>
  <c r="AG5" i="10"/>
  <c r="N4" i="10"/>
  <c r="AJ4" i="10"/>
  <c r="O139" i="10"/>
  <c r="AI24" i="10"/>
  <c r="AC4" i="10"/>
  <c r="AC8" i="10"/>
  <c r="AC5" i="10"/>
  <c r="O9" i="10"/>
  <c r="M11" i="10"/>
  <c r="AA9" i="10"/>
  <c r="AI9" i="10"/>
  <c r="Y7" i="10"/>
  <c r="AB6" i="10"/>
  <c r="L4" i="10"/>
  <c r="AH4" i="10"/>
  <c r="Z11" i="10"/>
  <c r="AH11" i="10"/>
  <c r="K10" i="10"/>
  <c r="N9" i="10"/>
  <c r="AJ9" i="10"/>
  <c r="AA8" i="10"/>
  <c r="Z7" i="10"/>
  <c r="AH7" i="10"/>
  <c r="K6" i="10"/>
  <c r="N5" i="10"/>
  <c r="AJ5" i="10"/>
  <c r="AI4" i="10"/>
  <c r="AF10" i="10"/>
  <c r="AJ8" i="10"/>
  <c r="AH24" i="10"/>
  <c r="AG24" i="10"/>
  <c r="Y12" i="10"/>
  <c r="C13" i="10"/>
  <c r="S12" i="10"/>
  <c r="N6" i="10"/>
  <c r="F13" i="10"/>
  <c r="AB12" i="10"/>
  <c r="V12" i="10"/>
  <c r="J283" i="10"/>
  <c r="J281" i="10"/>
  <c r="J275" i="10"/>
  <c r="J269" i="10"/>
  <c r="G288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C317" i="10"/>
  <c r="J294" i="10"/>
  <c r="J286" i="10"/>
  <c r="J278" i="10"/>
  <c r="J270" i="10"/>
  <c r="F288" i="10"/>
  <c r="D258" i="10"/>
  <c r="J227" i="10"/>
  <c r="J191" i="10"/>
  <c r="J183" i="10"/>
  <c r="J175" i="10"/>
  <c r="C19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G258" i="10"/>
  <c r="E228" i="10"/>
  <c r="J194" i="10"/>
  <c r="J186" i="10"/>
  <c r="J178" i="10"/>
  <c r="E168" i="10"/>
  <c r="D198" i="10"/>
  <c r="J267" i="10"/>
  <c r="I288" i="10"/>
  <c r="E317" i="10"/>
  <c r="J284" i="10"/>
  <c r="J276" i="10"/>
  <c r="J268" i="10"/>
  <c r="H288" i="10"/>
  <c r="F258" i="10"/>
  <c r="D228" i="10"/>
  <c r="J197" i="10"/>
  <c r="J189" i="10"/>
  <c r="J181" i="10"/>
  <c r="E198" i="10"/>
  <c r="I258" i="10"/>
  <c r="B258" i="10"/>
  <c r="J234" i="10"/>
  <c r="G228" i="10"/>
  <c r="J192" i="10"/>
  <c r="J184" i="10"/>
  <c r="G168" i="10"/>
  <c r="J176" i="10"/>
  <c r="B198" i="10"/>
  <c r="J174" i="10"/>
  <c r="H168" i="10"/>
  <c r="J226" i="10"/>
  <c r="H317" i="10"/>
  <c r="J73" i="10"/>
  <c r="C80" i="10"/>
  <c r="J33" i="10"/>
  <c r="J106" i="10"/>
  <c r="C109" i="10"/>
  <c r="J102" i="10"/>
  <c r="I95" i="10"/>
  <c r="J87" i="10"/>
  <c r="B95" i="10"/>
  <c r="J79" i="10"/>
  <c r="J78" i="10"/>
  <c r="J77" i="10"/>
  <c r="J76" i="10"/>
  <c r="J75" i="10"/>
  <c r="F65" i="10"/>
  <c r="J34" i="10"/>
  <c r="G37" i="10"/>
  <c r="D95" i="10"/>
  <c r="E80" i="10"/>
  <c r="G65" i="10"/>
  <c r="H51" i="10"/>
  <c r="J35" i="10"/>
  <c r="J105" i="10"/>
  <c r="F109" i="10"/>
  <c r="J62" i="10"/>
  <c r="I65" i="10"/>
  <c r="J50" i="10"/>
  <c r="J48" i="10"/>
  <c r="J46" i="10"/>
  <c r="J92" i="10"/>
  <c r="G95" i="10"/>
  <c r="H80" i="10"/>
  <c r="J63" i="10"/>
  <c r="D65" i="10"/>
  <c r="G51" i="10"/>
  <c r="E37" i="10"/>
  <c r="J107" i="10"/>
  <c r="J103" i="10"/>
  <c r="C65" i="10"/>
  <c r="J58" i="10"/>
  <c r="D51" i="10"/>
  <c r="H37" i="10"/>
  <c r="B51" i="10"/>
  <c r="J43" i="10"/>
  <c r="I51" i="10"/>
  <c r="J59" i="10"/>
  <c r="J72" i="10"/>
  <c r="B80" i="10"/>
  <c r="J45" i="10"/>
  <c r="L8" i="10"/>
  <c r="D13" i="10"/>
  <c r="Z12" i="10"/>
  <c r="T12" i="10"/>
  <c r="M5" i="10"/>
  <c r="AA12" i="10"/>
  <c r="E13" i="10"/>
  <c r="U12" i="10"/>
  <c r="R324" i="10"/>
  <c r="AF324" i="10" s="1"/>
  <c r="V324" i="10"/>
  <c r="AJ324" i="10" s="1"/>
  <c r="T325" i="10"/>
  <c r="AH325" i="10" s="1"/>
  <c r="B326" i="10"/>
  <c r="F326" i="10"/>
  <c r="U329" i="10"/>
  <c r="AI329" i="10" s="1"/>
  <c r="S330" i="10"/>
  <c r="AG330" i="10" s="1"/>
  <c r="B331" i="10"/>
  <c r="F331" i="10"/>
  <c r="F336" i="10" s="1"/>
  <c r="U332" i="10"/>
  <c r="AI332" i="10" s="1"/>
  <c r="S333" i="10"/>
  <c r="AG333" i="10" s="1"/>
  <c r="U334" i="10"/>
  <c r="AI334" i="10" s="1"/>
  <c r="S335" i="10"/>
  <c r="AG335" i="10" s="1"/>
  <c r="U324" i="10"/>
  <c r="AI324" i="10" s="1"/>
  <c r="S325" i="10"/>
  <c r="AG325" i="10" s="1"/>
  <c r="C326" i="10"/>
  <c r="G326" i="10"/>
  <c r="R329" i="10"/>
  <c r="AF329" i="10" s="1"/>
  <c r="V329" i="10"/>
  <c r="AJ329" i="10" s="1"/>
  <c r="T330" i="10"/>
  <c r="AH330" i="10" s="1"/>
  <c r="C331" i="10"/>
  <c r="R332" i="10"/>
  <c r="AF332" i="10" s="1"/>
  <c r="G331" i="10"/>
  <c r="G336" i="10" s="1"/>
  <c r="V332" i="10"/>
  <c r="AJ332" i="10" s="1"/>
  <c r="T333" i="10"/>
  <c r="AH333" i="10" s="1"/>
  <c r="R334" i="10"/>
  <c r="AF334" i="10" s="1"/>
  <c r="V334" i="10"/>
  <c r="AJ334" i="10" s="1"/>
  <c r="T335" i="10"/>
  <c r="AH335" i="10" s="1"/>
  <c r="J24" i="10"/>
  <c r="AF24" i="10"/>
  <c r="AH8" i="10"/>
  <c r="AF11" i="10"/>
  <c r="AI10" i="10"/>
  <c r="AF7" i="10"/>
  <c r="AI6" i="10"/>
  <c r="Y11" i="10"/>
  <c r="AG11" i="10"/>
  <c r="AI7" i="10"/>
  <c r="Y5" i="10"/>
  <c r="AJ24" i="10"/>
  <c r="AC9" i="10"/>
  <c r="AI11" i="10"/>
  <c r="K7" i="10"/>
  <c r="AG7" i="10"/>
  <c r="AJ6" i="10"/>
  <c r="Z4" i="10"/>
  <c r="L11" i="10"/>
  <c r="Y10" i="10"/>
  <c r="AG10" i="10"/>
  <c r="AF9" i="10"/>
  <c r="AB9" i="10"/>
  <c r="AI8" i="10"/>
  <c r="L7" i="10"/>
  <c r="Y6" i="10"/>
  <c r="AG6" i="10"/>
  <c r="AF5" i="10"/>
  <c r="AB5" i="10"/>
  <c r="AA4" i="10"/>
  <c r="K9" i="10"/>
  <c r="AG9" i="10"/>
  <c r="N8" i="10"/>
  <c r="Z6" i="10"/>
  <c r="AH6" i="10"/>
  <c r="AF4" i="10"/>
  <c r="AB7" i="7"/>
  <c r="L9" i="7"/>
  <c r="M6" i="7"/>
  <c r="AF5" i="6"/>
  <c r="M8" i="7"/>
  <c r="AC5" i="7"/>
  <c r="AB5" i="7"/>
  <c r="O10" i="7"/>
  <c r="AG8" i="6"/>
  <c r="S7" i="6"/>
  <c r="R11" i="6"/>
  <c r="S6" i="6"/>
  <c r="M10" i="7"/>
  <c r="AG6" i="6"/>
  <c r="R7" i="6"/>
  <c r="T24" i="3"/>
  <c r="U23" i="3"/>
  <c r="U22" i="3"/>
  <c r="T21" i="3"/>
  <c r="F32" i="3"/>
  <c r="E28" i="3"/>
  <c r="J24" i="2"/>
  <c r="S23" i="3"/>
  <c r="S22" i="3"/>
  <c r="S19" i="3"/>
  <c r="AG9" i="7"/>
  <c r="J8" i="7"/>
  <c r="R21" i="3"/>
  <c r="C34" i="3"/>
  <c r="C32" i="3"/>
  <c r="K24" i="2"/>
  <c r="AI6" i="7"/>
  <c r="AJ11" i="7"/>
  <c r="J4" i="7"/>
  <c r="AB4" i="7"/>
  <c r="AA7" i="7"/>
  <c r="AD10" i="6"/>
  <c r="AC9" i="7"/>
  <c r="O24" i="6"/>
  <c r="AF4" i="7"/>
  <c r="AA11" i="7"/>
  <c r="AA8" i="7"/>
  <c r="AL5" i="6"/>
  <c r="AM4" i="6"/>
  <c r="AM12" i="6" s="1"/>
  <c r="E31" i="3"/>
  <c r="G30" i="3"/>
  <c r="R24" i="3"/>
  <c r="N24" i="2"/>
  <c r="K4" i="7"/>
  <c r="L5" i="7"/>
  <c r="O4" i="7"/>
  <c r="F30" i="3"/>
  <c r="P139" i="6"/>
  <c r="AA5" i="7"/>
  <c r="AC11" i="7"/>
  <c r="X12" i="6"/>
  <c r="L6" i="7"/>
  <c r="U20" i="3"/>
  <c r="S20" i="3"/>
  <c r="T19" i="3"/>
  <c r="T18" i="3"/>
  <c r="R18" i="3"/>
  <c r="U17" i="3"/>
  <c r="S17" i="3"/>
  <c r="C35" i="3"/>
  <c r="G32" i="3"/>
  <c r="AE4" i="6"/>
  <c r="AJ8" i="6"/>
  <c r="AE6" i="6"/>
  <c r="AG24" i="7"/>
  <c r="J6" i="7"/>
  <c r="J5" i="7"/>
  <c r="AN4" i="6"/>
  <c r="AN12" i="6" s="1"/>
  <c r="L4" i="7"/>
  <c r="AG5" i="6"/>
  <c r="R10" i="6"/>
  <c r="AB11" i="7"/>
  <c r="E29" i="3"/>
  <c r="AK5" i="6"/>
  <c r="V324" i="2"/>
  <c r="AJ324" i="2" s="1"/>
  <c r="Z9" i="7"/>
  <c r="P24" i="6"/>
  <c r="AH10" i="7"/>
  <c r="AG4" i="6"/>
  <c r="AB9" i="7"/>
  <c r="R24" i="6"/>
  <c r="AN24" i="6"/>
  <c r="AD11" i="6"/>
  <c r="Z4" i="7"/>
  <c r="O6" i="7"/>
  <c r="O8" i="7"/>
  <c r="V13" i="2"/>
  <c r="S24" i="3"/>
  <c r="T23" i="3"/>
  <c r="T22" i="3"/>
  <c r="R22" i="3"/>
  <c r="U21" i="3"/>
  <c r="S21" i="3"/>
  <c r="N24" i="6"/>
  <c r="J155" i="7"/>
  <c r="J166" i="7"/>
  <c r="N275" i="6"/>
  <c r="N310" i="6"/>
  <c r="N155" i="6"/>
  <c r="J176" i="7"/>
  <c r="T20" i="3"/>
  <c r="R20" i="3"/>
  <c r="U19" i="3"/>
  <c r="R23" i="3"/>
  <c r="U18" i="3"/>
  <c r="S18" i="3"/>
  <c r="T17" i="3"/>
  <c r="AC6" i="6"/>
  <c r="W330" i="6"/>
  <c r="AK330" i="6" s="1"/>
  <c r="S334" i="2"/>
  <c r="AG334" i="2" s="1"/>
  <c r="S330" i="2"/>
  <c r="AG330" i="2" s="1"/>
  <c r="T325" i="2"/>
  <c r="AH325" i="2" s="1"/>
  <c r="B331" i="2"/>
  <c r="V329" i="2"/>
  <c r="AJ329" i="2" s="1"/>
  <c r="X329" i="6"/>
  <c r="AL329" i="6" s="1"/>
  <c r="V325" i="2"/>
  <c r="AJ325" i="2" s="1"/>
  <c r="T334" i="2"/>
  <c r="AH334" i="2" s="1"/>
  <c r="V333" i="6"/>
  <c r="AJ333" i="6" s="1"/>
  <c r="U325" i="2"/>
  <c r="AI325" i="2" s="1"/>
  <c r="U330" i="2"/>
  <c r="AI330" i="2" s="1"/>
  <c r="V335" i="2"/>
  <c r="AJ335" i="2" s="1"/>
  <c r="W335" i="6"/>
  <c r="AK335" i="6" s="1"/>
  <c r="X334" i="6"/>
  <c r="AL334" i="6" s="1"/>
  <c r="Y329" i="6"/>
  <c r="AM329" i="6" s="1"/>
  <c r="S325" i="2"/>
  <c r="AG325" i="2" s="1"/>
  <c r="R330" i="2"/>
  <c r="AF330" i="2" s="1"/>
  <c r="C331" i="2"/>
  <c r="R334" i="2"/>
  <c r="AF334" i="2" s="1"/>
  <c r="E326" i="6"/>
  <c r="Z333" i="6"/>
  <c r="AN333" i="6" s="1"/>
  <c r="Y325" i="6"/>
  <c r="AM325" i="6" s="1"/>
  <c r="W329" i="6"/>
  <c r="AK329" i="6" s="1"/>
  <c r="Y335" i="6"/>
  <c r="AM335" i="6" s="1"/>
  <c r="C326" i="6"/>
  <c r="Z329" i="6"/>
  <c r="AN329" i="6" s="1"/>
  <c r="X333" i="6"/>
  <c r="AL333" i="6" s="1"/>
  <c r="U324" i="7"/>
  <c r="AI324" i="7" s="1"/>
  <c r="V330" i="7"/>
  <c r="AJ330" i="7" s="1"/>
  <c r="T324" i="7"/>
  <c r="AH324" i="7" s="1"/>
  <c r="U330" i="7"/>
  <c r="AI330" i="7" s="1"/>
  <c r="R330" i="7"/>
  <c r="AF330" i="7" s="1"/>
  <c r="R332" i="7"/>
  <c r="AF332" i="7" s="1"/>
  <c r="C331" i="7"/>
  <c r="V324" i="7"/>
  <c r="AJ324" i="7" s="1"/>
  <c r="D326" i="7"/>
  <c r="U332" i="7"/>
  <c r="AI332" i="7" s="1"/>
  <c r="T332" i="7"/>
  <c r="AH332" i="7" s="1"/>
  <c r="E331" i="7"/>
  <c r="R335" i="7"/>
  <c r="AF335" i="7" s="1"/>
  <c r="C326" i="7"/>
  <c r="V329" i="7"/>
  <c r="AJ329" i="7" s="1"/>
  <c r="S333" i="7"/>
  <c r="AG333" i="7" s="1"/>
  <c r="AD12" i="6"/>
  <c r="V12" i="6"/>
  <c r="V1" i="6" s="1"/>
  <c r="AD9" i="6"/>
  <c r="AD6" i="6"/>
  <c r="O11" i="6"/>
  <c r="O6" i="6"/>
  <c r="O7" i="6"/>
  <c r="O8" i="6"/>
  <c r="AD4" i="6"/>
  <c r="AD5" i="6"/>
  <c r="AD7" i="6"/>
  <c r="AD8" i="6"/>
  <c r="O4" i="6"/>
  <c r="O10" i="6"/>
  <c r="O5" i="6"/>
  <c r="AC8" i="6"/>
  <c r="O9" i="6"/>
  <c r="AC11" i="6"/>
  <c r="AC4" i="6"/>
  <c r="AF12" i="6"/>
  <c r="W12" i="6"/>
  <c r="W1" i="6" s="1"/>
  <c r="Q6" i="6"/>
  <c r="AF7" i="6"/>
  <c r="AF10" i="6"/>
  <c r="Q7" i="6"/>
  <c r="AF8" i="6"/>
  <c r="Q10" i="6"/>
  <c r="Q11" i="6"/>
  <c r="Q4" i="6"/>
  <c r="AE10" i="6"/>
  <c r="AE11" i="6"/>
  <c r="AF9" i="6"/>
  <c r="Q8" i="6"/>
  <c r="AF11" i="6"/>
  <c r="AF4" i="6"/>
  <c r="Q5" i="6"/>
  <c r="Q9" i="6"/>
  <c r="AF6" i="6"/>
  <c r="R19" i="3"/>
  <c r="F228" i="6"/>
  <c r="C288" i="6"/>
  <c r="N265" i="6"/>
  <c r="N181" i="6"/>
  <c r="J242" i="7"/>
  <c r="J270" i="7"/>
  <c r="N305" i="6"/>
  <c r="E317" i="6"/>
  <c r="N272" i="6"/>
  <c r="N196" i="6"/>
  <c r="G258" i="6"/>
  <c r="N274" i="6"/>
  <c r="N148" i="6"/>
  <c r="G198" i="7"/>
  <c r="J167" i="7"/>
  <c r="J256" i="7"/>
  <c r="N224" i="6"/>
  <c r="N315" i="6"/>
  <c r="N194" i="6"/>
  <c r="N226" i="6"/>
  <c r="N267" i="6"/>
  <c r="N176" i="6"/>
  <c r="N159" i="6"/>
  <c r="C198" i="6"/>
  <c r="N175" i="6"/>
  <c r="C317" i="6"/>
  <c r="N294" i="6"/>
  <c r="N214" i="6"/>
  <c r="N185" i="6"/>
  <c r="N154" i="6"/>
  <c r="N247" i="6"/>
  <c r="N147" i="6"/>
  <c r="N208" i="6"/>
  <c r="N164" i="6"/>
  <c r="D168" i="6"/>
  <c r="N152" i="6"/>
  <c r="N306" i="6"/>
  <c r="N145" i="6"/>
  <c r="C168" i="6"/>
  <c r="G168" i="6"/>
  <c r="N167" i="6"/>
  <c r="N297" i="6"/>
  <c r="N312" i="6"/>
  <c r="N282" i="6"/>
  <c r="C168" i="7"/>
  <c r="J145" i="7"/>
  <c r="J284" i="7"/>
  <c r="F317" i="7"/>
  <c r="J303" i="7"/>
  <c r="J308" i="7"/>
  <c r="J204" i="7"/>
  <c r="B228" i="7"/>
  <c r="J226" i="7"/>
  <c r="J247" i="7"/>
  <c r="J296" i="7"/>
  <c r="I168" i="7"/>
  <c r="J157" i="7"/>
  <c r="J186" i="7"/>
  <c r="J271" i="7"/>
  <c r="J275" i="7"/>
  <c r="J153" i="7"/>
  <c r="F198" i="7"/>
  <c r="I317" i="7"/>
  <c r="J154" i="7"/>
  <c r="D198" i="7"/>
  <c r="J177" i="7"/>
  <c r="J183" i="7"/>
  <c r="J209" i="7"/>
  <c r="J211" i="7"/>
  <c r="J313" i="7"/>
  <c r="J190" i="7"/>
  <c r="J274" i="7"/>
  <c r="J276" i="7"/>
  <c r="J280" i="7"/>
  <c r="H317" i="7"/>
  <c r="J302" i="7"/>
  <c r="J316" i="7"/>
  <c r="I80" i="7"/>
  <c r="E65" i="6"/>
  <c r="C109" i="7"/>
  <c r="J102" i="7"/>
  <c r="N62" i="6"/>
  <c r="J75" i="7"/>
  <c r="N102" i="6"/>
  <c r="C109" i="6"/>
  <c r="J105" i="7"/>
  <c r="N107" i="6"/>
  <c r="J108" i="7"/>
  <c r="C37" i="7"/>
  <c r="J30" i="7"/>
  <c r="J76" i="7"/>
  <c r="N104" i="6"/>
  <c r="N75" i="6"/>
  <c r="F109" i="7"/>
  <c r="C95" i="6"/>
  <c r="N88" i="6"/>
  <c r="N31" i="6"/>
  <c r="N50" i="6"/>
  <c r="N76" i="6"/>
  <c r="N44" i="6"/>
  <c r="C51" i="6"/>
  <c r="N47" i="6"/>
  <c r="D65" i="6"/>
  <c r="C37" i="6"/>
  <c r="N30" i="6"/>
  <c r="G51" i="6"/>
  <c r="N49" i="6"/>
  <c r="E51" i="6"/>
  <c r="J34" i="7"/>
  <c r="H51" i="6"/>
  <c r="H37" i="7"/>
  <c r="B51" i="6"/>
  <c r="N43" i="6"/>
  <c r="J47" i="7"/>
  <c r="I51" i="7"/>
  <c r="J92" i="7"/>
  <c r="E51" i="7"/>
  <c r="J59" i="7"/>
  <c r="F37" i="7"/>
  <c r="J43" i="7"/>
  <c r="B51" i="7"/>
  <c r="F65" i="7"/>
  <c r="J62" i="7"/>
  <c r="G80" i="7"/>
  <c r="J91" i="7"/>
  <c r="I37" i="7"/>
  <c r="D51" i="7"/>
  <c r="H65" i="7"/>
  <c r="AJ7" i="6"/>
  <c r="AG11" i="7"/>
  <c r="AF11" i="7"/>
  <c r="AF8" i="7"/>
  <c r="AK11" i="6"/>
  <c r="AE9" i="6"/>
  <c r="AK8" i="6"/>
  <c r="Y8" i="7"/>
  <c r="AI10" i="7"/>
  <c r="AF10" i="7"/>
  <c r="N7" i="6"/>
  <c r="AI4" i="7"/>
  <c r="AH4" i="7"/>
  <c r="AL11" i="6"/>
  <c r="J24" i="7"/>
  <c r="J139" i="7"/>
  <c r="AL24" i="6"/>
  <c r="S24" i="6"/>
  <c r="AJ9" i="7"/>
  <c r="AN7" i="6"/>
  <c r="AF6" i="7"/>
  <c r="S8" i="6"/>
  <c r="T330" i="2"/>
  <c r="AH330" i="2" s="1"/>
  <c r="D326" i="2"/>
  <c r="R325" i="2"/>
  <c r="AF325" i="2" s="1"/>
  <c r="T335" i="2"/>
  <c r="AH335" i="2" s="1"/>
  <c r="R335" i="2"/>
  <c r="AF335" i="2" s="1"/>
  <c r="S324" i="2"/>
  <c r="AG324" i="2" s="1"/>
  <c r="R333" i="2"/>
  <c r="AF333" i="2" s="1"/>
  <c r="Z325" i="6"/>
  <c r="AN325" i="6" s="1"/>
  <c r="U324" i="2"/>
  <c r="AI324" i="2" s="1"/>
  <c r="U329" i="2"/>
  <c r="AI329" i="2" s="1"/>
  <c r="U334" i="2"/>
  <c r="AI334" i="2" s="1"/>
  <c r="Y332" i="6"/>
  <c r="AM332" i="6" s="1"/>
  <c r="F331" i="6"/>
  <c r="Z330" i="6"/>
  <c r="AN330" i="6" s="1"/>
  <c r="Y334" i="6"/>
  <c r="AM334" i="6" s="1"/>
  <c r="T324" i="2"/>
  <c r="AH324" i="2" s="1"/>
  <c r="S329" i="2"/>
  <c r="AG329" i="2" s="1"/>
  <c r="S333" i="2"/>
  <c r="AG333" i="2" s="1"/>
  <c r="V325" i="6"/>
  <c r="AJ325" i="6" s="1"/>
  <c r="X332" i="6"/>
  <c r="AL332" i="6" s="1"/>
  <c r="E331" i="6"/>
  <c r="D331" i="6"/>
  <c r="W332" i="6"/>
  <c r="AK332" i="6" s="1"/>
  <c r="X325" i="6"/>
  <c r="AL325" i="6" s="1"/>
  <c r="V329" i="6"/>
  <c r="AJ329" i="6" s="1"/>
  <c r="Z332" i="6"/>
  <c r="AN332" i="6" s="1"/>
  <c r="G331" i="6"/>
  <c r="X335" i="6"/>
  <c r="AL335" i="6" s="1"/>
  <c r="T329" i="7"/>
  <c r="AH329" i="7" s="1"/>
  <c r="U335" i="7"/>
  <c r="AI335" i="7" s="1"/>
  <c r="S329" i="7"/>
  <c r="AG329" i="7" s="1"/>
  <c r="T335" i="7"/>
  <c r="AH335" i="7" s="1"/>
  <c r="R324" i="7"/>
  <c r="AF324" i="7" s="1"/>
  <c r="F326" i="7"/>
  <c r="S330" i="7"/>
  <c r="AG330" i="7" s="1"/>
  <c r="T334" i="7"/>
  <c r="AH334" i="7" s="1"/>
  <c r="T325" i="7"/>
  <c r="AH325" i="7" s="1"/>
  <c r="R329" i="7"/>
  <c r="AF329" i="7" s="1"/>
  <c r="F331" i="7"/>
  <c r="S335" i="7"/>
  <c r="AG335" i="7" s="1"/>
  <c r="Z12" i="7"/>
  <c r="R12" i="7"/>
  <c r="R1" i="7" s="1"/>
  <c r="C13" i="7"/>
  <c r="J191" i="7"/>
  <c r="H258" i="6"/>
  <c r="J252" i="7"/>
  <c r="H168" i="6"/>
  <c r="J248" i="7"/>
  <c r="J146" i="7"/>
  <c r="N237" i="6"/>
  <c r="N248" i="6"/>
  <c r="D258" i="7"/>
  <c r="N300" i="6"/>
  <c r="N280" i="6"/>
  <c r="F288" i="6"/>
  <c r="N245" i="6"/>
  <c r="N281" i="6"/>
  <c r="N225" i="6"/>
  <c r="D317" i="6"/>
  <c r="N296" i="6"/>
  <c r="J266" i="7"/>
  <c r="J192" i="7"/>
  <c r="J235" i="7"/>
  <c r="C258" i="7"/>
  <c r="J254" i="7"/>
  <c r="J174" i="7"/>
  <c r="B198" i="7"/>
  <c r="N307" i="6"/>
  <c r="N243" i="6"/>
  <c r="N219" i="6"/>
  <c r="N308" i="6"/>
  <c r="F317" i="6"/>
  <c r="N256" i="6"/>
  <c r="N239" i="6"/>
  <c r="N160" i="6"/>
  <c r="J282" i="7"/>
  <c r="J225" i="7"/>
  <c r="J162" i="7"/>
  <c r="N285" i="6"/>
  <c r="N270" i="6"/>
  <c r="N193" i="6"/>
  <c r="D258" i="6"/>
  <c r="N192" i="6"/>
  <c r="N149" i="6"/>
  <c r="M228" i="6"/>
  <c r="G288" i="6"/>
  <c r="C258" i="6"/>
  <c r="N235" i="6"/>
  <c r="B168" i="6"/>
  <c r="N144" i="6"/>
  <c r="N269" i="6"/>
  <c r="N163" i="6"/>
  <c r="N298" i="6"/>
  <c r="M258" i="6"/>
  <c r="N303" i="6"/>
  <c r="N184" i="6"/>
  <c r="N213" i="6"/>
  <c r="E288" i="6"/>
  <c r="B198" i="6"/>
  <c r="N174" i="6"/>
  <c r="N251" i="6"/>
  <c r="N180" i="6"/>
  <c r="N241" i="6"/>
  <c r="N209" i="6"/>
  <c r="N166" i="6"/>
  <c r="N156" i="6"/>
  <c r="N279" i="6"/>
  <c r="N313" i="6"/>
  <c r="E198" i="6"/>
  <c r="D228" i="6"/>
  <c r="N295" i="6"/>
  <c r="H228" i="6"/>
  <c r="N309" i="6"/>
  <c r="J181" i="7"/>
  <c r="I258" i="7"/>
  <c r="J240" i="7"/>
  <c r="E288" i="7"/>
  <c r="J278" i="7"/>
  <c r="J298" i="7"/>
  <c r="F168" i="7"/>
  <c r="J189" i="7"/>
  <c r="J239" i="7"/>
  <c r="J299" i="7"/>
  <c r="E168" i="7"/>
  <c r="J147" i="7"/>
  <c r="E228" i="7"/>
  <c r="J221" i="7"/>
  <c r="J253" i="7"/>
  <c r="I288" i="7"/>
  <c r="J150" i="7"/>
  <c r="D228" i="7"/>
  <c r="J216" i="7"/>
  <c r="F288" i="7"/>
  <c r="B317" i="7"/>
  <c r="J293" i="7"/>
  <c r="J312" i="7"/>
  <c r="J194" i="7"/>
  <c r="G288" i="7"/>
  <c r="J273" i="7"/>
  <c r="J287" i="7"/>
  <c r="J310" i="7"/>
  <c r="J156" i="7"/>
  <c r="J196" i="7"/>
  <c r="H228" i="7"/>
  <c r="J257" i="7"/>
  <c r="D317" i="7"/>
  <c r="J106" i="7"/>
  <c r="N87" i="6"/>
  <c r="B95" i="6"/>
  <c r="G37" i="7"/>
  <c r="J79" i="7"/>
  <c r="J31" i="7"/>
  <c r="I65" i="7"/>
  <c r="N89" i="6"/>
  <c r="D109" i="6"/>
  <c r="J61" i="7"/>
  <c r="J88" i="7"/>
  <c r="C95" i="7"/>
  <c r="N90" i="6"/>
  <c r="H109" i="7"/>
  <c r="N79" i="6"/>
  <c r="N57" i="6"/>
  <c r="B65" i="6"/>
  <c r="N106" i="6"/>
  <c r="G95" i="6"/>
  <c r="D37" i="6"/>
  <c r="H80" i="6"/>
  <c r="H37" i="6"/>
  <c r="F80" i="6"/>
  <c r="C65" i="6"/>
  <c r="N58" i="6"/>
  <c r="E80" i="6"/>
  <c r="M37" i="6"/>
  <c r="N59" i="6"/>
  <c r="J32" i="7"/>
  <c r="M80" i="6"/>
  <c r="G109" i="6"/>
  <c r="J74" i="7"/>
  <c r="J49" i="7"/>
  <c r="B109" i="6"/>
  <c r="N101" i="6"/>
  <c r="C80" i="7"/>
  <c r="J73" i="7"/>
  <c r="J36" i="7"/>
  <c r="J50" i="7"/>
  <c r="J33" i="7"/>
  <c r="D37" i="7"/>
  <c r="AC4" i="7"/>
  <c r="U12" i="7"/>
  <c r="F13" i="7"/>
  <c r="AC12" i="7"/>
  <c r="C30" i="3"/>
  <c r="O139" i="6"/>
  <c r="P10" i="6"/>
  <c r="K9" i="7"/>
  <c r="Y11" i="7"/>
  <c r="P7" i="6"/>
  <c r="AJ6" i="6"/>
  <c r="N5" i="6"/>
  <c r="AJ24" i="7"/>
  <c r="Z11" i="7"/>
  <c r="AI5" i="7"/>
  <c r="K8" i="7"/>
  <c r="Q139" i="6"/>
  <c r="AN9" i="6"/>
  <c r="AN8" i="6"/>
  <c r="AK10" i="6"/>
  <c r="AJ24" i="6"/>
  <c r="N10" i="6"/>
  <c r="N8" i="6"/>
  <c r="AG5" i="7"/>
  <c r="AF5" i="7"/>
  <c r="AG10" i="7"/>
  <c r="Z10" i="7"/>
  <c r="M139" i="7"/>
  <c r="AC7" i="6"/>
  <c r="Z7" i="7"/>
  <c r="AJ6" i="7"/>
  <c r="AG4" i="7"/>
  <c r="S11" i="6"/>
  <c r="AF24" i="7"/>
  <c r="AM5" i="6"/>
  <c r="Y12" i="6"/>
  <c r="AK7" i="6"/>
  <c r="N6" i="6"/>
  <c r="AI9" i="7"/>
  <c r="S4" i="6"/>
  <c r="N11" i="7"/>
  <c r="AJ8" i="7"/>
  <c r="AL9" i="6"/>
  <c r="AG6" i="7"/>
  <c r="K6" i="7"/>
  <c r="AH11" i="7"/>
  <c r="K24" i="7"/>
  <c r="N139" i="7"/>
  <c r="P11" i="6"/>
  <c r="AE12" i="6"/>
  <c r="G326" i="2"/>
  <c r="S335" i="2"/>
  <c r="AG335" i="2" s="1"/>
  <c r="G331" i="2"/>
  <c r="V332" i="2"/>
  <c r="AJ332" i="2" s="1"/>
  <c r="C326" i="2"/>
  <c r="T333" i="2"/>
  <c r="AH333" i="2" s="1"/>
  <c r="T329" i="2"/>
  <c r="AH329" i="2" s="1"/>
  <c r="U333" i="2"/>
  <c r="AI333" i="2" s="1"/>
  <c r="B326" i="6"/>
  <c r="W333" i="6"/>
  <c r="AK333" i="6" s="1"/>
  <c r="E331" i="2"/>
  <c r="T332" i="2"/>
  <c r="AH332" i="2" s="1"/>
  <c r="U335" i="2"/>
  <c r="AI335" i="2" s="1"/>
  <c r="V330" i="6"/>
  <c r="AJ330" i="6" s="1"/>
  <c r="W324" i="6"/>
  <c r="AK324" i="6" s="1"/>
  <c r="Y330" i="6"/>
  <c r="AM330" i="6" s="1"/>
  <c r="W334" i="6"/>
  <c r="AK334" i="6" s="1"/>
  <c r="Z324" i="6"/>
  <c r="AN324" i="6" s="1"/>
  <c r="V332" i="6"/>
  <c r="AJ332" i="6" s="1"/>
  <c r="C331" i="6"/>
  <c r="Z334" i="6"/>
  <c r="AN334" i="6" s="1"/>
  <c r="S334" i="7"/>
  <c r="AG334" i="7" s="1"/>
  <c r="R334" i="7"/>
  <c r="AF334" i="7" s="1"/>
  <c r="E326" i="7"/>
  <c r="U333" i="7"/>
  <c r="AI333" i="7" s="1"/>
  <c r="V334" i="7"/>
  <c r="AJ334" i="7" s="1"/>
  <c r="B326" i="7"/>
  <c r="U329" i="7"/>
  <c r="AI329" i="7" s="1"/>
  <c r="V333" i="7"/>
  <c r="AJ333" i="7" s="1"/>
  <c r="S324" i="7"/>
  <c r="AG324" i="7" s="1"/>
  <c r="B331" i="7"/>
  <c r="U334" i="7"/>
  <c r="AI334" i="7" s="1"/>
  <c r="N314" i="6"/>
  <c r="J161" i="7"/>
  <c r="N242" i="6"/>
  <c r="N284" i="6"/>
  <c r="J272" i="7"/>
  <c r="J184" i="7"/>
  <c r="N255" i="6"/>
  <c r="N249" i="6"/>
  <c r="F168" i="6"/>
  <c r="J311" i="7"/>
  <c r="J215" i="7"/>
  <c r="J236" i="7"/>
  <c r="M168" i="6"/>
  <c r="N240" i="6"/>
  <c r="J210" i="7"/>
  <c r="C198" i="7"/>
  <c r="J175" i="7"/>
  <c r="J187" i="7"/>
  <c r="J295" i="7"/>
  <c r="N301" i="6"/>
  <c r="N266" i="6"/>
  <c r="N223" i="6"/>
  <c r="H198" i="6"/>
  <c r="E258" i="6"/>
  <c r="J185" i="7"/>
  <c r="J246" i="7"/>
  <c r="M317" i="6"/>
  <c r="N236" i="6"/>
  <c r="F198" i="6"/>
  <c r="B258" i="6"/>
  <c r="N234" i="6"/>
  <c r="N216" i="6"/>
  <c r="N206" i="6"/>
  <c r="N222" i="6"/>
  <c r="N197" i="6"/>
  <c r="N165" i="6"/>
  <c r="N179" i="6"/>
  <c r="N190" i="6"/>
  <c r="N253" i="6"/>
  <c r="B228" i="6"/>
  <c r="N204" i="6"/>
  <c r="N186" i="6"/>
  <c r="N217" i="6"/>
  <c r="G317" i="6"/>
  <c r="N304" i="6"/>
  <c r="N211" i="6"/>
  <c r="M288" i="6"/>
  <c r="D198" i="6"/>
  <c r="N151" i="6"/>
  <c r="N302" i="6"/>
  <c r="N158" i="6"/>
  <c r="N287" i="6"/>
  <c r="N153" i="6"/>
  <c r="N177" i="6"/>
  <c r="M198" i="6"/>
  <c r="N215" i="6"/>
  <c r="N316" i="6"/>
  <c r="N238" i="6"/>
  <c r="J158" i="7"/>
  <c r="J286" i="7"/>
  <c r="J301" i="7"/>
  <c r="J160" i="7"/>
  <c r="J206" i="7"/>
  <c r="J244" i="7"/>
  <c r="E317" i="7"/>
  <c r="B168" i="7"/>
  <c r="J144" i="7"/>
  <c r="J151" i="7"/>
  <c r="J159" i="7"/>
  <c r="H198" i="7"/>
  <c r="J182" i="7"/>
  <c r="J237" i="7"/>
  <c r="J241" i="7"/>
  <c r="B288" i="7"/>
  <c r="J264" i="7"/>
  <c r="J309" i="7"/>
  <c r="J314" i="7"/>
  <c r="H168" i="7"/>
  <c r="H169" i="7" s="1"/>
  <c r="J179" i="7"/>
  <c r="J245" i="7"/>
  <c r="J315" i="7"/>
  <c r="J178" i="7"/>
  <c r="J208" i="7"/>
  <c r="J220" i="7"/>
  <c r="J222" i="7"/>
  <c r="E258" i="7"/>
  <c r="J265" i="7"/>
  <c r="C288" i="7"/>
  <c r="G317" i="7"/>
  <c r="J297" i="7"/>
  <c r="J307" i="7"/>
  <c r="J165" i="7"/>
  <c r="E198" i="7"/>
  <c r="J205" i="7"/>
  <c r="C228" i="7"/>
  <c r="J223" i="7"/>
  <c r="J249" i="7"/>
  <c r="H288" i="7"/>
  <c r="J277" i="7"/>
  <c r="J279" i="7"/>
  <c r="J283" i="7"/>
  <c r="J285" i="7"/>
  <c r="J11" i="7"/>
  <c r="B13" i="7"/>
  <c r="Y12" i="7"/>
  <c r="J107" i="7"/>
  <c r="N48" i="6"/>
  <c r="G95" i="7"/>
  <c r="G37" i="6"/>
  <c r="F65" i="6"/>
  <c r="G109" i="7"/>
  <c r="E65" i="7"/>
  <c r="J89" i="7"/>
  <c r="E95" i="6"/>
  <c r="J58" i="7"/>
  <c r="C65" i="7"/>
  <c r="B37" i="7"/>
  <c r="J29" i="7"/>
  <c r="N36" i="6"/>
  <c r="J78" i="7"/>
  <c r="F109" i="6"/>
  <c r="N32" i="6"/>
  <c r="N60" i="6"/>
  <c r="N105" i="6"/>
  <c r="N78" i="6"/>
  <c r="N46" i="6"/>
  <c r="N34" i="6"/>
  <c r="E37" i="6"/>
  <c r="J103" i="7"/>
  <c r="N63" i="6"/>
  <c r="N61" i="6"/>
  <c r="N103" i="6"/>
  <c r="F95" i="6"/>
  <c r="M51" i="6"/>
  <c r="H95" i="6"/>
  <c r="G65" i="7"/>
  <c r="N91" i="6"/>
  <c r="E109" i="7"/>
  <c r="N94" i="6"/>
  <c r="J94" i="7"/>
  <c r="J63" i="7"/>
  <c r="F95" i="7"/>
  <c r="J48" i="7"/>
  <c r="J90" i="7"/>
  <c r="I109" i="7"/>
  <c r="J64" i="7"/>
  <c r="J93" i="7"/>
  <c r="L10" i="7"/>
  <c r="D13" i="7"/>
  <c r="AA12" i="7"/>
  <c r="S12" i="7"/>
  <c r="S1" i="7" s="1"/>
  <c r="R5" i="6"/>
  <c r="AG12" i="6"/>
  <c r="L24" i="7"/>
  <c r="AJ11" i="6"/>
  <c r="O24" i="7"/>
  <c r="O139" i="7"/>
  <c r="AE7" i="6"/>
  <c r="AE8" i="6"/>
  <c r="AC5" i="6"/>
  <c r="AJ5" i="7"/>
  <c r="K11" i="7"/>
  <c r="AG8" i="7"/>
  <c r="Z8" i="7"/>
  <c r="AJ10" i="7"/>
  <c r="AL7" i="6"/>
  <c r="AL6" i="6"/>
  <c r="AN5" i="6"/>
  <c r="Q24" i="6"/>
  <c r="AC10" i="6"/>
  <c r="AJ9" i="6"/>
  <c r="Z5" i="7"/>
  <c r="K10" i="7"/>
  <c r="M24" i="7"/>
  <c r="P5" i="6"/>
  <c r="N9" i="6"/>
  <c r="Y10" i="7"/>
  <c r="AJ4" i="7"/>
  <c r="J7" i="7"/>
  <c r="AL10" i="6"/>
  <c r="AM9" i="6"/>
  <c r="AK6" i="6"/>
  <c r="AG7" i="7"/>
  <c r="AH9" i="7"/>
  <c r="R139" i="6"/>
  <c r="J9" i="7"/>
  <c r="S9" i="6"/>
  <c r="AA6" i="7"/>
  <c r="Z6" i="7"/>
  <c r="K139" i="7"/>
  <c r="N24" i="7"/>
  <c r="R324" i="2"/>
  <c r="AF324" i="2" s="1"/>
  <c r="V333" i="2"/>
  <c r="AJ333" i="2" s="1"/>
  <c r="D331" i="2"/>
  <c r="S332" i="2"/>
  <c r="AG332" i="2" s="1"/>
  <c r="R329" i="2"/>
  <c r="AF329" i="2" s="1"/>
  <c r="R332" i="2"/>
  <c r="AF332" i="2" s="1"/>
  <c r="Z335" i="6"/>
  <c r="AN335" i="6" s="1"/>
  <c r="F326" i="6"/>
  <c r="B326" i="2"/>
  <c r="E326" i="2"/>
  <c r="F331" i="2"/>
  <c r="U332" i="2"/>
  <c r="AI332" i="2" s="1"/>
  <c r="W325" i="6"/>
  <c r="AK325" i="6" s="1"/>
  <c r="X324" i="6"/>
  <c r="AL324" i="6" s="1"/>
  <c r="Y324" i="6"/>
  <c r="AM324" i="6" s="1"/>
  <c r="B331" i="6"/>
  <c r="B336" i="6" s="1"/>
  <c r="F326" i="2"/>
  <c r="V330" i="2"/>
  <c r="AJ330" i="2" s="1"/>
  <c r="V334" i="2"/>
  <c r="AJ334" i="2" s="1"/>
  <c r="V335" i="6"/>
  <c r="AJ335" i="6" s="1"/>
  <c r="D326" i="6"/>
  <c r="Y333" i="6"/>
  <c r="AM333" i="6" s="1"/>
  <c r="V324" i="6"/>
  <c r="AJ324" i="6" s="1"/>
  <c r="G326" i="6"/>
  <c r="X330" i="6"/>
  <c r="AL330" i="6" s="1"/>
  <c r="V334" i="6"/>
  <c r="AJ334" i="6" s="1"/>
  <c r="V325" i="7"/>
  <c r="AJ325" i="7" s="1"/>
  <c r="U325" i="7"/>
  <c r="AI325" i="7" s="1"/>
  <c r="G331" i="7"/>
  <c r="V332" i="7"/>
  <c r="AJ332" i="7" s="1"/>
  <c r="R325" i="7"/>
  <c r="AF325" i="7" s="1"/>
  <c r="S332" i="7"/>
  <c r="AG332" i="7" s="1"/>
  <c r="D331" i="7"/>
  <c r="T333" i="7"/>
  <c r="AH333" i="7" s="1"/>
  <c r="S325" i="7"/>
  <c r="AG325" i="7" s="1"/>
  <c r="R333" i="7"/>
  <c r="AF333" i="7" s="1"/>
  <c r="V335" i="7"/>
  <c r="AJ335" i="7" s="1"/>
  <c r="G326" i="7"/>
  <c r="T330" i="7"/>
  <c r="AH330" i="7" s="1"/>
  <c r="AK4" i="6"/>
  <c r="N246" i="6"/>
  <c r="J207" i="7"/>
  <c r="J234" i="7"/>
  <c r="B258" i="7"/>
  <c r="N227" i="6"/>
  <c r="N299" i="6"/>
  <c r="N221" i="6"/>
  <c r="G228" i="6"/>
  <c r="E168" i="6"/>
  <c r="E169" i="6" s="1"/>
  <c r="N271" i="6"/>
  <c r="B317" i="6"/>
  <c r="N293" i="6"/>
  <c r="N273" i="6"/>
  <c r="N150" i="6"/>
  <c r="J219" i="7"/>
  <c r="H258" i="7"/>
  <c r="J180" i="7"/>
  <c r="F258" i="6"/>
  <c r="N254" i="6"/>
  <c r="N311" i="6"/>
  <c r="N252" i="6"/>
  <c r="J197" i="7"/>
  <c r="J163" i="7"/>
  <c r="G258" i="7"/>
  <c r="J149" i="7"/>
  <c r="F228" i="7"/>
  <c r="N244" i="6"/>
  <c r="N220" i="6"/>
  <c r="N207" i="6"/>
  <c r="N257" i="6"/>
  <c r="H288" i="6"/>
  <c r="N286" i="6"/>
  <c r="B288" i="6"/>
  <c r="N264" i="6"/>
  <c r="N191" i="6"/>
  <c r="N205" i="6"/>
  <c r="C228" i="6"/>
  <c r="N187" i="6"/>
  <c r="H317" i="6"/>
  <c r="N278" i="6"/>
  <c r="N157" i="6"/>
  <c r="N250" i="6"/>
  <c r="N146" i="6"/>
  <c r="N218" i="6"/>
  <c r="N277" i="6"/>
  <c r="G198" i="6"/>
  <c r="N183" i="6"/>
  <c r="N182" i="6"/>
  <c r="N188" i="6"/>
  <c r="N276" i="6"/>
  <c r="N268" i="6"/>
  <c r="E228" i="6"/>
  <c r="N162" i="6"/>
  <c r="N178" i="6"/>
  <c r="D288" i="6"/>
  <c r="N189" i="6"/>
  <c r="N212" i="6"/>
  <c r="N161" i="6"/>
  <c r="N195" i="6"/>
  <c r="N210" i="6"/>
  <c r="N283" i="6"/>
  <c r="G168" i="7"/>
  <c r="G169" i="7" s="1"/>
  <c r="J152" i="7"/>
  <c r="J164" i="7"/>
  <c r="J212" i="7"/>
  <c r="J218" i="7"/>
  <c r="J251" i="7"/>
  <c r="I228" i="7"/>
  <c r="J269" i="7"/>
  <c r="J281" i="7"/>
  <c r="J306" i="7"/>
  <c r="J148" i="7"/>
  <c r="J213" i="7"/>
  <c r="D168" i="7"/>
  <c r="J224" i="7"/>
  <c r="J238" i="7"/>
  <c r="J250" i="7"/>
  <c r="J255" i="7"/>
  <c r="J268" i="7"/>
  <c r="J300" i="7"/>
  <c r="J305" i="7"/>
  <c r="I198" i="7"/>
  <c r="J193" i="7"/>
  <c r="J195" i="7"/>
  <c r="G228" i="7"/>
  <c r="J214" i="7"/>
  <c r="J227" i="7"/>
  <c r="J267" i="7"/>
  <c r="J294" i="7"/>
  <c r="C317" i="7"/>
  <c r="J304" i="7"/>
  <c r="J188" i="7"/>
  <c r="J217" i="7"/>
  <c r="F258" i="7"/>
  <c r="J243" i="7"/>
  <c r="D288" i="7"/>
  <c r="N4" i="6"/>
  <c r="AC12" i="6"/>
  <c r="F51" i="7"/>
  <c r="J57" i="7"/>
  <c r="B65" i="7"/>
  <c r="H65" i="6"/>
  <c r="G65" i="6"/>
  <c r="B80" i="7"/>
  <c r="J72" i="7"/>
  <c r="B95" i="7"/>
  <c r="J87" i="7"/>
  <c r="D80" i="7"/>
  <c r="N92" i="6"/>
  <c r="M65" i="6"/>
  <c r="F37" i="6"/>
  <c r="N93" i="6"/>
  <c r="J77" i="7"/>
  <c r="D95" i="7"/>
  <c r="C80" i="6"/>
  <c r="N73" i="6"/>
  <c r="N64" i="6"/>
  <c r="J104" i="7"/>
  <c r="E80" i="7"/>
  <c r="H95" i="7"/>
  <c r="G80" i="6"/>
  <c r="F51" i="6"/>
  <c r="N72" i="6"/>
  <c r="B80" i="6"/>
  <c r="G51" i="7"/>
  <c r="D95" i="6"/>
  <c r="N29" i="6"/>
  <c r="B37" i="6"/>
  <c r="E109" i="6"/>
  <c r="N33" i="6"/>
  <c r="D80" i="6"/>
  <c r="F80" i="7"/>
  <c r="D51" i="6"/>
  <c r="N77" i="6"/>
  <c r="N108" i="6"/>
  <c r="N74" i="6"/>
  <c r="N45" i="6"/>
  <c r="N35" i="6"/>
  <c r="M109" i="6"/>
  <c r="H109" i="6"/>
  <c r="J44" i="7"/>
  <c r="C51" i="7"/>
  <c r="M95" i="6"/>
  <c r="E37" i="7"/>
  <c r="D65" i="7"/>
  <c r="J46" i="7"/>
  <c r="H51" i="7"/>
  <c r="E95" i="7"/>
  <c r="B109" i="7"/>
  <c r="J101" i="7"/>
  <c r="J35" i="7"/>
  <c r="J45" i="7"/>
  <c r="J60" i="7"/>
  <c r="H80" i="7"/>
  <c r="I95" i="7"/>
  <c r="D109" i="7"/>
  <c r="V12" i="7"/>
  <c r="G13" i="7"/>
  <c r="V13" i="7" s="1"/>
  <c r="M4" i="7"/>
  <c r="E13" i="7"/>
  <c r="T13" i="7" s="1"/>
  <c r="T12" i="7"/>
  <c r="AB12" i="7"/>
  <c r="L139" i="7"/>
  <c r="N139" i="6"/>
  <c r="P4" i="6"/>
  <c r="AJ10" i="6"/>
  <c r="AJ4" i="6"/>
  <c r="AF9" i="7"/>
  <c r="P6" i="6"/>
  <c r="Y6" i="7"/>
  <c r="AI8" i="7"/>
  <c r="AH8" i="7"/>
  <c r="AH5" i="7"/>
  <c r="P9" i="6"/>
  <c r="N11" i="6"/>
  <c r="K5" i="7"/>
  <c r="AJ7" i="7"/>
  <c r="Y5" i="7"/>
  <c r="AI7" i="7"/>
  <c r="Y4" i="7"/>
  <c r="AH7" i="7"/>
  <c r="AM24" i="6"/>
  <c r="AE5" i="6"/>
  <c r="AC9" i="6"/>
  <c r="AJ5" i="6"/>
  <c r="AF7" i="7"/>
  <c r="Y7" i="7"/>
  <c r="AA4" i="7"/>
  <c r="R4" i="6"/>
  <c r="S10" i="6"/>
  <c r="AH24" i="7"/>
  <c r="S139" i="6"/>
  <c r="AK9" i="6"/>
  <c r="L7" i="7"/>
  <c r="N9" i="7"/>
  <c r="M9" i="7"/>
  <c r="AL4" i="6"/>
  <c r="AN11" i="6"/>
  <c r="Y9" i="7"/>
  <c r="AI11" i="7"/>
  <c r="AG10" i="6"/>
  <c r="AH6" i="7"/>
  <c r="M11" i="7"/>
  <c r="AL8" i="6"/>
  <c r="AI24" i="7"/>
  <c r="AK24" i="6"/>
  <c r="AB10" i="2"/>
  <c r="E13" i="2"/>
  <c r="T13" i="2" s="1"/>
  <c r="Z12" i="2"/>
  <c r="C13" i="2"/>
  <c r="R13" i="2" s="1"/>
  <c r="K17" i="3"/>
  <c r="R17" i="3"/>
  <c r="AI24" i="2"/>
  <c r="F33" i="3"/>
  <c r="AH24" i="2"/>
  <c r="G31" i="3"/>
  <c r="Y11" i="2"/>
  <c r="C1" i="2"/>
  <c r="AC12" i="2"/>
  <c r="AA12" i="2"/>
  <c r="C29" i="3"/>
  <c r="J4" i="2"/>
  <c r="M24" i="3"/>
  <c r="AH11" i="2"/>
  <c r="K24" i="3"/>
  <c r="AF11" i="2"/>
  <c r="AI10" i="2"/>
  <c r="N23" i="3"/>
  <c r="AG10" i="2"/>
  <c r="L23" i="3"/>
  <c r="N22" i="3"/>
  <c r="AI9" i="2"/>
  <c r="AG9" i="2"/>
  <c r="L22" i="3"/>
  <c r="AJ8" i="2"/>
  <c r="AH8" i="2"/>
  <c r="M21" i="3"/>
  <c r="K21" i="3"/>
  <c r="AF8" i="2"/>
  <c r="AJ11" i="2"/>
  <c r="E32" i="3"/>
  <c r="AC5" i="2"/>
  <c r="Y5" i="2"/>
  <c r="Z4" i="2"/>
  <c r="Z6" i="2"/>
  <c r="Z7" i="2"/>
  <c r="Y6" i="2"/>
  <c r="AC9" i="2"/>
  <c r="Y9" i="2"/>
  <c r="Z8" i="2"/>
  <c r="AA11" i="2"/>
  <c r="AI7" i="2"/>
  <c r="N20" i="3"/>
  <c r="L20" i="3"/>
  <c r="AG7" i="2"/>
  <c r="AJ6" i="2"/>
  <c r="M19" i="3"/>
  <c r="AH6" i="2"/>
  <c r="AJ5" i="2"/>
  <c r="AH5" i="2"/>
  <c r="M18" i="3"/>
  <c r="AF5" i="2"/>
  <c r="K18" i="3"/>
  <c r="AI4" i="2"/>
  <c r="N17" i="3"/>
  <c r="L17" i="3"/>
  <c r="AG4" i="2"/>
  <c r="AF6" i="2"/>
  <c r="K19" i="3"/>
  <c r="AB12" i="2"/>
  <c r="E34" i="3"/>
  <c r="E35" i="3"/>
  <c r="C31" i="3"/>
  <c r="D35" i="3"/>
  <c r="Z5" i="2"/>
  <c r="AA4" i="2"/>
  <c r="AB6" i="2"/>
  <c r="AA7" i="2"/>
  <c r="AA6" i="2"/>
  <c r="D30" i="3"/>
  <c r="Z9" i="2"/>
  <c r="AA8" i="2"/>
  <c r="AB11" i="2"/>
  <c r="AC10" i="2"/>
  <c r="AI11" i="2"/>
  <c r="N24" i="3"/>
  <c r="L24" i="3"/>
  <c r="AG11" i="2"/>
  <c r="AJ10" i="2"/>
  <c r="M23" i="3"/>
  <c r="AH10" i="2"/>
  <c r="AJ9" i="2"/>
  <c r="M22" i="3"/>
  <c r="AH9" i="2"/>
  <c r="AF9" i="2"/>
  <c r="K22" i="3"/>
  <c r="AI8" i="2"/>
  <c r="N21" i="3"/>
  <c r="L21" i="3"/>
  <c r="AG8" i="2"/>
  <c r="L19" i="3"/>
  <c r="AG6" i="2"/>
  <c r="D29" i="3"/>
  <c r="D28" i="3"/>
  <c r="E33" i="3"/>
  <c r="AA5" i="2"/>
  <c r="AB4" i="2"/>
  <c r="Z10" i="2"/>
  <c r="AB7" i="2"/>
  <c r="AC6" i="2"/>
  <c r="AF24" i="2"/>
  <c r="AA9" i="2"/>
  <c r="AB8" i="2"/>
  <c r="AC11" i="2"/>
  <c r="J6" i="2"/>
  <c r="Y12" i="2"/>
  <c r="AJ7" i="2"/>
  <c r="AH7" i="2"/>
  <c r="M20" i="3"/>
  <c r="AF7" i="2"/>
  <c r="K20" i="3"/>
  <c r="N19" i="3"/>
  <c r="AI6" i="2"/>
  <c r="AF10" i="2"/>
  <c r="K23" i="3"/>
  <c r="N18" i="3"/>
  <c r="AI5" i="2"/>
  <c r="AG5" i="2"/>
  <c r="L18" i="3"/>
  <c r="AJ4" i="2"/>
  <c r="AH4" i="2"/>
  <c r="M17" i="3"/>
  <c r="AF4" i="2"/>
  <c r="C28" i="3"/>
  <c r="D32" i="3"/>
  <c r="E30" i="3"/>
  <c r="F31" i="3"/>
  <c r="AB5" i="2"/>
  <c r="AC4" i="2"/>
  <c r="Y4" i="2"/>
  <c r="AG24" i="2"/>
  <c r="AC7" i="2"/>
  <c r="Y7" i="2"/>
  <c r="Y10" i="2"/>
  <c r="AB9" i="2"/>
  <c r="AC8" i="2"/>
  <c r="Y8" i="2"/>
  <c r="Z11" i="2"/>
  <c r="AA10" i="2"/>
  <c r="AJ24" i="2"/>
  <c r="J225" i="2"/>
  <c r="O24" i="2"/>
  <c r="J139" i="2"/>
  <c r="O139" i="2"/>
  <c r="J224" i="2"/>
  <c r="J281" i="2"/>
  <c r="J272" i="2"/>
  <c r="J280" i="2"/>
  <c r="J219" i="2"/>
  <c r="J9" i="2"/>
  <c r="J211" i="2"/>
  <c r="J273" i="2"/>
  <c r="J155" i="2"/>
  <c r="G198" i="2"/>
  <c r="J187" i="2"/>
  <c r="E168" i="2"/>
  <c r="J160" i="2"/>
  <c r="J176" i="2"/>
  <c r="J192" i="2"/>
  <c r="J249" i="2"/>
  <c r="C288" i="2"/>
  <c r="J265" i="2"/>
  <c r="J296" i="2"/>
  <c r="J312" i="2"/>
  <c r="F258" i="2"/>
  <c r="J240" i="2"/>
  <c r="J256" i="2"/>
  <c r="B317" i="2"/>
  <c r="J293" i="2"/>
  <c r="J303" i="2"/>
  <c r="H168" i="2"/>
  <c r="J148" i="2"/>
  <c r="J165" i="2"/>
  <c r="J181" i="2"/>
  <c r="J197" i="2"/>
  <c r="B168" i="2"/>
  <c r="J144" i="2"/>
  <c r="J154" i="2"/>
  <c r="J186" i="2"/>
  <c r="J243" i="2"/>
  <c r="G317" i="2"/>
  <c r="J306" i="2"/>
  <c r="J250" i="2"/>
  <c r="H317" i="2"/>
  <c r="J297" i="2"/>
  <c r="J313" i="2"/>
  <c r="J159" i="2"/>
  <c r="C198" i="2"/>
  <c r="J175" i="2"/>
  <c r="J191" i="2"/>
  <c r="J147" i="2"/>
  <c r="J164" i="2"/>
  <c r="F198" i="2"/>
  <c r="J180" i="2"/>
  <c r="J196" i="2"/>
  <c r="J237" i="2"/>
  <c r="J253" i="2"/>
  <c r="J300" i="2"/>
  <c r="J316" i="2"/>
  <c r="B258" i="2"/>
  <c r="J234" i="2"/>
  <c r="J244" i="2"/>
  <c r="J307" i="2"/>
  <c r="D168" i="2"/>
  <c r="J153" i="2"/>
  <c r="I198" i="2"/>
  <c r="J185" i="2"/>
  <c r="G168" i="2"/>
  <c r="J158" i="2"/>
  <c r="J190" i="2"/>
  <c r="G258" i="2"/>
  <c r="J247" i="2"/>
  <c r="J294" i="2"/>
  <c r="C317" i="2"/>
  <c r="J310" i="2"/>
  <c r="H258" i="2"/>
  <c r="J238" i="2"/>
  <c r="J254" i="2"/>
  <c r="D317" i="2"/>
  <c r="J301" i="2"/>
  <c r="E228" i="2"/>
  <c r="H228" i="2"/>
  <c r="J208" i="2"/>
  <c r="E258" i="2"/>
  <c r="D288" i="2"/>
  <c r="J213" i="2"/>
  <c r="J218" i="2"/>
  <c r="J227" i="2"/>
  <c r="I288" i="2"/>
  <c r="J275" i="2"/>
  <c r="J266" i="2"/>
  <c r="J282" i="2"/>
  <c r="J207" i="2"/>
  <c r="J223" i="2"/>
  <c r="D228" i="2"/>
  <c r="J212" i="2"/>
  <c r="J269" i="2"/>
  <c r="J285" i="2"/>
  <c r="J276" i="2"/>
  <c r="G228" i="2"/>
  <c r="J217" i="2"/>
  <c r="J206" i="2"/>
  <c r="J222" i="2"/>
  <c r="E288" i="2"/>
  <c r="J279" i="2"/>
  <c r="F288" i="2"/>
  <c r="J270" i="2"/>
  <c r="J286" i="2"/>
  <c r="J146" i="2"/>
  <c r="J163" i="2"/>
  <c r="J179" i="2"/>
  <c r="J195" i="2"/>
  <c r="J152" i="2"/>
  <c r="B198" i="2"/>
  <c r="J174" i="2"/>
  <c r="J184" i="2"/>
  <c r="J241" i="2"/>
  <c r="J257" i="2"/>
  <c r="I317" i="2"/>
  <c r="J304" i="2"/>
  <c r="J248" i="2"/>
  <c r="J295" i="2"/>
  <c r="J311" i="2"/>
  <c r="J157" i="2"/>
  <c r="E198" i="2"/>
  <c r="J189" i="2"/>
  <c r="C228" i="2"/>
  <c r="J205" i="2"/>
  <c r="J145" i="2"/>
  <c r="C168" i="2"/>
  <c r="J162" i="2"/>
  <c r="H198" i="2"/>
  <c r="J178" i="2"/>
  <c r="J194" i="2"/>
  <c r="C258" i="2"/>
  <c r="J235" i="2"/>
  <c r="J251" i="2"/>
  <c r="J298" i="2"/>
  <c r="J314" i="2"/>
  <c r="D258" i="2"/>
  <c r="J242" i="2"/>
  <c r="B288" i="2"/>
  <c r="J264" i="2"/>
  <c r="J305" i="2"/>
  <c r="F168" i="2"/>
  <c r="J150" i="2"/>
  <c r="J167" i="2"/>
  <c r="J183" i="2"/>
  <c r="I168" i="2"/>
  <c r="J156" i="2"/>
  <c r="J188" i="2"/>
  <c r="I258" i="2"/>
  <c r="J245" i="2"/>
  <c r="E317" i="2"/>
  <c r="J308" i="2"/>
  <c r="J236" i="2"/>
  <c r="J252" i="2"/>
  <c r="F317" i="2"/>
  <c r="J299" i="2"/>
  <c r="J315" i="2"/>
  <c r="J151" i="2"/>
  <c r="J161" i="2"/>
  <c r="J177" i="2"/>
  <c r="J193" i="2"/>
  <c r="J149" i="2"/>
  <c r="J166" i="2"/>
  <c r="D198" i="2"/>
  <c r="J182" i="2"/>
  <c r="J204" i="2"/>
  <c r="B228" i="2"/>
  <c r="J239" i="2"/>
  <c r="J255" i="2"/>
  <c r="J302" i="2"/>
  <c r="J246" i="2"/>
  <c r="J309" i="2"/>
  <c r="J216" i="2"/>
  <c r="J221" i="2"/>
  <c r="F228" i="2"/>
  <c r="J210" i="2"/>
  <c r="J267" i="2"/>
  <c r="J283" i="2"/>
  <c r="J226" i="2"/>
  <c r="J274" i="2"/>
  <c r="I228" i="2"/>
  <c r="J215" i="2"/>
  <c r="J220" i="2"/>
  <c r="G288" i="2"/>
  <c r="J277" i="2"/>
  <c r="H288" i="2"/>
  <c r="J268" i="2"/>
  <c r="J284" i="2"/>
  <c r="J209" i="2"/>
  <c r="J214" i="2"/>
  <c r="J271" i="2"/>
  <c r="J287" i="2"/>
  <c r="J278" i="2"/>
  <c r="O6" i="2"/>
  <c r="V12" i="2"/>
  <c r="M6" i="2"/>
  <c r="T12" i="2"/>
  <c r="K6" i="2"/>
  <c r="R12" i="2"/>
  <c r="R1" i="2" s="1"/>
  <c r="N6" i="2"/>
  <c r="U12" i="2"/>
  <c r="L6" i="2"/>
  <c r="S12" i="2"/>
  <c r="S1" i="2" s="1"/>
  <c r="N139" i="2"/>
  <c r="L139" i="2"/>
  <c r="N9" i="2"/>
  <c r="L9" i="2"/>
  <c r="K139" i="2"/>
  <c r="M139" i="2"/>
  <c r="J105" i="2"/>
  <c r="H109" i="2"/>
  <c r="M8" i="2"/>
  <c r="J89" i="2"/>
  <c r="D80" i="2"/>
  <c r="J63" i="2"/>
  <c r="G65" i="2"/>
  <c r="F65" i="2"/>
  <c r="J47" i="2"/>
  <c r="H51" i="2"/>
  <c r="J31" i="2"/>
  <c r="O9" i="2"/>
  <c r="M9" i="2"/>
  <c r="F22" i="3" s="1"/>
  <c r="K9" i="2"/>
  <c r="O8" i="2"/>
  <c r="K8" i="2"/>
  <c r="B95" i="2"/>
  <c r="J87" i="2"/>
  <c r="J58" i="2"/>
  <c r="C65" i="2"/>
  <c r="B109" i="2"/>
  <c r="J101" i="2"/>
  <c r="B65" i="2"/>
  <c r="J57" i="2"/>
  <c r="C95" i="2"/>
  <c r="J88" i="2"/>
  <c r="C37" i="2"/>
  <c r="J30" i="2"/>
  <c r="B80" i="2"/>
  <c r="J72" i="2"/>
  <c r="C109" i="2"/>
  <c r="J102" i="2"/>
  <c r="J44" i="2"/>
  <c r="C51" i="2"/>
  <c r="O11" i="2"/>
  <c r="N11" i="2"/>
  <c r="M11" i="2"/>
  <c r="L11" i="2"/>
  <c r="K11" i="2"/>
  <c r="J11" i="2"/>
  <c r="O10" i="2"/>
  <c r="N10" i="2"/>
  <c r="M10" i="2"/>
  <c r="L10" i="2"/>
  <c r="K10" i="2"/>
  <c r="J10" i="2"/>
  <c r="J108" i="2"/>
  <c r="E109" i="2"/>
  <c r="G95" i="2"/>
  <c r="I80" i="2"/>
  <c r="E51" i="2"/>
  <c r="J34" i="2"/>
  <c r="G37" i="2"/>
  <c r="J103" i="2"/>
  <c r="O5" i="2"/>
  <c r="N5" i="2"/>
  <c r="M5" i="2"/>
  <c r="L5" i="2"/>
  <c r="K5" i="2"/>
  <c r="J5" i="2"/>
  <c r="N8" i="2"/>
  <c r="L8" i="2"/>
  <c r="J8" i="2"/>
  <c r="O4" i="2"/>
  <c r="N4" i="2"/>
  <c r="M4" i="2"/>
  <c r="L4" i="2"/>
  <c r="K4" i="2"/>
  <c r="O7" i="2"/>
  <c r="N7" i="2"/>
  <c r="M7" i="2"/>
  <c r="L7" i="2"/>
  <c r="K7" i="2"/>
  <c r="J7" i="2"/>
  <c r="D109" i="2"/>
  <c r="J93" i="2"/>
  <c r="F95" i="2"/>
  <c r="J76" i="2"/>
  <c r="H80" i="2"/>
  <c r="J59" i="2"/>
  <c r="D51" i="2"/>
  <c r="J35" i="2"/>
  <c r="F37" i="2"/>
  <c r="J104" i="2"/>
  <c r="I109" i="2"/>
  <c r="J79" i="2"/>
  <c r="E80" i="2"/>
  <c r="J62" i="2"/>
  <c r="J46" i="2"/>
  <c r="I51" i="2"/>
  <c r="J107" i="2"/>
  <c r="F109" i="2"/>
  <c r="J91" i="2"/>
  <c r="H95" i="2"/>
  <c r="J74" i="2"/>
  <c r="E65" i="2"/>
  <c r="D65" i="2"/>
  <c r="J49" i="2"/>
  <c r="F51" i="2"/>
  <c r="J33" i="2"/>
  <c r="H37" i="2"/>
  <c r="J94" i="2"/>
  <c r="E95" i="2"/>
  <c r="J77" i="2"/>
  <c r="G80" i="2"/>
  <c r="J60" i="2"/>
  <c r="I65" i="2"/>
  <c r="J36" i="2"/>
  <c r="E37" i="2"/>
  <c r="J29" i="2"/>
  <c r="B37" i="2"/>
  <c r="B51" i="2"/>
  <c r="J43" i="2"/>
  <c r="C80" i="2"/>
  <c r="J73" i="2"/>
  <c r="J92" i="2"/>
  <c r="J75" i="2"/>
  <c r="J50" i="2"/>
  <c r="D95" i="2"/>
  <c r="J78" i="2"/>
  <c r="F80" i="2"/>
  <c r="J61" i="2"/>
  <c r="H65" i="2"/>
  <c r="J45" i="2"/>
  <c r="D37" i="2"/>
  <c r="J106" i="2"/>
  <c r="G109" i="2"/>
  <c r="J90" i="2"/>
  <c r="I95" i="2"/>
  <c r="J64" i="2"/>
  <c r="J48" i="2"/>
  <c r="G51" i="2"/>
  <c r="J32" i="2"/>
  <c r="I37" i="2"/>
  <c r="J12" i="10" l="1"/>
  <c r="V13" i="10"/>
  <c r="O12" i="10"/>
  <c r="M12" i="10"/>
  <c r="AF12" i="10"/>
  <c r="J198" i="10"/>
  <c r="P178" i="10" s="1"/>
  <c r="G19" i="3"/>
  <c r="O330" i="10"/>
  <c r="O327" i="10"/>
  <c r="O335" i="10"/>
  <c r="R13" i="10"/>
  <c r="D169" i="10"/>
  <c r="T13" i="10"/>
  <c r="N326" i="10"/>
  <c r="U336" i="10"/>
  <c r="AC336" i="10"/>
  <c r="AC328" i="10"/>
  <c r="N330" i="10"/>
  <c r="AC333" i="10"/>
  <c r="N335" i="10"/>
  <c r="AC325" i="10"/>
  <c r="N327" i="10"/>
  <c r="N329" i="10"/>
  <c r="AC332" i="10"/>
  <c r="AC334" i="10"/>
  <c r="N324" i="10"/>
  <c r="N328" i="10"/>
  <c r="AC330" i="10"/>
  <c r="N333" i="10"/>
  <c r="AC335" i="10"/>
  <c r="N325" i="10"/>
  <c r="AC327" i="10"/>
  <c r="AC329" i="10"/>
  <c r="N332" i="10"/>
  <c r="N334" i="10"/>
  <c r="AC324" i="10"/>
  <c r="M331" i="10"/>
  <c r="AB336" i="10"/>
  <c r="AB324" i="10"/>
  <c r="M327" i="10"/>
  <c r="M329" i="10"/>
  <c r="AB329" i="10"/>
  <c r="M332" i="10"/>
  <c r="M334" i="10"/>
  <c r="M325" i="10"/>
  <c r="AB325" i="10"/>
  <c r="AB328" i="10"/>
  <c r="M330" i="10"/>
  <c r="AB330" i="10"/>
  <c r="AB333" i="10"/>
  <c r="M335" i="10"/>
  <c r="M324" i="10"/>
  <c r="AB327" i="10"/>
  <c r="AB332" i="10"/>
  <c r="AB334" i="10"/>
  <c r="M328" i="10"/>
  <c r="M333" i="10"/>
  <c r="AB335" i="10"/>
  <c r="V331" i="10"/>
  <c r="AJ331" i="10" s="1"/>
  <c r="O331" i="10"/>
  <c r="S331" i="10"/>
  <c r="AG331" i="10" s="1"/>
  <c r="R331" i="10"/>
  <c r="AF331" i="10" s="1"/>
  <c r="V326" i="10"/>
  <c r="AJ326" i="10" s="1"/>
  <c r="AJ336" i="10" s="1"/>
  <c r="O326" i="10"/>
  <c r="B336" i="10"/>
  <c r="J81" i="10"/>
  <c r="J52" i="10"/>
  <c r="J95" i="10"/>
  <c r="U87" i="10" s="1"/>
  <c r="T326" i="10"/>
  <c r="AH326" i="10" s="1"/>
  <c r="M326" i="10"/>
  <c r="AB326" i="10"/>
  <c r="J110" i="10"/>
  <c r="B169" i="10"/>
  <c r="J38" i="10"/>
  <c r="J65" i="10"/>
  <c r="U57" i="10" s="1"/>
  <c r="D336" i="2"/>
  <c r="L325" i="2" s="1"/>
  <c r="O177" i="10"/>
  <c r="O334" i="10"/>
  <c r="O332" i="10"/>
  <c r="O329" i="10"/>
  <c r="O324" i="10"/>
  <c r="U13" i="10"/>
  <c r="H169" i="10"/>
  <c r="J258" i="10"/>
  <c r="E169" i="10"/>
  <c r="S13" i="10"/>
  <c r="O328" i="10"/>
  <c r="L12" i="10"/>
  <c r="AJ12" i="10"/>
  <c r="AG12" i="10"/>
  <c r="C336" i="10"/>
  <c r="K326" i="10" s="1"/>
  <c r="S95" i="10"/>
  <c r="T175" i="10"/>
  <c r="J317" i="10"/>
  <c r="F169" i="10"/>
  <c r="J228" i="10"/>
  <c r="J288" i="10"/>
  <c r="R326" i="10"/>
  <c r="AF326" i="10" s="1"/>
  <c r="U331" i="10"/>
  <c r="AI331" i="10" s="1"/>
  <c r="N331" i="10"/>
  <c r="AC331" i="10"/>
  <c r="U326" i="10"/>
  <c r="AI326" i="10" s="1"/>
  <c r="AC326" i="10"/>
  <c r="J80" i="10"/>
  <c r="O80" i="10" s="1"/>
  <c r="J51" i="10"/>
  <c r="O51" i="10" s="1"/>
  <c r="J96" i="10"/>
  <c r="O325" i="10"/>
  <c r="V336" i="10"/>
  <c r="T331" i="10"/>
  <c r="AH331" i="10" s="1"/>
  <c r="AB331" i="10"/>
  <c r="D336" i="10"/>
  <c r="AA331" i="10" s="1"/>
  <c r="S326" i="10"/>
  <c r="AG326" i="10" s="1"/>
  <c r="J37" i="10"/>
  <c r="O37" i="10" s="1"/>
  <c r="J66" i="10"/>
  <c r="G169" i="10"/>
  <c r="AI12" i="10"/>
  <c r="AH12" i="10"/>
  <c r="O191" i="10"/>
  <c r="N12" i="10"/>
  <c r="K12" i="10"/>
  <c r="O333" i="10"/>
  <c r="J109" i="10"/>
  <c r="S109" i="10" s="1"/>
  <c r="C169" i="10"/>
  <c r="J168" i="10"/>
  <c r="I169" i="10"/>
  <c r="E336" i="6"/>
  <c r="Q333" i="6" s="1"/>
  <c r="D169" i="7"/>
  <c r="O12" i="7"/>
  <c r="L12" i="7"/>
  <c r="S13" i="7"/>
  <c r="N12" i="7"/>
  <c r="D336" i="7"/>
  <c r="L333" i="7" s="1"/>
  <c r="M169" i="6"/>
  <c r="F169" i="7"/>
  <c r="G336" i="7"/>
  <c r="O328" i="7" s="1"/>
  <c r="D22" i="3"/>
  <c r="C21" i="3"/>
  <c r="E336" i="2"/>
  <c r="M329" i="2" s="1"/>
  <c r="R12" i="6"/>
  <c r="F336" i="2"/>
  <c r="N334" i="2" s="1"/>
  <c r="AF12" i="7"/>
  <c r="U13" i="2"/>
  <c r="J12" i="7"/>
  <c r="K12" i="7"/>
  <c r="AL12" i="6"/>
  <c r="F336" i="6"/>
  <c r="R334" i="6" s="1"/>
  <c r="N335" i="6"/>
  <c r="N327" i="6"/>
  <c r="N324" i="6"/>
  <c r="N325" i="6"/>
  <c r="N329" i="6"/>
  <c r="N328" i="6"/>
  <c r="N333" i="6"/>
  <c r="N330" i="6"/>
  <c r="N334" i="6"/>
  <c r="N332" i="6"/>
  <c r="N38" i="6"/>
  <c r="N80" i="6"/>
  <c r="Y72" i="6" s="1"/>
  <c r="J96" i="7"/>
  <c r="U326" i="2"/>
  <c r="AI326" i="2" s="1"/>
  <c r="J37" i="7"/>
  <c r="U35" i="7" s="1"/>
  <c r="R331" i="7"/>
  <c r="AF331" i="7" s="1"/>
  <c r="N66" i="6"/>
  <c r="S326" i="2"/>
  <c r="AG326" i="2" s="1"/>
  <c r="N51" i="6"/>
  <c r="Y43" i="6" s="1"/>
  <c r="P12" i="6"/>
  <c r="J258" i="7"/>
  <c r="J288" i="7"/>
  <c r="B336" i="2"/>
  <c r="J331" i="2" s="1"/>
  <c r="J110" i="7"/>
  <c r="N81" i="6"/>
  <c r="J95" i="7"/>
  <c r="M95" i="7" s="1"/>
  <c r="J81" i="7"/>
  <c r="Z326" i="6"/>
  <c r="AN326" i="6" s="1"/>
  <c r="Y326" i="6"/>
  <c r="AM326" i="6" s="1"/>
  <c r="B169" i="7"/>
  <c r="J168" i="7"/>
  <c r="T326" i="7"/>
  <c r="AH326" i="7" s="1"/>
  <c r="R326" i="2"/>
  <c r="AF326" i="2" s="1"/>
  <c r="V326" i="2"/>
  <c r="AJ326" i="2" s="1"/>
  <c r="N110" i="6"/>
  <c r="N95" i="6"/>
  <c r="Y87" i="6" s="1"/>
  <c r="V331" i="7"/>
  <c r="AJ331" i="7" s="1"/>
  <c r="U331" i="7"/>
  <c r="AI331" i="7" s="1"/>
  <c r="W331" i="6"/>
  <c r="AK331" i="6" s="1"/>
  <c r="R326" i="7"/>
  <c r="AF326" i="7" s="1"/>
  <c r="S326" i="7"/>
  <c r="AG326" i="7" s="1"/>
  <c r="N288" i="6"/>
  <c r="G336" i="6"/>
  <c r="AJ12" i="7"/>
  <c r="N326" i="6"/>
  <c r="U13" i="7"/>
  <c r="N198" i="6"/>
  <c r="H169" i="6"/>
  <c r="AI12" i="7"/>
  <c r="I169" i="7"/>
  <c r="J228" i="7"/>
  <c r="C169" i="7"/>
  <c r="C169" i="6"/>
  <c r="O12" i="6"/>
  <c r="J109" i="7"/>
  <c r="S109" i="7" s="1"/>
  <c r="J80" i="7"/>
  <c r="N80" i="7" s="1"/>
  <c r="J65" i="7"/>
  <c r="U61" i="7" s="1"/>
  <c r="V326" i="7"/>
  <c r="AJ326" i="7" s="1"/>
  <c r="W326" i="6"/>
  <c r="AK326" i="6" s="1"/>
  <c r="U331" i="2"/>
  <c r="AI331" i="2" s="1"/>
  <c r="C336" i="6"/>
  <c r="AC335" i="6" s="1"/>
  <c r="V331" i="6"/>
  <c r="AJ331" i="6" s="1"/>
  <c r="V331" i="2"/>
  <c r="AJ331" i="2" s="1"/>
  <c r="N109" i="6"/>
  <c r="W109" i="6" s="1"/>
  <c r="N96" i="6"/>
  <c r="B169" i="6"/>
  <c r="N168" i="6"/>
  <c r="F336" i="7"/>
  <c r="U326" i="7"/>
  <c r="AI326" i="7" s="1"/>
  <c r="X331" i="6"/>
  <c r="AL331" i="6" s="1"/>
  <c r="J51" i="7"/>
  <c r="P51" i="7" s="1"/>
  <c r="T331" i="7"/>
  <c r="AH331" i="7" s="1"/>
  <c r="X326" i="6"/>
  <c r="AL326" i="6" s="1"/>
  <c r="M12" i="7"/>
  <c r="N12" i="6"/>
  <c r="N317" i="6"/>
  <c r="AK12" i="6"/>
  <c r="N228" i="6"/>
  <c r="F169" i="6"/>
  <c r="S12" i="6"/>
  <c r="AG12" i="7"/>
  <c r="J317" i="7"/>
  <c r="E169" i="7"/>
  <c r="R13" i="7"/>
  <c r="B336" i="7"/>
  <c r="J326" i="7" s="1"/>
  <c r="C336" i="2"/>
  <c r="AH12" i="7"/>
  <c r="D169" i="6"/>
  <c r="Q12" i="6"/>
  <c r="C336" i="7"/>
  <c r="N37" i="6"/>
  <c r="R37" i="6" s="1"/>
  <c r="J66" i="7"/>
  <c r="S331" i="7"/>
  <c r="AG331" i="7" s="1"/>
  <c r="N331" i="6"/>
  <c r="T326" i="2"/>
  <c r="AH326" i="2" s="1"/>
  <c r="S331" i="2"/>
  <c r="AG331" i="2" s="1"/>
  <c r="J38" i="7"/>
  <c r="T331" i="2"/>
  <c r="AH331" i="2" s="1"/>
  <c r="N65" i="6"/>
  <c r="Y60" i="6" s="1"/>
  <c r="Z331" i="6"/>
  <c r="AN331" i="6" s="1"/>
  <c r="Y331" i="6"/>
  <c r="AM331" i="6" s="1"/>
  <c r="J52" i="7"/>
  <c r="N52" i="6"/>
  <c r="V326" i="6"/>
  <c r="AJ326" i="6" s="1"/>
  <c r="AJ12" i="6"/>
  <c r="N258" i="6"/>
  <c r="J198" i="7"/>
  <c r="E336" i="7"/>
  <c r="G169" i="6"/>
  <c r="D336" i="6"/>
  <c r="G336" i="2"/>
  <c r="S13" i="2"/>
  <c r="F20" i="3"/>
  <c r="D20" i="3"/>
  <c r="G21" i="3"/>
  <c r="E19" i="3"/>
  <c r="AJ12" i="2"/>
  <c r="D17" i="3"/>
  <c r="F17" i="3"/>
  <c r="E21" i="3"/>
  <c r="C18" i="3"/>
  <c r="E18" i="3"/>
  <c r="G18" i="3"/>
  <c r="C23" i="3"/>
  <c r="E23" i="3"/>
  <c r="G23" i="3"/>
  <c r="C24" i="3"/>
  <c r="E24" i="3"/>
  <c r="G24" i="3"/>
  <c r="E22" i="3"/>
  <c r="AH12" i="2"/>
  <c r="D21" i="3"/>
  <c r="AG12" i="2"/>
  <c r="E20" i="3"/>
  <c r="C17" i="3"/>
  <c r="G17" i="3"/>
  <c r="F18" i="3"/>
  <c r="D23" i="3"/>
  <c r="F24" i="3"/>
  <c r="G22" i="3"/>
  <c r="D19" i="3"/>
  <c r="AI12" i="2"/>
  <c r="C22" i="3"/>
  <c r="C19" i="3"/>
  <c r="C20" i="3"/>
  <c r="G20" i="3"/>
  <c r="E17" i="3"/>
  <c r="D18" i="3"/>
  <c r="F23" i="3"/>
  <c r="D24" i="3"/>
  <c r="F21" i="3"/>
  <c r="F19" i="3"/>
  <c r="AF12" i="2"/>
  <c r="I169" i="2"/>
  <c r="E169" i="2"/>
  <c r="D169" i="2"/>
  <c r="G169" i="2"/>
  <c r="C169" i="2"/>
  <c r="J288" i="2"/>
  <c r="N281" i="2" s="1"/>
  <c r="J198" i="2"/>
  <c r="J317" i="2"/>
  <c r="J168" i="2"/>
  <c r="B169" i="2"/>
  <c r="H169" i="2"/>
  <c r="F169" i="2"/>
  <c r="J228" i="2"/>
  <c r="J258" i="2"/>
  <c r="J12" i="2"/>
  <c r="J51" i="2"/>
  <c r="U51" i="2" s="1"/>
  <c r="J38" i="2"/>
  <c r="L12" i="2"/>
  <c r="N12" i="2"/>
  <c r="J96" i="2"/>
  <c r="J81" i="2"/>
  <c r="J110" i="2"/>
  <c r="J52" i="2"/>
  <c r="J37" i="2"/>
  <c r="U37" i="2" s="1"/>
  <c r="K12" i="2"/>
  <c r="M12" i="2"/>
  <c r="O12" i="2"/>
  <c r="J80" i="2"/>
  <c r="U73" i="2" s="1"/>
  <c r="J65" i="2"/>
  <c r="U65" i="2" s="1"/>
  <c r="J109" i="2"/>
  <c r="U109" i="2" s="1"/>
  <c r="J66" i="2"/>
  <c r="J95" i="2"/>
  <c r="U95" i="2" s="1"/>
  <c r="M174" i="10" l="1"/>
  <c r="U174" i="10" s="1"/>
  <c r="Y92" i="6"/>
  <c r="AA326" i="10"/>
  <c r="S182" i="10"/>
  <c r="R195" i="10"/>
  <c r="Q109" i="7"/>
  <c r="AC326" i="7"/>
  <c r="O335" i="7"/>
  <c r="T186" i="10"/>
  <c r="R51" i="10"/>
  <c r="O180" i="10"/>
  <c r="T195" i="10"/>
  <c r="O65" i="10"/>
  <c r="N65" i="10"/>
  <c r="P51" i="10"/>
  <c r="U48" i="7"/>
  <c r="L332" i="2"/>
  <c r="U92" i="10"/>
  <c r="Y91" i="6"/>
  <c r="L329" i="2"/>
  <c r="U91" i="10"/>
  <c r="Y73" i="6"/>
  <c r="N196" i="10"/>
  <c r="U64" i="10"/>
  <c r="R191" i="10"/>
  <c r="R189" i="10"/>
  <c r="N178" i="10"/>
  <c r="T180" i="10"/>
  <c r="Q183" i="10"/>
  <c r="N192" i="10"/>
  <c r="P196" i="10"/>
  <c r="R196" i="10"/>
  <c r="AA326" i="2"/>
  <c r="Q51" i="10"/>
  <c r="U47" i="10"/>
  <c r="U61" i="10"/>
  <c r="L331" i="2"/>
  <c r="S336" i="2"/>
  <c r="L335" i="2"/>
  <c r="L327" i="2"/>
  <c r="L324" i="2"/>
  <c r="P95" i="10"/>
  <c r="U49" i="10"/>
  <c r="U90" i="10"/>
  <c r="U89" i="10"/>
  <c r="U46" i="10"/>
  <c r="T95" i="10"/>
  <c r="U34" i="10"/>
  <c r="U32" i="10"/>
  <c r="U35" i="10"/>
  <c r="U75" i="10"/>
  <c r="P80" i="10"/>
  <c r="T65" i="10"/>
  <c r="AF331" i="6"/>
  <c r="AF336" i="6"/>
  <c r="Q328" i="6"/>
  <c r="Q330" i="6"/>
  <c r="X336" i="6"/>
  <c r="Q37" i="10"/>
  <c r="T37" i="10"/>
  <c r="AC336" i="2"/>
  <c r="O330" i="7"/>
  <c r="U33" i="7"/>
  <c r="P37" i="7"/>
  <c r="AB331" i="2"/>
  <c r="O333" i="7"/>
  <c r="U74" i="10"/>
  <c r="P181" i="10"/>
  <c r="S179" i="10"/>
  <c r="P179" i="10"/>
  <c r="R176" i="10"/>
  <c r="N181" i="10"/>
  <c r="U77" i="10"/>
  <c r="S80" i="10"/>
  <c r="M65" i="10"/>
  <c r="AG336" i="10"/>
  <c r="M198" i="10"/>
  <c r="N179" i="10"/>
  <c r="N182" i="10"/>
  <c r="Q190" i="10"/>
  <c r="P192" i="10"/>
  <c r="O194" i="10"/>
  <c r="S193" i="10"/>
  <c r="P185" i="10"/>
  <c r="T184" i="10"/>
  <c r="R185" i="10"/>
  <c r="P186" i="10"/>
  <c r="R109" i="10"/>
  <c r="U33" i="10"/>
  <c r="P109" i="10"/>
  <c r="Q332" i="6"/>
  <c r="AA331" i="2"/>
  <c r="AF325" i="6"/>
  <c r="U95" i="6"/>
  <c r="Q329" i="6"/>
  <c r="L326" i="2"/>
  <c r="L328" i="2"/>
  <c r="L333" i="2"/>
  <c r="L330" i="2"/>
  <c r="L334" i="2"/>
  <c r="AA336" i="2"/>
  <c r="Q95" i="10"/>
  <c r="P65" i="10"/>
  <c r="Q80" i="10"/>
  <c r="U36" i="10"/>
  <c r="N37" i="10"/>
  <c r="N95" i="10"/>
  <c r="U31" i="10"/>
  <c r="N80" i="10"/>
  <c r="U78" i="10"/>
  <c r="U76" i="10"/>
  <c r="Q65" i="10"/>
  <c r="O95" i="10"/>
  <c r="R65" i="10"/>
  <c r="U62" i="10"/>
  <c r="R95" i="10"/>
  <c r="U63" i="10"/>
  <c r="U59" i="10"/>
  <c r="AH336" i="10"/>
  <c r="M95" i="10"/>
  <c r="AF336" i="10"/>
  <c r="U93" i="10"/>
  <c r="U88" i="10"/>
  <c r="S65" i="10"/>
  <c r="U60" i="10"/>
  <c r="U58" i="10"/>
  <c r="Y46" i="6"/>
  <c r="S51" i="10"/>
  <c r="U50" i="10"/>
  <c r="T51" i="10"/>
  <c r="R37" i="10"/>
  <c r="P37" i="10"/>
  <c r="U29" i="10"/>
  <c r="L326" i="10"/>
  <c r="Y88" i="6"/>
  <c r="Y90" i="6"/>
  <c r="N180" i="10"/>
  <c r="P197" i="10"/>
  <c r="T185" i="10"/>
  <c r="S195" i="10"/>
  <c r="Q185" i="10"/>
  <c r="P195" i="10"/>
  <c r="T183" i="10"/>
  <c r="R192" i="10"/>
  <c r="P182" i="10"/>
  <c r="N194" i="10"/>
  <c r="N197" i="10"/>
  <c r="N195" i="10"/>
  <c r="N185" i="10"/>
  <c r="O196" i="10"/>
  <c r="S184" i="10"/>
  <c r="T196" i="10"/>
  <c r="R186" i="10"/>
  <c r="T176" i="10"/>
  <c r="Q188" i="10"/>
  <c r="O178" i="10"/>
  <c r="O189" i="10"/>
  <c r="S177" i="10"/>
  <c r="N191" i="10"/>
  <c r="N176" i="10"/>
  <c r="T189" i="10"/>
  <c r="R179" i="10"/>
  <c r="R190" i="10"/>
  <c r="P180" i="10"/>
  <c r="P191" i="10"/>
  <c r="T179" i="10"/>
  <c r="T190" i="10"/>
  <c r="R180" i="10"/>
  <c r="U43" i="10"/>
  <c r="U72" i="10"/>
  <c r="AI336" i="10"/>
  <c r="Q334" i="6"/>
  <c r="V336" i="7"/>
  <c r="AF333" i="6"/>
  <c r="S80" i="6"/>
  <c r="Q326" i="6"/>
  <c r="Q331" i="6"/>
  <c r="Q325" i="6"/>
  <c r="T80" i="6"/>
  <c r="R80" i="6"/>
  <c r="AF336" i="7"/>
  <c r="Q327" i="6"/>
  <c r="Q335" i="6"/>
  <c r="S175" i="10"/>
  <c r="N188" i="10"/>
  <c r="T193" i="10"/>
  <c r="P189" i="10"/>
  <c r="R183" i="10"/>
  <c r="T177" i="10"/>
  <c r="Q193" i="10"/>
  <c r="S187" i="10"/>
  <c r="O183" i="10"/>
  <c r="R197" i="10"/>
  <c r="T191" i="10"/>
  <c r="P187" i="10"/>
  <c r="R181" i="10"/>
  <c r="T194" i="10"/>
  <c r="P190" i="10"/>
  <c r="R184" i="10"/>
  <c r="T178" i="10"/>
  <c r="N175" i="10"/>
  <c r="N186" i="10"/>
  <c r="O175" i="10"/>
  <c r="N189" i="10"/>
  <c r="P175" i="10"/>
  <c r="N187" i="10"/>
  <c r="R175" i="10"/>
  <c r="N190" i="10"/>
  <c r="N193" i="10"/>
  <c r="N177" i="10"/>
  <c r="Q175" i="10"/>
  <c r="S192" i="10"/>
  <c r="O188" i="10"/>
  <c r="Q182" i="10"/>
  <c r="S176" i="10"/>
  <c r="R194" i="10"/>
  <c r="T188" i="10"/>
  <c r="P184" i="10"/>
  <c r="R178" i="10"/>
  <c r="Q196" i="10"/>
  <c r="S190" i="10"/>
  <c r="O186" i="10"/>
  <c r="Q180" i="10"/>
  <c r="O197" i="10"/>
  <c r="Q191" i="10"/>
  <c r="S185" i="10"/>
  <c r="O181" i="10"/>
  <c r="N183" i="10"/>
  <c r="N184" i="10"/>
  <c r="T197" i="10"/>
  <c r="P193" i="10"/>
  <c r="R187" i="10"/>
  <c r="T181" i="10"/>
  <c r="O176" i="10"/>
  <c r="T192" i="10"/>
  <c r="P188" i="10"/>
  <c r="R182" i="10"/>
  <c r="P176" i="10"/>
  <c r="R193" i="10"/>
  <c r="T187" i="10"/>
  <c r="P183" i="10"/>
  <c r="R177" i="10"/>
  <c r="P194" i="10"/>
  <c r="R188" i="10"/>
  <c r="T182" i="10"/>
  <c r="N325" i="2"/>
  <c r="M334" i="2"/>
  <c r="Q324" i="6"/>
  <c r="N332" i="2"/>
  <c r="AB325" i="2"/>
  <c r="M330" i="2"/>
  <c r="AA328" i="2"/>
  <c r="AA325" i="2"/>
  <c r="AA324" i="2"/>
  <c r="U108" i="10"/>
  <c r="Q178" i="10"/>
  <c r="Q194" i="10"/>
  <c r="S188" i="10"/>
  <c r="O184" i="10"/>
  <c r="P177" i="10"/>
  <c r="O195" i="10"/>
  <c r="Q189" i="10"/>
  <c r="S183" i="10"/>
  <c r="O179" i="10"/>
  <c r="S194" i="10"/>
  <c r="O190" i="10"/>
  <c r="Q184" i="10"/>
  <c r="S178" i="10"/>
  <c r="S197" i="10"/>
  <c r="O193" i="10"/>
  <c r="Q187" i="10"/>
  <c r="S181" i="10"/>
  <c r="S196" i="10"/>
  <c r="O192" i="10"/>
  <c r="Q186" i="10"/>
  <c r="S180" i="10"/>
  <c r="Q197" i="10"/>
  <c r="S191" i="10"/>
  <c r="O187" i="10"/>
  <c r="Q181" i="10"/>
  <c r="Q177" i="10"/>
  <c r="Q192" i="10"/>
  <c r="S186" i="10"/>
  <c r="O182" i="10"/>
  <c r="Q176" i="10"/>
  <c r="Q195" i="10"/>
  <c r="S189" i="10"/>
  <c r="O185" i="10"/>
  <c r="Q179" i="10"/>
  <c r="S95" i="6"/>
  <c r="V80" i="6"/>
  <c r="M332" i="2"/>
  <c r="AB329" i="2"/>
  <c r="L328" i="7"/>
  <c r="U48" i="10"/>
  <c r="AB324" i="2"/>
  <c r="AF332" i="6"/>
  <c r="M324" i="2"/>
  <c r="T336" i="2"/>
  <c r="Z331" i="10"/>
  <c r="U104" i="10"/>
  <c r="N109" i="10"/>
  <c r="U103" i="10"/>
  <c r="O109" i="10"/>
  <c r="U73" i="10"/>
  <c r="U45" i="10"/>
  <c r="M37" i="10"/>
  <c r="M51" i="10"/>
  <c r="M80" i="10"/>
  <c r="Y326" i="10"/>
  <c r="Q109" i="10"/>
  <c r="R80" i="10"/>
  <c r="O336" i="10"/>
  <c r="N265" i="10"/>
  <c r="N282" i="10"/>
  <c r="N274" i="10"/>
  <c r="N266" i="10"/>
  <c r="N271" i="10"/>
  <c r="P265" i="10"/>
  <c r="S284" i="10"/>
  <c r="Q282" i="10"/>
  <c r="O280" i="10"/>
  <c r="S276" i="10"/>
  <c r="O286" i="10"/>
  <c r="S282" i="10"/>
  <c r="Q280" i="10"/>
  <c r="O278" i="10"/>
  <c r="P275" i="10"/>
  <c r="T271" i="10"/>
  <c r="R269" i="10"/>
  <c r="P267" i="10"/>
  <c r="S287" i="10"/>
  <c r="Q285" i="10"/>
  <c r="O283" i="10"/>
  <c r="S279" i="10"/>
  <c r="Q277" i="10"/>
  <c r="O275" i="10"/>
  <c r="S271" i="10"/>
  <c r="Q269" i="10"/>
  <c r="O267" i="10"/>
  <c r="O272" i="10"/>
  <c r="S268" i="10"/>
  <c r="Q266" i="10"/>
  <c r="T286" i="10"/>
  <c r="R284" i="10"/>
  <c r="P282" i="10"/>
  <c r="T278" i="10"/>
  <c r="R276" i="10"/>
  <c r="P274" i="10"/>
  <c r="T270" i="10"/>
  <c r="R268" i="10"/>
  <c r="P266" i="10"/>
  <c r="N283" i="10"/>
  <c r="N281" i="10"/>
  <c r="N275" i="10"/>
  <c r="N269" i="10"/>
  <c r="R265" i="10"/>
  <c r="N267" i="10"/>
  <c r="T265" i="10"/>
  <c r="N284" i="10"/>
  <c r="N276" i="10"/>
  <c r="N268" i="10"/>
  <c r="S265" i="10"/>
  <c r="Q286" i="10"/>
  <c r="O284" i="10"/>
  <c r="S280" i="10"/>
  <c r="Q278" i="10"/>
  <c r="O276" i="10"/>
  <c r="S286" i="10"/>
  <c r="Q284" i="10"/>
  <c r="O282" i="10"/>
  <c r="S278" i="10"/>
  <c r="Q276" i="10"/>
  <c r="R273" i="10"/>
  <c r="P271" i="10"/>
  <c r="T267" i="10"/>
  <c r="O287" i="10"/>
  <c r="S283" i="10"/>
  <c r="Q281" i="10"/>
  <c r="O279" i="10"/>
  <c r="S275" i="10"/>
  <c r="Q273" i="10"/>
  <c r="O271" i="10"/>
  <c r="S267" i="10"/>
  <c r="S272" i="10"/>
  <c r="Q270" i="10"/>
  <c r="O268" i="10"/>
  <c r="P286" i="10"/>
  <c r="T282" i="10"/>
  <c r="R280" i="10"/>
  <c r="P278" i="10"/>
  <c r="T274" i="10"/>
  <c r="R272" i="10"/>
  <c r="P270" i="10"/>
  <c r="T266" i="10"/>
  <c r="N287" i="10"/>
  <c r="N279" i="10"/>
  <c r="N285" i="10"/>
  <c r="N277" i="10"/>
  <c r="N273" i="10"/>
  <c r="M264" i="10"/>
  <c r="N280" i="10"/>
  <c r="N272" i="10"/>
  <c r="O265" i="10"/>
  <c r="T285" i="10"/>
  <c r="R283" i="10"/>
  <c r="P281" i="10"/>
  <c r="T277" i="10"/>
  <c r="R275" i="10"/>
  <c r="P287" i="10"/>
  <c r="T283" i="10"/>
  <c r="R281" i="10"/>
  <c r="P279" i="10"/>
  <c r="T275" i="10"/>
  <c r="O274" i="10"/>
  <c r="S270" i="10"/>
  <c r="Q268" i="10"/>
  <c r="O266" i="10"/>
  <c r="R286" i="10"/>
  <c r="P284" i="10"/>
  <c r="T280" i="10"/>
  <c r="R278" i="10"/>
  <c r="P276" i="10"/>
  <c r="T272" i="10"/>
  <c r="R270" i="10"/>
  <c r="P268" i="10"/>
  <c r="P273" i="10"/>
  <c r="T269" i="10"/>
  <c r="R267" i="10"/>
  <c r="S285" i="10"/>
  <c r="Q283" i="10"/>
  <c r="O281" i="10"/>
  <c r="S277" i="10"/>
  <c r="Q275" i="10"/>
  <c r="O273" i="10"/>
  <c r="S269" i="10"/>
  <c r="Q267" i="10"/>
  <c r="N286" i="10"/>
  <c r="N278" i="10"/>
  <c r="N270" i="10"/>
  <c r="Q265" i="10"/>
  <c r="R287" i="10"/>
  <c r="P285" i="10"/>
  <c r="T281" i="10"/>
  <c r="R279" i="10"/>
  <c r="P277" i="10"/>
  <c r="Q274" i="10"/>
  <c r="T287" i="10"/>
  <c r="R285" i="10"/>
  <c r="P283" i="10"/>
  <c r="T279" i="10"/>
  <c r="R277" i="10"/>
  <c r="S274" i="10"/>
  <c r="Q272" i="10"/>
  <c r="O270" i="10"/>
  <c r="S266" i="10"/>
  <c r="T284" i="10"/>
  <c r="R282" i="10"/>
  <c r="P280" i="10"/>
  <c r="T276" i="10"/>
  <c r="R274" i="10"/>
  <c r="P272" i="10"/>
  <c r="T268" i="10"/>
  <c r="R266" i="10"/>
  <c r="T273" i="10"/>
  <c r="R271" i="10"/>
  <c r="P269" i="10"/>
  <c r="Q287" i="10"/>
  <c r="O285" i="10"/>
  <c r="S281" i="10"/>
  <c r="Q279" i="10"/>
  <c r="O277" i="10"/>
  <c r="S273" i="10"/>
  <c r="Q271" i="10"/>
  <c r="O269" i="10"/>
  <c r="J325" i="10"/>
  <c r="Y336" i="10"/>
  <c r="Y328" i="10"/>
  <c r="J330" i="10"/>
  <c r="Y333" i="10"/>
  <c r="Y335" i="10"/>
  <c r="Y325" i="10"/>
  <c r="J327" i="10"/>
  <c r="Y329" i="10"/>
  <c r="J332" i="10"/>
  <c r="Y334" i="10"/>
  <c r="J324" i="10"/>
  <c r="J328" i="10"/>
  <c r="Y330" i="10"/>
  <c r="J333" i="10"/>
  <c r="J335" i="10"/>
  <c r="Y327" i="10"/>
  <c r="J329" i="10"/>
  <c r="Y332" i="10"/>
  <c r="J334" i="10"/>
  <c r="Y324" i="10"/>
  <c r="M144" i="10"/>
  <c r="Q145" i="10"/>
  <c r="N148" i="10"/>
  <c r="N147" i="10"/>
  <c r="N146" i="10"/>
  <c r="R167" i="10"/>
  <c r="R165" i="10"/>
  <c r="R163" i="10"/>
  <c r="R161" i="10"/>
  <c r="R159" i="10"/>
  <c r="R157" i="10"/>
  <c r="R155" i="10"/>
  <c r="R153" i="10"/>
  <c r="R151" i="10"/>
  <c r="R149" i="10"/>
  <c r="T148" i="10"/>
  <c r="T146" i="10"/>
  <c r="Q167" i="10"/>
  <c r="Q163" i="10"/>
  <c r="Q159" i="10"/>
  <c r="Q155" i="10"/>
  <c r="Q151" i="10"/>
  <c r="Q147" i="10"/>
  <c r="T167" i="10"/>
  <c r="T165" i="10"/>
  <c r="T163" i="10"/>
  <c r="T161" i="10"/>
  <c r="T159" i="10"/>
  <c r="T157" i="10"/>
  <c r="T155" i="10"/>
  <c r="T153" i="10"/>
  <c r="T151" i="10"/>
  <c r="T149" i="10"/>
  <c r="O165" i="10"/>
  <c r="O161" i="10"/>
  <c r="O157" i="10"/>
  <c r="O153" i="10"/>
  <c r="O149" i="10"/>
  <c r="S146" i="10"/>
  <c r="S150" i="10"/>
  <c r="S154" i="10"/>
  <c r="S158" i="10"/>
  <c r="S162" i="10"/>
  <c r="S166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P145" i="10"/>
  <c r="S145" i="10"/>
  <c r="P147" i="10"/>
  <c r="Q166" i="10"/>
  <c r="Q162" i="10"/>
  <c r="Q158" i="10"/>
  <c r="Q154" i="10"/>
  <c r="Q150" i="10"/>
  <c r="Q146" i="10"/>
  <c r="P166" i="10"/>
  <c r="P164" i="10"/>
  <c r="P162" i="10"/>
  <c r="P160" i="10"/>
  <c r="P158" i="10"/>
  <c r="P156" i="10"/>
  <c r="P154" i="10"/>
  <c r="P152" i="10"/>
  <c r="P150" i="10"/>
  <c r="R148" i="10"/>
  <c r="R146" i="10"/>
  <c r="O166" i="10"/>
  <c r="O162" i="10"/>
  <c r="O158" i="10"/>
  <c r="O154" i="10"/>
  <c r="O150" i="10"/>
  <c r="O146" i="10"/>
  <c r="S149" i="10"/>
  <c r="S153" i="10"/>
  <c r="S157" i="10"/>
  <c r="S161" i="10"/>
  <c r="S165" i="10"/>
  <c r="T145" i="10"/>
  <c r="N145" i="10"/>
  <c r="O145" i="10"/>
  <c r="R166" i="10"/>
  <c r="R164" i="10"/>
  <c r="R162" i="10"/>
  <c r="R160" i="10"/>
  <c r="R158" i="10"/>
  <c r="R156" i="10"/>
  <c r="R154" i="10"/>
  <c r="R152" i="10"/>
  <c r="R150" i="10"/>
  <c r="T147" i="10"/>
  <c r="Q165" i="10"/>
  <c r="Q161" i="10"/>
  <c r="Q157" i="10"/>
  <c r="Q153" i="10"/>
  <c r="Q149" i="10"/>
  <c r="T166" i="10"/>
  <c r="T164" i="10"/>
  <c r="T162" i="10"/>
  <c r="T160" i="10"/>
  <c r="T158" i="10"/>
  <c r="T156" i="10"/>
  <c r="T154" i="10"/>
  <c r="T152" i="10"/>
  <c r="T150" i="10"/>
  <c r="O167" i="10"/>
  <c r="O163" i="10"/>
  <c r="O159" i="10"/>
  <c r="O155" i="10"/>
  <c r="O151" i="10"/>
  <c r="O147" i="10"/>
  <c r="S148" i="10"/>
  <c r="S152" i="10"/>
  <c r="S156" i="10"/>
  <c r="S160" i="10"/>
  <c r="S164" i="10"/>
  <c r="R145" i="10"/>
  <c r="P148" i="10"/>
  <c r="P146" i="10"/>
  <c r="Q164" i="10"/>
  <c r="Q160" i="10"/>
  <c r="Q156" i="10"/>
  <c r="Q152" i="10"/>
  <c r="Q148" i="10"/>
  <c r="P167" i="10"/>
  <c r="P165" i="10"/>
  <c r="P163" i="10"/>
  <c r="P161" i="10"/>
  <c r="P159" i="10"/>
  <c r="P157" i="10"/>
  <c r="P155" i="10"/>
  <c r="P153" i="10"/>
  <c r="P151" i="10"/>
  <c r="P149" i="10"/>
  <c r="R147" i="10"/>
  <c r="O164" i="10"/>
  <c r="O160" i="10"/>
  <c r="O156" i="10"/>
  <c r="O152" i="10"/>
  <c r="O148" i="10"/>
  <c r="S147" i="10"/>
  <c r="S151" i="10"/>
  <c r="S155" i="10"/>
  <c r="S159" i="10"/>
  <c r="S163" i="10"/>
  <c r="S167" i="10"/>
  <c r="U101" i="10"/>
  <c r="U109" i="10"/>
  <c r="S102" i="10"/>
  <c r="O102" i="10"/>
  <c r="S104" i="10"/>
  <c r="R106" i="10"/>
  <c r="S106" i="10"/>
  <c r="P106" i="10"/>
  <c r="S103" i="10"/>
  <c r="Q106" i="10"/>
  <c r="T107" i="10"/>
  <c r="N102" i="10"/>
  <c r="R108" i="10"/>
  <c r="R104" i="10"/>
  <c r="S108" i="10"/>
  <c r="O106" i="10"/>
  <c r="P108" i="10"/>
  <c r="S105" i="10"/>
  <c r="O103" i="10"/>
  <c r="R105" i="10"/>
  <c r="T108" i="10"/>
  <c r="N108" i="10"/>
  <c r="N104" i="10"/>
  <c r="R102" i="10"/>
  <c r="P102" i="10"/>
  <c r="M101" i="10"/>
  <c r="T102" i="10"/>
  <c r="Q105" i="10"/>
  <c r="O108" i="10"/>
  <c r="P105" i="10"/>
  <c r="O104" i="10"/>
  <c r="S107" i="10"/>
  <c r="O105" i="10"/>
  <c r="R107" i="10"/>
  <c r="Q104" i="10"/>
  <c r="T106" i="10"/>
  <c r="N106" i="10"/>
  <c r="N105" i="10"/>
  <c r="Q102" i="10"/>
  <c r="N107" i="10"/>
  <c r="N103" i="10"/>
  <c r="P103" i="10"/>
  <c r="Q107" i="10"/>
  <c r="Q103" i="10"/>
  <c r="P107" i="10"/>
  <c r="R103" i="10"/>
  <c r="O107" i="10"/>
  <c r="P104" i="10"/>
  <c r="Q108" i="10"/>
  <c r="T105" i="10"/>
  <c r="T104" i="10"/>
  <c r="T103" i="10"/>
  <c r="Q36" i="10"/>
  <c r="U37" i="10"/>
  <c r="N30" i="10"/>
  <c r="O30" i="10"/>
  <c r="M29" i="10"/>
  <c r="Q34" i="10"/>
  <c r="Q33" i="10"/>
  <c r="O34" i="10"/>
  <c r="R33" i="10"/>
  <c r="S35" i="10"/>
  <c r="O33" i="10"/>
  <c r="P33" i="10"/>
  <c r="T33" i="10"/>
  <c r="T32" i="10"/>
  <c r="T35" i="10"/>
  <c r="S30" i="10"/>
  <c r="Q35" i="10"/>
  <c r="Q32" i="10"/>
  <c r="P35" i="10"/>
  <c r="O35" i="10"/>
  <c r="P32" i="10"/>
  <c r="T31" i="10"/>
  <c r="O31" i="10"/>
  <c r="T34" i="10"/>
  <c r="N36" i="10"/>
  <c r="N32" i="10"/>
  <c r="Q30" i="10"/>
  <c r="T30" i="10"/>
  <c r="N31" i="10"/>
  <c r="O32" i="10"/>
  <c r="R34" i="10"/>
  <c r="S36" i="10"/>
  <c r="P34" i="10"/>
  <c r="R35" i="10"/>
  <c r="P31" i="10"/>
  <c r="Q31" i="10"/>
  <c r="T36" i="10"/>
  <c r="N33" i="10"/>
  <c r="N34" i="10"/>
  <c r="R30" i="10"/>
  <c r="N35" i="10"/>
  <c r="P30" i="10"/>
  <c r="O36" i="10"/>
  <c r="R36" i="10"/>
  <c r="R32" i="10"/>
  <c r="S32" i="10"/>
  <c r="P36" i="10"/>
  <c r="S33" i="10"/>
  <c r="S34" i="10"/>
  <c r="S31" i="10"/>
  <c r="R31" i="10"/>
  <c r="AA335" i="10"/>
  <c r="AA336" i="10"/>
  <c r="S336" i="10"/>
  <c r="AA327" i="10"/>
  <c r="L329" i="10"/>
  <c r="AA332" i="10"/>
  <c r="L334" i="10"/>
  <c r="L324" i="10"/>
  <c r="AA328" i="10"/>
  <c r="AA330" i="10"/>
  <c r="AA333" i="10"/>
  <c r="L325" i="10"/>
  <c r="L327" i="10"/>
  <c r="AA329" i="10"/>
  <c r="L332" i="10"/>
  <c r="AA334" i="10"/>
  <c r="AA324" i="10"/>
  <c r="L328" i="10"/>
  <c r="L330" i="10"/>
  <c r="L333" i="10"/>
  <c r="L335" i="10"/>
  <c r="AA325" i="10"/>
  <c r="N51" i="10"/>
  <c r="U51" i="10"/>
  <c r="R49" i="10"/>
  <c r="Q49" i="10"/>
  <c r="S46" i="10"/>
  <c r="T48" i="10"/>
  <c r="Q50" i="10"/>
  <c r="S47" i="10"/>
  <c r="P50" i="10"/>
  <c r="P46" i="10"/>
  <c r="O45" i="10"/>
  <c r="O44" i="10"/>
  <c r="N45" i="10"/>
  <c r="R50" i="10"/>
  <c r="R46" i="10"/>
  <c r="S48" i="10"/>
  <c r="O46" i="10"/>
  <c r="T49" i="10"/>
  <c r="S49" i="10"/>
  <c r="O47" i="10"/>
  <c r="P47" i="10"/>
  <c r="Q44" i="10"/>
  <c r="P44" i="10"/>
  <c r="N49" i="10"/>
  <c r="N47" i="10"/>
  <c r="N44" i="10"/>
  <c r="R47" i="10"/>
  <c r="S50" i="10"/>
  <c r="O48" i="10"/>
  <c r="T50" i="10"/>
  <c r="T46" i="10"/>
  <c r="O49" i="10"/>
  <c r="Q46" i="10"/>
  <c r="P48" i="10"/>
  <c r="P45" i="10"/>
  <c r="S45" i="10"/>
  <c r="R45" i="10"/>
  <c r="S44" i="10"/>
  <c r="N50" i="10"/>
  <c r="N48" i="10"/>
  <c r="N46" i="10"/>
  <c r="R44" i="10"/>
  <c r="M43" i="10"/>
  <c r="T44" i="10"/>
  <c r="R48" i="10"/>
  <c r="O50" i="10"/>
  <c r="Q47" i="10"/>
  <c r="T47" i="10"/>
  <c r="Q48" i="10"/>
  <c r="P49" i="10"/>
  <c r="T45" i="10"/>
  <c r="Q45" i="10"/>
  <c r="U79" i="10"/>
  <c r="U80" i="10"/>
  <c r="R73" i="10"/>
  <c r="O73" i="10"/>
  <c r="T73" i="10"/>
  <c r="O75" i="10"/>
  <c r="R79" i="10"/>
  <c r="R77" i="10"/>
  <c r="R75" i="10"/>
  <c r="O76" i="10"/>
  <c r="O77" i="10"/>
  <c r="P78" i="10"/>
  <c r="P76" i="10"/>
  <c r="Q75" i="10"/>
  <c r="S74" i="10"/>
  <c r="M72" i="10"/>
  <c r="O79" i="10"/>
  <c r="Q77" i="10"/>
  <c r="S75" i="10"/>
  <c r="T79" i="10"/>
  <c r="T77" i="10"/>
  <c r="T75" i="10"/>
  <c r="S76" i="10"/>
  <c r="O74" i="10"/>
  <c r="P74" i="10"/>
  <c r="Q73" i="10"/>
  <c r="N74" i="10"/>
  <c r="S77" i="10"/>
  <c r="R78" i="10"/>
  <c r="R76" i="10"/>
  <c r="S78" i="10"/>
  <c r="S79" i="10"/>
  <c r="P79" i="10"/>
  <c r="P77" i="10"/>
  <c r="P75" i="10"/>
  <c r="O78" i="10"/>
  <c r="R74" i="10"/>
  <c r="N73" i="10"/>
  <c r="N79" i="10"/>
  <c r="N78" i="10"/>
  <c r="N77" i="10"/>
  <c r="N76" i="10"/>
  <c r="N75" i="10"/>
  <c r="P73" i="10"/>
  <c r="S73" i="10"/>
  <c r="Q76" i="10"/>
  <c r="Q78" i="10"/>
  <c r="T78" i="10"/>
  <c r="T76" i="10"/>
  <c r="Q79" i="10"/>
  <c r="T74" i="10"/>
  <c r="Q74" i="10"/>
  <c r="P206" i="10"/>
  <c r="T205" i="10"/>
  <c r="N205" i="10"/>
  <c r="Q225" i="10"/>
  <c r="Q221" i="10"/>
  <c r="Q217" i="10"/>
  <c r="Q213" i="10"/>
  <c r="Q209" i="10"/>
  <c r="T224" i="10"/>
  <c r="T222" i="10"/>
  <c r="T220" i="10"/>
  <c r="T218" i="10"/>
  <c r="T216" i="10"/>
  <c r="T214" i="10"/>
  <c r="T212" i="10"/>
  <c r="T210" i="10"/>
  <c r="T208" i="10"/>
  <c r="T206" i="10"/>
  <c r="T227" i="10"/>
  <c r="O224" i="10"/>
  <c r="O220" i="10"/>
  <c r="O216" i="10"/>
  <c r="O212" i="10"/>
  <c r="O208" i="10"/>
  <c r="O227" i="10"/>
  <c r="S226" i="10"/>
  <c r="S209" i="10"/>
  <c r="S213" i="10"/>
  <c r="S217" i="10"/>
  <c r="S221" i="10"/>
  <c r="S225" i="10"/>
  <c r="P205" i="10"/>
  <c r="O205" i="10"/>
  <c r="N226" i="10"/>
  <c r="Q222" i="10"/>
  <c r="Q218" i="10"/>
  <c r="Q214" i="10"/>
  <c r="Q210" i="10"/>
  <c r="Q206" i="10"/>
  <c r="Q227" i="10"/>
  <c r="P224" i="10"/>
  <c r="P222" i="10"/>
  <c r="P220" i="10"/>
  <c r="P218" i="10"/>
  <c r="P216" i="10"/>
  <c r="P214" i="10"/>
  <c r="P212" i="10"/>
  <c r="P210" i="10"/>
  <c r="P208" i="10"/>
  <c r="P227" i="10"/>
  <c r="O223" i="10"/>
  <c r="O219" i="10"/>
  <c r="O215" i="10"/>
  <c r="O211" i="10"/>
  <c r="O207" i="10"/>
  <c r="R225" i="10"/>
  <c r="R223" i="10"/>
  <c r="R221" i="10"/>
  <c r="R219" i="10"/>
  <c r="R217" i="10"/>
  <c r="R215" i="10"/>
  <c r="R213" i="10"/>
  <c r="R211" i="10"/>
  <c r="R209" i="10"/>
  <c r="R207" i="10"/>
  <c r="Q226" i="10"/>
  <c r="S206" i="10"/>
  <c r="S210" i="10"/>
  <c r="S214" i="10"/>
  <c r="S218" i="10"/>
  <c r="S222" i="10"/>
  <c r="R226" i="10"/>
  <c r="Q205" i="10"/>
  <c r="M204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S205" i="10"/>
  <c r="R227" i="10"/>
  <c r="Q223" i="10"/>
  <c r="Q219" i="10"/>
  <c r="Q215" i="10"/>
  <c r="Q211" i="10"/>
  <c r="Q207" i="10"/>
  <c r="T225" i="10"/>
  <c r="T223" i="10"/>
  <c r="T221" i="10"/>
  <c r="T219" i="10"/>
  <c r="T217" i="10"/>
  <c r="T215" i="10"/>
  <c r="T213" i="10"/>
  <c r="T211" i="10"/>
  <c r="T209" i="10"/>
  <c r="T207" i="10"/>
  <c r="T226" i="10"/>
  <c r="O222" i="10"/>
  <c r="O218" i="10"/>
  <c r="O214" i="10"/>
  <c r="O210" i="10"/>
  <c r="O206" i="10"/>
  <c r="O226" i="10"/>
  <c r="S207" i="10"/>
  <c r="S211" i="10"/>
  <c r="S215" i="10"/>
  <c r="S219" i="10"/>
  <c r="S223" i="10"/>
  <c r="P226" i="10"/>
  <c r="N227" i="10"/>
  <c r="R205" i="10"/>
  <c r="Q224" i="10"/>
  <c r="Q220" i="10"/>
  <c r="Q216" i="10"/>
  <c r="Q212" i="10"/>
  <c r="Q208" i="10"/>
  <c r="P225" i="10"/>
  <c r="P223" i="10"/>
  <c r="P221" i="10"/>
  <c r="P219" i="10"/>
  <c r="P217" i="10"/>
  <c r="P215" i="10"/>
  <c r="P213" i="10"/>
  <c r="P211" i="10"/>
  <c r="P209" i="10"/>
  <c r="P207" i="10"/>
  <c r="O225" i="10"/>
  <c r="O221" i="10"/>
  <c r="O217" i="10"/>
  <c r="O213" i="10"/>
  <c r="O209" i="10"/>
  <c r="R224" i="10"/>
  <c r="R222" i="10"/>
  <c r="R220" i="10"/>
  <c r="R218" i="10"/>
  <c r="R216" i="10"/>
  <c r="R214" i="10"/>
  <c r="R212" i="10"/>
  <c r="R210" i="10"/>
  <c r="R208" i="10"/>
  <c r="R206" i="10"/>
  <c r="S227" i="10"/>
  <c r="S208" i="10"/>
  <c r="S212" i="10"/>
  <c r="S216" i="10"/>
  <c r="S220" i="10"/>
  <c r="S224" i="10"/>
  <c r="R294" i="10"/>
  <c r="T294" i="10"/>
  <c r="O316" i="10"/>
  <c r="O312" i="10"/>
  <c r="O308" i="10"/>
  <c r="O304" i="10"/>
  <c r="O300" i="10"/>
  <c r="O296" i="10"/>
  <c r="Q316" i="10"/>
  <c r="Q312" i="10"/>
  <c r="Q308" i="10"/>
  <c r="Q304" i="10"/>
  <c r="Q300" i="10"/>
  <c r="Q296" i="10"/>
  <c r="R316" i="10"/>
  <c r="R314" i="10"/>
  <c r="R312" i="10"/>
  <c r="R310" i="10"/>
  <c r="R308" i="10"/>
  <c r="R306" i="10"/>
  <c r="R304" i="10"/>
  <c r="R302" i="10"/>
  <c r="R300" i="10"/>
  <c r="R298" i="10"/>
  <c r="R296" i="10"/>
  <c r="T316" i="10"/>
  <c r="T314" i="10"/>
  <c r="T312" i="10"/>
  <c r="T310" i="10"/>
  <c r="T308" i="10"/>
  <c r="T306" i="10"/>
  <c r="T304" i="10"/>
  <c r="T302" i="10"/>
  <c r="T300" i="10"/>
  <c r="T298" i="10"/>
  <c r="T296" i="10"/>
  <c r="S297" i="10"/>
  <c r="S301" i="10"/>
  <c r="S305" i="10"/>
  <c r="S309" i="10"/>
  <c r="S313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P294" i="10"/>
  <c r="S294" i="10"/>
  <c r="O315" i="10"/>
  <c r="O311" i="10"/>
  <c r="O307" i="10"/>
  <c r="O303" i="10"/>
  <c r="O299" i="10"/>
  <c r="O295" i="10"/>
  <c r="Q315" i="10"/>
  <c r="Q311" i="10"/>
  <c r="Q307" i="10"/>
  <c r="Q303" i="10"/>
  <c r="Q299" i="10"/>
  <c r="Q295" i="10"/>
  <c r="P315" i="10"/>
  <c r="P313" i="10"/>
  <c r="P311" i="10"/>
  <c r="P309" i="10"/>
  <c r="P307" i="10"/>
  <c r="P305" i="10"/>
  <c r="P303" i="10"/>
  <c r="P301" i="10"/>
  <c r="P299" i="10"/>
  <c r="P297" i="10"/>
  <c r="P295" i="10"/>
  <c r="S296" i="10"/>
  <c r="S300" i="10"/>
  <c r="S304" i="10"/>
  <c r="S308" i="10"/>
  <c r="S312" i="10"/>
  <c r="S316" i="10"/>
  <c r="O294" i="10"/>
  <c r="Q294" i="10"/>
  <c r="M293" i="10"/>
  <c r="O314" i="10"/>
  <c r="O310" i="10"/>
  <c r="O306" i="10"/>
  <c r="O302" i="10"/>
  <c r="O298" i="10"/>
  <c r="Q314" i="10"/>
  <c r="Q310" i="10"/>
  <c r="Q306" i="10"/>
  <c r="Q302" i="10"/>
  <c r="Q298" i="10"/>
  <c r="R315" i="10"/>
  <c r="R313" i="10"/>
  <c r="R311" i="10"/>
  <c r="R309" i="10"/>
  <c r="R307" i="10"/>
  <c r="R305" i="10"/>
  <c r="R303" i="10"/>
  <c r="R301" i="10"/>
  <c r="R299" i="10"/>
  <c r="R297" i="10"/>
  <c r="R295" i="10"/>
  <c r="T315" i="10"/>
  <c r="T313" i="10"/>
  <c r="T311" i="10"/>
  <c r="T309" i="10"/>
  <c r="T307" i="10"/>
  <c r="T305" i="10"/>
  <c r="T303" i="10"/>
  <c r="T301" i="10"/>
  <c r="T299" i="10"/>
  <c r="T297" i="10"/>
  <c r="T295" i="10"/>
  <c r="S295" i="10"/>
  <c r="S299" i="10"/>
  <c r="S303" i="10"/>
  <c r="S307" i="10"/>
  <c r="S311" i="10"/>
  <c r="S315" i="10"/>
  <c r="N294" i="10"/>
  <c r="O313" i="10"/>
  <c r="O309" i="10"/>
  <c r="O305" i="10"/>
  <c r="O301" i="10"/>
  <c r="O297" i="10"/>
  <c r="Q313" i="10"/>
  <c r="Q309" i="10"/>
  <c r="Q305" i="10"/>
  <c r="Q301" i="10"/>
  <c r="Q297" i="10"/>
  <c r="P316" i="10"/>
  <c r="P314" i="10"/>
  <c r="P312" i="10"/>
  <c r="P310" i="10"/>
  <c r="P308" i="10"/>
  <c r="P306" i="10"/>
  <c r="P304" i="10"/>
  <c r="P302" i="10"/>
  <c r="P300" i="10"/>
  <c r="P298" i="10"/>
  <c r="P296" i="10"/>
  <c r="S298" i="10"/>
  <c r="S302" i="10"/>
  <c r="S306" i="10"/>
  <c r="S310" i="10"/>
  <c r="S314" i="10"/>
  <c r="R336" i="10"/>
  <c r="Z336" i="10"/>
  <c r="K325" i="10"/>
  <c r="Z328" i="10"/>
  <c r="Z330" i="10"/>
  <c r="K333" i="10"/>
  <c r="K335" i="10"/>
  <c r="K324" i="10"/>
  <c r="K327" i="10"/>
  <c r="Z329" i="10"/>
  <c r="Z332" i="10"/>
  <c r="Z334" i="10"/>
  <c r="Z325" i="10"/>
  <c r="K328" i="10"/>
  <c r="K330" i="10"/>
  <c r="Z333" i="10"/>
  <c r="Z335" i="10"/>
  <c r="Z324" i="10"/>
  <c r="Z327" i="10"/>
  <c r="K329" i="10"/>
  <c r="K332" i="10"/>
  <c r="K334" i="10"/>
  <c r="O246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35" i="10"/>
  <c r="O254" i="10"/>
  <c r="O250" i="10"/>
  <c r="O244" i="10"/>
  <c r="O240" i="10"/>
  <c r="O236" i="10"/>
  <c r="P256" i="10"/>
  <c r="P254" i="10"/>
  <c r="P252" i="10"/>
  <c r="P250" i="10"/>
  <c r="P248" i="10"/>
  <c r="P246" i="10"/>
  <c r="Q254" i="10"/>
  <c r="Q250" i="10"/>
  <c r="Q246" i="10"/>
  <c r="Q242" i="10"/>
  <c r="Q238" i="10"/>
  <c r="P243" i="10"/>
  <c r="P241" i="10"/>
  <c r="P239" i="10"/>
  <c r="P237" i="10"/>
  <c r="S237" i="10"/>
  <c r="S241" i="10"/>
  <c r="S245" i="10"/>
  <c r="S249" i="10"/>
  <c r="S253" i="10"/>
  <c r="S257" i="10"/>
  <c r="R235" i="10"/>
  <c r="Q235" i="10"/>
  <c r="T235" i="10"/>
  <c r="R257" i="10"/>
  <c r="R255" i="10"/>
  <c r="R253" i="10"/>
  <c r="R251" i="10"/>
  <c r="R249" i="10"/>
  <c r="R247" i="10"/>
  <c r="R245" i="10"/>
  <c r="O257" i="10"/>
  <c r="O253" i="10"/>
  <c r="O249" i="10"/>
  <c r="O245" i="10"/>
  <c r="O241" i="10"/>
  <c r="O237" i="10"/>
  <c r="R243" i="10"/>
  <c r="R241" i="10"/>
  <c r="R239" i="10"/>
  <c r="R237" i="10"/>
  <c r="T256" i="10"/>
  <c r="T254" i="10"/>
  <c r="T252" i="10"/>
  <c r="T250" i="10"/>
  <c r="T248" i="10"/>
  <c r="T246" i="10"/>
  <c r="T244" i="10"/>
  <c r="Q255" i="10"/>
  <c r="Q251" i="10"/>
  <c r="Q247" i="10"/>
  <c r="Q243" i="10"/>
  <c r="Q239" i="10"/>
  <c r="T243" i="10"/>
  <c r="T241" i="10"/>
  <c r="T239" i="10"/>
  <c r="T237" i="10"/>
  <c r="S238" i="10"/>
  <c r="S242" i="10"/>
  <c r="S246" i="10"/>
  <c r="S250" i="10"/>
  <c r="S254" i="10"/>
  <c r="N244" i="10"/>
  <c r="N243" i="10"/>
  <c r="N242" i="10"/>
  <c r="N241" i="10"/>
  <c r="N240" i="10"/>
  <c r="N239" i="10"/>
  <c r="N238" i="10"/>
  <c r="N237" i="10"/>
  <c r="N236" i="10"/>
  <c r="P235" i="10"/>
  <c r="S235" i="10"/>
  <c r="O256" i="10"/>
  <c r="O252" i="10"/>
  <c r="O248" i="10"/>
  <c r="O242" i="10"/>
  <c r="O238" i="10"/>
  <c r="P257" i="10"/>
  <c r="P255" i="10"/>
  <c r="P253" i="10"/>
  <c r="P251" i="10"/>
  <c r="P249" i="10"/>
  <c r="P247" i="10"/>
  <c r="P245" i="10"/>
  <c r="Q256" i="10"/>
  <c r="Q252" i="10"/>
  <c r="Q248" i="10"/>
  <c r="Q244" i="10"/>
  <c r="Q240" i="10"/>
  <c r="Q236" i="10"/>
  <c r="P244" i="10"/>
  <c r="P242" i="10"/>
  <c r="P240" i="10"/>
  <c r="P238" i="10"/>
  <c r="P236" i="10"/>
  <c r="S239" i="10"/>
  <c r="S243" i="10"/>
  <c r="S247" i="10"/>
  <c r="S251" i="10"/>
  <c r="S255" i="10"/>
  <c r="O235" i="10"/>
  <c r="M234" i="10"/>
  <c r="R256" i="10"/>
  <c r="R254" i="10"/>
  <c r="R252" i="10"/>
  <c r="R250" i="10"/>
  <c r="R248" i="10"/>
  <c r="R246" i="10"/>
  <c r="R244" i="10"/>
  <c r="O255" i="10"/>
  <c r="O251" i="10"/>
  <c r="O247" i="10"/>
  <c r="O243" i="10"/>
  <c r="O239" i="10"/>
  <c r="R242" i="10"/>
  <c r="R240" i="10"/>
  <c r="R238" i="10"/>
  <c r="R236" i="10"/>
  <c r="T257" i="10"/>
  <c r="T255" i="10"/>
  <c r="T253" i="10"/>
  <c r="T251" i="10"/>
  <c r="T249" i="10"/>
  <c r="T247" i="10"/>
  <c r="T245" i="10"/>
  <c r="Q257" i="10"/>
  <c r="Q253" i="10"/>
  <c r="Q249" i="10"/>
  <c r="Q245" i="10"/>
  <c r="Q241" i="10"/>
  <c r="Q237" i="10"/>
  <c r="T242" i="10"/>
  <c r="T240" i="10"/>
  <c r="T238" i="10"/>
  <c r="T236" i="10"/>
  <c r="S236" i="10"/>
  <c r="S240" i="10"/>
  <c r="S244" i="10"/>
  <c r="S248" i="10"/>
  <c r="S252" i="10"/>
  <c r="S256" i="10"/>
  <c r="U65" i="10"/>
  <c r="N61" i="10"/>
  <c r="S58" i="10"/>
  <c r="N60" i="10"/>
  <c r="S62" i="10"/>
  <c r="O60" i="10"/>
  <c r="R60" i="10"/>
  <c r="O61" i="10"/>
  <c r="R63" i="10"/>
  <c r="O59" i="10"/>
  <c r="P59" i="10"/>
  <c r="T63" i="10"/>
  <c r="T60" i="10"/>
  <c r="N58" i="10"/>
  <c r="R62" i="10"/>
  <c r="P63" i="10"/>
  <c r="S60" i="10"/>
  <c r="R61" i="10"/>
  <c r="Q61" i="10"/>
  <c r="S59" i="10"/>
  <c r="R59" i="10"/>
  <c r="Q59" i="10"/>
  <c r="N64" i="10"/>
  <c r="P58" i="10"/>
  <c r="M57" i="10"/>
  <c r="S61" i="10"/>
  <c r="O64" i="10"/>
  <c r="P61" i="10"/>
  <c r="Q63" i="10"/>
  <c r="S63" i="10"/>
  <c r="Q62" i="10"/>
  <c r="O63" i="10"/>
  <c r="T62" i="10"/>
  <c r="T59" i="10"/>
  <c r="Q58" i="10"/>
  <c r="R58" i="10"/>
  <c r="N62" i="10"/>
  <c r="T58" i="10"/>
  <c r="N63" i="10"/>
  <c r="O58" i="10"/>
  <c r="N59" i="10"/>
  <c r="P60" i="10"/>
  <c r="S64" i="10"/>
  <c r="O62" i="10"/>
  <c r="P62" i="10"/>
  <c r="R64" i="10"/>
  <c r="Q64" i="10"/>
  <c r="Q60" i="10"/>
  <c r="P64" i="10"/>
  <c r="T64" i="10"/>
  <c r="T61" i="10"/>
  <c r="U94" i="10"/>
  <c r="U95" i="10"/>
  <c r="N93" i="10"/>
  <c r="N91" i="10"/>
  <c r="N88" i="10"/>
  <c r="S88" i="10"/>
  <c r="R91" i="10"/>
  <c r="P94" i="10"/>
  <c r="S91" i="10"/>
  <c r="Q90" i="10"/>
  <c r="O94" i="10"/>
  <c r="Q91" i="10"/>
  <c r="S92" i="10"/>
  <c r="O89" i="10"/>
  <c r="T92" i="10"/>
  <c r="T88" i="10"/>
  <c r="P93" i="10"/>
  <c r="S93" i="10"/>
  <c r="O91" i="10"/>
  <c r="Q94" i="10"/>
  <c r="O90" i="10"/>
  <c r="Q93" i="10"/>
  <c r="P91" i="10"/>
  <c r="T91" i="10"/>
  <c r="Q89" i="10"/>
  <c r="T94" i="10"/>
  <c r="R89" i="10"/>
  <c r="Q88" i="10"/>
  <c r="P88" i="10"/>
  <c r="N94" i="10"/>
  <c r="N90" i="10"/>
  <c r="N89" i="10"/>
  <c r="S94" i="10"/>
  <c r="O93" i="10"/>
  <c r="P90" i="10"/>
  <c r="R92" i="10"/>
  <c r="T89" i="10"/>
  <c r="S89" i="10"/>
  <c r="T93" i="10"/>
  <c r="M87" i="10"/>
  <c r="O88" i="10"/>
  <c r="N92" i="10"/>
  <c r="R88" i="10"/>
  <c r="S90" i="10"/>
  <c r="P92" i="10"/>
  <c r="O92" i="10"/>
  <c r="Q92" i="10"/>
  <c r="R94" i="10"/>
  <c r="R90" i="10"/>
  <c r="R93" i="10"/>
  <c r="P89" i="10"/>
  <c r="T90" i="10"/>
  <c r="J331" i="10"/>
  <c r="Y93" i="6"/>
  <c r="U30" i="7"/>
  <c r="T95" i="6"/>
  <c r="W95" i="6"/>
  <c r="Y94" i="6"/>
  <c r="O332" i="7"/>
  <c r="Y45" i="6"/>
  <c r="Q95" i="6"/>
  <c r="O329" i="7"/>
  <c r="N37" i="7"/>
  <c r="S37" i="7"/>
  <c r="R37" i="7"/>
  <c r="T109" i="10"/>
  <c r="U106" i="10"/>
  <c r="U105" i="10"/>
  <c r="U107" i="10"/>
  <c r="Z326" i="10"/>
  <c r="U30" i="10"/>
  <c r="U44" i="10"/>
  <c r="T80" i="10"/>
  <c r="U102" i="10"/>
  <c r="S37" i="10"/>
  <c r="M109" i="10"/>
  <c r="L331" i="10"/>
  <c r="J326" i="10"/>
  <c r="Y331" i="10"/>
  <c r="K331" i="10"/>
  <c r="M336" i="10"/>
  <c r="T336" i="10"/>
  <c r="N336" i="10"/>
  <c r="R329" i="6"/>
  <c r="R324" i="6"/>
  <c r="Y336" i="6"/>
  <c r="W80" i="6"/>
  <c r="Y74" i="6"/>
  <c r="R333" i="6"/>
  <c r="R325" i="6"/>
  <c r="R335" i="6"/>
  <c r="AF328" i="6"/>
  <c r="AA334" i="2"/>
  <c r="AF329" i="6"/>
  <c r="AF327" i="6"/>
  <c r="AF335" i="6"/>
  <c r="U32" i="7"/>
  <c r="R331" i="6"/>
  <c r="AN336" i="6"/>
  <c r="M37" i="7"/>
  <c r="AF334" i="6"/>
  <c r="O334" i="7"/>
  <c r="O325" i="7"/>
  <c r="AF326" i="6"/>
  <c r="O326" i="7"/>
  <c r="O37" i="7"/>
  <c r="AG329" i="6"/>
  <c r="R326" i="6"/>
  <c r="O324" i="7"/>
  <c r="O331" i="7"/>
  <c r="R328" i="6"/>
  <c r="R332" i="6"/>
  <c r="AF330" i="6"/>
  <c r="R330" i="6"/>
  <c r="R327" i="6"/>
  <c r="AF324" i="6"/>
  <c r="O327" i="7"/>
  <c r="V51" i="6"/>
  <c r="L329" i="7"/>
  <c r="L325" i="7"/>
  <c r="L334" i="7"/>
  <c r="AK336" i="6"/>
  <c r="Y50" i="6"/>
  <c r="AA327" i="7"/>
  <c r="L331" i="7"/>
  <c r="Z332" i="7"/>
  <c r="L326" i="7"/>
  <c r="L332" i="7"/>
  <c r="L324" i="7"/>
  <c r="L327" i="7"/>
  <c r="L330" i="7"/>
  <c r="L335" i="7"/>
  <c r="W51" i="6"/>
  <c r="O326" i="6"/>
  <c r="AC331" i="6"/>
  <c r="R51" i="6"/>
  <c r="Y49" i="6"/>
  <c r="Y47" i="6"/>
  <c r="N331" i="2"/>
  <c r="AJ336" i="7"/>
  <c r="N335" i="2"/>
  <c r="N333" i="2"/>
  <c r="AB328" i="2"/>
  <c r="T65" i="6"/>
  <c r="Y58" i="6"/>
  <c r="Y76" i="6"/>
  <c r="T51" i="6"/>
  <c r="U91" i="7"/>
  <c r="U36" i="7"/>
  <c r="P95" i="7"/>
  <c r="AJ336" i="6"/>
  <c r="Q51" i="6"/>
  <c r="M331" i="2"/>
  <c r="AB326" i="2"/>
  <c r="M326" i="2"/>
  <c r="U75" i="7"/>
  <c r="Y78" i="6"/>
  <c r="U51" i="6"/>
  <c r="S51" i="6"/>
  <c r="S80" i="7"/>
  <c r="Y44" i="6"/>
  <c r="U34" i="7"/>
  <c r="T37" i="7"/>
  <c r="Y79" i="6"/>
  <c r="X80" i="6"/>
  <c r="Q80" i="6"/>
  <c r="Y75" i="6"/>
  <c r="Q37" i="7"/>
  <c r="U31" i="7"/>
  <c r="Y48" i="6"/>
  <c r="X51" i="6"/>
  <c r="Y77" i="6"/>
  <c r="N326" i="2"/>
  <c r="N327" i="2"/>
  <c r="N328" i="2"/>
  <c r="N330" i="2"/>
  <c r="N324" i="2"/>
  <c r="U336" i="2"/>
  <c r="M327" i="2"/>
  <c r="AB327" i="2"/>
  <c r="M328" i="2"/>
  <c r="M333" i="2"/>
  <c r="M335" i="2"/>
  <c r="AB334" i="2"/>
  <c r="AB333" i="2"/>
  <c r="AB335" i="2"/>
  <c r="AB336" i="2"/>
  <c r="M325" i="2"/>
  <c r="AA335" i="2"/>
  <c r="AA329" i="2"/>
  <c r="AA332" i="2"/>
  <c r="AA327" i="2"/>
  <c r="AA330" i="2"/>
  <c r="AA333" i="2"/>
  <c r="Y89" i="6"/>
  <c r="AC331" i="7"/>
  <c r="AH336" i="7"/>
  <c r="Y34" i="6"/>
  <c r="R65" i="6"/>
  <c r="AB332" i="2"/>
  <c r="AB330" i="2"/>
  <c r="U29" i="7"/>
  <c r="Y31" i="6"/>
  <c r="X37" i="6"/>
  <c r="X65" i="6"/>
  <c r="M65" i="7"/>
  <c r="S65" i="6"/>
  <c r="N329" i="2"/>
  <c r="AG326" i="6"/>
  <c r="AC329" i="2"/>
  <c r="N95" i="7"/>
  <c r="AG331" i="6"/>
  <c r="Y57" i="6"/>
  <c r="Y29" i="6"/>
  <c r="U92" i="7"/>
  <c r="U79" i="7"/>
  <c r="Y36" i="6"/>
  <c r="Y61" i="6"/>
  <c r="AL336" i="6"/>
  <c r="N326" i="7"/>
  <c r="U72" i="7"/>
  <c r="T80" i="7"/>
  <c r="R80" i="7"/>
  <c r="S326" i="6"/>
  <c r="U37" i="6"/>
  <c r="K331" i="7"/>
  <c r="P331" i="6"/>
  <c r="Y63" i="6"/>
  <c r="Y35" i="6"/>
  <c r="AC333" i="2"/>
  <c r="O80" i="7"/>
  <c r="S331" i="6"/>
  <c r="W37" i="6"/>
  <c r="R95" i="7"/>
  <c r="U93" i="7"/>
  <c r="AD331" i="6"/>
  <c r="U74" i="7"/>
  <c r="AM336" i="6"/>
  <c r="Y32" i="6"/>
  <c r="T95" i="7"/>
  <c r="AC334" i="6"/>
  <c r="V109" i="6"/>
  <c r="O95" i="7"/>
  <c r="AD326" i="6"/>
  <c r="U88" i="7"/>
  <c r="S95" i="7"/>
  <c r="Y108" i="6"/>
  <c r="K331" i="2"/>
  <c r="AC331" i="2"/>
  <c r="Z326" i="2"/>
  <c r="V37" i="6"/>
  <c r="Y33" i="6"/>
  <c r="AC332" i="2"/>
  <c r="S336" i="7"/>
  <c r="S257" i="6"/>
  <c r="R247" i="6"/>
  <c r="W253" i="6"/>
  <c r="T253" i="6"/>
  <c r="X241" i="6"/>
  <c r="S245" i="6"/>
  <c r="S236" i="6"/>
  <c r="S237" i="6"/>
  <c r="T246" i="6"/>
  <c r="X240" i="6"/>
  <c r="U257" i="6"/>
  <c r="V246" i="6"/>
  <c r="W249" i="6"/>
  <c r="U250" i="6"/>
  <c r="V243" i="6"/>
  <c r="U248" i="6"/>
  <c r="V251" i="6"/>
  <c r="U247" i="6"/>
  <c r="R242" i="6"/>
  <c r="R255" i="6"/>
  <c r="X244" i="6"/>
  <c r="X255" i="6"/>
  <c r="W251" i="6"/>
  <c r="T244" i="6"/>
  <c r="V252" i="6"/>
  <c r="S242" i="6"/>
  <c r="W255" i="6"/>
  <c r="T251" i="6"/>
  <c r="T245" i="6"/>
  <c r="T238" i="6"/>
  <c r="U240" i="6"/>
  <c r="W242" i="6"/>
  <c r="U241" i="6"/>
  <c r="U239" i="6"/>
  <c r="T247" i="6"/>
  <c r="W254" i="6"/>
  <c r="T250" i="6"/>
  <c r="V256" i="6"/>
  <c r="S250" i="6"/>
  <c r="W238" i="6"/>
  <c r="X242" i="6"/>
  <c r="W235" i="6"/>
  <c r="R248" i="6"/>
  <c r="R239" i="6"/>
  <c r="S235" i="6"/>
  <c r="U236" i="6"/>
  <c r="S252" i="6"/>
  <c r="W240" i="6"/>
  <c r="V241" i="6"/>
  <c r="U253" i="6"/>
  <c r="V238" i="6"/>
  <c r="R238" i="6"/>
  <c r="T242" i="6"/>
  <c r="W244" i="6"/>
  <c r="T241" i="6"/>
  <c r="V245" i="6"/>
  <c r="V254" i="6"/>
  <c r="W248" i="6"/>
  <c r="W257" i="6"/>
  <c r="W241" i="6"/>
  <c r="S254" i="6"/>
  <c r="R254" i="6"/>
  <c r="R252" i="6"/>
  <c r="R244" i="6"/>
  <c r="R250" i="6"/>
  <c r="X250" i="6"/>
  <c r="S248" i="6"/>
  <c r="W243" i="6"/>
  <c r="T236" i="6"/>
  <c r="U249" i="6"/>
  <c r="U255" i="6"/>
  <c r="V239" i="6"/>
  <c r="T239" i="6"/>
  <c r="T248" i="6"/>
  <c r="U254" i="6"/>
  <c r="T255" i="6"/>
  <c r="U242" i="6"/>
  <c r="S247" i="6"/>
  <c r="V244" i="6"/>
  <c r="V235" i="6"/>
  <c r="S244" i="6"/>
  <c r="X243" i="6"/>
  <c r="W256" i="6"/>
  <c r="X251" i="6"/>
  <c r="S255" i="6"/>
  <c r="T243" i="6"/>
  <c r="U252" i="6"/>
  <c r="X246" i="6"/>
  <c r="R235" i="6"/>
  <c r="R251" i="6"/>
  <c r="R241" i="6"/>
  <c r="X254" i="6"/>
  <c r="X249" i="6"/>
  <c r="X245" i="6"/>
  <c r="S241" i="6"/>
  <c r="V253" i="6"/>
  <c r="S256" i="6"/>
  <c r="W237" i="6"/>
  <c r="X257" i="6"/>
  <c r="R249" i="6"/>
  <c r="R240" i="6"/>
  <c r="Q234" i="6"/>
  <c r="R253" i="6"/>
  <c r="U237" i="6"/>
  <c r="X248" i="6"/>
  <c r="T256" i="6"/>
  <c r="W252" i="6"/>
  <c r="W239" i="6"/>
  <c r="S240" i="6"/>
  <c r="T254" i="6"/>
  <c r="V237" i="6"/>
  <c r="X239" i="6"/>
  <c r="U256" i="6"/>
  <c r="S253" i="6"/>
  <c r="U238" i="6"/>
  <c r="U243" i="6"/>
  <c r="X236" i="6"/>
  <c r="T257" i="6"/>
  <c r="V240" i="6"/>
  <c r="S246" i="6"/>
  <c r="T237" i="6"/>
  <c r="X237" i="6"/>
  <c r="U251" i="6"/>
  <c r="V257" i="6"/>
  <c r="V242" i="6"/>
  <c r="W245" i="6"/>
  <c r="S238" i="6"/>
  <c r="W246" i="6"/>
  <c r="V247" i="6"/>
  <c r="V248" i="6"/>
  <c r="V236" i="6"/>
  <c r="R237" i="6"/>
  <c r="R245" i="6"/>
  <c r="R243" i="6"/>
  <c r="R256" i="6"/>
  <c r="X235" i="6"/>
  <c r="S239" i="6"/>
  <c r="U244" i="6"/>
  <c r="U245" i="6"/>
  <c r="S251" i="6"/>
  <c r="T240" i="6"/>
  <c r="T235" i="6"/>
  <c r="R236" i="6"/>
  <c r="X252" i="6"/>
  <c r="U246" i="6"/>
  <c r="X253" i="6"/>
  <c r="T252" i="6"/>
  <c r="V249" i="6"/>
  <c r="W236" i="6"/>
  <c r="V250" i="6"/>
  <c r="W250" i="6"/>
  <c r="R246" i="6"/>
  <c r="U235" i="6"/>
  <c r="R257" i="6"/>
  <c r="X247" i="6"/>
  <c r="W247" i="6"/>
  <c r="X238" i="6"/>
  <c r="V255" i="6"/>
  <c r="T249" i="6"/>
  <c r="X256" i="6"/>
  <c r="S243" i="6"/>
  <c r="S249" i="6"/>
  <c r="U109" i="7"/>
  <c r="N102" i="7"/>
  <c r="Q102" i="7"/>
  <c r="S105" i="7"/>
  <c r="S104" i="7"/>
  <c r="T107" i="7"/>
  <c r="O104" i="7"/>
  <c r="N107" i="7"/>
  <c r="N103" i="7"/>
  <c r="T102" i="7"/>
  <c r="S107" i="7"/>
  <c r="P104" i="7"/>
  <c r="N104" i="7"/>
  <c r="M101" i="7"/>
  <c r="O102" i="7"/>
  <c r="S108" i="7"/>
  <c r="T106" i="7"/>
  <c r="P108" i="7"/>
  <c r="R104" i="7"/>
  <c r="R103" i="7"/>
  <c r="O105" i="7"/>
  <c r="P106" i="7"/>
  <c r="O107" i="7"/>
  <c r="Q104" i="7"/>
  <c r="T103" i="7"/>
  <c r="T105" i="7"/>
  <c r="Q107" i="7"/>
  <c r="P105" i="7"/>
  <c r="O106" i="7"/>
  <c r="S106" i="7"/>
  <c r="T104" i="7"/>
  <c r="R102" i="7"/>
  <c r="P102" i="7"/>
  <c r="T108" i="7"/>
  <c r="R108" i="7"/>
  <c r="R106" i="7"/>
  <c r="Q103" i="7"/>
  <c r="R105" i="7"/>
  <c r="N105" i="7"/>
  <c r="N108" i="7"/>
  <c r="R107" i="7"/>
  <c r="O103" i="7"/>
  <c r="N106" i="7"/>
  <c r="S102" i="7"/>
  <c r="Q108" i="7"/>
  <c r="S103" i="7"/>
  <c r="Q105" i="7"/>
  <c r="Q106" i="7"/>
  <c r="O108" i="7"/>
  <c r="P103" i="7"/>
  <c r="P107" i="7"/>
  <c r="T177" i="7"/>
  <c r="P177" i="7"/>
  <c r="Q182" i="7"/>
  <c r="R175" i="7"/>
  <c r="S185" i="7"/>
  <c r="R177" i="7"/>
  <c r="O188" i="7"/>
  <c r="S179" i="7"/>
  <c r="S194" i="7"/>
  <c r="O177" i="7"/>
  <c r="O194" i="7"/>
  <c r="N181" i="7"/>
  <c r="O178" i="7"/>
  <c r="Q180" i="7"/>
  <c r="O181" i="7"/>
  <c r="T197" i="7"/>
  <c r="Q185" i="7"/>
  <c r="T176" i="7"/>
  <c r="R189" i="7"/>
  <c r="T179" i="7"/>
  <c r="O193" i="7"/>
  <c r="N182" i="7"/>
  <c r="P194" i="7"/>
  <c r="T188" i="7"/>
  <c r="P184" i="7"/>
  <c r="S195" i="7"/>
  <c r="S188" i="7"/>
  <c r="R191" i="7"/>
  <c r="O180" i="7"/>
  <c r="R178" i="7"/>
  <c r="Q193" i="7"/>
  <c r="P188" i="7"/>
  <c r="T184" i="7"/>
  <c r="S177" i="7"/>
  <c r="O191" i="7"/>
  <c r="P191" i="7"/>
  <c r="Q175" i="7"/>
  <c r="N177" i="7"/>
  <c r="S184" i="7"/>
  <c r="S196" i="7"/>
  <c r="S192" i="7"/>
  <c r="R183" i="7"/>
  <c r="T192" i="7"/>
  <c r="T187" i="7"/>
  <c r="R180" i="7"/>
  <c r="S180" i="7"/>
  <c r="R176" i="7"/>
  <c r="R194" i="7"/>
  <c r="O186" i="7"/>
  <c r="P176" i="7"/>
  <c r="T189" i="7"/>
  <c r="N175" i="7"/>
  <c r="N185" i="7"/>
  <c r="N179" i="7"/>
  <c r="R185" i="7"/>
  <c r="R193" i="7"/>
  <c r="R179" i="7"/>
  <c r="S197" i="7"/>
  <c r="O197" i="7"/>
  <c r="O182" i="7"/>
  <c r="S193" i="7"/>
  <c r="T186" i="7"/>
  <c r="N180" i="7"/>
  <c r="T175" i="7"/>
  <c r="N195" i="7"/>
  <c r="S190" i="7"/>
  <c r="P189" i="7"/>
  <c r="T194" i="7"/>
  <c r="Q186" i="7"/>
  <c r="T181" i="7"/>
  <c r="S178" i="7"/>
  <c r="S187" i="7"/>
  <c r="P186" i="7"/>
  <c r="R197" i="7"/>
  <c r="N186" i="7"/>
  <c r="Q188" i="7"/>
  <c r="Q189" i="7"/>
  <c r="R182" i="7"/>
  <c r="R195" i="7"/>
  <c r="T190" i="7"/>
  <c r="Q184" i="7"/>
  <c r="N189" i="7"/>
  <c r="P190" i="7"/>
  <c r="Q176" i="7"/>
  <c r="Q192" i="7"/>
  <c r="Q194" i="7"/>
  <c r="R187" i="7"/>
  <c r="T182" i="7"/>
  <c r="Q196" i="7"/>
  <c r="O187" i="7"/>
  <c r="N184" i="7"/>
  <c r="S175" i="7"/>
  <c r="P175" i="7"/>
  <c r="T178" i="7"/>
  <c r="O185" i="7"/>
  <c r="Q187" i="7"/>
  <c r="P178" i="7"/>
  <c r="R186" i="7"/>
  <c r="S191" i="7"/>
  <c r="Q191" i="7"/>
  <c r="O176" i="7"/>
  <c r="T191" i="7"/>
  <c r="P182" i="7"/>
  <c r="T195" i="7"/>
  <c r="N188" i="7"/>
  <c r="T183" i="7"/>
  <c r="Q190" i="7"/>
  <c r="Q177" i="7"/>
  <c r="T196" i="7"/>
  <c r="S183" i="7"/>
  <c r="Q181" i="7"/>
  <c r="Q197" i="7"/>
  <c r="N176" i="7"/>
  <c r="O175" i="7"/>
  <c r="N183" i="7"/>
  <c r="N190" i="7"/>
  <c r="P193" i="7"/>
  <c r="S182" i="7"/>
  <c r="S176" i="7"/>
  <c r="Q179" i="7"/>
  <c r="P195" i="7"/>
  <c r="S186" i="7"/>
  <c r="P197" i="7"/>
  <c r="P180" i="7"/>
  <c r="R196" i="7"/>
  <c r="N191" i="7"/>
  <c r="N192" i="7"/>
  <c r="M174" i="7"/>
  <c r="N194" i="7"/>
  <c r="N196" i="7"/>
  <c r="S189" i="7"/>
  <c r="R184" i="7"/>
  <c r="T193" i="7"/>
  <c r="O189" i="7"/>
  <c r="P187" i="7"/>
  <c r="R192" i="7"/>
  <c r="R181" i="7"/>
  <c r="O179" i="7"/>
  <c r="O192" i="7"/>
  <c r="O183" i="7"/>
  <c r="N187" i="7"/>
  <c r="N178" i="7"/>
  <c r="O184" i="7"/>
  <c r="P183" i="7"/>
  <c r="O190" i="7"/>
  <c r="T180" i="7"/>
  <c r="P196" i="7"/>
  <c r="P185" i="7"/>
  <c r="R188" i="7"/>
  <c r="P179" i="7"/>
  <c r="P192" i="7"/>
  <c r="N197" i="7"/>
  <c r="N193" i="7"/>
  <c r="S181" i="7"/>
  <c r="T185" i="7"/>
  <c r="Q195" i="7"/>
  <c r="Q183" i="7"/>
  <c r="O196" i="7"/>
  <c r="R190" i="7"/>
  <c r="P181" i="7"/>
  <c r="Q178" i="7"/>
  <c r="O195" i="7"/>
  <c r="V65" i="6"/>
  <c r="Y65" i="6"/>
  <c r="S58" i="6"/>
  <c r="T64" i="6"/>
  <c r="T62" i="6"/>
  <c r="X60" i="6"/>
  <c r="U58" i="6"/>
  <c r="R60" i="6"/>
  <c r="R61" i="6"/>
  <c r="W64" i="6"/>
  <c r="X59" i="6"/>
  <c r="U64" i="6"/>
  <c r="W60" i="6"/>
  <c r="V59" i="6"/>
  <c r="R59" i="6"/>
  <c r="S59" i="6"/>
  <c r="T60" i="6"/>
  <c r="S62" i="6"/>
  <c r="T61" i="6"/>
  <c r="S63" i="6"/>
  <c r="V63" i="6"/>
  <c r="W63" i="6"/>
  <c r="W58" i="6"/>
  <c r="W61" i="6"/>
  <c r="R62" i="6"/>
  <c r="U59" i="6"/>
  <c r="X64" i="6"/>
  <c r="Q57" i="6"/>
  <c r="T59" i="6"/>
  <c r="V61" i="6"/>
  <c r="X61" i="6"/>
  <c r="R63" i="6"/>
  <c r="U60" i="6"/>
  <c r="X62" i="6"/>
  <c r="R64" i="6"/>
  <c r="U61" i="6"/>
  <c r="T58" i="6"/>
  <c r="W62" i="6"/>
  <c r="V62" i="6"/>
  <c r="U63" i="6"/>
  <c r="R58" i="6"/>
  <c r="S64" i="6"/>
  <c r="V64" i="6"/>
  <c r="U62" i="6"/>
  <c r="S61" i="6"/>
  <c r="W59" i="6"/>
  <c r="S60" i="6"/>
  <c r="V58" i="6"/>
  <c r="X58" i="6"/>
  <c r="T63" i="6"/>
  <c r="V60" i="6"/>
  <c r="X63" i="6"/>
  <c r="Y336" i="7"/>
  <c r="J325" i="7"/>
  <c r="J335" i="7"/>
  <c r="Y333" i="7"/>
  <c r="J329" i="7"/>
  <c r="Y334" i="7"/>
  <c r="J324" i="7"/>
  <c r="Y325" i="7"/>
  <c r="Y330" i="7"/>
  <c r="Y332" i="7"/>
  <c r="Y329" i="7"/>
  <c r="Y324" i="7"/>
  <c r="J330" i="7"/>
  <c r="J328" i="7"/>
  <c r="Y327" i="7"/>
  <c r="J332" i="7"/>
  <c r="Y335" i="7"/>
  <c r="Y328" i="7"/>
  <c r="J327" i="7"/>
  <c r="J333" i="7"/>
  <c r="J334" i="7"/>
  <c r="U78" i="7"/>
  <c r="U80" i="7"/>
  <c r="N75" i="7"/>
  <c r="R74" i="7"/>
  <c r="O79" i="7"/>
  <c r="N79" i="7"/>
  <c r="P76" i="7"/>
  <c r="T77" i="7"/>
  <c r="T74" i="7"/>
  <c r="M72" i="7"/>
  <c r="S75" i="7"/>
  <c r="S73" i="7"/>
  <c r="R77" i="7"/>
  <c r="T73" i="7"/>
  <c r="R73" i="7"/>
  <c r="R75" i="7"/>
  <c r="P77" i="7"/>
  <c r="O76" i="7"/>
  <c r="S78" i="7"/>
  <c r="S79" i="7"/>
  <c r="N74" i="7"/>
  <c r="N73" i="7"/>
  <c r="T79" i="7"/>
  <c r="R79" i="7"/>
  <c r="Q78" i="7"/>
  <c r="O77" i="7"/>
  <c r="N77" i="7"/>
  <c r="P75" i="7"/>
  <c r="O78" i="7"/>
  <c r="Q77" i="7"/>
  <c r="N76" i="7"/>
  <c r="R78" i="7"/>
  <c r="T75" i="7"/>
  <c r="T76" i="7"/>
  <c r="Q75" i="7"/>
  <c r="Q74" i="7"/>
  <c r="N78" i="7"/>
  <c r="P74" i="7"/>
  <c r="S74" i="7"/>
  <c r="R76" i="7"/>
  <c r="Q76" i="7"/>
  <c r="P73" i="7"/>
  <c r="Q73" i="7"/>
  <c r="Q79" i="7"/>
  <c r="O75" i="7"/>
  <c r="P78" i="7"/>
  <c r="P79" i="7"/>
  <c r="S77" i="7"/>
  <c r="O74" i="7"/>
  <c r="T78" i="7"/>
  <c r="O73" i="7"/>
  <c r="S76" i="7"/>
  <c r="P216" i="7"/>
  <c r="O225" i="7"/>
  <c r="T211" i="7"/>
  <c r="Q208" i="7"/>
  <c r="S212" i="7"/>
  <c r="O218" i="7"/>
  <c r="Q216" i="7"/>
  <c r="T226" i="7"/>
  <c r="Q213" i="7"/>
  <c r="P224" i="7"/>
  <c r="P205" i="7"/>
  <c r="N216" i="7"/>
  <c r="T209" i="7"/>
  <c r="R225" i="7"/>
  <c r="P215" i="7"/>
  <c r="T225" i="7"/>
  <c r="S226" i="7"/>
  <c r="O212" i="7"/>
  <c r="S208" i="7"/>
  <c r="T218" i="7"/>
  <c r="Q218" i="7"/>
  <c r="N215" i="7"/>
  <c r="N210" i="7"/>
  <c r="P208" i="7"/>
  <c r="T216" i="7"/>
  <c r="Q225" i="7"/>
  <c r="R208" i="7"/>
  <c r="R224" i="7"/>
  <c r="S210" i="7"/>
  <c r="Q210" i="7"/>
  <c r="R214" i="7"/>
  <c r="S211" i="7"/>
  <c r="P225" i="7"/>
  <c r="N217" i="7"/>
  <c r="S216" i="7"/>
  <c r="R215" i="7"/>
  <c r="S223" i="7"/>
  <c r="S227" i="7"/>
  <c r="O223" i="7"/>
  <c r="P214" i="7"/>
  <c r="R217" i="7"/>
  <c r="O211" i="7"/>
  <c r="T224" i="7"/>
  <c r="Q222" i="7"/>
  <c r="R207" i="7"/>
  <c r="M204" i="7"/>
  <c r="N209" i="7"/>
  <c r="Q217" i="7"/>
  <c r="Q227" i="7"/>
  <c r="S206" i="7"/>
  <c r="R227" i="7"/>
  <c r="S213" i="7"/>
  <c r="T213" i="7"/>
  <c r="Q223" i="7"/>
  <c r="P210" i="7"/>
  <c r="O222" i="7"/>
  <c r="S205" i="7"/>
  <c r="T212" i="7"/>
  <c r="R219" i="7"/>
  <c r="Q209" i="7"/>
  <c r="Q219" i="7"/>
  <c r="O216" i="7"/>
  <c r="T206" i="7"/>
  <c r="Q215" i="7"/>
  <c r="P226" i="7"/>
  <c r="S215" i="7"/>
  <c r="Q226" i="7"/>
  <c r="N208" i="7"/>
  <c r="N222" i="7"/>
  <c r="N223" i="7"/>
  <c r="P227" i="7"/>
  <c r="O226" i="7"/>
  <c r="S218" i="7"/>
  <c r="Q224" i="7"/>
  <c r="R226" i="7"/>
  <c r="Q212" i="7"/>
  <c r="O208" i="7"/>
  <c r="S220" i="7"/>
  <c r="N207" i="7"/>
  <c r="N219" i="7"/>
  <c r="N218" i="7"/>
  <c r="T205" i="7"/>
  <c r="N214" i="7"/>
  <c r="O206" i="7"/>
  <c r="P223" i="7"/>
  <c r="R218" i="7"/>
  <c r="R209" i="7"/>
  <c r="R211" i="7"/>
  <c r="O224" i="7"/>
  <c r="P207" i="7"/>
  <c r="T222" i="7"/>
  <c r="R210" i="7"/>
  <c r="R221" i="7"/>
  <c r="O221" i="7"/>
  <c r="R222" i="7"/>
  <c r="R206" i="7"/>
  <c r="O207" i="7"/>
  <c r="P221" i="7"/>
  <c r="Q206" i="7"/>
  <c r="P219" i="7"/>
  <c r="N221" i="7"/>
  <c r="O205" i="7"/>
  <c r="P212" i="7"/>
  <c r="T208" i="7"/>
  <c r="T214" i="7"/>
  <c r="P211" i="7"/>
  <c r="P213" i="7"/>
  <c r="S222" i="7"/>
  <c r="R212" i="7"/>
  <c r="R223" i="7"/>
  <c r="S219" i="7"/>
  <c r="O213" i="7"/>
  <c r="T220" i="7"/>
  <c r="S221" i="7"/>
  <c r="O210" i="7"/>
  <c r="S224" i="7"/>
  <c r="S217" i="7"/>
  <c r="P217" i="7"/>
  <c r="Q207" i="7"/>
  <c r="S209" i="7"/>
  <c r="T221" i="7"/>
  <c r="O220" i="7"/>
  <c r="N226" i="7"/>
  <c r="N211" i="7"/>
  <c r="P209" i="7"/>
  <c r="T217" i="7"/>
  <c r="O215" i="7"/>
  <c r="O217" i="7"/>
  <c r="T223" i="7"/>
  <c r="O219" i="7"/>
  <c r="R216" i="7"/>
  <c r="O227" i="7"/>
  <c r="N225" i="7"/>
  <c r="P220" i="7"/>
  <c r="S207" i="7"/>
  <c r="P222" i="7"/>
  <c r="T210" i="7"/>
  <c r="R220" i="7"/>
  <c r="O209" i="7"/>
  <c r="Q221" i="7"/>
  <c r="N206" i="7"/>
  <c r="N220" i="7"/>
  <c r="N205" i="7"/>
  <c r="S225" i="7"/>
  <c r="R213" i="7"/>
  <c r="Q214" i="7"/>
  <c r="T215" i="7"/>
  <c r="P206" i="7"/>
  <c r="P218" i="7"/>
  <c r="S214" i="7"/>
  <c r="Q205" i="7"/>
  <c r="N212" i="7"/>
  <c r="N213" i="7"/>
  <c r="N224" i="7"/>
  <c r="R205" i="7"/>
  <c r="N227" i="7"/>
  <c r="T227" i="7"/>
  <c r="Q211" i="7"/>
  <c r="Q220" i="7"/>
  <c r="T207" i="7"/>
  <c r="T219" i="7"/>
  <c r="O214" i="7"/>
  <c r="S335" i="6"/>
  <c r="Z336" i="6"/>
  <c r="S329" i="6"/>
  <c r="S330" i="6"/>
  <c r="S333" i="6"/>
  <c r="S324" i="6"/>
  <c r="S334" i="6"/>
  <c r="S327" i="6"/>
  <c r="S328" i="6"/>
  <c r="S325" i="6"/>
  <c r="S332" i="6"/>
  <c r="W284" i="6"/>
  <c r="R274" i="6"/>
  <c r="W266" i="6"/>
  <c r="X271" i="6"/>
  <c r="U272" i="6"/>
  <c r="V276" i="6"/>
  <c r="U271" i="6"/>
  <c r="W275" i="6"/>
  <c r="T274" i="6"/>
  <c r="T281" i="6"/>
  <c r="T284" i="6"/>
  <c r="T278" i="6"/>
  <c r="T283" i="6"/>
  <c r="W270" i="6"/>
  <c r="T271" i="6"/>
  <c r="V280" i="6"/>
  <c r="U266" i="6"/>
  <c r="S272" i="6"/>
  <c r="X283" i="6"/>
  <c r="X267" i="6"/>
  <c r="T275" i="6"/>
  <c r="V267" i="6"/>
  <c r="Q264" i="6"/>
  <c r="S284" i="6"/>
  <c r="S269" i="6"/>
  <c r="V268" i="6"/>
  <c r="U285" i="6"/>
  <c r="S274" i="6"/>
  <c r="R275" i="6"/>
  <c r="V270" i="6"/>
  <c r="W286" i="6"/>
  <c r="W267" i="6"/>
  <c r="T276" i="6"/>
  <c r="S271" i="6"/>
  <c r="X279" i="6"/>
  <c r="X273" i="6"/>
  <c r="T270" i="6"/>
  <c r="V282" i="6"/>
  <c r="U273" i="6"/>
  <c r="U265" i="6"/>
  <c r="R281" i="6"/>
  <c r="R270" i="6"/>
  <c r="V265" i="6"/>
  <c r="R269" i="6"/>
  <c r="W280" i="6"/>
  <c r="S270" i="6"/>
  <c r="X282" i="6"/>
  <c r="T268" i="6"/>
  <c r="T269" i="6"/>
  <c r="V273" i="6"/>
  <c r="U286" i="6"/>
  <c r="W281" i="6"/>
  <c r="R266" i="6"/>
  <c r="R287" i="6"/>
  <c r="S279" i="6"/>
  <c r="V284" i="6"/>
  <c r="T285" i="6"/>
  <c r="S286" i="6"/>
  <c r="X277" i="6"/>
  <c r="X287" i="6"/>
  <c r="W276" i="6"/>
  <c r="R273" i="6"/>
  <c r="W265" i="6"/>
  <c r="R278" i="6"/>
  <c r="R276" i="6"/>
  <c r="V286" i="6"/>
  <c r="U284" i="6"/>
  <c r="X270" i="6"/>
  <c r="T286" i="6"/>
  <c r="X280" i="6"/>
  <c r="R265" i="6"/>
  <c r="R272" i="6"/>
  <c r="R267" i="6"/>
  <c r="W285" i="6"/>
  <c r="V287" i="6"/>
  <c r="V266" i="6"/>
  <c r="S267" i="6"/>
  <c r="W271" i="6"/>
  <c r="X275" i="6"/>
  <c r="W283" i="6"/>
  <c r="U267" i="6"/>
  <c r="R279" i="6"/>
  <c r="U283" i="6"/>
  <c r="W269" i="6"/>
  <c r="S285" i="6"/>
  <c r="W273" i="6"/>
  <c r="X286" i="6"/>
  <c r="X274" i="6"/>
  <c r="S277" i="6"/>
  <c r="R284" i="6"/>
  <c r="S266" i="6"/>
  <c r="U287" i="6"/>
  <c r="X285" i="6"/>
  <c r="S283" i="6"/>
  <c r="S281" i="6"/>
  <c r="X276" i="6"/>
  <c r="R271" i="6"/>
  <c r="U268" i="6"/>
  <c r="W272" i="6"/>
  <c r="X284" i="6"/>
  <c r="U279" i="6"/>
  <c r="X268" i="6"/>
  <c r="S278" i="6"/>
  <c r="U276" i="6"/>
  <c r="V275" i="6"/>
  <c r="X269" i="6"/>
  <c r="V277" i="6"/>
  <c r="X272" i="6"/>
  <c r="T280" i="6"/>
  <c r="W274" i="6"/>
  <c r="T267" i="6"/>
  <c r="R282" i="6"/>
  <c r="X278" i="6"/>
  <c r="T282" i="6"/>
  <c r="W278" i="6"/>
  <c r="U282" i="6"/>
  <c r="U278" i="6"/>
  <c r="S287" i="6"/>
  <c r="S275" i="6"/>
  <c r="W279" i="6"/>
  <c r="R280" i="6"/>
  <c r="R285" i="6"/>
  <c r="T265" i="6"/>
  <c r="V285" i="6"/>
  <c r="U274" i="6"/>
  <c r="T277" i="6"/>
  <c r="T272" i="6"/>
  <c r="W277" i="6"/>
  <c r="V274" i="6"/>
  <c r="U281" i="6"/>
  <c r="V283" i="6"/>
  <c r="T266" i="6"/>
  <c r="W282" i="6"/>
  <c r="W287" i="6"/>
  <c r="U269" i="6"/>
  <c r="U270" i="6"/>
  <c r="X265" i="6"/>
  <c r="U275" i="6"/>
  <c r="S268" i="6"/>
  <c r="T279" i="6"/>
  <c r="V272" i="6"/>
  <c r="X281" i="6"/>
  <c r="V271" i="6"/>
  <c r="T273" i="6"/>
  <c r="V278" i="6"/>
  <c r="W268" i="6"/>
  <c r="S273" i="6"/>
  <c r="U277" i="6"/>
  <c r="R286" i="6"/>
  <c r="R277" i="6"/>
  <c r="R268" i="6"/>
  <c r="S265" i="6"/>
  <c r="R283" i="6"/>
  <c r="V279" i="6"/>
  <c r="V281" i="6"/>
  <c r="U280" i="6"/>
  <c r="S280" i="6"/>
  <c r="S282" i="6"/>
  <c r="V269" i="6"/>
  <c r="X266" i="6"/>
  <c r="S276" i="6"/>
  <c r="T287" i="6"/>
  <c r="S167" i="7"/>
  <c r="N145" i="7"/>
  <c r="Q150" i="7"/>
  <c r="T155" i="7"/>
  <c r="Q157" i="7"/>
  <c r="P157" i="7"/>
  <c r="Q148" i="7"/>
  <c r="P146" i="7"/>
  <c r="Q163" i="7"/>
  <c r="P162" i="7"/>
  <c r="R147" i="7"/>
  <c r="R156" i="7"/>
  <c r="Q145" i="7"/>
  <c r="P145" i="7"/>
  <c r="N150" i="7"/>
  <c r="Q162" i="7"/>
  <c r="O164" i="7"/>
  <c r="Q147" i="7"/>
  <c r="T167" i="7"/>
  <c r="O156" i="7"/>
  <c r="R151" i="7"/>
  <c r="P165" i="7"/>
  <c r="R159" i="7"/>
  <c r="M144" i="7"/>
  <c r="N159" i="7"/>
  <c r="N165" i="7"/>
  <c r="O154" i="7"/>
  <c r="O165" i="7"/>
  <c r="S151" i="7"/>
  <c r="T148" i="7"/>
  <c r="O161" i="7"/>
  <c r="Q160" i="7"/>
  <c r="O162" i="7"/>
  <c r="R163" i="7"/>
  <c r="O160" i="7"/>
  <c r="P153" i="7"/>
  <c r="T159" i="7"/>
  <c r="O153" i="7"/>
  <c r="Q151" i="7"/>
  <c r="P167" i="7"/>
  <c r="N155" i="7"/>
  <c r="R149" i="7"/>
  <c r="T145" i="7"/>
  <c r="N154" i="7"/>
  <c r="R166" i="7"/>
  <c r="S163" i="7"/>
  <c r="S157" i="7"/>
  <c r="P152" i="7"/>
  <c r="S162" i="7"/>
  <c r="T166" i="7"/>
  <c r="O146" i="7"/>
  <c r="N162" i="7"/>
  <c r="N156" i="7"/>
  <c r="S159" i="7"/>
  <c r="R167" i="7"/>
  <c r="S160" i="7"/>
  <c r="T163" i="7"/>
  <c r="P160" i="7"/>
  <c r="R152" i="7"/>
  <c r="O149" i="7"/>
  <c r="S156" i="7"/>
  <c r="S166" i="7"/>
  <c r="N160" i="7"/>
  <c r="O167" i="7"/>
  <c r="S154" i="7"/>
  <c r="R161" i="7"/>
  <c r="S158" i="7"/>
  <c r="S152" i="7"/>
  <c r="P148" i="7"/>
  <c r="T146" i="7"/>
  <c r="P154" i="7"/>
  <c r="Q156" i="7"/>
  <c r="Q158" i="7"/>
  <c r="N163" i="7"/>
  <c r="N149" i="7"/>
  <c r="R145" i="7"/>
  <c r="N164" i="7"/>
  <c r="N148" i="7"/>
  <c r="O145" i="7"/>
  <c r="S147" i="7"/>
  <c r="T157" i="7"/>
  <c r="T154" i="7"/>
  <c r="T150" i="7"/>
  <c r="R148" i="7"/>
  <c r="Q164" i="7"/>
  <c r="R164" i="7"/>
  <c r="O166" i="7"/>
  <c r="O148" i="7"/>
  <c r="N167" i="7"/>
  <c r="S164" i="7"/>
  <c r="T153" i="7"/>
  <c r="P156" i="7"/>
  <c r="Q153" i="7"/>
  <c r="O150" i="7"/>
  <c r="R158" i="7"/>
  <c r="P158" i="7"/>
  <c r="O163" i="7"/>
  <c r="N147" i="7"/>
  <c r="R153" i="7"/>
  <c r="P149" i="7"/>
  <c r="Q167" i="7"/>
  <c r="P161" i="7"/>
  <c r="T152" i="7"/>
  <c r="S161" i="7"/>
  <c r="R165" i="7"/>
  <c r="N161" i="7"/>
  <c r="N151" i="7"/>
  <c r="P155" i="7"/>
  <c r="O147" i="7"/>
  <c r="Q152" i="7"/>
  <c r="R150" i="7"/>
  <c r="P166" i="7"/>
  <c r="O152" i="7"/>
  <c r="S155" i="7"/>
  <c r="R154" i="7"/>
  <c r="P163" i="7"/>
  <c r="Q166" i="7"/>
  <c r="S149" i="7"/>
  <c r="O151" i="7"/>
  <c r="N146" i="7"/>
  <c r="S165" i="7"/>
  <c r="T160" i="7"/>
  <c r="Q159" i="7"/>
  <c r="T161" i="7"/>
  <c r="N166" i="7"/>
  <c r="P159" i="7"/>
  <c r="N157" i="7"/>
  <c r="N153" i="7"/>
  <c r="P164" i="7"/>
  <c r="O158" i="7"/>
  <c r="Q149" i="7"/>
  <c r="T151" i="7"/>
  <c r="P150" i="7"/>
  <c r="T147" i="7"/>
  <c r="S150" i="7"/>
  <c r="R160" i="7"/>
  <c r="S146" i="7"/>
  <c r="P151" i="7"/>
  <c r="R162" i="7"/>
  <c r="T156" i="7"/>
  <c r="R146" i="7"/>
  <c r="O157" i="7"/>
  <c r="T162" i="7"/>
  <c r="N158" i="7"/>
  <c r="S145" i="7"/>
  <c r="S148" i="7"/>
  <c r="T164" i="7"/>
  <c r="O159" i="7"/>
  <c r="Q146" i="7"/>
  <c r="O155" i="7"/>
  <c r="Q154" i="7"/>
  <c r="T149" i="7"/>
  <c r="Q165" i="7"/>
  <c r="N152" i="7"/>
  <c r="Q161" i="7"/>
  <c r="R155" i="7"/>
  <c r="P147" i="7"/>
  <c r="T165" i="7"/>
  <c r="T158" i="7"/>
  <c r="S153" i="7"/>
  <c r="Q155" i="7"/>
  <c r="R157" i="7"/>
  <c r="Y325" i="2"/>
  <c r="J332" i="2"/>
  <c r="Y324" i="2"/>
  <c r="J328" i="2"/>
  <c r="Y335" i="2"/>
  <c r="Y330" i="2"/>
  <c r="J333" i="2"/>
  <c r="Y334" i="2"/>
  <c r="J325" i="2"/>
  <c r="J329" i="2"/>
  <c r="Y332" i="2"/>
  <c r="Y328" i="2"/>
  <c r="Y333" i="2"/>
  <c r="Y327" i="2"/>
  <c r="Y329" i="2"/>
  <c r="J335" i="2"/>
  <c r="J327" i="2"/>
  <c r="J324" i="2"/>
  <c r="J330" i="2"/>
  <c r="J334" i="2"/>
  <c r="U37" i="7"/>
  <c r="N30" i="7"/>
  <c r="Q35" i="7"/>
  <c r="S31" i="7"/>
  <c r="R31" i="7"/>
  <c r="R36" i="7"/>
  <c r="P36" i="7"/>
  <c r="O32" i="7"/>
  <c r="P35" i="7"/>
  <c r="S33" i="7"/>
  <c r="P32" i="7"/>
  <c r="P33" i="7"/>
  <c r="N34" i="7"/>
  <c r="S30" i="7"/>
  <c r="T30" i="7"/>
  <c r="S35" i="7"/>
  <c r="O31" i="7"/>
  <c r="P34" i="7"/>
  <c r="O30" i="7"/>
  <c r="O34" i="7"/>
  <c r="Q32" i="7"/>
  <c r="T35" i="7"/>
  <c r="Q30" i="7"/>
  <c r="T33" i="7"/>
  <c r="R30" i="7"/>
  <c r="N31" i="7"/>
  <c r="Q34" i="7"/>
  <c r="O36" i="7"/>
  <c r="R32" i="7"/>
  <c r="T36" i="7"/>
  <c r="S36" i="7"/>
  <c r="M29" i="7"/>
  <c r="O35" i="7"/>
  <c r="T34" i="7"/>
  <c r="S32" i="7"/>
  <c r="N35" i="7"/>
  <c r="S34" i="7"/>
  <c r="Q33" i="7"/>
  <c r="Q31" i="7"/>
  <c r="N32" i="7"/>
  <c r="N36" i="7"/>
  <c r="N33" i="7"/>
  <c r="O33" i="7"/>
  <c r="R33" i="7"/>
  <c r="Q36" i="7"/>
  <c r="R34" i="7"/>
  <c r="R35" i="7"/>
  <c r="P30" i="7"/>
  <c r="T32" i="7"/>
  <c r="P31" i="7"/>
  <c r="T31" i="7"/>
  <c r="N109" i="7"/>
  <c r="P109" i="7"/>
  <c r="AA330" i="7"/>
  <c r="U105" i="7"/>
  <c r="O51" i="7"/>
  <c r="U49" i="7"/>
  <c r="U46" i="7"/>
  <c r="M51" i="7"/>
  <c r="Y326" i="7"/>
  <c r="AH336" i="2"/>
  <c r="AA331" i="7"/>
  <c r="U102" i="7"/>
  <c r="U59" i="7"/>
  <c r="Y106" i="6"/>
  <c r="U65" i="6"/>
  <c r="U109" i="6"/>
  <c r="U103" i="7"/>
  <c r="T109" i="7"/>
  <c r="T109" i="6"/>
  <c r="O109" i="7"/>
  <c r="M331" i="7"/>
  <c r="O331" i="2"/>
  <c r="O331" i="6"/>
  <c r="R109" i="6"/>
  <c r="U73" i="7"/>
  <c r="U77" i="7"/>
  <c r="S51" i="7"/>
  <c r="Z331" i="7"/>
  <c r="Z326" i="7"/>
  <c r="K326" i="2"/>
  <c r="U87" i="7"/>
  <c r="U76" i="7"/>
  <c r="R109" i="7"/>
  <c r="Y105" i="6"/>
  <c r="Y103" i="6"/>
  <c r="U94" i="7"/>
  <c r="Y64" i="6"/>
  <c r="Q80" i="7"/>
  <c r="J331" i="7"/>
  <c r="AC326" i="2"/>
  <c r="AC332" i="6"/>
  <c r="AC325" i="6"/>
  <c r="AC327" i="6"/>
  <c r="AC333" i="6"/>
  <c r="AC336" i="6"/>
  <c r="AC328" i="2"/>
  <c r="AC324" i="2"/>
  <c r="AG334" i="6"/>
  <c r="AG332" i="6"/>
  <c r="AG324" i="6"/>
  <c r="AG327" i="6"/>
  <c r="AA324" i="7"/>
  <c r="AA332" i="7"/>
  <c r="M326" i="7"/>
  <c r="T336" i="7"/>
  <c r="AB336" i="7"/>
  <c r="M332" i="7"/>
  <c r="M329" i="7"/>
  <c r="AB327" i="7"/>
  <c r="M328" i="7"/>
  <c r="AB324" i="7"/>
  <c r="AB329" i="7"/>
  <c r="AB334" i="7"/>
  <c r="M327" i="7"/>
  <c r="AB328" i="7"/>
  <c r="M333" i="7"/>
  <c r="AB330" i="7"/>
  <c r="M324" i="7"/>
  <c r="AB335" i="7"/>
  <c r="M334" i="7"/>
  <c r="AB325" i="7"/>
  <c r="AB333" i="7"/>
  <c r="M330" i="7"/>
  <c r="AB332" i="7"/>
  <c r="M335" i="7"/>
  <c r="M325" i="7"/>
  <c r="Y104" i="6"/>
  <c r="Y109" i="6"/>
  <c r="R104" i="6"/>
  <c r="S107" i="6"/>
  <c r="S102" i="6"/>
  <c r="R106" i="6"/>
  <c r="Q101" i="6"/>
  <c r="S108" i="6"/>
  <c r="U102" i="6"/>
  <c r="S104" i="6"/>
  <c r="X103" i="6"/>
  <c r="V106" i="6"/>
  <c r="T102" i="6"/>
  <c r="R108" i="6"/>
  <c r="X102" i="6"/>
  <c r="S106" i="6"/>
  <c r="R102" i="6"/>
  <c r="R107" i="6"/>
  <c r="S105" i="6"/>
  <c r="S103" i="6"/>
  <c r="U105" i="6"/>
  <c r="X108" i="6"/>
  <c r="U104" i="6"/>
  <c r="X105" i="6"/>
  <c r="V103" i="6"/>
  <c r="W105" i="6"/>
  <c r="U108" i="6"/>
  <c r="X107" i="6"/>
  <c r="U103" i="6"/>
  <c r="W108" i="6"/>
  <c r="R105" i="6"/>
  <c r="R103" i="6"/>
  <c r="T105" i="6"/>
  <c r="U106" i="6"/>
  <c r="W107" i="6"/>
  <c r="W102" i="6"/>
  <c r="U107" i="6"/>
  <c r="T108" i="6"/>
  <c r="V105" i="6"/>
  <c r="V108" i="6"/>
  <c r="V104" i="6"/>
  <c r="V107" i="6"/>
  <c r="W103" i="6"/>
  <c r="W106" i="6"/>
  <c r="T103" i="6"/>
  <c r="V102" i="6"/>
  <c r="W104" i="6"/>
  <c r="X104" i="6"/>
  <c r="X106" i="6"/>
  <c r="T104" i="6"/>
  <c r="T107" i="6"/>
  <c r="T106" i="6"/>
  <c r="U62" i="7"/>
  <c r="U65" i="7"/>
  <c r="N59" i="7"/>
  <c r="T63" i="7"/>
  <c r="T58" i="7"/>
  <c r="O64" i="7"/>
  <c r="Q64" i="7"/>
  <c r="P58" i="7"/>
  <c r="N63" i="7"/>
  <c r="Q60" i="7"/>
  <c r="Q59" i="7"/>
  <c r="Q58" i="7"/>
  <c r="S58" i="7"/>
  <c r="O62" i="7"/>
  <c r="R60" i="7"/>
  <c r="P61" i="7"/>
  <c r="N58" i="7"/>
  <c r="O58" i="7"/>
  <c r="S63" i="7"/>
  <c r="P63" i="7"/>
  <c r="S64" i="7"/>
  <c r="P60" i="7"/>
  <c r="Q63" i="7"/>
  <c r="O61" i="7"/>
  <c r="S59" i="7"/>
  <c r="O60" i="7"/>
  <c r="R64" i="7"/>
  <c r="T64" i="7"/>
  <c r="R58" i="7"/>
  <c r="N64" i="7"/>
  <c r="T59" i="7"/>
  <c r="R62" i="7"/>
  <c r="T60" i="7"/>
  <c r="N60" i="7"/>
  <c r="P59" i="7"/>
  <c r="Q61" i="7"/>
  <c r="N61" i="7"/>
  <c r="N62" i="7"/>
  <c r="S61" i="7"/>
  <c r="S62" i="7"/>
  <c r="R59" i="7"/>
  <c r="Q62" i="7"/>
  <c r="P64" i="7"/>
  <c r="R61" i="7"/>
  <c r="O59" i="7"/>
  <c r="S60" i="7"/>
  <c r="T61" i="7"/>
  <c r="R63" i="7"/>
  <c r="M57" i="7"/>
  <c r="O63" i="7"/>
  <c r="P62" i="7"/>
  <c r="T62" i="7"/>
  <c r="P335" i="6"/>
  <c r="W336" i="6"/>
  <c r="AE336" i="6"/>
  <c r="P330" i="6"/>
  <c r="P329" i="6"/>
  <c r="AE332" i="6"/>
  <c r="P324" i="6"/>
  <c r="P334" i="6"/>
  <c r="P325" i="6"/>
  <c r="AE327" i="6"/>
  <c r="AE333" i="6"/>
  <c r="AE328" i="6"/>
  <c r="P333" i="6"/>
  <c r="AE330" i="6"/>
  <c r="AE335" i="6"/>
  <c r="AE329" i="6"/>
  <c r="P328" i="6"/>
  <c r="P332" i="6"/>
  <c r="AE324" i="6"/>
  <c r="AE334" i="6"/>
  <c r="AE325" i="6"/>
  <c r="P327" i="6"/>
  <c r="S37" i="6"/>
  <c r="Y37" i="6"/>
  <c r="U33" i="6"/>
  <c r="V33" i="6"/>
  <c r="S30" i="6"/>
  <c r="W30" i="6"/>
  <c r="S36" i="6"/>
  <c r="V31" i="6"/>
  <c r="X34" i="6"/>
  <c r="X35" i="6"/>
  <c r="R36" i="6"/>
  <c r="R34" i="6"/>
  <c r="U36" i="6"/>
  <c r="U32" i="6"/>
  <c r="T35" i="6"/>
  <c r="T33" i="6"/>
  <c r="T36" i="6"/>
  <c r="R30" i="6"/>
  <c r="U31" i="6"/>
  <c r="T32" i="6"/>
  <c r="V35" i="6"/>
  <c r="T31" i="6"/>
  <c r="W34" i="6"/>
  <c r="X33" i="6"/>
  <c r="U30" i="6"/>
  <c r="W32" i="6"/>
  <c r="X32" i="6"/>
  <c r="U35" i="6"/>
  <c r="V32" i="6"/>
  <c r="V36" i="6"/>
  <c r="V30" i="6"/>
  <c r="R32" i="6"/>
  <c r="T30" i="6"/>
  <c r="S31" i="6"/>
  <c r="X36" i="6"/>
  <c r="Q29" i="6"/>
  <c r="R33" i="6"/>
  <c r="R35" i="6"/>
  <c r="S35" i="6"/>
  <c r="V34" i="6"/>
  <c r="S33" i="6"/>
  <c r="X31" i="6"/>
  <c r="R31" i="6"/>
  <c r="U34" i="6"/>
  <c r="W31" i="6"/>
  <c r="S32" i="6"/>
  <c r="X30" i="6"/>
  <c r="S34" i="6"/>
  <c r="W35" i="6"/>
  <c r="W36" i="6"/>
  <c r="W33" i="6"/>
  <c r="T34" i="6"/>
  <c r="K330" i="2"/>
  <c r="Z336" i="2"/>
  <c r="Z325" i="2"/>
  <c r="K335" i="2"/>
  <c r="K327" i="2"/>
  <c r="Z329" i="2"/>
  <c r="Z328" i="2"/>
  <c r="Z333" i="2"/>
  <c r="Z327" i="2"/>
  <c r="K324" i="2"/>
  <c r="K332" i="2"/>
  <c r="Z330" i="2"/>
  <c r="K334" i="2"/>
  <c r="K333" i="2"/>
  <c r="Z324" i="2"/>
  <c r="K329" i="2"/>
  <c r="Z334" i="2"/>
  <c r="K325" i="2"/>
  <c r="Z335" i="2"/>
  <c r="Z332" i="2"/>
  <c r="K328" i="2"/>
  <c r="S313" i="6"/>
  <c r="T294" i="6"/>
  <c r="R315" i="6"/>
  <c r="R294" i="6"/>
  <c r="R306" i="6"/>
  <c r="T315" i="6"/>
  <c r="S297" i="6"/>
  <c r="U316" i="6"/>
  <c r="V301" i="6"/>
  <c r="V306" i="6"/>
  <c r="S295" i="6"/>
  <c r="X298" i="6"/>
  <c r="X300" i="6"/>
  <c r="V298" i="6"/>
  <c r="R313" i="6"/>
  <c r="X296" i="6"/>
  <c r="S312" i="6"/>
  <c r="U302" i="6"/>
  <c r="S298" i="6"/>
  <c r="T312" i="6"/>
  <c r="U304" i="6"/>
  <c r="V315" i="6"/>
  <c r="R314" i="6"/>
  <c r="T298" i="6"/>
  <c r="V305" i="6"/>
  <c r="X307" i="6"/>
  <c r="U314" i="6"/>
  <c r="S315" i="6"/>
  <c r="U295" i="6"/>
  <c r="S310" i="6"/>
  <c r="X308" i="6"/>
  <c r="X313" i="6"/>
  <c r="X310" i="6"/>
  <c r="X306" i="6"/>
  <c r="S301" i="6"/>
  <c r="V302" i="6"/>
  <c r="V307" i="6"/>
  <c r="U309" i="6"/>
  <c r="X295" i="6"/>
  <c r="U298" i="6"/>
  <c r="V309" i="6"/>
  <c r="V303" i="6"/>
  <c r="S296" i="6"/>
  <c r="V295" i="6"/>
  <c r="U305" i="6"/>
  <c r="X315" i="6"/>
  <c r="R312" i="6"/>
  <c r="U311" i="6"/>
  <c r="X301" i="6"/>
  <c r="T310" i="6"/>
  <c r="V308" i="6"/>
  <c r="V311" i="6"/>
  <c r="S316" i="6"/>
  <c r="R300" i="6"/>
  <c r="S294" i="6"/>
  <c r="R307" i="6"/>
  <c r="U294" i="6"/>
  <c r="R298" i="6"/>
  <c r="R303" i="6"/>
  <c r="X297" i="6"/>
  <c r="V316" i="6"/>
  <c r="U306" i="6"/>
  <c r="S308" i="6"/>
  <c r="W311" i="6"/>
  <c r="X294" i="6"/>
  <c r="V294" i="6"/>
  <c r="R302" i="6"/>
  <c r="W299" i="6"/>
  <c r="S302" i="6"/>
  <c r="W302" i="6"/>
  <c r="X309" i="6"/>
  <c r="X312" i="6"/>
  <c r="T314" i="6"/>
  <c r="V300" i="6"/>
  <c r="V313" i="6"/>
  <c r="W315" i="6"/>
  <c r="W316" i="6"/>
  <c r="V312" i="6"/>
  <c r="S305" i="6"/>
  <c r="T302" i="6"/>
  <c r="T299" i="6"/>
  <c r="W305" i="6"/>
  <c r="S311" i="6"/>
  <c r="T308" i="6"/>
  <c r="X304" i="6"/>
  <c r="W309" i="6"/>
  <c r="T300" i="6"/>
  <c r="R305" i="6"/>
  <c r="T296" i="6"/>
  <c r="S299" i="6"/>
  <c r="W314" i="6"/>
  <c r="U303" i="6"/>
  <c r="R295" i="6"/>
  <c r="R309" i="6"/>
  <c r="T309" i="6"/>
  <c r="S300" i="6"/>
  <c r="U312" i="6"/>
  <c r="U313" i="6"/>
  <c r="U301" i="6"/>
  <c r="S307" i="6"/>
  <c r="T311" i="6"/>
  <c r="T303" i="6"/>
  <c r="T316" i="6"/>
  <c r="T304" i="6"/>
  <c r="V297" i="6"/>
  <c r="R299" i="6"/>
  <c r="W312" i="6"/>
  <c r="U310" i="6"/>
  <c r="W304" i="6"/>
  <c r="S303" i="6"/>
  <c r="X316" i="6"/>
  <c r="V314" i="6"/>
  <c r="W310" i="6"/>
  <c r="V299" i="6"/>
  <c r="R310" i="6"/>
  <c r="U308" i="6"/>
  <c r="R297" i="6"/>
  <c r="W306" i="6"/>
  <c r="V310" i="6"/>
  <c r="W313" i="6"/>
  <c r="X303" i="6"/>
  <c r="T313" i="6"/>
  <c r="X299" i="6"/>
  <c r="W296" i="6"/>
  <c r="U307" i="6"/>
  <c r="V296" i="6"/>
  <c r="W297" i="6"/>
  <c r="W307" i="6"/>
  <c r="R296" i="6"/>
  <c r="R308" i="6"/>
  <c r="W295" i="6"/>
  <c r="T306" i="6"/>
  <c r="U315" i="6"/>
  <c r="W303" i="6"/>
  <c r="W301" i="6"/>
  <c r="W300" i="6"/>
  <c r="U299" i="6"/>
  <c r="R301" i="6"/>
  <c r="R304" i="6"/>
  <c r="R316" i="6"/>
  <c r="S304" i="6"/>
  <c r="S306" i="6"/>
  <c r="T297" i="6"/>
  <c r="U296" i="6"/>
  <c r="T301" i="6"/>
  <c r="X302" i="6"/>
  <c r="T307" i="6"/>
  <c r="S309" i="6"/>
  <c r="W308" i="6"/>
  <c r="U300" i="6"/>
  <c r="Q293" i="6"/>
  <c r="R311" i="6"/>
  <c r="W294" i="6"/>
  <c r="T305" i="6"/>
  <c r="X314" i="6"/>
  <c r="X305" i="6"/>
  <c r="X311" i="6"/>
  <c r="U297" i="6"/>
  <c r="W298" i="6"/>
  <c r="T295" i="6"/>
  <c r="S314" i="6"/>
  <c r="V304" i="6"/>
  <c r="S145" i="6"/>
  <c r="W167" i="6"/>
  <c r="S152" i="6"/>
  <c r="S157" i="6"/>
  <c r="X155" i="6"/>
  <c r="X162" i="6"/>
  <c r="R156" i="6"/>
  <c r="V164" i="6"/>
  <c r="S151" i="6"/>
  <c r="X167" i="6"/>
  <c r="T150" i="6"/>
  <c r="U149" i="6"/>
  <c r="T149" i="6"/>
  <c r="T164" i="6"/>
  <c r="V154" i="6"/>
  <c r="X164" i="6"/>
  <c r="X166" i="6"/>
  <c r="T158" i="6"/>
  <c r="U145" i="6"/>
  <c r="X145" i="6"/>
  <c r="R165" i="6"/>
  <c r="S146" i="6"/>
  <c r="T160" i="6"/>
  <c r="S153" i="6"/>
  <c r="W148" i="6"/>
  <c r="X163" i="6"/>
  <c r="W152" i="6"/>
  <c r="W154" i="6"/>
  <c r="T167" i="6"/>
  <c r="W165" i="6"/>
  <c r="X157" i="6"/>
  <c r="T145" i="6"/>
  <c r="V152" i="6"/>
  <c r="V156" i="6"/>
  <c r="W163" i="6"/>
  <c r="X148" i="6"/>
  <c r="V155" i="6"/>
  <c r="X165" i="6"/>
  <c r="U160" i="6"/>
  <c r="U165" i="6"/>
  <c r="S156" i="6"/>
  <c r="R155" i="6"/>
  <c r="W162" i="6"/>
  <c r="R145" i="6"/>
  <c r="R167" i="6"/>
  <c r="V166" i="6"/>
  <c r="U146" i="6"/>
  <c r="V160" i="6"/>
  <c r="V148" i="6"/>
  <c r="V165" i="6"/>
  <c r="U151" i="6"/>
  <c r="V146" i="6"/>
  <c r="W145" i="6"/>
  <c r="R149" i="6"/>
  <c r="T159" i="6"/>
  <c r="T151" i="6"/>
  <c r="X153" i="6"/>
  <c r="X154" i="6"/>
  <c r="X150" i="6"/>
  <c r="W161" i="6"/>
  <c r="S159" i="6"/>
  <c r="U152" i="6"/>
  <c r="T147" i="6"/>
  <c r="W150" i="6"/>
  <c r="V161" i="6"/>
  <c r="T154" i="6"/>
  <c r="X147" i="6"/>
  <c r="U154" i="6"/>
  <c r="V162" i="6"/>
  <c r="U148" i="6"/>
  <c r="W146" i="6"/>
  <c r="U161" i="6"/>
  <c r="V157" i="6"/>
  <c r="U164" i="6"/>
  <c r="T157" i="6"/>
  <c r="R161" i="6"/>
  <c r="S158" i="6"/>
  <c r="U155" i="6"/>
  <c r="W158" i="6"/>
  <c r="X151" i="6"/>
  <c r="T155" i="6"/>
  <c r="U147" i="6"/>
  <c r="T156" i="6"/>
  <c r="R148" i="6"/>
  <c r="R159" i="6"/>
  <c r="R154" i="6"/>
  <c r="R147" i="6"/>
  <c r="R164" i="6"/>
  <c r="R152" i="6"/>
  <c r="W147" i="6"/>
  <c r="S164" i="6"/>
  <c r="S161" i="6"/>
  <c r="X152" i="6"/>
  <c r="S154" i="6"/>
  <c r="T162" i="6"/>
  <c r="U163" i="6"/>
  <c r="U159" i="6"/>
  <c r="X160" i="6"/>
  <c r="V167" i="6"/>
  <c r="W155" i="6"/>
  <c r="R166" i="6"/>
  <c r="V158" i="6"/>
  <c r="S165" i="6"/>
  <c r="U156" i="6"/>
  <c r="W157" i="6"/>
  <c r="V149" i="6"/>
  <c r="X158" i="6"/>
  <c r="V153" i="6"/>
  <c r="U166" i="6"/>
  <c r="S160" i="6"/>
  <c r="T146" i="6"/>
  <c r="W156" i="6"/>
  <c r="S167" i="6"/>
  <c r="T161" i="6"/>
  <c r="U150" i="6"/>
  <c r="T148" i="6"/>
  <c r="S166" i="6"/>
  <c r="X159" i="6"/>
  <c r="X161" i="6"/>
  <c r="U167" i="6"/>
  <c r="U162" i="6"/>
  <c r="V163" i="6"/>
  <c r="S149" i="6"/>
  <c r="V145" i="6"/>
  <c r="U153" i="6"/>
  <c r="T165" i="6"/>
  <c r="V151" i="6"/>
  <c r="S162" i="6"/>
  <c r="W166" i="6"/>
  <c r="X146" i="6"/>
  <c r="S150" i="6"/>
  <c r="V147" i="6"/>
  <c r="R160" i="6"/>
  <c r="Q144" i="6"/>
  <c r="R163" i="6"/>
  <c r="T163" i="6"/>
  <c r="S148" i="6"/>
  <c r="W153" i="6"/>
  <c r="X149" i="6"/>
  <c r="S147" i="6"/>
  <c r="R151" i="6"/>
  <c r="R158" i="6"/>
  <c r="R153" i="6"/>
  <c r="S163" i="6"/>
  <c r="W151" i="6"/>
  <c r="U158" i="6"/>
  <c r="X156" i="6"/>
  <c r="T166" i="6"/>
  <c r="W159" i="6"/>
  <c r="S155" i="6"/>
  <c r="R150" i="6"/>
  <c r="R157" i="6"/>
  <c r="R146" i="6"/>
  <c r="R162" i="6"/>
  <c r="T152" i="6"/>
  <c r="V150" i="6"/>
  <c r="V159" i="6"/>
  <c r="T153" i="6"/>
  <c r="W149" i="6"/>
  <c r="U157" i="6"/>
  <c r="W164" i="6"/>
  <c r="W160" i="6"/>
  <c r="X95" i="6"/>
  <c r="Y95" i="6"/>
  <c r="W89" i="6"/>
  <c r="V91" i="6"/>
  <c r="W93" i="6"/>
  <c r="V92" i="6"/>
  <c r="Q87" i="6"/>
  <c r="U91" i="6"/>
  <c r="T91" i="6"/>
  <c r="T89" i="6"/>
  <c r="W92" i="6"/>
  <c r="S91" i="6"/>
  <c r="T88" i="6"/>
  <c r="U88" i="6"/>
  <c r="W88" i="6"/>
  <c r="R91" i="6"/>
  <c r="R94" i="6"/>
  <c r="X93" i="6"/>
  <c r="W94" i="6"/>
  <c r="X89" i="6"/>
  <c r="R88" i="6"/>
  <c r="R90" i="6"/>
  <c r="S92" i="6"/>
  <c r="V94" i="6"/>
  <c r="X90" i="6"/>
  <c r="U90" i="6"/>
  <c r="R92" i="6"/>
  <c r="S88" i="6"/>
  <c r="X88" i="6"/>
  <c r="U93" i="6"/>
  <c r="W91" i="6"/>
  <c r="S89" i="6"/>
  <c r="V93" i="6"/>
  <c r="R89" i="6"/>
  <c r="V88" i="6"/>
  <c r="S94" i="6"/>
  <c r="W90" i="6"/>
  <c r="V89" i="6"/>
  <c r="T94" i="6"/>
  <c r="V90" i="6"/>
  <c r="S93" i="6"/>
  <c r="U89" i="6"/>
  <c r="T92" i="6"/>
  <c r="T90" i="6"/>
  <c r="U94" i="6"/>
  <c r="S90" i="6"/>
  <c r="U92" i="6"/>
  <c r="X91" i="6"/>
  <c r="R93" i="6"/>
  <c r="X92" i="6"/>
  <c r="X94" i="6"/>
  <c r="T93" i="6"/>
  <c r="N256" i="7"/>
  <c r="T241" i="7"/>
  <c r="Q253" i="7"/>
  <c r="N239" i="7"/>
  <c r="T249" i="7"/>
  <c r="Q249" i="7"/>
  <c r="T245" i="7"/>
  <c r="N255" i="7"/>
  <c r="N235" i="7"/>
  <c r="N240" i="7"/>
  <c r="P239" i="7"/>
  <c r="N253" i="7"/>
  <c r="S239" i="7"/>
  <c r="S247" i="7"/>
  <c r="Q236" i="7"/>
  <c r="S251" i="7"/>
  <c r="R237" i="7"/>
  <c r="R249" i="7"/>
  <c r="N241" i="7"/>
  <c r="Q237" i="7"/>
  <c r="O240" i="7"/>
  <c r="O241" i="7"/>
  <c r="T239" i="7"/>
  <c r="T247" i="7"/>
  <c r="P240" i="7"/>
  <c r="R243" i="7"/>
  <c r="T246" i="7"/>
  <c r="N243" i="7"/>
  <c r="S241" i="7"/>
  <c r="Q257" i="7"/>
  <c r="R242" i="7"/>
  <c r="R250" i="7"/>
  <c r="O238" i="7"/>
  <c r="S253" i="7"/>
  <c r="P251" i="7"/>
  <c r="R256" i="7"/>
  <c r="O247" i="7"/>
  <c r="T250" i="7"/>
  <c r="T238" i="7"/>
  <c r="T256" i="7"/>
  <c r="O236" i="7"/>
  <c r="P241" i="7"/>
  <c r="P255" i="7"/>
  <c r="O243" i="7"/>
  <c r="R245" i="7"/>
  <c r="T242" i="7"/>
  <c r="P253" i="7"/>
  <c r="P250" i="7"/>
  <c r="P254" i="7"/>
  <c r="O248" i="7"/>
  <c r="P242" i="7"/>
  <c r="Q248" i="7"/>
  <c r="N247" i="7"/>
  <c r="N244" i="7"/>
  <c r="P256" i="7"/>
  <c r="O257" i="7"/>
  <c r="Q239" i="7"/>
  <c r="S254" i="7"/>
  <c r="S243" i="7"/>
  <c r="S256" i="7"/>
  <c r="N238" i="7"/>
  <c r="O255" i="7"/>
  <c r="T244" i="7"/>
  <c r="R248" i="7"/>
  <c r="T248" i="7"/>
  <c r="O256" i="7"/>
  <c r="S255" i="7"/>
  <c r="P246" i="7"/>
  <c r="O250" i="7"/>
  <c r="S248" i="7"/>
  <c r="N242" i="7"/>
  <c r="P252" i="7"/>
  <c r="O245" i="7"/>
  <c r="S240" i="7"/>
  <c r="T255" i="7"/>
  <c r="O249" i="7"/>
  <c r="T237" i="7"/>
  <c r="Q241" i="7"/>
  <c r="Q256" i="7"/>
  <c r="R238" i="7"/>
  <c r="Q250" i="7"/>
  <c r="N254" i="7"/>
  <c r="T235" i="7"/>
  <c r="S245" i="7"/>
  <c r="O239" i="7"/>
  <c r="Q243" i="7"/>
  <c r="P247" i="7"/>
  <c r="N251" i="7"/>
  <c r="P243" i="7"/>
  <c r="P236" i="7"/>
  <c r="Q244" i="7"/>
  <c r="R244" i="7"/>
  <c r="T254" i="7"/>
  <c r="N236" i="7"/>
  <c r="N237" i="7"/>
  <c r="P244" i="7"/>
  <c r="T252" i="7"/>
  <c r="R253" i="7"/>
  <c r="S250" i="7"/>
  <c r="P257" i="7"/>
  <c r="O251" i="7"/>
  <c r="R240" i="7"/>
  <c r="O254" i="7"/>
  <c r="M234" i="7"/>
  <c r="Q235" i="7"/>
  <c r="P245" i="7"/>
  <c r="Q238" i="7"/>
  <c r="O242" i="7"/>
  <c r="P249" i="7"/>
  <c r="T240" i="7"/>
  <c r="S244" i="7"/>
  <c r="S246" i="7"/>
  <c r="O246" i="7"/>
  <c r="R255" i="7"/>
  <c r="R252" i="7"/>
  <c r="R254" i="7"/>
  <c r="S249" i="7"/>
  <c r="Q245" i="7"/>
  <c r="Q254" i="7"/>
  <c r="P237" i="7"/>
  <c r="O253" i="7"/>
  <c r="R247" i="7"/>
  <c r="S257" i="7"/>
  <c r="N252" i="7"/>
  <c r="N248" i="7"/>
  <c r="O235" i="7"/>
  <c r="N257" i="7"/>
  <c r="P248" i="7"/>
  <c r="Q246" i="7"/>
  <c r="S238" i="7"/>
  <c r="Q252" i="7"/>
  <c r="Q240" i="7"/>
  <c r="Q255" i="7"/>
  <c r="R241" i="7"/>
  <c r="O252" i="7"/>
  <c r="N246" i="7"/>
  <c r="N245" i="7"/>
  <c r="P235" i="7"/>
  <c r="N249" i="7"/>
  <c r="P238" i="7"/>
  <c r="Q242" i="7"/>
  <c r="O244" i="7"/>
  <c r="O237" i="7"/>
  <c r="S252" i="7"/>
  <c r="R251" i="7"/>
  <c r="Q247" i="7"/>
  <c r="S236" i="7"/>
  <c r="T251" i="7"/>
  <c r="S235" i="7"/>
  <c r="R235" i="7"/>
  <c r="Q251" i="7"/>
  <c r="N250" i="7"/>
  <c r="R246" i="7"/>
  <c r="R236" i="7"/>
  <c r="S237" i="7"/>
  <c r="T243" i="7"/>
  <c r="T236" i="7"/>
  <c r="T257" i="7"/>
  <c r="S242" i="7"/>
  <c r="R257" i="7"/>
  <c r="R239" i="7"/>
  <c r="T253" i="7"/>
  <c r="Y51" i="6"/>
  <c r="R44" i="6"/>
  <c r="X46" i="6"/>
  <c r="V46" i="6"/>
  <c r="S45" i="6"/>
  <c r="X48" i="6"/>
  <c r="T48" i="6"/>
  <c r="U49" i="6"/>
  <c r="W49" i="6"/>
  <c r="U50" i="6"/>
  <c r="U44" i="6"/>
  <c r="S44" i="6"/>
  <c r="R45" i="6"/>
  <c r="V45" i="6"/>
  <c r="W46" i="6"/>
  <c r="R50" i="6"/>
  <c r="R49" i="6"/>
  <c r="V47" i="6"/>
  <c r="S47" i="6"/>
  <c r="W47" i="6"/>
  <c r="U46" i="6"/>
  <c r="T50" i="6"/>
  <c r="T47" i="6"/>
  <c r="U45" i="6"/>
  <c r="S50" i="6"/>
  <c r="W48" i="6"/>
  <c r="S49" i="6"/>
  <c r="W45" i="6"/>
  <c r="R47" i="6"/>
  <c r="Q43" i="6"/>
  <c r="V48" i="6"/>
  <c r="W50" i="6"/>
  <c r="X50" i="6"/>
  <c r="T49" i="6"/>
  <c r="V50" i="6"/>
  <c r="X49" i="6"/>
  <c r="S48" i="6"/>
  <c r="R48" i="6"/>
  <c r="R46" i="6"/>
  <c r="X44" i="6"/>
  <c r="T45" i="6"/>
  <c r="T46" i="6"/>
  <c r="U48" i="6"/>
  <c r="V44" i="6"/>
  <c r="T44" i="6"/>
  <c r="W44" i="6"/>
  <c r="V49" i="6"/>
  <c r="S46" i="6"/>
  <c r="U47" i="6"/>
  <c r="X45" i="6"/>
  <c r="X47" i="6"/>
  <c r="Q109" i="6"/>
  <c r="Y102" i="6"/>
  <c r="U64" i="7"/>
  <c r="N336" i="6"/>
  <c r="N51" i="7"/>
  <c r="AG336" i="7"/>
  <c r="U47" i="7"/>
  <c r="S109" i="6"/>
  <c r="U107" i="7"/>
  <c r="U63" i="7"/>
  <c r="U45" i="7"/>
  <c r="Z331" i="2"/>
  <c r="U43" i="7"/>
  <c r="Y101" i="6"/>
  <c r="P326" i="6"/>
  <c r="U57" i="7"/>
  <c r="U101" i="7"/>
  <c r="Y30" i="6"/>
  <c r="Q65" i="7"/>
  <c r="N65" i="7"/>
  <c r="Y331" i="2"/>
  <c r="AI336" i="7"/>
  <c r="AJ336" i="2"/>
  <c r="AB326" i="7"/>
  <c r="M80" i="7"/>
  <c r="Y62" i="6"/>
  <c r="R95" i="6"/>
  <c r="U58" i="7"/>
  <c r="T37" i="6"/>
  <c r="R65" i="7"/>
  <c r="U90" i="7"/>
  <c r="U60" i="7"/>
  <c r="Q65" i="6"/>
  <c r="Y326" i="2"/>
  <c r="Q37" i="6"/>
  <c r="AC329" i="6"/>
  <c r="AC330" i="6"/>
  <c r="AC335" i="2"/>
  <c r="AC325" i="2"/>
  <c r="AG335" i="6"/>
  <c r="AG325" i="6"/>
  <c r="AG328" i="6"/>
  <c r="AA325" i="7"/>
  <c r="AA333" i="7"/>
  <c r="AA336" i="7"/>
  <c r="Q294" i="7"/>
  <c r="N308" i="7"/>
  <c r="R315" i="7"/>
  <c r="O302" i="7"/>
  <c r="S309" i="7"/>
  <c r="P296" i="7"/>
  <c r="P306" i="7"/>
  <c r="S297" i="7"/>
  <c r="S310" i="7"/>
  <c r="Q314" i="7"/>
  <c r="T307" i="7"/>
  <c r="P304" i="7"/>
  <c r="S296" i="7"/>
  <c r="Q315" i="7"/>
  <c r="S316" i="7"/>
  <c r="Q295" i="7"/>
  <c r="Q305" i="7"/>
  <c r="O297" i="7"/>
  <c r="O307" i="7"/>
  <c r="N297" i="7"/>
  <c r="O306" i="7"/>
  <c r="S303" i="7"/>
  <c r="O305" i="7"/>
  <c r="Q301" i="7"/>
  <c r="S299" i="7"/>
  <c r="P312" i="7"/>
  <c r="Q303" i="7"/>
  <c r="P315" i="7"/>
  <c r="N304" i="7"/>
  <c r="O296" i="7"/>
  <c r="S314" i="7"/>
  <c r="O311" i="7"/>
  <c r="R303" i="7"/>
  <c r="T314" i="7"/>
  <c r="T306" i="7"/>
  <c r="Q316" i="7"/>
  <c r="S295" i="7"/>
  <c r="R305" i="7"/>
  <c r="R316" i="7"/>
  <c r="N313" i="7"/>
  <c r="N302" i="7"/>
  <c r="P313" i="7"/>
  <c r="T310" i="7"/>
  <c r="P297" i="7"/>
  <c r="T316" i="7"/>
  <c r="T304" i="7"/>
  <c r="T303" i="7"/>
  <c r="S315" i="7"/>
  <c r="S307" i="7"/>
  <c r="N312" i="7"/>
  <c r="O294" i="7"/>
  <c r="T305" i="7"/>
  <c r="T302" i="7"/>
  <c r="T295" i="7"/>
  <c r="Q310" i="7"/>
  <c r="P308" i="7"/>
  <c r="P303" i="7"/>
  <c r="O315" i="7"/>
  <c r="O304" i="7"/>
  <c r="T315" i="7"/>
  <c r="N295" i="7"/>
  <c r="N314" i="7"/>
  <c r="N315" i="7"/>
  <c r="T297" i="7"/>
  <c r="T298" i="7"/>
  <c r="P300" i="7"/>
  <c r="R296" i="7"/>
  <c r="T309" i="7"/>
  <c r="P301" i="7"/>
  <c r="Q312" i="7"/>
  <c r="O300" i="7"/>
  <c r="R311" i="7"/>
  <c r="R309" i="7"/>
  <c r="P302" i="7"/>
  <c r="S298" i="7"/>
  <c r="P310" i="7"/>
  <c r="S301" i="7"/>
  <c r="R313" i="7"/>
  <c r="S302" i="7"/>
  <c r="R314" i="7"/>
  <c r="N303" i="7"/>
  <c r="Q299" i="7"/>
  <c r="S305" i="7"/>
  <c r="O312" i="7"/>
  <c r="R299" i="7"/>
  <c r="O301" i="7"/>
  <c r="R310" i="7"/>
  <c r="S304" i="7"/>
  <c r="N298" i="7"/>
  <c r="N299" i="7"/>
  <c r="P305" i="7"/>
  <c r="O314" i="7"/>
  <c r="S306" i="7"/>
  <c r="O303" i="7"/>
  <c r="Q300" i="7"/>
  <c r="T312" i="7"/>
  <c r="T301" i="7"/>
  <c r="O313" i="7"/>
  <c r="N311" i="7"/>
  <c r="R294" i="7"/>
  <c r="N307" i="7"/>
  <c r="Q302" i="7"/>
  <c r="P316" i="7"/>
  <c r="R312" i="7"/>
  <c r="P295" i="7"/>
  <c r="T311" i="7"/>
  <c r="R304" i="7"/>
  <c r="P299" i="7"/>
  <c r="Q309" i="7"/>
  <c r="N294" i="7"/>
  <c r="Q304" i="7"/>
  <c r="Q297" i="7"/>
  <c r="T313" i="7"/>
  <c r="O295" i="7"/>
  <c r="O299" i="7"/>
  <c r="Q311" i="7"/>
  <c r="R300" i="7"/>
  <c r="S311" i="7"/>
  <c r="Q298" i="7"/>
  <c r="N296" i="7"/>
  <c r="T294" i="7"/>
  <c r="S294" i="7"/>
  <c r="N316" i="7"/>
  <c r="S300" i="7"/>
  <c r="P307" i="7"/>
  <c r="Q313" i="7"/>
  <c r="P298" i="7"/>
  <c r="Q308" i="7"/>
  <c r="N300" i="7"/>
  <c r="S313" i="7"/>
  <c r="M293" i="7"/>
  <c r="N310" i="7"/>
  <c r="S308" i="7"/>
  <c r="S312" i="7"/>
  <c r="O309" i="7"/>
  <c r="R301" i="7"/>
  <c r="O298" i="7"/>
  <c r="R297" i="7"/>
  <c r="R307" i="7"/>
  <c r="T299" i="7"/>
  <c r="O310" i="7"/>
  <c r="N301" i="7"/>
  <c r="P294" i="7"/>
  <c r="N309" i="7"/>
  <c r="P311" i="7"/>
  <c r="Q307" i="7"/>
  <c r="R306" i="7"/>
  <c r="R302" i="7"/>
  <c r="P314" i="7"/>
  <c r="Q296" i="7"/>
  <c r="Q306" i="7"/>
  <c r="N306" i="7"/>
  <c r="N305" i="7"/>
  <c r="O308" i="7"/>
  <c r="R295" i="7"/>
  <c r="T300" i="7"/>
  <c r="O316" i="7"/>
  <c r="T308" i="7"/>
  <c r="T296" i="7"/>
  <c r="P309" i="7"/>
  <c r="R298" i="7"/>
  <c r="R308" i="7"/>
  <c r="U44" i="7"/>
  <c r="U51" i="7"/>
  <c r="N47" i="7"/>
  <c r="Q45" i="7"/>
  <c r="R47" i="7"/>
  <c r="S47" i="7"/>
  <c r="T49" i="7"/>
  <c r="O45" i="7"/>
  <c r="S50" i="7"/>
  <c r="N48" i="7"/>
  <c r="T45" i="7"/>
  <c r="N45" i="7"/>
  <c r="S45" i="7"/>
  <c r="P49" i="7"/>
  <c r="T47" i="7"/>
  <c r="O47" i="7"/>
  <c r="N50" i="7"/>
  <c r="S46" i="7"/>
  <c r="T46" i="7"/>
  <c r="R48" i="7"/>
  <c r="O49" i="7"/>
  <c r="S44" i="7"/>
  <c r="P45" i="7"/>
  <c r="O48" i="7"/>
  <c r="T44" i="7"/>
  <c r="P44" i="7"/>
  <c r="T50" i="7"/>
  <c r="Q48" i="7"/>
  <c r="Q47" i="7"/>
  <c r="O50" i="7"/>
  <c r="P46" i="7"/>
  <c r="R45" i="7"/>
  <c r="Q44" i="7"/>
  <c r="S48" i="7"/>
  <c r="M43" i="7"/>
  <c r="O44" i="7"/>
  <c r="P50" i="7"/>
  <c r="N49" i="7"/>
  <c r="Q49" i="7"/>
  <c r="Q50" i="7"/>
  <c r="R50" i="7"/>
  <c r="O46" i="7"/>
  <c r="P47" i="7"/>
  <c r="Q46" i="7"/>
  <c r="R49" i="7"/>
  <c r="S49" i="7"/>
  <c r="R44" i="7"/>
  <c r="N44" i="7"/>
  <c r="N46" i="7"/>
  <c r="P48" i="7"/>
  <c r="T48" i="7"/>
  <c r="R46" i="7"/>
  <c r="O324" i="2"/>
  <c r="V336" i="2"/>
  <c r="O325" i="2"/>
  <c r="O327" i="2"/>
  <c r="O333" i="2"/>
  <c r="O334" i="2"/>
  <c r="O329" i="2"/>
  <c r="O335" i="2"/>
  <c r="O328" i="2"/>
  <c r="O332" i="2"/>
  <c r="O330" i="2"/>
  <c r="R336" i="7"/>
  <c r="Z336" i="7"/>
  <c r="Z327" i="7"/>
  <c r="K329" i="7"/>
  <c r="K328" i="7"/>
  <c r="Z334" i="7"/>
  <c r="K332" i="7"/>
  <c r="K327" i="7"/>
  <c r="Z333" i="7"/>
  <c r="Z330" i="7"/>
  <c r="K335" i="7"/>
  <c r="Z324" i="7"/>
  <c r="Z325" i="7"/>
  <c r="K333" i="7"/>
  <c r="K330" i="7"/>
  <c r="Z335" i="7"/>
  <c r="K324" i="7"/>
  <c r="Z329" i="7"/>
  <c r="Z328" i="7"/>
  <c r="K334" i="7"/>
  <c r="K325" i="7"/>
  <c r="X218" i="6"/>
  <c r="R226" i="6"/>
  <c r="R208" i="6"/>
  <c r="U209" i="6"/>
  <c r="V216" i="6"/>
  <c r="S227" i="6"/>
  <c r="X209" i="6"/>
  <c r="W209" i="6"/>
  <c r="X211" i="6"/>
  <c r="W222" i="6"/>
  <c r="R209" i="6"/>
  <c r="S205" i="6"/>
  <c r="W205" i="6"/>
  <c r="S212" i="6"/>
  <c r="W210" i="6"/>
  <c r="W208" i="6"/>
  <c r="W213" i="6"/>
  <c r="U206" i="6"/>
  <c r="T224" i="6"/>
  <c r="U227" i="6"/>
  <c r="R216" i="6"/>
  <c r="R222" i="6"/>
  <c r="W224" i="6"/>
  <c r="V207" i="6"/>
  <c r="V224" i="6"/>
  <c r="S211" i="6"/>
  <c r="S223" i="6"/>
  <c r="S217" i="6"/>
  <c r="W227" i="6"/>
  <c r="W207" i="6"/>
  <c r="R227" i="6"/>
  <c r="R221" i="6"/>
  <c r="S206" i="6"/>
  <c r="V225" i="6"/>
  <c r="T221" i="6"/>
  <c r="S221" i="6"/>
  <c r="U213" i="6"/>
  <c r="U222" i="6"/>
  <c r="U205" i="6"/>
  <c r="V222" i="6"/>
  <c r="X215" i="6"/>
  <c r="U210" i="6"/>
  <c r="T211" i="6"/>
  <c r="X221" i="6"/>
  <c r="T220" i="6"/>
  <c r="S225" i="6"/>
  <c r="T225" i="6"/>
  <c r="R219" i="6"/>
  <c r="R213" i="6"/>
  <c r="V221" i="6"/>
  <c r="V206" i="6"/>
  <c r="X207" i="6"/>
  <c r="T222" i="6"/>
  <c r="S222" i="6"/>
  <c r="S214" i="6"/>
  <c r="V212" i="6"/>
  <c r="W220" i="6"/>
  <c r="X216" i="6"/>
  <c r="R211" i="6"/>
  <c r="R215" i="6"/>
  <c r="U215" i="6"/>
  <c r="X222" i="6"/>
  <c r="U226" i="6"/>
  <c r="W216" i="6"/>
  <c r="U223" i="6"/>
  <c r="W212" i="6"/>
  <c r="V219" i="6"/>
  <c r="T219" i="6"/>
  <c r="R207" i="6"/>
  <c r="R218" i="6"/>
  <c r="T205" i="6"/>
  <c r="R210" i="6"/>
  <c r="S219" i="6"/>
  <c r="T216" i="6"/>
  <c r="X223" i="6"/>
  <c r="U216" i="6"/>
  <c r="U207" i="6"/>
  <c r="T227" i="6"/>
  <c r="V214" i="6"/>
  <c r="X227" i="6"/>
  <c r="X212" i="6"/>
  <c r="V218" i="6"/>
  <c r="R224" i="6"/>
  <c r="R214" i="6"/>
  <c r="W218" i="6"/>
  <c r="W223" i="6"/>
  <c r="S210" i="6"/>
  <c r="S207" i="6"/>
  <c r="X206" i="6"/>
  <c r="T207" i="6"/>
  <c r="V215" i="6"/>
  <c r="T214" i="6"/>
  <c r="W225" i="6"/>
  <c r="W217" i="6"/>
  <c r="V208" i="6"/>
  <c r="X208" i="6"/>
  <c r="S226" i="6"/>
  <c r="W206" i="6"/>
  <c r="U214" i="6"/>
  <c r="U219" i="6"/>
  <c r="S213" i="6"/>
  <c r="T210" i="6"/>
  <c r="U220" i="6"/>
  <c r="V209" i="6"/>
  <c r="V210" i="6"/>
  <c r="U224" i="6"/>
  <c r="R206" i="6"/>
  <c r="S216" i="6"/>
  <c r="W221" i="6"/>
  <c r="V227" i="6"/>
  <c r="T209" i="6"/>
  <c r="T218" i="6"/>
  <c r="S209" i="6"/>
  <c r="T226" i="6"/>
  <c r="T212" i="6"/>
  <c r="X224" i="6"/>
  <c r="W215" i="6"/>
  <c r="V205" i="6"/>
  <c r="X214" i="6"/>
  <c r="T223" i="6"/>
  <c r="W211" i="6"/>
  <c r="S208" i="6"/>
  <c r="S215" i="6"/>
  <c r="V211" i="6"/>
  <c r="X219" i="6"/>
  <c r="T217" i="6"/>
  <c r="V220" i="6"/>
  <c r="X217" i="6"/>
  <c r="W226" i="6"/>
  <c r="V213" i="6"/>
  <c r="U221" i="6"/>
  <c r="R225" i="6"/>
  <c r="X205" i="6"/>
  <c r="T215" i="6"/>
  <c r="T213" i="6"/>
  <c r="X220" i="6"/>
  <c r="S220" i="6"/>
  <c r="X225" i="6"/>
  <c r="W214" i="6"/>
  <c r="V226" i="6"/>
  <c r="V223" i="6"/>
  <c r="W219" i="6"/>
  <c r="R223" i="6"/>
  <c r="Q204" i="6"/>
  <c r="R217" i="6"/>
  <c r="U212" i="6"/>
  <c r="X210" i="6"/>
  <c r="U217" i="6"/>
  <c r="T206" i="6"/>
  <c r="U208" i="6"/>
  <c r="V217" i="6"/>
  <c r="X226" i="6"/>
  <c r="R220" i="6"/>
  <c r="R205" i="6"/>
  <c r="R212" i="6"/>
  <c r="X213" i="6"/>
  <c r="T208" i="6"/>
  <c r="U218" i="6"/>
  <c r="S218" i="6"/>
  <c r="S224" i="6"/>
  <c r="U211" i="6"/>
  <c r="U225" i="6"/>
  <c r="N330" i="7"/>
  <c r="AC336" i="7"/>
  <c r="U336" i="7"/>
  <c r="N327" i="7"/>
  <c r="N332" i="7"/>
  <c r="AC328" i="7"/>
  <c r="N329" i="7"/>
  <c r="N325" i="7"/>
  <c r="N335" i="7"/>
  <c r="AC332" i="7"/>
  <c r="AC333" i="7"/>
  <c r="AC325" i="7"/>
  <c r="AC324" i="7"/>
  <c r="AC335" i="7"/>
  <c r="N333" i="7"/>
  <c r="N334" i="7"/>
  <c r="N324" i="7"/>
  <c r="AC330" i="7"/>
  <c r="AC327" i="7"/>
  <c r="N328" i="7"/>
  <c r="AC329" i="7"/>
  <c r="AC334" i="7"/>
  <c r="AD336" i="6"/>
  <c r="V336" i="6"/>
  <c r="O333" i="6"/>
  <c r="AD325" i="6"/>
  <c r="O328" i="6"/>
  <c r="O332" i="6"/>
  <c r="AD324" i="6"/>
  <c r="O334" i="6"/>
  <c r="O327" i="6"/>
  <c r="O329" i="6"/>
  <c r="AD330" i="6"/>
  <c r="O335" i="6"/>
  <c r="AD333" i="6"/>
  <c r="AD327" i="6"/>
  <c r="O325" i="6"/>
  <c r="AD329" i="6"/>
  <c r="AD328" i="6"/>
  <c r="O330" i="6"/>
  <c r="AD332" i="6"/>
  <c r="AD335" i="6"/>
  <c r="O324" i="6"/>
  <c r="AD334" i="6"/>
  <c r="V194" i="6"/>
  <c r="S181" i="6"/>
  <c r="W197" i="6"/>
  <c r="V190" i="6"/>
  <c r="X177" i="6"/>
  <c r="R181" i="6"/>
  <c r="R196" i="6"/>
  <c r="R176" i="6"/>
  <c r="R185" i="6"/>
  <c r="X180" i="6"/>
  <c r="X196" i="6"/>
  <c r="X192" i="6"/>
  <c r="T188" i="6"/>
  <c r="X189" i="6"/>
  <c r="W177" i="6"/>
  <c r="W190" i="6"/>
  <c r="U184" i="6"/>
  <c r="U185" i="6"/>
  <c r="T184" i="6"/>
  <c r="Q174" i="6"/>
  <c r="R180" i="6"/>
  <c r="W195" i="6"/>
  <c r="T183" i="6"/>
  <c r="V192" i="6"/>
  <c r="S179" i="6"/>
  <c r="W183" i="6"/>
  <c r="X193" i="6"/>
  <c r="X187" i="6"/>
  <c r="S176" i="6"/>
  <c r="W187" i="6"/>
  <c r="U183" i="6"/>
  <c r="R190" i="6"/>
  <c r="T191" i="6"/>
  <c r="W196" i="6"/>
  <c r="U190" i="6"/>
  <c r="U178" i="6"/>
  <c r="T186" i="6"/>
  <c r="S196" i="6"/>
  <c r="W181" i="6"/>
  <c r="W184" i="6"/>
  <c r="U180" i="6"/>
  <c r="U194" i="6"/>
  <c r="T195" i="6"/>
  <c r="T190" i="6"/>
  <c r="V185" i="6"/>
  <c r="U177" i="6"/>
  <c r="S177" i="6"/>
  <c r="U193" i="6"/>
  <c r="U187" i="6"/>
  <c r="T192" i="6"/>
  <c r="W178" i="6"/>
  <c r="U186" i="6"/>
  <c r="S180" i="6"/>
  <c r="V188" i="6"/>
  <c r="S187" i="6"/>
  <c r="S188" i="6"/>
  <c r="X178" i="6"/>
  <c r="T189" i="6"/>
  <c r="V177" i="6"/>
  <c r="V178" i="6"/>
  <c r="S195" i="6"/>
  <c r="V196" i="6"/>
  <c r="S194" i="6"/>
  <c r="T187" i="6"/>
  <c r="W175" i="6"/>
  <c r="U175" i="6"/>
  <c r="R186" i="6"/>
  <c r="S175" i="6"/>
  <c r="R177" i="6"/>
  <c r="V189" i="6"/>
  <c r="X197" i="6"/>
  <c r="V197" i="6"/>
  <c r="X191" i="6"/>
  <c r="X186" i="6"/>
  <c r="T196" i="6"/>
  <c r="S178" i="6"/>
  <c r="R187" i="6"/>
  <c r="V175" i="6"/>
  <c r="R182" i="6"/>
  <c r="R178" i="6"/>
  <c r="R189" i="6"/>
  <c r="T185" i="6"/>
  <c r="V195" i="6"/>
  <c r="W192" i="6"/>
  <c r="S185" i="6"/>
  <c r="V186" i="6"/>
  <c r="X188" i="6"/>
  <c r="S186" i="6"/>
  <c r="S193" i="6"/>
  <c r="T180" i="6"/>
  <c r="R194" i="6"/>
  <c r="T197" i="6"/>
  <c r="W185" i="6"/>
  <c r="T182" i="6"/>
  <c r="X176" i="6"/>
  <c r="W179" i="6"/>
  <c r="X190" i="6"/>
  <c r="T177" i="6"/>
  <c r="T175" i="6"/>
  <c r="W193" i="6"/>
  <c r="X185" i="6"/>
  <c r="U195" i="6"/>
  <c r="T179" i="6"/>
  <c r="T176" i="6"/>
  <c r="S184" i="6"/>
  <c r="X184" i="6"/>
  <c r="R197" i="6"/>
  <c r="R179" i="6"/>
  <c r="T194" i="6"/>
  <c r="T181" i="6"/>
  <c r="V176" i="6"/>
  <c r="S182" i="6"/>
  <c r="W182" i="6"/>
  <c r="S189" i="6"/>
  <c r="U196" i="6"/>
  <c r="R191" i="6"/>
  <c r="U189" i="6"/>
  <c r="W194" i="6"/>
  <c r="U182" i="6"/>
  <c r="V184" i="6"/>
  <c r="V183" i="6"/>
  <c r="W180" i="6"/>
  <c r="U176" i="6"/>
  <c r="W188" i="6"/>
  <c r="S183" i="6"/>
  <c r="R175" i="6"/>
  <c r="U191" i="6"/>
  <c r="U197" i="6"/>
  <c r="U192" i="6"/>
  <c r="V182" i="6"/>
  <c r="X194" i="6"/>
  <c r="R193" i="6"/>
  <c r="R192" i="6"/>
  <c r="R184" i="6"/>
  <c r="U179" i="6"/>
  <c r="W189" i="6"/>
  <c r="S190" i="6"/>
  <c r="X195" i="6"/>
  <c r="S191" i="6"/>
  <c r="X182" i="6"/>
  <c r="V180" i="6"/>
  <c r="U188" i="6"/>
  <c r="W186" i="6"/>
  <c r="V193" i="6"/>
  <c r="X175" i="6"/>
  <c r="S192" i="6"/>
  <c r="S197" i="6"/>
  <c r="X181" i="6"/>
  <c r="W191" i="6"/>
  <c r="U181" i="6"/>
  <c r="V191" i="6"/>
  <c r="R183" i="6"/>
  <c r="R188" i="6"/>
  <c r="R195" i="6"/>
  <c r="W176" i="6"/>
  <c r="V187" i="6"/>
  <c r="T178" i="6"/>
  <c r="X183" i="6"/>
  <c r="V181" i="6"/>
  <c r="X179" i="6"/>
  <c r="T193" i="6"/>
  <c r="V179" i="6"/>
  <c r="U95" i="7"/>
  <c r="N92" i="7"/>
  <c r="R91" i="7"/>
  <c r="P91" i="7"/>
  <c r="T92" i="7"/>
  <c r="S90" i="7"/>
  <c r="R88" i="7"/>
  <c r="N93" i="7"/>
  <c r="R93" i="7"/>
  <c r="Q90" i="7"/>
  <c r="P94" i="7"/>
  <c r="S92" i="7"/>
  <c r="T89" i="7"/>
  <c r="S88" i="7"/>
  <c r="Q89" i="7"/>
  <c r="Q94" i="7"/>
  <c r="S93" i="7"/>
  <c r="T94" i="7"/>
  <c r="O92" i="7"/>
  <c r="P90" i="7"/>
  <c r="P93" i="7"/>
  <c r="R89" i="7"/>
  <c r="P89" i="7"/>
  <c r="M87" i="7"/>
  <c r="Q91" i="7"/>
  <c r="O89" i="7"/>
  <c r="T90" i="7"/>
  <c r="T91" i="7"/>
  <c r="R92" i="7"/>
  <c r="O91" i="7"/>
  <c r="S91" i="7"/>
  <c r="O90" i="7"/>
  <c r="N89" i="7"/>
  <c r="N94" i="7"/>
  <c r="Q88" i="7"/>
  <c r="N90" i="7"/>
  <c r="S89" i="7"/>
  <c r="T88" i="7"/>
  <c r="P92" i="7"/>
  <c r="N91" i="7"/>
  <c r="R90" i="7"/>
  <c r="Q92" i="7"/>
  <c r="O93" i="7"/>
  <c r="O94" i="7"/>
  <c r="S94" i="7"/>
  <c r="N88" i="7"/>
  <c r="T93" i="7"/>
  <c r="O88" i="7"/>
  <c r="P88" i="7"/>
  <c r="R94" i="7"/>
  <c r="Q93" i="7"/>
  <c r="N270" i="7"/>
  <c r="R275" i="7"/>
  <c r="S286" i="7"/>
  <c r="O266" i="7"/>
  <c r="Q278" i="7"/>
  <c r="P269" i="7"/>
  <c r="R279" i="7"/>
  <c r="P278" i="7"/>
  <c r="N278" i="7"/>
  <c r="P266" i="7"/>
  <c r="P274" i="7"/>
  <c r="R273" i="7"/>
  <c r="S270" i="7"/>
  <c r="O283" i="7"/>
  <c r="S275" i="7"/>
  <c r="Q270" i="7"/>
  <c r="T279" i="7"/>
  <c r="N272" i="7"/>
  <c r="N265" i="7"/>
  <c r="R270" i="7"/>
  <c r="R271" i="7"/>
  <c r="O271" i="7"/>
  <c r="R278" i="7"/>
  <c r="Q276" i="7"/>
  <c r="R267" i="7"/>
  <c r="O278" i="7"/>
  <c r="Q269" i="7"/>
  <c r="S287" i="7"/>
  <c r="R266" i="7"/>
  <c r="O269" i="7"/>
  <c r="Q275" i="7"/>
  <c r="P277" i="7"/>
  <c r="S280" i="7"/>
  <c r="Q274" i="7"/>
  <c r="P286" i="7"/>
  <c r="P272" i="7"/>
  <c r="R280" i="7"/>
  <c r="N275" i="7"/>
  <c r="N274" i="7"/>
  <c r="N280" i="7"/>
  <c r="Q267" i="7"/>
  <c r="O280" i="7"/>
  <c r="Q272" i="7"/>
  <c r="S266" i="7"/>
  <c r="R276" i="7"/>
  <c r="R287" i="7"/>
  <c r="Q271" i="7"/>
  <c r="Q286" i="7"/>
  <c r="N266" i="7"/>
  <c r="N282" i="7"/>
  <c r="R265" i="7"/>
  <c r="N287" i="7"/>
  <c r="O279" i="7"/>
  <c r="Q285" i="7"/>
  <c r="P267" i="7"/>
  <c r="R284" i="7"/>
  <c r="O277" i="7"/>
  <c r="P271" i="7"/>
  <c r="S284" i="7"/>
  <c r="O267" i="7"/>
  <c r="R277" i="7"/>
  <c r="S285" i="7"/>
  <c r="N286" i="7"/>
  <c r="M264" i="7"/>
  <c r="S265" i="7"/>
  <c r="N279" i="7"/>
  <c r="N285" i="7"/>
  <c r="T266" i="7"/>
  <c r="Q266" i="7"/>
  <c r="P273" i="7"/>
  <c r="R269" i="7"/>
  <c r="O275" i="7"/>
  <c r="T286" i="7"/>
  <c r="P281" i="7"/>
  <c r="Q281" i="7"/>
  <c r="N267" i="7"/>
  <c r="P276" i="7"/>
  <c r="Q273" i="7"/>
  <c r="T285" i="7"/>
  <c r="S272" i="7"/>
  <c r="S274" i="7"/>
  <c r="O272" i="7"/>
  <c r="Q283" i="7"/>
  <c r="R268" i="7"/>
  <c r="T278" i="7"/>
  <c r="O287" i="7"/>
  <c r="T268" i="7"/>
  <c r="N284" i="7"/>
  <c r="O274" i="7"/>
  <c r="O285" i="7"/>
  <c r="T267" i="7"/>
  <c r="S273" i="7"/>
  <c r="R285" i="7"/>
  <c r="S267" i="7"/>
  <c r="P284" i="7"/>
  <c r="P265" i="7"/>
  <c r="T265" i="7"/>
  <c r="Q265" i="7"/>
  <c r="R272" i="7"/>
  <c r="Q287" i="7"/>
  <c r="P285" i="7"/>
  <c r="P279" i="7"/>
  <c r="S271" i="7"/>
  <c r="Q268" i="7"/>
  <c r="S281" i="7"/>
  <c r="T275" i="7"/>
  <c r="R283" i="7"/>
  <c r="P270" i="7"/>
  <c r="P282" i="7"/>
  <c r="S283" i="7"/>
  <c r="S269" i="7"/>
  <c r="T287" i="7"/>
  <c r="T272" i="7"/>
  <c r="O284" i="7"/>
  <c r="P275" i="7"/>
  <c r="O265" i="7"/>
  <c r="S279" i="7"/>
  <c r="R281" i="7"/>
  <c r="O268" i="7"/>
  <c r="R286" i="7"/>
  <c r="T269" i="7"/>
  <c r="Q280" i="7"/>
  <c r="S276" i="7"/>
  <c r="T284" i="7"/>
  <c r="P268" i="7"/>
  <c r="N271" i="7"/>
  <c r="N276" i="7"/>
  <c r="T270" i="7"/>
  <c r="P280" i="7"/>
  <c r="S268" i="7"/>
  <c r="T280" i="7"/>
  <c r="Q284" i="7"/>
  <c r="T271" i="7"/>
  <c r="S282" i="7"/>
  <c r="O282" i="7"/>
  <c r="N273" i="7"/>
  <c r="T276" i="7"/>
  <c r="T283" i="7"/>
  <c r="Q279" i="7"/>
  <c r="T274" i="7"/>
  <c r="S278" i="7"/>
  <c r="T273" i="7"/>
  <c r="T281" i="7"/>
  <c r="N277" i="7"/>
  <c r="N283" i="7"/>
  <c r="R282" i="7"/>
  <c r="T277" i="7"/>
  <c r="S277" i="7"/>
  <c r="P283" i="7"/>
  <c r="Q282" i="7"/>
  <c r="O270" i="7"/>
  <c r="O281" i="7"/>
  <c r="O273" i="7"/>
  <c r="N269" i="7"/>
  <c r="N268" i="7"/>
  <c r="O276" i="7"/>
  <c r="P287" i="7"/>
  <c r="N281" i="7"/>
  <c r="O286" i="7"/>
  <c r="Q277" i="7"/>
  <c r="R274" i="7"/>
  <c r="T282" i="7"/>
  <c r="U80" i="6"/>
  <c r="Y80" i="6"/>
  <c r="U75" i="6"/>
  <c r="T79" i="6"/>
  <c r="V75" i="6"/>
  <c r="V74" i="6"/>
  <c r="R78" i="6"/>
  <c r="U76" i="6"/>
  <c r="R73" i="6"/>
  <c r="S73" i="6"/>
  <c r="V77" i="6"/>
  <c r="U77" i="6"/>
  <c r="U74" i="6"/>
  <c r="U78" i="6"/>
  <c r="X74" i="6"/>
  <c r="V78" i="6"/>
  <c r="V76" i="6"/>
  <c r="T76" i="6"/>
  <c r="W79" i="6"/>
  <c r="U79" i="6"/>
  <c r="R79" i="6"/>
  <c r="T73" i="6"/>
  <c r="X73" i="6"/>
  <c r="S75" i="6"/>
  <c r="S79" i="6"/>
  <c r="S78" i="6"/>
  <c r="W77" i="6"/>
  <c r="X77" i="6"/>
  <c r="T74" i="6"/>
  <c r="X78" i="6"/>
  <c r="X79" i="6"/>
  <c r="Q72" i="6"/>
  <c r="T78" i="6"/>
  <c r="S74" i="6"/>
  <c r="R75" i="6"/>
  <c r="S76" i="6"/>
  <c r="T77" i="6"/>
  <c r="X76" i="6"/>
  <c r="W73" i="6"/>
  <c r="U73" i="6"/>
  <c r="W78" i="6"/>
  <c r="X75" i="6"/>
  <c r="V73" i="6"/>
  <c r="R77" i="6"/>
  <c r="R74" i="6"/>
  <c r="V79" i="6"/>
  <c r="W75" i="6"/>
  <c r="R76" i="6"/>
  <c r="W76" i="6"/>
  <c r="T75" i="6"/>
  <c r="W74" i="6"/>
  <c r="S77" i="6"/>
  <c r="AB331" i="7"/>
  <c r="O65" i="7"/>
  <c r="Q51" i="7"/>
  <c r="AA328" i="7"/>
  <c r="U108" i="7"/>
  <c r="U106" i="7"/>
  <c r="R51" i="7"/>
  <c r="T65" i="7"/>
  <c r="P65" i="7"/>
  <c r="U104" i="7"/>
  <c r="X109" i="6"/>
  <c r="AE331" i="6"/>
  <c r="AE326" i="6"/>
  <c r="Y107" i="6"/>
  <c r="S65" i="7"/>
  <c r="Y59" i="6"/>
  <c r="U50" i="7"/>
  <c r="W65" i="6"/>
  <c r="AA326" i="7"/>
  <c r="K326" i="7"/>
  <c r="N331" i="7"/>
  <c r="O326" i="2"/>
  <c r="M109" i="7"/>
  <c r="T51" i="7"/>
  <c r="V95" i="6"/>
  <c r="U89" i="7"/>
  <c r="Q95" i="7"/>
  <c r="P80" i="7"/>
  <c r="AG336" i="2"/>
  <c r="Y331" i="7"/>
  <c r="J326" i="2"/>
  <c r="AI336" i="2"/>
  <c r="AC324" i="6"/>
  <c r="AC328" i="6"/>
  <c r="AC326" i="6"/>
  <c r="AC334" i="2"/>
  <c r="AC327" i="2"/>
  <c r="AC330" i="2"/>
  <c r="AG330" i="6"/>
  <c r="AG333" i="6"/>
  <c r="AG336" i="6"/>
  <c r="AA329" i="7"/>
  <c r="AA335" i="7"/>
  <c r="AA334" i="7"/>
  <c r="S278" i="2"/>
  <c r="T284" i="2"/>
  <c r="S280" i="2"/>
  <c r="Q275" i="2"/>
  <c r="Q270" i="2"/>
  <c r="P268" i="2"/>
  <c r="O277" i="2"/>
  <c r="R266" i="2"/>
  <c r="R286" i="2"/>
  <c r="P282" i="2"/>
  <c r="S286" i="2"/>
  <c r="P267" i="2"/>
  <c r="Q273" i="2"/>
  <c r="P277" i="2"/>
  <c r="N284" i="2"/>
  <c r="Q265" i="2"/>
  <c r="N269" i="2"/>
  <c r="O275" i="2"/>
  <c r="P279" i="2"/>
  <c r="R284" i="2"/>
  <c r="P266" i="2"/>
  <c r="R269" i="2"/>
  <c r="S275" i="2"/>
  <c r="T279" i="2"/>
  <c r="P286" i="2"/>
  <c r="N268" i="2"/>
  <c r="P271" i="2"/>
  <c r="Q277" i="2"/>
  <c r="T281" i="2"/>
  <c r="O273" i="2"/>
  <c r="Q276" i="2"/>
  <c r="R282" i="2"/>
  <c r="T287" i="2"/>
  <c r="O268" i="2"/>
  <c r="T274" i="2"/>
  <c r="O278" i="2"/>
  <c r="P284" i="2"/>
  <c r="N266" i="2"/>
  <c r="T286" i="2"/>
  <c r="S277" i="2"/>
  <c r="R268" i="2"/>
  <c r="R281" i="2"/>
  <c r="T271" i="2"/>
  <c r="O287" i="2"/>
  <c r="N278" i="2"/>
  <c r="T268" i="2"/>
  <c r="Q282" i="2"/>
  <c r="S272" i="2"/>
  <c r="Q266" i="2"/>
  <c r="Q279" i="2"/>
  <c r="P270" i="2"/>
  <c r="R283" i="2"/>
  <c r="R273" i="2"/>
  <c r="N283" i="2"/>
  <c r="S279" i="2"/>
  <c r="R270" i="2"/>
  <c r="Q284" i="2"/>
  <c r="Q274" i="2"/>
  <c r="N280" i="2"/>
  <c r="T270" i="2"/>
  <c r="O284" i="2"/>
  <c r="O274" i="2"/>
  <c r="N287" i="2"/>
  <c r="P280" i="2"/>
  <c r="O271" i="2"/>
  <c r="P285" i="2"/>
  <c r="N275" i="2"/>
  <c r="R265" i="2"/>
  <c r="S281" i="2"/>
  <c r="R272" i="2"/>
  <c r="O286" i="2"/>
  <c r="T275" i="2"/>
  <c r="S266" i="2"/>
  <c r="N282" i="2"/>
  <c r="T272" i="2"/>
  <c r="P287" i="2"/>
  <c r="S276" i="2"/>
  <c r="N271" i="2"/>
  <c r="S285" i="2"/>
  <c r="Q283" i="2"/>
  <c r="O281" i="2"/>
  <c r="T278" i="2"/>
  <c r="R276" i="2"/>
  <c r="P274" i="2"/>
  <c r="N272" i="2"/>
  <c r="S269" i="2"/>
  <c r="Q267" i="2"/>
  <c r="M264" i="2"/>
  <c r="M288" i="2" s="1"/>
  <c r="R285" i="2"/>
  <c r="S282" i="2"/>
  <c r="O280" i="2"/>
  <c r="R277" i="2"/>
  <c r="P275" i="2"/>
  <c r="N273" i="2"/>
  <c r="S270" i="2"/>
  <c r="Q268" i="2"/>
  <c r="T265" i="2"/>
  <c r="N279" i="2"/>
  <c r="N286" i="2"/>
  <c r="S283" i="2"/>
  <c r="Q281" i="2"/>
  <c r="O279" i="2"/>
  <c r="T276" i="2"/>
  <c r="R274" i="2"/>
  <c r="P272" i="2"/>
  <c r="N270" i="2"/>
  <c r="S267" i="2"/>
  <c r="S265" i="2"/>
  <c r="Q286" i="2"/>
  <c r="T283" i="2"/>
  <c r="P281" i="2"/>
  <c r="Q278" i="2"/>
  <c r="O276" i="2"/>
  <c r="T273" i="2"/>
  <c r="R271" i="2"/>
  <c r="P269" i="2"/>
  <c r="N267" i="2"/>
  <c r="N285" i="2"/>
  <c r="Q287" i="2"/>
  <c r="O285" i="2"/>
  <c r="T282" i="2"/>
  <c r="R280" i="2"/>
  <c r="P278" i="2"/>
  <c r="N276" i="2"/>
  <c r="S273" i="2"/>
  <c r="Q271" i="2"/>
  <c r="O269" i="2"/>
  <c r="T266" i="2"/>
  <c r="R287" i="2"/>
  <c r="S284" i="2"/>
  <c r="O282" i="2"/>
  <c r="R279" i="2"/>
  <c r="N277" i="2"/>
  <c r="S274" i="2"/>
  <c r="Q272" i="2"/>
  <c r="O270" i="2"/>
  <c r="T267" i="2"/>
  <c r="P265" i="2"/>
  <c r="S287" i="2"/>
  <c r="Q285" i="2"/>
  <c r="O283" i="2"/>
  <c r="T280" i="2"/>
  <c r="R278" i="2"/>
  <c r="P276" i="2"/>
  <c r="N274" i="2"/>
  <c r="S271" i="2"/>
  <c r="Q269" i="2"/>
  <c r="O267" i="2"/>
  <c r="O265" i="2"/>
  <c r="T285" i="2"/>
  <c r="P283" i="2"/>
  <c r="Q280" i="2"/>
  <c r="T277" i="2"/>
  <c r="R275" i="2"/>
  <c r="P273" i="2"/>
  <c r="S268" i="2"/>
  <c r="O266" i="2"/>
  <c r="O272" i="2"/>
  <c r="T269" i="2"/>
  <c r="R267" i="2"/>
  <c r="N265" i="2"/>
  <c r="Q205" i="2"/>
  <c r="R206" i="2"/>
  <c r="S207" i="2"/>
  <c r="T208" i="2"/>
  <c r="N210" i="2"/>
  <c r="O211" i="2"/>
  <c r="P212" i="2"/>
  <c r="Q213" i="2"/>
  <c r="R214" i="2"/>
  <c r="S215" i="2"/>
  <c r="T216" i="2"/>
  <c r="N218" i="2"/>
  <c r="O219" i="2"/>
  <c r="P220" i="2"/>
  <c r="Q221" i="2"/>
  <c r="R222" i="2"/>
  <c r="S223" i="2"/>
  <c r="T224" i="2"/>
  <c r="N226" i="2"/>
  <c r="T209" i="2"/>
  <c r="P221" i="2"/>
  <c r="R205" i="2"/>
  <c r="P207" i="2"/>
  <c r="Q208" i="2"/>
  <c r="O210" i="2"/>
  <c r="R211" i="2"/>
  <c r="S212" i="2"/>
  <c r="S214" i="2"/>
  <c r="T215" i="2"/>
  <c r="N217" i="2"/>
  <c r="N219" i="2"/>
  <c r="O220" i="2"/>
  <c r="R221" i="2"/>
  <c r="P223" i="2"/>
  <c r="Q224" i="2"/>
  <c r="O226" i="2"/>
  <c r="R227" i="2"/>
  <c r="T226" i="2"/>
  <c r="T205" i="2"/>
  <c r="P217" i="2"/>
  <c r="Q226" i="2"/>
  <c r="S205" i="2"/>
  <c r="T206" i="2"/>
  <c r="N208" i="2"/>
  <c r="O209" i="2"/>
  <c r="P210" i="2"/>
  <c r="Q211" i="2"/>
  <c r="R212" i="2"/>
  <c r="S213" i="2"/>
  <c r="T214" i="2"/>
  <c r="N216" i="2"/>
  <c r="O217" i="2"/>
  <c r="P218" i="2"/>
  <c r="Q219" i="2"/>
  <c r="R220" i="2"/>
  <c r="S221" i="2"/>
  <c r="T222" i="2"/>
  <c r="N224" i="2"/>
  <c r="O225" i="2"/>
  <c r="Q206" i="2"/>
  <c r="T217" i="2"/>
  <c r="N205" i="2"/>
  <c r="N207" i="2"/>
  <c r="O208" i="2"/>
  <c r="R209" i="2"/>
  <c r="P211" i="2"/>
  <c r="Q212" i="2"/>
  <c r="O214" i="2"/>
  <c r="R215" i="2"/>
  <c r="S216" i="2"/>
  <c r="S218" i="2"/>
  <c r="T219" i="2"/>
  <c r="N221" i="2"/>
  <c r="N223" i="2"/>
  <c r="O224" i="2"/>
  <c r="R225" i="2"/>
  <c r="P227" i="2"/>
  <c r="R226" i="2"/>
  <c r="S227" i="2"/>
  <c r="T213" i="2"/>
  <c r="P225" i="2"/>
  <c r="M204" i="2"/>
  <c r="N206" i="2"/>
  <c r="O207" i="2"/>
  <c r="P208" i="2"/>
  <c r="Q209" i="2"/>
  <c r="R210" i="2"/>
  <c r="S211" i="2"/>
  <c r="T212" i="2"/>
  <c r="N214" i="2"/>
  <c r="O215" i="2"/>
  <c r="P216" i="2"/>
  <c r="Q217" i="2"/>
  <c r="R218" i="2"/>
  <c r="S219" i="2"/>
  <c r="T220" i="2"/>
  <c r="N222" i="2"/>
  <c r="O223" i="2"/>
  <c r="P224" i="2"/>
  <c r="Q225" i="2"/>
  <c r="P205" i="2"/>
  <c r="Q214" i="2"/>
  <c r="T225" i="2"/>
  <c r="S206" i="2"/>
  <c r="T207" i="2"/>
  <c r="N209" i="2"/>
  <c r="O212" i="2"/>
  <c r="R213" i="2"/>
  <c r="P215" i="2"/>
  <c r="Q216" i="2"/>
  <c r="O218" i="2"/>
  <c r="R219" i="2"/>
  <c r="S220" i="2"/>
  <c r="S222" i="2"/>
  <c r="T223" i="2"/>
  <c r="N225" i="2"/>
  <c r="N227" i="2"/>
  <c r="P226" i="2"/>
  <c r="Q227" i="2"/>
  <c r="Q210" i="2"/>
  <c r="T221" i="2"/>
  <c r="O205" i="2"/>
  <c r="P206" i="2"/>
  <c r="Q207" i="2"/>
  <c r="R208" i="2"/>
  <c r="S209" i="2"/>
  <c r="T210" i="2"/>
  <c r="N212" i="2"/>
  <c r="O213" i="2"/>
  <c r="P214" i="2"/>
  <c r="Q215" i="2"/>
  <c r="R216" i="2"/>
  <c r="S217" i="2"/>
  <c r="T218" i="2"/>
  <c r="N220" i="2"/>
  <c r="O221" i="2"/>
  <c r="P222" i="2"/>
  <c r="Q223" i="2"/>
  <c r="R224" i="2"/>
  <c r="S225" i="2"/>
  <c r="Q222" i="2"/>
  <c r="O206" i="2"/>
  <c r="R207" i="2"/>
  <c r="S210" i="2"/>
  <c r="T211" i="2"/>
  <c r="N213" i="2"/>
  <c r="N215" i="2"/>
  <c r="O216" i="2"/>
  <c r="R217" i="2"/>
  <c r="P219" i="2"/>
  <c r="Q220" i="2"/>
  <c r="O222" i="2"/>
  <c r="R223" i="2"/>
  <c r="S224" i="2"/>
  <c r="S226" i="2"/>
  <c r="T227" i="2"/>
  <c r="O227" i="2"/>
  <c r="P209" i="2"/>
  <c r="Q218" i="2"/>
  <c r="S208" i="2"/>
  <c r="N211" i="2"/>
  <c r="P213" i="2"/>
  <c r="T151" i="2"/>
  <c r="S145" i="2"/>
  <c r="N148" i="2"/>
  <c r="N165" i="2"/>
  <c r="N147" i="2"/>
  <c r="N164" i="2"/>
  <c r="Q149" i="2"/>
  <c r="P157" i="2"/>
  <c r="T161" i="2"/>
  <c r="Q166" i="2"/>
  <c r="R147" i="2"/>
  <c r="O153" i="2"/>
  <c r="S157" i="2"/>
  <c r="R164" i="2"/>
  <c r="P150" i="2"/>
  <c r="T155" i="2"/>
  <c r="Q160" i="2"/>
  <c r="P167" i="2"/>
  <c r="O146" i="2"/>
  <c r="S150" i="2"/>
  <c r="R158" i="2"/>
  <c r="O163" i="2"/>
  <c r="S167" i="2"/>
  <c r="R146" i="2"/>
  <c r="O152" i="2"/>
  <c r="S156" i="2"/>
  <c r="R163" i="2"/>
  <c r="P149" i="2"/>
  <c r="T154" i="2"/>
  <c r="Q159" i="2"/>
  <c r="P166" i="2"/>
  <c r="S149" i="2"/>
  <c r="R157" i="2"/>
  <c r="O162" i="2"/>
  <c r="S166" i="2"/>
  <c r="O150" i="2"/>
  <c r="S155" i="2"/>
  <c r="R162" i="2"/>
  <c r="O167" i="2"/>
  <c r="N146" i="2"/>
  <c r="N163" i="2"/>
  <c r="N152" i="2"/>
  <c r="N157" i="2"/>
  <c r="Q145" i="2"/>
  <c r="N150" i="2"/>
  <c r="N167" i="2"/>
  <c r="T145" i="2"/>
  <c r="N156" i="2"/>
  <c r="N151" i="2"/>
  <c r="N161" i="2"/>
  <c r="N149" i="2"/>
  <c r="N166" i="2"/>
  <c r="R150" i="2"/>
  <c r="O156" i="2"/>
  <c r="S160" i="2"/>
  <c r="R167" i="2"/>
  <c r="Q146" i="2"/>
  <c r="P154" i="2"/>
  <c r="T158" i="2"/>
  <c r="Q163" i="2"/>
  <c r="T146" i="2"/>
  <c r="Q152" i="2"/>
  <c r="P159" i="2"/>
  <c r="T163" i="2"/>
  <c r="R149" i="2"/>
  <c r="O155" i="2"/>
  <c r="S159" i="2"/>
  <c r="R166" i="2"/>
  <c r="S147" i="2"/>
  <c r="R155" i="2"/>
  <c r="O160" i="2"/>
  <c r="S164" i="2"/>
  <c r="O148" i="2"/>
  <c r="S153" i="2"/>
  <c r="R160" i="2"/>
  <c r="O165" i="2"/>
  <c r="P146" i="2"/>
  <c r="T150" i="2"/>
  <c r="Q156" i="2"/>
  <c r="P163" i="2"/>
  <c r="T167" i="2"/>
  <c r="Q151" i="2"/>
  <c r="P152" i="2"/>
  <c r="T156" i="2"/>
  <c r="Q161" i="2"/>
  <c r="N155" i="2"/>
  <c r="P145" i="2"/>
  <c r="N160" i="2"/>
  <c r="M144" i="2"/>
  <c r="N154" i="2"/>
  <c r="N159" i="2"/>
  <c r="O145" i="2"/>
  <c r="N153" i="2"/>
  <c r="R145" i="2"/>
  <c r="N158" i="2"/>
  <c r="O147" i="2"/>
  <c r="S152" i="2"/>
  <c r="R159" i="2"/>
  <c r="O164" i="2"/>
  <c r="T149" i="2"/>
  <c r="Q155" i="2"/>
  <c r="P162" i="2"/>
  <c r="T166" i="2"/>
  <c r="R153" i="2"/>
  <c r="O158" i="2"/>
  <c r="S162" i="2"/>
  <c r="Q148" i="2"/>
  <c r="P156" i="2"/>
  <c r="T160" i="2"/>
  <c r="Q165" i="2"/>
  <c r="P151" i="2"/>
  <c r="T148" i="2"/>
  <c r="Q154" i="2"/>
  <c r="P161" i="2"/>
  <c r="T165" i="2"/>
  <c r="S151" i="2"/>
  <c r="R152" i="2"/>
  <c r="O157" i="2"/>
  <c r="S161" i="2"/>
  <c r="Q147" i="2"/>
  <c r="P155" i="2"/>
  <c r="T159" i="2"/>
  <c r="Q164" i="2"/>
  <c r="T147" i="2"/>
  <c r="Q153" i="2"/>
  <c r="P160" i="2"/>
  <c r="T164" i="2"/>
  <c r="N145" i="2"/>
  <c r="N162" i="2"/>
  <c r="P148" i="2"/>
  <c r="T153" i="2"/>
  <c r="Q158" i="2"/>
  <c r="P165" i="2"/>
  <c r="O151" i="2"/>
  <c r="S148" i="2"/>
  <c r="R156" i="2"/>
  <c r="O161" i="2"/>
  <c r="S165" i="2"/>
  <c r="R151" i="2"/>
  <c r="O149" i="2"/>
  <c r="S154" i="2"/>
  <c r="R161" i="2"/>
  <c r="O166" i="2"/>
  <c r="P147" i="2"/>
  <c r="T152" i="2"/>
  <c r="Q157" i="2"/>
  <c r="P164" i="2"/>
  <c r="P153" i="2"/>
  <c r="T157" i="2"/>
  <c r="Q162" i="2"/>
  <c r="Q150" i="2"/>
  <c r="P158" i="2"/>
  <c r="T162" i="2"/>
  <c r="Q167" i="2"/>
  <c r="R148" i="2"/>
  <c r="O154" i="2"/>
  <c r="S158" i="2"/>
  <c r="R165" i="2"/>
  <c r="S146" i="2"/>
  <c r="R154" i="2"/>
  <c r="O159" i="2"/>
  <c r="S163" i="2"/>
  <c r="M174" i="2"/>
  <c r="N181" i="2"/>
  <c r="N197" i="2"/>
  <c r="N175" i="2"/>
  <c r="N191" i="2"/>
  <c r="Q175" i="2"/>
  <c r="N180" i="2"/>
  <c r="N196" i="2"/>
  <c r="O180" i="2"/>
  <c r="S184" i="2"/>
  <c r="R191" i="2"/>
  <c r="O196" i="2"/>
  <c r="P178" i="2"/>
  <c r="T182" i="2"/>
  <c r="Q187" i="2"/>
  <c r="P194" i="2"/>
  <c r="S178" i="2"/>
  <c r="R185" i="2"/>
  <c r="O190" i="2"/>
  <c r="S194" i="2"/>
  <c r="O179" i="2"/>
  <c r="S183" i="2"/>
  <c r="R190" i="2"/>
  <c r="O195" i="2"/>
  <c r="P177" i="2"/>
  <c r="T181" i="2"/>
  <c r="Q186" i="2"/>
  <c r="P193" i="2"/>
  <c r="T197" i="2"/>
  <c r="P182" i="2"/>
  <c r="T186" i="2"/>
  <c r="Q191" i="2"/>
  <c r="Q180" i="2"/>
  <c r="P187" i="2"/>
  <c r="T191" i="2"/>
  <c r="Q196" i="2"/>
  <c r="R178" i="2"/>
  <c r="O183" i="2"/>
  <c r="S187" i="2"/>
  <c r="R194" i="2"/>
  <c r="N179" i="2"/>
  <c r="N195" i="2"/>
  <c r="N184" i="2"/>
  <c r="P175" i="2"/>
  <c r="N189" i="2"/>
  <c r="N183" i="2"/>
  <c r="N188" i="2"/>
  <c r="N177" i="2"/>
  <c r="N193" i="2"/>
  <c r="O175" i="2"/>
  <c r="N182" i="2"/>
  <c r="P181" i="2"/>
  <c r="T185" i="2"/>
  <c r="Q190" i="2"/>
  <c r="P197" i="2"/>
  <c r="O177" i="2"/>
  <c r="S181" i="2"/>
  <c r="R188" i="2"/>
  <c r="O193" i="2"/>
  <c r="S197" i="2"/>
  <c r="R177" i="2"/>
  <c r="O182" i="2"/>
  <c r="S186" i="2"/>
  <c r="R193" i="2"/>
  <c r="R182" i="2"/>
  <c r="O187" i="2"/>
  <c r="S191" i="2"/>
  <c r="Q178" i="2"/>
  <c r="P185" i="2"/>
  <c r="T189" i="2"/>
  <c r="Q194" i="2"/>
  <c r="R176" i="2"/>
  <c r="O181" i="2"/>
  <c r="S185" i="2"/>
  <c r="R192" i="2"/>
  <c r="O197" i="2"/>
  <c r="R181" i="2"/>
  <c r="O186" i="2"/>
  <c r="S190" i="2"/>
  <c r="R197" i="2"/>
  <c r="Q177" i="2"/>
  <c r="P184" i="2"/>
  <c r="T188" i="2"/>
  <c r="Q193" i="2"/>
  <c r="R175" i="2"/>
  <c r="N187" i="2"/>
  <c r="N176" i="2"/>
  <c r="N192" i="2"/>
  <c r="N186" i="2"/>
  <c r="T175" i="2"/>
  <c r="N185" i="2"/>
  <c r="N190" i="2"/>
  <c r="T177" i="2"/>
  <c r="Q182" i="2"/>
  <c r="P189" i="2"/>
  <c r="T193" i="2"/>
  <c r="R180" i="2"/>
  <c r="O185" i="2"/>
  <c r="S189" i="2"/>
  <c r="R196" i="2"/>
  <c r="Q176" i="2"/>
  <c r="P183" i="2"/>
  <c r="T187" i="2"/>
  <c r="Q192" i="2"/>
  <c r="T176" i="2"/>
  <c r="Q181" i="2"/>
  <c r="P188" i="2"/>
  <c r="T192" i="2"/>
  <c r="Q197" i="2"/>
  <c r="R179" i="2"/>
  <c r="O184" i="2"/>
  <c r="S188" i="2"/>
  <c r="R195" i="2"/>
  <c r="S177" i="2"/>
  <c r="R184" i="2"/>
  <c r="O189" i="2"/>
  <c r="S193" i="2"/>
  <c r="O178" i="2"/>
  <c r="S182" i="2"/>
  <c r="R189" i="2"/>
  <c r="O194" i="2"/>
  <c r="P176" i="2"/>
  <c r="T180" i="2"/>
  <c r="Q185" i="2"/>
  <c r="P192" i="2"/>
  <c r="T196" i="2"/>
  <c r="S175" i="2"/>
  <c r="N178" i="2"/>
  <c r="N194" i="2"/>
  <c r="S176" i="2"/>
  <c r="R183" i="2"/>
  <c r="O188" i="2"/>
  <c r="S192" i="2"/>
  <c r="Q179" i="2"/>
  <c r="P186" i="2"/>
  <c r="T190" i="2"/>
  <c r="Q195" i="2"/>
  <c r="T179" i="2"/>
  <c r="Q184" i="2"/>
  <c r="P191" i="2"/>
  <c r="T195" i="2"/>
  <c r="P180" i="2"/>
  <c r="T184" i="2"/>
  <c r="Q189" i="2"/>
  <c r="P196" i="2"/>
  <c r="O176" i="2"/>
  <c r="S180" i="2"/>
  <c r="R187" i="2"/>
  <c r="O192" i="2"/>
  <c r="S196" i="2"/>
  <c r="T178" i="2"/>
  <c r="Q183" i="2"/>
  <c r="P190" i="2"/>
  <c r="T194" i="2"/>
  <c r="P179" i="2"/>
  <c r="T183" i="2"/>
  <c r="Q188" i="2"/>
  <c r="P195" i="2"/>
  <c r="S179" i="2"/>
  <c r="R186" i="2"/>
  <c r="O191" i="2"/>
  <c r="S195" i="2"/>
  <c r="U264" i="2"/>
  <c r="P235" i="2"/>
  <c r="N237" i="2"/>
  <c r="N253" i="2"/>
  <c r="T239" i="2"/>
  <c r="Q244" i="2"/>
  <c r="P251" i="2"/>
  <c r="T255" i="2"/>
  <c r="P242" i="2"/>
  <c r="T246" i="2"/>
  <c r="Q251" i="2"/>
  <c r="O236" i="2"/>
  <c r="S240" i="2"/>
  <c r="R247" i="2"/>
  <c r="O252" i="2"/>
  <c r="S256" i="2"/>
  <c r="R238" i="2"/>
  <c r="O243" i="2"/>
  <c r="S247" i="2"/>
  <c r="R254" i="2"/>
  <c r="P239" i="2"/>
  <c r="T243" i="2"/>
  <c r="Q248" i="2"/>
  <c r="P255" i="2"/>
  <c r="O237" i="2"/>
  <c r="S241" i="2"/>
  <c r="R248" i="2"/>
  <c r="O253" i="2"/>
  <c r="S257" i="2"/>
  <c r="T237" i="2"/>
  <c r="Q242" i="2"/>
  <c r="P249" i="2"/>
  <c r="T253" i="2"/>
  <c r="R242" i="2"/>
  <c r="O247" i="2"/>
  <c r="S251" i="2"/>
  <c r="N241" i="2"/>
  <c r="N257" i="2"/>
  <c r="N248" i="2"/>
  <c r="N235" i="2"/>
  <c r="N251" i="2"/>
  <c r="O235" i="2"/>
  <c r="N242" i="2"/>
  <c r="T235" i="2"/>
  <c r="N245" i="2"/>
  <c r="N236" i="2"/>
  <c r="N252" i="2"/>
  <c r="N239" i="2"/>
  <c r="N255" i="2"/>
  <c r="N246" i="2"/>
  <c r="Q236" i="2"/>
  <c r="P243" i="2"/>
  <c r="T247" i="2"/>
  <c r="Q252" i="2"/>
  <c r="R236" i="2"/>
  <c r="O241" i="2"/>
  <c r="S245" i="2"/>
  <c r="R252" i="2"/>
  <c r="O257" i="2"/>
  <c r="P237" i="2"/>
  <c r="T241" i="2"/>
  <c r="Q246" i="2"/>
  <c r="P253" i="2"/>
  <c r="T257" i="2"/>
  <c r="Q237" i="2"/>
  <c r="P244" i="2"/>
  <c r="T248" i="2"/>
  <c r="Q253" i="2"/>
  <c r="O238" i="2"/>
  <c r="S242" i="2"/>
  <c r="R249" i="2"/>
  <c r="O254" i="2"/>
  <c r="P238" i="2"/>
  <c r="T242" i="2"/>
  <c r="Q247" i="2"/>
  <c r="P254" i="2"/>
  <c r="P241" i="2"/>
  <c r="T245" i="2"/>
  <c r="Q250" i="2"/>
  <c r="P257" i="2"/>
  <c r="T236" i="2"/>
  <c r="Q241" i="2"/>
  <c r="P248" i="2"/>
  <c r="T252" i="2"/>
  <c r="Q257" i="2"/>
  <c r="N249" i="2"/>
  <c r="Q235" i="2"/>
  <c r="N240" i="2"/>
  <c r="N256" i="2"/>
  <c r="N243" i="2"/>
  <c r="N250" i="2"/>
  <c r="M234" i="2"/>
  <c r="N244" i="2"/>
  <c r="R235" i="2"/>
  <c r="N247" i="2"/>
  <c r="S235" i="2"/>
  <c r="N238" i="2"/>
  <c r="N254" i="2"/>
  <c r="R237" i="2"/>
  <c r="O242" i="2"/>
  <c r="S246" i="2"/>
  <c r="R253" i="2"/>
  <c r="S237" i="2"/>
  <c r="R244" i="2"/>
  <c r="O249" i="2"/>
  <c r="S253" i="2"/>
  <c r="Q238" i="2"/>
  <c r="P245" i="2"/>
  <c r="T249" i="2"/>
  <c r="Q254" i="2"/>
  <c r="P236" i="2"/>
  <c r="T240" i="2"/>
  <c r="Q245" i="2"/>
  <c r="P252" i="2"/>
  <c r="T256" i="2"/>
  <c r="R241" i="2"/>
  <c r="O246" i="2"/>
  <c r="S250" i="2"/>
  <c r="R257" i="2"/>
  <c r="Q239" i="2"/>
  <c r="P246" i="2"/>
  <c r="T250" i="2"/>
  <c r="Q255" i="2"/>
  <c r="O240" i="2"/>
  <c r="S244" i="2"/>
  <c r="R251" i="2"/>
  <c r="O256" i="2"/>
  <c r="P240" i="2"/>
  <c r="T244" i="2"/>
  <c r="Q249" i="2"/>
  <c r="P256" i="2"/>
  <c r="S238" i="2"/>
  <c r="R245" i="2"/>
  <c r="O250" i="2"/>
  <c r="S254" i="2"/>
  <c r="T238" i="2"/>
  <c r="Q243" i="2"/>
  <c r="P250" i="2"/>
  <c r="T254" i="2"/>
  <c r="R239" i="2"/>
  <c r="O244" i="2"/>
  <c r="S248" i="2"/>
  <c r="R255" i="2"/>
  <c r="S239" i="2"/>
  <c r="R246" i="2"/>
  <c r="O251" i="2"/>
  <c r="S255" i="2"/>
  <c r="Q240" i="2"/>
  <c r="P247" i="2"/>
  <c r="T251" i="2"/>
  <c r="Q256" i="2"/>
  <c r="R240" i="2"/>
  <c r="O245" i="2"/>
  <c r="S249" i="2"/>
  <c r="R256" i="2"/>
  <c r="S236" i="2"/>
  <c r="R243" i="2"/>
  <c r="O248" i="2"/>
  <c r="S252" i="2"/>
  <c r="O239" i="2"/>
  <c r="S243" i="2"/>
  <c r="R250" i="2"/>
  <c r="O255" i="2"/>
  <c r="N294" i="2"/>
  <c r="M293" i="2"/>
  <c r="N303" i="2"/>
  <c r="N300" i="2"/>
  <c r="N316" i="2"/>
  <c r="R300" i="2"/>
  <c r="O305" i="2"/>
  <c r="S309" i="2"/>
  <c r="R316" i="2"/>
  <c r="Q298" i="2"/>
  <c r="P305" i="2"/>
  <c r="T309" i="2"/>
  <c r="Q314" i="2"/>
  <c r="O299" i="2"/>
  <c r="S303" i="2"/>
  <c r="R310" i="2"/>
  <c r="O315" i="2"/>
  <c r="P299" i="2"/>
  <c r="T303" i="2"/>
  <c r="Q308" i="2"/>
  <c r="P315" i="2"/>
  <c r="Q295" i="2"/>
  <c r="P302" i="2"/>
  <c r="T306" i="2"/>
  <c r="Q311" i="2"/>
  <c r="R295" i="2"/>
  <c r="O300" i="2"/>
  <c r="S304" i="2"/>
  <c r="R311" i="2"/>
  <c r="O316" i="2"/>
  <c r="P296" i="2"/>
  <c r="T300" i="2"/>
  <c r="Q305" i="2"/>
  <c r="P312" i="2"/>
  <c r="T316" i="2"/>
  <c r="S298" i="2"/>
  <c r="R305" i="2"/>
  <c r="O310" i="2"/>
  <c r="S314" i="2"/>
  <c r="T294" i="2"/>
  <c r="N304" i="2"/>
  <c r="N295" i="2"/>
  <c r="N311" i="2"/>
  <c r="N298" i="2"/>
  <c r="N314" i="2"/>
  <c r="N305" i="2"/>
  <c r="P294" i="2"/>
  <c r="N308" i="2"/>
  <c r="Q294" i="2"/>
  <c r="N299" i="2"/>
  <c r="N315" i="2"/>
  <c r="N302" i="2"/>
  <c r="N309" i="2"/>
  <c r="O297" i="2"/>
  <c r="S301" i="2"/>
  <c r="R308" i="2"/>
  <c r="O313" i="2"/>
  <c r="R299" i="2"/>
  <c r="O304" i="2"/>
  <c r="S308" i="2"/>
  <c r="R315" i="2"/>
  <c r="P300" i="2"/>
  <c r="T304" i="2"/>
  <c r="Q309" i="2"/>
  <c r="P316" i="2"/>
  <c r="O298" i="2"/>
  <c r="S302" i="2"/>
  <c r="R309" i="2"/>
  <c r="O314" i="2"/>
  <c r="R296" i="2"/>
  <c r="O301" i="2"/>
  <c r="S305" i="2"/>
  <c r="R312" i="2"/>
  <c r="P301" i="2"/>
  <c r="T305" i="2"/>
  <c r="Q310" i="2"/>
  <c r="Q297" i="2"/>
  <c r="P304" i="2"/>
  <c r="T308" i="2"/>
  <c r="Q313" i="2"/>
  <c r="P295" i="2"/>
  <c r="T299" i="2"/>
  <c r="Q304" i="2"/>
  <c r="P311" i="2"/>
  <c r="T315" i="2"/>
  <c r="N296" i="2"/>
  <c r="N312" i="2"/>
  <c r="R294" i="2"/>
  <c r="N306" i="2"/>
  <c r="S294" i="2"/>
  <c r="N297" i="2"/>
  <c r="N313" i="2"/>
  <c r="N307" i="2"/>
  <c r="N310" i="2"/>
  <c r="O294" i="2"/>
  <c r="N301" i="2"/>
  <c r="P298" i="2"/>
  <c r="T302" i="2"/>
  <c r="Q307" i="2"/>
  <c r="P314" i="2"/>
  <c r="O296" i="2"/>
  <c r="S300" i="2"/>
  <c r="R307" i="2"/>
  <c r="O312" i="2"/>
  <c r="S316" i="2"/>
  <c r="T296" i="2"/>
  <c r="Q301" i="2"/>
  <c r="P308" i="2"/>
  <c r="T312" i="2"/>
  <c r="R301" i="2"/>
  <c r="O306" i="2"/>
  <c r="S310" i="2"/>
  <c r="S297" i="2"/>
  <c r="R304" i="2"/>
  <c r="O309" i="2"/>
  <c r="S313" i="2"/>
  <c r="T297" i="2"/>
  <c r="Q302" i="2"/>
  <c r="P309" i="2"/>
  <c r="T313" i="2"/>
  <c r="R298" i="2"/>
  <c r="O303" i="2"/>
  <c r="S307" i="2"/>
  <c r="R314" i="2"/>
  <c r="Q296" i="2"/>
  <c r="P303" i="2"/>
  <c r="T307" i="2"/>
  <c r="Q312" i="2"/>
  <c r="Q299" i="2"/>
  <c r="P306" i="2"/>
  <c r="T310" i="2"/>
  <c r="Q315" i="2"/>
  <c r="P297" i="2"/>
  <c r="T301" i="2"/>
  <c r="Q306" i="2"/>
  <c r="P313" i="2"/>
  <c r="S295" i="2"/>
  <c r="R302" i="2"/>
  <c r="O307" i="2"/>
  <c r="S311" i="2"/>
  <c r="T295" i="2"/>
  <c r="Q300" i="2"/>
  <c r="P307" i="2"/>
  <c r="T311" i="2"/>
  <c r="Q316" i="2"/>
  <c r="T298" i="2"/>
  <c r="Q303" i="2"/>
  <c r="P310" i="2"/>
  <c r="T314" i="2"/>
  <c r="S296" i="2"/>
  <c r="R303" i="2"/>
  <c r="O308" i="2"/>
  <c r="S312" i="2"/>
  <c r="O295" i="2"/>
  <c r="S299" i="2"/>
  <c r="R306" i="2"/>
  <c r="O311" i="2"/>
  <c r="S315" i="2"/>
  <c r="R297" i="2"/>
  <c r="O302" i="2"/>
  <c r="S306" i="2"/>
  <c r="R313" i="2"/>
  <c r="U31" i="2"/>
  <c r="U58" i="2"/>
  <c r="U108" i="2"/>
  <c r="U93" i="2"/>
  <c r="U59" i="2"/>
  <c r="U104" i="2"/>
  <c r="U62" i="2"/>
  <c r="U33" i="2"/>
  <c r="U77" i="2"/>
  <c r="U36" i="2"/>
  <c r="U92" i="2"/>
  <c r="U78" i="2"/>
  <c r="U45" i="2"/>
  <c r="U90" i="2"/>
  <c r="U89" i="2"/>
  <c r="U87" i="2"/>
  <c r="U57" i="2"/>
  <c r="U30" i="2"/>
  <c r="U102" i="2"/>
  <c r="U103" i="2"/>
  <c r="U107" i="2"/>
  <c r="U74" i="2"/>
  <c r="U48" i="2"/>
  <c r="U64" i="2"/>
  <c r="N80" i="2"/>
  <c r="U80" i="2"/>
  <c r="U105" i="2"/>
  <c r="U47" i="2"/>
  <c r="U44" i="2"/>
  <c r="U76" i="2"/>
  <c r="U35" i="2"/>
  <c r="U79" i="2"/>
  <c r="U49" i="2"/>
  <c r="U94" i="2"/>
  <c r="U60" i="2"/>
  <c r="U29" i="2"/>
  <c r="U50" i="2"/>
  <c r="U61" i="2"/>
  <c r="U106" i="2"/>
  <c r="U63" i="2"/>
  <c r="U101" i="2"/>
  <c r="U88" i="2"/>
  <c r="U72" i="2"/>
  <c r="U34" i="2"/>
  <c r="U46" i="2"/>
  <c r="U91" i="2"/>
  <c r="U43" i="2"/>
  <c r="U75" i="2"/>
  <c r="U32" i="2"/>
  <c r="N105" i="2"/>
  <c r="S102" i="2"/>
  <c r="S106" i="2"/>
  <c r="Q104" i="2"/>
  <c r="O102" i="2"/>
  <c r="R108" i="2"/>
  <c r="P106" i="2"/>
  <c r="N104" i="2"/>
  <c r="O108" i="2"/>
  <c r="T105" i="2"/>
  <c r="R103" i="2"/>
  <c r="S107" i="2"/>
  <c r="Q105" i="2"/>
  <c r="O103" i="2"/>
  <c r="O106" i="2"/>
  <c r="N108" i="2"/>
  <c r="S105" i="2"/>
  <c r="Q103" i="2"/>
  <c r="R107" i="2"/>
  <c r="P105" i="2"/>
  <c r="N103" i="2"/>
  <c r="O107" i="2"/>
  <c r="T104" i="2"/>
  <c r="R102" i="2"/>
  <c r="P107" i="2"/>
  <c r="T107" i="2"/>
  <c r="R105" i="2"/>
  <c r="P103" i="2"/>
  <c r="Q107" i="2"/>
  <c r="O105" i="2"/>
  <c r="T102" i="2"/>
  <c r="N107" i="2"/>
  <c r="S104" i="2"/>
  <c r="Q102" i="2"/>
  <c r="T108" i="2"/>
  <c r="R106" i="2"/>
  <c r="P104" i="2"/>
  <c r="N102" i="2"/>
  <c r="Q108" i="2"/>
  <c r="T103" i="2"/>
  <c r="T106" i="2"/>
  <c r="R104" i="2"/>
  <c r="P102" i="2"/>
  <c r="S108" i="2"/>
  <c r="Q106" i="2"/>
  <c r="O104" i="2"/>
  <c r="M101" i="2"/>
  <c r="P108" i="2"/>
  <c r="N106" i="2"/>
  <c r="S103" i="2"/>
  <c r="R63" i="2"/>
  <c r="P61" i="2"/>
  <c r="N59" i="2"/>
  <c r="O63" i="2"/>
  <c r="T60" i="2"/>
  <c r="R58" i="2"/>
  <c r="S62" i="2"/>
  <c r="Q60" i="2"/>
  <c r="O58" i="2"/>
  <c r="R64" i="2"/>
  <c r="P62" i="2"/>
  <c r="N60" i="2"/>
  <c r="N63" i="2"/>
  <c r="R59" i="2"/>
  <c r="Q58" i="2"/>
  <c r="T61" i="2"/>
  <c r="T64" i="2"/>
  <c r="R62" i="2"/>
  <c r="P60" i="2"/>
  <c r="N58" i="2"/>
  <c r="Q64" i="2"/>
  <c r="O62" i="2"/>
  <c r="T59" i="2"/>
  <c r="N64" i="2"/>
  <c r="S61" i="2"/>
  <c r="Q59" i="2"/>
  <c r="S64" i="2"/>
  <c r="Q62" i="2"/>
  <c r="O60" i="2"/>
  <c r="M57" i="2"/>
  <c r="P64" i="2"/>
  <c r="N62" i="2"/>
  <c r="S59" i="2"/>
  <c r="T63" i="2"/>
  <c r="R61" i="2"/>
  <c r="P59" i="2"/>
  <c r="Q63" i="2"/>
  <c r="O61" i="2"/>
  <c r="T58" i="2"/>
  <c r="O64" i="2"/>
  <c r="S60" i="2"/>
  <c r="S63" i="2"/>
  <c r="Q61" i="2"/>
  <c r="O59" i="2"/>
  <c r="P63" i="2"/>
  <c r="N61" i="2"/>
  <c r="S58" i="2"/>
  <c r="T62" i="2"/>
  <c r="R60" i="2"/>
  <c r="P58" i="2"/>
  <c r="O36" i="2"/>
  <c r="T33" i="2"/>
  <c r="R31" i="2"/>
  <c r="S35" i="2"/>
  <c r="Q33" i="2"/>
  <c r="O31" i="2"/>
  <c r="P35" i="2"/>
  <c r="N33" i="2"/>
  <c r="S30" i="2"/>
  <c r="T34" i="2"/>
  <c r="R32" i="2"/>
  <c r="P30" i="2"/>
  <c r="N31" i="2"/>
  <c r="S36" i="2"/>
  <c r="Q34" i="2"/>
  <c r="O32" i="2"/>
  <c r="O35" i="2"/>
  <c r="T32" i="2"/>
  <c r="R30" i="2"/>
  <c r="S34" i="2"/>
  <c r="Q32" i="2"/>
  <c r="O30" i="2"/>
  <c r="R36" i="2"/>
  <c r="P34" i="2"/>
  <c r="N32" i="2"/>
  <c r="N35" i="2"/>
  <c r="S32" i="2"/>
  <c r="Q30" i="2"/>
  <c r="T36" i="2"/>
  <c r="R34" i="2"/>
  <c r="P32" i="2"/>
  <c r="N30" i="2"/>
  <c r="Q36" i="2"/>
  <c r="O34" i="2"/>
  <c r="T31" i="2"/>
  <c r="N36" i="2"/>
  <c r="S33" i="2"/>
  <c r="Q31" i="2"/>
  <c r="R35" i="2"/>
  <c r="P33" i="2"/>
  <c r="M29" i="2"/>
  <c r="P36" i="2"/>
  <c r="N34" i="2"/>
  <c r="S31" i="2"/>
  <c r="T35" i="2"/>
  <c r="R33" i="2"/>
  <c r="P31" i="2"/>
  <c r="Q35" i="2"/>
  <c r="O33" i="2"/>
  <c r="T30" i="2"/>
  <c r="N65" i="2"/>
  <c r="P109" i="2"/>
  <c r="O109" i="2"/>
  <c r="S80" i="2"/>
  <c r="Q37" i="2"/>
  <c r="P80" i="2"/>
  <c r="Q51" i="2"/>
  <c r="P95" i="2"/>
  <c r="T65" i="2"/>
  <c r="M37" i="2"/>
  <c r="O95" i="2"/>
  <c r="S65" i="2"/>
  <c r="R109" i="2"/>
  <c r="Q65" i="2"/>
  <c r="S51" i="2"/>
  <c r="M95" i="2"/>
  <c r="M109" i="2"/>
  <c r="N95" i="2"/>
  <c r="M80" i="2"/>
  <c r="R95" i="2"/>
  <c r="R37" i="2"/>
  <c r="T51" i="2"/>
  <c r="S95" i="2"/>
  <c r="T37" i="2"/>
  <c r="R93" i="2"/>
  <c r="N93" i="2"/>
  <c r="S90" i="2"/>
  <c r="Q88" i="2"/>
  <c r="T94" i="2"/>
  <c r="R92" i="2"/>
  <c r="P90" i="2"/>
  <c r="N88" i="2"/>
  <c r="Q94" i="2"/>
  <c r="O92" i="2"/>
  <c r="T89" i="2"/>
  <c r="N94" i="2"/>
  <c r="S91" i="2"/>
  <c r="Q89" i="2"/>
  <c r="N89" i="2"/>
  <c r="S94" i="2"/>
  <c r="O90" i="2"/>
  <c r="P94" i="2"/>
  <c r="N92" i="2"/>
  <c r="S89" i="2"/>
  <c r="T93" i="2"/>
  <c r="R91" i="2"/>
  <c r="P89" i="2"/>
  <c r="Q93" i="2"/>
  <c r="O91" i="2"/>
  <c r="T88" i="2"/>
  <c r="P91" i="2"/>
  <c r="O94" i="2"/>
  <c r="T91" i="2"/>
  <c r="R89" i="2"/>
  <c r="S93" i="2"/>
  <c r="Q91" i="2"/>
  <c r="O89" i="2"/>
  <c r="P93" i="2"/>
  <c r="N91" i="2"/>
  <c r="S88" i="2"/>
  <c r="T92" i="2"/>
  <c r="R90" i="2"/>
  <c r="P88" i="2"/>
  <c r="Q92" i="2"/>
  <c r="M87" i="2"/>
  <c r="O93" i="2"/>
  <c r="T90" i="2"/>
  <c r="R88" i="2"/>
  <c r="S92" i="2"/>
  <c r="Q90" i="2"/>
  <c r="O88" i="2"/>
  <c r="R94" i="2"/>
  <c r="P92" i="2"/>
  <c r="N90" i="2"/>
  <c r="P78" i="2"/>
  <c r="N76" i="2"/>
  <c r="S73" i="2"/>
  <c r="T77" i="2"/>
  <c r="R75" i="2"/>
  <c r="P73" i="2"/>
  <c r="S79" i="2"/>
  <c r="Q77" i="2"/>
  <c r="O75" i="2"/>
  <c r="M72" i="2"/>
  <c r="P79" i="2"/>
  <c r="N77" i="2"/>
  <c r="S74" i="2"/>
  <c r="O73" i="2"/>
  <c r="T78" i="2"/>
  <c r="R76" i="2"/>
  <c r="P74" i="2"/>
  <c r="R79" i="2"/>
  <c r="P77" i="2"/>
  <c r="N75" i="2"/>
  <c r="O79" i="2"/>
  <c r="T76" i="2"/>
  <c r="R74" i="2"/>
  <c r="S78" i="2"/>
  <c r="Q76" i="2"/>
  <c r="O74" i="2"/>
  <c r="Q79" i="2"/>
  <c r="O77" i="2"/>
  <c r="T74" i="2"/>
  <c r="N79" i="2"/>
  <c r="S76" i="2"/>
  <c r="Q74" i="2"/>
  <c r="R78" i="2"/>
  <c r="P76" i="2"/>
  <c r="N74" i="2"/>
  <c r="O78" i="2"/>
  <c r="T75" i="2"/>
  <c r="R73" i="2"/>
  <c r="S77" i="2"/>
  <c r="Q75" i="2"/>
  <c r="Q78" i="2"/>
  <c r="O76" i="2"/>
  <c r="T73" i="2"/>
  <c r="N78" i="2"/>
  <c r="S75" i="2"/>
  <c r="Q73" i="2"/>
  <c r="T79" i="2"/>
  <c r="R77" i="2"/>
  <c r="P75" i="2"/>
  <c r="N73" i="2"/>
  <c r="T49" i="2"/>
  <c r="R47" i="2"/>
  <c r="P45" i="2"/>
  <c r="Q49" i="2"/>
  <c r="O47" i="2"/>
  <c r="T44" i="2"/>
  <c r="N49" i="2"/>
  <c r="S46" i="2"/>
  <c r="Q44" i="2"/>
  <c r="T50" i="2"/>
  <c r="R48" i="2"/>
  <c r="P46" i="2"/>
  <c r="N44" i="2"/>
  <c r="N47" i="2"/>
  <c r="S44" i="2"/>
  <c r="Q50" i="2"/>
  <c r="O48" i="2"/>
  <c r="T48" i="2"/>
  <c r="R46" i="2"/>
  <c r="P44" i="2"/>
  <c r="S50" i="2"/>
  <c r="Q48" i="2"/>
  <c r="O46" i="2"/>
  <c r="M43" i="2"/>
  <c r="P50" i="2"/>
  <c r="N48" i="2"/>
  <c r="S45" i="2"/>
  <c r="S48" i="2"/>
  <c r="Q46" i="2"/>
  <c r="O44" i="2"/>
  <c r="R50" i="2"/>
  <c r="P48" i="2"/>
  <c r="N46" i="2"/>
  <c r="O50" i="2"/>
  <c r="T47" i="2"/>
  <c r="R45" i="2"/>
  <c r="S49" i="2"/>
  <c r="Q47" i="2"/>
  <c r="O45" i="2"/>
  <c r="P49" i="2"/>
  <c r="T45" i="2"/>
  <c r="N50" i="2"/>
  <c r="S47" i="2"/>
  <c r="Q45" i="2"/>
  <c r="R49" i="2"/>
  <c r="P47" i="2"/>
  <c r="N45" i="2"/>
  <c r="O49" i="2"/>
  <c r="T46" i="2"/>
  <c r="R44" i="2"/>
  <c r="N51" i="2"/>
  <c r="T80" i="2"/>
  <c r="Q95" i="2"/>
  <c r="O51" i="2"/>
  <c r="T109" i="2"/>
  <c r="O65" i="2"/>
  <c r="S37" i="2"/>
  <c r="R80" i="2"/>
  <c r="P37" i="2"/>
  <c r="Q80" i="2"/>
  <c r="O37" i="2"/>
  <c r="T95" i="2"/>
  <c r="S109" i="2"/>
  <c r="O80" i="2"/>
  <c r="R65" i="2"/>
  <c r="M65" i="2"/>
  <c r="N37" i="2"/>
  <c r="N109" i="2"/>
  <c r="P51" i="2"/>
  <c r="Q109" i="2"/>
  <c r="P65" i="2"/>
  <c r="M51" i="2"/>
  <c r="R51" i="2"/>
  <c r="U96" i="10" l="1"/>
  <c r="U81" i="10"/>
  <c r="U189" i="10"/>
  <c r="M336" i="2"/>
  <c r="Y81" i="6"/>
  <c r="U182" i="10"/>
  <c r="U191" i="10"/>
  <c r="Q336" i="6"/>
  <c r="U197" i="10"/>
  <c r="R336" i="6"/>
  <c r="O336" i="7"/>
  <c r="U193" i="10"/>
  <c r="R198" i="10"/>
  <c r="U183" i="10"/>
  <c r="U186" i="10"/>
  <c r="S198" i="10"/>
  <c r="U180" i="10"/>
  <c r="N198" i="10"/>
  <c r="T198" i="10"/>
  <c r="U195" i="10"/>
  <c r="U66" i="10"/>
  <c r="L336" i="2"/>
  <c r="U38" i="10"/>
  <c r="U176" i="10"/>
  <c r="U52" i="10"/>
  <c r="U179" i="10"/>
  <c r="U177" i="10"/>
  <c r="U187" i="10"/>
  <c r="U196" i="10"/>
  <c r="U192" i="10"/>
  <c r="U184" i="10"/>
  <c r="U181" i="10"/>
  <c r="U178" i="10"/>
  <c r="Q198" i="10"/>
  <c r="P198" i="10"/>
  <c r="O198" i="10"/>
  <c r="U175" i="10"/>
  <c r="U190" i="10"/>
  <c r="U185" i="10"/>
  <c r="U286" i="10"/>
  <c r="U194" i="10"/>
  <c r="U188" i="10"/>
  <c r="U110" i="10"/>
  <c r="U270" i="10"/>
  <c r="U209" i="10"/>
  <c r="U217" i="10"/>
  <c r="U225" i="10"/>
  <c r="L336" i="10"/>
  <c r="U280" i="10"/>
  <c r="U273" i="10"/>
  <c r="M258" i="10"/>
  <c r="U234" i="10"/>
  <c r="U235" i="10"/>
  <c r="N258" i="10"/>
  <c r="U293" i="10"/>
  <c r="M317" i="10"/>
  <c r="N228" i="10"/>
  <c r="U205" i="10"/>
  <c r="U145" i="10"/>
  <c r="N168" i="10"/>
  <c r="U265" i="10"/>
  <c r="N288" i="10"/>
  <c r="W59" i="10"/>
  <c r="S258" i="10"/>
  <c r="U236" i="10"/>
  <c r="U238" i="10"/>
  <c r="U240" i="10"/>
  <c r="U242" i="10"/>
  <c r="U244" i="10"/>
  <c r="Q258" i="10"/>
  <c r="U246" i="10"/>
  <c r="U248" i="10"/>
  <c r="U250" i="10"/>
  <c r="U252" i="10"/>
  <c r="U254" i="10"/>
  <c r="U256" i="10"/>
  <c r="K336" i="10"/>
  <c r="O317" i="10"/>
  <c r="S317" i="10"/>
  <c r="U295" i="10"/>
  <c r="U297" i="10"/>
  <c r="U299" i="10"/>
  <c r="U301" i="10"/>
  <c r="U303" i="10"/>
  <c r="U305" i="10"/>
  <c r="U307" i="10"/>
  <c r="U309" i="10"/>
  <c r="U311" i="10"/>
  <c r="U313" i="10"/>
  <c r="U315" i="10"/>
  <c r="R317" i="10"/>
  <c r="U227" i="10"/>
  <c r="S228" i="10"/>
  <c r="U207" i="10"/>
  <c r="U211" i="10"/>
  <c r="U213" i="10"/>
  <c r="U215" i="10"/>
  <c r="U219" i="10"/>
  <c r="U221" i="10"/>
  <c r="U223" i="10"/>
  <c r="Q228" i="10"/>
  <c r="O228" i="10"/>
  <c r="W74" i="10"/>
  <c r="W45" i="10"/>
  <c r="P168" i="10"/>
  <c r="U150" i="10"/>
  <c r="U152" i="10"/>
  <c r="U154" i="10"/>
  <c r="U156" i="10"/>
  <c r="U158" i="10"/>
  <c r="U160" i="10"/>
  <c r="U162" i="10"/>
  <c r="U164" i="10"/>
  <c r="U166" i="10"/>
  <c r="U147" i="10"/>
  <c r="Q168" i="10"/>
  <c r="O288" i="10"/>
  <c r="U285" i="10"/>
  <c r="U287" i="10"/>
  <c r="U268" i="10"/>
  <c r="U284" i="10"/>
  <c r="U267" i="10"/>
  <c r="U269" i="10"/>
  <c r="U281" i="10"/>
  <c r="U271" i="10"/>
  <c r="U274" i="10"/>
  <c r="U294" i="10"/>
  <c r="N317" i="10"/>
  <c r="U204" i="10"/>
  <c r="M228" i="10"/>
  <c r="U144" i="10"/>
  <c r="M168" i="10"/>
  <c r="M288" i="10"/>
  <c r="U264" i="10"/>
  <c r="W89" i="10"/>
  <c r="O258" i="10"/>
  <c r="P258" i="10"/>
  <c r="U237" i="10"/>
  <c r="U239" i="10"/>
  <c r="U241" i="10"/>
  <c r="U243" i="10"/>
  <c r="T258" i="10"/>
  <c r="R258" i="10"/>
  <c r="U245" i="10"/>
  <c r="U247" i="10"/>
  <c r="U249" i="10"/>
  <c r="U251" i="10"/>
  <c r="U253" i="10"/>
  <c r="U255" i="10"/>
  <c r="U257" i="10"/>
  <c r="Q317" i="10"/>
  <c r="P317" i="10"/>
  <c r="U296" i="10"/>
  <c r="U298" i="10"/>
  <c r="U300" i="10"/>
  <c r="U302" i="10"/>
  <c r="U304" i="10"/>
  <c r="U306" i="10"/>
  <c r="U308" i="10"/>
  <c r="U310" i="10"/>
  <c r="U312" i="10"/>
  <c r="U314" i="10"/>
  <c r="U316" i="10"/>
  <c r="T317" i="10"/>
  <c r="R228" i="10"/>
  <c r="U206" i="10"/>
  <c r="U208" i="10"/>
  <c r="U210" i="10"/>
  <c r="U212" i="10"/>
  <c r="U214" i="10"/>
  <c r="U216" i="10"/>
  <c r="U218" i="10"/>
  <c r="U220" i="10"/>
  <c r="U222" i="10"/>
  <c r="U224" i="10"/>
  <c r="U226" i="10"/>
  <c r="P228" i="10"/>
  <c r="T228" i="10"/>
  <c r="W31" i="10"/>
  <c r="R168" i="10"/>
  <c r="O168" i="10"/>
  <c r="T168" i="10"/>
  <c r="S168" i="10"/>
  <c r="U149" i="10"/>
  <c r="U151" i="10"/>
  <c r="U153" i="10"/>
  <c r="U155" i="10"/>
  <c r="U157" i="10"/>
  <c r="U159" i="10"/>
  <c r="U161" i="10"/>
  <c r="U163" i="10"/>
  <c r="U165" i="10"/>
  <c r="U167" i="10"/>
  <c r="U146" i="10"/>
  <c r="U148" i="10"/>
  <c r="J336" i="10"/>
  <c r="Q288" i="10"/>
  <c r="U278" i="10"/>
  <c r="U272" i="10"/>
  <c r="U277" i="10"/>
  <c r="U279" i="10"/>
  <c r="S288" i="10"/>
  <c r="U276" i="10"/>
  <c r="T288" i="10"/>
  <c r="R288" i="10"/>
  <c r="U275" i="10"/>
  <c r="U283" i="10"/>
  <c r="P288" i="10"/>
  <c r="U266" i="10"/>
  <c r="U282" i="10"/>
  <c r="U38" i="7"/>
  <c r="N336" i="2"/>
  <c r="L336" i="7"/>
  <c r="U110" i="7"/>
  <c r="Y52" i="6"/>
  <c r="U96" i="7"/>
  <c r="U281" i="7"/>
  <c r="Y217" i="6"/>
  <c r="X228" i="6"/>
  <c r="U269" i="7"/>
  <c r="Y192" i="6"/>
  <c r="Y220" i="6"/>
  <c r="Y216" i="6"/>
  <c r="U316" i="7"/>
  <c r="U311" i="7"/>
  <c r="U315" i="7"/>
  <c r="U178" i="7"/>
  <c r="U271" i="7"/>
  <c r="P317" i="7"/>
  <c r="Y66" i="6"/>
  <c r="S336" i="6"/>
  <c r="U249" i="7"/>
  <c r="U257" i="7"/>
  <c r="T258" i="7"/>
  <c r="U241" i="7"/>
  <c r="Y146" i="6"/>
  <c r="Y160" i="6"/>
  <c r="Y165" i="6"/>
  <c r="Y304" i="6"/>
  <c r="Y311" i="6"/>
  <c r="Y302" i="6"/>
  <c r="Y303" i="6"/>
  <c r="Y315" i="6"/>
  <c r="Y96" i="6"/>
  <c r="U66" i="7"/>
  <c r="U152" i="7"/>
  <c r="U161" i="7"/>
  <c r="U163" i="7"/>
  <c r="Y278" i="6"/>
  <c r="U213" i="7"/>
  <c r="U206" i="7"/>
  <c r="U225" i="7"/>
  <c r="U222" i="7"/>
  <c r="U197" i="7"/>
  <c r="S198" i="7"/>
  <c r="U258" i="6"/>
  <c r="Y250" i="6"/>
  <c r="U248" i="7"/>
  <c r="Y150" i="6"/>
  <c r="Y163" i="6"/>
  <c r="Y147" i="6"/>
  <c r="Y306" i="6"/>
  <c r="Y175" i="6"/>
  <c r="R198" i="6"/>
  <c r="Y204" i="6"/>
  <c r="Q228" i="6"/>
  <c r="N317" i="7"/>
  <c r="U294" i="7"/>
  <c r="Y145" i="6"/>
  <c r="R168" i="6"/>
  <c r="Y264" i="6"/>
  <c r="Q288" i="6"/>
  <c r="U283" i="7"/>
  <c r="T288" i="7"/>
  <c r="S288" i="7"/>
  <c r="U266" i="7"/>
  <c r="U278" i="7"/>
  <c r="U270" i="7"/>
  <c r="Y195" i="6"/>
  <c r="Y184" i="6"/>
  <c r="V198" i="6"/>
  <c r="U198" i="6"/>
  <c r="Y181" i="6"/>
  <c r="O336" i="6"/>
  <c r="Y225" i="6"/>
  <c r="Y214" i="6"/>
  <c r="Y210" i="6"/>
  <c r="Y215" i="6"/>
  <c r="Y219" i="6"/>
  <c r="Y221" i="6"/>
  <c r="S228" i="6"/>
  <c r="O336" i="2"/>
  <c r="U301" i="7"/>
  <c r="S317" i="7"/>
  <c r="U299" i="7"/>
  <c r="U314" i="7"/>
  <c r="U312" i="7"/>
  <c r="U308" i="7"/>
  <c r="U81" i="7"/>
  <c r="R258" i="7"/>
  <c r="P258" i="7"/>
  <c r="O258" i="7"/>
  <c r="U236" i="7"/>
  <c r="U254" i="7"/>
  <c r="U244" i="7"/>
  <c r="U240" i="7"/>
  <c r="AA89" i="6"/>
  <c r="Y157" i="6"/>
  <c r="V168" i="6"/>
  <c r="Y164" i="6"/>
  <c r="Y148" i="6"/>
  <c r="Y161" i="6"/>
  <c r="T168" i="6"/>
  <c r="X168" i="6"/>
  <c r="Y301" i="6"/>
  <c r="Y308" i="6"/>
  <c r="Y313" i="6"/>
  <c r="V317" i="6"/>
  <c r="Y298" i="6"/>
  <c r="Y300" i="6"/>
  <c r="T317" i="6"/>
  <c r="P336" i="6"/>
  <c r="U52" i="7"/>
  <c r="S168" i="7"/>
  <c r="U166" i="7"/>
  <c r="U167" i="7"/>
  <c r="U164" i="7"/>
  <c r="U155" i="7"/>
  <c r="U159" i="7"/>
  <c r="Q168" i="7"/>
  <c r="Y268" i="6"/>
  <c r="T288" i="6"/>
  <c r="R288" i="6"/>
  <c r="W288" i="6"/>
  <c r="V288" i="6"/>
  <c r="U227" i="7"/>
  <c r="U212" i="7"/>
  <c r="U211" i="7"/>
  <c r="U219" i="7"/>
  <c r="U208" i="7"/>
  <c r="U216" i="7"/>
  <c r="AA59" i="6"/>
  <c r="U192" i="7"/>
  <c r="U183" i="7"/>
  <c r="U190" i="7"/>
  <c r="U184" i="7"/>
  <c r="U180" i="7"/>
  <c r="Y246" i="6"/>
  <c r="Y252" i="6"/>
  <c r="X258" i="6"/>
  <c r="Y237" i="6"/>
  <c r="V258" i="6"/>
  <c r="Y244" i="6"/>
  <c r="Y238" i="6"/>
  <c r="Y239" i="6"/>
  <c r="Y255" i="6"/>
  <c r="U293" i="7"/>
  <c r="M317" i="7"/>
  <c r="Y293" i="6"/>
  <c r="Q317" i="6"/>
  <c r="U145" i="7"/>
  <c r="N168" i="7"/>
  <c r="Y265" i="6"/>
  <c r="S288" i="6"/>
  <c r="M198" i="7"/>
  <c r="U174" i="7"/>
  <c r="N198" i="7"/>
  <c r="U175" i="7"/>
  <c r="Y235" i="6"/>
  <c r="R258" i="6"/>
  <c r="Q288" i="7"/>
  <c r="U279" i="7"/>
  <c r="U282" i="7"/>
  <c r="U275" i="7"/>
  <c r="U272" i="7"/>
  <c r="Y197" i="6"/>
  <c r="T198" i="6"/>
  <c r="Y194" i="6"/>
  <c r="Y182" i="6"/>
  <c r="Y186" i="6"/>
  <c r="Y196" i="6"/>
  <c r="Y207" i="6"/>
  <c r="Y213" i="6"/>
  <c r="W228" i="6"/>
  <c r="O317" i="7"/>
  <c r="Y110" i="6"/>
  <c r="AA45" i="6"/>
  <c r="U237" i="7"/>
  <c r="U242" i="7"/>
  <c r="Y151" i="6"/>
  <c r="Y166" i="6"/>
  <c r="Y152" i="6"/>
  <c r="Y159" i="6"/>
  <c r="W168" i="6"/>
  <c r="Y167" i="6"/>
  <c r="S168" i="6"/>
  <c r="Y310" i="6"/>
  <c r="S317" i="6"/>
  <c r="Y312" i="6"/>
  <c r="Y314" i="6"/>
  <c r="J336" i="2"/>
  <c r="U147" i="7"/>
  <c r="U148" i="7"/>
  <c r="U165" i="7"/>
  <c r="P168" i="7"/>
  <c r="Y272" i="6"/>
  <c r="Y269" i="6"/>
  <c r="U288" i="6"/>
  <c r="Y284" i="6"/>
  <c r="U221" i="7"/>
  <c r="U218" i="7"/>
  <c r="S228" i="7"/>
  <c r="T198" i="7"/>
  <c r="U181" i="7"/>
  <c r="R198" i="7"/>
  <c r="Y240" i="6"/>
  <c r="S258" i="6"/>
  <c r="U265" i="7"/>
  <c r="N288" i="7"/>
  <c r="Y174" i="6"/>
  <c r="Q198" i="6"/>
  <c r="Y205" i="6"/>
  <c r="R228" i="6"/>
  <c r="M258" i="7"/>
  <c r="U234" i="7"/>
  <c r="Y144" i="6"/>
  <c r="Q168" i="6"/>
  <c r="R317" i="6"/>
  <c r="Y294" i="6"/>
  <c r="U204" i="7"/>
  <c r="M228" i="7"/>
  <c r="Y234" i="6"/>
  <c r="Q258" i="6"/>
  <c r="AA74" i="6"/>
  <c r="U268" i="7"/>
  <c r="U276" i="7"/>
  <c r="U285" i="7"/>
  <c r="U286" i="7"/>
  <c r="R288" i="7"/>
  <c r="U274" i="7"/>
  <c r="Y183" i="6"/>
  <c r="Y193" i="6"/>
  <c r="Y191" i="6"/>
  <c r="Y179" i="6"/>
  <c r="Y178" i="6"/>
  <c r="S198" i="6"/>
  <c r="Y190" i="6"/>
  <c r="Y176" i="6"/>
  <c r="V228" i="6"/>
  <c r="Y218" i="6"/>
  <c r="Y222" i="6"/>
  <c r="Y226" i="6"/>
  <c r="K336" i="7"/>
  <c r="U306" i="7"/>
  <c r="U309" i="7"/>
  <c r="U310" i="7"/>
  <c r="U296" i="7"/>
  <c r="R317" i="7"/>
  <c r="U313" i="7"/>
  <c r="U297" i="7"/>
  <c r="U250" i="7"/>
  <c r="U246" i="7"/>
  <c r="U252" i="7"/>
  <c r="U251" i="7"/>
  <c r="U243" i="7"/>
  <c r="U253" i="7"/>
  <c r="U255" i="7"/>
  <c r="U239" i="7"/>
  <c r="Y162" i="6"/>
  <c r="Y158" i="6"/>
  <c r="Y154" i="6"/>
  <c r="Y149" i="6"/>
  <c r="Y155" i="6"/>
  <c r="Y309" i="6"/>
  <c r="Y316" i="6"/>
  <c r="Y305" i="6"/>
  <c r="Y307" i="6"/>
  <c r="W59" i="7"/>
  <c r="M336" i="7"/>
  <c r="U157" i="7"/>
  <c r="U151" i="7"/>
  <c r="U149" i="7"/>
  <c r="U160" i="7"/>
  <c r="T168" i="7"/>
  <c r="U150" i="7"/>
  <c r="Y283" i="6"/>
  <c r="Y286" i="6"/>
  <c r="X288" i="6"/>
  <c r="Y282" i="6"/>
  <c r="Y280" i="6"/>
  <c r="Y271" i="6"/>
  <c r="Y267" i="6"/>
  <c r="Y276" i="6"/>
  <c r="Y266" i="6"/>
  <c r="Y281" i="6"/>
  <c r="Y275" i="6"/>
  <c r="U224" i="7"/>
  <c r="U220" i="7"/>
  <c r="O228" i="7"/>
  <c r="T228" i="7"/>
  <c r="U223" i="7"/>
  <c r="U217" i="7"/>
  <c r="U215" i="7"/>
  <c r="W74" i="7"/>
  <c r="J336" i="7"/>
  <c r="U193" i="7"/>
  <c r="U187" i="7"/>
  <c r="U194" i="7"/>
  <c r="U176" i="7"/>
  <c r="U188" i="7"/>
  <c r="P198" i="7"/>
  <c r="U195" i="7"/>
  <c r="U185" i="7"/>
  <c r="U186" i="7"/>
  <c r="Q198" i="7"/>
  <c r="Y257" i="6"/>
  <c r="T258" i="6"/>
  <c r="Y243" i="6"/>
  <c r="Y248" i="6"/>
  <c r="Y251" i="6"/>
  <c r="Y249" i="6"/>
  <c r="Y254" i="6"/>
  <c r="W258" i="6"/>
  <c r="Y245" i="6"/>
  <c r="Y247" i="6"/>
  <c r="U264" i="7"/>
  <c r="M288" i="7"/>
  <c r="U235" i="7"/>
  <c r="N258" i="7"/>
  <c r="U144" i="7"/>
  <c r="M168" i="7"/>
  <c r="U205" i="7"/>
  <c r="N228" i="7"/>
  <c r="U277" i="7"/>
  <c r="U273" i="7"/>
  <c r="O288" i="7"/>
  <c r="P288" i="7"/>
  <c r="U284" i="7"/>
  <c r="U267" i="7"/>
  <c r="U287" i="7"/>
  <c r="U280" i="7"/>
  <c r="W89" i="7"/>
  <c r="Y188" i="6"/>
  <c r="X198" i="6"/>
  <c r="Y189" i="6"/>
  <c r="Y187" i="6"/>
  <c r="Y177" i="6"/>
  <c r="W198" i="6"/>
  <c r="Y180" i="6"/>
  <c r="Y185" i="6"/>
  <c r="N336" i="7"/>
  <c r="Y212" i="6"/>
  <c r="Y223" i="6"/>
  <c r="Y206" i="6"/>
  <c r="Y224" i="6"/>
  <c r="T228" i="6"/>
  <c r="Y211" i="6"/>
  <c r="U228" i="6"/>
  <c r="Y227" i="6"/>
  <c r="Y209" i="6"/>
  <c r="Y208" i="6"/>
  <c r="W45" i="7"/>
  <c r="U305" i="7"/>
  <c r="U300" i="7"/>
  <c r="T317" i="7"/>
  <c r="U307" i="7"/>
  <c r="U298" i="7"/>
  <c r="U303" i="7"/>
  <c r="U295" i="7"/>
  <c r="U302" i="7"/>
  <c r="U304" i="7"/>
  <c r="Q317" i="7"/>
  <c r="Y38" i="6"/>
  <c r="S258" i="7"/>
  <c r="U245" i="7"/>
  <c r="Q258" i="7"/>
  <c r="U238" i="7"/>
  <c r="U247" i="7"/>
  <c r="U256" i="7"/>
  <c r="Y153" i="6"/>
  <c r="U168" i="6"/>
  <c r="Y156" i="6"/>
  <c r="W317" i="6"/>
  <c r="Y299" i="6"/>
  <c r="Y297" i="6"/>
  <c r="Y295" i="6"/>
  <c r="Y296" i="6"/>
  <c r="X317" i="6"/>
  <c r="U317" i="6"/>
  <c r="AA31" i="6"/>
  <c r="K336" i="2"/>
  <c r="W31" i="7"/>
  <c r="U158" i="7"/>
  <c r="U153" i="7"/>
  <c r="U146" i="7"/>
  <c r="R168" i="7"/>
  <c r="U162" i="7"/>
  <c r="U154" i="7"/>
  <c r="O168" i="7"/>
  <c r="U156" i="7"/>
  <c r="Y277" i="6"/>
  <c r="Y285" i="6"/>
  <c r="Y279" i="6"/>
  <c r="Y273" i="6"/>
  <c r="Y287" i="6"/>
  <c r="Y270" i="6"/>
  <c r="Y274" i="6"/>
  <c r="R228" i="7"/>
  <c r="Q228" i="7"/>
  <c r="U226" i="7"/>
  <c r="U214" i="7"/>
  <c r="U207" i="7"/>
  <c r="U209" i="7"/>
  <c r="U210" i="7"/>
  <c r="P228" i="7"/>
  <c r="U196" i="7"/>
  <c r="U191" i="7"/>
  <c r="O198" i="7"/>
  <c r="U189" i="7"/>
  <c r="U179" i="7"/>
  <c r="U177" i="7"/>
  <c r="U182" i="7"/>
  <c r="Y236" i="6"/>
  <c r="Y256" i="6"/>
  <c r="Y253" i="6"/>
  <c r="Y241" i="6"/>
  <c r="Y242" i="6"/>
  <c r="W31" i="2"/>
  <c r="W59" i="2"/>
  <c r="W74" i="2"/>
  <c r="W89" i="2"/>
  <c r="W45" i="2"/>
  <c r="U286" i="2"/>
  <c r="U267" i="2"/>
  <c r="U276" i="2"/>
  <c r="U287" i="2"/>
  <c r="U284" i="2"/>
  <c r="Q288" i="2"/>
  <c r="P288" i="2"/>
  <c r="U272" i="2"/>
  <c r="U275" i="2"/>
  <c r="U270" i="2"/>
  <c r="U279" i="2"/>
  <c r="U273" i="2"/>
  <c r="U269" i="2"/>
  <c r="U278" i="2"/>
  <c r="U282" i="2"/>
  <c r="U281" i="2"/>
  <c r="O288" i="2"/>
  <c r="U271" i="2"/>
  <c r="U285" i="2"/>
  <c r="N288" i="2"/>
  <c r="R288" i="2"/>
  <c r="U280" i="2"/>
  <c r="T288" i="2"/>
  <c r="S288" i="2"/>
  <c r="U268" i="2"/>
  <c r="U277" i="2"/>
  <c r="U274" i="2"/>
  <c r="U283" i="2"/>
  <c r="U266" i="2"/>
  <c r="U212" i="2"/>
  <c r="U265" i="2"/>
  <c r="U211" i="2"/>
  <c r="U215" i="2"/>
  <c r="U293" i="2"/>
  <c r="M317" i="2"/>
  <c r="U174" i="2"/>
  <c r="M198" i="2"/>
  <c r="U144" i="2"/>
  <c r="M168" i="2"/>
  <c r="U301" i="2"/>
  <c r="U310" i="2"/>
  <c r="U313" i="2"/>
  <c r="S317" i="2"/>
  <c r="R317" i="2"/>
  <c r="U296" i="2"/>
  <c r="U302" i="2"/>
  <c r="U299" i="2"/>
  <c r="U308" i="2"/>
  <c r="U305" i="2"/>
  <c r="U298" i="2"/>
  <c r="U295" i="2"/>
  <c r="T317" i="2"/>
  <c r="U300" i="2"/>
  <c r="U238" i="2"/>
  <c r="U247" i="2"/>
  <c r="U244" i="2"/>
  <c r="U250" i="2"/>
  <c r="U256" i="2"/>
  <c r="Q258" i="2"/>
  <c r="U255" i="2"/>
  <c r="U252" i="2"/>
  <c r="U245" i="2"/>
  <c r="U242" i="2"/>
  <c r="U251" i="2"/>
  <c r="U248" i="2"/>
  <c r="U241" i="2"/>
  <c r="U237" i="2"/>
  <c r="U194" i="2"/>
  <c r="S198" i="2"/>
  <c r="U185" i="2"/>
  <c r="U186" i="2"/>
  <c r="U176" i="2"/>
  <c r="R198" i="2"/>
  <c r="U182" i="2"/>
  <c r="U193" i="2"/>
  <c r="U188" i="2"/>
  <c r="U189" i="2"/>
  <c r="U184" i="2"/>
  <c r="U179" i="2"/>
  <c r="U180" i="2"/>
  <c r="U191" i="2"/>
  <c r="U197" i="2"/>
  <c r="U162" i="2"/>
  <c r="U158" i="2"/>
  <c r="U153" i="2"/>
  <c r="U159" i="2"/>
  <c r="P168" i="2"/>
  <c r="U149" i="2"/>
  <c r="U151" i="2"/>
  <c r="T168" i="2"/>
  <c r="U150" i="2"/>
  <c r="U157" i="2"/>
  <c r="U163" i="2"/>
  <c r="U147" i="2"/>
  <c r="U148" i="2"/>
  <c r="U220" i="2"/>
  <c r="U227" i="2"/>
  <c r="P228" i="2"/>
  <c r="U222" i="2"/>
  <c r="U206" i="2"/>
  <c r="U221" i="2"/>
  <c r="U207" i="2"/>
  <c r="U216" i="2"/>
  <c r="T228" i="2"/>
  <c r="U219" i="2"/>
  <c r="U226" i="2"/>
  <c r="U210" i="2"/>
  <c r="Q228" i="2"/>
  <c r="N317" i="2"/>
  <c r="U294" i="2"/>
  <c r="M258" i="2"/>
  <c r="U234" i="2"/>
  <c r="U235" i="2"/>
  <c r="N258" i="2"/>
  <c r="N198" i="2"/>
  <c r="U175" i="2"/>
  <c r="U145" i="2"/>
  <c r="N168" i="2"/>
  <c r="M228" i="2"/>
  <c r="U204" i="2"/>
  <c r="N228" i="2"/>
  <c r="U205" i="2"/>
  <c r="O317" i="2"/>
  <c r="U307" i="2"/>
  <c r="U297" i="2"/>
  <c r="U306" i="2"/>
  <c r="U312" i="2"/>
  <c r="U309" i="2"/>
  <c r="U315" i="2"/>
  <c r="Q317" i="2"/>
  <c r="P317" i="2"/>
  <c r="U314" i="2"/>
  <c r="U311" i="2"/>
  <c r="U304" i="2"/>
  <c r="U316" i="2"/>
  <c r="U303" i="2"/>
  <c r="U254" i="2"/>
  <c r="S258" i="2"/>
  <c r="R258" i="2"/>
  <c r="U243" i="2"/>
  <c r="U240" i="2"/>
  <c r="U249" i="2"/>
  <c r="U246" i="2"/>
  <c r="U239" i="2"/>
  <c r="U236" i="2"/>
  <c r="T258" i="2"/>
  <c r="O258" i="2"/>
  <c r="U257" i="2"/>
  <c r="U253" i="2"/>
  <c r="P258" i="2"/>
  <c r="U178" i="2"/>
  <c r="U190" i="2"/>
  <c r="T198" i="2"/>
  <c r="U192" i="2"/>
  <c r="U187" i="2"/>
  <c r="O198" i="2"/>
  <c r="U177" i="2"/>
  <c r="U183" i="2"/>
  <c r="P198" i="2"/>
  <c r="U195" i="2"/>
  <c r="U196" i="2"/>
  <c r="Q198" i="2"/>
  <c r="U181" i="2"/>
  <c r="R168" i="2"/>
  <c r="O168" i="2"/>
  <c r="U154" i="2"/>
  <c r="U160" i="2"/>
  <c r="U155" i="2"/>
  <c r="U166" i="2"/>
  <c r="U161" i="2"/>
  <c r="U156" i="2"/>
  <c r="U167" i="2"/>
  <c r="Q168" i="2"/>
  <c r="U152" i="2"/>
  <c r="U146" i="2"/>
  <c r="U164" i="2"/>
  <c r="U165" i="2"/>
  <c r="S168" i="2"/>
  <c r="U213" i="2"/>
  <c r="O228" i="2"/>
  <c r="U225" i="2"/>
  <c r="U209" i="2"/>
  <c r="U214" i="2"/>
  <c r="U223" i="2"/>
  <c r="U224" i="2"/>
  <c r="U208" i="2"/>
  <c r="S228" i="2"/>
  <c r="U217" i="2"/>
  <c r="R228" i="2"/>
  <c r="U218" i="2"/>
  <c r="U81" i="2"/>
  <c r="U110" i="2"/>
  <c r="U52" i="2"/>
  <c r="U66" i="2"/>
  <c r="U96" i="2"/>
  <c r="U38" i="2"/>
  <c r="U198" i="10" l="1"/>
  <c r="U288" i="10"/>
  <c r="U258" i="10"/>
  <c r="U168" i="10"/>
  <c r="U228" i="10"/>
  <c r="U317" i="10"/>
  <c r="U288" i="7"/>
  <c r="Y168" i="6"/>
  <c r="U168" i="7"/>
  <c r="U258" i="7"/>
  <c r="Y317" i="6"/>
  <c r="Y288" i="6"/>
  <c r="Y258" i="6"/>
  <c r="Y198" i="6"/>
  <c r="U198" i="7"/>
  <c r="U228" i="7"/>
  <c r="U317" i="7"/>
  <c r="Y228" i="6"/>
  <c r="U288" i="2"/>
  <c r="U228" i="2"/>
  <c r="U258" i="2"/>
  <c r="U168" i="2"/>
  <c r="U198" i="2"/>
  <c r="U317" i="2"/>
  <c r="Y336" i="2"/>
  <c r="R331" i="2"/>
  <c r="AF331" i="2" s="1"/>
  <c r="AF336" i="2" s="1"/>
  <c r="R336" i="2" l="1"/>
  <c r="H4" i="2"/>
  <c r="H4" i="7"/>
  <c r="H4" i="10"/>
</calcChain>
</file>

<file path=xl/sharedStrings.xml><?xml version="1.0" encoding="utf-8"?>
<sst xmlns="http://schemas.openxmlformats.org/spreadsheetml/2006/main" count="11290" uniqueCount="1419">
  <si>
    <t>Gran San Fernando del Valle de Catamarca</t>
  </si>
  <si>
    <t>Catamarca</t>
  </si>
  <si>
    <t>#</t>
  </si>
  <si>
    <t>E</t>
  </si>
  <si>
    <t/>
  </si>
  <si>
    <t>Andalgalá</t>
  </si>
  <si>
    <t>F</t>
  </si>
  <si>
    <t>Tinogasta</t>
  </si>
  <si>
    <t>Belén</t>
  </si>
  <si>
    <t>Santa María</t>
  </si>
  <si>
    <t>Recreo</t>
  </si>
  <si>
    <t>La Paz</t>
  </si>
  <si>
    <t>Fiambalá</t>
  </si>
  <si>
    <t>AL</t>
  </si>
  <si>
    <t>Chumbicha</t>
  </si>
  <si>
    <t>Capayán</t>
  </si>
  <si>
    <t>Los Altos</t>
  </si>
  <si>
    <t>Santa Rosa</t>
  </si>
  <si>
    <t>San José</t>
  </si>
  <si>
    <t>Pomán</t>
  </si>
  <si>
    <t>NI</t>
  </si>
  <si>
    <t>C</t>
  </si>
  <si>
    <t>Huillapima</t>
  </si>
  <si>
    <t>Saujil</t>
  </si>
  <si>
    <t>Icaño</t>
  </si>
  <si>
    <t>Localidad</t>
  </si>
  <si>
    <t>Departamento</t>
  </si>
  <si>
    <t>Provincia</t>
  </si>
  <si>
    <t>Des</t>
  </si>
  <si>
    <t>PH 2010</t>
  </si>
  <si>
    <t>Población total</t>
  </si>
  <si>
    <t>10</t>
  </si>
  <si>
    <t>01</t>
  </si>
  <si>
    <t>91</t>
  </si>
  <si>
    <t>2010</t>
  </si>
  <si>
    <t>Gran La Plata</t>
  </si>
  <si>
    <t>Buenos Aires</t>
  </si>
  <si>
    <t>General Pueyrredón</t>
  </si>
  <si>
    <t>Bahía Blanca</t>
  </si>
  <si>
    <t>San Nicolás</t>
  </si>
  <si>
    <t>Tandil</t>
  </si>
  <si>
    <t>Zárate</t>
  </si>
  <si>
    <t>Luján</t>
  </si>
  <si>
    <t>X</t>
  </si>
  <si>
    <t>Pergamino</t>
  </si>
  <si>
    <t>Olavarría</t>
  </si>
  <si>
    <t>Junín</t>
  </si>
  <si>
    <t>Campana</t>
  </si>
  <si>
    <t>Necochea</t>
  </si>
  <si>
    <t>Coronel de Marina L. Rosales</t>
  </si>
  <si>
    <t>Chivilcoy</t>
  </si>
  <si>
    <t>Mercedes</t>
  </si>
  <si>
    <t>Azul</t>
  </si>
  <si>
    <t>San Pedro</t>
  </si>
  <si>
    <t>Tres Arroyos</t>
  </si>
  <si>
    <t>Chacabuco</t>
  </si>
  <si>
    <t>Balcarce</t>
  </si>
  <si>
    <t>9 de Julio</t>
  </si>
  <si>
    <t>Chascomús</t>
  </si>
  <si>
    <t>Trenque Lauquen</t>
  </si>
  <si>
    <t>Bragado</t>
  </si>
  <si>
    <t>Pehuajó</t>
  </si>
  <si>
    <t>Cañuelas</t>
  </si>
  <si>
    <t>Lobos</t>
  </si>
  <si>
    <t>General Alvarado</t>
  </si>
  <si>
    <t>Villa Gesell</t>
  </si>
  <si>
    <t>Baradero</t>
  </si>
  <si>
    <t>Mar de Ajó - San Bernardo</t>
  </si>
  <si>
    <t>La Costa</t>
  </si>
  <si>
    <t>Lincoln</t>
  </si>
  <si>
    <t>Salto</t>
  </si>
  <si>
    <t>Saladillo</t>
  </si>
  <si>
    <t>Arrecifes</t>
  </si>
  <si>
    <t>Bolívar</t>
  </si>
  <si>
    <t>Dolores</t>
  </si>
  <si>
    <t>Pinamar</t>
  </si>
  <si>
    <t>Coronel Suárez</t>
  </si>
  <si>
    <t>Santa Teresita - Mar del Tuyú</t>
  </si>
  <si>
    <t>25 de Mayo</t>
  </si>
  <si>
    <t>Colón</t>
  </si>
  <si>
    <t>Las Flores</t>
  </si>
  <si>
    <t>Patagones</t>
  </si>
  <si>
    <t>Coronel Pringles (Est. Pringles)</t>
  </si>
  <si>
    <t>Coronel Pringles</t>
  </si>
  <si>
    <t>Brandsen</t>
  </si>
  <si>
    <t>San Antonio de Areco</t>
  </si>
  <si>
    <t>Rojas</t>
  </si>
  <si>
    <t>Carlos Casares</t>
  </si>
  <si>
    <t>General Villegas (Est. Villegas)</t>
  </si>
  <si>
    <t>General Villegas</t>
  </si>
  <si>
    <t>General Juan Madariaga</t>
  </si>
  <si>
    <t>Ayacucho</t>
  </si>
  <si>
    <t>Monte</t>
  </si>
  <si>
    <t>San Andrés de Giles</t>
  </si>
  <si>
    <t>General Belgrano</t>
  </si>
  <si>
    <t>General Viamonte</t>
  </si>
  <si>
    <t xml:space="preserve">Pigüé </t>
  </si>
  <si>
    <t>Pigüé</t>
  </si>
  <si>
    <t>Benito Juárez (Est. Juárez)</t>
  </si>
  <si>
    <t>Benito Juárez</t>
  </si>
  <si>
    <t>Ramallo</t>
  </si>
  <si>
    <t>Navarro</t>
  </si>
  <si>
    <t>Capitán Sarmiento</t>
  </si>
  <si>
    <t>Lobería</t>
  </si>
  <si>
    <t>Carmen de Areco</t>
  </si>
  <si>
    <t>Rauch</t>
  </si>
  <si>
    <t>San Clemente del Tuyú- Chacras de San Clemente</t>
  </si>
  <si>
    <t>Daireaux</t>
  </si>
  <si>
    <t>Rivadavia</t>
  </si>
  <si>
    <t>Coronel Dorrego</t>
  </si>
  <si>
    <t>General Las Heras (Est. Las Heras)</t>
  </si>
  <si>
    <t>General Las Heras</t>
  </si>
  <si>
    <t>Villa Ramallo</t>
  </si>
  <si>
    <t>Magdalena</t>
  </si>
  <si>
    <t>Roque Pérez</t>
  </si>
  <si>
    <t>Lima</t>
  </si>
  <si>
    <t>General Alvear</t>
  </si>
  <si>
    <t>Adolfo Alsina</t>
  </si>
  <si>
    <t>Pedro Luro</t>
  </si>
  <si>
    <t>Villarino</t>
  </si>
  <si>
    <t>Exaltación de la Cruz</t>
  </si>
  <si>
    <t>Adolfo Gonzales Chaves</t>
  </si>
  <si>
    <t>Maipú</t>
  </si>
  <si>
    <t>Laprida</t>
  </si>
  <si>
    <t>Vedia</t>
  </si>
  <si>
    <t>Leandro N. Alem</t>
  </si>
  <si>
    <t>Henderson</t>
  </si>
  <si>
    <t>Hipólito Yrigoyen</t>
  </si>
  <si>
    <t>Suipacha</t>
  </si>
  <si>
    <t>Alberti (Est. Andrés Vaccarezza)</t>
  </si>
  <si>
    <t>Alberti</t>
  </si>
  <si>
    <t>General La Madrid</t>
  </si>
  <si>
    <t>Tres Lomas</t>
  </si>
  <si>
    <t>General Paz</t>
  </si>
  <si>
    <t>Santa Clara del Mar</t>
  </si>
  <si>
    <t>Mar Chiquita</t>
  </si>
  <si>
    <t>Salliqueló</t>
  </si>
  <si>
    <t>Tapalqué</t>
  </si>
  <si>
    <t>San Cayetano</t>
  </si>
  <si>
    <t>Florentino Ameghino</t>
  </si>
  <si>
    <t>Castelli</t>
  </si>
  <si>
    <t>Comandante Nicanor Otamendi</t>
  </si>
  <si>
    <t>General Pinto</t>
  </si>
  <si>
    <t>Verónica</t>
  </si>
  <si>
    <t>Punta Indio</t>
  </si>
  <si>
    <t>Tornquist</t>
  </si>
  <si>
    <t>Monte Hermoso</t>
  </si>
  <si>
    <t xml:space="preserve">Darregueira </t>
  </si>
  <si>
    <t>Puán</t>
  </si>
  <si>
    <t>Mayor Buratovich</t>
  </si>
  <si>
    <t>Médanos</t>
  </si>
  <si>
    <t>Las Toninas</t>
  </si>
  <si>
    <t>Carlos Tejedor</t>
  </si>
  <si>
    <t>Pellegrini</t>
  </si>
  <si>
    <t>Huanguelén</t>
  </si>
  <si>
    <t>30 de Agosto</t>
  </si>
  <si>
    <t>Pérez Millán</t>
  </si>
  <si>
    <t xml:space="preserve">Norberto de La Riestra </t>
  </si>
  <si>
    <t xml:space="preserve">Villalonga </t>
  </si>
  <si>
    <t>Casbas</t>
  </si>
  <si>
    <t>Guaminí</t>
  </si>
  <si>
    <t>General Arenales</t>
  </si>
  <si>
    <t>Sierra de los padres</t>
  </si>
  <si>
    <t>Ascensión</t>
  </si>
  <si>
    <t>Chapadmalal</t>
  </si>
  <si>
    <t>Hinojo</t>
  </si>
  <si>
    <t>Hilario Ascasubi</t>
  </si>
  <si>
    <t>Juan Bautista Alberdi (Est. Alberdi)</t>
  </si>
  <si>
    <t>Rivera</t>
  </si>
  <si>
    <t>Tres Algarrobos (Est. Cuenca)</t>
  </si>
  <si>
    <t>Chillar</t>
  </si>
  <si>
    <t>Roberts</t>
  </si>
  <si>
    <t>Cacharí</t>
  </si>
  <si>
    <t>Arribeños</t>
  </si>
  <si>
    <t xml:space="preserve">Juan N. Fernández </t>
  </si>
  <si>
    <t>Villa Cacique (Est. Alfredo Fortabat)</t>
  </si>
  <si>
    <t>Dudignac</t>
  </si>
  <si>
    <t>Torres</t>
  </si>
  <si>
    <t>Urdampilleta</t>
  </si>
  <si>
    <t>Gobernador Castro</t>
  </si>
  <si>
    <t>Sierra de la Ventana- Villa Arcadia</t>
  </si>
  <si>
    <t>Pila</t>
  </si>
  <si>
    <t>Jeppener</t>
  </si>
  <si>
    <t xml:space="preserve">General O'Brien </t>
  </si>
  <si>
    <t xml:space="preserve">Santa Lucía </t>
  </si>
  <si>
    <t>Saavedra</t>
  </si>
  <si>
    <t>Juan José Paso</t>
  </si>
  <si>
    <t>Piedritas</t>
  </si>
  <si>
    <t xml:space="preserve">Moquehuá </t>
  </si>
  <si>
    <t>Rawson</t>
  </si>
  <si>
    <t>LC</t>
  </si>
  <si>
    <t>Conesa</t>
  </si>
  <si>
    <t>Orense</t>
  </si>
  <si>
    <t>Cabildo</t>
  </si>
  <si>
    <t>General Mansilla</t>
  </si>
  <si>
    <t>Ferre</t>
  </si>
  <si>
    <t>Gran Buenos Aires</t>
  </si>
  <si>
    <t>Gran Resistencia</t>
  </si>
  <si>
    <t>San Fernando</t>
  </si>
  <si>
    <t>Chaco</t>
  </si>
  <si>
    <t>D</t>
  </si>
  <si>
    <t>Presidencia Roque Sáenz Peña</t>
  </si>
  <si>
    <t>Comandante Fernández</t>
  </si>
  <si>
    <t>LS</t>
  </si>
  <si>
    <t>Villa Angela</t>
  </si>
  <si>
    <t>Mayor Luis J. Fontana</t>
  </si>
  <si>
    <t>Libertador Gral. San Martín</t>
  </si>
  <si>
    <t>General Güemes</t>
  </si>
  <si>
    <t>Charata</t>
  </si>
  <si>
    <t>Quitilipi</t>
  </si>
  <si>
    <t>Las Breñas</t>
  </si>
  <si>
    <t>Machagai</t>
  </si>
  <si>
    <t>Tres Isletas</t>
  </si>
  <si>
    <t>Bermejo</t>
  </si>
  <si>
    <t>A</t>
  </si>
  <si>
    <t>General Pinedo</t>
  </si>
  <si>
    <t>12 de Octubre</t>
  </si>
  <si>
    <t>Corzuela</t>
  </si>
  <si>
    <t>Villa Berthet</t>
  </si>
  <si>
    <t>San Lorenzo</t>
  </si>
  <si>
    <t>Presidencia de la Plaza</t>
  </si>
  <si>
    <t>Presidente de la Plaza</t>
  </si>
  <si>
    <t>San Bernardo</t>
  </si>
  <si>
    <t>O'Higgins</t>
  </si>
  <si>
    <t>Pampa del Indio</t>
  </si>
  <si>
    <t>Campo Largo</t>
  </si>
  <si>
    <t>Independencia</t>
  </si>
  <si>
    <t>Pampa del Infierno</t>
  </si>
  <si>
    <t>Almirante Brown</t>
  </si>
  <si>
    <t>Puerto Tirol</t>
  </si>
  <si>
    <t>Libertad</t>
  </si>
  <si>
    <t>Taco Pozo</t>
  </si>
  <si>
    <t>Coronel Du Graty</t>
  </si>
  <si>
    <t>Santa Sylvina</t>
  </si>
  <si>
    <t>Fray J. Santa María de Oro</t>
  </si>
  <si>
    <t>Avia Terai</t>
  </si>
  <si>
    <t>Margarita Belén</t>
  </si>
  <si>
    <t>1º de Mayo</t>
  </si>
  <si>
    <t>Los Frentones</t>
  </si>
  <si>
    <t>Concepción del Bermejo</t>
  </si>
  <si>
    <t>Hermoso Campo</t>
  </si>
  <si>
    <t>Miraflores</t>
  </si>
  <si>
    <t>Makallé</t>
  </si>
  <si>
    <t>General Donovan</t>
  </si>
  <si>
    <t>Gancedo</t>
  </si>
  <si>
    <t>Presidencia Roca</t>
  </si>
  <si>
    <t>Libertador Grl. San Martín</t>
  </si>
  <si>
    <t>Villa Río Bermejito</t>
  </si>
  <si>
    <t>Sargento Cabral</t>
  </si>
  <si>
    <t>Colonia Elisa</t>
  </si>
  <si>
    <t>La Clotilde</t>
  </si>
  <si>
    <t>El Sauzalito</t>
  </si>
  <si>
    <t>Colonias Unidas</t>
  </si>
  <si>
    <t>La Escondida</t>
  </si>
  <si>
    <t>La Tigra</t>
  </si>
  <si>
    <t>La Verde</t>
  </si>
  <si>
    <t>Nueva Pompeya</t>
  </si>
  <si>
    <t>Colonia Benitez</t>
  </si>
  <si>
    <t>Comodoro Rivadavia</t>
  </si>
  <si>
    <t>Escalante</t>
  </si>
  <si>
    <t>Chubut</t>
  </si>
  <si>
    <t>Puerto Madryn</t>
  </si>
  <si>
    <t>Biedma</t>
  </si>
  <si>
    <t>Futaleufú</t>
  </si>
  <si>
    <t>Sarmiento</t>
  </si>
  <si>
    <t>Rada Tilly</t>
  </si>
  <si>
    <t>Playa Unión</t>
  </si>
  <si>
    <t>Trevelín</t>
  </si>
  <si>
    <t>Gaiman</t>
  </si>
  <si>
    <t>El Maitén</t>
  </si>
  <si>
    <t>Cushamen</t>
  </si>
  <si>
    <t>Lago Puelo</t>
  </si>
  <si>
    <t>Dolavon</t>
  </si>
  <si>
    <t>Río Senguer</t>
  </si>
  <si>
    <t>Gobernador Costa</t>
  </si>
  <si>
    <t>Tehuelches</t>
  </si>
  <si>
    <t>Córdoba</t>
  </si>
  <si>
    <t>Gran Río Cuarto</t>
  </si>
  <si>
    <t>Río Cuarto</t>
  </si>
  <si>
    <t>General San Martín</t>
  </si>
  <si>
    <t>Punilla</t>
  </si>
  <si>
    <t>B</t>
  </si>
  <si>
    <t>San Justo</t>
  </si>
  <si>
    <t>Río Tercero</t>
  </si>
  <si>
    <t>Tercero Arriba</t>
  </si>
  <si>
    <t>Alta Gracia</t>
  </si>
  <si>
    <t>Bell Ville</t>
  </si>
  <si>
    <t>Unión</t>
  </si>
  <si>
    <t>Río Segundo</t>
  </si>
  <si>
    <t>Cruz del Eje</t>
  </si>
  <si>
    <t>Marcos Juarez</t>
  </si>
  <si>
    <t>Marcos Juárez</t>
  </si>
  <si>
    <t>Dean Funes</t>
  </si>
  <si>
    <t>Ischilín</t>
  </si>
  <si>
    <t xml:space="preserve">Laboulaye </t>
  </si>
  <si>
    <t>Pres. Roque Sáenz Peña</t>
  </si>
  <si>
    <t>Arroyito</t>
  </si>
  <si>
    <t xml:space="preserve">Morteros </t>
  </si>
  <si>
    <t>Las Varillas</t>
  </si>
  <si>
    <t xml:space="preserve">Villa del Rosario </t>
  </si>
  <si>
    <t>Oncativo</t>
  </si>
  <si>
    <t>Oliva</t>
  </si>
  <si>
    <t>San Alberto</t>
  </si>
  <si>
    <t>La Carlota</t>
  </si>
  <si>
    <t>Juárez Celman</t>
  </si>
  <si>
    <t>Almafuerte</t>
  </si>
  <si>
    <t>Hernando</t>
  </si>
  <si>
    <t>General Cabrera</t>
  </si>
  <si>
    <t>Leones</t>
  </si>
  <si>
    <t>Corral de Bustos</t>
  </si>
  <si>
    <t>General Deheza</t>
  </si>
  <si>
    <t>Calamuchita</t>
  </si>
  <si>
    <t>Huinca Renancó</t>
  </si>
  <si>
    <t>General Roca</t>
  </si>
  <si>
    <t>Canals</t>
  </si>
  <si>
    <t>Brinckmann</t>
  </si>
  <si>
    <t>Justiniano Posse</t>
  </si>
  <si>
    <t>Villa de Soto</t>
  </si>
  <si>
    <t>Sampacho</t>
  </si>
  <si>
    <t>Laguna Larga</t>
  </si>
  <si>
    <t>Totoral</t>
  </si>
  <si>
    <t>Arias</t>
  </si>
  <si>
    <t>Monte Maiz</t>
  </si>
  <si>
    <t>Montecristo</t>
  </si>
  <si>
    <t>Río Primero</t>
  </si>
  <si>
    <t>Cruz Alta</t>
  </si>
  <si>
    <t>Tanti - Villa Santa Cruz del Lago - Estancia Vieja</t>
  </si>
  <si>
    <t>Berrotarán</t>
  </si>
  <si>
    <t>Adelia María</t>
  </si>
  <si>
    <t>Freyre</t>
  </si>
  <si>
    <t>Villa General Belgrano</t>
  </si>
  <si>
    <t>Despeñaderos</t>
  </si>
  <si>
    <t>Devoto</t>
  </si>
  <si>
    <t>Balnearia</t>
  </si>
  <si>
    <t>Monte Buey</t>
  </si>
  <si>
    <t>Laborde</t>
  </si>
  <si>
    <t>General Levalle</t>
  </si>
  <si>
    <t>Pozo del Molle</t>
  </si>
  <si>
    <t>Luque</t>
  </si>
  <si>
    <t>Tancacha</t>
  </si>
  <si>
    <t>Camilo Aldao</t>
  </si>
  <si>
    <t>Ucacha</t>
  </si>
  <si>
    <t>Porteña</t>
  </si>
  <si>
    <t>Las Perdices</t>
  </si>
  <si>
    <t>James Craik</t>
  </si>
  <si>
    <t>Noetinger</t>
  </si>
  <si>
    <t>Isla Verde</t>
  </si>
  <si>
    <t>Río Seco</t>
  </si>
  <si>
    <t xml:space="preserve">Etruria </t>
  </si>
  <si>
    <t xml:space="preserve">Inriville </t>
  </si>
  <si>
    <t xml:space="preserve">Quilino </t>
  </si>
  <si>
    <t>La Francia</t>
  </si>
  <si>
    <t>Alejo Ledesma</t>
  </si>
  <si>
    <t>San José de la Dormida</t>
  </si>
  <si>
    <t>Tulumba</t>
  </si>
  <si>
    <t>Morrison</t>
  </si>
  <si>
    <t>Del Campillo</t>
  </si>
  <si>
    <t>Toledo</t>
  </si>
  <si>
    <t>La Para</t>
  </si>
  <si>
    <t>San Basilio</t>
  </si>
  <si>
    <t>San Agustín</t>
  </si>
  <si>
    <t>Elena</t>
  </si>
  <si>
    <t>Los Surgentes</t>
  </si>
  <si>
    <t>Sacanta</t>
  </si>
  <si>
    <t>Alicia</t>
  </si>
  <si>
    <t>Arroyo Cabral</t>
  </si>
  <si>
    <t>Los Cóndores</t>
  </si>
  <si>
    <t>Serrano</t>
  </si>
  <si>
    <t>Pascanas</t>
  </si>
  <si>
    <t>Villa Valeria</t>
  </si>
  <si>
    <t>Guatimozín</t>
  </si>
  <si>
    <t>Los Cerrillos</t>
  </si>
  <si>
    <t>San Javier</t>
  </si>
  <si>
    <t>Tránsito</t>
  </si>
  <si>
    <t>Tío Pujio</t>
  </si>
  <si>
    <t>La Playosa</t>
  </si>
  <si>
    <t>Santiago Temple</t>
  </si>
  <si>
    <t>Ordoñez</t>
  </si>
  <si>
    <t>Saturnino María Laspiur</t>
  </si>
  <si>
    <t>Serrezuela</t>
  </si>
  <si>
    <t>Santa Eufemia</t>
  </si>
  <si>
    <t>Achiras</t>
  </si>
  <si>
    <t>General Baldissera</t>
  </si>
  <si>
    <t>Las Acequias</t>
  </si>
  <si>
    <t>Villa Ascasubi</t>
  </si>
  <si>
    <t>San Francisco del Chañar</t>
  </si>
  <si>
    <t>Sobremonte</t>
  </si>
  <si>
    <t>Sebastián Elcano</t>
  </si>
  <si>
    <t>Calchín</t>
  </si>
  <si>
    <t>Villa Parque Santa Ana</t>
  </si>
  <si>
    <t>Obispo Trejo</t>
  </si>
  <si>
    <t>Ticino</t>
  </si>
  <si>
    <t>La Puerta</t>
  </si>
  <si>
    <t>Country San Isidro - Country Chacras de la Villa</t>
  </si>
  <si>
    <t>Miramar</t>
  </si>
  <si>
    <t>Capital</t>
  </si>
  <si>
    <t>Corrientes</t>
  </si>
  <si>
    <t>Goya</t>
  </si>
  <si>
    <t>Paso de los Libres</t>
  </si>
  <si>
    <t>Curuzú Cuatiá</t>
  </si>
  <si>
    <t>Santo Tomé</t>
  </si>
  <si>
    <t>Bella Vista</t>
  </si>
  <si>
    <t>Monte Caseros</t>
  </si>
  <si>
    <t>Ituzaingó</t>
  </si>
  <si>
    <t>Esquina</t>
  </si>
  <si>
    <t>Saladas</t>
  </si>
  <si>
    <t>San Luis del Palmar</t>
  </si>
  <si>
    <t>Santa Lucía</t>
  </si>
  <si>
    <t>Lavalle</t>
  </si>
  <si>
    <t>Empedrado</t>
  </si>
  <si>
    <t>San Roque</t>
  </si>
  <si>
    <t>Concepción</t>
  </si>
  <si>
    <t>La Cruz</t>
  </si>
  <si>
    <t>San Martín</t>
  </si>
  <si>
    <t>Sauce</t>
  </si>
  <si>
    <t>Mburucuyá</t>
  </si>
  <si>
    <t>Alvear</t>
  </si>
  <si>
    <t>Itatí</t>
  </si>
  <si>
    <t>Mocoretá</t>
  </si>
  <si>
    <t>Paso de la Patria</t>
  </si>
  <si>
    <t>San Cosme</t>
  </si>
  <si>
    <t>San Miguel</t>
  </si>
  <si>
    <t>Itá Ibaté</t>
  </si>
  <si>
    <t>Laguna Brava</t>
  </si>
  <si>
    <t>Perugorría</t>
  </si>
  <si>
    <t>Chavarría</t>
  </si>
  <si>
    <t>San Carlos</t>
  </si>
  <si>
    <t xml:space="preserve">Gran Paraná </t>
  </si>
  <si>
    <t>Paraná</t>
  </si>
  <si>
    <t>Entre Ríos</t>
  </si>
  <si>
    <t>Concordia</t>
  </si>
  <si>
    <t>Gualeguaychú</t>
  </si>
  <si>
    <t>Concepción del Uruguay</t>
  </si>
  <si>
    <t>Uruguay</t>
  </si>
  <si>
    <t>Gualeguay</t>
  </si>
  <si>
    <t>Villaguay</t>
  </si>
  <si>
    <t>Chajarí</t>
  </si>
  <si>
    <t>Federación</t>
  </si>
  <si>
    <t>Victoria</t>
  </si>
  <si>
    <t>Nogoyá</t>
  </si>
  <si>
    <t>Diamante</t>
  </si>
  <si>
    <t>Santa Elena</t>
  </si>
  <si>
    <t>Federal</t>
  </si>
  <si>
    <t>Tala</t>
  </si>
  <si>
    <t>San Salvador</t>
  </si>
  <si>
    <t>Feliciano</t>
  </si>
  <si>
    <t>Basavilbaso</t>
  </si>
  <si>
    <t>Viale</t>
  </si>
  <si>
    <t>Urdinarrain</t>
  </si>
  <si>
    <t>Bovril</t>
  </si>
  <si>
    <t>Hasenkamp</t>
  </si>
  <si>
    <t>General Galarza</t>
  </si>
  <si>
    <t>Ibicuy</t>
  </si>
  <si>
    <t>Islas del Ibicuy</t>
  </si>
  <si>
    <t>Lucas González</t>
  </si>
  <si>
    <t>Los Charrúas</t>
  </si>
  <si>
    <t>Ubajay</t>
  </si>
  <si>
    <t>General Campos</t>
  </si>
  <si>
    <t>Villa Clara</t>
  </si>
  <si>
    <t>Villa del Rosario</t>
  </si>
  <si>
    <t>Gobernador Mansilla</t>
  </si>
  <si>
    <t>Formosa</t>
  </si>
  <si>
    <t>Clorinda</t>
  </si>
  <si>
    <t>Pilcomayo</t>
  </si>
  <si>
    <t>Pirané</t>
  </si>
  <si>
    <t>El Colorado</t>
  </si>
  <si>
    <t>Matacos</t>
  </si>
  <si>
    <t>Las Lomitas</t>
  </si>
  <si>
    <t>Patiño</t>
  </si>
  <si>
    <t>Ibarreta</t>
  </si>
  <si>
    <t>Laguna Blanca</t>
  </si>
  <si>
    <t>Comandante Fontana</t>
  </si>
  <si>
    <t>Palo Santo</t>
  </si>
  <si>
    <t>Laishi</t>
  </si>
  <si>
    <t>Villa General Manuel Belgrano</t>
  </si>
  <si>
    <t>Estanislao del Campo</t>
  </si>
  <si>
    <t>Pozo del Tigre</t>
  </si>
  <si>
    <t>Pilagás</t>
  </si>
  <si>
    <t>Villa General Güemes</t>
  </si>
  <si>
    <t>Laguna Yema</t>
  </si>
  <si>
    <t>El Potrillo</t>
  </si>
  <si>
    <t>Ramón Lista</t>
  </si>
  <si>
    <t>Herradura</t>
  </si>
  <si>
    <t>Laguna Naick-Neck</t>
  </si>
  <si>
    <t>Misión Tacaagle</t>
  </si>
  <si>
    <t>Dr Manuel Belgrano</t>
  </si>
  <si>
    <t>Jujuy</t>
  </si>
  <si>
    <t>Ledesma</t>
  </si>
  <si>
    <t>Perico</t>
  </si>
  <si>
    <t>El Carmen</t>
  </si>
  <si>
    <t>Yavi</t>
  </si>
  <si>
    <t>Fraile Pintado</t>
  </si>
  <si>
    <t>Humahuaca</t>
  </si>
  <si>
    <t>Abra Pampa</t>
  </si>
  <si>
    <t>Cochinoca</t>
  </si>
  <si>
    <t>Yuto</t>
  </si>
  <si>
    <t>Caimancito</t>
  </si>
  <si>
    <t>Calilegua</t>
  </si>
  <si>
    <t>Tilcara</t>
  </si>
  <si>
    <t>Santa Clara</t>
  </si>
  <si>
    <t>Santa Bárbara</t>
  </si>
  <si>
    <t>Palma Sola</t>
  </si>
  <si>
    <t>La Mendieta</t>
  </si>
  <si>
    <t>Maimará</t>
  </si>
  <si>
    <t>El Piquete</t>
  </si>
  <si>
    <t>Pampa Blanca</t>
  </si>
  <si>
    <t>Tucumán</t>
  </si>
  <si>
    <t>Concepción - San Roque</t>
  </si>
  <si>
    <t>Chicligasta</t>
  </si>
  <si>
    <t>Tafí Viejo</t>
  </si>
  <si>
    <t>Aguilares</t>
  </si>
  <si>
    <t>Río Chico</t>
  </si>
  <si>
    <t>Monteros</t>
  </si>
  <si>
    <t>Famaillá</t>
  </si>
  <si>
    <t>Lules</t>
  </si>
  <si>
    <t>Juan Bautista Alberdi</t>
  </si>
  <si>
    <t>Leales</t>
  </si>
  <si>
    <t>Villa Carmela</t>
  </si>
  <si>
    <t>Yerba Buena</t>
  </si>
  <si>
    <t>Simoca</t>
  </si>
  <si>
    <t>La Cocha</t>
  </si>
  <si>
    <t>La Reducción</t>
  </si>
  <si>
    <t>Trancas</t>
  </si>
  <si>
    <t>Tafí del Valle</t>
  </si>
  <si>
    <t>San Andrés</t>
  </si>
  <si>
    <t>Burruyacú</t>
  </si>
  <si>
    <t>Los Sarmientos</t>
  </si>
  <si>
    <t>Graneros</t>
  </si>
  <si>
    <t>Acheral</t>
  </si>
  <si>
    <t>El chañar</t>
  </si>
  <si>
    <t>Alto Verde</t>
  </si>
  <si>
    <t>Arcadia</t>
  </si>
  <si>
    <t>La Pampa</t>
  </si>
  <si>
    <t>General Pico</t>
  </si>
  <si>
    <t>Maracó</t>
  </si>
  <si>
    <t>General Acha</t>
  </si>
  <si>
    <t>Utracán</t>
  </si>
  <si>
    <t>Eduardo Castex</t>
  </si>
  <si>
    <t>Conhelo</t>
  </si>
  <si>
    <t>Puelen</t>
  </si>
  <si>
    <t>Intendente Alvear</t>
  </si>
  <si>
    <t>Chapaleufú</t>
  </si>
  <si>
    <t>Realicó</t>
  </si>
  <si>
    <t>Victorica</t>
  </si>
  <si>
    <t>Loventué</t>
  </si>
  <si>
    <t>Macachín</t>
  </si>
  <si>
    <t>Atreucó</t>
  </si>
  <si>
    <t>Ingeniero Luiggi</t>
  </si>
  <si>
    <t>Catriló</t>
  </si>
  <si>
    <t>Quemú Quemú</t>
  </si>
  <si>
    <t>Guatraché</t>
  </si>
  <si>
    <t>Trenel</t>
  </si>
  <si>
    <t>Rancul</t>
  </si>
  <si>
    <t>Colonia Barón</t>
  </si>
  <si>
    <t>General San Martín  (Est. Villa Alba)</t>
  </si>
  <si>
    <t>Hucal</t>
  </si>
  <si>
    <t>Santa Isabel</t>
  </si>
  <si>
    <t>Chalileo</t>
  </si>
  <si>
    <t>Jacinto Aráuz</t>
  </si>
  <si>
    <t>Winifreda</t>
  </si>
  <si>
    <t>Miguel Riglos</t>
  </si>
  <si>
    <t>Parera</t>
  </si>
  <si>
    <t>Caleufú</t>
  </si>
  <si>
    <t>La Rioja</t>
  </si>
  <si>
    <t>Chilecito</t>
  </si>
  <si>
    <t>Chamical</t>
  </si>
  <si>
    <t>Aimogasta</t>
  </si>
  <si>
    <t>Arauco</t>
  </si>
  <si>
    <t>Chepes</t>
  </si>
  <si>
    <t>Rosario Vera Peñaloza</t>
  </si>
  <si>
    <t>Nonogasta</t>
  </si>
  <si>
    <t>Coronel Felipe Varela</t>
  </si>
  <si>
    <t>Olta</t>
  </si>
  <si>
    <t>San Blas de los Sauces</t>
  </si>
  <si>
    <t>General Ocampo</t>
  </si>
  <si>
    <t>Ulapes</t>
  </si>
  <si>
    <t>Vichigasta</t>
  </si>
  <si>
    <t>Guandacol</t>
  </si>
  <si>
    <t>Famatina</t>
  </si>
  <si>
    <t>Vinchina</t>
  </si>
  <si>
    <t>Sanagasta</t>
  </si>
  <si>
    <t>Gran Mendoza</t>
  </si>
  <si>
    <t>Mendoza</t>
  </si>
  <si>
    <t>San Rafael</t>
  </si>
  <si>
    <t>Tunuyán</t>
  </si>
  <si>
    <t>Malargüe</t>
  </si>
  <si>
    <t>Tupungato</t>
  </si>
  <si>
    <t>Perdriel</t>
  </si>
  <si>
    <t>Luján de Cuyo</t>
  </si>
  <si>
    <t>Guaymallén</t>
  </si>
  <si>
    <t>Bowen</t>
  </si>
  <si>
    <t>Ugarteche</t>
  </si>
  <si>
    <t>Vista Flores</t>
  </si>
  <si>
    <t>Las Heras</t>
  </si>
  <si>
    <t>Real del Padre</t>
  </si>
  <si>
    <t>Monte Comán</t>
  </si>
  <si>
    <t>Villa Atuel</t>
  </si>
  <si>
    <t>Costa de Araujo</t>
  </si>
  <si>
    <t>Tres Porteñas</t>
  </si>
  <si>
    <t>Medrano</t>
  </si>
  <si>
    <t>La Dormida</t>
  </si>
  <si>
    <t>Colonia Las Rosas</t>
  </si>
  <si>
    <t>Agrelo</t>
  </si>
  <si>
    <t>Goudge</t>
  </si>
  <si>
    <t>Misiones</t>
  </si>
  <si>
    <t>Oberá</t>
  </si>
  <si>
    <t>Eldorado</t>
  </si>
  <si>
    <t>Iguazú</t>
  </si>
  <si>
    <t>Apóstoles</t>
  </si>
  <si>
    <t>Jardín América</t>
  </si>
  <si>
    <t>San Ignacio</t>
  </si>
  <si>
    <t>San Vicente</t>
  </si>
  <si>
    <t>Guaraní</t>
  </si>
  <si>
    <t>Montecarlo</t>
  </si>
  <si>
    <t>Candelaria</t>
  </si>
  <si>
    <t>Aristóbulo del Valle</t>
  </si>
  <si>
    <t>Caingüás</t>
  </si>
  <si>
    <t>General Manuel Belgrano</t>
  </si>
  <si>
    <t>Puerto Piray</t>
  </si>
  <si>
    <t>Campo Viera</t>
  </si>
  <si>
    <t>Campo Grande</t>
  </si>
  <si>
    <t xml:space="preserve">Dos de Mayo </t>
  </si>
  <si>
    <t>Bernardo de Irigoyen</t>
  </si>
  <si>
    <t>Concepción de la Sierra</t>
  </si>
  <si>
    <t>Garuhapé</t>
  </si>
  <si>
    <t>El Soberbio</t>
  </si>
  <si>
    <t>Santa Ana</t>
  </si>
  <si>
    <t>San Antonio</t>
  </si>
  <si>
    <t>Salto Encantado</t>
  </si>
  <si>
    <t>Capioví</t>
  </si>
  <si>
    <t>Azara</t>
  </si>
  <si>
    <t>Santo Pipó</t>
  </si>
  <si>
    <t>Cerro Azul</t>
  </si>
  <si>
    <t>El Alcázar</t>
  </si>
  <si>
    <t>Gobernador Roca</t>
  </si>
  <si>
    <t>Puerto Pinares</t>
  </si>
  <si>
    <t>María Magdalena</t>
  </si>
  <si>
    <t>Corpus</t>
  </si>
  <si>
    <t>Confluencia</t>
  </si>
  <si>
    <t>Neuquén</t>
  </si>
  <si>
    <t>Zapala</t>
  </si>
  <si>
    <t>Lácar</t>
  </si>
  <si>
    <t>Chos Malal</t>
  </si>
  <si>
    <t>Huiliches</t>
  </si>
  <si>
    <t>Rincón de los Sauces</t>
  </si>
  <si>
    <t>Pehuenches</t>
  </si>
  <si>
    <t>Villa La Angostura</t>
  </si>
  <si>
    <t>Los Lagos</t>
  </si>
  <si>
    <t>Senillosa</t>
  </si>
  <si>
    <t>Loncopué</t>
  </si>
  <si>
    <t>Picunches</t>
  </si>
  <si>
    <t>San Patricio del Chañar</t>
  </si>
  <si>
    <t>Añelo</t>
  </si>
  <si>
    <t>Aluminé</t>
  </si>
  <si>
    <t>Piedra del Aguila</t>
  </si>
  <si>
    <t>Collón Curá</t>
  </si>
  <si>
    <t>Picún Leufú</t>
  </si>
  <si>
    <t>Andacollo</t>
  </si>
  <si>
    <t>Minas</t>
  </si>
  <si>
    <t>Mariano Moreno</t>
  </si>
  <si>
    <t>Buta Ranquil</t>
  </si>
  <si>
    <t>Bariloche</t>
  </si>
  <si>
    <t>Río Negro</t>
  </si>
  <si>
    <t>Villa Regina</t>
  </si>
  <si>
    <t>Allen</t>
  </si>
  <si>
    <t>Cinco Saltos</t>
  </si>
  <si>
    <t>Catriel</t>
  </si>
  <si>
    <t>San Antonio Oeste</t>
  </si>
  <si>
    <t>Pichi Mahuida</t>
  </si>
  <si>
    <t>Choele Choel</t>
  </si>
  <si>
    <t>Avellaneda</t>
  </si>
  <si>
    <t>Lamarque</t>
  </si>
  <si>
    <t>Sierra Grande</t>
  </si>
  <si>
    <t>General Fernández Oro</t>
  </si>
  <si>
    <t>Ingeniero Jacobacci</t>
  </si>
  <si>
    <t>Luis Beltrán</t>
  </si>
  <si>
    <t>Los Menucos</t>
  </si>
  <si>
    <t>Chimpay</t>
  </si>
  <si>
    <t>Valcheta</t>
  </si>
  <si>
    <t xml:space="preserve">Dina Huapi </t>
  </si>
  <si>
    <t>Pilcaniyeu</t>
  </si>
  <si>
    <t>General Enrique Godoy</t>
  </si>
  <si>
    <t>Chichinales</t>
  </si>
  <si>
    <t>Villa Manzano</t>
  </si>
  <si>
    <t>Maquinchao</t>
  </si>
  <si>
    <t>El Cuy</t>
  </si>
  <si>
    <t>Gran Salta</t>
  </si>
  <si>
    <t>Salta</t>
  </si>
  <si>
    <t>Orán</t>
  </si>
  <si>
    <t>General José de San Martín</t>
  </si>
  <si>
    <t>Metán</t>
  </si>
  <si>
    <t>Rosario de la Frontera</t>
  </si>
  <si>
    <t>Grl. José de San Martín</t>
  </si>
  <si>
    <t>Rosario de Lerma</t>
  </si>
  <si>
    <t>Joaquín V. González</t>
  </si>
  <si>
    <t>Anta</t>
  </si>
  <si>
    <t>Colonia Santa Rosa</t>
  </si>
  <si>
    <t>Cafayate</t>
  </si>
  <si>
    <t>Aguaray</t>
  </si>
  <si>
    <t>Las Lajitas</t>
  </si>
  <si>
    <t>El Carril</t>
  </si>
  <si>
    <t>Chicoana</t>
  </si>
  <si>
    <t>Campo Quijano</t>
  </si>
  <si>
    <t>La Merced</t>
  </si>
  <si>
    <t>Cerrillos</t>
  </si>
  <si>
    <t>Apolinario Saravia</t>
  </si>
  <si>
    <t>El Quebrachal</t>
  </si>
  <si>
    <t>Campo Santo</t>
  </si>
  <si>
    <t>El Bordo</t>
  </si>
  <si>
    <t>San Antonio de los Cobres</t>
  </si>
  <si>
    <t>Los Andes</t>
  </si>
  <si>
    <t>Coronel Moldes</t>
  </si>
  <si>
    <t>La Viña</t>
  </si>
  <si>
    <t>Urundel</t>
  </si>
  <si>
    <t>Coronel Cornejo</t>
  </si>
  <si>
    <t>Gral. José de San Martín</t>
  </si>
  <si>
    <t>La Candelaria</t>
  </si>
  <si>
    <t>Cachi</t>
  </si>
  <si>
    <t>Aguas Blancas</t>
  </si>
  <si>
    <t>La Unión</t>
  </si>
  <si>
    <t>La Caldera</t>
  </si>
  <si>
    <t>Guachipas</t>
  </si>
  <si>
    <t>General Ballivián</t>
  </si>
  <si>
    <t>San Juan</t>
  </si>
  <si>
    <t>Caucete</t>
  </si>
  <si>
    <t>Albardón</t>
  </si>
  <si>
    <t>Pocito</t>
  </si>
  <si>
    <t>Jáchal</t>
  </si>
  <si>
    <t>Zonda</t>
  </si>
  <si>
    <t>Angaco</t>
  </si>
  <si>
    <t>Villa San Agustín</t>
  </si>
  <si>
    <t>Valle Fértil</t>
  </si>
  <si>
    <t>Ullum</t>
  </si>
  <si>
    <t>Los Berros</t>
  </si>
  <si>
    <t>Calingasta</t>
  </si>
  <si>
    <t>Villa Santa Rosa</t>
  </si>
  <si>
    <t>Las Chacritas</t>
  </si>
  <si>
    <t>Iglesia</t>
  </si>
  <si>
    <t>Villa Don Bosco  (Est. Angaco Sud)</t>
  </si>
  <si>
    <t>La Capital</t>
  </si>
  <si>
    <t>San Luis</t>
  </si>
  <si>
    <t>General Pedernera</t>
  </si>
  <si>
    <t>Merlo</t>
  </si>
  <si>
    <t>Justo Daract</t>
  </si>
  <si>
    <t>Quines</t>
  </si>
  <si>
    <t>La Toma</t>
  </si>
  <si>
    <t>Tilisarao</t>
  </si>
  <si>
    <t>Concarán</t>
  </si>
  <si>
    <t>Naschel</t>
  </si>
  <si>
    <t>Buena Esperanza</t>
  </si>
  <si>
    <t>Gobernador Dupuy</t>
  </si>
  <si>
    <t>Río Gallegos</t>
  </si>
  <si>
    <t>Güer Aike</t>
  </si>
  <si>
    <t>Santa Cruz</t>
  </si>
  <si>
    <t>Caleta Olivia</t>
  </si>
  <si>
    <t>Deseado</t>
  </si>
  <si>
    <t>Pico Truncado</t>
  </si>
  <si>
    <t>El Calafate</t>
  </si>
  <si>
    <t>Lago Argentino</t>
  </si>
  <si>
    <t>Yacimientos Río Turbio</t>
  </si>
  <si>
    <t>Magallanes</t>
  </si>
  <si>
    <t>Comandante Luis Piedrabuena</t>
  </si>
  <si>
    <t>Corpen Aike</t>
  </si>
  <si>
    <t>28 de Noviembre</t>
  </si>
  <si>
    <t>Lago Buenos Aires</t>
  </si>
  <si>
    <t>Los Antiguos</t>
  </si>
  <si>
    <t>Gran Rosario</t>
  </si>
  <si>
    <t>Santa Fe</t>
  </si>
  <si>
    <t>General Obligado</t>
  </si>
  <si>
    <t>Rafaela</t>
  </si>
  <si>
    <t>Castellanos</t>
  </si>
  <si>
    <t>Venado Tuerto</t>
  </si>
  <si>
    <t>General López</t>
  </si>
  <si>
    <t>Villa Constitución</t>
  </si>
  <si>
    <t>Constitución</t>
  </si>
  <si>
    <t>Las Colonias</t>
  </si>
  <si>
    <t>Casilda</t>
  </si>
  <si>
    <t>Caseros</t>
  </si>
  <si>
    <t>Cañada de Gómez</t>
  </si>
  <si>
    <t>Iriondo</t>
  </si>
  <si>
    <t>Rosario</t>
  </si>
  <si>
    <t>Sunchales</t>
  </si>
  <si>
    <t>Firmat</t>
  </si>
  <si>
    <t>Vera</t>
  </si>
  <si>
    <t>Gálvez</t>
  </si>
  <si>
    <t>San Jerónimo</t>
  </si>
  <si>
    <t>Rufino</t>
  </si>
  <si>
    <t>San Jorge</t>
  </si>
  <si>
    <t>Coronda</t>
  </si>
  <si>
    <t>Carcarañá</t>
  </si>
  <si>
    <t>Villa Ocampo</t>
  </si>
  <si>
    <t>Tostado</t>
  </si>
  <si>
    <t>Ceres</t>
  </si>
  <si>
    <t>San Cristóbal</t>
  </si>
  <si>
    <t>Las Rosas</t>
  </si>
  <si>
    <t>Belgrano</t>
  </si>
  <si>
    <t>Las Parejas</t>
  </si>
  <si>
    <t>Armstrong</t>
  </si>
  <si>
    <t>El Trébol</t>
  </si>
  <si>
    <t>Las Toscas</t>
  </si>
  <si>
    <t>Calchaquí</t>
  </si>
  <si>
    <t>Villa Cañás</t>
  </si>
  <si>
    <t>Romang</t>
  </si>
  <si>
    <t>Alcorta</t>
  </si>
  <si>
    <t>Chabás</t>
  </si>
  <si>
    <t>Pueblo Esther</t>
  </si>
  <si>
    <t>San Guillermo</t>
  </si>
  <si>
    <t>Arequito</t>
  </si>
  <si>
    <t>Suardi</t>
  </si>
  <si>
    <t>Florencia</t>
  </si>
  <si>
    <t>San Jerónimo Norte</t>
  </si>
  <si>
    <t>Teodelina</t>
  </si>
  <si>
    <t>Correa</t>
  </si>
  <si>
    <t>Helvecia</t>
  </si>
  <si>
    <t>Garay</t>
  </si>
  <si>
    <t>Wheelwright</t>
  </si>
  <si>
    <t>Maciel</t>
  </si>
  <si>
    <t>Elortondo</t>
  </si>
  <si>
    <t>Alvarez</t>
  </si>
  <si>
    <t>Chañar Ladeado</t>
  </si>
  <si>
    <t>Franck</t>
  </si>
  <si>
    <t>Cañada Rosquín</t>
  </si>
  <si>
    <t>Carlos Pellegrini</t>
  </si>
  <si>
    <t>Acebal</t>
  </si>
  <si>
    <t>Zavalla</t>
  </si>
  <si>
    <t>Bigand</t>
  </si>
  <si>
    <t xml:space="preserve">Villa Minetti  </t>
  </si>
  <si>
    <t>María Juana</t>
  </si>
  <si>
    <t>Humberto Primo</t>
  </si>
  <si>
    <t>Pilar</t>
  </si>
  <si>
    <t>Barrancas</t>
  </si>
  <si>
    <t>Hughes</t>
  </si>
  <si>
    <t>Villa Guillermina</t>
  </si>
  <si>
    <t>San Gregorio</t>
  </si>
  <si>
    <t xml:space="preserve">Nelson </t>
  </si>
  <si>
    <t>Fighiera</t>
  </si>
  <si>
    <t>Humboldt</t>
  </si>
  <si>
    <t>Oliveros</t>
  </si>
  <si>
    <t>Ibarlucea</t>
  </si>
  <si>
    <t>Margarita</t>
  </si>
  <si>
    <t>María Teresa</t>
  </si>
  <si>
    <t>Máximo Paz (Est. Paz)</t>
  </si>
  <si>
    <t>Sancti Spiritu</t>
  </si>
  <si>
    <t>General Lagos</t>
  </si>
  <si>
    <t xml:space="preserve">Pujato </t>
  </si>
  <si>
    <t>Cayastá</t>
  </si>
  <si>
    <t>Piamonte</t>
  </si>
  <si>
    <t>Serodino</t>
  </si>
  <si>
    <t>María Susana</t>
  </si>
  <si>
    <t>Bombal</t>
  </si>
  <si>
    <t>Arteaga</t>
  </si>
  <si>
    <t>Santa Teresa</t>
  </si>
  <si>
    <t>Alejandra</t>
  </si>
  <si>
    <t>Centeno</t>
  </si>
  <si>
    <t>Villa Eloísa</t>
  </si>
  <si>
    <t>Fuentes</t>
  </si>
  <si>
    <t>Gaboto</t>
  </si>
  <si>
    <t>Hersilia</t>
  </si>
  <si>
    <t>Villa Ana</t>
  </si>
  <si>
    <t>Montes de Oca</t>
  </si>
  <si>
    <t>San Jerónimo Sud</t>
  </si>
  <si>
    <t>Villa Trinidad</t>
  </si>
  <si>
    <t>Tacuarendí (Emb. Kilómetro 421)</t>
  </si>
  <si>
    <t>San Antonio de Obligado</t>
  </si>
  <si>
    <t>Ricardone</t>
  </si>
  <si>
    <t>Santa Clara de Buena Vista</t>
  </si>
  <si>
    <t>Peyrano</t>
  </si>
  <si>
    <t>Los Quirquinchos</t>
  </si>
  <si>
    <t>Lehmann</t>
  </si>
  <si>
    <t>Moisés Ville</t>
  </si>
  <si>
    <t>San Martín de las Escobas</t>
  </si>
  <si>
    <t>Llambi Campbell</t>
  </si>
  <si>
    <t>Tortugas</t>
  </si>
  <si>
    <t>Beravebú</t>
  </si>
  <si>
    <t>La Gallareta</t>
  </si>
  <si>
    <t>Villa Mugueta</t>
  </si>
  <si>
    <t>Melincué (Est. San Urbano)</t>
  </si>
  <si>
    <t>Progreso</t>
  </si>
  <si>
    <t>Santa Clara de Saguier</t>
  </si>
  <si>
    <t>Chovet</t>
  </si>
  <si>
    <t>Videla</t>
  </si>
  <si>
    <t>Santiago del Estero - La Banda</t>
  </si>
  <si>
    <t>Santiago del Estero</t>
  </si>
  <si>
    <t>Río Hondo</t>
  </si>
  <si>
    <t>Frías</t>
  </si>
  <si>
    <t>Choya</t>
  </si>
  <si>
    <t>Añatuya</t>
  </si>
  <si>
    <t>General Taboada</t>
  </si>
  <si>
    <t>Fernández</t>
  </si>
  <si>
    <t>Robles</t>
  </si>
  <si>
    <t>Monte Quemado</t>
  </si>
  <si>
    <t>Copo</t>
  </si>
  <si>
    <t>Quimilí</t>
  </si>
  <si>
    <t>Moreno</t>
  </si>
  <si>
    <t>Villa San Martín (Est. Loreto)</t>
  </si>
  <si>
    <t>Loreto</t>
  </si>
  <si>
    <t>Clodomira</t>
  </si>
  <si>
    <t>Banda</t>
  </si>
  <si>
    <t>Suncho Corral</t>
  </si>
  <si>
    <t>Juan F. Ibarra</t>
  </si>
  <si>
    <t>Villa Ojo de Agua</t>
  </si>
  <si>
    <t>Ojo de Agua</t>
  </si>
  <si>
    <t>Campo Gallo</t>
  </si>
  <si>
    <t>Alberdi</t>
  </si>
  <si>
    <t>Bandera</t>
  </si>
  <si>
    <t>Beltrán</t>
  </si>
  <si>
    <t>Sumampa</t>
  </si>
  <si>
    <t>Quebrachos</t>
  </si>
  <si>
    <t>Pampa de los Guanacos</t>
  </si>
  <si>
    <t>Nueva Esperanza</t>
  </si>
  <si>
    <t>Tintina</t>
  </si>
  <si>
    <t>Colonia El Simbolar</t>
  </si>
  <si>
    <t>Aguirre</t>
  </si>
  <si>
    <t>Los Juríes</t>
  </si>
  <si>
    <t>Villa Atamisqui</t>
  </si>
  <si>
    <t>Atamisqui</t>
  </si>
  <si>
    <t>Pozo Hondo</t>
  </si>
  <si>
    <t>Jiménez</t>
  </si>
  <si>
    <t>Selva</t>
  </si>
  <si>
    <t>Colonia Dora</t>
  </si>
  <si>
    <t>Garza</t>
  </si>
  <si>
    <t>Sachayoj</t>
  </si>
  <si>
    <t>Los Telares</t>
  </si>
  <si>
    <t>Salavina</t>
  </si>
  <si>
    <t>Sol de Julio</t>
  </si>
  <si>
    <t>Río Grande</t>
  </si>
  <si>
    <t>Tierra del Fuego</t>
  </si>
  <si>
    <t>Ushuaia</t>
  </si>
  <si>
    <t>Tolhuin</t>
  </si>
  <si>
    <t>Códigos de regiones</t>
  </si>
  <si>
    <t>Cod. Prov</t>
  </si>
  <si>
    <t>Región</t>
  </si>
  <si>
    <t>Centro</t>
  </si>
  <si>
    <t>L</t>
  </si>
  <si>
    <t>Q</t>
  </si>
  <si>
    <t>Comahue</t>
  </si>
  <si>
    <t>R</t>
  </si>
  <si>
    <t>J</t>
  </si>
  <si>
    <t>Cuyo</t>
  </si>
  <si>
    <t>M</t>
  </si>
  <si>
    <t>GBA</t>
  </si>
  <si>
    <t>Noreste</t>
  </si>
  <si>
    <t>H</t>
  </si>
  <si>
    <t>N</t>
  </si>
  <si>
    <t>W</t>
  </si>
  <si>
    <t>Noroeste</t>
  </si>
  <si>
    <t>G</t>
  </si>
  <si>
    <t>Sg. Del Estero</t>
  </si>
  <si>
    <t>K</t>
  </si>
  <si>
    <t>T</t>
  </si>
  <si>
    <t>Y</t>
  </si>
  <si>
    <t>Pampeana</t>
  </si>
  <si>
    <t>P</t>
  </si>
  <si>
    <t>S</t>
  </si>
  <si>
    <t>O</t>
  </si>
  <si>
    <t>Patagonia</t>
  </si>
  <si>
    <t>U</t>
  </si>
  <si>
    <t xml:space="preserve">Chubut </t>
  </si>
  <si>
    <t>Z</t>
  </si>
  <si>
    <t>Estratos Poblacionales</t>
  </si>
  <si>
    <t>Crecimiento intercensal</t>
  </si>
  <si>
    <t>2001 - 2010</t>
  </si>
  <si>
    <t>1991 - 2001</t>
  </si>
  <si>
    <t>1980 - 1991</t>
  </si>
  <si>
    <t>1970 - 1980</t>
  </si>
  <si>
    <t>1960 - 1970</t>
  </si>
  <si>
    <t>Estrato</t>
  </si>
  <si>
    <t>TOTAL</t>
  </si>
  <si>
    <t>Auxiliar para cálculo</t>
  </si>
  <si>
    <t>Proporción</t>
  </si>
  <si>
    <t xml:space="preserve"> </t>
  </si>
  <si>
    <t>Tasas de Crecimiento</t>
  </si>
  <si>
    <t>Tasas de crecimiento</t>
  </si>
  <si>
    <t>AUMENTA</t>
  </si>
  <si>
    <t>CAE</t>
  </si>
  <si>
    <t>2010-2001</t>
  </si>
  <si>
    <t>ACELERA</t>
  </si>
  <si>
    <t>DESACELERA</t>
  </si>
  <si>
    <t>Contribución al crecimiento (en absolutos)</t>
  </si>
  <si>
    <t>Contribución al crecimiento (en relativos)</t>
  </si>
  <si>
    <t>(Cuanto de la población total que creció, explica la población absoluta que creció en cada estrato)</t>
  </si>
  <si>
    <t>(Cuanto de la tasa de crecimiento de población total, es explicada por la tasa de crecimiento de cada estrato)</t>
  </si>
  <si>
    <t>TIENE SENTIDO ESTA????</t>
  </si>
  <si>
    <t>llamativos</t>
  </si>
  <si>
    <t>respecto a DT3</t>
  </si>
  <si>
    <t>Tamaño - Región</t>
  </si>
  <si>
    <t>Grandes Pampeanas</t>
  </si>
  <si>
    <t>Intermedias Pampeanas</t>
  </si>
  <si>
    <t>Grandes Extra-Pampeanas</t>
  </si>
  <si>
    <t>Resto Extra - Pampeanas</t>
  </si>
  <si>
    <t>Intermedias Extra-Pampeanas</t>
  </si>
  <si>
    <t>Pequeñas</t>
  </si>
  <si>
    <t>GBAGBA</t>
  </si>
  <si>
    <t>GrandesPampeana</t>
  </si>
  <si>
    <t>GrandesComahue</t>
  </si>
  <si>
    <t>GrandesPatagonia</t>
  </si>
  <si>
    <t>GrandesResto Extra Pampeana</t>
  </si>
  <si>
    <t>IntermediasPampeana</t>
  </si>
  <si>
    <t>IntermediasComahue</t>
  </si>
  <si>
    <t>IntermediasPatagonia</t>
  </si>
  <si>
    <t>IntermediasResto Extra Pampeana</t>
  </si>
  <si>
    <t>ADICIONAL PARA CÁLCULO</t>
  </si>
  <si>
    <t>PARTICIPACION</t>
  </si>
  <si>
    <t>CONTRIBUCIÓN</t>
  </si>
  <si>
    <t>estrato 1</t>
  </si>
  <si>
    <t>estrato 2</t>
  </si>
  <si>
    <t>crecim % 1</t>
  </si>
  <si>
    <t>crecim % 2</t>
  </si>
  <si>
    <t>crecim abs 1</t>
  </si>
  <si>
    <t>crecim abs 2</t>
  </si>
  <si>
    <t>Crecimiento TOTAL</t>
  </si>
  <si>
    <t>Sin GBA</t>
  </si>
  <si>
    <t>SIN GBA</t>
  </si>
  <si>
    <t>En relac. A "arrilaga" pag 194</t>
  </si>
  <si>
    <t>r</t>
  </si>
  <si>
    <t>t</t>
  </si>
  <si>
    <t>u</t>
  </si>
  <si>
    <t>s</t>
  </si>
  <si>
    <t>v</t>
  </si>
  <si>
    <t>w</t>
  </si>
  <si>
    <t>l</t>
  </si>
  <si>
    <t>m</t>
  </si>
  <si>
    <t>n</t>
  </si>
  <si>
    <t>o</t>
  </si>
  <si>
    <t>q</t>
  </si>
  <si>
    <t>p</t>
  </si>
  <si>
    <t>estrato fij</t>
  </si>
  <si>
    <t>dato año</t>
  </si>
  <si>
    <t>Te intercambia entre 6 y 7</t>
  </si>
  <si>
    <t>CONTRIBUCIÓN AL CRECIMIENTO</t>
  </si>
  <si>
    <t>PARTICIPACIÓN</t>
  </si>
  <si>
    <t>TASAS DE CRECIMIENTO</t>
  </si>
  <si>
    <t>REGIONES</t>
  </si>
  <si>
    <t>ESTRATOS</t>
  </si>
  <si>
    <t>TASAS DE  CRECIM INTERCENS</t>
  </si>
  <si>
    <t>Participación en la población urbana total por Regione</t>
  </si>
  <si>
    <t>Participación en la población urbana total por Estratos</t>
  </si>
  <si>
    <t>Tasa de crecimiento anual intercensal por estratos poblacionales</t>
  </si>
  <si>
    <t>Participación por Regiones</t>
  </si>
  <si>
    <t xml:space="preserve">Participación por estrato  poblacional </t>
  </si>
  <si>
    <t>Contribución al crecimiento por Regiones</t>
  </si>
  <si>
    <t xml:space="preserve">Contribución al crecimiento por estratos poblaconales </t>
  </si>
  <si>
    <t>Incorpora</t>
  </si>
  <si>
    <t>Incorpora: En 2010 se integró un componente previamente independiente</t>
  </si>
  <si>
    <t>Unión: Contiene a 2 o + componentes que antes eran localidades indeptes.</t>
  </si>
  <si>
    <t>Malvinas Argentinas</t>
  </si>
  <si>
    <t>Cambia</t>
  </si>
  <si>
    <t>Separación: Aparece de manera independiente cuando antes era parte de una localidad más amplia</t>
  </si>
  <si>
    <t>Cambia: Cambió de nombre en 2010</t>
  </si>
  <si>
    <t>Ballesteros Sud</t>
  </si>
  <si>
    <t>1: Localidades que aparecen catalogadas por el REDATAM como localidades urbano-rurales, a pesar de presentar mas de 2000 habitantes</t>
  </si>
  <si>
    <t>Tasa de Crecimiento anualizada</t>
  </si>
  <si>
    <t>9</t>
  </si>
  <si>
    <t>cambio 91-01</t>
  </si>
  <si>
    <t>Nuevas 10</t>
  </si>
  <si>
    <t>Nuevas 01</t>
  </si>
  <si>
    <t>Nat 01</t>
  </si>
  <si>
    <t>Tipología</t>
  </si>
  <si>
    <t>Tipología del cambio 2010</t>
  </si>
  <si>
    <t>FUNCIÓN CREADA</t>
  </si>
  <si>
    <t>OPCIÓN 2</t>
  </si>
  <si>
    <t>CONCATENAR</t>
  </si>
  <si>
    <t>FINAL</t>
  </si>
  <si>
    <t>CONC</t>
  </si>
  <si>
    <t>TABLA PARA LA FÓRMULA BUSCAR (la ponés en hoja aparte)</t>
  </si>
  <si>
    <t>Tipo de localidad en 2001 (es dato)</t>
  </si>
  <si>
    <t>CAMBIO EN 2010 (lo agregás vos)</t>
  </si>
  <si>
    <t>A10</t>
  </si>
  <si>
    <t>A5</t>
  </si>
  <si>
    <t>A6</t>
  </si>
  <si>
    <t>A9</t>
  </si>
  <si>
    <t>C5</t>
  </si>
  <si>
    <t>C6</t>
  </si>
  <si>
    <t>D5</t>
  </si>
  <si>
    <t>D9</t>
  </si>
  <si>
    <t>F5</t>
  </si>
  <si>
    <t>A7</t>
  </si>
  <si>
    <t>A8</t>
  </si>
  <si>
    <t>B10</t>
  </si>
  <si>
    <t>B5</t>
  </si>
  <si>
    <t>B6</t>
  </si>
  <si>
    <t>B7</t>
  </si>
  <si>
    <t>B8</t>
  </si>
  <si>
    <t>B9</t>
  </si>
  <si>
    <t>C7</t>
  </si>
  <si>
    <t>C8</t>
  </si>
  <si>
    <t>D7</t>
  </si>
  <si>
    <t>E5</t>
  </si>
  <si>
    <t>E7</t>
  </si>
  <si>
    <t>E9</t>
  </si>
  <si>
    <t>F7</t>
  </si>
  <si>
    <t>N3</t>
  </si>
  <si>
    <t>C10</t>
  </si>
  <si>
    <t>C9</t>
  </si>
  <si>
    <t>F9</t>
  </si>
  <si>
    <t>N1</t>
  </si>
  <si>
    <t>D10</t>
  </si>
  <si>
    <t>D6</t>
  </si>
  <si>
    <t>F6</t>
  </si>
  <si>
    <t>D8</t>
  </si>
  <si>
    <t>E10</t>
  </si>
  <si>
    <t>E6</t>
  </si>
  <si>
    <t>E8</t>
  </si>
  <si>
    <t>F8</t>
  </si>
  <si>
    <t>N4</t>
  </si>
  <si>
    <t>F10</t>
  </si>
  <si>
    <t>N2</t>
  </si>
  <si>
    <t>A1</t>
  </si>
  <si>
    <t>A11</t>
  </si>
  <si>
    <t>A2</t>
  </si>
  <si>
    <t>A3</t>
  </si>
  <si>
    <t>A4</t>
  </si>
  <si>
    <t>B1</t>
  </si>
  <si>
    <t>B11</t>
  </si>
  <si>
    <t>B2</t>
  </si>
  <si>
    <t>B3</t>
  </si>
  <si>
    <t>B4</t>
  </si>
  <si>
    <t>C1</t>
  </si>
  <si>
    <t>C11</t>
  </si>
  <si>
    <t>C2</t>
  </si>
  <si>
    <t>C3</t>
  </si>
  <si>
    <t>C4</t>
  </si>
  <si>
    <t>D1</t>
  </si>
  <si>
    <t>D11</t>
  </si>
  <si>
    <t>D2</t>
  </si>
  <si>
    <t>D3</t>
  </si>
  <si>
    <t>D4</t>
  </si>
  <si>
    <t>E1</t>
  </si>
  <si>
    <t>E11</t>
  </si>
  <si>
    <t>E2</t>
  </si>
  <si>
    <t>E3</t>
  </si>
  <si>
    <t>E4</t>
  </si>
  <si>
    <t>F1</t>
  </si>
  <si>
    <t>F11</t>
  </si>
  <si>
    <t>F2</t>
  </si>
  <si>
    <t>F3</t>
  </si>
  <si>
    <t>F4</t>
  </si>
  <si>
    <t>N10</t>
  </si>
  <si>
    <t>N11</t>
  </si>
  <si>
    <t>N5</t>
  </si>
  <si>
    <t>N6</t>
  </si>
  <si>
    <t>N7</t>
  </si>
  <si>
    <t>N8</t>
  </si>
  <si>
    <t>N9</t>
  </si>
  <si>
    <t>OPCIÓN 2 - NO TOCAR</t>
  </si>
  <si>
    <t>TABLA PARA LA FÓRMULA BUSCAR</t>
  </si>
  <si>
    <t>BUSCAR V</t>
  </si>
  <si>
    <t>OPCIÓN 1</t>
  </si>
  <si>
    <t>CONTROL</t>
  </si>
  <si>
    <t>4</t>
  </si>
  <si>
    <t>2</t>
  </si>
  <si>
    <t>1°</t>
  </si>
  <si>
    <t>2°</t>
  </si>
  <si>
    <t>3°</t>
  </si>
  <si>
    <t>4°</t>
  </si>
  <si>
    <t>5°</t>
  </si>
  <si>
    <t>6°</t>
  </si>
  <si>
    <t>7°</t>
  </si>
  <si>
    <t>Parada Robles - Pavón</t>
  </si>
  <si>
    <t>Los Cardales</t>
  </si>
  <si>
    <t>Gran Córdoba</t>
  </si>
  <si>
    <t>Gran San Miguel de Tucumán</t>
  </si>
  <si>
    <t xml:space="preserve">Mar del Plata </t>
  </si>
  <si>
    <t>Gran Santa Fe</t>
  </si>
  <si>
    <t xml:space="preserve">Gran San Juan </t>
  </si>
  <si>
    <t xml:space="preserve">Gran Corrientes </t>
  </si>
  <si>
    <t>Gran Posadas</t>
  </si>
  <si>
    <t>Gran San Salvador de Jujuy</t>
  </si>
  <si>
    <t xml:space="preserve">Neuquén - Plottier </t>
  </si>
  <si>
    <t xml:space="preserve">Gran San Luis </t>
  </si>
  <si>
    <t xml:space="preserve">La Rioja </t>
  </si>
  <si>
    <t xml:space="preserve">Concordia </t>
  </si>
  <si>
    <t xml:space="preserve">Gran Santa Rosa </t>
  </si>
  <si>
    <t xml:space="preserve">San Carlos de Bariloche </t>
  </si>
  <si>
    <t xml:space="preserve">Trelew </t>
  </si>
  <si>
    <t xml:space="preserve">San Martín - La Colonia </t>
  </si>
  <si>
    <t xml:space="preserve">San Ramón de la Nueva Orán </t>
  </si>
  <si>
    <t xml:space="preserve">Río Grande </t>
  </si>
  <si>
    <t xml:space="preserve">Termas de Río Hondo </t>
  </si>
  <si>
    <t xml:space="preserve">General José de San Martín </t>
  </si>
  <si>
    <t xml:space="preserve">Puerto Deseado </t>
  </si>
  <si>
    <t xml:space="preserve">Ingeniero Guillermo N. Juárez </t>
  </si>
  <si>
    <t xml:space="preserve">Pomán </t>
  </si>
  <si>
    <t xml:space="preserve">San Nicolás de los Arroyos </t>
  </si>
  <si>
    <t xml:space="preserve">Villa Mercedes   </t>
  </si>
  <si>
    <t xml:space="preserve">Villa María - Villa Nueva </t>
  </si>
  <si>
    <t xml:space="preserve">Reconquista - Avellaneda  </t>
  </si>
  <si>
    <t xml:space="preserve">Gualeguaychú - Pueblo General Belgrano </t>
  </si>
  <si>
    <t xml:space="preserve">Cipolletti </t>
  </si>
  <si>
    <t xml:space="preserve">Tartagal </t>
  </si>
  <si>
    <t xml:space="preserve">San Pedro  (Est. San Pedro de Jujuy) </t>
  </si>
  <si>
    <t xml:space="preserve">Eldorado </t>
  </si>
  <si>
    <t xml:space="preserve">Ushuaia </t>
  </si>
  <si>
    <t xml:space="preserve">Cutral Có - Plaza Huincul </t>
  </si>
  <si>
    <t xml:space="preserve">Tafí Viejo </t>
  </si>
  <si>
    <t xml:space="preserve">Esquel </t>
  </si>
  <si>
    <t xml:space="preserve">Gobernador Agr. Valentín Virasoro </t>
  </si>
  <si>
    <t xml:space="preserve">General Alvear </t>
  </si>
  <si>
    <t xml:space="preserve">Caucete </t>
  </si>
  <si>
    <t xml:space="preserve">Juan José Castelli </t>
  </si>
  <si>
    <t xml:space="preserve">Chamical </t>
  </si>
  <si>
    <t xml:space="preserve">Puerto San Julián </t>
  </si>
  <si>
    <t xml:space="preserve">25 de Mayo </t>
  </si>
  <si>
    <t xml:space="preserve">Ingeniero Forres (Est. Chaguar Punco) </t>
  </si>
  <si>
    <t xml:space="preserve">San Francisco de Laishi </t>
  </si>
  <si>
    <t xml:space="preserve">Londres </t>
  </si>
  <si>
    <t xml:space="preserve">Zárate </t>
  </si>
  <si>
    <t xml:space="preserve">Villa Carlos Paz - San Antonio de Arredondo - Villa Río Icho Cruz </t>
  </si>
  <si>
    <t xml:space="preserve">Viedma </t>
  </si>
  <si>
    <t xml:space="preserve">Libertador Gral. San Martín (Est. Ledesma) </t>
  </si>
  <si>
    <t xml:space="preserve">Puerto Iguazú </t>
  </si>
  <si>
    <t xml:space="preserve">Esperanza </t>
  </si>
  <si>
    <t xml:space="preserve">Zapala </t>
  </si>
  <si>
    <t xml:space="preserve">General Güemes </t>
  </si>
  <si>
    <t xml:space="preserve">Tunuyán  </t>
  </si>
  <si>
    <t xml:space="preserve">Villa General San Martín - Campo Afuera </t>
  </si>
  <si>
    <t xml:space="preserve">Crespo </t>
  </si>
  <si>
    <t xml:space="preserve">Juan Bautista Alberdi </t>
  </si>
  <si>
    <t xml:space="preserve">La Leonesa - Las Palmas </t>
  </si>
  <si>
    <t xml:space="preserve">Sarmiento </t>
  </si>
  <si>
    <t xml:space="preserve">Santa Rosa del Conlara </t>
  </si>
  <si>
    <t xml:space="preserve">Villa Unión </t>
  </si>
  <si>
    <t xml:space="preserve">Nuestra Señora del Rosario de Caá Catí </t>
  </si>
  <si>
    <t xml:space="preserve">Villa General Mitre (Est. Pinto) </t>
  </si>
  <si>
    <t xml:space="preserve">Perito Moreno </t>
  </si>
  <si>
    <t xml:space="preserve">Colonia Campo Villafañe </t>
  </si>
  <si>
    <t xml:space="preserve">Junín </t>
  </si>
  <si>
    <t xml:space="preserve">San Francisco </t>
  </si>
  <si>
    <t xml:space="preserve">Centenario </t>
  </si>
  <si>
    <t xml:space="preserve">San José de Metán </t>
  </si>
  <si>
    <t xml:space="preserve">Malargüe </t>
  </si>
  <si>
    <t xml:space="preserve">Arroyo Seco </t>
  </si>
  <si>
    <t xml:space="preserve">Delfín Gallo - La Florida - Colombres </t>
  </si>
  <si>
    <t xml:space="preserve">El Bolsón </t>
  </si>
  <si>
    <t xml:space="preserve">La Quiaca </t>
  </si>
  <si>
    <t xml:space="preserve">Federal </t>
  </si>
  <si>
    <t xml:space="preserve">Puerto Rico </t>
  </si>
  <si>
    <t xml:space="preserve">Villa Aberastain - La Rinconada </t>
  </si>
  <si>
    <t xml:space="preserve">Puerto Santa Cruz </t>
  </si>
  <si>
    <t xml:space="preserve">Riacho He-He  </t>
  </si>
  <si>
    <t xml:space="preserve">Salicas - San Blas </t>
  </si>
  <si>
    <t xml:space="preserve">San Francisco del Monte de Oro </t>
  </si>
  <si>
    <t xml:space="preserve">Las Garcitas </t>
  </si>
  <si>
    <t xml:space="preserve">Río Mayo </t>
  </si>
  <si>
    <t xml:space="preserve">Colonia Liebig's </t>
  </si>
  <si>
    <t xml:space="preserve">Necochea - Quequén </t>
  </si>
  <si>
    <t xml:space="preserve">Jesús María - Colonia Caroya </t>
  </si>
  <si>
    <t xml:space="preserve">San Martín de los Andes </t>
  </si>
  <si>
    <t xml:space="preserve">Pichanal </t>
  </si>
  <si>
    <t xml:space="preserve">Vera (Est. Gobernador Vera) </t>
  </si>
  <si>
    <t xml:space="preserve">San José </t>
  </si>
  <si>
    <t xml:space="preserve">Puerto Esperanza  </t>
  </si>
  <si>
    <t xml:space="preserve">Tupungato </t>
  </si>
  <si>
    <t xml:space="preserve">La Punta </t>
  </si>
  <si>
    <t xml:space="preserve">Río Colorado </t>
  </si>
  <si>
    <t xml:space="preserve">Monterrico </t>
  </si>
  <si>
    <t xml:space="preserve">San José de Jáchal </t>
  </si>
  <si>
    <t xml:space="preserve">Río Seco - Villa Quinteros </t>
  </si>
  <si>
    <t xml:space="preserve">Gobernador Gregores </t>
  </si>
  <si>
    <t xml:space="preserve">El Espinillo </t>
  </si>
  <si>
    <t xml:space="preserve">Milagro </t>
  </si>
  <si>
    <t xml:space="preserve">Simbolar </t>
  </si>
  <si>
    <t xml:space="preserve">9 de Julio </t>
  </si>
  <si>
    <t xml:space="preserve">Campana </t>
  </si>
  <si>
    <t xml:space="preserve">Villa Dolores - Villa Sarmiento - San Pedro - Villa de las Rosas </t>
  </si>
  <si>
    <t xml:space="preserve">Embarcación </t>
  </si>
  <si>
    <t xml:space="preserve">San Carlos Centro - San Carlos Sud </t>
  </si>
  <si>
    <t xml:space="preserve">Rosario del Tala </t>
  </si>
  <si>
    <t xml:space="preserve">Junín de los Andes </t>
  </si>
  <si>
    <t xml:space="preserve">Rodeo del Medio </t>
  </si>
  <si>
    <t xml:space="preserve">Ingenio San Pablo </t>
  </si>
  <si>
    <t xml:space="preserve">Villa Media Agua </t>
  </si>
  <si>
    <t xml:space="preserve">Ingeniero Luis A. Huergo </t>
  </si>
  <si>
    <t xml:space="preserve">Puerto Libertad </t>
  </si>
  <si>
    <t xml:space="preserve">Villa Kilómetro 213 </t>
  </si>
  <si>
    <t xml:space="preserve">Napenay </t>
  </si>
  <si>
    <t xml:space="preserve">Famatina </t>
  </si>
  <si>
    <t xml:space="preserve">El Aguilar </t>
  </si>
  <si>
    <t xml:space="preserve">Luján </t>
  </si>
  <si>
    <t xml:space="preserve">Cosquín - Santa María de Punilla - Bialet Massé </t>
  </si>
  <si>
    <t xml:space="preserve">Profesor Salvador Mazza </t>
  </si>
  <si>
    <t xml:space="preserve">Laguna Paiva </t>
  </si>
  <si>
    <t xml:space="preserve">San José de Feliciano </t>
  </si>
  <si>
    <t xml:space="preserve">Los Ralos </t>
  </si>
  <si>
    <t xml:space="preserve">La Consulta </t>
  </si>
  <si>
    <t xml:space="preserve">General Conesa </t>
  </si>
  <si>
    <t xml:space="preserve">Villa Borjas - La Chimbera </t>
  </si>
  <si>
    <t xml:space="preserve">Las Lajas </t>
  </si>
  <si>
    <t xml:space="preserve">San Martín II </t>
  </si>
  <si>
    <t xml:space="preserve">El Talar </t>
  </si>
  <si>
    <t xml:space="preserve">Villa San José de Vinchina </t>
  </si>
  <si>
    <t xml:space="preserve">Punta Alta (Est. Almirante Solier) </t>
  </si>
  <si>
    <t xml:space="preserve">La Falda - Huerta Grande - Valle Hermoso </t>
  </si>
  <si>
    <t xml:space="preserve">General Mosconi  </t>
  </si>
  <si>
    <t xml:space="preserve">Frontera </t>
  </si>
  <si>
    <t xml:space="preserve">Villa Elisa </t>
  </si>
  <si>
    <t xml:space="preserve">La Paz </t>
  </si>
  <si>
    <t xml:space="preserve">Ranchillos </t>
  </si>
  <si>
    <t xml:space="preserve">Las Grutas </t>
  </si>
  <si>
    <t xml:space="preserve">Villa El Salvador </t>
  </si>
  <si>
    <t xml:space="preserve">Villa del Carmen </t>
  </si>
  <si>
    <t xml:space="preserve">Estación Apóstoles </t>
  </si>
  <si>
    <t xml:space="preserve">Villa Sanagasta </t>
  </si>
  <si>
    <t xml:space="preserve">La Esperanza </t>
  </si>
  <si>
    <t xml:space="preserve">Río Segundo - Pilar </t>
  </si>
  <si>
    <t xml:space="preserve">Pehuajó </t>
  </si>
  <si>
    <t xml:space="preserve">Colonia Wanda </t>
  </si>
  <si>
    <t xml:space="preserve">Hipólito Yrigoyen </t>
  </si>
  <si>
    <t xml:space="preserve">General Ramírez </t>
  </si>
  <si>
    <t xml:space="preserve">San Genaro Norte - San Genaro  </t>
  </si>
  <si>
    <t xml:space="preserve">Villa Tulumaya </t>
  </si>
  <si>
    <t xml:space="preserve">La Trinidad - Medina </t>
  </si>
  <si>
    <t xml:space="preserve">Villa Ibáñez </t>
  </si>
  <si>
    <t xml:space="preserve">Cervantes </t>
  </si>
  <si>
    <t xml:space="preserve">General Lucio Victorio Mansilla </t>
  </si>
  <si>
    <t xml:space="preserve">Lobos </t>
  </si>
  <si>
    <t xml:space="preserve">Mina Clavero - Villa Cura Brochero </t>
  </si>
  <si>
    <t xml:space="preserve">Comandante Andresito </t>
  </si>
  <si>
    <t xml:space="preserve">Totoras </t>
  </si>
  <si>
    <t xml:space="preserve">María Grande </t>
  </si>
  <si>
    <t xml:space="preserve">Puente de Hierro </t>
  </si>
  <si>
    <t xml:space="preserve">Villa San Lorenzo </t>
  </si>
  <si>
    <t xml:space="preserve">Villa Basilio Nievas </t>
  </si>
  <si>
    <t xml:space="preserve">Barrio Puente 83 </t>
  </si>
  <si>
    <t xml:space="preserve">Lincoln </t>
  </si>
  <si>
    <t xml:space="preserve">Santa Rosa de Calamuchita </t>
  </si>
  <si>
    <t xml:space="preserve">Santa Ana </t>
  </si>
  <si>
    <t xml:space="preserve">San José de la Esquina </t>
  </si>
  <si>
    <t xml:space="preserve">Larroque </t>
  </si>
  <si>
    <t xml:space="preserve">El Galpón </t>
  </si>
  <si>
    <t xml:space="preserve">Barreal - Villa Pituil </t>
  </si>
  <si>
    <t xml:space="preserve">Miramar - El Marquesado </t>
  </si>
  <si>
    <t xml:space="preserve">Capilla del Monte </t>
  </si>
  <si>
    <t xml:space="preserve">Empalme Villa Constitución - Barrio Mitre </t>
  </si>
  <si>
    <t xml:space="preserve">Maciá </t>
  </si>
  <si>
    <t xml:space="preserve">Fray Luis Beltrán </t>
  </si>
  <si>
    <t xml:space="preserve">Coronel Juan Solá </t>
  </si>
  <si>
    <t xml:space="preserve">Villa de Trancas </t>
  </si>
  <si>
    <t xml:space="preserve">9 de Julio  </t>
  </si>
  <si>
    <t xml:space="preserve">Aguas Calientes </t>
  </si>
  <si>
    <t xml:space="preserve">Las Perlas </t>
  </si>
  <si>
    <t xml:space="preserve">San Carlos de Bolívar (Est. Bolivar) </t>
  </si>
  <si>
    <t xml:space="preserve">Vicuña Mackenna </t>
  </si>
  <si>
    <t xml:space="preserve">Malabrigo  </t>
  </si>
  <si>
    <t xml:space="preserve">Villa Libertador San Martín </t>
  </si>
  <si>
    <t xml:space="preserve">Eugenio Bustos </t>
  </si>
  <si>
    <t xml:space="preserve">Pueblo Independencia </t>
  </si>
  <si>
    <t xml:space="preserve">El Tala </t>
  </si>
  <si>
    <t xml:space="preserve">Rodeo </t>
  </si>
  <si>
    <t xml:space="preserve">Carmen de Patagones </t>
  </si>
  <si>
    <t xml:space="preserve">La Cumbre - Los Cocos - San Esteban </t>
  </si>
  <si>
    <t xml:space="preserve">Sastre </t>
  </si>
  <si>
    <t xml:space="preserve">Hernandarias </t>
  </si>
  <si>
    <t xml:space="preserve">Los Barriales </t>
  </si>
  <si>
    <t xml:space="preserve">Villa Fiad - Ingenio Leales </t>
  </si>
  <si>
    <t xml:space="preserve">Calingasta </t>
  </si>
  <si>
    <t xml:space="preserve">Coronel Brandsen </t>
  </si>
  <si>
    <t xml:space="preserve">Coronel Moldes </t>
  </si>
  <si>
    <t xml:space="preserve">Gobernador Crespo </t>
  </si>
  <si>
    <t xml:space="preserve">Cerrito </t>
  </si>
  <si>
    <t xml:space="preserve">Uspallata </t>
  </si>
  <si>
    <t xml:space="preserve">Lamadrid   </t>
  </si>
  <si>
    <t xml:space="preserve">Los Toldos </t>
  </si>
  <si>
    <t xml:space="preserve">Embalse </t>
  </si>
  <si>
    <t xml:space="preserve">Monte Vera </t>
  </si>
  <si>
    <t xml:space="preserve">San Jaime de la Frontera </t>
  </si>
  <si>
    <t xml:space="preserve">San Carlos </t>
  </si>
  <si>
    <t xml:space="preserve">San Pedro de Colalao </t>
  </si>
  <si>
    <t xml:space="preserve">San Miguel del Monte (Est. Monte) </t>
  </si>
  <si>
    <t xml:space="preserve">Villa del Totoral </t>
  </si>
  <si>
    <t xml:space="preserve">Colonia Segovia </t>
  </si>
  <si>
    <t xml:space="preserve">Seguí </t>
  </si>
  <si>
    <t xml:space="preserve">Murphy </t>
  </si>
  <si>
    <t xml:space="preserve">Garmendia </t>
  </si>
  <si>
    <t xml:space="preserve">América </t>
  </si>
  <si>
    <t xml:space="preserve">Santa Rosa de Río Primero  (Est. Villa Santa Rosa) </t>
  </si>
  <si>
    <t xml:space="preserve">Las Catitas </t>
  </si>
  <si>
    <t xml:space="preserve">Santa Rosa de Calchines  </t>
  </si>
  <si>
    <t xml:space="preserve">Sauce de Luna </t>
  </si>
  <si>
    <t xml:space="preserve">Batán </t>
  </si>
  <si>
    <t xml:space="preserve">Malagueño </t>
  </si>
  <si>
    <t xml:space="preserve">Timbúes </t>
  </si>
  <si>
    <t xml:space="preserve">Pueblo Arrúa (Est. Alcaraz) </t>
  </si>
  <si>
    <t xml:space="preserve">Alcira  (Est. Gigena) </t>
  </si>
  <si>
    <t xml:space="preserve">Coronel Bogado </t>
  </si>
  <si>
    <t xml:space="preserve">Villa Burruyacú </t>
  </si>
  <si>
    <t xml:space="preserve">Aldea Valle Marìa </t>
  </si>
  <si>
    <t xml:space="preserve">Adolfo Gonzales Chaves (Est.G.Chaves) </t>
  </si>
  <si>
    <t xml:space="preserve">Villa Huidobro </t>
  </si>
  <si>
    <t xml:space="preserve">Santa Rosa </t>
  </si>
  <si>
    <t xml:space="preserve">Carhué </t>
  </si>
  <si>
    <t xml:space="preserve">Villa del Dique - Villa Rumipal </t>
  </si>
  <si>
    <t xml:space="preserve">Laprida </t>
  </si>
  <si>
    <t xml:space="preserve">Alejandro Roca  (Est. Alejandro) </t>
  </si>
  <si>
    <t xml:space="preserve">Capilla del Señor (Est. Capilla) </t>
  </si>
  <si>
    <t xml:space="preserve">Anisacate - Villa La Bolsa - Villa Los Aromos </t>
  </si>
  <si>
    <t xml:space="preserve">Santa Magdalena  (Est. Jovita) </t>
  </si>
  <si>
    <t xml:space="preserve">Ranchos </t>
  </si>
  <si>
    <t xml:space="preserve">Villa Los Llanos - Juárez Celman </t>
  </si>
  <si>
    <t xml:space="preserve">Tres Lomas </t>
  </si>
  <si>
    <t xml:space="preserve">Villa de María </t>
  </si>
  <si>
    <t xml:space="preserve">General Daniel Cerri (Est. General Cerri) </t>
  </si>
  <si>
    <t xml:space="preserve">Santa Catalina  (Est. Holmberg) </t>
  </si>
  <si>
    <t xml:space="preserve">Coronel Vidal </t>
  </si>
  <si>
    <t xml:space="preserve">San Marcos </t>
  </si>
  <si>
    <t xml:space="preserve">Florentino Ameghino </t>
  </si>
  <si>
    <t xml:space="preserve">La Emilia </t>
  </si>
  <si>
    <t xml:space="preserve">Monte Hermoso </t>
  </si>
  <si>
    <t xml:space="preserve">Pellegrini </t>
  </si>
  <si>
    <t xml:space="preserve">Manuel J. Cobo (Est. Lezama) </t>
  </si>
  <si>
    <t xml:space="preserve">Sierras Bayas </t>
  </si>
  <si>
    <t xml:space="preserve">Villa Alfredo Fortabat </t>
  </si>
  <si>
    <t xml:space="preserve">Sierra Chica </t>
  </si>
  <si>
    <t xml:space="preserve">General Pirán </t>
  </si>
  <si>
    <t xml:space="preserve">Alejandro Petión  </t>
  </si>
  <si>
    <t xml:space="preserve">General Rojo </t>
  </si>
  <si>
    <t xml:space="preserve">Nicanor Olivera </t>
  </si>
  <si>
    <t xml:space="preserve">Claromecó </t>
  </si>
  <si>
    <t>Total Urbano 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</si>
</sst>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%"/>
    <numFmt numFmtId="167" formatCode="0.0000000000000%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 CE"/>
      <charset val="238"/>
    </font>
    <font>
      <sz val="11"/>
      <color theme="1"/>
      <name val="Garamond"/>
      <family val="1"/>
    </font>
    <font>
      <b/>
      <sz val="11"/>
      <name val="Garamond"/>
      <family val="1"/>
    </font>
    <font>
      <sz val="11"/>
      <name val="Garamond"/>
      <family val="1"/>
    </font>
    <font>
      <sz val="11"/>
      <color indexed="8"/>
      <name val="Garamond"/>
      <family val="1"/>
    </font>
    <font>
      <b/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Book Antiqua"/>
      <family val="2"/>
    </font>
    <font>
      <b/>
      <sz val="9"/>
      <color theme="1"/>
      <name val="Book Antiqua"/>
      <family val="1"/>
    </font>
    <font>
      <b/>
      <sz val="9"/>
      <color theme="1"/>
      <name val="Book Antiqua"/>
      <family val="2"/>
    </font>
    <font>
      <sz val="9"/>
      <color theme="1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9" fontId="11" fillId="0" borderId="0" applyFont="0" applyFill="0" applyBorder="0" applyAlignment="0" applyProtection="0"/>
    <xf numFmtId="0" fontId="1" fillId="0" borderId="0"/>
  </cellStyleXfs>
  <cellXfs count="358">
    <xf numFmtId="0" fontId="0" fillId="0" borderId="0" xfId="0"/>
    <xf numFmtId="0" fontId="6" fillId="2" borderId="0" xfId="0" applyFont="1" applyFill="1"/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2" xfId="0" quotePrefix="1" applyFont="1" applyFill="1" applyBorder="1" applyAlignment="1">
      <alignment horizontal="left" vertical="center"/>
    </xf>
    <xf numFmtId="0" fontId="8" fillId="2" borderId="3" xfId="0" quotePrefix="1" applyFont="1" applyFill="1" applyBorder="1" applyAlignment="1">
      <alignment horizontal="center" vertic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3" fontId="8" fillId="2" borderId="2" xfId="0" applyNumberFormat="1" applyFont="1" applyFill="1" applyBorder="1"/>
    <xf numFmtId="3" fontId="8" fillId="2" borderId="4" xfId="0" applyNumberFormat="1" applyFont="1" applyFill="1" applyBorder="1"/>
    <xf numFmtId="3" fontId="7" fillId="2" borderId="2" xfId="0" applyNumberFormat="1" applyFont="1" applyFill="1" applyBorder="1"/>
    <xf numFmtId="3" fontId="7" fillId="2" borderId="4" xfId="0" applyNumberFormat="1" applyFont="1" applyFill="1" applyBorder="1"/>
    <xf numFmtId="0" fontId="8" fillId="2" borderId="2" xfId="0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0" xfId="2" applyFont="1"/>
    <xf numFmtId="0" fontId="4" fillId="0" borderId="0" xfId="2" applyFont="1"/>
    <xf numFmtId="0" fontId="3" fillId="0" borderId="7" xfId="2" applyFont="1" applyBorder="1" applyAlignment="1">
      <alignment horizontal="center"/>
    </xf>
    <xf numFmtId="0" fontId="3" fillId="0" borderId="8" xfId="2" applyFont="1" applyFill="1" applyBorder="1" applyAlignment="1">
      <alignment horizontal="center"/>
    </xf>
    <xf numFmtId="0" fontId="3" fillId="0" borderId="9" xfId="2" applyFont="1" applyFill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Fill="1" applyBorder="1" applyAlignment="1">
      <alignment horizontal="center"/>
    </xf>
    <xf numFmtId="0" fontId="4" fillId="0" borderId="12" xfId="2" applyFont="1" applyFill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15" xfId="2" applyFont="1" applyFill="1" applyBorder="1" applyAlignment="1">
      <alignment horizontal="center"/>
    </xf>
    <xf numFmtId="0" fontId="4" fillId="0" borderId="16" xfId="2" applyFont="1" applyFill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2" applyFont="1" applyBorder="1" applyAlignment="1">
      <alignment horizontal="center"/>
    </xf>
    <xf numFmtId="1" fontId="8" fillId="2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9" fillId="2" borderId="1" xfId="0" applyFont="1" applyFill="1" applyBorder="1" applyAlignment="1" applyProtection="1">
      <alignment vertical="center"/>
    </xf>
    <xf numFmtId="0" fontId="9" fillId="2" borderId="2" xfId="0" applyFont="1" applyFill="1" applyBorder="1" applyAlignment="1" applyProtection="1">
      <alignment vertical="center"/>
    </xf>
    <xf numFmtId="49" fontId="8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 applyAlignment="1" applyProtection="1">
      <alignment horizontal="center" vertical="center"/>
    </xf>
    <xf numFmtId="0" fontId="8" fillId="2" borderId="2" xfId="0" quotePrefix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right"/>
    </xf>
    <xf numFmtId="0" fontId="7" fillId="2" borderId="2" xfId="0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/>
    <xf numFmtId="0" fontId="8" fillId="2" borderId="1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3" fontId="8" fillId="2" borderId="2" xfId="2" applyNumberFormat="1" applyFont="1" applyFill="1" applyBorder="1" applyAlignment="1" applyProtection="1">
      <alignment horizontal="right"/>
      <protection locked="0"/>
    </xf>
    <xf numFmtId="49" fontId="7" fillId="3" borderId="18" xfId="0" applyNumberFormat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49" fontId="7" fillId="3" borderId="17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49" fontId="7" fillId="3" borderId="24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/>
    <xf numFmtId="3" fontId="8" fillId="2" borderId="1" xfId="0" applyNumberFormat="1" applyFont="1" applyFill="1" applyBorder="1" applyAlignment="1">
      <alignment vertical="center"/>
    </xf>
    <xf numFmtId="3" fontId="8" fillId="2" borderId="1" xfId="0" applyNumberFormat="1" applyFont="1" applyFill="1" applyBorder="1"/>
    <xf numFmtId="3" fontId="8" fillId="2" borderId="4" xfId="0" applyNumberFormat="1" applyFont="1" applyFill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3" fontId="6" fillId="2" borderId="0" xfId="0" applyNumberFormat="1" applyFont="1" applyFill="1" applyAlignment="1">
      <alignment vertical="center"/>
    </xf>
    <xf numFmtId="3" fontId="10" fillId="2" borderId="0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3" fontId="6" fillId="2" borderId="2" xfId="0" applyNumberFormat="1" applyFont="1" applyFill="1" applyBorder="1" applyAlignment="1">
      <alignment vertical="center"/>
    </xf>
    <xf numFmtId="3" fontId="6" fillId="2" borderId="3" xfId="0" applyNumberFormat="1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3" fontId="10" fillId="2" borderId="2" xfId="0" applyNumberFormat="1" applyFont="1" applyFill="1" applyBorder="1" applyAlignment="1">
      <alignment vertical="center"/>
    </xf>
    <xf numFmtId="3" fontId="10" fillId="2" borderId="3" xfId="0" applyNumberFormat="1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vertical="center"/>
    </xf>
    <xf numFmtId="3" fontId="6" fillId="2" borderId="3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3" fontId="6" fillId="2" borderId="33" xfId="0" applyNumberFormat="1" applyFont="1" applyFill="1" applyBorder="1" applyAlignment="1">
      <alignment vertical="center"/>
    </xf>
    <xf numFmtId="3" fontId="6" fillId="2" borderId="34" xfId="0" applyNumberFormat="1" applyFont="1" applyFill="1" applyBorder="1" applyAlignment="1">
      <alignment vertical="center"/>
    </xf>
    <xf numFmtId="0" fontId="7" fillId="3" borderId="36" xfId="0" applyFont="1" applyFill="1" applyBorder="1" applyAlignment="1">
      <alignment horizontal="center" vertical="center"/>
    </xf>
    <xf numFmtId="3" fontId="6" fillId="2" borderId="37" xfId="0" applyNumberFormat="1" applyFont="1" applyFill="1" applyBorder="1" applyAlignment="1">
      <alignment vertical="center"/>
    </xf>
    <xf numFmtId="3" fontId="6" fillId="2" borderId="38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3" fontId="6" fillId="2" borderId="3" xfId="0" applyNumberFormat="1" applyFont="1" applyFill="1" applyBorder="1" applyAlignment="1">
      <alignment horizontal="right" vertical="center"/>
    </xf>
    <xf numFmtId="0" fontId="10" fillId="3" borderId="1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right" vertical="center"/>
    </xf>
    <xf numFmtId="0" fontId="10" fillId="3" borderId="28" xfId="0" applyFont="1" applyFill="1" applyBorder="1" applyAlignment="1">
      <alignment vertical="center"/>
    </xf>
    <xf numFmtId="3" fontId="10" fillId="3" borderId="10" xfId="0" applyNumberFormat="1" applyFont="1" applyFill="1" applyBorder="1" applyAlignment="1">
      <alignment horizontal="right" vertical="center"/>
    </xf>
    <xf numFmtId="3" fontId="10" fillId="3" borderId="28" xfId="0" applyNumberFormat="1" applyFont="1" applyFill="1" applyBorder="1" applyAlignment="1">
      <alignment horizontal="right" vertical="center"/>
    </xf>
    <xf numFmtId="3" fontId="10" fillId="3" borderId="41" xfId="0" applyNumberFormat="1" applyFont="1" applyFill="1" applyBorder="1" applyAlignment="1">
      <alignment horizontal="right" vertical="center"/>
    </xf>
    <xf numFmtId="3" fontId="10" fillId="3" borderId="0" xfId="0" applyNumberFormat="1" applyFont="1" applyFill="1" applyAlignment="1">
      <alignment horizontal="center" vertical="center"/>
    </xf>
    <xf numFmtId="3" fontId="10" fillId="3" borderId="0" xfId="0" applyNumberFormat="1" applyFont="1" applyFill="1" applyAlignment="1">
      <alignment horizontal="right" vertical="center"/>
    </xf>
    <xf numFmtId="164" fontId="10" fillId="2" borderId="1" xfId="0" applyNumberFormat="1" applyFont="1" applyFill="1" applyBorder="1" applyAlignment="1">
      <alignment vertical="center"/>
    </xf>
    <xf numFmtId="164" fontId="10" fillId="2" borderId="2" xfId="0" applyNumberFormat="1" applyFont="1" applyFill="1" applyBorder="1" applyAlignment="1">
      <alignment vertical="center"/>
    </xf>
    <xf numFmtId="164" fontId="10" fillId="2" borderId="3" xfId="0" applyNumberFormat="1" applyFont="1" applyFill="1" applyBorder="1" applyAlignment="1">
      <alignment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30" xfId="0" applyNumberFormat="1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33" xfId="0" applyNumberFormat="1" applyFont="1" applyFill="1" applyBorder="1" applyAlignment="1">
      <alignment horizontal="center" vertical="center"/>
    </xf>
    <xf numFmtId="164" fontId="6" fillId="2" borderId="34" xfId="0" applyNumberFormat="1" applyFont="1" applyFill="1" applyBorder="1" applyAlignment="1">
      <alignment horizontal="center" vertical="center"/>
    </xf>
    <xf numFmtId="164" fontId="6" fillId="2" borderId="3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center"/>
    </xf>
    <xf numFmtId="164" fontId="10" fillId="3" borderId="28" xfId="0" applyNumberFormat="1" applyFont="1" applyFill="1" applyBorder="1" applyAlignment="1">
      <alignment horizontal="center" vertical="center"/>
    </xf>
    <xf numFmtId="164" fontId="10" fillId="3" borderId="41" xfId="0" applyNumberFormat="1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3" fontId="7" fillId="3" borderId="29" xfId="0" applyNumberFormat="1" applyFont="1" applyFill="1" applyBorder="1" applyAlignment="1">
      <alignment vertical="center"/>
    </xf>
    <xf numFmtId="3" fontId="7" fillId="3" borderId="30" xfId="0" applyNumberFormat="1" applyFont="1" applyFill="1" applyBorder="1" applyAlignment="1">
      <alignment vertical="center"/>
    </xf>
    <xf numFmtId="3" fontId="7" fillId="3" borderId="31" xfId="0" applyNumberFormat="1" applyFont="1" applyFill="1" applyBorder="1" applyAlignment="1">
      <alignment horizontal="right" vertical="center"/>
    </xf>
    <xf numFmtId="0" fontId="10" fillId="3" borderId="29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2" fontId="10" fillId="3" borderId="29" xfId="0" applyNumberFormat="1" applyFont="1" applyFill="1" applyBorder="1" applyAlignment="1">
      <alignment horizontal="center"/>
    </xf>
    <xf numFmtId="2" fontId="10" fillId="3" borderId="30" xfId="0" applyNumberFormat="1" applyFont="1" applyFill="1" applyBorder="1" applyAlignment="1">
      <alignment horizontal="center"/>
    </xf>
    <xf numFmtId="2" fontId="10" fillId="3" borderId="31" xfId="0" applyNumberFormat="1" applyFont="1" applyFill="1" applyBorder="1" applyAlignment="1">
      <alignment horizontal="center"/>
    </xf>
    <xf numFmtId="3" fontId="6" fillId="2" borderId="29" xfId="0" applyNumberFormat="1" applyFont="1" applyFill="1" applyBorder="1" applyAlignment="1">
      <alignment horizontal="right" vertical="center"/>
    </xf>
    <xf numFmtId="3" fontId="6" fillId="4" borderId="30" xfId="0" applyNumberFormat="1" applyFont="1" applyFill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3" fontId="6" fillId="2" borderId="0" xfId="0" applyNumberFormat="1" applyFont="1" applyFill="1" applyBorder="1" applyAlignment="1">
      <alignment horizontal="right" vertical="center"/>
    </xf>
    <xf numFmtId="3" fontId="6" fillId="4" borderId="33" xfId="0" applyNumberFormat="1" applyFont="1" applyFill="1" applyBorder="1" applyAlignment="1">
      <alignment horizontal="right" vertical="center"/>
    </xf>
    <xf numFmtId="3" fontId="6" fillId="2" borderId="34" xfId="0" applyNumberFormat="1" applyFont="1" applyFill="1" applyBorder="1" applyAlignment="1">
      <alignment horizontal="right" vertical="center"/>
    </xf>
    <xf numFmtId="3" fontId="6" fillId="2" borderId="38" xfId="0" applyNumberFormat="1" applyFont="1" applyFill="1" applyBorder="1" applyAlignment="1">
      <alignment horizontal="right" vertical="center"/>
    </xf>
    <xf numFmtId="3" fontId="6" fillId="2" borderId="32" xfId="0" applyNumberFormat="1" applyFont="1" applyFill="1" applyBorder="1" applyAlignment="1">
      <alignment horizontal="right" vertical="center"/>
    </xf>
    <xf numFmtId="3" fontId="6" fillId="4" borderId="37" xfId="0" applyNumberFormat="1" applyFont="1" applyFill="1" applyBorder="1" applyAlignment="1">
      <alignment horizontal="right" vertical="center"/>
    </xf>
    <xf numFmtId="3" fontId="10" fillId="3" borderId="13" xfId="0" applyNumberFormat="1" applyFont="1" applyFill="1" applyBorder="1" applyAlignment="1">
      <alignment horizontal="right" vertical="center"/>
    </xf>
    <xf numFmtId="3" fontId="10" fillId="3" borderId="14" xfId="0" applyNumberFormat="1" applyFont="1" applyFill="1" applyBorder="1" applyAlignment="1">
      <alignment horizontal="right" vertical="center"/>
    </xf>
    <xf numFmtId="3" fontId="10" fillId="3" borderId="13" xfId="0" applyNumberFormat="1" applyFont="1" applyFill="1" applyBorder="1" applyAlignment="1">
      <alignment horizontal="center" vertical="center"/>
    </xf>
    <xf numFmtId="165" fontId="6" fillId="2" borderId="29" xfId="0" applyNumberFormat="1" applyFont="1" applyFill="1" applyBorder="1" applyAlignment="1">
      <alignment horizontal="center" vertical="center"/>
    </xf>
    <xf numFmtId="165" fontId="10" fillId="3" borderId="13" xfId="0" applyNumberFormat="1" applyFont="1" applyFill="1" applyBorder="1" applyAlignment="1">
      <alignment horizontal="center" vertical="center"/>
    </xf>
    <xf numFmtId="165" fontId="6" fillId="4" borderId="30" xfId="0" applyNumberFormat="1" applyFont="1" applyFill="1" applyBorder="1" applyAlignment="1">
      <alignment horizontal="center" vertical="center"/>
    </xf>
    <xf numFmtId="165" fontId="6" fillId="4" borderId="37" xfId="0" applyNumberFormat="1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165" fontId="6" fillId="4" borderId="33" xfId="0" applyNumberFormat="1" applyFont="1" applyFill="1" applyBorder="1" applyAlignment="1">
      <alignment horizontal="center" vertical="center"/>
    </xf>
    <xf numFmtId="165" fontId="6" fillId="2" borderId="34" xfId="0" applyNumberFormat="1" applyFont="1" applyFill="1" applyBorder="1" applyAlignment="1">
      <alignment horizontal="center" vertical="center"/>
    </xf>
    <xf numFmtId="165" fontId="10" fillId="3" borderId="14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5" fontId="10" fillId="2" borderId="3" xfId="0" applyNumberFormat="1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165" fontId="6" fillId="2" borderId="35" xfId="0" applyNumberFormat="1" applyFont="1" applyFill="1" applyBorder="1" applyAlignment="1">
      <alignment horizontal="center" vertical="center"/>
    </xf>
    <xf numFmtId="4" fontId="6" fillId="2" borderId="30" xfId="0" applyNumberFormat="1" applyFont="1" applyFill="1" applyBorder="1" applyAlignment="1">
      <alignment horizontal="center" vertical="center"/>
    </xf>
    <xf numFmtId="4" fontId="6" fillId="2" borderId="37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4" fontId="6" fillId="2" borderId="3" xfId="0" applyNumberFormat="1" applyFont="1" applyFill="1" applyBorder="1" applyAlignment="1">
      <alignment horizontal="center" vertical="center"/>
    </xf>
    <xf numFmtId="4" fontId="6" fillId="2" borderId="33" xfId="0" applyNumberFormat="1" applyFont="1" applyFill="1" applyBorder="1" applyAlignment="1">
      <alignment horizontal="center" vertical="center"/>
    </xf>
    <xf numFmtId="4" fontId="6" fillId="2" borderId="34" xfId="0" applyNumberFormat="1" applyFont="1" applyFill="1" applyBorder="1" applyAlignment="1">
      <alignment horizontal="center" vertical="center"/>
    </xf>
    <xf numFmtId="4" fontId="6" fillId="2" borderId="38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0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45" xfId="0" applyBorder="1" applyAlignment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0" fillId="2" borderId="51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0" fillId="0" borderId="43" xfId="0" applyBorder="1"/>
    <xf numFmtId="10" fontId="6" fillId="2" borderId="29" xfId="0" applyNumberFormat="1" applyFont="1" applyFill="1" applyBorder="1" applyAlignment="1">
      <alignment horizontal="center" vertical="center"/>
    </xf>
    <xf numFmtId="10" fontId="6" fillId="5" borderId="29" xfId="0" applyNumberFormat="1" applyFont="1" applyFill="1" applyBorder="1" applyAlignment="1">
      <alignment horizontal="center" vertical="center"/>
    </xf>
    <xf numFmtId="4" fontId="6" fillId="5" borderId="3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vertical="center"/>
    </xf>
    <xf numFmtId="4" fontId="6" fillId="6" borderId="29" xfId="0" applyNumberFormat="1" applyFont="1" applyFill="1" applyBorder="1" applyAlignment="1">
      <alignment horizontal="center" vertical="center"/>
    </xf>
    <xf numFmtId="4" fontId="6" fillId="6" borderId="30" xfId="0" applyNumberFormat="1" applyFont="1" applyFill="1" applyBorder="1" applyAlignment="1">
      <alignment horizontal="center" vertical="center"/>
    </xf>
    <xf numFmtId="4" fontId="10" fillId="6" borderId="1" xfId="0" applyNumberFormat="1" applyFont="1" applyFill="1" applyBorder="1" applyAlignment="1">
      <alignment horizontal="center" vertical="center"/>
    </xf>
    <xf numFmtId="4" fontId="10" fillId="6" borderId="2" xfId="0" applyNumberFormat="1" applyFont="1" applyFill="1" applyBorder="1" applyAlignment="1">
      <alignment horizontal="center" vertical="center"/>
    </xf>
    <xf numFmtId="10" fontId="6" fillId="6" borderId="0" xfId="0" applyNumberFormat="1" applyFont="1" applyFill="1" applyAlignment="1">
      <alignment vertical="center"/>
    </xf>
    <xf numFmtId="0" fontId="6" fillId="2" borderId="32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indent="4"/>
    </xf>
    <xf numFmtId="166" fontId="6" fillId="6" borderId="29" xfId="3" applyNumberFormat="1" applyFont="1" applyFill="1" applyBorder="1" applyAlignment="1">
      <alignment horizontal="center" vertical="center"/>
    </xf>
    <xf numFmtId="166" fontId="6" fillId="6" borderId="30" xfId="3" applyNumberFormat="1" applyFont="1" applyFill="1" applyBorder="1" applyAlignment="1">
      <alignment horizontal="center" vertical="center"/>
    </xf>
    <xf numFmtId="166" fontId="6" fillId="2" borderId="30" xfId="3" applyNumberFormat="1" applyFont="1" applyFill="1" applyBorder="1" applyAlignment="1">
      <alignment horizontal="center" vertical="center"/>
    </xf>
    <xf numFmtId="166" fontId="6" fillId="2" borderId="37" xfId="3" applyNumberFormat="1" applyFont="1" applyFill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 vertical="center"/>
    </xf>
    <xf numFmtId="166" fontId="6" fillId="2" borderId="2" xfId="3" applyNumberFormat="1" applyFont="1" applyFill="1" applyBorder="1" applyAlignment="1">
      <alignment horizontal="center" vertical="center"/>
    </xf>
    <xf numFmtId="166" fontId="6" fillId="2" borderId="3" xfId="3" applyNumberFormat="1" applyFont="1" applyFill="1" applyBorder="1" applyAlignment="1">
      <alignment horizontal="center" vertical="center"/>
    </xf>
    <xf numFmtId="166" fontId="6" fillId="2" borderId="33" xfId="3" applyNumberFormat="1" applyFont="1" applyFill="1" applyBorder="1" applyAlignment="1">
      <alignment horizontal="center" vertical="center"/>
    </xf>
    <xf numFmtId="166" fontId="6" fillId="2" borderId="34" xfId="3" applyNumberFormat="1" applyFont="1" applyFill="1" applyBorder="1" applyAlignment="1">
      <alignment horizontal="center" vertical="center"/>
    </xf>
    <xf numFmtId="166" fontId="6" fillId="2" borderId="38" xfId="3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164" fontId="6" fillId="6" borderId="2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7" fillId="3" borderId="5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4" fontId="10" fillId="2" borderId="0" xfId="0" applyNumberFormat="1" applyFont="1" applyFill="1" applyAlignment="1">
      <alignment vertical="center"/>
    </xf>
    <xf numFmtId="167" fontId="6" fillId="2" borderId="0" xfId="0" applyNumberFormat="1" applyFont="1" applyFill="1" applyAlignment="1">
      <alignment vertical="center"/>
    </xf>
    <xf numFmtId="4" fontId="6" fillId="8" borderId="1" xfId="0" applyNumberFormat="1" applyFont="1" applyFill="1" applyBorder="1" applyAlignment="1">
      <alignment horizontal="center" vertical="center"/>
    </xf>
    <xf numFmtId="4" fontId="6" fillId="8" borderId="2" xfId="0" applyNumberFormat="1" applyFont="1" applyFill="1" applyBorder="1" applyAlignment="1">
      <alignment horizontal="center" vertical="center"/>
    </xf>
    <xf numFmtId="4" fontId="6" fillId="8" borderId="33" xfId="0" applyNumberFormat="1" applyFont="1" applyFill="1" applyBorder="1" applyAlignment="1">
      <alignment horizontal="center" vertical="center"/>
    </xf>
    <xf numFmtId="4" fontId="6" fillId="8" borderId="34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7" fillId="3" borderId="36" xfId="0" applyFont="1" applyFill="1" applyBorder="1" applyAlignment="1">
      <alignment horizontal="center" vertical="center"/>
    </xf>
    <xf numFmtId="3" fontId="10" fillId="6" borderId="2" xfId="0" applyNumberFormat="1" applyFont="1" applyFill="1" applyBorder="1" applyAlignment="1">
      <alignment vertical="center"/>
    </xf>
    <xf numFmtId="4" fontId="6" fillId="5" borderId="37" xfId="0" applyNumberFormat="1" applyFont="1" applyFill="1" applyBorder="1" applyAlignment="1">
      <alignment horizontal="center" vertical="center"/>
    </xf>
    <xf numFmtId="4" fontId="6" fillId="5" borderId="30" xfId="0" applyNumberFormat="1" applyFont="1" applyFill="1" applyBorder="1" applyAlignment="1">
      <alignment horizontal="center" vertical="center"/>
    </xf>
    <xf numFmtId="4" fontId="6" fillId="9" borderId="30" xfId="0" applyNumberFormat="1" applyFont="1" applyFill="1" applyBorder="1" applyAlignment="1">
      <alignment horizontal="center" vertical="center"/>
    </xf>
    <xf numFmtId="4" fontId="6" fillId="6" borderId="2" xfId="0" applyNumberFormat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vertical="center"/>
    </xf>
    <xf numFmtId="0" fontId="10" fillId="3" borderId="53" xfId="0" applyFont="1" applyFill="1" applyBorder="1" applyAlignment="1">
      <alignment vertical="center"/>
    </xf>
    <xf numFmtId="0" fontId="7" fillId="3" borderId="57" xfId="0" applyFont="1" applyFill="1" applyBorder="1" applyAlignment="1">
      <alignment vertical="center" wrapText="1"/>
    </xf>
    <xf numFmtId="0" fontId="7" fillId="3" borderId="39" xfId="0" applyFont="1" applyFill="1" applyBorder="1" applyAlignment="1">
      <alignment vertical="center" wrapText="1"/>
    </xf>
    <xf numFmtId="0" fontId="7" fillId="3" borderId="58" xfId="0" applyFont="1" applyFill="1" applyBorder="1" applyAlignment="1">
      <alignment vertical="center" wrapText="1"/>
    </xf>
    <xf numFmtId="4" fontId="6" fillId="2" borderId="29" xfId="0" applyNumberFormat="1" applyFont="1" applyFill="1" applyBorder="1" applyAlignment="1">
      <alignment horizontal="center" vertical="center"/>
    </xf>
    <xf numFmtId="4" fontId="6" fillId="6" borderId="1" xfId="0" applyNumberFormat="1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left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6" borderId="3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readingOrder="1"/>
    </xf>
    <xf numFmtId="0" fontId="13" fillId="0" borderId="0" xfId="0" applyFont="1" applyAlignment="1">
      <alignment horizontal="center" readingOrder="1"/>
    </xf>
    <xf numFmtId="49" fontId="8" fillId="0" borderId="2" xfId="0" applyNumberFormat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20" fontId="6" fillId="2" borderId="0" xfId="0" applyNumberFormat="1" applyFont="1" applyFill="1"/>
    <xf numFmtId="0" fontId="10" fillId="3" borderId="53" xfId="0" applyFont="1" applyFill="1" applyBorder="1" applyAlignment="1">
      <alignment horizontal="center" vertical="center"/>
    </xf>
    <xf numFmtId="10" fontId="6" fillId="0" borderId="29" xfId="0" applyNumberFormat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14" fillId="2" borderId="0" xfId="4" applyFont="1" applyFill="1" applyAlignment="1">
      <alignment vertical="center"/>
    </xf>
    <xf numFmtId="0" fontId="14" fillId="2" borderId="0" xfId="4" applyFont="1" applyFill="1" applyAlignment="1">
      <alignment horizontal="center" vertical="center"/>
    </xf>
    <xf numFmtId="0" fontId="14" fillId="2" borderId="32" xfId="4" applyFont="1" applyFill="1" applyBorder="1" applyAlignment="1">
      <alignment vertical="center"/>
    </xf>
    <xf numFmtId="0" fontId="16" fillId="2" borderId="59" xfId="4" applyFont="1" applyFill="1" applyBorder="1" applyAlignment="1">
      <alignment horizontal="center" vertical="center" wrapText="1"/>
    </xf>
    <xf numFmtId="0" fontId="16" fillId="2" borderId="34" xfId="4" applyFont="1" applyFill="1" applyBorder="1" applyAlignment="1">
      <alignment horizontal="center" vertical="center" wrapText="1"/>
    </xf>
    <xf numFmtId="0" fontId="15" fillId="2" borderId="34" xfId="4" applyFont="1" applyFill="1" applyBorder="1" applyAlignment="1">
      <alignment horizontal="center" vertical="center"/>
    </xf>
    <xf numFmtId="0" fontId="15" fillId="2" borderId="38" xfId="4" applyFont="1" applyFill="1" applyBorder="1" applyAlignment="1">
      <alignment horizontal="center" vertical="center"/>
    </xf>
    <xf numFmtId="0" fontId="16" fillId="2" borderId="0" xfId="4" applyFont="1" applyFill="1" applyAlignment="1">
      <alignment horizontal="center" vertical="center"/>
    </xf>
    <xf numFmtId="0" fontId="14" fillId="2" borderId="54" xfId="4" applyFont="1" applyFill="1" applyBorder="1" applyAlignment="1">
      <alignment horizontal="center" vertical="center"/>
    </xf>
    <xf numFmtId="0" fontId="14" fillId="2" borderId="2" xfId="4" applyFont="1" applyFill="1" applyBorder="1" applyAlignment="1">
      <alignment horizontal="center" vertical="center"/>
    </xf>
    <xf numFmtId="0" fontId="17" fillId="2" borderId="3" xfId="4" applyFont="1" applyFill="1" applyBorder="1" applyAlignment="1">
      <alignment horizontal="center" vertical="center"/>
    </xf>
    <xf numFmtId="0" fontId="16" fillId="2" borderId="0" xfId="4" applyFont="1" applyFill="1" applyBorder="1" applyAlignment="1">
      <alignment horizontal="center" vertical="center"/>
    </xf>
    <xf numFmtId="0" fontId="14" fillId="2" borderId="0" xfId="4" applyFont="1" applyFill="1" applyBorder="1" applyAlignment="1">
      <alignment horizontal="center" vertical="center"/>
    </xf>
    <xf numFmtId="0" fontId="16" fillId="2" borderId="32" xfId="4" applyFont="1" applyFill="1" applyBorder="1" applyAlignment="1">
      <alignment horizontal="center" vertical="center"/>
    </xf>
    <xf numFmtId="0" fontId="14" fillId="2" borderId="32" xfId="4" applyFont="1" applyFill="1" applyBorder="1" applyAlignment="1">
      <alignment horizontal="center" vertical="center"/>
    </xf>
    <xf numFmtId="0" fontId="14" fillId="4" borderId="0" xfId="4" applyFont="1" applyFill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49" fontId="8" fillId="12" borderId="2" xfId="0" applyNumberFormat="1" applyFont="1" applyFill="1" applyBorder="1" applyAlignment="1">
      <alignment horizontal="center" vertical="center"/>
    </xf>
    <xf numFmtId="0" fontId="9" fillId="12" borderId="2" xfId="0" applyFont="1" applyFill="1" applyBorder="1" applyAlignment="1" applyProtection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14" fillId="2" borderId="1" xfId="4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10" borderId="6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49" fontId="7" fillId="6" borderId="24" xfId="0" applyNumberFormat="1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49" fontId="7" fillId="6" borderId="17" xfId="0" applyNumberFormat="1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8" fillId="2" borderId="2" xfId="0" applyFont="1" applyFill="1" applyBorder="1" applyAlignment="1" applyProtection="1">
      <alignment vertical="center"/>
    </xf>
    <xf numFmtId="0" fontId="14" fillId="9" borderId="0" xfId="4" applyFont="1" applyFill="1" applyAlignment="1">
      <alignment horizontal="center" vertical="center"/>
    </xf>
    <xf numFmtId="0" fontId="14" fillId="2" borderId="32" xfId="4" applyFont="1" applyFill="1" applyBorder="1" applyAlignment="1">
      <alignment horizontal="center" vertical="center" wrapText="1"/>
    </xf>
    <xf numFmtId="0" fontId="15" fillId="2" borderId="32" xfId="4" applyFont="1" applyFill="1" applyBorder="1" applyAlignment="1">
      <alignment horizontal="center" vertical="center" wrapText="1"/>
    </xf>
    <xf numFmtId="0" fontId="15" fillId="2" borderId="0" xfId="4" applyFont="1" applyFill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15" fillId="10" borderId="57" xfId="0" applyFont="1" applyFill="1" applyBorder="1" applyAlignment="1">
      <alignment horizontal="center" vertical="center"/>
    </xf>
    <xf numFmtId="0" fontId="15" fillId="10" borderId="39" xfId="0" applyFont="1" applyFill="1" applyBorder="1" applyAlignment="1">
      <alignment horizontal="center" vertical="center"/>
    </xf>
    <xf numFmtId="0" fontId="15" fillId="10" borderId="58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39" xfId="0" applyFont="1" applyFill="1" applyBorder="1" applyAlignment="1">
      <alignment horizontal="center" vertical="center"/>
    </xf>
    <xf numFmtId="0" fontId="15" fillId="12" borderId="61" xfId="0" applyFont="1" applyFill="1" applyBorder="1" applyAlignment="1">
      <alignment horizontal="center" vertical="center"/>
    </xf>
    <xf numFmtId="0" fontId="15" fillId="12" borderId="6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left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10" fillId="3" borderId="42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49" fontId="7" fillId="3" borderId="3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49" fontId="7" fillId="3" borderId="54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56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1467169149382284E-2"/>
          <c:y val="2.2979199556198114E-2"/>
          <c:w val="0.94661533717522062"/>
          <c:h val="0.92014287318383436"/>
        </c:manualLayout>
      </c:layout>
      <c:barChart>
        <c:barDir val="col"/>
        <c:grouping val="clustered"/>
        <c:varyColors val="0"/>
        <c:ser>
          <c:idx val="0"/>
          <c:order val="0"/>
          <c:tx>
            <c:v>Total País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Ordenada!$R$12:$V$12</c:f>
              <c:numCache>
                <c:formatCode>#,##0.00</c:formatCode>
                <c:ptCount val="5"/>
                <c:pt idx="0">
                  <c:v>2.2181227968107233</c:v>
                </c:pt>
                <c:pt idx="1">
                  <c:v>2.2164771370496257</c:v>
                </c:pt>
                <c:pt idx="2">
                  <c:v>1.8850692896506525</c:v>
                </c:pt>
                <c:pt idx="3">
                  <c:v>1.2018660890819792</c:v>
                </c:pt>
                <c:pt idx="4">
                  <c:v>1.2830034813433244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C08-B1F1-C1CF0959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1760"/>
        <c:axId val="185057280"/>
      </c:barChart>
      <c:catAx>
        <c:axId val="1854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5057280"/>
        <c:crosses val="autoZero"/>
        <c:auto val="1"/>
        <c:lblAlgn val="ctr"/>
        <c:lblOffset val="100"/>
        <c:noMultiLvlLbl val="0"/>
      </c:catAx>
      <c:valAx>
        <c:axId val="185057280"/>
        <c:scaling>
          <c:orientation val="minMax"/>
          <c:max val="2.5"/>
          <c:min val="0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85461760"/>
        <c:crosses val="autoZero"/>
        <c:crossBetween val="between"/>
        <c:majorUnit val="0.5"/>
        <c:minorUnit val="0.5"/>
      </c:valAx>
    </c:plotArea>
    <c:plotVisOnly val="1"/>
    <c:dispBlanksAs val="gap"/>
    <c:showDLblsOverMax val="0"/>
  </c:chart>
  <c:txPr>
    <a:bodyPr/>
    <a:lstStyle/>
    <a:p>
      <a:pPr>
        <a:defRPr>
          <a:latin typeface="Book Antiqua" panose="02040602050305030304" pitchFamily="18" charset="0"/>
        </a:defRPr>
      </a:pPr>
      <a:endParaRPr lang="es-A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Contribución al crecimiento por Regiones </a:t>
            </a:r>
          </a:p>
          <a:p>
            <a:pPr>
              <a:defRPr/>
            </a:pPr>
            <a:r>
              <a:rPr lang="en-US"/>
              <a:t>1991 -  2001 </a:t>
            </a:r>
          </a:p>
        </c:rich>
      </c:tx>
      <c:layout>
        <c:manualLayout>
          <c:xMode val="edge"/>
          <c:yMode val="edge"/>
          <c:x val="0.15595822397200401"/>
          <c:y val="0"/>
        </c:manualLayout>
      </c:layout>
      <c:overlay val="0"/>
    </c:title>
    <c:autoTitleDeleted val="0"/>
    <c:plotArea>
      <c:layout/>
      <c:pieChart>
        <c:varyColors val="1"/>
        <c:ser>
          <c:idx val="2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'Pob x estrato y x regiones'!$Z$16:$Z$23</c:f>
              <c:numCache>
                <c:formatCode>0.00%</c:formatCode>
                <c:ptCount val="8"/>
                <c:pt idx="0">
                  <c:v>0.19546843849674542</c:v>
                </c:pt>
                <c:pt idx="1">
                  <c:v>0.24656602192046939</c:v>
                </c:pt>
                <c:pt idx="2">
                  <c:v>0.12060158054508942</c:v>
                </c:pt>
                <c:pt idx="3">
                  <c:v>0.14618196131938804</c:v>
                </c:pt>
                <c:pt idx="4">
                  <c:v>0.17335921469850774</c:v>
                </c:pt>
                <c:pt idx="5">
                  <c:v>3.6193005791588108E-2</c:v>
                </c:pt>
                <c:pt idx="6">
                  <c:v>6.2963111254857956E-2</c:v>
                </c:pt>
                <c:pt idx="7">
                  <c:v>1.866666597335391E-2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E-4DCA-B3BB-2B46C53648D3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'Pob x estrato y x regiones'!$X$16:$X$23</c:f>
              <c:strCache>
                <c:ptCount val="8"/>
                <c:pt idx="0">
                  <c:v>GBA</c:v>
                </c:pt>
                <c:pt idx="1">
                  <c:v>Pampeana</c:v>
                </c:pt>
                <c:pt idx="2">
                  <c:v>Centro</c:v>
                </c:pt>
                <c:pt idx="3">
                  <c:v>Noroeste</c:v>
                </c:pt>
                <c:pt idx="4">
                  <c:v>Noreste</c:v>
                </c:pt>
                <c:pt idx="5">
                  <c:v>Comahue</c:v>
                </c:pt>
                <c:pt idx="6">
                  <c:v>Cuyo</c:v>
                </c:pt>
                <c:pt idx="7">
                  <c:v>Patagonia</c:v>
                </c:pt>
              </c:strCache>
            </c:strRef>
          </c:cat>
          <c:val>
            <c:numRef>
              <c:f>'Pob x estrato y x regiones'!$Y$16:$Y$23</c:f>
              <c:numCache>
                <c:formatCode>0.00%</c:formatCode>
                <c:ptCount val="8"/>
                <c:pt idx="0">
                  <c:v>0.39041366106332925</c:v>
                </c:pt>
                <c:pt idx="1">
                  <c:v>0.2037942141324976</c:v>
                </c:pt>
                <c:pt idx="2">
                  <c:v>8.7459782210287565E-2</c:v>
                </c:pt>
                <c:pt idx="3">
                  <c:v>8.358101819526699E-2</c:v>
                </c:pt>
                <c:pt idx="4">
                  <c:v>0.11487846463111044</c:v>
                </c:pt>
                <c:pt idx="5">
                  <c:v>4.2046778672368446E-2</c:v>
                </c:pt>
                <c:pt idx="6">
                  <c:v>5.2322997847844298E-2</c:v>
                </c:pt>
                <c:pt idx="7">
                  <c:v>2.5503083247295433E-2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E-4DCA-B3BB-2B46C53648D3}"/>
            </c:ext>
          </c:extLst>
        </c:ser>
        <c:ser>
          <c:idx val="0"/>
          <c:order val="0"/>
          <c:tx>
            <c:strRef>
              <c:f>'Pob x estrato y x regiones'!$Y$3</c:f>
              <c:strCache>
                <c:ptCount val="1"/>
                <c:pt idx="0">
                  <c:v>2001 - 2010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'Pob x estrato y x regiones'!$X$16:$X$23</c:f>
              <c:strCache>
                <c:ptCount val="8"/>
                <c:pt idx="0">
                  <c:v>GBA</c:v>
                </c:pt>
                <c:pt idx="1">
                  <c:v>Pampeana</c:v>
                </c:pt>
                <c:pt idx="2">
                  <c:v>Centro</c:v>
                </c:pt>
                <c:pt idx="3">
                  <c:v>Noroeste</c:v>
                </c:pt>
                <c:pt idx="4">
                  <c:v>Noreste</c:v>
                </c:pt>
                <c:pt idx="5">
                  <c:v>Comahue</c:v>
                </c:pt>
                <c:pt idx="6">
                  <c:v>Cuyo</c:v>
                </c:pt>
                <c:pt idx="7">
                  <c:v>Patagonia</c:v>
                </c:pt>
              </c:strCache>
            </c:strRef>
          </c:cat>
          <c:val>
            <c:numRef>
              <c:f>'Pob x estrato y x regiones'!$Y$4:$Y$11</c:f>
              <c:numCache>
                <c:formatCode>0.00%</c:formatCode>
                <c:ptCount val="8"/>
                <c:pt idx="0">
                  <c:v>0.39041366106332925</c:v>
                </c:pt>
                <c:pt idx="1">
                  <c:v>3.9771766189560125E-2</c:v>
                </c:pt>
                <c:pt idx="2">
                  <c:v>8.8473922949213857E-2</c:v>
                </c:pt>
                <c:pt idx="3">
                  <c:v>0.13560081670506258</c:v>
                </c:pt>
                <c:pt idx="4">
                  <c:v>8.5574197736332056E-2</c:v>
                </c:pt>
                <c:pt idx="5">
                  <c:v>0.15851449620962674</c:v>
                </c:pt>
                <c:pt idx="6">
                  <c:v>5.741659410994588E-2</c:v>
                </c:pt>
                <c:pt idx="7">
                  <c:v>4.4234545036929529E-2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E-4DCA-B3BB-2B46C53648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Contribución al crecimiento por Regiones </a:t>
            </a:r>
          </a:p>
          <a:p>
            <a:pPr>
              <a:defRPr/>
            </a:pPr>
            <a:r>
              <a:rPr lang="en-US"/>
              <a:t>2001 - 2010</a:t>
            </a:r>
          </a:p>
        </c:rich>
      </c:tx>
      <c:overlay val="0"/>
    </c:title>
    <c:autoTitleDeleted val="0"/>
    <c:plotArea>
      <c:layout/>
      <c:pieChart>
        <c:varyColors val="1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'Pob x estrato y x regiones'!$X$16:$X$23</c:f>
              <c:strCache>
                <c:ptCount val="8"/>
                <c:pt idx="0">
                  <c:v>GBA</c:v>
                </c:pt>
                <c:pt idx="1">
                  <c:v>Pampeana</c:v>
                </c:pt>
                <c:pt idx="2">
                  <c:v>Centro</c:v>
                </c:pt>
                <c:pt idx="3">
                  <c:v>Noroeste</c:v>
                </c:pt>
                <c:pt idx="4">
                  <c:v>Noreste</c:v>
                </c:pt>
                <c:pt idx="5">
                  <c:v>Comahue</c:v>
                </c:pt>
                <c:pt idx="6">
                  <c:v>Cuyo</c:v>
                </c:pt>
                <c:pt idx="7">
                  <c:v>Patagonia</c:v>
                </c:pt>
              </c:strCache>
            </c:strRef>
          </c:cat>
          <c:val>
            <c:numRef>
              <c:f>'Pob x estrato y x regiones'!$Y$16:$Y$23</c:f>
              <c:numCache>
                <c:formatCode>0.00%</c:formatCode>
                <c:ptCount val="8"/>
                <c:pt idx="0">
                  <c:v>0.39041366106332925</c:v>
                </c:pt>
                <c:pt idx="1">
                  <c:v>0.2037942141324976</c:v>
                </c:pt>
                <c:pt idx="2">
                  <c:v>8.7459782210287565E-2</c:v>
                </c:pt>
                <c:pt idx="3">
                  <c:v>8.358101819526699E-2</c:v>
                </c:pt>
                <c:pt idx="4">
                  <c:v>0.11487846463111044</c:v>
                </c:pt>
                <c:pt idx="5">
                  <c:v>4.2046778672368446E-2</c:v>
                </c:pt>
                <c:pt idx="6">
                  <c:v>5.2322997847844298E-2</c:v>
                </c:pt>
                <c:pt idx="7">
                  <c:v>2.5503083247295433E-2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8-4F8B-AD28-9EEB9BADB444}"/>
            </c:ext>
          </c:extLst>
        </c:ser>
        <c:ser>
          <c:idx val="0"/>
          <c:order val="0"/>
          <c:tx>
            <c:strRef>
              <c:f>'Pob x estrato y x regiones'!$Y$3</c:f>
              <c:strCache>
                <c:ptCount val="1"/>
                <c:pt idx="0">
                  <c:v>2001 - 2010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'Pob x estrato y x regiones'!$X$16:$X$23</c:f>
              <c:strCache>
                <c:ptCount val="8"/>
                <c:pt idx="0">
                  <c:v>GBA</c:v>
                </c:pt>
                <c:pt idx="1">
                  <c:v>Pampeana</c:v>
                </c:pt>
                <c:pt idx="2">
                  <c:v>Centro</c:v>
                </c:pt>
                <c:pt idx="3">
                  <c:v>Noroeste</c:v>
                </c:pt>
                <c:pt idx="4">
                  <c:v>Noreste</c:v>
                </c:pt>
                <c:pt idx="5">
                  <c:v>Comahue</c:v>
                </c:pt>
                <c:pt idx="6">
                  <c:v>Cuyo</c:v>
                </c:pt>
                <c:pt idx="7">
                  <c:v>Patagonia</c:v>
                </c:pt>
              </c:strCache>
            </c:strRef>
          </c:cat>
          <c:val>
            <c:numRef>
              <c:f>'Pob x estrato y x regiones'!$Y$4:$Y$11</c:f>
              <c:numCache>
                <c:formatCode>0.00%</c:formatCode>
                <c:ptCount val="8"/>
                <c:pt idx="0">
                  <c:v>0.39041366106332925</c:v>
                </c:pt>
                <c:pt idx="1">
                  <c:v>3.9771766189560125E-2</c:v>
                </c:pt>
                <c:pt idx="2">
                  <c:v>8.8473922949213857E-2</c:v>
                </c:pt>
                <c:pt idx="3">
                  <c:v>0.13560081670506258</c:v>
                </c:pt>
                <c:pt idx="4">
                  <c:v>8.5574197736332056E-2</c:v>
                </c:pt>
                <c:pt idx="5">
                  <c:v>0.15851449620962674</c:v>
                </c:pt>
                <c:pt idx="6">
                  <c:v>5.741659410994588E-2</c:v>
                </c:pt>
                <c:pt idx="7">
                  <c:v>4.4234545036929529E-2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8-4F8B-AD28-9EEB9BADB4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Contribución al crecimiento por estratos 1991-2001</a:t>
            </a:r>
          </a:p>
          <a:p>
            <a:pPr>
              <a:defRPr/>
            </a:pPr>
            <a:endParaRPr lang="es-AR"/>
          </a:p>
        </c:rich>
      </c:tx>
      <c:layout>
        <c:manualLayout>
          <c:xMode val="edge"/>
          <c:yMode val="edge"/>
          <c:x val="0.15873600174978164"/>
          <c:y val="2.779923117979280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'Pob x estrato y x regiones'!$X$4:$X$11</c:f>
              <c:strCache>
                <c:ptCount val="8"/>
                <c:pt idx="0">
                  <c:v>GBA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'Pob x estrato y x regiones'!$Z$4:$Z$11</c:f>
              <c:numCache>
                <c:formatCode>0.00%</c:formatCode>
                <c:ptCount val="8"/>
                <c:pt idx="0">
                  <c:v>0.19546843849674542</c:v>
                </c:pt>
                <c:pt idx="1">
                  <c:v>4.7678684896632267E-2</c:v>
                </c:pt>
                <c:pt idx="2">
                  <c:v>9.7980171948496564E-2</c:v>
                </c:pt>
                <c:pt idx="3">
                  <c:v>0.21342636550547181</c:v>
                </c:pt>
                <c:pt idx="4">
                  <c:v>9.8821506977672904E-2</c:v>
                </c:pt>
                <c:pt idx="5">
                  <c:v>0.21279692418729013</c:v>
                </c:pt>
                <c:pt idx="6">
                  <c:v>7.3112950007643771E-2</c:v>
                </c:pt>
                <c:pt idx="7">
                  <c:v>6.0714957980047154E-2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0-48E6-AE8A-34B0F8857C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/>
          </a:pPr>
          <a:endParaRPr lang="es-AR"/>
        </a:p>
      </c:txPr>
    </c:legend>
    <c:plotVisOnly val="1"/>
    <c:dispBlanksAs val="zero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Contribución al crecimiento por estratos 2001 - 2010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'Pob x estrato y x regiones'!$Y$3</c:f>
              <c:strCache>
                <c:ptCount val="1"/>
                <c:pt idx="0">
                  <c:v>2001 - 2010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'Pob x estrato y x regiones'!$X$4:$X$11</c:f>
              <c:strCache>
                <c:ptCount val="8"/>
                <c:pt idx="0">
                  <c:v>GBA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'Pob x estrato y x regiones'!$Y$4:$Y$11</c:f>
              <c:numCache>
                <c:formatCode>0.00%</c:formatCode>
                <c:ptCount val="8"/>
                <c:pt idx="0">
                  <c:v>0.39041366106332925</c:v>
                </c:pt>
                <c:pt idx="1">
                  <c:v>3.9771766189560125E-2</c:v>
                </c:pt>
                <c:pt idx="2">
                  <c:v>8.8473922949213857E-2</c:v>
                </c:pt>
                <c:pt idx="3">
                  <c:v>0.13560081670506258</c:v>
                </c:pt>
                <c:pt idx="4">
                  <c:v>8.5574197736332056E-2</c:v>
                </c:pt>
                <c:pt idx="5">
                  <c:v>0.15851449620962674</c:v>
                </c:pt>
                <c:pt idx="6">
                  <c:v>5.741659410994588E-2</c:v>
                </c:pt>
                <c:pt idx="7">
                  <c:v>4.4234545036929529E-2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D-4C60-BDAF-B2C45E06AF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Tasa de crecimiento anual intercensal</a:t>
            </a:r>
            <a:r>
              <a:rPr lang="es-AR" baseline="0"/>
              <a:t> por estratos poblacionales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05091770278279E-2"/>
          <c:y val="0.27370377848068139"/>
          <c:w val="0.89458664913777275"/>
          <c:h val="0.49956793862305682"/>
        </c:manualLayout>
      </c:layout>
      <c:lineChart>
        <c:grouping val="standard"/>
        <c:varyColors val="0"/>
        <c:ser>
          <c:idx val="0"/>
          <c:order val="0"/>
          <c:tx>
            <c:strRef>
              <c:f>'Pob x estrato y x regiones'!$Q$4</c:f>
              <c:strCache>
                <c:ptCount val="1"/>
                <c:pt idx="0">
                  <c:v>GBA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regiones'!$R$4:$V$4</c:f>
              <c:numCache>
                <c:formatCode>#,##0.00</c:formatCode>
                <c:ptCount val="5"/>
                <c:pt idx="0">
                  <c:v>1.3497606189748019</c:v>
                </c:pt>
                <c:pt idx="1">
                  <c:v>0.61409428925689402</c:v>
                </c:pt>
                <c:pt idx="2">
                  <c:v>1.1942898640800819</c:v>
                </c:pt>
                <c:pt idx="3">
                  <c:v>1.665922094805522</c:v>
                </c:pt>
                <c:pt idx="4">
                  <c:v>2.2342973920222611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6-4166-8F05-6630012DF729}"/>
            </c:ext>
          </c:extLst>
        </c:ser>
        <c:ser>
          <c:idx val="1"/>
          <c:order val="1"/>
          <c:tx>
            <c:strRef>
              <c:f>'Pob x estrato y x regiones'!$Q$5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marker>
              <c:symbol val="squar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1-00D6-4166-8F05-6630012DF729}"/>
              </c:ext>
            </c:extLst>
          </c:dPt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regiones'!$R$5:$V$5</c:f>
              <c:numCache>
                <c:formatCode>#,##0.00</c:formatCode>
                <c:ptCount val="5"/>
                <c:pt idx="0">
                  <c:v>0.67192813469804558</c:v>
                </c:pt>
                <c:pt idx="1">
                  <c:v>0.71656556226301649</c:v>
                </c:pt>
                <c:pt idx="2">
                  <c:v>1.6522736206544251</c:v>
                </c:pt>
                <c:pt idx="3">
                  <c:v>1.9752539139132645</c:v>
                </c:pt>
                <c:pt idx="4">
                  <c:v>2.5085251406718703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6-4166-8F05-6630012DF729}"/>
            </c:ext>
          </c:extLst>
        </c:ser>
        <c:ser>
          <c:idx val="2"/>
          <c:order val="2"/>
          <c:tx>
            <c:strRef>
              <c:f>'Pob x estrato y x regiones'!$Q$6</c:f>
              <c:strCache>
                <c:ptCount val="1"/>
                <c:pt idx="0">
                  <c:v>2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regiones'!$R$6:$V$6</c:f>
              <c:numCache>
                <c:formatCode>#,##0.00</c:formatCode>
                <c:ptCount val="5"/>
                <c:pt idx="0">
                  <c:v>1.1222218101114896</c:v>
                </c:pt>
                <c:pt idx="1">
                  <c:v>1.1536284818997975</c:v>
                </c:pt>
                <c:pt idx="2">
                  <c:v>2.1048083682459637</c:v>
                </c:pt>
                <c:pt idx="3">
                  <c:v>2.5376343140664557</c:v>
                </c:pt>
                <c:pt idx="4">
                  <c:v>2.4021714219704058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6-4166-8F05-6630012DF729}"/>
            </c:ext>
          </c:extLst>
        </c:ser>
        <c:ser>
          <c:idx val="3"/>
          <c:order val="3"/>
          <c:tx>
            <c:strRef>
              <c:f>'Pob x estrato y x regiones'!$Q$7</c:f>
              <c:strCache>
                <c:ptCount val="1"/>
                <c:pt idx="0">
                  <c:v>3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regiones'!$R$7:$V$7</c:f>
              <c:numCache>
                <c:formatCode>#,##0.00</c:formatCode>
                <c:ptCount val="5"/>
                <c:pt idx="0">
                  <c:v>1.1602470704963188</c:v>
                </c:pt>
                <c:pt idx="1">
                  <c:v>1.7553236567532091</c:v>
                </c:pt>
                <c:pt idx="2">
                  <c:v>2.8039453373521588</c:v>
                </c:pt>
                <c:pt idx="3">
                  <c:v>3.1188003811469778</c:v>
                </c:pt>
                <c:pt idx="4">
                  <c:v>2.6002948977194151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6-4166-8F05-6630012DF729}"/>
            </c:ext>
          </c:extLst>
        </c:ser>
        <c:ser>
          <c:idx val="4"/>
          <c:order val="4"/>
          <c:tx>
            <c:strRef>
              <c:f>'Pob x estrato y x regiones'!$Q$8</c:f>
              <c:strCache>
                <c:ptCount val="1"/>
                <c:pt idx="0">
                  <c:v>4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regiones'!$R$8:$V$8</c:f>
              <c:numCache>
                <c:formatCode>#,##0.00</c:formatCode>
                <c:ptCount val="5"/>
                <c:pt idx="0">
                  <c:v>1.3870321581230782</c:v>
                </c:pt>
                <c:pt idx="1">
                  <c:v>1.5348750761110268</c:v>
                </c:pt>
                <c:pt idx="2">
                  <c:v>2.6192402197102331</c:v>
                </c:pt>
                <c:pt idx="3">
                  <c:v>2.8194889745763869</c:v>
                </c:pt>
                <c:pt idx="4">
                  <c:v>2.7641497756500035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6-4166-8F05-6630012DF729}"/>
            </c:ext>
          </c:extLst>
        </c:ser>
        <c:ser>
          <c:idx val="5"/>
          <c:order val="5"/>
          <c:tx>
            <c:strRef>
              <c:f>'Pob x estrato y x regiones'!$Q$9</c:f>
              <c:strCache>
                <c:ptCount val="1"/>
                <c:pt idx="0">
                  <c:v>5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regiones'!$R$9:$V$9</c:f>
              <c:numCache>
                <c:formatCode>#,##0.00</c:formatCode>
                <c:ptCount val="5"/>
                <c:pt idx="0">
                  <c:v>1.4121469783182869</c:v>
                </c:pt>
                <c:pt idx="1">
                  <c:v>1.8503070514691462</c:v>
                </c:pt>
                <c:pt idx="2">
                  <c:v>2.361462755835904</c:v>
                </c:pt>
                <c:pt idx="3">
                  <c:v>2.8143325982517977</c:v>
                </c:pt>
                <c:pt idx="4">
                  <c:v>1.992449485578442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D6-4166-8F05-6630012DF729}"/>
            </c:ext>
          </c:extLst>
        </c:ser>
        <c:ser>
          <c:idx val="6"/>
          <c:order val="6"/>
          <c:tx>
            <c:strRef>
              <c:f>'Pob x estrato y x regiones'!$Q$10</c:f>
              <c:strCache>
                <c:ptCount val="1"/>
                <c:pt idx="0">
                  <c:v>6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regiones'!$R$10:$V$10</c:f>
              <c:numCache>
                <c:formatCode>#,##0.00</c:formatCode>
                <c:ptCount val="5"/>
                <c:pt idx="0">
                  <c:v>1.6789399891555825</c:v>
                </c:pt>
                <c:pt idx="1">
                  <c:v>2.1432004438720775</c:v>
                </c:pt>
                <c:pt idx="2">
                  <c:v>2.4118473519572365</c:v>
                </c:pt>
                <c:pt idx="3">
                  <c:v>2.4850563768057019</c:v>
                </c:pt>
                <c:pt idx="4">
                  <c:v>1.3665068543175123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D6-4166-8F05-6630012DF729}"/>
            </c:ext>
          </c:extLst>
        </c:ser>
        <c:ser>
          <c:idx val="7"/>
          <c:order val="7"/>
          <c:tx>
            <c:strRef>
              <c:f>'Pob x estrato y x regiones'!$Q$11</c:f>
              <c:strCache>
                <c:ptCount val="1"/>
                <c:pt idx="0">
                  <c:v>7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regiones'!$R$11:$V$11</c:f>
              <c:numCache>
                <c:formatCode>#,##0.00</c:formatCode>
                <c:ptCount val="5"/>
                <c:pt idx="0">
                  <c:v>1.6320338464020485</c:v>
                </c:pt>
                <c:pt idx="1">
                  <c:v>2.2550736979133581</c:v>
                </c:pt>
                <c:pt idx="2">
                  <c:v>2.5572863607560068</c:v>
                </c:pt>
                <c:pt idx="3">
                  <c:v>1.9609734779998051</c:v>
                </c:pt>
                <c:pt idx="4">
                  <c:v>0.11777794387172157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D6-4166-8F05-6630012DF729}"/>
            </c:ext>
          </c:extLst>
        </c:ser>
        <c:ser>
          <c:idx val="8"/>
          <c:order val="8"/>
          <c:tx>
            <c:strRef>
              <c:f>'Pob x estrato y x regiones'!$Q$12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'Pob x estrato y x regiones'!$R$2:$V$3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regiones'!$R$12:$V$12</c:f>
              <c:numCache>
                <c:formatCode>#,##0.00</c:formatCode>
                <c:ptCount val="5"/>
                <c:pt idx="0">
                  <c:v>1.2830034813433244</c:v>
                </c:pt>
                <c:pt idx="1">
                  <c:v>1.2018660890819792</c:v>
                </c:pt>
                <c:pt idx="2">
                  <c:v>1.8850692896506525</c:v>
                </c:pt>
                <c:pt idx="3">
                  <c:v>2.2164771370496257</c:v>
                </c:pt>
                <c:pt idx="4">
                  <c:v>2.2181227968107233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D6-4166-8F05-6630012D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5840"/>
        <c:axId val="201032832"/>
      </c:lineChart>
      <c:catAx>
        <c:axId val="20355584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201032832"/>
        <c:crosses val="autoZero"/>
        <c:auto val="1"/>
        <c:lblAlgn val="ctr"/>
        <c:lblOffset val="100"/>
        <c:noMultiLvlLbl val="0"/>
      </c:catAx>
      <c:valAx>
        <c:axId val="201032832"/>
        <c:scaling>
          <c:orientation val="minMax"/>
        </c:scaling>
        <c:delete val="0"/>
        <c:axPos val="r"/>
        <c:majorGridlines/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crossAx val="203555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Tasa de crecimiento anual intercensal por Regiones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'Pob x estrato y x regiones'!$Q$16</c:f>
              <c:strCache>
                <c:ptCount val="1"/>
                <c:pt idx="0">
                  <c:v>GBA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regiones'!$R$16:$V$16</c:f>
              <c:numCache>
                <c:formatCode>#,##0.00</c:formatCode>
                <c:ptCount val="5"/>
                <c:pt idx="0">
                  <c:v>1.3497606189748019</c:v>
                </c:pt>
                <c:pt idx="1">
                  <c:v>0.61409428925689402</c:v>
                </c:pt>
                <c:pt idx="2">
                  <c:v>1.1942898640800819</c:v>
                </c:pt>
                <c:pt idx="3">
                  <c:v>1.665922094805522</c:v>
                </c:pt>
                <c:pt idx="4">
                  <c:v>2.2342973920222611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8D5-9942-2F7114316252}"/>
            </c:ext>
          </c:extLst>
        </c:ser>
        <c:ser>
          <c:idx val="1"/>
          <c:order val="1"/>
          <c:tx>
            <c:strRef>
              <c:f>'Pob x estrato y x regiones'!$Q$17</c:f>
              <c:strCache>
                <c:ptCount val="1"/>
                <c:pt idx="0">
                  <c:v>Pampeana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regiones'!$R$17:$V$17</c:f>
              <c:numCache>
                <c:formatCode>#,##0.00</c:formatCode>
                <c:ptCount val="5"/>
                <c:pt idx="0">
                  <c:v>1.0123961697316184</c:v>
                </c:pt>
                <c:pt idx="1">
                  <c:v>1.1305484056983282</c:v>
                </c:pt>
                <c:pt idx="2">
                  <c:v>1.7285220440390252</c:v>
                </c:pt>
                <c:pt idx="3">
                  <c:v>2.0578534398109976</c:v>
                </c:pt>
                <c:pt idx="4">
                  <c:v>1.9465391570420838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7-48D5-9942-2F7114316252}"/>
            </c:ext>
          </c:extLst>
        </c:ser>
        <c:ser>
          <c:idx val="2"/>
          <c:order val="2"/>
          <c:tx>
            <c:strRef>
              <c:f>'Pob x estrato y x regiones'!$Q$18</c:f>
              <c:strCache>
                <c:ptCount val="1"/>
                <c:pt idx="0">
                  <c:v>Centro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regiones'!$R$18:$V$18</c:f>
              <c:numCache>
                <c:formatCode>#,##0.00</c:formatCode>
                <c:ptCount val="5"/>
                <c:pt idx="0">
                  <c:v>1.1173274311189314</c:v>
                </c:pt>
                <c:pt idx="1">
                  <c:v>1.4540176131707649</c:v>
                </c:pt>
                <c:pt idx="2">
                  <c:v>2.1003006605647681</c:v>
                </c:pt>
                <c:pt idx="3">
                  <c:v>2.1837211221027117</c:v>
                </c:pt>
                <c:pt idx="4">
                  <c:v>2.2820990358934985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7-48D5-9942-2F7114316252}"/>
            </c:ext>
          </c:extLst>
        </c:ser>
        <c:ser>
          <c:idx val="3"/>
          <c:order val="3"/>
          <c:tx>
            <c:strRef>
              <c:f>'Pob x estrato y x regiones'!$Q$19</c:f>
              <c:strCache>
                <c:ptCount val="1"/>
                <c:pt idx="0">
                  <c:v>Noroeste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regiones'!$R$19:$V$19</c:f>
              <c:numCache>
                <c:formatCode>#,##0.00</c:formatCode>
                <c:ptCount val="5"/>
                <c:pt idx="0">
                  <c:v>1.2610434862510975</c:v>
                </c:pt>
                <c:pt idx="1">
                  <c:v>2.1784547197864161</c:v>
                </c:pt>
                <c:pt idx="2">
                  <c:v>2.9159525642783697</c:v>
                </c:pt>
                <c:pt idx="3">
                  <c:v>3.4694294277277056</c:v>
                </c:pt>
                <c:pt idx="4">
                  <c:v>2.4295980877726926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7-48D5-9942-2F7114316252}"/>
            </c:ext>
          </c:extLst>
        </c:ser>
        <c:ser>
          <c:idx val="4"/>
          <c:order val="4"/>
          <c:tx>
            <c:strRef>
              <c:f>'Pob x estrato y x regiones'!$Q$20</c:f>
              <c:strCache>
                <c:ptCount val="1"/>
                <c:pt idx="0">
                  <c:v>Noreste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regiones'!$R$20:$V$20</c:f>
              <c:numCache>
                <c:formatCode>#,##0.00</c:formatCode>
                <c:ptCount val="5"/>
                <c:pt idx="0">
                  <c:v>1.5969739025423619</c:v>
                </c:pt>
                <c:pt idx="1">
                  <c:v>2.448149587833651</c:v>
                </c:pt>
                <c:pt idx="2">
                  <c:v>3.520129575516747</c:v>
                </c:pt>
                <c:pt idx="3">
                  <c:v>4.1186600621076925</c:v>
                </c:pt>
                <c:pt idx="4">
                  <c:v>2.5777393962388935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7-48D5-9942-2F7114316252}"/>
            </c:ext>
          </c:extLst>
        </c:ser>
        <c:ser>
          <c:idx val="5"/>
          <c:order val="5"/>
          <c:tx>
            <c:strRef>
              <c:f>'Pob x estrato y x regiones'!$Q$21</c:f>
              <c:strCache>
                <c:ptCount val="1"/>
                <c:pt idx="0">
                  <c:v>Comahue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regiones'!$R$21:$V$21</c:f>
              <c:numCache>
                <c:formatCode>#,##0.00</c:formatCode>
                <c:ptCount val="5"/>
                <c:pt idx="0">
                  <c:v>1.9117840136983355</c:v>
                </c:pt>
                <c:pt idx="1">
                  <c:v>1.6178701216473867</c:v>
                </c:pt>
                <c:pt idx="2">
                  <c:v>4.3524780376366534</c:v>
                </c:pt>
                <c:pt idx="3">
                  <c:v>5.7196730524600126</c:v>
                </c:pt>
                <c:pt idx="4">
                  <c:v>4.5639741513756462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7-48D5-9942-2F7114316252}"/>
            </c:ext>
          </c:extLst>
        </c:ser>
        <c:ser>
          <c:idx val="6"/>
          <c:order val="6"/>
          <c:tx>
            <c:strRef>
              <c:f>'Pob x estrato y x regiones'!$Q$22</c:f>
              <c:strCache>
                <c:ptCount val="1"/>
                <c:pt idx="0">
                  <c:v>Cuyo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regiones'!$R$22:$V$22</c:f>
              <c:numCache>
                <c:formatCode>#,##0.00</c:formatCode>
                <c:ptCount val="5"/>
                <c:pt idx="0">
                  <c:v>1.2217129200380785</c:v>
                </c:pt>
                <c:pt idx="1">
                  <c:v>1.3881357680127362</c:v>
                </c:pt>
                <c:pt idx="2">
                  <c:v>2.4951427115849776</c:v>
                </c:pt>
                <c:pt idx="3">
                  <c:v>2.5516622456651916</c:v>
                </c:pt>
                <c:pt idx="4">
                  <c:v>1.9091262932143853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7-48D5-9942-2F7114316252}"/>
            </c:ext>
          </c:extLst>
        </c:ser>
        <c:ser>
          <c:idx val="7"/>
          <c:order val="7"/>
          <c:tx>
            <c:strRef>
              <c:f>'Pob x estrato y x regiones'!$Q$23</c:f>
              <c:strCache>
                <c:ptCount val="1"/>
                <c:pt idx="0">
                  <c:v>Patagonia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regiones'!$R$23:$V$23</c:f>
              <c:numCache>
                <c:formatCode>#,##0.00</c:formatCode>
                <c:ptCount val="5"/>
                <c:pt idx="0">
                  <c:v>3.3908916573438246</c:v>
                </c:pt>
                <c:pt idx="1">
                  <c:v>2.7556071603586223</c:v>
                </c:pt>
                <c:pt idx="2">
                  <c:v>5.0797915704057814</c:v>
                </c:pt>
                <c:pt idx="3">
                  <c:v>4.6141493915023553</c:v>
                </c:pt>
                <c:pt idx="4">
                  <c:v>6.1476000901054073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97-48D5-9942-2F7114316252}"/>
            </c:ext>
          </c:extLst>
        </c:ser>
        <c:ser>
          <c:idx val="8"/>
          <c:order val="8"/>
          <c:tx>
            <c:strRef>
              <c:f>'Pob x estrato y x regiones'!$Q$24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'Pob x estrato y x regiones'!$R$14:$V$15</c:f>
              <c:multiLvlStrCache>
                <c:ptCount val="5"/>
                <c:lvl>
                  <c:pt idx="0">
                    <c:v>2001 - 2010</c:v>
                  </c:pt>
                  <c:pt idx="1">
                    <c:v>1991 - 2001</c:v>
                  </c:pt>
                  <c:pt idx="2">
                    <c:v>1980 - 1991</c:v>
                  </c:pt>
                  <c:pt idx="3">
                    <c:v>1970 - 1980</c:v>
                  </c:pt>
                  <c:pt idx="4">
                    <c:v>1960 - 1970</c:v>
                  </c:pt>
                </c:lvl>
                <c:lvl>
                  <c:pt idx="0">
                    <c:v>Tasa de Crecimiento anualizada</c:v>
                  </c:pt>
                </c:lvl>
              </c:multiLvlStrCache>
            </c:multiLvlStrRef>
          </c:cat>
          <c:val>
            <c:numRef>
              <c:f>'Pob x estrato y x regiones'!$R$24:$V$24</c:f>
              <c:numCache>
                <c:formatCode>#,##0.00</c:formatCode>
                <c:ptCount val="5"/>
                <c:pt idx="0">
                  <c:v>1.2830034813433244</c:v>
                </c:pt>
                <c:pt idx="1">
                  <c:v>1.2018660890819792</c:v>
                </c:pt>
                <c:pt idx="2">
                  <c:v>1.8850692896506525</c:v>
                </c:pt>
                <c:pt idx="3">
                  <c:v>2.2164771370496257</c:v>
                </c:pt>
                <c:pt idx="4">
                  <c:v>2.2181227968107233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7-48D5-9942-2F711431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3584"/>
        <c:axId val="201035136"/>
      </c:lineChart>
      <c:catAx>
        <c:axId val="20128358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201035136"/>
        <c:crosses val="autoZero"/>
        <c:auto val="1"/>
        <c:lblAlgn val="ctr"/>
        <c:lblOffset val="100"/>
        <c:noMultiLvlLbl val="0"/>
      </c:catAx>
      <c:valAx>
        <c:axId val="201035136"/>
        <c:scaling>
          <c:orientation val="minMax"/>
        </c:scaling>
        <c:delete val="0"/>
        <c:axPos val="r"/>
        <c:majorGridlines/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crossAx val="201283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Participación</a:t>
            </a:r>
            <a:r>
              <a:rPr lang="es-AR" baseline="0"/>
              <a:t> por estratos</a:t>
            </a:r>
            <a:endParaRPr lang="es-A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14709371292998E-2"/>
          <c:y val="0.18171012714319867"/>
          <c:w val="0.94068801897983634"/>
          <c:h val="0.60558611991682609"/>
        </c:manualLayout>
      </c:layout>
      <c:barChart>
        <c:barDir val="col"/>
        <c:grouping val="clustered"/>
        <c:varyColors val="0"/>
        <c:ser>
          <c:idx val="0"/>
          <c:order val="0"/>
          <c:tx>
            <c:v>GBA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regiones'!$J$4:$O$4</c:f>
              <c:numCache>
                <c:formatCode>#,##0.0</c:formatCode>
                <c:ptCount val="6"/>
                <c:pt idx="0">
                  <c:v>37.230054676639348</c:v>
                </c:pt>
                <c:pt idx="1">
                  <c:v>37.011393966311402</c:v>
                </c:pt>
                <c:pt idx="2">
                  <c:v>39.35028399370352</c:v>
                </c:pt>
                <c:pt idx="3">
                  <c:v>42.281247553518519</c:v>
                </c:pt>
                <c:pt idx="4">
                  <c:v>44.627529279853348</c:v>
                </c:pt>
                <c:pt idx="5">
                  <c:v>44.556973845101211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D-4321-942C-D14F217EF4EC}"/>
            </c:ext>
          </c:extLst>
        </c:ser>
        <c:ser>
          <c:idx val="1"/>
          <c:order val="1"/>
          <c:tx>
            <c:v>Estrato 1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regiones'!$J$5:$O$5</c:f>
              <c:numCache>
                <c:formatCode>#,##0.0</c:formatCode>
                <c:ptCount val="6"/>
                <c:pt idx="0">
                  <c:v>7.3720087761872248</c:v>
                </c:pt>
                <c:pt idx="1">
                  <c:v>7.7818314045741621</c:v>
                </c:pt>
                <c:pt idx="2">
                  <c:v>8.1854677855594158</c:v>
                </c:pt>
                <c:pt idx="3">
                  <c:v>8.3856033953155293</c:v>
                </c:pt>
                <c:pt idx="4">
                  <c:v>8.5860903647409632</c:v>
                </c:pt>
                <c:pt idx="5">
                  <c:v>8.3459276261344488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D-4321-942C-D14F217EF4EC}"/>
            </c:ext>
          </c:extLst>
        </c:ser>
        <c:ser>
          <c:idx val="2"/>
          <c:order val="2"/>
          <c:tx>
            <c:v>Estrato 2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regiones'!$J$6:$O$6</c:f>
              <c:numCache>
                <c:formatCode>#,##0.0</c:formatCode>
                <c:ptCount val="6"/>
                <c:pt idx="0">
                  <c:v>10.036666813341958</c:v>
                </c:pt>
                <c:pt idx="1">
                  <c:v>10.180235504352071</c:v>
                </c:pt>
                <c:pt idx="2">
                  <c:v>10.231423000532134</c:v>
                </c:pt>
                <c:pt idx="3">
                  <c:v>10.001279910051755</c:v>
                </c:pt>
                <c:pt idx="4">
                  <c:v>9.6924091334333546</c:v>
                </c:pt>
                <c:pt idx="5">
                  <c:v>9.5196085297276927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D-4321-942C-D14F217EF4EC}"/>
            </c:ext>
          </c:extLst>
        </c:ser>
        <c:ser>
          <c:idx val="3"/>
          <c:order val="3"/>
          <c:tx>
            <c:v>Estrato 3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regiones'!$J$7:$O$7</c:f>
              <c:numCache>
                <c:formatCode>#,##0.0</c:formatCode>
                <c:ptCount val="6"/>
                <c:pt idx="0">
                  <c:v>14.906101054598992</c:v>
                </c:pt>
                <c:pt idx="1">
                  <c:v>15.068591916090815</c:v>
                </c:pt>
                <c:pt idx="2">
                  <c:v>14.228358395677128</c:v>
                </c:pt>
                <c:pt idx="3">
                  <c:v>12.94132829557118</c:v>
                </c:pt>
                <c:pt idx="4">
                  <c:v>11.852485268787889</c:v>
                </c:pt>
                <c:pt idx="5">
                  <c:v>11.418323520602131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D-4321-942C-D14F217EF4EC}"/>
            </c:ext>
          </c:extLst>
        </c:ser>
        <c:ser>
          <c:idx val="4"/>
          <c:order val="4"/>
          <c:tx>
            <c:v>Estrato 4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regiones'!$J$8:$O$8</c:f>
              <c:numCache>
                <c:formatCode>#,##0.0</c:formatCode>
                <c:ptCount val="6"/>
                <c:pt idx="0">
                  <c:v>7.9553828014107344</c:v>
                </c:pt>
                <c:pt idx="1">
                  <c:v>7.8827051658413945</c:v>
                </c:pt>
                <c:pt idx="2">
                  <c:v>7.6149351297566765</c:v>
                </c:pt>
                <c:pt idx="3">
                  <c:v>7.0589074996537287</c:v>
                </c:pt>
                <c:pt idx="4">
                  <c:v>6.6556759792861397</c:v>
                </c:pt>
                <c:pt idx="5">
                  <c:v>6.310370325801089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D-4321-942C-D14F217EF4EC}"/>
            </c:ext>
          </c:extLst>
        </c:ser>
        <c:ser>
          <c:idx val="5"/>
          <c:order val="5"/>
          <c:tx>
            <c:v>Estrato 5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regiones'!$J$9:$O$9</c:f>
              <c:numCache>
                <c:formatCode>#,##0.0</c:formatCode>
                <c:ptCount val="6"/>
                <c:pt idx="0">
                  <c:v>14.491676688717096</c:v>
                </c:pt>
                <c:pt idx="1">
                  <c:v>14.327525505008268</c:v>
                </c:pt>
                <c:pt idx="2">
                  <c:v>13.39647639382749</c:v>
                </c:pt>
                <c:pt idx="3">
                  <c:v>12.752539442476611</c:v>
                </c:pt>
                <c:pt idx="4">
                  <c:v>12.03009781838499</c:v>
                </c:pt>
                <c:pt idx="5">
                  <c:v>12.298947511011992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7D-4321-942C-D14F217EF4EC}"/>
            </c:ext>
          </c:extLst>
        </c:ser>
        <c:ser>
          <c:idx val="6"/>
          <c:order val="6"/>
          <c:tx>
            <c:v>Estrato 6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regiones'!$J$10:$O$10</c:f>
              <c:numCache>
                <c:formatCode>#,##0.0</c:formatCode>
                <c:ptCount val="6"/>
                <c:pt idx="0">
                  <c:v>4.4718547013750447</c:v>
                </c:pt>
                <c:pt idx="1">
                  <c:v>4.3185644414940318</c:v>
                </c:pt>
                <c:pt idx="2">
                  <c:v>3.9177715431369697</c:v>
                </c:pt>
                <c:pt idx="3">
                  <c:v>3.7101233590709195</c:v>
                </c:pt>
                <c:pt idx="4">
                  <c:v>3.6140320250697924</c:v>
                </c:pt>
                <c:pt idx="5">
                  <c:v>3.92939962656056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7D-4321-942C-D14F217EF4EC}"/>
            </c:ext>
          </c:extLst>
        </c:ser>
        <c:ser>
          <c:idx val="7"/>
          <c:order val="7"/>
          <c:tx>
            <c:v>Estrato 7</c:v>
          </c:tx>
          <c:invertIfNegative val="0"/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regiones'!$J$11:$O$11</c:f>
              <c:numCache>
                <c:formatCode>#,##0.0</c:formatCode>
                <c:ptCount val="6"/>
                <c:pt idx="0">
                  <c:v>3.5362544877296074</c:v>
                </c:pt>
                <c:pt idx="1">
                  <c:v>3.4291520963278552</c:v>
                </c:pt>
                <c:pt idx="2">
                  <c:v>3.0752837578066625</c:v>
                </c:pt>
                <c:pt idx="3">
                  <c:v>2.8689705443417588</c:v>
                </c:pt>
                <c:pt idx="4">
                  <c:v>2.9416801304435229</c:v>
                </c:pt>
                <c:pt idx="5">
                  <c:v>3.6204490150608741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7D-4321-942C-D14F217E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3556864"/>
        <c:axId val="201037440"/>
      </c:barChart>
      <c:catAx>
        <c:axId val="20355686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201037440"/>
        <c:crossesAt val="0"/>
        <c:auto val="1"/>
        <c:lblAlgn val="ctr"/>
        <c:lblOffset val="100"/>
        <c:noMultiLvlLbl val="0"/>
      </c:catAx>
      <c:valAx>
        <c:axId val="201037440"/>
        <c:scaling>
          <c:orientation val="minMax"/>
        </c:scaling>
        <c:delete val="0"/>
        <c:axPos val="r"/>
        <c:majorGridlines/>
        <c:numFmt formatCode="#,##0.0" sourceLinked="1"/>
        <c:majorTickMark val="none"/>
        <c:minorTickMark val="none"/>
        <c:tickLblPos val="none"/>
        <c:spPr>
          <a:ln w="9525">
            <a:noFill/>
          </a:ln>
        </c:spPr>
        <c:crossAx val="203556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Participación por Regiones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'Pob x estrato y x regiones'!$I$16</c:f>
              <c:strCache>
                <c:ptCount val="1"/>
                <c:pt idx="0">
                  <c:v>GBA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regiones'!$J$16:$O$16</c:f>
              <c:numCache>
                <c:formatCode>#,##0.0</c:formatCode>
                <c:ptCount val="6"/>
                <c:pt idx="0">
                  <c:v>37.230054676639348</c:v>
                </c:pt>
                <c:pt idx="1">
                  <c:v>37.011393966311402</c:v>
                </c:pt>
                <c:pt idx="2">
                  <c:v>39.35028399370352</c:v>
                </c:pt>
                <c:pt idx="3">
                  <c:v>42.281247553518519</c:v>
                </c:pt>
                <c:pt idx="4">
                  <c:v>44.627529279853348</c:v>
                </c:pt>
                <c:pt idx="5">
                  <c:v>44.556973845101211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7-4D6A-AF42-A4EBF1A74E81}"/>
            </c:ext>
          </c:extLst>
        </c:ser>
        <c:ser>
          <c:idx val="1"/>
          <c:order val="1"/>
          <c:tx>
            <c:strRef>
              <c:f>'Pob x estrato y x regiones'!$I$17</c:f>
              <c:strCache>
                <c:ptCount val="1"/>
                <c:pt idx="0">
                  <c:v>Pampeana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regiones'!$J$17:$O$17</c:f>
              <c:numCache>
                <c:formatCode>#,##0.0</c:formatCode>
                <c:ptCount val="6"/>
                <c:pt idx="0">
                  <c:v>25.490698713409287</c:v>
                </c:pt>
                <c:pt idx="1">
                  <c:v>26.107729836171568</c:v>
                </c:pt>
                <c:pt idx="2">
                  <c:v>26.302067964130728</c:v>
                </c:pt>
                <c:pt idx="3">
                  <c:v>26.732647485884304</c:v>
                </c:pt>
                <c:pt idx="4">
                  <c:v>27.151058480711459</c:v>
                </c:pt>
                <c:pt idx="5">
                  <c:v>27.883090242604119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7-4D6A-AF42-A4EBF1A74E81}"/>
            </c:ext>
          </c:extLst>
        </c:ser>
        <c:ser>
          <c:idx val="2"/>
          <c:order val="2"/>
          <c:tx>
            <c:strRef>
              <c:f>'Pob x estrato y x regiones'!$I$18</c:f>
              <c:strCache>
                <c:ptCount val="1"/>
                <c:pt idx="0">
                  <c:v>Centro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regiones'!$J$18:$O$18</c:f>
              <c:numCache>
                <c:formatCode>#,##0.0</c:formatCode>
                <c:ptCount val="6"/>
                <c:pt idx="0">
                  <c:v>9.9627199999210916</c:v>
                </c:pt>
                <c:pt idx="1">
                  <c:v>10.109604526401053</c:v>
                </c:pt>
                <c:pt idx="2">
                  <c:v>9.8483822123810594</c:v>
                </c:pt>
                <c:pt idx="3">
                  <c:v>9.6313443440656066</c:v>
                </c:pt>
                <c:pt idx="4">
                  <c:v>9.662263157525107</c:v>
                </c:pt>
                <c:pt idx="5">
                  <c:v>9.6019966746200911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7-4D6A-AF42-A4EBF1A74E81}"/>
            </c:ext>
          </c:extLst>
        </c:ser>
        <c:ser>
          <c:idx val="3"/>
          <c:order val="3"/>
          <c:tx>
            <c:strRef>
              <c:f>'Pob x estrato y x regiones'!$I$19</c:f>
              <c:strCache>
                <c:ptCount val="1"/>
                <c:pt idx="0">
                  <c:v>Noroeste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regiones'!$J$19:$O$19</c:f>
              <c:numCache>
                <c:formatCode>#,##0.0</c:formatCode>
                <c:ptCount val="6"/>
                <c:pt idx="0">
                  <c:v>8.494644644038523</c:v>
                </c:pt>
                <c:pt idx="1">
                  <c:v>8.5111280330949217</c:v>
                </c:pt>
                <c:pt idx="2">
                  <c:v>7.6932563686319648</c:v>
                </c:pt>
                <c:pt idx="3">
                  <c:v>6.9173582690459146</c:v>
                </c:pt>
                <c:pt idx="4">
                  <c:v>6.1239102578217564</c:v>
                </c:pt>
                <c:pt idx="5">
                  <c:v>5.9986447284969016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7-4D6A-AF42-A4EBF1A74E81}"/>
            </c:ext>
          </c:extLst>
        </c:ser>
        <c:ser>
          <c:idx val="4"/>
          <c:order val="4"/>
          <c:tx>
            <c:strRef>
              <c:f>'Pob x estrato y x regiones'!$I$20</c:f>
              <c:strCache>
                <c:ptCount val="1"/>
                <c:pt idx="0">
                  <c:v>Noreste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regiones'!$J$20:$O$20</c:f>
              <c:numCache>
                <c:formatCode>#,##0.0</c:formatCode>
                <c:ptCount val="6"/>
                <c:pt idx="0">
                  <c:v>9.3696412945265219</c:v>
                </c:pt>
                <c:pt idx="1">
                  <c:v>9.1139325085109846</c:v>
                </c:pt>
                <c:pt idx="2">
                  <c:v>8.0128261039041568</c:v>
                </c:pt>
                <c:pt idx="3">
                  <c:v>6.7728446344414888</c:v>
                </c:pt>
                <c:pt idx="4">
                  <c:v>5.6324130969242496</c:v>
                </c:pt>
                <c:pt idx="5">
                  <c:v>5.4380384138260052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7-4D6A-AF42-A4EBF1A74E81}"/>
            </c:ext>
          </c:extLst>
        </c:ser>
        <c:ser>
          <c:idx val="5"/>
          <c:order val="5"/>
          <c:tx>
            <c:strRef>
              <c:f>'Pob x estrato y x regiones'!$I$21</c:f>
              <c:strCache>
                <c:ptCount val="1"/>
                <c:pt idx="0">
                  <c:v>Comahue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regiones'!$J$21:$O$21</c:f>
              <c:numCache>
                <c:formatCode>#,##0.0</c:formatCode>
                <c:ptCount val="6"/>
                <c:pt idx="0">
                  <c:v>2.9080394699370542</c:v>
                </c:pt>
                <c:pt idx="1">
                  <c:v>2.7515098592118448</c:v>
                </c:pt>
                <c:pt idx="2">
                  <c:v>2.6352934638743024</c:v>
                </c:pt>
                <c:pt idx="3">
                  <c:v>2.0468552253790984</c:v>
                </c:pt>
                <c:pt idx="4">
                  <c:v>1.4612956876680465</c:v>
                </c:pt>
                <c:pt idx="5">
                  <c:v>1.164652336034999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7-4D6A-AF42-A4EBF1A74E81}"/>
            </c:ext>
          </c:extLst>
        </c:ser>
        <c:ser>
          <c:idx val="6"/>
          <c:order val="6"/>
          <c:tx>
            <c:strRef>
              <c:f>'Pob x estrato y x regiones'!$I$22</c:f>
              <c:strCache>
                <c:ptCount val="1"/>
                <c:pt idx="0">
                  <c:v>Cuyo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regiones'!$J$22:$O$22</c:f>
              <c:numCache>
                <c:formatCode>#,##0.0</c:formatCode>
                <c:ptCount val="6"/>
                <c:pt idx="0">
                  <c:v>5.4785577256131281</c:v>
                </c:pt>
                <c:pt idx="1">
                  <c:v>5.5082858747225325</c:v>
                </c:pt>
                <c:pt idx="2">
                  <c:v>5.4027518421803711</c:v>
                </c:pt>
                <c:pt idx="3">
                  <c:v>5.0726592807346567</c:v>
                </c:pt>
                <c:pt idx="4">
                  <c:v>4.909279305239016</c:v>
                </c:pt>
                <c:pt idx="5">
                  <c:v>5.0601800387117102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7-4D6A-AF42-A4EBF1A74E81}"/>
            </c:ext>
          </c:extLst>
        </c:ser>
        <c:ser>
          <c:idx val="7"/>
          <c:order val="7"/>
          <c:tx>
            <c:strRef>
              <c:f>'Pob x estrato y x regiones'!$I$23</c:f>
              <c:strCache>
                <c:ptCount val="1"/>
                <c:pt idx="0">
                  <c:v>Patagonia</c:v>
                </c:pt>
              </c:strCache>
            </c:strRef>
          </c:tx>
          <c:invertIfNegative val="0"/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regiones'!$J$23:$O$23</c:f>
              <c:numCache>
                <c:formatCode>#,##0.0</c:formatCode>
                <c:ptCount val="6"/>
                <c:pt idx="0">
                  <c:v>1.0656434759150497</c:v>
                </c:pt>
                <c:pt idx="1">
                  <c:v>0.88641539557569782</c:v>
                </c:pt>
                <c:pt idx="2">
                  <c:v>0.75513805119390098</c:v>
                </c:pt>
                <c:pt idx="3">
                  <c:v>0.54504320693041175</c:v>
                </c:pt>
                <c:pt idx="4">
                  <c:v>0.43225073425701788</c:v>
                </c:pt>
                <c:pt idx="5">
                  <c:v>0.29642372060496008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7-4D6A-AF42-A4EBF1A7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3557888"/>
        <c:axId val="203726848"/>
      </c:barChart>
      <c:catAx>
        <c:axId val="20355788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203726848"/>
        <c:crosses val="autoZero"/>
        <c:auto val="1"/>
        <c:lblAlgn val="ctr"/>
        <c:lblOffset val="100"/>
        <c:noMultiLvlLbl val="0"/>
      </c:catAx>
      <c:valAx>
        <c:axId val="203726848"/>
        <c:scaling>
          <c:orientation val="minMax"/>
        </c:scaling>
        <c:delete val="0"/>
        <c:axPos val="r"/>
        <c:majorGridlines/>
        <c:numFmt formatCode="#,##0.00" sourceLinked="0"/>
        <c:majorTickMark val="none"/>
        <c:minorTickMark val="none"/>
        <c:tickLblPos val="none"/>
        <c:spPr>
          <a:ln w="9525">
            <a:noFill/>
          </a:ln>
        </c:spPr>
        <c:crossAx val="203557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Participación</a:t>
            </a:r>
            <a:r>
              <a:rPr lang="es-AR" baseline="0"/>
              <a:t> por estrato  poblacional</a:t>
            </a:r>
            <a:endParaRPr lang="es-A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GBA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regiones'!$J$4:$O$4</c:f>
              <c:numCache>
                <c:formatCode>#,##0.0</c:formatCode>
                <c:ptCount val="6"/>
                <c:pt idx="0">
                  <c:v>37.230054676639348</c:v>
                </c:pt>
                <c:pt idx="1">
                  <c:v>37.011393966311402</c:v>
                </c:pt>
                <c:pt idx="2">
                  <c:v>39.35028399370352</c:v>
                </c:pt>
                <c:pt idx="3">
                  <c:v>42.281247553518519</c:v>
                </c:pt>
                <c:pt idx="4">
                  <c:v>44.627529279853348</c:v>
                </c:pt>
                <c:pt idx="5">
                  <c:v>44.556973845101211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3-47B3-B8AD-D3DA90C83951}"/>
            </c:ext>
          </c:extLst>
        </c:ser>
        <c:ser>
          <c:idx val="1"/>
          <c:order val="1"/>
          <c:tx>
            <c:v>Estrato 1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regiones'!$J$5:$O$5</c:f>
              <c:numCache>
                <c:formatCode>#,##0.0</c:formatCode>
                <c:ptCount val="6"/>
                <c:pt idx="0">
                  <c:v>7.3720087761872248</c:v>
                </c:pt>
                <c:pt idx="1">
                  <c:v>7.7818314045741621</c:v>
                </c:pt>
                <c:pt idx="2">
                  <c:v>8.1854677855594158</c:v>
                </c:pt>
                <c:pt idx="3">
                  <c:v>8.3856033953155293</c:v>
                </c:pt>
                <c:pt idx="4">
                  <c:v>8.5860903647409632</c:v>
                </c:pt>
                <c:pt idx="5">
                  <c:v>8.3459276261344488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3-47B3-B8AD-D3DA90C83951}"/>
            </c:ext>
          </c:extLst>
        </c:ser>
        <c:ser>
          <c:idx val="2"/>
          <c:order val="2"/>
          <c:tx>
            <c:v>Estrato 2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regiones'!$J$6:$O$6</c:f>
              <c:numCache>
                <c:formatCode>#,##0.0</c:formatCode>
                <c:ptCount val="6"/>
                <c:pt idx="0">
                  <c:v>10.036666813341958</c:v>
                </c:pt>
                <c:pt idx="1">
                  <c:v>10.180235504352071</c:v>
                </c:pt>
                <c:pt idx="2">
                  <c:v>10.231423000532134</c:v>
                </c:pt>
                <c:pt idx="3">
                  <c:v>10.001279910051755</c:v>
                </c:pt>
                <c:pt idx="4">
                  <c:v>9.6924091334333546</c:v>
                </c:pt>
                <c:pt idx="5">
                  <c:v>9.5196085297276927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3-47B3-B8AD-D3DA90C83951}"/>
            </c:ext>
          </c:extLst>
        </c:ser>
        <c:ser>
          <c:idx val="3"/>
          <c:order val="3"/>
          <c:tx>
            <c:v>Estrato 3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regiones'!$J$7:$O$7</c:f>
              <c:numCache>
                <c:formatCode>#,##0.0</c:formatCode>
                <c:ptCount val="6"/>
                <c:pt idx="0">
                  <c:v>14.906101054598992</c:v>
                </c:pt>
                <c:pt idx="1">
                  <c:v>15.068591916090815</c:v>
                </c:pt>
                <c:pt idx="2">
                  <c:v>14.228358395677128</c:v>
                </c:pt>
                <c:pt idx="3">
                  <c:v>12.94132829557118</c:v>
                </c:pt>
                <c:pt idx="4">
                  <c:v>11.852485268787889</c:v>
                </c:pt>
                <c:pt idx="5">
                  <c:v>11.418323520602131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3-47B3-B8AD-D3DA90C83951}"/>
            </c:ext>
          </c:extLst>
        </c:ser>
        <c:ser>
          <c:idx val="4"/>
          <c:order val="4"/>
          <c:tx>
            <c:v>Estrato 4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regiones'!$J$8:$O$8</c:f>
              <c:numCache>
                <c:formatCode>#,##0.0</c:formatCode>
                <c:ptCount val="6"/>
                <c:pt idx="0">
                  <c:v>7.9553828014107344</c:v>
                </c:pt>
                <c:pt idx="1">
                  <c:v>7.8827051658413945</c:v>
                </c:pt>
                <c:pt idx="2">
                  <c:v>7.6149351297566765</c:v>
                </c:pt>
                <c:pt idx="3">
                  <c:v>7.0589074996537287</c:v>
                </c:pt>
                <c:pt idx="4">
                  <c:v>6.6556759792861397</c:v>
                </c:pt>
                <c:pt idx="5">
                  <c:v>6.310370325801089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3-47B3-B8AD-D3DA90C83951}"/>
            </c:ext>
          </c:extLst>
        </c:ser>
        <c:ser>
          <c:idx val="5"/>
          <c:order val="5"/>
          <c:tx>
            <c:v>Estrato 5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regiones'!$J$9:$O$9</c:f>
              <c:numCache>
                <c:formatCode>#,##0.0</c:formatCode>
                <c:ptCount val="6"/>
                <c:pt idx="0">
                  <c:v>14.491676688717096</c:v>
                </c:pt>
                <c:pt idx="1">
                  <c:v>14.327525505008268</c:v>
                </c:pt>
                <c:pt idx="2">
                  <c:v>13.39647639382749</c:v>
                </c:pt>
                <c:pt idx="3">
                  <c:v>12.752539442476611</c:v>
                </c:pt>
                <c:pt idx="4">
                  <c:v>12.03009781838499</c:v>
                </c:pt>
                <c:pt idx="5">
                  <c:v>12.298947511011992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03-47B3-B8AD-D3DA90C83951}"/>
            </c:ext>
          </c:extLst>
        </c:ser>
        <c:ser>
          <c:idx val="6"/>
          <c:order val="6"/>
          <c:tx>
            <c:v>Estrato 6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regiones'!$J$10:$O$10</c:f>
              <c:numCache>
                <c:formatCode>#,##0.0</c:formatCode>
                <c:ptCount val="6"/>
                <c:pt idx="0">
                  <c:v>4.4718547013750447</c:v>
                </c:pt>
                <c:pt idx="1">
                  <c:v>4.3185644414940318</c:v>
                </c:pt>
                <c:pt idx="2">
                  <c:v>3.9177715431369697</c:v>
                </c:pt>
                <c:pt idx="3">
                  <c:v>3.7101233590709195</c:v>
                </c:pt>
                <c:pt idx="4">
                  <c:v>3.6140320250697924</c:v>
                </c:pt>
                <c:pt idx="5">
                  <c:v>3.92939962656056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03-47B3-B8AD-D3DA90C83951}"/>
            </c:ext>
          </c:extLst>
        </c:ser>
        <c:ser>
          <c:idx val="7"/>
          <c:order val="7"/>
          <c:tx>
            <c:v>Estrato 7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regiones'!$J$11:$O$11</c:f>
              <c:numCache>
                <c:formatCode>#,##0.0</c:formatCode>
                <c:ptCount val="6"/>
                <c:pt idx="0">
                  <c:v>3.5362544877296074</c:v>
                </c:pt>
                <c:pt idx="1">
                  <c:v>3.4291520963278552</c:v>
                </c:pt>
                <c:pt idx="2">
                  <c:v>3.0752837578066625</c:v>
                </c:pt>
                <c:pt idx="3">
                  <c:v>2.8689705443417588</c:v>
                </c:pt>
                <c:pt idx="4">
                  <c:v>2.9416801304435229</c:v>
                </c:pt>
                <c:pt idx="5">
                  <c:v>3.6204490150608741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03-47B3-B8AD-D3DA90C839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3344256"/>
        <c:axId val="203729152"/>
      </c:barChart>
      <c:catAx>
        <c:axId val="21334425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203729152"/>
        <c:crosses val="autoZero"/>
        <c:auto val="1"/>
        <c:lblAlgn val="ctr"/>
        <c:lblOffset val="100"/>
        <c:noMultiLvlLbl val="0"/>
      </c:catAx>
      <c:valAx>
        <c:axId val="203729152"/>
        <c:scaling>
          <c:orientation val="minMax"/>
        </c:scaling>
        <c:delete val="1"/>
        <c:axPos val="r"/>
        <c:numFmt formatCode="#,##0.0" sourceLinked="1"/>
        <c:majorTickMark val="none"/>
        <c:minorTickMark val="none"/>
        <c:tickLblPos val="none"/>
        <c:crossAx val="213344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Participación por Regiones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'Pob x estrato y x regiones'!$I$16</c:f>
              <c:strCache>
                <c:ptCount val="1"/>
                <c:pt idx="0">
                  <c:v>GBA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regiones'!$J$16:$O$16</c:f>
              <c:numCache>
                <c:formatCode>#,##0.0</c:formatCode>
                <c:ptCount val="6"/>
                <c:pt idx="0">
                  <c:v>37.230054676639348</c:v>
                </c:pt>
                <c:pt idx="1">
                  <c:v>37.011393966311402</c:v>
                </c:pt>
                <c:pt idx="2">
                  <c:v>39.35028399370352</c:v>
                </c:pt>
                <c:pt idx="3">
                  <c:v>42.281247553518519</c:v>
                </c:pt>
                <c:pt idx="4">
                  <c:v>44.627529279853348</c:v>
                </c:pt>
                <c:pt idx="5">
                  <c:v>44.556973845101211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574-BCF3-B083A232FF64}"/>
            </c:ext>
          </c:extLst>
        </c:ser>
        <c:ser>
          <c:idx val="1"/>
          <c:order val="1"/>
          <c:tx>
            <c:strRef>
              <c:f>'Pob x estrato y x regiones'!$I$17</c:f>
              <c:strCache>
                <c:ptCount val="1"/>
                <c:pt idx="0">
                  <c:v>Pampeana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regiones'!$J$17:$O$17</c:f>
              <c:numCache>
                <c:formatCode>#,##0.0</c:formatCode>
                <c:ptCount val="6"/>
                <c:pt idx="0">
                  <c:v>25.490698713409287</c:v>
                </c:pt>
                <c:pt idx="1">
                  <c:v>26.107729836171568</c:v>
                </c:pt>
                <c:pt idx="2">
                  <c:v>26.302067964130728</c:v>
                </c:pt>
                <c:pt idx="3">
                  <c:v>26.732647485884304</c:v>
                </c:pt>
                <c:pt idx="4">
                  <c:v>27.151058480711459</c:v>
                </c:pt>
                <c:pt idx="5">
                  <c:v>27.883090242604119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3-4574-BCF3-B083A232FF64}"/>
            </c:ext>
          </c:extLst>
        </c:ser>
        <c:ser>
          <c:idx val="2"/>
          <c:order val="2"/>
          <c:tx>
            <c:strRef>
              <c:f>'Pob x estrato y x regiones'!$I$18</c:f>
              <c:strCache>
                <c:ptCount val="1"/>
                <c:pt idx="0">
                  <c:v>Centro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regiones'!$J$18:$O$18</c:f>
              <c:numCache>
                <c:formatCode>#,##0.0</c:formatCode>
                <c:ptCount val="6"/>
                <c:pt idx="0">
                  <c:v>9.9627199999210916</c:v>
                </c:pt>
                <c:pt idx="1">
                  <c:v>10.109604526401053</c:v>
                </c:pt>
                <c:pt idx="2">
                  <c:v>9.8483822123810594</c:v>
                </c:pt>
                <c:pt idx="3">
                  <c:v>9.6313443440656066</c:v>
                </c:pt>
                <c:pt idx="4">
                  <c:v>9.662263157525107</c:v>
                </c:pt>
                <c:pt idx="5">
                  <c:v>9.6019966746200911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3-4574-BCF3-B083A232FF64}"/>
            </c:ext>
          </c:extLst>
        </c:ser>
        <c:ser>
          <c:idx val="3"/>
          <c:order val="3"/>
          <c:tx>
            <c:strRef>
              <c:f>'Pob x estrato y x regiones'!$I$19</c:f>
              <c:strCache>
                <c:ptCount val="1"/>
                <c:pt idx="0">
                  <c:v>Noroeste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regiones'!$J$19:$O$19</c:f>
              <c:numCache>
                <c:formatCode>#,##0.0</c:formatCode>
                <c:ptCount val="6"/>
                <c:pt idx="0">
                  <c:v>8.494644644038523</c:v>
                </c:pt>
                <c:pt idx="1">
                  <c:v>8.5111280330949217</c:v>
                </c:pt>
                <c:pt idx="2">
                  <c:v>7.6932563686319648</c:v>
                </c:pt>
                <c:pt idx="3">
                  <c:v>6.9173582690459146</c:v>
                </c:pt>
                <c:pt idx="4">
                  <c:v>6.1239102578217564</c:v>
                </c:pt>
                <c:pt idx="5">
                  <c:v>5.9986447284969016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3-4574-BCF3-B083A232FF64}"/>
            </c:ext>
          </c:extLst>
        </c:ser>
        <c:ser>
          <c:idx val="4"/>
          <c:order val="4"/>
          <c:tx>
            <c:strRef>
              <c:f>'Pob x estrato y x regiones'!$I$20</c:f>
              <c:strCache>
                <c:ptCount val="1"/>
                <c:pt idx="0">
                  <c:v>Noreste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regiones'!$J$20:$O$20</c:f>
              <c:numCache>
                <c:formatCode>#,##0.0</c:formatCode>
                <c:ptCount val="6"/>
                <c:pt idx="0">
                  <c:v>9.3696412945265219</c:v>
                </c:pt>
                <c:pt idx="1">
                  <c:v>9.1139325085109846</c:v>
                </c:pt>
                <c:pt idx="2">
                  <c:v>8.0128261039041568</c:v>
                </c:pt>
                <c:pt idx="3">
                  <c:v>6.7728446344414888</c:v>
                </c:pt>
                <c:pt idx="4">
                  <c:v>5.6324130969242496</c:v>
                </c:pt>
                <c:pt idx="5">
                  <c:v>5.4380384138260052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3-4574-BCF3-B083A232FF64}"/>
            </c:ext>
          </c:extLst>
        </c:ser>
        <c:ser>
          <c:idx val="5"/>
          <c:order val="5"/>
          <c:tx>
            <c:strRef>
              <c:f>'Pob x estrato y x regiones'!$I$21</c:f>
              <c:strCache>
                <c:ptCount val="1"/>
                <c:pt idx="0">
                  <c:v>Comahue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regiones'!$J$21:$O$21</c:f>
              <c:numCache>
                <c:formatCode>#,##0.0</c:formatCode>
                <c:ptCount val="6"/>
                <c:pt idx="0">
                  <c:v>2.9080394699370542</c:v>
                </c:pt>
                <c:pt idx="1">
                  <c:v>2.7515098592118448</c:v>
                </c:pt>
                <c:pt idx="2">
                  <c:v>2.6352934638743024</c:v>
                </c:pt>
                <c:pt idx="3">
                  <c:v>2.0468552253790984</c:v>
                </c:pt>
                <c:pt idx="4">
                  <c:v>1.4612956876680465</c:v>
                </c:pt>
                <c:pt idx="5">
                  <c:v>1.164652336034999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93-4574-BCF3-B083A232FF64}"/>
            </c:ext>
          </c:extLst>
        </c:ser>
        <c:ser>
          <c:idx val="6"/>
          <c:order val="6"/>
          <c:tx>
            <c:strRef>
              <c:f>'Pob x estrato y x regiones'!$I$22</c:f>
              <c:strCache>
                <c:ptCount val="1"/>
                <c:pt idx="0">
                  <c:v>Cuyo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regiones'!$J$22:$O$22</c:f>
              <c:numCache>
                <c:formatCode>#,##0.0</c:formatCode>
                <c:ptCount val="6"/>
                <c:pt idx="0">
                  <c:v>5.4785577256131281</c:v>
                </c:pt>
                <c:pt idx="1">
                  <c:v>5.5082858747225325</c:v>
                </c:pt>
                <c:pt idx="2">
                  <c:v>5.4027518421803711</c:v>
                </c:pt>
                <c:pt idx="3">
                  <c:v>5.0726592807346567</c:v>
                </c:pt>
                <c:pt idx="4">
                  <c:v>4.909279305239016</c:v>
                </c:pt>
                <c:pt idx="5">
                  <c:v>5.0601800387117102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93-4574-BCF3-B083A232FF64}"/>
            </c:ext>
          </c:extLst>
        </c:ser>
        <c:ser>
          <c:idx val="7"/>
          <c:order val="7"/>
          <c:tx>
            <c:strRef>
              <c:f>'Pob x estrato y x regiones'!$I$23</c:f>
              <c:strCache>
                <c:ptCount val="1"/>
                <c:pt idx="0">
                  <c:v>Patagonia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regiones'!$J$23:$O$23</c:f>
              <c:numCache>
                <c:formatCode>#,##0.0</c:formatCode>
                <c:ptCount val="6"/>
                <c:pt idx="0">
                  <c:v>1.0656434759150497</c:v>
                </c:pt>
                <c:pt idx="1">
                  <c:v>0.88641539557569782</c:v>
                </c:pt>
                <c:pt idx="2">
                  <c:v>0.75513805119390098</c:v>
                </c:pt>
                <c:pt idx="3">
                  <c:v>0.54504320693041175</c:v>
                </c:pt>
                <c:pt idx="4">
                  <c:v>0.43225073425701788</c:v>
                </c:pt>
                <c:pt idx="5">
                  <c:v>0.29642372060496008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93-4574-BCF3-B083A232FF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3346304"/>
        <c:axId val="203731456"/>
      </c:barChart>
      <c:catAx>
        <c:axId val="21334630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203731456"/>
        <c:crosses val="autoZero"/>
        <c:auto val="1"/>
        <c:lblAlgn val="ctr"/>
        <c:lblOffset val="100"/>
        <c:noMultiLvlLbl val="0"/>
      </c:catAx>
      <c:valAx>
        <c:axId val="203731456"/>
        <c:scaling>
          <c:orientation val="minMax"/>
        </c:scaling>
        <c:delete val="1"/>
        <c:axPos val="r"/>
        <c:numFmt formatCode="#,##0.0" sourceLinked="1"/>
        <c:majorTickMark val="none"/>
        <c:minorTickMark val="none"/>
        <c:tickLblPos val="none"/>
        <c:crossAx val="213346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1467169149382284E-2"/>
          <c:y val="2.2979199556198111E-2"/>
          <c:w val="0.94661533717522062"/>
          <c:h val="0.92014287318383425"/>
        </c:manualLayout>
      </c:layout>
      <c:lineChart>
        <c:grouping val="standard"/>
        <c:varyColors val="0"/>
        <c:ser>
          <c:idx val="0"/>
          <c:order val="0"/>
          <c:tx>
            <c:strRef>
              <c:f>Ordenada!$Q$4</c:f>
              <c:strCache>
                <c:ptCount val="1"/>
                <c:pt idx="0">
                  <c:v>GBA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Ordenada!$R$4:$V$4</c:f>
              <c:numCache>
                <c:formatCode>#,##0.00</c:formatCode>
                <c:ptCount val="5"/>
                <c:pt idx="0">
                  <c:v>2.2342973920222611</c:v>
                </c:pt>
                <c:pt idx="1">
                  <c:v>1.665922094805522</c:v>
                </c:pt>
                <c:pt idx="2">
                  <c:v>1.1942898640800819</c:v>
                </c:pt>
                <c:pt idx="3">
                  <c:v>0.61409428925689402</c:v>
                </c:pt>
                <c:pt idx="4">
                  <c:v>1.3497606189748019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20-458F-8127-2CD943EB826F}"/>
            </c:ext>
          </c:extLst>
        </c:ser>
        <c:ser>
          <c:idx val="1"/>
          <c:order val="1"/>
          <c:tx>
            <c:strRef>
              <c:f>Ordenada!$Q$5</c:f>
              <c:strCache>
                <c:ptCount val="1"/>
                <c:pt idx="0">
                  <c:v>1°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Ordenada!$R$5:$V$5</c:f>
              <c:numCache>
                <c:formatCode>#,##0.00</c:formatCode>
                <c:ptCount val="5"/>
                <c:pt idx="0">
                  <c:v>2.5085251406718703</c:v>
                </c:pt>
                <c:pt idx="1">
                  <c:v>1.9752539139132645</c:v>
                </c:pt>
                <c:pt idx="2">
                  <c:v>1.6522736206544251</c:v>
                </c:pt>
                <c:pt idx="3">
                  <c:v>0.71656556226301649</c:v>
                </c:pt>
                <c:pt idx="4">
                  <c:v>0.67192813469804558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20-458F-8127-2CD943EB826F}"/>
            </c:ext>
          </c:extLst>
        </c:ser>
        <c:ser>
          <c:idx val="2"/>
          <c:order val="2"/>
          <c:tx>
            <c:strRef>
              <c:f>Ordenada!$Q$6</c:f>
              <c:strCache>
                <c:ptCount val="1"/>
                <c:pt idx="0">
                  <c:v>2°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Ordenada!$R$6:$V$6</c:f>
              <c:numCache>
                <c:formatCode>#,##0.00</c:formatCode>
                <c:ptCount val="5"/>
                <c:pt idx="0">
                  <c:v>2.4021714219704058</c:v>
                </c:pt>
                <c:pt idx="1">
                  <c:v>2.5376343140664557</c:v>
                </c:pt>
                <c:pt idx="2">
                  <c:v>2.1048083682459637</c:v>
                </c:pt>
                <c:pt idx="3">
                  <c:v>1.1536284818997975</c:v>
                </c:pt>
                <c:pt idx="4">
                  <c:v>1.1222218101114896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20-458F-8127-2CD943EB826F}"/>
            </c:ext>
          </c:extLst>
        </c:ser>
        <c:ser>
          <c:idx val="3"/>
          <c:order val="3"/>
          <c:tx>
            <c:strRef>
              <c:f>Ordenada!$Q$7</c:f>
              <c:strCache>
                <c:ptCount val="1"/>
                <c:pt idx="0">
                  <c:v>3°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Ordenada!$R$7:$V$7</c:f>
              <c:numCache>
                <c:formatCode>#,##0.00</c:formatCode>
                <c:ptCount val="5"/>
                <c:pt idx="0">
                  <c:v>2.6002948977194151</c:v>
                </c:pt>
                <c:pt idx="1">
                  <c:v>3.1188003811469778</c:v>
                </c:pt>
                <c:pt idx="2">
                  <c:v>2.8039453373521588</c:v>
                </c:pt>
                <c:pt idx="3">
                  <c:v>1.7553236567532091</c:v>
                </c:pt>
                <c:pt idx="4">
                  <c:v>1.1602470704963188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20-458F-8127-2CD943EB826F}"/>
            </c:ext>
          </c:extLst>
        </c:ser>
        <c:ser>
          <c:idx val="4"/>
          <c:order val="4"/>
          <c:tx>
            <c:strRef>
              <c:f>Ordenada!$Q$8</c:f>
              <c:strCache>
                <c:ptCount val="1"/>
                <c:pt idx="0">
                  <c:v>4°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Ordenada!$R$8:$V$8</c:f>
              <c:numCache>
                <c:formatCode>#,##0.00</c:formatCode>
                <c:ptCount val="5"/>
                <c:pt idx="0">
                  <c:v>2.7641497756500035</c:v>
                </c:pt>
                <c:pt idx="1">
                  <c:v>2.8194889745763869</c:v>
                </c:pt>
                <c:pt idx="2">
                  <c:v>2.6192402197102331</c:v>
                </c:pt>
                <c:pt idx="3">
                  <c:v>1.5348750761110268</c:v>
                </c:pt>
                <c:pt idx="4">
                  <c:v>1.3870321581230782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20-458F-8127-2CD943EB826F}"/>
            </c:ext>
          </c:extLst>
        </c:ser>
        <c:ser>
          <c:idx val="5"/>
          <c:order val="5"/>
          <c:tx>
            <c:strRef>
              <c:f>Ordenada!$Q$9</c:f>
              <c:strCache>
                <c:ptCount val="1"/>
                <c:pt idx="0">
                  <c:v>5°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Ordenada!$R$9:$V$9</c:f>
              <c:numCache>
                <c:formatCode>#,##0.00</c:formatCode>
                <c:ptCount val="5"/>
                <c:pt idx="0">
                  <c:v>1.992449485578442</c:v>
                </c:pt>
                <c:pt idx="1">
                  <c:v>2.8143325982517977</c:v>
                </c:pt>
                <c:pt idx="2">
                  <c:v>2.361462755835904</c:v>
                </c:pt>
                <c:pt idx="3">
                  <c:v>1.8503070514691462</c:v>
                </c:pt>
                <c:pt idx="4">
                  <c:v>1.4121469783182869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20-458F-8127-2CD943EB826F}"/>
            </c:ext>
          </c:extLst>
        </c:ser>
        <c:ser>
          <c:idx val="6"/>
          <c:order val="6"/>
          <c:tx>
            <c:strRef>
              <c:f>Ordenada!$Q$10</c:f>
              <c:strCache>
                <c:ptCount val="1"/>
                <c:pt idx="0">
                  <c:v>6°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Ordenada!$R$10:$V$10</c:f>
              <c:numCache>
                <c:formatCode>#,##0.00</c:formatCode>
                <c:ptCount val="5"/>
                <c:pt idx="0">
                  <c:v>1.3665068543175123</c:v>
                </c:pt>
                <c:pt idx="1">
                  <c:v>2.4850563768057019</c:v>
                </c:pt>
                <c:pt idx="2">
                  <c:v>2.4118473519572365</c:v>
                </c:pt>
                <c:pt idx="3">
                  <c:v>2.1432004438720775</c:v>
                </c:pt>
                <c:pt idx="4">
                  <c:v>1.6789399891555825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520-458F-8127-2CD943EB826F}"/>
            </c:ext>
          </c:extLst>
        </c:ser>
        <c:ser>
          <c:idx val="7"/>
          <c:order val="7"/>
          <c:tx>
            <c:strRef>
              <c:f>Ordenada!$Q$11</c:f>
              <c:strCache>
                <c:ptCount val="1"/>
                <c:pt idx="0">
                  <c:v>7°</c:v>
                </c:pt>
              </c:strCache>
            </c:strRef>
          </c:tx>
          <c:marker>
            <c:symbol val="circle"/>
            <c:size val="8"/>
          </c:marker>
          <c:dPt>
            <c:idx val="2"/>
            <c:marker>
              <c:spPr>
                <a:ln w="2857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520-458F-8127-2CD943EB826F}"/>
              </c:ext>
            </c:extLst>
          </c:dPt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Ordenada!$R$11:$V$11</c:f>
              <c:numCache>
                <c:formatCode>#,##0.00</c:formatCode>
                <c:ptCount val="5"/>
                <c:pt idx="0">
                  <c:v>0.11777794387172157</c:v>
                </c:pt>
                <c:pt idx="1">
                  <c:v>1.9609734779998051</c:v>
                </c:pt>
                <c:pt idx="2">
                  <c:v>2.5572863607560068</c:v>
                </c:pt>
                <c:pt idx="3">
                  <c:v>2.2550736979133581</c:v>
                </c:pt>
                <c:pt idx="4">
                  <c:v>1.6320338464020485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520-458F-8127-2CD943EB826F}"/>
            </c:ext>
          </c:extLst>
        </c:ser>
        <c:ser>
          <c:idx val="8"/>
          <c:order val="8"/>
          <c:tx>
            <c:strRef>
              <c:f>Ordenada!$Q$12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Ordenada!$R$3:$V$3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Ordenada!$R$12:$V$12</c:f>
              <c:numCache>
                <c:formatCode>#,##0.00</c:formatCode>
                <c:ptCount val="5"/>
                <c:pt idx="0">
                  <c:v>2.2181227968107233</c:v>
                </c:pt>
                <c:pt idx="1">
                  <c:v>2.2164771370496257</c:v>
                </c:pt>
                <c:pt idx="2">
                  <c:v>1.8850692896506525</c:v>
                </c:pt>
                <c:pt idx="3">
                  <c:v>1.2018660890819792</c:v>
                </c:pt>
                <c:pt idx="4">
                  <c:v>1.2830034813433244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520-458F-8127-2CD943EB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54592"/>
        <c:axId val="185059008"/>
      </c:lineChart>
      <c:catAx>
        <c:axId val="187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5059008"/>
        <c:crosses val="autoZero"/>
        <c:auto val="1"/>
        <c:lblAlgn val="ctr"/>
        <c:lblOffset val="100"/>
        <c:noMultiLvlLbl val="0"/>
      </c:catAx>
      <c:valAx>
        <c:axId val="18505900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8705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23346671829963"/>
          <c:y val="3.1469159988533404E-2"/>
          <c:w val="0.1940851297276365"/>
          <c:h val="0.325331104009488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 algn="ctr">
            <a:defRPr/>
          </a:pPr>
          <a:endParaRPr lang="es-AR"/>
        </a:p>
      </c:txPr>
    </c:legend>
    <c:plotVisOnly val="1"/>
    <c:dispBlanksAs val="gap"/>
    <c:showDLblsOverMax val="0"/>
  </c:chart>
  <c:txPr>
    <a:bodyPr/>
    <a:lstStyle/>
    <a:p>
      <a:pPr>
        <a:defRPr sz="1000">
          <a:latin typeface="Book Antiqua" panose="02040602050305030304" pitchFamily="18" charset="0"/>
        </a:defRPr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1111111111111125E-2"/>
          <c:y val="3.4708540800662491E-2"/>
          <c:w val="0.95209629534013163"/>
          <c:h val="0.9070047441768524"/>
        </c:manualLayout>
      </c:layout>
      <c:barChart>
        <c:barDir val="col"/>
        <c:grouping val="clustered"/>
        <c:varyColors val="0"/>
        <c:ser>
          <c:idx val="0"/>
          <c:order val="0"/>
          <c:tx>
            <c:v>GBA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Ordenada!$J$4:$O$4</c:f>
              <c:numCache>
                <c:formatCode>#,##0.00</c:formatCode>
                <c:ptCount val="6"/>
                <c:pt idx="0">
                  <c:v>44.556973845101211</c:v>
                </c:pt>
                <c:pt idx="1">
                  <c:v>44.627529279853348</c:v>
                </c:pt>
                <c:pt idx="2">
                  <c:v>42.281247553518519</c:v>
                </c:pt>
                <c:pt idx="3">
                  <c:v>39.35028399370352</c:v>
                </c:pt>
                <c:pt idx="4">
                  <c:v>37.011393966311402</c:v>
                </c:pt>
                <c:pt idx="5">
                  <c:v>37.230054676639348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B-4F1C-AD20-4DC4F1933B51}"/>
            </c:ext>
          </c:extLst>
        </c:ser>
        <c:ser>
          <c:idx val="1"/>
          <c:order val="1"/>
          <c:tx>
            <c:v>1°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Ordenada!$J$5:$O$5</c:f>
              <c:numCache>
                <c:formatCode>#,##0.00</c:formatCode>
                <c:ptCount val="6"/>
                <c:pt idx="0">
                  <c:v>8.3459276261344488</c:v>
                </c:pt>
                <c:pt idx="1">
                  <c:v>8.5860903647409632</c:v>
                </c:pt>
                <c:pt idx="2">
                  <c:v>8.3856033953155293</c:v>
                </c:pt>
                <c:pt idx="3">
                  <c:v>8.1854677855594158</c:v>
                </c:pt>
                <c:pt idx="4">
                  <c:v>7.7818314045741621</c:v>
                </c:pt>
                <c:pt idx="5">
                  <c:v>7.3720087761872248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B-4F1C-AD20-4DC4F1933B51}"/>
            </c:ext>
          </c:extLst>
        </c:ser>
        <c:ser>
          <c:idx val="2"/>
          <c:order val="2"/>
          <c:tx>
            <c:v>2°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Ordenada!$J$6:$O$6</c:f>
              <c:numCache>
                <c:formatCode>#,##0.00</c:formatCode>
                <c:ptCount val="6"/>
                <c:pt idx="0">
                  <c:v>9.5196085297276927</c:v>
                </c:pt>
                <c:pt idx="1">
                  <c:v>9.6924091334333546</c:v>
                </c:pt>
                <c:pt idx="2">
                  <c:v>10.001279910051755</c:v>
                </c:pt>
                <c:pt idx="3">
                  <c:v>10.231423000532134</c:v>
                </c:pt>
                <c:pt idx="4">
                  <c:v>10.180235504352071</c:v>
                </c:pt>
                <c:pt idx="5">
                  <c:v>10.036666813341958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B-4F1C-AD20-4DC4F1933B51}"/>
            </c:ext>
          </c:extLst>
        </c:ser>
        <c:ser>
          <c:idx val="3"/>
          <c:order val="3"/>
          <c:tx>
            <c:v>3°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Ordenada!$J$7:$O$7</c:f>
              <c:numCache>
                <c:formatCode>#,##0.00</c:formatCode>
                <c:ptCount val="6"/>
                <c:pt idx="0">
                  <c:v>11.418323520602131</c:v>
                </c:pt>
                <c:pt idx="1">
                  <c:v>11.852485268787889</c:v>
                </c:pt>
                <c:pt idx="2">
                  <c:v>12.94132829557118</c:v>
                </c:pt>
                <c:pt idx="3">
                  <c:v>14.228358395677128</c:v>
                </c:pt>
                <c:pt idx="4">
                  <c:v>15.068591916090815</c:v>
                </c:pt>
                <c:pt idx="5">
                  <c:v>14.906101054598992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B-4F1C-AD20-4DC4F1933B51}"/>
            </c:ext>
          </c:extLst>
        </c:ser>
        <c:ser>
          <c:idx val="4"/>
          <c:order val="4"/>
          <c:tx>
            <c:v>4°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Ordenada!$J$8:$O$8</c:f>
              <c:numCache>
                <c:formatCode>#,##0.00</c:formatCode>
                <c:ptCount val="6"/>
                <c:pt idx="0">
                  <c:v>6.310370325801089</c:v>
                </c:pt>
                <c:pt idx="1">
                  <c:v>6.6556759792861397</c:v>
                </c:pt>
                <c:pt idx="2">
                  <c:v>7.0589074996537287</c:v>
                </c:pt>
                <c:pt idx="3">
                  <c:v>7.6149351297566765</c:v>
                </c:pt>
                <c:pt idx="4">
                  <c:v>7.8827051658413945</c:v>
                </c:pt>
                <c:pt idx="5">
                  <c:v>7.9553828014107344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2B-4F1C-AD20-4DC4F1933B51}"/>
            </c:ext>
          </c:extLst>
        </c:ser>
        <c:ser>
          <c:idx val="5"/>
          <c:order val="5"/>
          <c:tx>
            <c:v>5°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Ordenada!$J$9:$O$9</c:f>
              <c:numCache>
                <c:formatCode>#,##0.00</c:formatCode>
                <c:ptCount val="6"/>
                <c:pt idx="0">
                  <c:v>12.298947511011992</c:v>
                </c:pt>
                <c:pt idx="1">
                  <c:v>12.03009781838499</c:v>
                </c:pt>
                <c:pt idx="2">
                  <c:v>12.752539442476611</c:v>
                </c:pt>
                <c:pt idx="3">
                  <c:v>13.39647639382749</c:v>
                </c:pt>
                <c:pt idx="4">
                  <c:v>14.327525505008268</c:v>
                </c:pt>
                <c:pt idx="5">
                  <c:v>14.491676688717096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2B-4F1C-AD20-4DC4F1933B51}"/>
            </c:ext>
          </c:extLst>
        </c:ser>
        <c:ser>
          <c:idx val="6"/>
          <c:order val="6"/>
          <c:tx>
            <c:v>6°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Ordenada!$J$10:$O$10</c:f>
              <c:numCache>
                <c:formatCode>#,##0.00</c:formatCode>
                <c:ptCount val="6"/>
                <c:pt idx="0">
                  <c:v>3.92939962656056</c:v>
                </c:pt>
                <c:pt idx="1">
                  <c:v>3.6140320250697924</c:v>
                </c:pt>
                <c:pt idx="2">
                  <c:v>3.7101233590709195</c:v>
                </c:pt>
                <c:pt idx="3">
                  <c:v>3.9177715431369697</c:v>
                </c:pt>
                <c:pt idx="4">
                  <c:v>4.3185644414940318</c:v>
                </c:pt>
                <c:pt idx="5">
                  <c:v>4.4718547013750447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2B-4F1C-AD20-4DC4F1933B51}"/>
            </c:ext>
          </c:extLst>
        </c:ser>
        <c:ser>
          <c:idx val="7"/>
          <c:order val="7"/>
          <c:tx>
            <c:v>7°</c:v>
          </c:tx>
          <c:invertIfNegative val="0"/>
          <c:cat>
            <c:strRef>
              <c:f>Ordenada!$J$3:$O$3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Ordenada!$J$11:$O$11</c:f>
              <c:numCache>
                <c:formatCode>#,##0.00</c:formatCode>
                <c:ptCount val="6"/>
                <c:pt idx="0">
                  <c:v>3.6204490150608741</c:v>
                </c:pt>
                <c:pt idx="1">
                  <c:v>2.9416801304435229</c:v>
                </c:pt>
                <c:pt idx="2">
                  <c:v>2.8689705443417588</c:v>
                </c:pt>
                <c:pt idx="3">
                  <c:v>3.0752837578066625</c:v>
                </c:pt>
                <c:pt idx="4">
                  <c:v>3.4291520963278552</c:v>
                </c:pt>
                <c:pt idx="5">
                  <c:v>3.5362544877296074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2B-4F1C-AD20-4DC4F193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7143680"/>
        <c:axId val="185061312"/>
      </c:barChart>
      <c:catAx>
        <c:axId val="1871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61312"/>
        <c:crosses val="autoZero"/>
        <c:auto val="1"/>
        <c:lblAlgn val="ctr"/>
        <c:lblOffset val="100"/>
        <c:noMultiLvlLbl val="0"/>
      </c:catAx>
      <c:valAx>
        <c:axId val="18506131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crossAx val="1871436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701462931887612"/>
          <c:y val="1.9957887988154451E-2"/>
          <c:w val="0.41265005808700139"/>
          <c:h val="0.217272158019584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Book Antiqua" panose="02040602050305030304" pitchFamily="18" charset="0"/>
        </a:defRPr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1111111111111125E-2"/>
          <c:y val="3.4708540800662491E-2"/>
          <c:w val="0.92204168885825133"/>
          <c:h val="0.89654449313082729"/>
        </c:manualLayout>
      </c:layout>
      <c:barChart>
        <c:barDir val="col"/>
        <c:grouping val="clustered"/>
        <c:varyColors val="0"/>
        <c:ser>
          <c:idx val="0"/>
          <c:order val="0"/>
          <c:tx>
            <c:v>GBA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Ordenada!$Y$4:$AC$4</c:f>
              <c:numCache>
                <c:formatCode>0.00%</c:formatCode>
                <c:ptCount val="5"/>
                <c:pt idx="0">
                  <c:v>0.44915141562969263</c:v>
                </c:pt>
                <c:pt idx="1">
                  <c:v>0.32709038544519509</c:v>
                </c:pt>
                <c:pt idx="2">
                  <c:v>0.25905508854666282</c:v>
                </c:pt>
                <c:pt idx="3">
                  <c:v>0.19546843849674542</c:v>
                </c:pt>
                <c:pt idx="4">
                  <c:v>0.39041366106332925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9-42D3-98E9-6F4D78979630}"/>
            </c:ext>
          </c:extLst>
        </c:ser>
        <c:ser>
          <c:idx val="1"/>
          <c:order val="1"/>
          <c:tx>
            <c:v>1°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Ordenada!$Y$5:$AC$5</c:f>
              <c:numCache>
                <c:formatCode>0.00%</c:formatCode>
                <c:ptCount val="5"/>
                <c:pt idx="0">
                  <c:v>9.5650901230537141E-2</c:v>
                </c:pt>
                <c:pt idx="1">
                  <c:v>7.5676695754417725E-2</c:v>
                </c:pt>
                <c:pt idx="2">
                  <c:v>7.2674153377647682E-2</c:v>
                </c:pt>
                <c:pt idx="3">
                  <c:v>4.7678684896632267E-2</c:v>
                </c:pt>
                <c:pt idx="4">
                  <c:v>3.9771766189560125E-2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9-42D3-98E9-6F4D78979630}"/>
            </c:ext>
          </c:extLst>
        </c:ser>
        <c:ser>
          <c:idx val="2"/>
          <c:order val="2"/>
          <c:tx>
            <c:v>2°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Ordenada!$Y$6:$AC$6</c:f>
              <c:numCache>
                <c:formatCode>0.00%</c:formatCode>
                <c:ptCount val="5"/>
                <c:pt idx="0">
                  <c:v>0.10396813781072363</c:v>
                </c:pt>
                <c:pt idx="1">
                  <c:v>0.11261391003011462</c:v>
                </c:pt>
                <c:pt idx="2">
                  <c:v>0.11287124321331601</c:v>
                </c:pt>
                <c:pt idx="3">
                  <c:v>9.7980171948496564E-2</c:v>
                </c:pt>
                <c:pt idx="4">
                  <c:v>8.8473922949213857E-2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9-42D3-98E9-6F4D78979630}"/>
            </c:ext>
          </c:extLst>
        </c:ser>
        <c:ser>
          <c:idx val="3"/>
          <c:order val="3"/>
          <c:tx>
            <c:v>3°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Ordenada!$Y$7:$AC$7</c:f>
              <c:numCache>
                <c:formatCode>0.00%</c:formatCode>
                <c:ptCount val="5"/>
                <c:pt idx="0">
                  <c:v>0.13622302889159446</c:v>
                </c:pt>
                <c:pt idx="1">
                  <c:v>0.17383519918757948</c:v>
                </c:pt>
                <c:pt idx="2">
                  <c:v>0.20132160998459847</c:v>
                </c:pt>
                <c:pt idx="3">
                  <c:v>0.21342636550547181</c:v>
                </c:pt>
                <c:pt idx="4">
                  <c:v>0.13560081670506258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9-42D3-98E9-6F4D78979630}"/>
            </c:ext>
          </c:extLst>
        </c:ser>
        <c:ser>
          <c:idx val="4"/>
          <c:order val="4"/>
          <c:tx>
            <c:v>4°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Ordenada!$Y$8:$AC$8</c:f>
              <c:numCache>
                <c:formatCode>0.00%</c:formatCode>
                <c:ptCount val="5"/>
                <c:pt idx="0">
                  <c:v>8.0632804780829501E-2</c:v>
                </c:pt>
                <c:pt idx="1">
                  <c:v>8.7039854750102924E-2</c:v>
                </c:pt>
                <c:pt idx="2">
                  <c:v>0.1016551834420571</c:v>
                </c:pt>
                <c:pt idx="3">
                  <c:v>9.8821506977672904E-2</c:v>
                </c:pt>
                <c:pt idx="4">
                  <c:v>8.5574197736332056E-2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9-42D3-98E9-6F4D78979630}"/>
            </c:ext>
          </c:extLst>
        </c:ser>
        <c:ser>
          <c:idx val="5"/>
          <c:order val="5"/>
          <c:tx>
            <c:v>5°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Ordenada!$Y$9:$AC$9</c:f>
              <c:numCache>
                <c:formatCode>0.00%</c:formatCode>
                <c:ptCount val="5"/>
                <c:pt idx="0">
                  <c:v>0.10934158516428874</c:v>
                </c:pt>
                <c:pt idx="1">
                  <c:v>0.15699910231323991</c:v>
                </c:pt>
                <c:pt idx="2">
                  <c:v>0.16350313020570201</c:v>
                </c:pt>
                <c:pt idx="3">
                  <c:v>0.21279692418729013</c:v>
                </c:pt>
                <c:pt idx="4">
                  <c:v>0.15851449620962674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9-42D3-98E9-6F4D78979630}"/>
            </c:ext>
          </c:extLst>
        </c:ser>
        <c:ser>
          <c:idx val="6"/>
          <c:order val="6"/>
          <c:tx>
            <c:v>6°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Ordenada!$Y$10:$AC$10</c:f>
              <c:numCache>
                <c:formatCode>0.00%</c:formatCode>
                <c:ptCount val="5"/>
                <c:pt idx="0">
                  <c:v>2.3284670476276255E-2</c:v>
                </c:pt>
                <c:pt idx="1">
                  <c:v>4.1021505920704124E-2</c:v>
                </c:pt>
                <c:pt idx="2">
                  <c:v>4.8702853106481855E-2</c:v>
                </c:pt>
                <c:pt idx="3">
                  <c:v>7.3112950007643771E-2</c:v>
                </c:pt>
                <c:pt idx="4">
                  <c:v>5.741659410994588E-2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9-42D3-98E9-6F4D78979630}"/>
            </c:ext>
          </c:extLst>
        </c:ser>
        <c:ser>
          <c:idx val="7"/>
          <c:order val="7"/>
          <c:tx>
            <c:v>7°</c:v>
          </c:tx>
          <c:invertIfNegative val="0"/>
          <c:cat>
            <c:strRef>
              <c:f>Ordenada!$Y$3:$AC$3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Ordenada!$Y$11:$AC$11</c:f>
              <c:numCache>
                <c:formatCode>0.00%</c:formatCode>
                <c:ptCount val="5"/>
                <c:pt idx="0">
                  <c:v>1.7474560160576169E-3</c:v>
                </c:pt>
                <c:pt idx="1">
                  <c:v>2.5723346598646123E-2</c:v>
                </c:pt>
                <c:pt idx="2">
                  <c:v>4.0216738123534039E-2</c:v>
                </c:pt>
                <c:pt idx="3">
                  <c:v>6.0714957980047154E-2</c:v>
                </c:pt>
                <c:pt idx="4">
                  <c:v>4.4234545036929529E-2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9-42D3-98E9-6F4D7897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7503104"/>
        <c:axId val="185063616"/>
      </c:barChart>
      <c:catAx>
        <c:axId val="187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63616"/>
        <c:crosses val="autoZero"/>
        <c:auto val="1"/>
        <c:lblAlgn val="ctr"/>
        <c:lblOffset val="100"/>
        <c:noMultiLvlLbl val="0"/>
      </c:catAx>
      <c:valAx>
        <c:axId val="18506361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crossAx val="187503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5574770879049957"/>
          <c:y val="6.560554146212895E-2"/>
          <c:w val="0.5025411987435997"/>
          <c:h val="0.220090600599611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Book Antiqua" panose="02040602050305030304" pitchFamily="18" charset="0"/>
        </a:defRPr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67169149382284E-2"/>
          <c:y val="2.2979199556198111E-2"/>
          <c:w val="0.94661533717522062"/>
          <c:h val="0.92014287318383425"/>
        </c:manualLayout>
      </c:layout>
      <c:lineChart>
        <c:grouping val="standard"/>
        <c:varyColors val="0"/>
        <c:ser>
          <c:idx val="0"/>
          <c:order val="0"/>
          <c:tx>
            <c:strRef>
              <c:f>Ordenada!$Q$16</c:f>
              <c:strCache>
                <c:ptCount val="1"/>
                <c:pt idx="0">
                  <c:v>GBA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Ordenada!$R$16:$V$16</c:f>
              <c:numCache>
                <c:formatCode>#,##0.00</c:formatCode>
                <c:ptCount val="5"/>
                <c:pt idx="0">
                  <c:v>2.2342973920222611</c:v>
                </c:pt>
                <c:pt idx="1">
                  <c:v>1.665922094805522</c:v>
                </c:pt>
                <c:pt idx="2">
                  <c:v>1.1942898640800819</c:v>
                </c:pt>
                <c:pt idx="3">
                  <c:v>0.61409428925689402</c:v>
                </c:pt>
                <c:pt idx="4">
                  <c:v>1.3497606189748019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5F-4E38-93B1-8981FAB6100F}"/>
            </c:ext>
          </c:extLst>
        </c:ser>
        <c:ser>
          <c:idx val="1"/>
          <c:order val="1"/>
          <c:tx>
            <c:strRef>
              <c:f>Ordenada!$Q$17</c:f>
              <c:strCache>
                <c:ptCount val="1"/>
                <c:pt idx="0">
                  <c:v>Pampeana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Ordenada!$R$17:$V$17</c:f>
              <c:numCache>
                <c:formatCode>#,##0.00</c:formatCode>
                <c:ptCount val="5"/>
                <c:pt idx="0">
                  <c:v>1.9465391570420838</c:v>
                </c:pt>
                <c:pt idx="1">
                  <c:v>2.0578534398109976</c:v>
                </c:pt>
                <c:pt idx="2">
                  <c:v>1.7285220440390252</c:v>
                </c:pt>
                <c:pt idx="3">
                  <c:v>1.1305484056983282</c:v>
                </c:pt>
                <c:pt idx="4">
                  <c:v>1.0123961697316184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5F-4E38-93B1-8981FAB6100F}"/>
            </c:ext>
          </c:extLst>
        </c:ser>
        <c:ser>
          <c:idx val="2"/>
          <c:order val="2"/>
          <c:tx>
            <c:strRef>
              <c:f>Ordenada!$Q$18</c:f>
              <c:strCache>
                <c:ptCount val="1"/>
                <c:pt idx="0">
                  <c:v>Centro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Ordenada!$R$18:$V$18</c:f>
              <c:numCache>
                <c:formatCode>#,##0.00</c:formatCode>
                <c:ptCount val="5"/>
                <c:pt idx="0">
                  <c:v>2.2820990358934985</c:v>
                </c:pt>
                <c:pt idx="1">
                  <c:v>2.1837211221027117</c:v>
                </c:pt>
                <c:pt idx="2">
                  <c:v>2.1003006605647681</c:v>
                </c:pt>
                <c:pt idx="3">
                  <c:v>1.4540176131707649</c:v>
                </c:pt>
                <c:pt idx="4">
                  <c:v>1.1173274311189314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5F-4E38-93B1-8981FAB6100F}"/>
            </c:ext>
          </c:extLst>
        </c:ser>
        <c:ser>
          <c:idx val="3"/>
          <c:order val="3"/>
          <c:tx>
            <c:strRef>
              <c:f>Ordenada!$Q$19</c:f>
              <c:strCache>
                <c:ptCount val="1"/>
                <c:pt idx="0">
                  <c:v>Noroeste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Ordenada!$R$19:$V$19</c:f>
              <c:numCache>
                <c:formatCode>#,##0.00</c:formatCode>
                <c:ptCount val="5"/>
                <c:pt idx="0">
                  <c:v>2.4295980877726926</c:v>
                </c:pt>
                <c:pt idx="1">
                  <c:v>3.4694294277277056</c:v>
                </c:pt>
                <c:pt idx="2">
                  <c:v>2.9159525642783697</c:v>
                </c:pt>
                <c:pt idx="3">
                  <c:v>2.1784547197864161</c:v>
                </c:pt>
                <c:pt idx="4">
                  <c:v>1.2610434862510975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5F-4E38-93B1-8981FAB6100F}"/>
            </c:ext>
          </c:extLst>
        </c:ser>
        <c:ser>
          <c:idx val="4"/>
          <c:order val="4"/>
          <c:tx>
            <c:strRef>
              <c:f>Ordenada!$Q$20</c:f>
              <c:strCache>
                <c:ptCount val="1"/>
                <c:pt idx="0">
                  <c:v>Noreste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Ordenada!$R$20:$V$20</c:f>
              <c:numCache>
                <c:formatCode>#,##0.00</c:formatCode>
                <c:ptCount val="5"/>
                <c:pt idx="0">
                  <c:v>2.5777393962388935</c:v>
                </c:pt>
                <c:pt idx="1">
                  <c:v>4.1186600621076925</c:v>
                </c:pt>
                <c:pt idx="2">
                  <c:v>3.520129575516747</c:v>
                </c:pt>
                <c:pt idx="3">
                  <c:v>2.448149587833651</c:v>
                </c:pt>
                <c:pt idx="4">
                  <c:v>1.5969739025423619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5F-4E38-93B1-8981FAB6100F}"/>
            </c:ext>
          </c:extLst>
        </c:ser>
        <c:ser>
          <c:idx val="5"/>
          <c:order val="5"/>
          <c:tx>
            <c:strRef>
              <c:f>Ordenada!$Q$21</c:f>
              <c:strCache>
                <c:ptCount val="1"/>
                <c:pt idx="0">
                  <c:v>Comahue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Ordenada!$R$21:$V$21</c:f>
              <c:numCache>
                <c:formatCode>#,##0.00</c:formatCode>
                <c:ptCount val="5"/>
                <c:pt idx="0">
                  <c:v>4.5639741513756462</c:v>
                </c:pt>
                <c:pt idx="1">
                  <c:v>5.7196730524600126</c:v>
                </c:pt>
                <c:pt idx="2">
                  <c:v>4.3524780376366534</c:v>
                </c:pt>
                <c:pt idx="3">
                  <c:v>1.6178701216473867</c:v>
                </c:pt>
                <c:pt idx="4">
                  <c:v>1.9117840136983355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5F-4E38-93B1-8981FAB6100F}"/>
            </c:ext>
          </c:extLst>
        </c:ser>
        <c:ser>
          <c:idx val="6"/>
          <c:order val="6"/>
          <c:tx>
            <c:strRef>
              <c:f>Ordenada!$Q$22</c:f>
              <c:strCache>
                <c:ptCount val="1"/>
                <c:pt idx="0">
                  <c:v>Cuyo</c:v>
                </c:pt>
              </c:strCache>
            </c:strRef>
          </c:tx>
          <c:marker>
            <c:symbol val="circle"/>
            <c:size val="8"/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Ordenada!$R$22:$V$22</c:f>
              <c:numCache>
                <c:formatCode>#,##0.00</c:formatCode>
                <c:ptCount val="5"/>
                <c:pt idx="0">
                  <c:v>1.9091262932143853</c:v>
                </c:pt>
                <c:pt idx="1">
                  <c:v>2.5516622456651916</c:v>
                </c:pt>
                <c:pt idx="2">
                  <c:v>2.4951427115849776</c:v>
                </c:pt>
                <c:pt idx="3">
                  <c:v>1.3881357680127362</c:v>
                </c:pt>
                <c:pt idx="4">
                  <c:v>1.2217129200380785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5F-4E38-93B1-8981FAB6100F}"/>
            </c:ext>
          </c:extLst>
        </c:ser>
        <c:ser>
          <c:idx val="7"/>
          <c:order val="7"/>
          <c:tx>
            <c:strRef>
              <c:f>Ordenada!$Q$23</c:f>
              <c:strCache>
                <c:ptCount val="1"/>
                <c:pt idx="0">
                  <c:v>Patagonia</c:v>
                </c:pt>
              </c:strCache>
            </c:strRef>
          </c:tx>
          <c:marker>
            <c:symbol val="circle"/>
            <c:size val="8"/>
          </c:marker>
          <c:dPt>
            <c:idx val="2"/>
            <c:marker>
              <c:spPr>
                <a:ln w="2857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55F-4E38-93B1-8981FAB6100F}"/>
              </c:ext>
            </c:extLst>
          </c:dPt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Ordenada!$R$23:$V$23</c:f>
              <c:numCache>
                <c:formatCode>#,##0.00</c:formatCode>
                <c:ptCount val="5"/>
                <c:pt idx="0">
                  <c:v>6.1476000901054073</c:v>
                </c:pt>
                <c:pt idx="1">
                  <c:v>4.6141493915023553</c:v>
                </c:pt>
                <c:pt idx="2">
                  <c:v>5.0797915704057814</c:v>
                </c:pt>
                <c:pt idx="3">
                  <c:v>2.7556071603586223</c:v>
                </c:pt>
                <c:pt idx="4">
                  <c:v>3.3908916573438246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5F-4E38-93B1-8981FAB6100F}"/>
            </c:ext>
          </c:extLst>
        </c:ser>
        <c:ser>
          <c:idx val="8"/>
          <c:order val="8"/>
          <c:tx>
            <c:strRef>
              <c:f>Ordenada!$Q$24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Ordenada!$R$15:$V$15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Ordenada!$R$24:$V$24</c:f>
              <c:numCache>
                <c:formatCode>#,##0.00</c:formatCode>
                <c:ptCount val="5"/>
                <c:pt idx="0">
                  <c:v>2.2181227968107233</c:v>
                </c:pt>
                <c:pt idx="1">
                  <c:v>2.2164771370496257</c:v>
                </c:pt>
                <c:pt idx="2">
                  <c:v>1.8850692896506525</c:v>
                </c:pt>
                <c:pt idx="3">
                  <c:v>1.2018660890819792</c:v>
                </c:pt>
                <c:pt idx="4">
                  <c:v>1.2830034813433244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5F-4E38-93B1-8981FAB6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5152"/>
        <c:axId val="187351040"/>
      </c:lineChart>
      <c:catAx>
        <c:axId val="1875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351040"/>
        <c:crosses val="autoZero"/>
        <c:auto val="1"/>
        <c:lblAlgn val="ctr"/>
        <c:lblOffset val="100"/>
        <c:noMultiLvlLbl val="0"/>
      </c:catAx>
      <c:valAx>
        <c:axId val="18735104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8750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281275441121709"/>
          <c:y val="3.1469159988533404E-2"/>
          <c:w val="0.22550594155224074"/>
          <c:h val="0.43411769518312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 algn="ctr">
            <a:defRPr/>
          </a:pPr>
          <a:endParaRPr lang="es-AR"/>
        </a:p>
      </c:txPr>
    </c:legend>
    <c:plotVisOnly val="1"/>
    <c:dispBlanksAs val="gap"/>
    <c:showDLblsOverMax val="0"/>
  </c:chart>
  <c:txPr>
    <a:bodyPr/>
    <a:lstStyle/>
    <a:p>
      <a:pPr>
        <a:defRPr sz="1000">
          <a:latin typeface="Book Antiqua" panose="02040602050305030304" pitchFamily="18" charset="0"/>
        </a:defRPr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143296130293519E-2"/>
          <c:y val="4.8687655643205763E-2"/>
          <c:w val="0.94231701741061391"/>
          <c:h val="0.89588044463264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Ordenada!$I$16</c:f>
              <c:strCache>
                <c:ptCount val="1"/>
                <c:pt idx="0">
                  <c:v>GBA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Ordenada!$J$16:$O$16</c:f>
              <c:numCache>
                <c:formatCode>#,##0.00</c:formatCode>
                <c:ptCount val="6"/>
                <c:pt idx="0">
                  <c:v>44.556973845101211</c:v>
                </c:pt>
                <c:pt idx="1">
                  <c:v>44.627529279853348</c:v>
                </c:pt>
                <c:pt idx="2">
                  <c:v>42.281247553518519</c:v>
                </c:pt>
                <c:pt idx="3">
                  <c:v>39.35028399370352</c:v>
                </c:pt>
                <c:pt idx="4">
                  <c:v>37.011393966311402</c:v>
                </c:pt>
                <c:pt idx="5">
                  <c:v>37.230054676639348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D48-84C6-E0518EF7FB7C}"/>
            </c:ext>
          </c:extLst>
        </c:ser>
        <c:ser>
          <c:idx val="1"/>
          <c:order val="1"/>
          <c:tx>
            <c:strRef>
              <c:f>Ordenada!$I$17</c:f>
              <c:strCache>
                <c:ptCount val="1"/>
                <c:pt idx="0">
                  <c:v>Pampeana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Ordenada!$J$17:$O$17</c:f>
              <c:numCache>
                <c:formatCode>#,##0.00</c:formatCode>
                <c:ptCount val="6"/>
                <c:pt idx="0">
                  <c:v>27.883090242604119</c:v>
                </c:pt>
                <c:pt idx="1">
                  <c:v>27.151058480711459</c:v>
                </c:pt>
                <c:pt idx="2">
                  <c:v>26.732647485884304</c:v>
                </c:pt>
                <c:pt idx="3">
                  <c:v>26.302067964130728</c:v>
                </c:pt>
                <c:pt idx="4">
                  <c:v>26.107729836171568</c:v>
                </c:pt>
                <c:pt idx="5">
                  <c:v>25.490698713409287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D48-84C6-E0518EF7FB7C}"/>
            </c:ext>
          </c:extLst>
        </c:ser>
        <c:ser>
          <c:idx val="2"/>
          <c:order val="2"/>
          <c:tx>
            <c:strRef>
              <c:f>Ordenada!$I$18</c:f>
              <c:strCache>
                <c:ptCount val="1"/>
                <c:pt idx="0">
                  <c:v>Centro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Ordenada!$J$18:$O$18</c:f>
              <c:numCache>
                <c:formatCode>#,##0.00</c:formatCode>
                <c:ptCount val="6"/>
                <c:pt idx="0">
                  <c:v>9.6019966746200911</c:v>
                </c:pt>
                <c:pt idx="1">
                  <c:v>9.662263157525107</c:v>
                </c:pt>
                <c:pt idx="2">
                  <c:v>9.6313443440656066</c:v>
                </c:pt>
                <c:pt idx="3">
                  <c:v>9.8483822123810594</c:v>
                </c:pt>
                <c:pt idx="4">
                  <c:v>10.109604526401053</c:v>
                </c:pt>
                <c:pt idx="5">
                  <c:v>9.9627199999210916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4D48-84C6-E0518EF7FB7C}"/>
            </c:ext>
          </c:extLst>
        </c:ser>
        <c:ser>
          <c:idx val="3"/>
          <c:order val="3"/>
          <c:tx>
            <c:strRef>
              <c:f>Ordenada!$I$19</c:f>
              <c:strCache>
                <c:ptCount val="1"/>
                <c:pt idx="0">
                  <c:v>Noroeste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Ordenada!$J$19:$O$19</c:f>
              <c:numCache>
                <c:formatCode>#,##0.00</c:formatCode>
                <c:ptCount val="6"/>
                <c:pt idx="0">
                  <c:v>5.9986447284969016</c:v>
                </c:pt>
                <c:pt idx="1">
                  <c:v>6.1239102578217564</c:v>
                </c:pt>
                <c:pt idx="2">
                  <c:v>6.9173582690459146</c:v>
                </c:pt>
                <c:pt idx="3">
                  <c:v>7.6932563686319648</c:v>
                </c:pt>
                <c:pt idx="4">
                  <c:v>8.5111280330949217</c:v>
                </c:pt>
                <c:pt idx="5">
                  <c:v>8.494644644038523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D-4D48-84C6-E0518EF7FB7C}"/>
            </c:ext>
          </c:extLst>
        </c:ser>
        <c:ser>
          <c:idx val="4"/>
          <c:order val="4"/>
          <c:tx>
            <c:strRef>
              <c:f>Ordenada!$I$20</c:f>
              <c:strCache>
                <c:ptCount val="1"/>
                <c:pt idx="0">
                  <c:v>Noreste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Ordenada!$J$20:$O$20</c:f>
              <c:numCache>
                <c:formatCode>#,##0.00</c:formatCode>
                <c:ptCount val="6"/>
                <c:pt idx="0">
                  <c:v>5.4380384138260052</c:v>
                </c:pt>
                <c:pt idx="1">
                  <c:v>5.6324130969242496</c:v>
                </c:pt>
                <c:pt idx="2">
                  <c:v>6.7728446344414888</c:v>
                </c:pt>
                <c:pt idx="3">
                  <c:v>8.0128261039041568</c:v>
                </c:pt>
                <c:pt idx="4">
                  <c:v>9.1139325085109846</c:v>
                </c:pt>
                <c:pt idx="5">
                  <c:v>9.3696412945265219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D-4D48-84C6-E0518EF7FB7C}"/>
            </c:ext>
          </c:extLst>
        </c:ser>
        <c:ser>
          <c:idx val="5"/>
          <c:order val="5"/>
          <c:tx>
            <c:strRef>
              <c:f>Ordenada!$I$21</c:f>
              <c:strCache>
                <c:ptCount val="1"/>
                <c:pt idx="0">
                  <c:v>Comahue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Ordenada!$J$21:$O$21</c:f>
              <c:numCache>
                <c:formatCode>#,##0.00</c:formatCode>
                <c:ptCount val="6"/>
                <c:pt idx="0">
                  <c:v>1.164652336034999</c:v>
                </c:pt>
                <c:pt idx="1">
                  <c:v>1.4612956876680465</c:v>
                </c:pt>
                <c:pt idx="2">
                  <c:v>2.0468552253790984</c:v>
                </c:pt>
                <c:pt idx="3">
                  <c:v>2.6352934638743024</c:v>
                </c:pt>
                <c:pt idx="4">
                  <c:v>2.7515098592118448</c:v>
                </c:pt>
                <c:pt idx="5">
                  <c:v>2.9080394699370542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D-4D48-84C6-E0518EF7FB7C}"/>
            </c:ext>
          </c:extLst>
        </c:ser>
        <c:ser>
          <c:idx val="6"/>
          <c:order val="6"/>
          <c:tx>
            <c:strRef>
              <c:f>Ordenada!$I$22</c:f>
              <c:strCache>
                <c:ptCount val="1"/>
                <c:pt idx="0">
                  <c:v>Cuyo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Ordenada!$J$22:$O$22</c:f>
              <c:numCache>
                <c:formatCode>#,##0.00</c:formatCode>
                <c:ptCount val="6"/>
                <c:pt idx="0">
                  <c:v>5.0601800387117102</c:v>
                </c:pt>
                <c:pt idx="1">
                  <c:v>4.909279305239016</c:v>
                </c:pt>
                <c:pt idx="2">
                  <c:v>5.0726592807346567</c:v>
                </c:pt>
                <c:pt idx="3">
                  <c:v>5.4027518421803711</c:v>
                </c:pt>
                <c:pt idx="4">
                  <c:v>5.5082858747225325</c:v>
                </c:pt>
                <c:pt idx="5">
                  <c:v>5.4785577256131281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0D-4D48-84C6-E0518EF7FB7C}"/>
            </c:ext>
          </c:extLst>
        </c:ser>
        <c:ser>
          <c:idx val="7"/>
          <c:order val="7"/>
          <c:tx>
            <c:strRef>
              <c:f>Ordenada!$I$23</c:f>
              <c:strCache>
                <c:ptCount val="1"/>
                <c:pt idx="0">
                  <c:v>Patagonia</c:v>
                </c:pt>
              </c:strCache>
            </c:strRef>
          </c:tx>
          <c:invertIfNegative val="0"/>
          <c:cat>
            <c:strRef>
              <c:f>Ordenada!$J$15:$O$15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1991</c:v>
                </c:pt>
                <c:pt idx="4">
                  <c:v>2001</c:v>
                </c:pt>
                <c:pt idx="5">
                  <c:v>2010</c:v>
                </c:pt>
              </c:strCache>
            </c:strRef>
          </c:cat>
          <c:val>
            <c:numRef>
              <c:f>Ordenada!$J$23:$O$23</c:f>
              <c:numCache>
                <c:formatCode>#,##0.00</c:formatCode>
                <c:ptCount val="6"/>
                <c:pt idx="0">
                  <c:v>0.29642372060496008</c:v>
                </c:pt>
                <c:pt idx="1">
                  <c:v>0.43225073425701788</c:v>
                </c:pt>
                <c:pt idx="2">
                  <c:v>0.54504320693041175</c:v>
                </c:pt>
                <c:pt idx="3">
                  <c:v>0.75513805119390098</c:v>
                </c:pt>
                <c:pt idx="4">
                  <c:v>0.88641539557569782</c:v>
                </c:pt>
                <c:pt idx="5">
                  <c:v>1.0656434759150497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0D-4D48-84C6-E0518EF7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7652096"/>
        <c:axId val="187353920"/>
      </c:barChart>
      <c:catAx>
        <c:axId val="1876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3920"/>
        <c:crosses val="autoZero"/>
        <c:auto val="1"/>
        <c:lblAlgn val="ctr"/>
        <c:lblOffset val="100"/>
        <c:noMultiLvlLbl val="0"/>
      </c:catAx>
      <c:valAx>
        <c:axId val="18735392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crossAx val="1876520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013303511617729"/>
          <c:y val="4.4190898882514769E-2"/>
          <c:w val="0.50411266726905035"/>
          <c:h val="0.17393453694857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Book Antiqua" panose="02040602050305030304" pitchFamily="18" charset="0"/>
        </a:defRPr>
      </a:pPr>
      <a:endParaRPr lang="es-A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111111111111125E-2"/>
          <c:y val="3.4708540800662491E-2"/>
          <c:w val="0.93023385074397091"/>
          <c:h val="0.88037479118109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Ordenada!$X$16</c:f>
              <c:strCache>
                <c:ptCount val="1"/>
                <c:pt idx="0">
                  <c:v>GBA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Ordenada!$Y$16:$AC$16</c:f>
              <c:numCache>
                <c:formatCode>0.00%</c:formatCode>
                <c:ptCount val="5"/>
                <c:pt idx="0">
                  <c:v>0.44915141562969263</c:v>
                </c:pt>
                <c:pt idx="1">
                  <c:v>0.32709038544519509</c:v>
                </c:pt>
                <c:pt idx="2">
                  <c:v>0.25905508854666282</c:v>
                </c:pt>
                <c:pt idx="3">
                  <c:v>0.19546843849674542</c:v>
                </c:pt>
                <c:pt idx="4">
                  <c:v>0.39041366106332925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1-40B3-A084-260DF56127CF}"/>
            </c:ext>
          </c:extLst>
        </c:ser>
        <c:ser>
          <c:idx val="1"/>
          <c:order val="1"/>
          <c:tx>
            <c:strRef>
              <c:f>Ordenada!$X$17</c:f>
              <c:strCache>
                <c:ptCount val="1"/>
                <c:pt idx="0">
                  <c:v>Pampeana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Ordenada!$Y$17:$AC$17</c:f>
              <c:numCache>
                <c:formatCode>0.00%</c:formatCode>
                <c:ptCount val="5"/>
                <c:pt idx="0">
                  <c:v>0.24167003076744922</c:v>
                </c:pt>
                <c:pt idx="1">
                  <c:v>0.25025641268687537</c:v>
                </c:pt>
                <c:pt idx="2">
                  <c:v>0.24326934281535065</c:v>
                </c:pt>
                <c:pt idx="3">
                  <c:v>0.24656602192046939</c:v>
                </c:pt>
                <c:pt idx="4">
                  <c:v>0.2037942141324976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1-40B3-A084-260DF56127CF}"/>
            </c:ext>
          </c:extLst>
        </c:ser>
        <c:ser>
          <c:idx val="2"/>
          <c:order val="2"/>
          <c:tx>
            <c:strRef>
              <c:f>Ordenada!$X$18</c:f>
              <c:strCache>
                <c:ptCount val="1"/>
                <c:pt idx="0">
                  <c:v>Centro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Ordenada!$Y$18:$AC$18</c:f>
              <c:numCache>
                <c:formatCode>0.00%</c:formatCode>
                <c:ptCount val="5"/>
                <c:pt idx="0">
                  <c:v>9.9079335414518868E-2</c:v>
                </c:pt>
                <c:pt idx="1">
                  <c:v>9.5052037611071769E-2</c:v>
                </c:pt>
                <c:pt idx="2">
                  <c:v>0.10843967888083353</c:v>
                </c:pt>
                <c:pt idx="3">
                  <c:v>0.12060158054508942</c:v>
                </c:pt>
                <c:pt idx="4">
                  <c:v>8.7459782210287565E-2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1-40B3-A084-260DF56127CF}"/>
            </c:ext>
          </c:extLst>
        </c:ser>
        <c:ser>
          <c:idx val="3"/>
          <c:order val="3"/>
          <c:tx>
            <c:strRef>
              <c:f>Ordenada!$X$19</c:f>
              <c:strCache>
                <c:ptCount val="1"/>
                <c:pt idx="0">
                  <c:v>Noroeste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Ordenada!$Y$19:$AC$19</c:f>
              <c:numCache>
                <c:formatCode>0.00%</c:formatCode>
                <c:ptCount val="5"/>
                <c:pt idx="0">
                  <c:v>6.6345428548911886E-2</c:v>
                </c:pt>
                <c:pt idx="1">
                  <c:v>0.10154416340958106</c:v>
                </c:pt>
                <c:pt idx="2">
                  <c:v>0.11252418830685645</c:v>
                </c:pt>
                <c:pt idx="3">
                  <c:v>0.14618196131938804</c:v>
                </c:pt>
                <c:pt idx="4">
                  <c:v>8.358101819526699E-2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1-40B3-A084-260DF56127CF}"/>
            </c:ext>
          </c:extLst>
        </c:ser>
        <c:ser>
          <c:idx val="4"/>
          <c:order val="4"/>
          <c:tx>
            <c:strRef>
              <c:f>Ordenada!$X$20</c:f>
              <c:strCache>
                <c:ptCount val="1"/>
                <c:pt idx="0">
                  <c:v>Noreste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Ordenada!$Y$20:$AC$20</c:f>
              <c:numCache>
                <c:formatCode>0.00%</c:formatCode>
                <c:ptCount val="5"/>
                <c:pt idx="0">
                  <c:v>6.4247623550957145E-2</c:v>
                </c:pt>
                <c:pt idx="1">
                  <c:v>0.11425503739715218</c:v>
                </c:pt>
                <c:pt idx="2">
                  <c:v>0.13700809490006316</c:v>
                </c:pt>
                <c:pt idx="3">
                  <c:v>0.17335921469850774</c:v>
                </c:pt>
                <c:pt idx="4">
                  <c:v>0.11487846463111044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1-40B3-A084-260DF56127CF}"/>
            </c:ext>
          </c:extLst>
        </c:ser>
        <c:ser>
          <c:idx val="5"/>
          <c:order val="5"/>
          <c:tx>
            <c:strRef>
              <c:f>Ordenada!$X$21</c:f>
              <c:strCache>
                <c:ptCount val="1"/>
                <c:pt idx="0">
                  <c:v>Comahue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Ordenada!$Y$21:$AC$21</c:f>
              <c:numCache>
                <c:formatCode>0.00%</c:formatCode>
                <c:ptCount val="5"/>
                <c:pt idx="0">
                  <c:v>2.6705331040919798E-2</c:v>
                </c:pt>
                <c:pt idx="1">
                  <c:v>4.435783297942171E-2</c:v>
                </c:pt>
                <c:pt idx="2">
                  <c:v>5.3345490630392942E-2</c:v>
                </c:pt>
                <c:pt idx="3">
                  <c:v>3.6193005791588108E-2</c:v>
                </c:pt>
                <c:pt idx="4">
                  <c:v>4.2046778672368446E-2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21-40B3-A084-260DF56127CF}"/>
            </c:ext>
          </c:extLst>
        </c:ser>
        <c:ser>
          <c:idx val="6"/>
          <c:order val="6"/>
          <c:tx>
            <c:strRef>
              <c:f>Ordenada!$X$22</c:f>
              <c:strCache>
                <c:ptCount val="1"/>
                <c:pt idx="0">
                  <c:v>Cuyo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Ordenada!$Y$22:$AC$22</c:f>
              <c:numCache>
                <c:formatCode>0.00%</c:formatCode>
                <c:ptCount val="5"/>
                <c:pt idx="0">
                  <c:v>4.2941473224170273E-2</c:v>
                </c:pt>
                <c:pt idx="1">
                  <c:v>5.7392063776906636E-2</c:v>
                </c:pt>
                <c:pt idx="2">
                  <c:v>6.9169365712414818E-2</c:v>
                </c:pt>
                <c:pt idx="3">
                  <c:v>6.2963111254857956E-2</c:v>
                </c:pt>
                <c:pt idx="4">
                  <c:v>5.2322997847844298E-2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21-40B3-A084-260DF56127CF}"/>
            </c:ext>
          </c:extLst>
        </c:ser>
        <c:ser>
          <c:idx val="7"/>
          <c:order val="7"/>
          <c:tx>
            <c:strRef>
              <c:f>Ordenada!$X$23</c:f>
              <c:strCache>
                <c:ptCount val="1"/>
                <c:pt idx="0">
                  <c:v>Patagonia</c:v>
                </c:pt>
              </c:strCache>
            </c:strRef>
          </c:tx>
          <c:invertIfNegative val="0"/>
          <c:cat>
            <c:strRef>
              <c:f>Ordenada!$Y$15:$AC$15</c:f>
              <c:strCache>
                <c:ptCount val="5"/>
                <c:pt idx="0">
                  <c:v>1960 - 1970</c:v>
                </c:pt>
                <c:pt idx="1">
                  <c:v>1970 - 1980</c:v>
                </c:pt>
                <c:pt idx="2">
                  <c:v>1980 - 1991</c:v>
                </c:pt>
                <c:pt idx="3">
                  <c:v>1991 - 2001</c:v>
                </c:pt>
                <c:pt idx="4">
                  <c:v>2001 - 2010</c:v>
                </c:pt>
              </c:strCache>
            </c:strRef>
          </c:cat>
          <c:val>
            <c:numRef>
              <c:f>Ordenada!$Y$23:$AC$23</c:f>
              <c:numCache>
                <c:formatCode>0.00%</c:formatCode>
                <c:ptCount val="5"/>
                <c:pt idx="0">
                  <c:v>9.8593618233801528E-3</c:v>
                </c:pt>
                <c:pt idx="1">
                  <c:v>1.005206669379618E-2</c:v>
                </c:pt>
                <c:pt idx="2">
                  <c:v>1.7188750207425614E-2</c:v>
                </c:pt>
                <c:pt idx="3">
                  <c:v>1.866666597335391E-2</c:v>
                </c:pt>
                <c:pt idx="4">
                  <c:v>2.5503083247295433E-2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21-40B3-A084-260DF561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7871744"/>
        <c:axId val="187355648"/>
      </c:barChart>
      <c:catAx>
        <c:axId val="1878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5648"/>
        <c:crosses val="autoZero"/>
        <c:auto val="1"/>
        <c:lblAlgn val="ctr"/>
        <c:lblOffset val="100"/>
        <c:noMultiLvlLbl val="0"/>
      </c:catAx>
      <c:valAx>
        <c:axId val="18735564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crossAx val="1878717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0309078872027478"/>
          <c:y val="8.6598667947645244E-2"/>
          <c:w val="0.58049431321084866"/>
          <c:h val="0.197077982274283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Book Antiqua" panose="02040602050305030304" pitchFamily="18" charset="0"/>
        </a:defRPr>
      </a:pPr>
      <a:endParaRPr lang="es-A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22222222222251E-2"/>
          <c:y val="8.1786235053951509E-2"/>
          <c:w val="0.97777777777777775"/>
          <c:h val="0.78172827354914165"/>
        </c:manualLayout>
      </c:layout>
      <c:barChart>
        <c:barDir val="col"/>
        <c:grouping val="stacked"/>
        <c:varyColors val="0"/>
        <c:ser>
          <c:idx val="0"/>
          <c:order val="0"/>
          <c:tx>
            <c:v>GBA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regiones'!$J$4:$O$4</c:f>
              <c:numCache>
                <c:formatCode>#,##0.0</c:formatCode>
                <c:ptCount val="6"/>
                <c:pt idx="0">
                  <c:v>37.230054676639348</c:v>
                </c:pt>
                <c:pt idx="1">
                  <c:v>37.011393966311402</c:v>
                </c:pt>
                <c:pt idx="2">
                  <c:v>39.35028399370352</c:v>
                </c:pt>
                <c:pt idx="3">
                  <c:v>42.281247553518519</c:v>
                </c:pt>
                <c:pt idx="4">
                  <c:v>44.627529279853348</c:v>
                </c:pt>
                <c:pt idx="5">
                  <c:v>44.556973845101211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C-4FCD-92B5-0EFEC3B1B5A7}"/>
            </c:ext>
          </c:extLst>
        </c:ser>
        <c:ser>
          <c:idx val="1"/>
          <c:order val="1"/>
          <c:tx>
            <c:v>Estrato 1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regiones'!$J$5:$O$5</c:f>
              <c:numCache>
                <c:formatCode>#,##0.0</c:formatCode>
                <c:ptCount val="6"/>
                <c:pt idx="0">
                  <c:v>7.3720087761872248</c:v>
                </c:pt>
                <c:pt idx="1">
                  <c:v>7.7818314045741621</c:v>
                </c:pt>
                <c:pt idx="2">
                  <c:v>8.1854677855594158</c:v>
                </c:pt>
                <c:pt idx="3">
                  <c:v>8.3856033953155293</c:v>
                </c:pt>
                <c:pt idx="4">
                  <c:v>8.5860903647409632</c:v>
                </c:pt>
                <c:pt idx="5">
                  <c:v>8.3459276261344488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C-4FCD-92B5-0EFEC3B1B5A7}"/>
            </c:ext>
          </c:extLst>
        </c:ser>
        <c:ser>
          <c:idx val="2"/>
          <c:order val="2"/>
          <c:tx>
            <c:v>Estrato 2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regiones'!$J$6:$O$6</c:f>
              <c:numCache>
                <c:formatCode>#,##0.0</c:formatCode>
                <c:ptCount val="6"/>
                <c:pt idx="0">
                  <c:v>10.036666813341958</c:v>
                </c:pt>
                <c:pt idx="1">
                  <c:v>10.180235504352071</c:v>
                </c:pt>
                <c:pt idx="2">
                  <c:v>10.231423000532134</c:v>
                </c:pt>
                <c:pt idx="3">
                  <c:v>10.001279910051755</c:v>
                </c:pt>
                <c:pt idx="4">
                  <c:v>9.6924091334333546</c:v>
                </c:pt>
                <c:pt idx="5">
                  <c:v>9.5196085297276927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C-4FCD-92B5-0EFEC3B1B5A7}"/>
            </c:ext>
          </c:extLst>
        </c:ser>
        <c:ser>
          <c:idx val="3"/>
          <c:order val="3"/>
          <c:tx>
            <c:v>Estrato 3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regiones'!$J$7:$O$7</c:f>
              <c:numCache>
                <c:formatCode>#,##0.0</c:formatCode>
                <c:ptCount val="6"/>
                <c:pt idx="0">
                  <c:v>14.906101054598992</c:v>
                </c:pt>
                <c:pt idx="1">
                  <c:v>15.068591916090815</c:v>
                </c:pt>
                <c:pt idx="2">
                  <c:v>14.228358395677128</c:v>
                </c:pt>
                <c:pt idx="3">
                  <c:v>12.94132829557118</c:v>
                </c:pt>
                <c:pt idx="4">
                  <c:v>11.852485268787889</c:v>
                </c:pt>
                <c:pt idx="5">
                  <c:v>11.418323520602131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C-4FCD-92B5-0EFEC3B1B5A7}"/>
            </c:ext>
          </c:extLst>
        </c:ser>
        <c:ser>
          <c:idx val="4"/>
          <c:order val="4"/>
          <c:tx>
            <c:v>Estrato 4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regiones'!$J$8:$O$8</c:f>
              <c:numCache>
                <c:formatCode>#,##0.0</c:formatCode>
                <c:ptCount val="6"/>
                <c:pt idx="0">
                  <c:v>7.9553828014107344</c:v>
                </c:pt>
                <c:pt idx="1">
                  <c:v>7.8827051658413945</c:v>
                </c:pt>
                <c:pt idx="2">
                  <c:v>7.6149351297566765</c:v>
                </c:pt>
                <c:pt idx="3">
                  <c:v>7.0589074996537287</c:v>
                </c:pt>
                <c:pt idx="4">
                  <c:v>6.6556759792861397</c:v>
                </c:pt>
                <c:pt idx="5">
                  <c:v>6.310370325801089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C-4FCD-92B5-0EFEC3B1B5A7}"/>
            </c:ext>
          </c:extLst>
        </c:ser>
        <c:ser>
          <c:idx val="5"/>
          <c:order val="5"/>
          <c:tx>
            <c:v>Estrato 5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regiones'!$J$9:$O$9</c:f>
              <c:numCache>
                <c:formatCode>#,##0.0</c:formatCode>
                <c:ptCount val="6"/>
                <c:pt idx="0">
                  <c:v>14.491676688717096</c:v>
                </c:pt>
                <c:pt idx="1">
                  <c:v>14.327525505008268</c:v>
                </c:pt>
                <c:pt idx="2">
                  <c:v>13.39647639382749</c:v>
                </c:pt>
                <c:pt idx="3">
                  <c:v>12.752539442476611</c:v>
                </c:pt>
                <c:pt idx="4">
                  <c:v>12.03009781838499</c:v>
                </c:pt>
                <c:pt idx="5">
                  <c:v>12.298947511011992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FC-4FCD-92B5-0EFEC3B1B5A7}"/>
            </c:ext>
          </c:extLst>
        </c:ser>
        <c:ser>
          <c:idx val="6"/>
          <c:order val="6"/>
          <c:tx>
            <c:v>Estrato 6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regiones'!$J$10:$O$10</c:f>
              <c:numCache>
                <c:formatCode>#,##0.0</c:formatCode>
                <c:ptCount val="6"/>
                <c:pt idx="0">
                  <c:v>4.4718547013750447</c:v>
                </c:pt>
                <c:pt idx="1">
                  <c:v>4.3185644414940318</c:v>
                </c:pt>
                <c:pt idx="2">
                  <c:v>3.9177715431369697</c:v>
                </c:pt>
                <c:pt idx="3">
                  <c:v>3.7101233590709195</c:v>
                </c:pt>
                <c:pt idx="4">
                  <c:v>3.6140320250697924</c:v>
                </c:pt>
                <c:pt idx="5">
                  <c:v>3.92939962656056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FC-4FCD-92B5-0EFEC3B1B5A7}"/>
            </c:ext>
          </c:extLst>
        </c:ser>
        <c:ser>
          <c:idx val="7"/>
          <c:order val="7"/>
          <c:tx>
            <c:v>Estrato 7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regiones'!$J$3:$O$3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regiones'!$J$11:$O$11</c:f>
              <c:numCache>
                <c:formatCode>#,##0.0</c:formatCode>
                <c:ptCount val="6"/>
                <c:pt idx="0">
                  <c:v>3.5362544877296074</c:v>
                </c:pt>
                <c:pt idx="1">
                  <c:v>3.4291520963278552</c:v>
                </c:pt>
                <c:pt idx="2">
                  <c:v>3.0752837578066625</c:v>
                </c:pt>
                <c:pt idx="3">
                  <c:v>2.8689705443417588</c:v>
                </c:pt>
                <c:pt idx="4">
                  <c:v>2.9416801304435229</c:v>
                </c:pt>
                <c:pt idx="5">
                  <c:v>3.6204490150608741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FC-4FCD-92B5-0EFEC3B1B5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7874304"/>
        <c:axId val="187357376"/>
      </c:barChart>
      <c:catAx>
        <c:axId val="18787430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87357376"/>
        <c:crosses val="autoZero"/>
        <c:auto val="1"/>
        <c:lblAlgn val="ctr"/>
        <c:lblOffset val="100"/>
        <c:noMultiLvlLbl val="0"/>
      </c:catAx>
      <c:valAx>
        <c:axId val="187357376"/>
        <c:scaling>
          <c:orientation val="minMax"/>
        </c:scaling>
        <c:delete val="1"/>
        <c:axPos val="r"/>
        <c:numFmt formatCode="#,##0.0" sourceLinked="1"/>
        <c:majorTickMark val="none"/>
        <c:minorTickMark val="none"/>
        <c:tickLblPos val="none"/>
        <c:crossAx val="187874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0780402449693895E-2"/>
          <c:y val="4.6180737824438808E-2"/>
          <c:w val="0.90677252843394551"/>
          <c:h val="0.11419364246135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666666666666701E-2"/>
          <c:y val="9.5749015991124675E-2"/>
          <c:w val="0.96666666666666667"/>
          <c:h val="0.76766008179978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'Pob x estrato y x regiones'!$I$16</c:f>
              <c:strCache>
                <c:ptCount val="1"/>
                <c:pt idx="0">
                  <c:v>GBA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regiones'!$J$16:$O$16</c:f>
              <c:numCache>
                <c:formatCode>#,##0.0</c:formatCode>
                <c:ptCount val="6"/>
                <c:pt idx="0">
                  <c:v>37.230054676639348</c:v>
                </c:pt>
                <c:pt idx="1">
                  <c:v>37.011393966311402</c:v>
                </c:pt>
                <c:pt idx="2">
                  <c:v>39.35028399370352</c:v>
                </c:pt>
                <c:pt idx="3">
                  <c:v>42.281247553518519</c:v>
                </c:pt>
                <c:pt idx="4">
                  <c:v>44.627529279853348</c:v>
                </c:pt>
                <c:pt idx="5">
                  <c:v>44.556973845101211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E-4F52-B2B9-C777960A4D60}"/>
            </c:ext>
          </c:extLst>
        </c:ser>
        <c:ser>
          <c:idx val="1"/>
          <c:order val="1"/>
          <c:tx>
            <c:strRef>
              <c:f>'Pob x estrato y x regiones'!$I$17</c:f>
              <c:strCache>
                <c:ptCount val="1"/>
                <c:pt idx="0">
                  <c:v>Pampeana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regiones'!$J$17:$O$17</c:f>
              <c:numCache>
                <c:formatCode>#,##0.0</c:formatCode>
                <c:ptCount val="6"/>
                <c:pt idx="0">
                  <c:v>25.490698713409287</c:v>
                </c:pt>
                <c:pt idx="1">
                  <c:v>26.107729836171568</c:v>
                </c:pt>
                <c:pt idx="2">
                  <c:v>26.302067964130728</c:v>
                </c:pt>
                <c:pt idx="3">
                  <c:v>26.732647485884304</c:v>
                </c:pt>
                <c:pt idx="4">
                  <c:v>27.151058480711459</c:v>
                </c:pt>
                <c:pt idx="5">
                  <c:v>27.883090242604119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E-4F52-B2B9-C777960A4D60}"/>
            </c:ext>
          </c:extLst>
        </c:ser>
        <c:ser>
          <c:idx val="2"/>
          <c:order val="2"/>
          <c:tx>
            <c:strRef>
              <c:f>'Pob x estrato y x regiones'!$I$18</c:f>
              <c:strCache>
                <c:ptCount val="1"/>
                <c:pt idx="0">
                  <c:v>Centro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regiones'!$J$18:$O$18</c:f>
              <c:numCache>
                <c:formatCode>#,##0.0</c:formatCode>
                <c:ptCount val="6"/>
                <c:pt idx="0">
                  <c:v>9.9627199999210916</c:v>
                </c:pt>
                <c:pt idx="1">
                  <c:v>10.109604526401053</c:v>
                </c:pt>
                <c:pt idx="2">
                  <c:v>9.8483822123810594</c:v>
                </c:pt>
                <c:pt idx="3">
                  <c:v>9.6313443440656066</c:v>
                </c:pt>
                <c:pt idx="4">
                  <c:v>9.662263157525107</c:v>
                </c:pt>
                <c:pt idx="5">
                  <c:v>9.6019966746200911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E-4F52-B2B9-C777960A4D60}"/>
            </c:ext>
          </c:extLst>
        </c:ser>
        <c:ser>
          <c:idx val="3"/>
          <c:order val="3"/>
          <c:tx>
            <c:strRef>
              <c:f>'Pob x estrato y x regiones'!$I$19</c:f>
              <c:strCache>
                <c:ptCount val="1"/>
                <c:pt idx="0">
                  <c:v>Noroeste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regiones'!$J$19:$O$19</c:f>
              <c:numCache>
                <c:formatCode>#,##0.0</c:formatCode>
                <c:ptCount val="6"/>
                <c:pt idx="0">
                  <c:v>8.494644644038523</c:v>
                </c:pt>
                <c:pt idx="1">
                  <c:v>8.5111280330949217</c:v>
                </c:pt>
                <c:pt idx="2">
                  <c:v>7.6932563686319648</c:v>
                </c:pt>
                <c:pt idx="3">
                  <c:v>6.9173582690459146</c:v>
                </c:pt>
                <c:pt idx="4">
                  <c:v>6.1239102578217564</c:v>
                </c:pt>
                <c:pt idx="5">
                  <c:v>5.9986447284969016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E-4F52-B2B9-C777960A4D60}"/>
            </c:ext>
          </c:extLst>
        </c:ser>
        <c:ser>
          <c:idx val="4"/>
          <c:order val="4"/>
          <c:tx>
            <c:strRef>
              <c:f>'Pob x estrato y x regiones'!$I$20</c:f>
              <c:strCache>
                <c:ptCount val="1"/>
                <c:pt idx="0">
                  <c:v>Noreste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regiones'!$J$20:$O$20</c:f>
              <c:numCache>
                <c:formatCode>#,##0.0</c:formatCode>
                <c:ptCount val="6"/>
                <c:pt idx="0">
                  <c:v>9.3696412945265219</c:v>
                </c:pt>
                <c:pt idx="1">
                  <c:v>9.1139325085109846</c:v>
                </c:pt>
                <c:pt idx="2">
                  <c:v>8.0128261039041568</c:v>
                </c:pt>
                <c:pt idx="3">
                  <c:v>6.7728446344414888</c:v>
                </c:pt>
                <c:pt idx="4">
                  <c:v>5.6324130969242496</c:v>
                </c:pt>
                <c:pt idx="5">
                  <c:v>5.4380384138260052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E-4F52-B2B9-C777960A4D60}"/>
            </c:ext>
          </c:extLst>
        </c:ser>
        <c:ser>
          <c:idx val="5"/>
          <c:order val="5"/>
          <c:tx>
            <c:strRef>
              <c:f>'Pob x estrato y x regiones'!$I$21</c:f>
              <c:strCache>
                <c:ptCount val="1"/>
                <c:pt idx="0">
                  <c:v>Comahue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regiones'!$J$21:$O$21</c:f>
              <c:numCache>
                <c:formatCode>#,##0.0</c:formatCode>
                <c:ptCount val="6"/>
                <c:pt idx="0">
                  <c:v>2.9080394699370542</c:v>
                </c:pt>
                <c:pt idx="1">
                  <c:v>2.7515098592118448</c:v>
                </c:pt>
                <c:pt idx="2">
                  <c:v>2.6352934638743024</c:v>
                </c:pt>
                <c:pt idx="3">
                  <c:v>2.0468552253790984</c:v>
                </c:pt>
                <c:pt idx="4">
                  <c:v>1.4612956876680465</c:v>
                </c:pt>
                <c:pt idx="5">
                  <c:v>1.164652336034999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BE-4F52-B2B9-C777960A4D60}"/>
            </c:ext>
          </c:extLst>
        </c:ser>
        <c:ser>
          <c:idx val="6"/>
          <c:order val="6"/>
          <c:tx>
            <c:strRef>
              <c:f>'Pob x estrato y x regiones'!$I$22</c:f>
              <c:strCache>
                <c:ptCount val="1"/>
                <c:pt idx="0">
                  <c:v>Cuyo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regiones'!$J$22:$O$22</c:f>
              <c:numCache>
                <c:formatCode>#,##0.0</c:formatCode>
                <c:ptCount val="6"/>
                <c:pt idx="0">
                  <c:v>5.4785577256131281</c:v>
                </c:pt>
                <c:pt idx="1">
                  <c:v>5.5082858747225325</c:v>
                </c:pt>
                <c:pt idx="2">
                  <c:v>5.4027518421803711</c:v>
                </c:pt>
                <c:pt idx="3">
                  <c:v>5.0726592807346567</c:v>
                </c:pt>
                <c:pt idx="4">
                  <c:v>4.909279305239016</c:v>
                </c:pt>
                <c:pt idx="5">
                  <c:v>5.0601800387117102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E-4F52-B2B9-C777960A4D60}"/>
            </c:ext>
          </c:extLst>
        </c:ser>
        <c:ser>
          <c:idx val="7"/>
          <c:order val="7"/>
          <c:tx>
            <c:strRef>
              <c:f>'Pob x estrato y x regiones'!$I$23</c:f>
              <c:strCache>
                <c:ptCount val="1"/>
                <c:pt idx="0">
                  <c:v>Patagonia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'Pob x estrato y x regiones'!$J$15:$O$15</c:f>
              <c:strCache>
                <c:ptCount val="6"/>
                <c:pt idx="0">
                  <c:v>2010</c:v>
                </c:pt>
                <c:pt idx="1">
                  <c:v>2001</c:v>
                </c:pt>
                <c:pt idx="2">
                  <c:v>1991</c:v>
                </c:pt>
                <c:pt idx="3">
                  <c:v>1980</c:v>
                </c:pt>
                <c:pt idx="4">
                  <c:v>1970</c:v>
                </c:pt>
                <c:pt idx="5">
                  <c:v>1960</c:v>
                </c:pt>
              </c:strCache>
            </c:strRef>
          </c:cat>
          <c:val>
            <c:numRef>
              <c:f>'Pob x estrato y x regiones'!$J$23:$O$23</c:f>
              <c:numCache>
                <c:formatCode>#,##0.0</c:formatCode>
                <c:ptCount val="6"/>
                <c:pt idx="0">
                  <c:v>1.0656434759150497</c:v>
                </c:pt>
                <c:pt idx="1">
                  <c:v>0.88641539557569782</c:v>
                </c:pt>
                <c:pt idx="2">
                  <c:v>0.75513805119390098</c:v>
                </c:pt>
                <c:pt idx="3">
                  <c:v>0.54504320693041175</c:v>
                </c:pt>
                <c:pt idx="4">
                  <c:v>0.43225073425701788</c:v>
                </c:pt>
                <c:pt idx="5">
                  <c:v>0.29642372060496008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BE-4F52-B2B9-C777960A4D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0565248"/>
        <c:axId val="200507968"/>
      </c:barChart>
      <c:catAx>
        <c:axId val="20056524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200507968"/>
        <c:crosses val="autoZero"/>
        <c:auto val="1"/>
        <c:lblAlgn val="ctr"/>
        <c:lblOffset val="100"/>
        <c:noMultiLvlLbl val="0"/>
      </c:catAx>
      <c:valAx>
        <c:axId val="200507968"/>
        <c:scaling>
          <c:orientation val="minMax"/>
        </c:scaling>
        <c:delete val="1"/>
        <c:axPos val="r"/>
        <c:numFmt formatCode="#,##0.0" sourceLinked="1"/>
        <c:majorTickMark val="none"/>
        <c:minorTickMark val="none"/>
        <c:tickLblPos val="none"/>
        <c:crossAx val="200565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9475065616797907E-2"/>
          <c:y val="2.7799231179792806E-2"/>
          <c:w val="0.89160542432195977"/>
          <c:h val="0.155980683547343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52</xdr:row>
      <xdr:rowOff>114300</xdr:rowOff>
    </xdr:from>
    <xdr:to>
      <xdr:col>14</xdr:col>
      <xdr:colOff>685800</xdr:colOff>
      <xdr:row>67</xdr:row>
      <xdr:rowOff>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16</xdr:col>
      <xdr:colOff>0</xdr:colOff>
      <xdr:row>51</xdr:row>
      <xdr:rowOff>74083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342900</xdr:colOff>
      <xdr:row>1</xdr:row>
      <xdr:rowOff>38100</xdr:rowOff>
    </xdr:from>
    <xdr:to>
      <xdr:col>28</xdr:col>
      <xdr:colOff>342900</xdr:colOff>
      <xdr:row>15</xdr:row>
      <xdr:rowOff>112183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238125</xdr:colOff>
      <xdr:row>1</xdr:row>
      <xdr:rowOff>66675</xdr:rowOff>
    </xdr:from>
    <xdr:to>
      <xdr:col>34</xdr:col>
      <xdr:colOff>238125</xdr:colOff>
      <xdr:row>15</xdr:row>
      <xdr:rowOff>140758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266700</xdr:colOff>
      <xdr:row>16</xdr:row>
      <xdr:rowOff>114300</xdr:rowOff>
    </xdr:from>
    <xdr:to>
      <xdr:col>28</xdr:col>
      <xdr:colOff>266700</xdr:colOff>
      <xdr:row>30</xdr:row>
      <xdr:rowOff>188383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228600</xdr:colOff>
      <xdr:row>15</xdr:row>
      <xdr:rowOff>171450</xdr:rowOff>
    </xdr:from>
    <xdr:to>
      <xdr:col>34</xdr:col>
      <xdr:colOff>228600</xdr:colOff>
      <xdr:row>30</xdr:row>
      <xdr:rowOff>55033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152399</xdr:rowOff>
    </xdr:from>
    <xdr:to>
      <xdr:col>9</xdr:col>
      <xdr:colOff>38099</xdr:colOff>
      <xdr:row>19</xdr:row>
      <xdr:rowOff>66674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</xdr:row>
      <xdr:rowOff>57150</xdr:rowOff>
    </xdr:from>
    <xdr:to>
      <xdr:col>16</xdr:col>
      <xdr:colOff>19050</xdr:colOff>
      <xdr:row>20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685800</xdr:colOff>
      <xdr:row>20</xdr:row>
      <xdr:rowOff>85725</xdr:rowOff>
    </xdr:from>
    <xdr:to>
      <xdr:col>8</xdr:col>
      <xdr:colOff>704850</xdr:colOff>
      <xdr:row>35</xdr:row>
      <xdr:rowOff>161925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21</xdr:row>
      <xdr:rowOff>95250</xdr:rowOff>
    </xdr:from>
    <xdr:to>
      <xdr:col>16</xdr:col>
      <xdr:colOff>19050</xdr:colOff>
      <xdr:row>35</xdr:row>
      <xdr:rowOff>169333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9</xdr:col>
      <xdr:colOff>0</xdr:colOff>
      <xdr:row>51</xdr:row>
      <xdr:rowOff>76200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16</xdr:col>
      <xdr:colOff>0</xdr:colOff>
      <xdr:row>51</xdr:row>
      <xdr:rowOff>74083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workbookViewId="0">
      <selection activeCell="G4" sqref="G4"/>
    </sheetView>
  </sheetViews>
  <sheetFormatPr baseColWidth="10" defaultRowHeight="13.5" x14ac:dyDescent="0.25"/>
  <cols>
    <col min="1" max="3" width="11.42578125" style="272"/>
    <col min="4" max="4" width="11.42578125" style="273"/>
    <col min="5" max="5" width="11.42578125" style="272"/>
    <col min="6" max="6" width="15.7109375" style="273" customWidth="1"/>
    <col min="7" max="16384" width="11.42578125" style="272"/>
  </cols>
  <sheetData>
    <row r="1" spans="1:8" x14ac:dyDescent="0.25">
      <c r="F1" s="312" t="s">
        <v>1059</v>
      </c>
      <c r="G1" s="312"/>
      <c r="H1" s="312"/>
    </row>
    <row r="2" spans="1:8" ht="43.5" thickBot="1" x14ac:dyDescent="0.3">
      <c r="A2" s="313" t="s">
        <v>1064</v>
      </c>
      <c r="B2" s="313"/>
      <c r="C2" s="274"/>
      <c r="D2" s="275" t="s">
        <v>1065</v>
      </c>
      <c r="E2" s="276" t="s">
        <v>1066</v>
      </c>
      <c r="F2" s="277" t="s">
        <v>1061</v>
      </c>
      <c r="G2" s="278" t="s">
        <v>1146</v>
      </c>
      <c r="H2" s="278" t="s">
        <v>1062</v>
      </c>
    </row>
    <row r="3" spans="1:8" ht="14.25" x14ac:dyDescent="0.25">
      <c r="A3" s="279" t="s">
        <v>1107</v>
      </c>
      <c r="B3" s="287"/>
      <c r="D3" s="280" t="s">
        <v>214</v>
      </c>
      <c r="E3" s="281">
        <v>5</v>
      </c>
      <c r="F3" s="281" t="str">
        <f>CONCATENATE(D3,E3)</f>
        <v>A5</v>
      </c>
      <c r="H3" s="282" t="str">
        <f>IF('Todas las localidades'!O8=0, "", 'Todas las localidades'!O8)</f>
        <v>E</v>
      </c>
    </row>
    <row r="4" spans="1:8" ht="14.25" x14ac:dyDescent="0.25">
      <c r="A4" s="279" t="s">
        <v>1067</v>
      </c>
      <c r="B4" s="273" t="s">
        <v>214</v>
      </c>
      <c r="D4" s="280" t="s">
        <v>214</v>
      </c>
      <c r="E4" s="281">
        <v>6</v>
      </c>
      <c r="F4" s="281" t="str">
        <f>CONCATENATE(D4,E4)</f>
        <v>A6</v>
      </c>
      <c r="G4" s="282" t="str">
        <f>VLOOKUP(F4,$A$3:$B$79,2)</f>
        <v>A</v>
      </c>
      <c r="H4" s="282" t="str">
        <f>IF(G4=0, "", G4)</f>
        <v>A</v>
      </c>
    </row>
    <row r="5" spans="1:8" ht="14.25" x14ac:dyDescent="0.25">
      <c r="A5" s="279" t="s">
        <v>1108</v>
      </c>
      <c r="B5" s="287"/>
      <c r="D5" s="280" t="s">
        <v>214</v>
      </c>
      <c r="E5" s="281">
        <v>7</v>
      </c>
      <c r="F5" s="281" t="str">
        <f>CONCATENATE(D5,E5)</f>
        <v>A7</v>
      </c>
      <c r="G5" s="282" t="str">
        <f>VLOOKUP(F5,$A$3:$B$79,2)</f>
        <v>B</v>
      </c>
      <c r="H5" s="282" t="str">
        <f>IF(G5=0, "", G5)</f>
        <v>B</v>
      </c>
    </row>
    <row r="6" spans="1:8" ht="14.25" x14ac:dyDescent="0.25">
      <c r="A6" s="279" t="s">
        <v>1109</v>
      </c>
      <c r="B6" s="287"/>
      <c r="D6" s="280" t="s">
        <v>214</v>
      </c>
      <c r="E6" s="281">
        <v>8</v>
      </c>
      <c r="F6" s="281" t="str">
        <f>CONCATENATE(D6,E6)</f>
        <v>A8</v>
      </c>
      <c r="G6" s="282" t="str">
        <f>VLOOKUP(F6,$A$3:$B$79,2)</f>
        <v>B</v>
      </c>
      <c r="H6" s="282" t="str">
        <f>IF(G6=0, "", G6)</f>
        <v>B</v>
      </c>
    </row>
    <row r="7" spans="1:8" ht="14.25" x14ac:dyDescent="0.25">
      <c r="A7" s="279" t="s">
        <v>1110</v>
      </c>
      <c r="B7" s="287"/>
      <c r="D7" s="280" t="s">
        <v>214</v>
      </c>
      <c r="E7" s="281">
        <v>9</v>
      </c>
      <c r="F7" s="281" t="str">
        <f>CONCATENATE(D7,E7)</f>
        <v>A9</v>
      </c>
      <c r="G7" s="282" t="str">
        <f>VLOOKUP(F7,$A$3:$B$79,2)</f>
        <v>A</v>
      </c>
      <c r="H7" s="282" t="str">
        <f>IF(G7=0, "", G7)</f>
        <v>A</v>
      </c>
    </row>
    <row r="8" spans="1:8" ht="14.25" x14ac:dyDescent="0.25">
      <c r="A8" s="279" t="s">
        <v>1111</v>
      </c>
      <c r="B8" s="287"/>
      <c r="D8" s="280" t="s">
        <v>214</v>
      </c>
      <c r="E8" s="281">
        <v>10</v>
      </c>
      <c r="F8" s="281" t="str">
        <f t="shared" ref="F8:F42" si="0">CONCATENATE(D8,E8)</f>
        <v>A10</v>
      </c>
      <c r="G8" s="282" t="str">
        <f t="shared" ref="G8:G42" si="1">VLOOKUP(F8,$A$3:$B$79,2)</f>
        <v>A</v>
      </c>
      <c r="H8" s="282" t="str">
        <f t="shared" ref="H8:H42" si="2">IF(G8=0, "", G8)</f>
        <v>A</v>
      </c>
    </row>
    <row r="9" spans="1:8" ht="14.25" x14ac:dyDescent="0.25">
      <c r="A9" s="279" t="s">
        <v>1068</v>
      </c>
      <c r="B9" s="273" t="s">
        <v>214</v>
      </c>
      <c r="D9" s="280" t="s">
        <v>281</v>
      </c>
      <c r="E9" s="281">
        <v>5</v>
      </c>
      <c r="F9" s="281" t="str">
        <f t="shared" si="0"/>
        <v>B5</v>
      </c>
      <c r="G9" s="282" t="str">
        <f t="shared" si="1"/>
        <v>B</v>
      </c>
      <c r="H9" s="282" t="str">
        <f t="shared" si="2"/>
        <v>B</v>
      </c>
    </row>
    <row r="10" spans="1:8" ht="14.25" x14ac:dyDescent="0.25">
      <c r="A10" s="279" t="s">
        <v>1069</v>
      </c>
      <c r="B10" s="273" t="s">
        <v>214</v>
      </c>
      <c r="D10" s="280" t="s">
        <v>281</v>
      </c>
      <c r="E10" s="281">
        <v>6</v>
      </c>
      <c r="F10" s="281" t="str">
        <f t="shared" si="0"/>
        <v>B6</v>
      </c>
      <c r="G10" s="282" t="str">
        <f t="shared" si="1"/>
        <v>B</v>
      </c>
      <c r="H10" s="282" t="str">
        <f t="shared" si="2"/>
        <v>B</v>
      </c>
    </row>
    <row r="11" spans="1:8" ht="14.25" x14ac:dyDescent="0.25">
      <c r="A11" s="279" t="s">
        <v>1076</v>
      </c>
      <c r="B11" s="273" t="s">
        <v>281</v>
      </c>
      <c r="D11" s="280" t="s">
        <v>281</v>
      </c>
      <c r="E11" s="281">
        <v>7</v>
      </c>
      <c r="F11" s="281" t="str">
        <f t="shared" si="0"/>
        <v>B7</v>
      </c>
      <c r="G11" s="282" t="str">
        <f t="shared" si="1"/>
        <v>B</v>
      </c>
      <c r="H11" s="282" t="str">
        <f t="shared" si="2"/>
        <v>B</v>
      </c>
    </row>
    <row r="12" spans="1:8" ht="14.25" x14ac:dyDescent="0.25">
      <c r="A12" s="279" t="s">
        <v>1077</v>
      </c>
      <c r="B12" s="273" t="s">
        <v>281</v>
      </c>
      <c r="D12" s="280" t="s">
        <v>281</v>
      </c>
      <c r="E12" s="281">
        <v>8</v>
      </c>
      <c r="F12" s="281" t="str">
        <f t="shared" si="0"/>
        <v>B8</v>
      </c>
      <c r="G12" s="282" t="str">
        <f t="shared" si="1"/>
        <v>B</v>
      </c>
      <c r="H12" s="282" t="str">
        <f t="shared" si="2"/>
        <v>B</v>
      </c>
    </row>
    <row r="13" spans="1:8" ht="14.25" x14ac:dyDescent="0.25">
      <c r="A13" s="279" t="s">
        <v>1070</v>
      </c>
      <c r="B13" s="273" t="s">
        <v>214</v>
      </c>
      <c r="D13" s="280" t="s">
        <v>281</v>
      </c>
      <c r="E13" s="281">
        <v>9</v>
      </c>
      <c r="F13" s="281" t="str">
        <f t="shared" si="0"/>
        <v>B9</v>
      </c>
      <c r="G13" s="282" t="str">
        <f t="shared" si="1"/>
        <v>B</v>
      </c>
      <c r="H13" s="282" t="str">
        <f t="shared" si="2"/>
        <v>B</v>
      </c>
    </row>
    <row r="14" spans="1:8" ht="14.25" x14ac:dyDescent="0.25">
      <c r="A14" s="279" t="s">
        <v>1112</v>
      </c>
      <c r="B14" s="287"/>
      <c r="D14" s="280" t="s">
        <v>281</v>
      </c>
      <c r="E14" s="281">
        <v>10</v>
      </c>
      <c r="F14" s="281" t="str">
        <f t="shared" si="0"/>
        <v>B10</v>
      </c>
      <c r="G14" s="282" t="str">
        <f t="shared" si="1"/>
        <v>B</v>
      </c>
      <c r="H14" s="282" t="str">
        <f t="shared" si="2"/>
        <v>B</v>
      </c>
    </row>
    <row r="15" spans="1:8" ht="14.25" x14ac:dyDescent="0.25">
      <c r="A15" s="279" t="s">
        <v>1078</v>
      </c>
      <c r="B15" s="273" t="s">
        <v>281</v>
      </c>
      <c r="D15" s="280" t="s">
        <v>21</v>
      </c>
      <c r="E15" s="281">
        <v>5</v>
      </c>
      <c r="F15" s="281" t="str">
        <f t="shared" si="0"/>
        <v>C5</v>
      </c>
      <c r="G15" s="282" t="str">
        <f t="shared" si="1"/>
        <v>A</v>
      </c>
      <c r="H15" s="282" t="str">
        <f t="shared" si="2"/>
        <v>A</v>
      </c>
    </row>
    <row r="16" spans="1:8" ht="14.25" x14ac:dyDescent="0.25">
      <c r="A16" s="279" t="s">
        <v>1113</v>
      </c>
      <c r="B16" s="287"/>
      <c r="D16" s="280" t="s">
        <v>21</v>
      </c>
      <c r="E16" s="281">
        <v>6</v>
      </c>
      <c r="F16" s="281" t="str">
        <f t="shared" si="0"/>
        <v>C6</v>
      </c>
      <c r="G16" s="282" t="str">
        <f t="shared" si="1"/>
        <v>A</v>
      </c>
      <c r="H16" s="282" t="str">
        <f t="shared" si="2"/>
        <v>A</v>
      </c>
    </row>
    <row r="17" spans="1:8" ht="14.25" x14ac:dyDescent="0.25">
      <c r="A17" s="279" t="s">
        <v>1114</v>
      </c>
      <c r="B17" s="287"/>
      <c r="D17" s="280" t="s">
        <v>21</v>
      </c>
      <c r="E17" s="281">
        <v>7</v>
      </c>
      <c r="F17" s="281" t="str">
        <f t="shared" si="0"/>
        <v>C7</v>
      </c>
      <c r="G17" s="282" t="str">
        <f t="shared" si="1"/>
        <v>B</v>
      </c>
      <c r="H17" s="282" t="str">
        <f t="shared" si="2"/>
        <v>B</v>
      </c>
    </row>
    <row r="18" spans="1:8" ht="14.25" x14ac:dyDescent="0.25">
      <c r="A18" s="279" t="s">
        <v>1115</v>
      </c>
      <c r="B18" s="287"/>
      <c r="D18" s="280" t="s">
        <v>21</v>
      </c>
      <c r="E18" s="281">
        <v>8</v>
      </c>
      <c r="F18" s="281" t="str">
        <f t="shared" si="0"/>
        <v>C8</v>
      </c>
      <c r="G18" s="282" t="str">
        <f t="shared" si="1"/>
        <v>B</v>
      </c>
      <c r="H18" s="282" t="str">
        <f t="shared" si="2"/>
        <v>B</v>
      </c>
    </row>
    <row r="19" spans="1:8" ht="14.25" x14ac:dyDescent="0.25">
      <c r="A19" s="279" t="s">
        <v>1116</v>
      </c>
      <c r="B19" s="287"/>
      <c r="D19" s="280" t="s">
        <v>21</v>
      </c>
      <c r="E19" s="281">
        <v>9</v>
      </c>
      <c r="F19" s="281" t="str">
        <f t="shared" si="0"/>
        <v>C9</v>
      </c>
      <c r="G19" s="282" t="str">
        <f t="shared" si="1"/>
        <v>C</v>
      </c>
      <c r="H19" s="282" t="str">
        <f t="shared" si="2"/>
        <v>C</v>
      </c>
    </row>
    <row r="20" spans="1:8" ht="14.25" x14ac:dyDescent="0.25">
      <c r="A20" s="279" t="s">
        <v>1079</v>
      </c>
      <c r="B20" s="273" t="s">
        <v>281</v>
      </c>
      <c r="D20" s="280" t="s">
        <v>21</v>
      </c>
      <c r="E20" s="281">
        <v>10</v>
      </c>
      <c r="F20" s="281" t="str">
        <f t="shared" si="0"/>
        <v>C10</v>
      </c>
      <c r="G20" s="282" t="str">
        <f t="shared" si="1"/>
        <v>C</v>
      </c>
      <c r="H20" s="282" t="str">
        <f t="shared" si="2"/>
        <v>C</v>
      </c>
    </row>
    <row r="21" spans="1:8" ht="14.25" x14ac:dyDescent="0.25">
      <c r="A21" s="279" t="s">
        <v>1080</v>
      </c>
      <c r="B21" s="273" t="s">
        <v>281</v>
      </c>
      <c r="D21" s="280" t="s">
        <v>200</v>
      </c>
      <c r="E21" s="281">
        <v>5</v>
      </c>
      <c r="F21" s="281" t="str">
        <f t="shared" si="0"/>
        <v>D5</v>
      </c>
      <c r="G21" s="282" t="str">
        <f t="shared" si="1"/>
        <v>A</v>
      </c>
      <c r="H21" s="282" t="str">
        <f t="shared" si="2"/>
        <v>A</v>
      </c>
    </row>
    <row r="22" spans="1:8" ht="14.25" x14ac:dyDescent="0.25">
      <c r="A22" s="279" t="s">
        <v>1081</v>
      </c>
      <c r="B22" s="273" t="s">
        <v>281</v>
      </c>
      <c r="D22" s="280" t="s">
        <v>200</v>
      </c>
      <c r="E22" s="281">
        <v>6</v>
      </c>
      <c r="F22" s="281" t="str">
        <f t="shared" si="0"/>
        <v>D6</v>
      </c>
      <c r="G22" s="282" t="str">
        <f t="shared" si="1"/>
        <v>D</v>
      </c>
      <c r="H22" s="282" t="str">
        <f t="shared" si="2"/>
        <v>D</v>
      </c>
    </row>
    <row r="23" spans="1:8" ht="14.25" x14ac:dyDescent="0.25">
      <c r="A23" s="279" t="s">
        <v>1082</v>
      </c>
      <c r="B23" s="273" t="s">
        <v>281</v>
      </c>
      <c r="D23" s="280" t="s">
        <v>200</v>
      </c>
      <c r="E23" s="281">
        <v>7</v>
      </c>
      <c r="F23" s="281" t="str">
        <f t="shared" si="0"/>
        <v>D7</v>
      </c>
      <c r="G23" s="282" t="str">
        <f t="shared" si="1"/>
        <v>B</v>
      </c>
      <c r="H23" s="282" t="str">
        <f t="shared" si="2"/>
        <v>B</v>
      </c>
    </row>
    <row r="24" spans="1:8" ht="14.25" x14ac:dyDescent="0.25">
      <c r="A24" s="279" t="s">
        <v>1083</v>
      </c>
      <c r="B24" s="273" t="s">
        <v>281</v>
      </c>
      <c r="D24" s="280" t="s">
        <v>200</v>
      </c>
      <c r="E24" s="281">
        <v>8</v>
      </c>
      <c r="F24" s="281" t="str">
        <f t="shared" si="0"/>
        <v>D8</v>
      </c>
      <c r="G24" s="282" t="str">
        <f t="shared" si="1"/>
        <v>E</v>
      </c>
      <c r="H24" s="282" t="str">
        <f t="shared" si="2"/>
        <v>E</v>
      </c>
    </row>
    <row r="25" spans="1:8" ht="14.25" x14ac:dyDescent="0.25">
      <c r="A25" s="279" t="s">
        <v>1117</v>
      </c>
      <c r="B25" s="287"/>
      <c r="D25" s="280" t="s">
        <v>200</v>
      </c>
      <c r="E25" s="281">
        <v>9</v>
      </c>
      <c r="F25" s="281" t="str">
        <f t="shared" si="0"/>
        <v>D9</v>
      </c>
      <c r="G25" s="282" t="str">
        <f t="shared" si="1"/>
        <v>A</v>
      </c>
      <c r="H25" s="282" t="str">
        <f t="shared" si="2"/>
        <v>A</v>
      </c>
    </row>
    <row r="26" spans="1:8" ht="14.25" x14ac:dyDescent="0.25">
      <c r="A26" s="279" t="s">
        <v>1092</v>
      </c>
      <c r="B26" s="273" t="s">
        <v>21</v>
      </c>
      <c r="D26" s="280" t="s">
        <v>200</v>
      </c>
      <c r="E26" s="281">
        <v>10</v>
      </c>
      <c r="F26" s="281" t="str">
        <f t="shared" si="0"/>
        <v>D10</v>
      </c>
      <c r="G26" s="282" t="str">
        <f t="shared" si="1"/>
        <v>D</v>
      </c>
      <c r="H26" s="282" t="str">
        <f t="shared" si="2"/>
        <v>D</v>
      </c>
    </row>
    <row r="27" spans="1:8" ht="14.25" x14ac:dyDescent="0.25">
      <c r="A27" s="279" t="s">
        <v>1118</v>
      </c>
      <c r="B27" s="287"/>
      <c r="D27" s="280" t="s">
        <v>3</v>
      </c>
      <c r="E27" s="281">
        <v>5</v>
      </c>
      <c r="F27" s="281" t="str">
        <f t="shared" si="0"/>
        <v>E5</v>
      </c>
      <c r="G27" s="282" t="str">
        <f t="shared" si="1"/>
        <v>B</v>
      </c>
      <c r="H27" s="282" t="str">
        <f t="shared" si="2"/>
        <v>B</v>
      </c>
    </row>
    <row r="28" spans="1:8" ht="14.25" x14ac:dyDescent="0.25">
      <c r="A28" s="279" t="s">
        <v>1119</v>
      </c>
      <c r="B28" s="287"/>
      <c r="D28" s="280" t="s">
        <v>3</v>
      </c>
      <c r="E28" s="281">
        <v>6</v>
      </c>
      <c r="F28" s="281" t="str">
        <f t="shared" si="0"/>
        <v>E6</v>
      </c>
      <c r="G28" s="282" t="str">
        <f t="shared" si="1"/>
        <v>E</v>
      </c>
      <c r="H28" s="282" t="str">
        <f t="shared" si="2"/>
        <v>E</v>
      </c>
    </row>
    <row r="29" spans="1:8" ht="14.25" x14ac:dyDescent="0.25">
      <c r="A29" s="279" t="s">
        <v>1120</v>
      </c>
      <c r="B29" s="287"/>
      <c r="D29" s="280" t="s">
        <v>3</v>
      </c>
      <c r="E29" s="281">
        <v>7</v>
      </c>
      <c r="F29" s="281" t="str">
        <f t="shared" si="0"/>
        <v>E7</v>
      </c>
      <c r="G29" s="282" t="str">
        <f t="shared" si="1"/>
        <v>B</v>
      </c>
      <c r="H29" s="282" t="str">
        <f t="shared" si="2"/>
        <v>B</v>
      </c>
    </row>
    <row r="30" spans="1:8" ht="14.25" x14ac:dyDescent="0.25">
      <c r="A30" s="279" t="s">
        <v>1121</v>
      </c>
      <c r="B30" s="287"/>
      <c r="D30" s="280" t="s">
        <v>3</v>
      </c>
      <c r="E30" s="281">
        <v>8</v>
      </c>
      <c r="F30" s="281" t="str">
        <f t="shared" si="0"/>
        <v>E8</v>
      </c>
      <c r="G30" s="282" t="str">
        <f t="shared" si="1"/>
        <v>E</v>
      </c>
      <c r="H30" s="282" t="str">
        <f t="shared" si="2"/>
        <v>E</v>
      </c>
    </row>
    <row r="31" spans="1:8" ht="14.25" x14ac:dyDescent="0.25">
      <c r="A31" s="279" t="s">
        <v>1071</v>
      </c>
      <c r="B31" s="273" t="s">
        <v>214</v>
      </c>
      <c r="D31" s="280" t="s">
        <v>3</v>
      </c>
      <c r="E31" s="281">
        <v>9</v>
      </c>
      <c r="F31" s="281" t="str">
        <f t="shared" si="0"/>
        <v>E9</v>
      </c>
      <c r="G31" s="282" t="str">
        <f t="shared" si="1"/>
        <v>B</v>
      </c>
      <c r="H31" s="282" t="str">
        <f t="shared" si="2"/>
        <v>B</v>
      </c>
    </row>
    <row r="32" spans="1:8" ht="14.25" x14ac:dyDescent="0.25">
      <c r="A32" s="279" t="s">
        <v>1072</v>
      </c>
      <c r="B32" s="273" t="s">
        <v>214</v>
      </c>
      <c r="D32" s="280" t="s">
        <v>3</v>
      </c>
      <c r="E32" s="281">
        <v>10</v>
      </c>
      <c r="F32" s="281" t="str">
        <f t="shared" si="0"/>
        <v>E10</v>
      </c>
      <c r="G32" s="282" t="str">
        <f t="shared" si="1"/>
        <v>E</v>
      </c>
      <c r="H32" s="282" t="str">
        <f t="shared" si="2"/>
        <v>E</v>
      </c>
    </row>
    <row r="33" spans="1:8" ht="14.25" x14ac:dyDescent="0.25">
      <c r="A33" s="279" t="s">
        <v>1084</v>
      </c>
      <c r="B33" s="273" t="s">
        <v>281</v>
      </c>
      <c r="D33" s="280" t="s">
        <v>6</v>
      </c>
      <c r="E33" s="281">
        <v>5</v>
      </c>
      <c r="F33" s="281" t="str">
        <f t="shared" si="0"/>
        <v>F5</v>
      </c>
      <c r="G33" s="282" t="str">
        <f t="shared" si="1"/>
        <v>A</v>
      </c>
      <c r="H33" s="282" t="str">
        <f t="shared" si="2"/>
        <v>A</v>
      </c>
    </row>
    <row r="34" spans="1:8" ht="14.25" x14ac:dyDescent="0.25">
      <c r="A34" s="279" t="s">
        <v>1085</v>
      </c>
      <c r="B34" s="273" t="s">
        <v>281</v>
      </c>
      <c r="D34" s="280" t="s">
        <v>6</v>
      </c>
      <c r="E34" s="281">
        <v>6</v>
      </c>
      <c r="F34" s="281" t="str">
        <f t="shared" si="0"/>
        <v>F6</v>
      </c>
      <c r="G34" s="282" t="str">
        <f t="shared" si="1"/>
        <v>D</v>
      </c>
      <c r="H34" s="282" t="str">
        <f t="shared" si="2"/>
        <v>D</v>
      </c>
    </row>
    <row r="35" spans="1:8" ht="14.25" x14ac:dyDescent="0.25">
      <c r="A35" s="279" t="s">
        <v>1093</v>
      </c>
      <c r="B35" s="273" t="s">
        <v>21</v>
      </c>
      <c r="D35" s="280" t="s">
        <v>6</v>
      </c>
      <c r="E35" s="281">
        <v>7</v>
      </c>
      <c r="F35" s="281" t="str">
        <f t="shared" si="0"/>
        <v>F7</v>
      </c>
      <c r="G35" s="282" t="str">
        <f t="shared" si="1"/>
        <v>B</v>
      </c>
      <c r="H35" s="282" t="str">
        <f t="shared" si="2"/>
        <v>B</v>
      </c>
    </row>
    <row r="36" spans="1:8" ht="14.25" x14ac:dyDescent="0.25">
      <c r="A36" s="279" t="s">
        <v>1122</v>
      </c>
      <c r="B36" s="287"/>
      <c r="D36" s="280" t="s">
        <v>6</v>
      </c>
      <c r="E36" s="281">
        <v>8</v>
      </c>
      <c r="F36" s="281" t="str">
        <f t="shared" si="0"/>
        <v>F8</v>
      </c>
      <c r="G36" s="282" t="str">
        <f t="shared" si="1"/>
        <v>E</v>
      </c>
      <c r="H36" s="282" t="str">
        <f t="shared" si="2"/>
        <v>E</v>
      </c>
    </row>
    <row r="37" spans="1:8" ht="14.25" x14ac:dyDescent="0.25">
      <c r="A37" s="279" t="s">
        <v>1096</v>
      </c>
      <c r="B37" s="273" t="s">
        <v>200</v>
      </c>
      <c r="D37" s="280" t="s">
        <v>6</v>
      </c>
      <c r="E37" s="281">
        <v>9</v>
      </c>
      <c r="F37" s="281" t="str">
        <f t="shared" si="0"/>
        <v>F9</v>
      </c>
      <c r="G37" s="282" t="str">
        <f t="shared" si="1"/>
        <v>C</v>
      </c>
      <c r="H37" s="282" t="str">
        <f t="shared" si="2"/>
        <v>C</v>
      </c>
    </row>
    <row r="38" spans="1:8" ht="14.25" x14ac:dyDescent="0.25">
      <c r="A38" s="279" t="s">
        <v>1123</v>
      </c>
      <c r="B38" s="287"/>
      <c r="D38" s="280" t="s">
        <v>6</v>
      </c>
      <c r="E38" s="281">
        <v>10</v>
      </c>
      <c r="F38" s="281" t="str">
        <f t="shared" si="0"/>
        <v>F10</v>
      </c>
      <c r="G38" s="282" t="str">
        <f t="shared" si="1"/>
        <v>F</v>
      </c>
      <c r="H38" s="282" t="str">
        <f t="shared" si="2"/>
        <v>F</v>
      </c>
    </row>
    <row r="39" spans="1:8" ht="14.25" x14ac:dyDescent="0.25">
      <c r="A39" s="279" t="s">
        <v>1124</v>
      </c>
      <c r="B39" s="287"/>
      <c r="D39" s="280" t="s">
        <v>943</v>
      </c>
      <c r="E39" s="281">
        <v>1</v>
      </c>
      <c r="F39" s="281" t="str">
        <f t="shared" si="0"/>
        <v>N1</v>
      </c>
      <c r="G39" s="282" t="str">
        <f t="shared" si="1"/>
        <v>C</v>
      </c>
      <c r="H39" s="282" t="str">
        <f t="shared" si="2"/>
        <v>C</v>
      </c>
    </row>
    <row r="40" spans="1:8" ht="14.25" x14ac:dyDescent="0.25">
      <c r="A40" s="279" t="s">
        <v>1125</v>
      </c>
      <c r="B40" s="287"/>
      <c r="D40" s="280" t="s">
        <v>943</v>
      </c>
      <c r="E40" s="281">
        <v>2</v>
      </c>
      <c r="F40" s="281" t="str">
        <f t="shared" si="0"/>
        <v>N2</v>
      </c>
      <c r="G40" s="282" t="str">
        <f t="shared" si="1"/>
        <v>F</v>
      </c>
      <c r="H40" s="282" t="str">
        <f t="shared" si="2"/>
        <v>F</v>
      </c>
    </row>
    <row r="41" spans="1:8" ht="14.25" x14ac:dyDescent="0.25">
      <c r="A41" s="279" t="s">
        <v>1126</v>
      </c>
      <c r="B41" s="287"/>
      <c r="D41" s="280" t="s">
        <v>943</v>
      </c>
      <c r="E41" s="281">
        <v>3</v>
      </c>
      <c r="F41" s="281" t="str">
        <f t="shared" si="0"/>
        <v>N3</v>
      </c>
      <c r="G41" s="282" t="str">
        <f t="shared" si="1"/>
        <v>B</v>
      </c>
      <c r="H41" s="282" t="str">
        <f t="shared" si="2"/>
        <v>B</v>
      </c>
    </row>
    <row r="42" spans="1:8" ht="14.25" x14ac:dyDescent="0.25">
      <c r="A42" s="279" t="s">
        <v>1073</v>
      </c>
      <c r="B42" s="273" t="s">
        <v>214</v>
      </c>
      <c r="D42" s="280" t="s">
        <v>943</v>
      </c>
      <c r="E42" s="281">
        <v>4</v>
      </c>
      <c r="F42" s="281" t="str">
        <f t="shared" si="0"/>
        <v>N4</v>
      </c>
      <c r="G42" s="282" t="str">
        <f t="shared" si="1"/>
        <v>E</v>
      </c>
      <c r="H42" s="282" t="str">
        <f t="shared" si="2"/>
        <v>E</v>
      </c>
    </row>
    <row r="43" spans="1:8" ht="14.25" x14ac:dyDescent="0.25">
      <c r="A43" s="279" t="s">
        <v>1097</v>
      </c>
      <c r="B43" s="273" t="s">
        <v>200</v>
      </c>
    </row>
    <row r="44" spans="1:8" ht="14.25" x14ac:dyDescent="0.25">
      <c r="A44" s="279" t="s">
        <v>1086</v>
      </c>
      <c r="B44" s="273" t="s">
        <v>281</v>
      </c>
    </row>
    <row r="45" spans="1:8" ht="14.25" x14ac:dyDescent="0.25">
      <c r="A45" s="279" t="s">
        <v>1099</v>
      </c>
      <c r="B45" s="273" t="s">
        <v>3</v>
      </c>
    </row>
    <row r="46" spans="1:8" ht="14.25" x14ac:dyDescent="0.25">
      <c r="A46" s="279" t="s">
        <v>1074</v>
      </c>
      <c r="B46" s="273" t="s">
        <v>214</v>
      </c>
    </row>
    <row r="47" spans="1:8" ht="14.25" x14ac:dyDescent="0.25">
      <c r="A47" s="279" t="s">
        <v>1127</v>
      </c>
      <c r="B47" s="287"/>
    </row>
    <row r="48" spans="1:8" ht="14.25" x14ac:dyDescent="0.25">
      <c r="A48" s="279" t="s">
        <v>1100</v>
      </c>
      <c r="B48" s="273" t="s">
        <v>3</v>
      </c>
    </row>
    <row r="49" spans="1:2" ht="14.25" x14ac:dyDescent="0.25">
      <c r="A49" s="279" t="s">
        <v>1128</v>
      </c>
      <c r="B49" s="287"/>
    </row>
    <row r="50" spans="1:2" ht="14.25" x14ac:dyDescent="0.25">
      <c r="A50" s="279" t="s">
        <v>1129</v>
      </c>
      <c r="B50" s="287"/>
    </row>
    <row r="51" spans="1:2" ht="14.25" x14ac:dyDescent="0.25">
      <c r="A51" s="279" t="s">
        <v>1130</v>
      </c>
      <c r="B51" s="287"/>
    </row>
    <row r="52" spans="1:2" ht="14.25" x14ac:dyDescent="0.25">
      <c r="A52" s="279" t="s">
        <v>1131</v>
      </c>
      <c r="B52" s="287"/>
    </row>
    <row r="53" spans="1:2" ht="14.25" x14ac:dyDescent="0.25">
      <c r="A53" s="279" t="s">
        <v>1087</v>
      </c>
      <c r="B53" s="273" t="s">
        <v>281</v>
      </c>
    </row>
    <row r="54" spans="1:2" ht="14.25" x14ac:dyDescent="0.25">
      <c r="A54" s="279" t="s">
        <v>1101</v>
      </c>
      <c r="B54" s="273" t="s">
        <v>3</v>
      </c>
    </row>
    <row r="55" spans="1:2" ht="14.25" x14ac:dyDescent="0.25">
      <c r="A55" s="279" t="s">
        <v>1088</v>
      </c>
      <c r="B55" s="273" t="s">
        <v>281</v>
      </c>
    </row>
    <row r="56" spans="1:2" ht="14.25" x14ac:dyDescent="0.25">
      <c r="A56" s="279" t="s">
        <v>1102</v>
      </c>
      <c r="B56" s="273" t="s">
        <v>3</v>
      </c>
    </row>
    <row r="57" spans="1:2" ht="14.25" x14ac:dyDescent="0.25">
      <c r="A57" s="279" t="s">
        <v>1089</v>
      </c>
      <c r="B57" s="273" t="s">
        <v>281</v>
      </c>
    </row>
    <row r="58" spans="1:2" ht="14.25" x14ac:dyDescent="0.25">
      <c r="A58" s="279" t="s">
        <v>1132</v>
      </c>
      <c r="B58" s="287"/>
    </row>
    <row r="59" spans="1:2" ht="14.25" x14ac:dyDescent="0.25">
      <c r="A59" s="279" t="s">
        <v>1105</v>
      </c>
      <c r="B59" s="273" t="s">
        <v>6</v>
      </c>
    </row>
    <row r="60" spans="1:2" ht="14.25" x14ac:dyDescent="0.25">
      <c r="A60" s="279" t="s">
        <v>1133</v>
      </c>
      <c r="B60" s="287"/>
    </row>
    <row r="61" spans="1:2" ht="14.25" x14ac:dyDescent="0.25">
      <c r="A61" s="279" t="s">
        <v>1134</v>
      </c>
      <c r="B61" s="287"/>
    </row>
    <row r="62" spans="1:2" ht="14.25" x14ac:dyDescent="0.25">
      <c r="A62" s="279" t="s">
        <v>1135</v>
      </c>
      <c r="B62" s="287"/>
    </row>
    <row r="63" spans="1:2" ht="14.25" x14ac:dyDescent="0.25">
      <c r="A63" s="279" t="s">
        <v>1136</v>
      </c>
      <c r="B63" s="287"/>
    </row>
    <row r="64" spans="1:2" ht="14.25" x14ac:dyDescent="0.25">
      <c r="A64" s="279" t="s">
        <v>1075</v>
      </c>
      <c r="B64" s="273" t="s">
        <v>214</v>
      </c>
    </row>
    <row r="65" spans="1:2" ht="14.25" x14ac:dyDescent="0.25">
      <c r="A65" s="279" t="s">
        <v>1098</v>
      </c>
      <c r="B65" s="273" t="s">
        <v>200</v>
      </c>
    </row>
    <row r="66" spans="1:2" ht="14.25" x14ac:dyDescent="0.25">
      <c r="A66" s="279" t="s">
        <v>1090</v>
      </c>
      <c r="B66" s="273" t="s">
        <v>281</v>
      </c>
    </row>
    <row r="67" spans="1:2" ht="14.25" x14ac:dyDescent="0.25">
      <c r="A67" s="279" t="s">
        <v>1103</v>
      </c>
      <c r="B67" s="273" t="s">
        <v>3</v>
      </c>
    </row>
    <row r="68" spans="1:2" ht="14.25" x14ac:dyDescent="0.25">
      <c r="A68" s="279" t="s">
        <v>1094</v>
      </c>
      <c r="B68" s="273" t="s">
        <v>21</v>
      </c>
    </row>
    <row r="69" spans="1:2" ht="14.25" x14ac:dyDescent="0.25">
      <c r="A69" s="279" t="s">
        <v>1095</v>
      </c>
      <c r="B69" s="273" t="s">
        <v>21</v>
      </c>
    </row>
    <row r="70" spans="1:2" ht="14.25" x14ac:dyDescent="0.25">
      <c r="A70" s="279" t="s">
        <v>1137</v>
      </c>
      <c r="B70" s="287"/>
    </row>
    <row r="71" spans="1:2" ht="14.25" x14ac:dyDescent="0.25">
      <c r="A71" s="279" t="s">
        <v>1138</v>
      </c>
      <c r="B71" s="287"/>
    </row>
    <row r="72" spans="1:2" ht="14.25" x14ac:dyDescent="0.25">
      <c r="A72" s="279" t="s">
        <v>1106</v>
      </c>
      <c r="B72" s="273" t="s">
        <v>6</v>
      </c>
    </row>
    <row r="73" spans="1:2" ht="14.25" x14ac:dyDescent="0.25">
      <c r="A73" s="279" t="s">
        <v>1091</v>
      </c>
      <c r="B73" s="273" t="s">
        <v>281</v>
      </c>
    </row>
    <row r="74" spans="1:2" ht="14.25" x14ac:dyDescent="0.25">
      <c r="A74" s="279" t="s">
        <v>1104</v>
      </c>
      <c r="B74" s="273" t="s">
        <v>3</v>
      </c>
    </row>
    <row r="75" spans="1:2" ht="14.25" x14ac:dyDescent="0.25">
      <c r="A75" s="279" t="s">
        <v>1139</v>
      </c>
      <c r="B75" s="287"/>
    </row>
    <row r="76" spans="1:2" ht="14.25" x14ac:dyDescent="0.25">
      <c r="A76" s="279" t="s">
        <v>1140</v>
      </c>
      <c r="B76" s="287"/>
    </row>
    <row r="77" spans="1:2" ht="14.25" x14ac:dyDescent="0.25">
      <c r="A77" s="279" t="s">
        <v>1141</v>
      </c>
      <c r="B77" s="287"/>
    </row>
    <row r="78" spans="1:2" ht="14.25" x14ac:dyDescent="0.25">
      <c r="A78" s="279" t="s">
        <v>1142</v>
      </c>
      <c r="B78" s="287"/>
    </row>
    <row r="79" spans="1:2" ht="14.25" x14ac:dyDescent="0.25">
      <c r="A79" s="279" t="s">
        <v>1143</v>
      </c>
      <c r="B79" s="287"/>
    </row>
  </sheetData>
  <mergeCells count="2">
    <mergeCell ref="F1:H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S337"/>
  <sheetViews>
    <sheetView topLeftCell="B112" zoomScale="90" zoomScaleNormal="90" workbookViewId="0">
      <selection activeCell="F137" sqref="F137"/>
    </sheetView>
  </sheetViews>
  <sheetFormatPr baseColWidth="10" defaultRowHeight="15" x14ac:dyDescent="0.25"/>
  <cols>
    <col min="1" max="1" width="27.5703125" style="80" customWidth="1"/>
    <col min="2" max="2" width="12.7109375" style="80" bestFit="1" customWidth="1"/>
    <col min="3" max="3" width="14.140625" style="80" customWidth="1"/>
    <col min="4" max="12" width="11.42578125" style="80"/>
    <col min="13" max="13" width="15" style="80" customWidth="1"/>
    <col min="14" max="20" width="10.7109375" style="102" customWidth="1"/>
    <col min="21" max="21" width="14.5703125" style="102" customWidth="1"/>
    <col min="22" max="28" width="11.42578125" style="80"/>
    <col min="29" max="29" width="19.28515625" style="80" bestFit="1" customWidth="1"/>
    <col min="30" max="16384" width="11.42578125" style="80"/>
  </cols>
  <sheetData>
    <row r="1" spans="1:41" x14ac:dyDescent="0.25">
      <c r="F1" s="321" t="s">
        <v>30</v>
      </c>
      <c r="G1" s="322"/>
      <c r="H1" s="322"/>
      <c r="I1" s="322"/>
      <c r="J1" s="322"/>
      <c r="K1" s="334"/>
      <c r="V1" s="214">
        <f>V4/V12</f>
        <v>1.0569112238556826</v>
      </c>
      <c r="W1" s="214">
        <f>W4/W12</f>
        <v>0.51531582588545977</v>
      </c>
      <c r="X1" s="243"/>
      <c r="Y1" s="242"/>
      <c r="Z1" s="243"/>
      <c r="AB1" s="80" t="s">
        <v>980</v>
      </c>
      <c r="AJ1" s="80" t="s">
        <v>981</v>
      </c>
    </row>
    <row r="2" spans="1:41" ht="15" customHeight="1" x14ac:dyDescent="0.25">
      <c r="A2" s="333" t="s">
        <v>966</v>
      </c>
      <c r="B2" s="351" t="s">
        <v>961</v>
      </c>
      <c r="C2" s="352"/>
      <c r="D2" s="353" t="s">
        <v>962</v>
      </c>
      <c r="E2" s="354"/>
      <c r="F2" s="355" t="s">
        <v>963</v>
      </c>
      <c r="G2" s="356"/>
      <c r="H2" s="355" t="s">
        <v>964</v>
      </c>
      <c r="I2" s="356"/>
      <c r="J2" s="355" t="s">
        <v>965</v>
      </c>
      <c r="K2" s="357"/>
      <c r="M2" s="333" t="s">
        <v>966</v>
      </c>
      <c r="N2" s="321" t="s">
        <v>969</v>
      </c>
      <c r="O2" s="322"/>
      <c r="P2" s="322"/>
      <c r="Q2" s="322"/>
      <c r="R2" s="322"/>
      <c r="S2" s="334"/>
      <c r="U2" s="333" t="s">
        <v>966</v>
      </c>
      <c r="V2" s="321" t="s">
        <v>960</v>
      </c>
      <c r="W2" s="322"/>
      <c r="X2" s="322"/>
      <c r="Y2" s="322"/>
      <c r="Z2" s="323"/>
      <c r="AB2" s="333" t="s">
        <v>966</v>
      </c>
      <c r="AC2" s="321" t="s">
        <v>978</v>
      </c>
      <c r="AD2" s="322"/>
      <c r="AE2" s="322"/>
      <c r="AF2" s="322"/>
      <c r="AG2" s="323"/>
      <c r="AI2" s="333" t="s">
        <v>966</v>
      </c>
      <c r="AJ2" s="321" t="s">
        <v>979</v>
      </c>
      <c r="AK2" s="322"/>
      <c r="AL2" s="322"/>
      <c r="AM2" s="322"/>
      <c r="AN2" s="323"/>
      <c r="AO2" s="80" t="s">
        <v>982</v>
      </c>
    </row>
    <row r="3" spans="1:41" ht="15.75" thickBot="1" x14ac:dyDescent="0.3">
      <c r="A3" s="333"/>
      <c r="B3" s="90" t="s">
        <v>34</v>
      </c>
      <c r="C3" s="91">
        <v>2001</v>
      </c>
      <c r="D3" s="91">
        <v>2001</v>
      </c>
      <c r="E3" s="91">
        <v>1991</v>
      </c>
      <c r="F3" s="91">
        <v>1991</v>
      </c>
      <c r="G3" s="91">
        <v>1980</v>
      </c>
      <c r="H3" s="91">
        <v>1980</v>
      </c>
      <c r="I3" s="91">
        <v>1970</v>
      </c>
      <c r="J3" s="91">
        <v>1970</v>
      </c>
      <c r="K3" s="99">
        <v>1960</v>
      </c>
      <c r="M3" s="333"/>
      <c r="N3" s="90" t="s">
        <v>34</v>
      </c>
      <c r="O3" s="91">
        <v>2001</v>
      </c>
      <c r="P3" s="91">
        <v>1991</v>
      </c>
      <c r="Q3" s="91">
        <v>1980</v>
      </c>
      <c r="R3" s="91">
        <v>1970</v>
      </c>
      <c r="S3" s="99">
        <v>1960</v>
      </c>
      <c r="U3" s="333"/>
      <c r="V3" s="69" t="s">
        <v>961</v>
      </c>
      <c r="W3" s="66" t="s">
        <v>962</v>
      </c>
      <c r="X3" s="66" t="s">
        <v>963</v>
      </c>
      <c r="Y3" s="66" t="s">
        <v>964</v>
      </c>
      <c r="Z3" s="67" t="s">
        <v>965</v>
      </c>
      <c r="AB3" s="333"/>
      <c r="AC3" s="69" t="s">
        <v>961</v>
      </c>
      <c r="AD3" s="66" t="s">
        <v>962</v>
      </c>
      <c r="AE3" s="66" t="s">
        <v>963</v>
      </c>
      <c r="AF3" s="66" t="s">
        <v>964</v>
      </c>
      <c r="AG3" s="67" t="s">
        <v>965</v>
      </c>
      <c r="AI3" s="333"/>
      <c r="AJ3" s="69" t="s">
        <v>961</v>
      </c>
      <c r="AK3" s="66" t="s">
        <v>962</v>
      </c>
      <c r="AL3" s="66" t="s">
        <v>963</v>
      </c>
      <c r="AM3" s="66" t="s">
        <v>964</v>
      </c>
      <c r="AN3" s="67" t="s">
        <v>965</v>
      </c>
    </row>
    <row r="4" spans="1:41" ht="15.75" thickBot="1" x14ac:dyDescent="0.3">
      <c r="A4" s="92" t="s">
        <v>940</v>
      </c>
      <c r="B4" s="93">
        <f>SUMIF('Todas las localidades'!$AH$8:$AH$967,'Estr. fij x períodos'!$A4,'Todas las localidades'!Z$8:Z$967)</f>
        <v>13588171</v>
      </c>
      <c r="C4" s="94">
        <f>SUMIF('Todas las localidades'!$AH$8:$AH$967,'Estr. fij x períodos'!$A4,'Todas las localidades'!AA$8:AA$967)</f>
        <v>12053296</v>
      </c>
      <c r="D4" s="94">
        <f>SUMIF('Todas las localidades'!$AI$8:$AI$967,'Estr. fij x períodos'!$A4,'Todas las localidades'!AA$8:AA$967)</f>
        <v>12053296</v>
      </c>
      <c r="E4" s="94">
        <f>SUMIF('Todas las localidades'!$AI$8:$AI$967,'Estr. fij x períodos'!$A4,'Todas las localidades'!AB$8:AB$967)</f>
        <v>11301472</v>
      </c>
      <c r="F4" s="94">
        <f>SUMIF('Todas las localidades'!$AG$8:$AG$967,'Estr. fij x períodos'!$A4,'Todas las localidades'!AB$8:AB$967)</f>
        <v>11301472</v>
      </c>
      <c r="G4" s="100">
        <f>SUMIF('Todas las localidades'!$AG$8:$AG$967,'Estr. fij x períodos'!$A4,'Todas las localidades'!AC$8:AC$967)</f>
        <v>9969826</v>
      </c>
      <c r="H4" s="100">
        <f>SUMIF('Todas las localidades'!$AJ$8:$AJ$967,'Estr. fij x períodos'!$A4,'Todas las localidades'!AC$8:AC$967)</f>
        <v>9969826</v>
      </c>
      <c r="I4" s="100">
        <f>SUMIF('Todas las localidades'!$AJ$8:$AJ$967,'Estr. fij x períodos'!$A4,'Todas las localidades'!AD$8:AD$967)</f>
        <v>8451495</v>
      </c>
      <c r="J4" s="100">
        <f>SUMIF('Todas las localidades'!$AK$8:$AK$967,'Estr. fij x períodos'!$A4,'Todas las localidades'!AD$8:AD$967)</f>
        <v>8451495</v>
      </c>
      <c r="K4" s="100">
        <f>SUMIF('Todas las localidades'!$AK$8:$AK$967,'Estr. fij x períodos'!$A4,'Todas las localidades'!AE$8:AE$967)</f>
        <v>6775906</v>
      </c>
      <c r="M4" s="92" t="s">
        <v>940</v>
      </c>
      <c r="N4" s="232">
        <f>B4/B$12*100</f>
        <v>37.256446040798416</v>
      </c>
      <c r="O4" s="231">
        <f t="shared" ref="O4:S11" si="0">C4/C$12*100</f>
        <v>37.018270999582711</v>
      </c>
      <c r="P4" s="231">
        <f t="shared" si="0"/>
        <v>37.095560069341424</v>
      </c>
      <c r="Q4" s="231">
        <f t="shared" si="0"/>
        <v>39.398049715884682</v>
      </c>
      <c r="R4" s="231">
        <f t="shared" si="0"/>
        <v>39.35028399370352</v>
      </c>
      <c r="S4" s="129">
        <f t="shared" si="0"/>
        <v>42.281247553518519</v>
      </c>
      <c r="U4" s="92" t="s">
        <v>940</v>
      </c>
      <c r="V4" s="183">
        <f>RATE(8.94,,-C4,B4)*100</f>
        <v>1.3497606189748019</v>
      </c>
      <c r="W4" s="183">
        <f>RATE(10.52,,-E4,D4)*100</f>
        <v>0.61409428925689402</v>
      </c>
      <c r="X4" s="183">
        <f>RATE(10.56,,-G4,F4)*100</f>
        <v>1.1942898640800819</v>
      </c>
      <c r="Y4" s="183">
        <f>RATE(10,,-I4,H4)*100</f>
        <v>1.665922094805522</v>
      </c>
      <c r="Z4" s="184">
        <f>RATE(10,,-K4,J4)*100</f>
        <v>2.2342973920222611</v>
      </c>
      <c r="AB4" s="92" t="s">
        <v>940</v>
      </c>
      <c r="AC4" s="206">
        <f>(B4-C4)/(B$12-C$12)</f>
        <v>0.39239028091552236</v>
      </c>
      <c r="AD4" s="207">
        <f>(C4-D4)/(C$12-D$12)</f>
        <v>0</v>
      </c>
      <c r="AE4" s="206">
        <f t="shared" ref="AE4:AG12" si="1">(D4-E4)/(D$12-E$12)</f>
        <v>0.19747436303549223</v>
      </c>
      <c r="AF4" s="206">
        <f t="shared" si="1"/>
        <v>0</v>
      </c>
      <c r="AG4" s="206">
        <f t="shared" si="1"/>
        <v>0.25905508854666282</v>
      </c>
      <c r="AI4" s="92" t="s">
        <v>940</v>
      </c>
      <c r="AJ4" s="206">
        <f>V4/SUM(V$4:V$11)</f>
        <v>0.13031050356045207</v>
      </c>
      <c r="AK4" s="206">
        <f t="shared" ref="AK4:AN11" si="2">W4/SUM(W$4:W$11)</f>
        <v>5.2936564369388948E-2</v>
      </c>
      <c r="AL4" s="206">
        <f t="shared" si="2"/>
        <v>6.7649334766312394E-2</v>
      </c>
      <c r="AM4" s="206" t="e">
        <f t="shared" si="2"/>
        <v>#NUM!</v>
      </c>
      <c r="AN4" s="206" t="e">
        <f t="shared" si="2"/>
        <v>#NUM!</v>
      </c>
    </row>
    <row r="5" spans="1:41" ht="15.75" thickBot="1" x14ac:dyDescent="0.3">
      <c r="A5" s="95">
        <v>1</v>
      </c>
      <c r="B5" s="93">
        <f>SUMIF('Todas las localidades'!$AH$8:$AH$967,'Estr. fij x períodos'!$A5,'Todas las localidades'!Z$8:Z$967)</f>
        <v>2690625</v>
      </c>
      <c r="C5" s="94">
        <f>SUMIF('Todas las localidades'!$AH$8:$AH$967,'Estr. fij x períodos'!$A5,'Todas las localidades'!AA$8:AA$967)</f>
        <v>2534266</v>
      </c>
      <c r="D5" s="94">
        <f>SUMIF('Todas las localidades'!$AI$8:$AI$967,'Estr. fij x períodos'!$A5,'Todas las localidades'!AA$8:AA$967)</f>
        <v>1373078</v>
      </c>
      <c r="E5" s="94">
        <f>SUMIF('Todas las localidades'!$AI$8:$AI$967,'Estr. fij x períodos'!$A5,'Todas las localidades'!AB$8:AB$967)</f>
        <v>1231976</v>
      </c>
      <c r="F5" s="94">
        <f>SUMIF('Todas las localidades'!$AG$8:$AG$967,'Estr. fij x períodos'!$A5,'Todas las localidades'!AB$8:AB$967)</f>
        <v>2350881</v>
      </c>
      <c r="G5" s="100">
        <f>SUMIF('Todas las localidades'!$AG$8:$AG$967,'Estr. fij x períodos'!$A5,'Todas las localidades'!AC$8:AC$967)</f>
        <v>1977307</v>
      </c>
      <c r="H5" s="100">
        <f>SUMIF('Todas las localidades'!$AJ$8:$AJ$967,'Estr. fij x períodos'!$A5,'Todas las localidades'!AC$8:AC$967)</f>
        <v>0</v>
      </c>
      <c r="I5" s="100">
        <f>SUMIF('Todas las localidades'!$AJ$8:$AJ$967,'Estr. fij x períodos'!$A5,'Todas las localidades'!AD$8:AD$967)</f>
        <v>0</v>
      </c>
      <c r="J5" s="100">
        <f>SUMIF('Todas las localidades'!$AK$8:$AK$967,'Estr. fij x períodos'!$A5,'Todas las localidades'!AD$8:AD$967)</f>
        <v>0</v>
      </c>
      <c r="K5" s="100">
        <f>SUMIF('Todas las localidades'!$AK$8:$AK$967,'Estr. fij x períodos'!$A5,'Todas las localidades'!AE$8:AE$967)</f>
        <v>0</v>
      </c>
      <c r="M5" s="95">
        <v>1</v>
      </c>
      <c r="N5" s="130">
        <f t="shared" ref="N5:N11" si="3">B5/B$12*100</f>
        <v>7.3772345909190618</v>
      </c>
      <c r="O5" s="131">
        <f t="shared" si="0"/>
        <v>7.7832773353469857</v>
      </c>
      <c r="P5" s="131">
        <f t="shared" si="0"/>
        <v>4.2258231631324064</v>
      </c>
      <c r="Q5" s="131">
        <f t="shared" si="0"/>
        <v>4.294790244737742</v>
      </c>
      <c r="R5" s="131">
        <f t="shared" si="0"/>
        <v>8.1854677855594158</v>
      </c>
      <c r="S5" s="132">
        <f t="shared" si="0"/>
        <v>8.3856033953155293</v>
      </c>
      <c r="U5" s="95">
        <v>1</v>
      </c>
      <c r="V5" s="183">
        <f t="shared" ref="V5:V11" si="4">RATE(8.94,,-C5,B5)*100</f>
        <v>0.67192813469804558</v>
      </c>
      <c r="W5" s="183">
        <f t="shared" ref="W5:W11" si="5">RATE(10.52,,-E5,D5)*100</f>
        <v>1.0360867760827155</v>
      </c>
      <c r="X5" s="183">
        <f t="shared" ref="X5:X11" si="6">RATE(10.56,,-G5,F5)*100</f>
        <v>1.6522736206544251</v>
      </c>
      <c r="Y5" s="183" t="e">
        <f t="shared" ref="Y5:Y11" si="7">RATE(10,,-I5,H5)*100</f>
        <v>#NUM!</v>
      </c>
      <c r="Z5" s="184" t="e">
        <f t="shared" ref="Z5:Z11" si="8">RATE(10,,-K5,J5)*100</f>
        <v>#NUM!</v>
      </c>
      <c r="AB5" s="95">
        <v>1</v>
      </c>
      <c r="AC5" s="206">
        <f t="shared" ref="AC5:AD11" si="9">(B5-C5)/(B$12-C$12)</f>
        <v>3.9973126107122836E-2</v>
      </c>
      <c r="AD5" s="206">
        <f t="shared" si="9"/>
        <v>17.116568396226416</v>
      </c>
      <c r="AE5" s="206">
        <f t="shared" si="1"/>
        <v>3.7061902217851557E-2</v>
      </c>
      <c r="AF5" s="206">
        <f t="shared" si="1"/>
        <v>32.133974727168294</v>
      </c>
      <c r="AG5" s="206">
        <f t="shared" si="1"/>
        <v>7.2674153377647682E-2</v>
      </c>
      <c r="AI5" s="95">
        <v>1</v>
      </c>
      <c r="AJ5" s="206">
        <f t="shared" ref="AJ5:AJ11" si="10">V5/SUM(V$4:V$11)</f>
        <v>6.4870238735697028E-2</v>
      </c>
      <c r="AK5" s="206">
        <f t="shared" si="2"/>
        <v>8.9313441394715934E-2</v>
      </c>
      <c r="AL5" s="206">
        <f t="shared" ref="AL5:AN11" si="11">X5/SUM(X$4:X$11)</f>
        <v>9.3591358891163864E-2</v>
      </c>
      <c r="AM5" s="206" t="e">
        <f t="shared" si="11"/>
        <v>#NUM!</v>
      </c>
      <c r="AN5" s="206" t="e">
        <f t="shared" si="11"/>
        <v>#NUM!</v>
      </c>
    </row>
    <row r="6" spans="1:41" ht="15.75" thickBot="1" x14ac:dyDescent="0.3">
      <c r="A6" s="95">
        <v>2</v>
      </c>
      <c r="B6" s="93">
        <f>SUMIF('Todas las localidades'!$AH$8:$AH$967,'Estr. fij x períodos'!$A6,'Todas las localidades'!Z$8:Z$967)</f>
        <v>3112112</v>
      </c>
      <c r="C6" s="94">
        <f>SUMIF('Todas las localidades'!$AH$8:$AH$967,'Estr. fij x períodos'!$A6,'Todas las localidades'!AA$8:AA$967)</f>
        <v>2825465</v>
      </c>
      <c r="D6" s="94">
        <f>SUMIF('Todas las localidades'!$AI$8:$AI$967,'Estr. fij x períodos'!$A6,'Todas las localidades'!AA$8:AA$967)</f>
        <v>2704101</v>
      </c>
      <c r="E6" s="94">
        <f>SUMIF('Todas las localidades'!$AI$8:$AI$967,'Estr. fij x períodos'!$A6,'Todas las localidades'!AB$8:AB$967)</f>
        <v>2534820</v>
      </c>
      <c r="F6" s="94">
        <f>SUMIF('Todas las localidades'!$AG$8:$AG$967,'Estr. fij x períodos'!$A6,'Todas las localidades'!AB$8:AB$967)</f>
        <v>2552707</v>
      </c>
      <c r="G6" s="100">
        <f>SUMIF('Todas las localidades'!$AG$8:$AG$967,'Estr. fij x períodos'!$A6,'Todas las localidades'!AC$8:AC$967)</f>
        <v>2091415</v>
      </c>
      <c r="H6" s="100">
        <f>SUMIF('Todas las localidades'!$AJ$8:$AJ$967,'Estr. fij x períodos'!$A6,'Todas las localidades'!AC$8:AC$967)</f>
        <v>1977307</v>
      </c>
      <c r="I6" s="100">
        <f>SUMIF('Todas las localidades'!$AJ$8:$AJ$967,'Estr. fij x períodos'!$A6,'Todas las localidades'!AD$8:AD$967)</f>
        <v>1626021</v>
      </c>
      <c r="J6" s="100">
        <f>SUMIF('Todas las localidades'!$AK$8:$AK$967,'Estr. fij x períodos'!$A6,'Todas las localidades'!AD$8:AD$967)</f>
        <v>1626021</v>
      </c>
      <c r="K6" s="100">
        <f>SUMIF('Todas las localidades'!$AK$8:$AK$967,'Estr. fij x períodos'!$A6,'Todas las localidades'!AE$8:AE$967)</f>
        <v>1269189</v>
      </c>
      <c r="M6" s="95">
        <v>2</v>
      </c>
      <c r="N6" s="230">
        <f t="shared" si="3"/>
        <v>8.5328800175477078</v>
      </c>
      <c r="O6" s="229">
        <f t="shared" si="0"/>
        <v>8.6776122539292135</v>
      </c>
      <c r="P6" s="229">
        <f t="shared" si="0"/>
        <v>8.3222166848857118</v>
      </c>
      <c r="Q6" s="229">
        <f t="shared" si="0"/>
        <v>8.8366333501351679</v>
      </c>
      <c r="R6" s="229">
        <f t="shared" si="0"/>
        <v>8.8882001745184116</v>
      </c>
      <c r="S6" s="132">
        <f t="shared" si="0"/>
        <v>8.8695264443072457</v>
      </c>
      <c r="U6" s="95">
        <v>2</v>
      </c>
      <c r="V6" s="183">
        <f t="shared" si="4"/>
        <v>1.0867196640961414</v>
      </c>
      <c r="W6" s="183">
        <f t="shared" si="5"/>
        <v>0.61640608879415815</v>
      </c>
      <c r="X6" s="183">
        <f t="shared" si="6"/>
        <v>1.905363106920235</v>
      </c>
      <c r="Y6" s="183">
        <f t="shared" si="7"/>
        <v>1.9752539139132645</v>
      </c>
      <c r="Z6" s="184">
        <f t="shared" si="8"/>
        <v>2.5085251406718703</v>
      </c>
      <c r="AA6" s="80" t="s">
        <v>983</v>
      </c>
      <c r="AB6" s="95">
        <v>2</v>
      </c>
      <c r="AC6" s="206">
        <f t="shared" si="9"/>
        <v>7.3281209775122882E-2</v>
      </c>
      <c r="AD6" s="206">
        <f t="shared" si="9"/>
        <v>1.7889740566037735</v>
      </c>
      <c r="AE6" s="206">
        <f t="shared" si="1"/>
        <v>4.4463408522488194E-2</v>
      </c>
      <c r="AF6" s="206">
        <f t="shared" si="1"/>
        <v>0.51369902354968411</v>
      </c>
      <c r="AG6" s="206">
        <f t="shared" si="1"/>
        <v>8.9738594120259585E-2</v>
      </c>
      <c r="AI6" s="95">
        <v>2</v>
      </c>
      <c r="AJ6" s="206">
        <f t="shared" si="10"/>
        <v>0.10491563071752147</v>
      </c>
      <c r="AK6" s="206">
        <f t="shared" si="2"/>
        <v>5.3135847650726077E-2</v>
      </c>
      <c r="AL6" s="206">
        <f t="shared" si="11"/>
        <v>0.10792735545043948</v>
      </c>
      <c r="AM6" s="206" t="e">
        <f t="shared" si="11"/>
        <v>#NUM!</v>
      </c>
      <c r="AN6" s="206" t="e">
        <f t="shared" si="11"/>
        <v>#NUM!</v>
      </c>
    </row>
    <row r="7" spans="1:41" ht="15.75" thickBot="1" x14ac:dyDescent="0.3">
      <c r="A7" s="95">
        <v>3</v>
      </c>
      <c r="B7" s="93">
        <f>SUMIF('Todas las localidades'!$AH$8:$AH$967,'Estr. fij x períodos'!$A7,'Todas las localidades'!Z$8:Z$967)</f>
        <v>5421356</v>
      </c>
      <c r="C7" s="94">
        <f>SUMIF('Todas las localidades'!$AH$8:$AH$967,'Estr. fij x períodos'!$A7,'Todas las localidades'!AA$8:AA$967)</f>
        <v>4899984</v>
      </c>
      <c r="D7" s="94">
        <f>SUMIF('Todas las localidades'!$AI$8:$AI$967,'Estr. fij x períodos'!$A7,'Todas las localidades'!AA$8:AA$967)</f>
        <v>4882071</v>
      </c>
      <c r="E7" s="94">
        <f>SUMIF('Todas las localidades'!$AI$8:$AI$967,'Estr. fij x períodos'!$A7,'Todas las localidades'!AB$8:AB$967)</f>
        <v>4142977</v>
      </c>
      <c r="F7" s="94">
        <f>SUMIF('Todas las localidades'!$AG$8:$AG$967,'Estr. fij x períodos'!$A7,'Todas las localidades'!AB$8:AB$967)</f>
        <v>4316289</v>
      </c>
      <c r="G7" s="100">
        <f>SUMIF('Todas las localidades'!$AG$8:$AG$967,'Estr. fij x períodos'!$A7,'Todas las localidades'!AC$8:AC$967)</f>
        <v>3218430</v>
      </c>
      <c r="H7" s="100">
        <f>SUMIF('Todas las localidades'!$AJ$8:$AJ$967,'Estr. fij x períodos'!$A7,'Todas las localidades'!AC$8:AC$967)</f>
        <v>4120818</v>
      </c>
      <c r="I7" s="100">
        <f>SUMIF('Todas las localidades'!$AJ$8:$AJ$967,'Estr. fij x períodos'!$A7,'Todas las localidades'!AD$8:AD$967)</f>
        <v>3171671</v>
      </c>
      <c r="J7" s="100">
        <f>SUMIF('Todas las localidades'!$AK$8:$AK$967,'Estr. fij x períodos'!$A7,'Todas las localidades'!AD$8:AD$967)</f>
        <v>2938187</v>
      </c>
      <c r="K7" s="100">
        <f>SUMIF('Todas las localidades'!$AK$8:$AK$967,'Estr. fij x períodos'!$A7,'Todas las localidades'!AE$8:AE$967)</f>
        <v>2347831</v>
      </c>
      <c r="M7" s="95">
        <v>3</v>
      </c>
      <c r="N7" s="230">
        <f t="shared" si="3"/>
        <v>14.864432989690721</v>
      </c>
      <c r="O7" s="229">
        <f t="shared" si="0"/>
        <v>15.048907419648478</v>
      </c>
      <c r="P7" s="229">
        <f t="shared" si="0"/>
        <v>15.025197924558539</v>
      </c>
      <c r="Q7" s="229">
        <f t="shared" si="0"/>
        <v>14.442827785421825</v>
      </c>
      <c r="R7" s="229">
        <f t="shared" si="0"/>
        <v>15.028767752457254</v>
      </c>
      <c r="S7" s="132">
        <f t="shared" si="0"/>
        <v>13.649108375980745</v>
      </c>
      <c r="U7" s="95">
        <v>3</v>
      </c>
      <c r="V7" s="183">
        <f t="shared" si="4"/>
        <v>1.1374497255488714</v>
      </c>
      <c r="W7" s="183">
        <f t="shared" si="5"/>
        <v>1.5726457622954912</v>
      </c>
      <c r="X7" s="183">
        <f t="shared" si="6"/>
        <v>2.8183633010917579</v>
      </c>
      <c r="Y7" s="183">
        <f t="shared" si="7"/>
        <v>2.6524999093339763</v>
      </c>
      <c r="Z7" s="184">
        <f t="shared" si="8"/>
        <v>2.2683525759370515</v>
      </c>
      <c r="AA7" s="80" t="s">
        <v>984</v>
      </c>
      <c r="AB7" s="95">
        <v>3</v>
      </c>
      <c r="AC7" s="206">
        <f t="shared" si="9"/>
        <v>0.1332885775984935</v>
      </c>
      <c r="AD7" s="207">
        <f t="shared" si="9"/>
        <v>0.26404775943396225</v>
      </c>
      <c r="AE7" s="206">
        <f t="shared" si="1"/>
        <v>0.1941306966435683</v>
      </c>
      <c r="AF7" s="206">
        <f t="shared" si="1"/>
        <v>4.97736932797243</v>
      </c>
      <c r="AG7" s="206">
        <f t="shared" si="1"/>
        <v>0.21357474918766001</v>
      </c>
      <c r="AI7" s="95">
        <v>3</v>
      </c>
      <c r="AJ7" s="206">
        <f t="shared" si="10"/>
        <v>0.10981328424261763</v>
      </c>
      <c r="AK7" s="206">
        <f t="shared" si="2"/>
        <v>0.13556625600075539</v>
      </c>
      <c r="AL7" s="206">
        <f t="shared" si="11"/>
        <v>0.15964332293442382</v>
      </c>
      <c r="AM7" s="206" t="e">
        <f t="shared" si="11"/>
        <v>#NUM!</v>
      </c>
      <c r="AN7" s="206" t="e">
        <f t="shared" si="11"/>
        <v>#NUM!</v>
      </c>
    </row>
    <row r="8" spans="1:41" ht="15.75" thickBot="1" x14ac:dyDescent="0.3">
      <c r="A8" s="95">
        <v>4</v>
      </c>
      <c r="B8" s="93">
        <f>SUMIF('Todas las localidades'!$AH$8:$AH$967,'Estr. fij x períodos'!$A8,'Todas las localidades'!Z$8:Z$967)</f>
        <v>2519964</v>
      </c>
      <c r="C8" s="94">
        <f>SUMIF('Todas las localidades'!$AH$8:$AH$967,'Estr. fij x períodos'!$A8,'Todas las localidades'!AA$8:AA$967)</f>
        <v>2249813</v>
      </c>
      <c r="D8" s="94">
        <f>SUMIF('Todas las localidades'!$AI$8:$AI$967,'Estr. fij x períodos'!$A8,'Todas las localidades'!AA$8:AA$967)</f>
        <v>2738136</v>
      </c>
      <c r="E8" s="94">
        <f>SUMIF('Todas las localidades'!$AI$8:$AI$967,'Estr. fij x períodos'!$A8,'Todas las localidades'!AB$8:AB$967)</f>
        <v>2307910</v>
      </c>
      <c r="F8" s="94">
        <f>SUMIF('Todas las localidades'!$AG$8:$AG$967,'Estr. fij x períodos'!$A8,'Todas las localidades'!AB$8:AB$967)</f>
        <v>2132540</v>
      </c>
      <c r="G8" s="100">
        <f>SUMIF('Todas las localidades'!$AG$8:$AG$967,'Estr. fij x períodos'!$A8,'Todas las localidades'!AC$8:AC$967)</f>
        <v>1635363</v>
      </c>
      <c r="H8" s="100">
        <f>SUMIF('Todas las localidades'!$AJ$8:$AJ$967,'Estr. fij x períodos'!$A8,'Todas las localidades'!AC$8:AC$967)</f>
        <v>1414205</v>
      </c>
      <c r="I8" s="100">
        <f>SUMIF('Todas las localidades'!$AJ$8:$AJ$967,'Estr. fij x períodos'!$A8,'Todas las localidades'!AD$8:AD$967)</f>
        <v>1102748</v>
      </c>
      <c r="J8" s="100">
        <f>SUMIF('Todas las localidades'!$AK$8:$AK$967,'Estr. fij x períodos'!$A8,'Todas las localidades'!AD$8:AD$967)</f>
        <v>817368</v>
      </c>
      <c r="K8" s="100">
        <f>SUMIF('Todas las localidades'!$AK$8:$AK$967,'Estr. fij x períodos'!$A8,'Todas las localidades'!AE$8:AE$967)</f>
        <v>627530</v>
      </c>
      <c r="M8" s="95">
        <v>4</v>
      </c>
      <c r="N8" s="230">
        <f t="shared" si="3"/>
        <v>6.9093112524676465</v>
      </c>
      <c r="O8" s="229">
        <f t="shared" si="0"/>
        <v>6.9096608373663253</v>
      </c>
      <c r="P8" s="229">
        <f t="shared" si="0"/>
        <v>8.4269637504983059</v>
      </c>
      <c r="Q8" s="229">
        <f t="shared" si="0"/>
        <v>8.0456026365226947</v>
      </c>
      <c r="R8" s="229">
        <f t="shared" si="0"/>
        <v>7.4252322730996916</v>
      </c>
      <c r="S8" s="132">
        <f t="shared" si="0"/>
        <v>6.9354457984386793</v>
      </c>
      <c r="T8" s="102" t="s">
        <v>1028</v>
      </c>
      <c r="U8" s="95">
        <v>4</v>
      </c>
      <c r="V8" s="183">
        <f t="shared" si="4"/>
        <v>1.2765072453048791</v>
      </c>
      <c r="W8" s="183">
        <f t="shared" si="5"/>
        <v>1.638130435583935</v>
      </c>
      <c r="X8" s="183">
        <f t="shared" si="6"/>
        <v>2.5455815788807805</v>
      </c>
      <c r="Y8" s="183">
        <f t="shared" si="7"/>
        <v>2.5188224037935463</v>
      </c>
      <c r="Z8" s="184">
        <f t="shared" si="8"/>
        <v>2.6782158793183073</v>
      </c>
      <c r="AB8" s="95">
        <v>4</v>
      </c>
      <c r="AC8" s="206">
        <f t="shared" si="9"/>
        <v>6.9064012886788359E-2</v>
      </c>
      <c r="AD8" s="206">
        <f t="shared" si="9"/>
        <v>-7.198157429245283</v>
      </c>
      <c r="AE8" s="206">
        <f t="shared" si="1"/>
        <v>0.1130033163497144</v>
      </c>
      <c r="AF8" s="206">
        <f t="shared" si="1"/>
        <v>-5.036473291211947</v>
      </c>
      <c r="AG8" s="206">
        <f t="shared" si="1"/>
        <v>9.6719572437693038E-2</v>
      </c>
      <c r="AI8" s="95">
        <v>4</v>
      </c>
      <c r="AJ8" s="206">
        <f t="shared" si="10"/>
        <v>0.1232383724905147</v>
      </c>
      <c r="AK8" s="206">
        <f t="shared" si="2"/>
        <v>0.14121120936278209</v>
      </c>
      <c r="AL8" s="206">
        <f t="shared" si="11"/>
        <v>0.14419187969690148</v>
      </c>
      <c r="AM8" s="206" t="e">
        <f t="shared" si="11"/>
        <v>#NUM!</v>
      </c>
      <c r="AN8" s="206" t="e">
        <f t="shared" si="11"/>
        <v>#NUM!</v>
      </c>
    </row>
    <row r="9" spans="1:41" ht="15.75" thickBot="1" x14ac:dyDescent="0.3">
      <c r="A9" s="95">
        <v>5</v>
      </c>
      <c r="B9" s="93">
        <f>SUMIF('Todas las localidades'!$AH$8:$AH$967,'Estr. fij x períodos'!$A9,'Todas las localidades'!Z$8:Z$967)</f>
        <v>5163609</v>
      </c>
      <c r="C9" s="94">
        <f>SUMIF('Todas las localidades'!$AH$8:$AH$967,'Estr. fij x períodos'!$A9,'Todas las localidades'!AA$8:AA$967)</f>
        <v>4605341</v>
      </c>
      <c r="D9" s="94">
        <f>SUMIF('Todas las localidades'!$AI$8:$AI$967,'Estr. fij x períodos'!$A9,'Todas las localidades'!AA$8:AA$967)</f>
        <v>4691844</v>
      </c>
      <c r="E9" s="94">
        <f>SUMIF('Todas las localidades'!$AI$8:$AI$967,'Estr. fij x períodos'!$A9,'Todas las localidades'!AB$8:AB$967)</f>
        <v>3994188</v>
      </c>
      <c r="F9" s="94">
        <f>SUMIF('Todas las localidades'!$AG$8:$AG$967,'Estr. fij x períodos'!$A9,'Todas las localidades'!AB$8:AB$967)</f>
        <v>3813852</v>
      </c>
      <c r="G9" s="100">
        <f>SUMIF('Todas las localidades'!$AG$8:$AG$967,'Estr. fij x períodos'!$A9,'Todas las localidades'!AC$8:AC$967)</f>
        <v>2960306</v>
      </c>
      <c r="H9" s="100">
        <f>SUMIF('Todas las localidades'!$AJ$8:$AJ$967,'Estr. fij x períodos'!$A9,'Todas las localidades'!AC$8:AC$967)</f>
        <v>3272614</v>
      </c>
      <c r="I9" s="100">
        <f>SUMIF('Todas las localidades'!$AJ$8:$AJ$967,'Estr. fij x períodos'!$A9,'Todas las localidades'!AD$8:AD$967)</f>
        <v>2475514</v>
      </c>
      <c r="J9" s="100">
        <f>SUMIF('Todas las localidades'!$AK$8:$AK$967,'Estr. fij x períodos'!$A9,'Todas las localidades'!AD$8:AD$967)</f>
        <v>2689796</v>
      </c>
      <c r="K9" s="100">
        <f>SUMIF('Todas las localidades'!$AK$8:$AK$967,'Estr. fij x períodos'!$A9,'Todas las localidades'!AE$8:AE$967)</f>
        <v>2130222</v>
      </c>
      <c r="M9" s="95">
        <v>5</v>
      </c>
      <c r="N9" s="230">
        <f t="shared" si="3"/>
        <v>14.157734700592234</v>
      </c>
      <c r="O9" s="229">
        <f t="shared" si="0"/>
        <v>14.143995234456138</v>
      </c>
      <c r="P9" s="229">
        <f t="shared" si="0"/>
        <v>14.439750001823496</v>
      </c>
      <c r="Q9" s="229">
        <f t="shared" si="0"/>
        <v>13.924134608181129</v>
      </c>
      <c r="R9" s="229">
        <f t="shared" si="0"/>
        <v>13.279346204631942</v>
      </c>
      <c r="S9" s="132">
        <f t="shared" si="0"/>
        <v>12.554424803418454</v>
      </c>
      <c r="U9" s="95">
        <v>5</v>
      </c>
      <c r="V9" s="183">
        <f t="shared" si="4"/>
        <v>1.2880801935316695</v>
      </c>
      <c r="W9" s="183">
        <f t="shared" si="5"/>
        <v>1.5420479832017413</v>
      </c>
      <c r="X9" s="183">
        <f t="shared" si="6"/>
        <v>2.4281303074510294</v>
      </c>
      <c r="Y9" s="183">
        <f t="shared" si="7"/>
        <v>2.8307349306011016</v>
      </c>
      <c r="Z9" s="184">
        <f t="shared" si="8"/>
        <v>2.3598045092658806</v>
      </c>
      <c r="AB9" s="95">
        <v>5</v>
      </c>
      <c r="AC9" s="206">
        <f t="shared" si="9"/>
        <v>0.1427210276707529</v>
      </c>
      <c r="AD9" s="207">
        <f t="shared" si="9"/>
        <v>-1.2751031839622642</v>
      </c>
      <c r="AE9" s="206">
        <f t="shared" si="1"/>
        <v>0.18324657661618859</v>
      </c>
      <c r="AF9" s="206">
        <f t="shared" si="1"/>
        <v>-5.1790924755887424</v>
      </c>
      <c r="AG9" s="206">
        <f t="shared" si="1"/>
        <v>0.16604670806554436</v>
      </c>
      <c r="AI9" s="95">
        <v>5</v>
      </c>
      <c r="AJ9" s="206">
        <f t="shared" si="10"/>
        <v>0.1243556644680044</v>
      </c>
      <c r="AK9" s="206">
        <f t="shared" si="2"/>
        <v>0.13292864589609757</v>
      </c>
      <c r="AL9" s="206">
        <f t="shared" si="11"/>
        <v>0.13753897187389119</v>
      </c>
      <c r="AM9" s="206" t="e">
        <f t="shared" si="11"/>
        <v>#NUM!</v>
      </c>
      <c r="AN9" s="206" t="e">
        <f t="shared" si="11"/>
        <v>#NUM!</v>
      </c>
    </row>
    <row r="10" spans="1:41" ht="15.75" thickBot="1" x14ac:dyDescent="0.3">
      <c r="A10" s="95">
        <v>6</v>
      </c>
      <c r="B10" s="93">
        <f>SUMIF('Todas las localidades'!$AH$8:$AH$967,'Estr. fij x períodos'!$A10,'Todas las localidades'!Z$8:Z$967)</f>
        <v>1775700</v>
      </c>
      <c r="C10" s="94">
        <f>SUMIF('Todas las localidades'!$AH$8:$AH$967,'Estr. fij x períodos'!$A10,'Todas las localidades'!AA$8:AA$967)</f>
        <v>1543194</v>
      </c>
      <c r="D10" s="94">
        <f>SUMIF('Todas las localidades'!$AI$8:$AI$967,'Estr. fij x períodos'!$A10,'Todas las localidades'!AA$8:AA$967)</f>
        <v>1606593</v>
      </c>
      <c r="E10" s="94">
        <f>SUMIF('Todas las localidades'!$AI$8:$AI$967,'Estr. fij x períodos'!$A10,'Todas las localidades'!AB$8:AB$967)</f>
        <v>1307504</v>
      </c>
      <c r="F10" s="94">
        <f>SUMIF('Todas las localidades'!$AG$8:$AG$967,'Estr. fij x períodos'!$A10,'Todas las localidades'!AB$8:AB$967)</f>
        <v>1196217</v>
      </c>
      <c r="G10" s="100">
        <f>SUMIF('Todas las localidades'!$AG$8:$AG$967,'Estr. fij x períodos'!$A10,'Todas las localidades'!AC$8:AC$967)</f>
        <v>928142</v>
      </c>
      <c r="H10" s="100">
        <f>SUMIF('Todas las localidades'!$AJ$8:$AJ$967,'Estr. fij x períodos'!$A10,'Todas las localidades'!AC$8:AC$967)</f>
        <v>1009189</v>
      </c>
      <c r="I10" s="100">
        <f>SUMIF('Todas las localidades'!$AJ$8:$AJ$967,'Estr. fij x períodos'!$A10,'Todas las localidades'!AD$8:AD$967)</f>
        <v>771118</v>
      </c>
      <c r="J10" s="100">
        <f>SUMIF('Todas las localidades'!$AK$8:$AK$967,'Estr. fij x períodos'!$A10,'Todas las localidades'!AD$8:AD$967)</f>
        <v>852042</v>
      </c>
      <c r="K10" s="100">
        <f>SUMIF('Todas las localidades'!$AK$8:$AK$967,'Estr. fij x períodos'!$A10,'Todas las localidades'!AE$8:AE$967)</f>
        <v>720558</v>
      </c>
      <c r="M10" s="95">
        <v>6</v>
      </c>
      <c r="N10" s="130">
        <f t="shared" si="3"/>
        <v>4.8686663742048699</v>
      </c>
      <c r="O10" s="131">
        <f t="shared" si="0"/>
        <v>4.7394815241349786</v>
      </c>
      <c r="P10" s="131">
        <f t="shared" si="0"/>
        <v>4.9444954424485585</v>
      </c>
      <c r="Q10" s="131">
        <f t="shared" si="0"/>
        <v>4.5580883265222516</v>
      </c>
      <c r="R10" s="131">
        <f t="shared" si="0"/>
        <v>4.1650750157232661</v>
      </c>
      <c r="S10" s="132">
        <f t="shared" si="0"/>
        <v>3.9361771877280294</v>
      </c>
      <c r="U10" s="95">
        <v>6</v>
      </c>
      <c r="V10" s="248">
        <f t="shared" si="4"/>
        <v>1.5821894600964452</v>
      </c>
      <c r="W10" s="183">
        <f t="shared" si="5"/>
        <v>1.9774323047939701</v>
      </c>
      <c r="X10" s="183">
        <f t="shared" si="6"/>
        <v>2.4318895393392048</v>
      </c>
      <c r="Y10" s="183">
        <f t="shared" si="7"/>
        <v>2.7271327916956842</v>
      </c>
      <c r="Z10" s="184">
        <f t="shared" si="8"/>
        <v>1.6902244441795191</v>
      </c>
      <c r="AB10" s="95">
        <v>6</v>
      </c>
      <c r="AC10" s="206">
        <f t="shared" si="9"/>
        <v>5.9440081214785855E-2</v>
      </c>
      <c r="AD10" s="206">
        <f t="shared" si="9"/>
        <v>-0.93453714622641515</v>
      </c>
      <c r="AE10" s="206">
        <f t="shared" si="1"/>
        <v>7.8558824626405038E-2</v>
      </c>
      <c r="AF10" s="206">
        <f t="shared" si="1"/>
        <v>-3.1960654796094197</v>
      </c>
      <c r="AG10" s="206">
        <f t="shared" si="1"/>
        <v>5.215064128315381E-2</v>
      </c>
      <c r="AI10" s="95">
        <v>6</v>
      </c>
      <c r="AJ10" s="207">
        <f t="shared" si="10"/>
        <v>0.15274997831082562</v>
      </c>
      <c r="AK10" s="206">
        <f t="shared" si="2"/>
        <v>0.17045993476914587</v>
      </c>
      <c r="AL10" s="206">
        <f t="shared" si="11"/>
        <v>0.13775190974108414</v>
      </c>
      <c r="AM10" s="206" t="e">
        <f t="shared" si="11"/>
        <v>#NUM!</v>
      </c>
      <c r="AN10" s="206" t="e">
        <f t="shared" si="11"/>
        <v>#NUM!</v>
      </c>
    </row>
    <row r="11" spans="1:41" ht="15.75" thickBot="1" x14ac:dyDescent="0.3">
      <c r="A11" s="96">
        <v>7</v>
      </c>
      <c r="B11" s="93">
        <f>SUMIF('Todas las localidades'!$AH$8:$AH$967,'Estr. fij x períodos'!$A11,'Todas las localidades'!Z$8:Z$967)</f>
        <v>2200463</v>
      </c>
      <c r="C11" s="94">
        <f>SUMIF('Todas las localidades'!$AH$8:$AH$967,'Estr. fij x períodos'!$A11,'Todas las localidades'!AA$8:AA$967)</f>
        <v>1849038</v>
      </c>
      <c r="D11" s="94">
        <f>SUMIF('Todas las localidades'!$AI$8:$AI$967,'Estr. fij x períodos'!$A11,'Todas las localidades'!AA$8:AA$967)</f>
        <v>2443438</v>
      </c>
      <c r="E11" s="94">
        <f>SUMIF('Todas las localidades'!$AI$8:$AI$967,'Estr. fij x períodos'!$A11,'Todas las localidades'!AB$8:AB$967)</f>
        <v>1864512</v>
      </c>
      <c r="F11" s="94">
        <f>SUMIF('Todas las localidades'!$AG$8:$AG$967,'Estr. fij x períodos'!$A11,'Todas las localidades'!AB$8:AB$967)</f>
        <v>1056221</v>
      </c>
      <c r="G11" s="100">
        <f>SUMIF('Todas las localidades'!$AG$8:$AG$967,'Estr. fij x períodos'!$A11,'Todas las localidades'!AC$8:AC$967)</f>
        <v>798993</v>
      </c>
      <c r="H11" s="100">
        <f>SUMIF('Todas las localidades'!$AJ$8:$AJ$967,'Estr. fij x períodos'!$A11,'Todas las localidades'!AC$8:AC$967)</f>
        <v>1788848</v>
      </c>
      <c r="I11" s="100">
        <f>SUMIF('Todas las localidades'!$AJ$8:$AJ$967,'Estr. fij x períodos'!$A11,'Todas las localidades'!AD$8:AD$967)</f>
        <v>1339284</v>
      </c>
      <c r="J11" s="100">
        <f>SUMIF('Todas las localidades'!$AK$8:$AK$967,'Estr. fij x períodos'!$A11,'Todas las localidades'!AD$8:AD$967)</f>
        <v>1536392</v>
      </c>
      <c r="K11" s="100">
        <f>SUMIF('Todas las localidades'!$AK$8:$AK$967,'Estr. fij x períodos'!$A11,'Todas las localidades'!AE$8:AE$967)</f>
        <v>1336049</v>
      </c>
      <c r="M11" s="96">
        <v>7</v>
      </c>
      <c r="N11" s="133">
        <f t="shared" si="3"/>
        <v>6.0332940337793382</v>
      </c>
      <c r="O11" s="134">
        <f t="shared" si="0"/>
        <v>5.6787943955351654</v>
      </c>
      <c r="P11" s="134">
        <f t="shared" si="0"/>
        <v>7.5199929633115667</v>
      </c>
      <c r="Q11" s="134">
        <f t="shared" si="0"/>
        <v>6.4998733325945119</v>
      </c>
      <c r="R11" s="134">
        <f t="shared" si="0"/>
        <v>3.677626800306502</v>
      </c>
      <c r="S11" s="135">
        <f t="shared" si="0"/>
        <v>3.3884664412927994</v>
      </c>
      <c r="T11" s="80"/>
      <c r="U11" s="96">
        <v>7</v>
      </c>
      <c r="V11" s="247">
        <f t="shared" si="4"/>
        <v>1.9653989004898942</v>
      </c>
      <c r="W11" s="183">
        <f t="shared" si="5"/>
        <v>2.6037257692895874</v>
      </c>
      <c r="X11" s="183">
        <f t="shared" si="6"/>
        <v>2.6782344494947972</v>
      </c>
      <c r="Y11" s="247">
        <f t="shared" si="7"/>
        <v>2.9366608049588772</v>
      </c>
      <c r="Z11" s="246">
        <f t="shared" si="8"/>
        <v>1.4070070603767268</v>
      </c>
      <c r="AB11" s="96">
        <v>7</v>
      </c>
      <c r="AC11" s="206">
        <f t="shared" si="9"/>
        <v>8.984168383141132E-2</v>
      </c>
      <c r="AD11" s="206">
        <f t="shared" si="9"/>
        <v>-8.7617924528301891</v>
      </c>
      <c r="AE11" s="206">
        <f t="shared" si="1"/>
        <v>0.15206091198829166</v>
      </c>
      <c r="AF11" s="206">
        <f t="shared" si="1"/>
        <v>-23.213411832280297</v>
      </c>
      <c r="AG11" s="206">
        <f t="shared" si="1"/>
        <v>5.0040492981378679E-2</v>
      </c>
      <c r="AI11" s="96">
        <v>7</v>
      </c>
      <c r="AJ11" s="207">
        <f t="shared" si="10"/>
        <v>0.1897463274743669</v>
      </c>
      <c r="AK11" s="206">
        <f t="shared" si="2"/>
        <v>0.22444810055638806</v>
      </c>
      <c r="AL11" s="206">
        <f t="shared" si="11"/>
        <v>0.15170586664578359</v>
      </c>
      <c r="AM11" s="206" t="e">
        <f t="shared" si="11"/>
        <v>#NUM!</v>
      </c>
      <c r="AN11" s="206" t="e">
        <f t="shared" si="11"/>
        <v>#NUM!</v>
      </c>
    </row>
    <row r="12" spans="1:41" x14ac:dyDescent="0.25">
      <c r="A12" s="89" t="s">
        <v>967</v>
      </c>
      <c r="B12" s="86">
        <f>SUM(B4:B11)</f>
        <v>36472000</v>
      </c>
      <c r="C12" s="245">
        <f t="shared" ref="C12:K12" si="12">SUM(C4:C11)</f>
        <v>32560397</v>
      </c>
      <c r="D12" s="87">
        <f t="shared" si="12"/>
        <v>32492557</v>
      </c>
      <c r="E12" s="245">
        <f t="shared" si="12"/>
        <v>28685359</v>
      </c>
      <c r="F12" s="87">
        <f t="shared" si="12"/>
        <v>28720179</v>
      </c>
      <c r="G12" s="88">
        <f t="shared" si="12"/>
        <v>23579782</v>
      </c>
      <c r="H12" s="88">
        <f t="shared" si="12"/>
        <v>23552807</v>
      </c>
      <c r="I12" s="88">
        <f t="shared" si="12"/>
        <v>18937851</v>
      </c>
      <c r="J12" s="88">
        <f t="shared" si="12"/>
        <v>18911301</v>
      </c>
      <c r="K12" s="88">
        <f t="shared" si="12"/>
        <v>15207285</v>
      </c>
      <c r="M12" s="89" t="s">
        <v>967</v>
      </c>
      <c r="N12" s="124">
        <f>SUM(N4:N11)</f>
        <v>99.999999999999986</v>
      </c>
      <c r="O12" s="125">
        <f t="shared" ref="O12:S12" si="13">SUM(O4:O11)</f>
        <v>100</v>
      </c>
      <c r="P12" s="125">
        <f t="shared" si="13"/>
        <v>100</v>
      </c>
      <c r="Q12" s="125">
        <f t="shared" si="13"/>
        <v>100.00000000000001</v>
      </c>
      <c r="R12" s="125">
        <f t="shared" si="13"/>
        <v>99.999999999999986</v>
      </c>
      <c r="S12" s="126">
        <f t="shared" si="13"/>
        <v>100.00000000000001</v>
      </c>
      <c r="U12" s="89" t="s">
        <v>967</v>
      </c>
      <c r="V12" s="212">
        <f t="shared" ref="V12" si="14">RATE(8.94,,-C12,B12)*100</f>
        <v>1.2770804098860691</v>
      </c>
      <c r="W12" s="213">
        <f>RATE(10.52,,-E12,D12)*100</f>
        <v>1.191685289699195</v>
      </c>
      <c r="X12" s="192">
        <f>RATE(10.56,,-G12,F12)*100</f>
        <v>1.8850692896506525</v>
      </c>
      <c r="Y12" s="192">
        <f>RATE(10,,-I12,H12)*100</f>
        <v>2.2047776652800093</v>
      </c>
      <c r="Z12" s="193">
        <f>RATE(10,,-K12,J12)*100</f>
        <v>2.203783235157025</v>
      </c>
      <c r="AB12" s="89" t="s">
        <v>967</v>
      </c>
      <c r="AC12" s="206">
        <f>(B12-C12)/(B$12-C$12)</f>
        <v>1</v>
      </c>
      <c r="AD12" s="206">
        <f>(C12-D12)/(C$12-D$12)</f>
        <v>1</v>
      </c>
      <c r="AE12" s="206">
        <f t="shared" si="1"/>
        <v>1</v>
      </c>
      <c r="AF12" s="206">
        <f t="shared" si="1"/>
        <v>1</v>
      </c>
      <c r="AG12" s="206">
        <f t="shared" si="1"/>
        <v>1</v>
      </c>
      <c r="AI12" s="89" t="s">
        <v>967</v>
      </c>
      <c r="AJ12" s="206">
        <f>SUM(AJ4:AJ11)</f>
        <v>0.99999999999999978</v>
      </c>
      <c r="AK12" s="206">
        <f t="shared" ref="AK12:AN12" si="15">SUM(AK4:AK11)</f>
        <v>1</v>
      </c>
      <c r="AL12" s="206">
        <f t="shared" si="15"/>
        <v>1</v>
      </c>
      <c r="AM12" s="206" t="e">
        <f t="shared" si="15"/>
        <v>#NUM!</v>
      </c>
      <c r="AN12" s="206" t="e">
        <f t="shared" si="15"/>
        <v>#NUM!</v>
      </c>
    </row>
    <row r="13" spans="1:41" x14ac:dyDescent="0.25">
      <c r="A13" s="80" t="s">
        <v>1026</v>
      </c>
      <c r="B13" s="236" t="s">
        <v>1014</v>
      </c>
      <c r="C13" s="236" t="s">
        <v>1015</v>
      </c>
      <c r="D13" s="236" t="s">
        <v>1016</v>
      </c>
      <c r="E13" s="236" t="s">
        <v>1017</v>
      </c>
      <c r="F13" s="236" t="s">
        <v>1018</v>
      </c>
      <c r="G13" s="236" t="s">
        <v>1019</v>
      </c>
      <c r="V13" s="212"/>
      <c r="W13" s="213"/>
      <c r="X13" s="192"/>
      <c r="Y13" s="192"/>
      <c r="Z13" s="193"/>
      <c r="AC13" s="237"/>
    </row>
    <row r="14" spans="1:41" ht="15" customHeight="1" x14ac:dyDescent="0.25">
      <c r="A14" s="333" t="s">
        <v>931</v>
      </c>
      <c r="B14" s="321" t="s">
        <v>30</v>
      </c>
      <c r="C14" s="322"/>
      <c r="D14" s="322"/>
      <c r="E14" s="322"/>
      <c r="F14" s="322"/>
      <c r="G14" s="334"/>
      <c r="M14" s="333" t="s">
        <v>931</v>
      </c>
      <c r="N14" s="321" t="s">
        <v>969</v>
      </c>
      <c r="O14" s="322"/>
      <c r="P14" s="322"/>
      <c r="Q14" s="322"/>
      <c r="R14" s="322"/>
      <c r="S14" s="334"/>
      <c r="U14" s="333" t="s">
        <v>931</v>
      </c>
      <c r="V14" s="321" t="s">
        <v>960</v>
      </c>
      <c r="W14" s="322"/>
      <c r="X14" s="322"/>
      <c r="Y14" s="322"/>
      <c r="Z14" s="323"/>
      <c r="AB14" s="333" t="s">
        <v>931</v>
      </c>
      <c r="AC14" s="321" t="s">
        <v>978</v>
      </c>
      <c r="AD14" s="322"/>
      <c r="AE14" s="322"/>
      <c r="AF14" s="322"/>
      <c r="AG14" s="323"/>
      <c r="AI14" s="333" t="s">
        <v>931</v>
      </c>
      <c r="AJ14" s="321" t="s">
        <v>979</v>
      </c>
      <c r="AK14" s="322"/>
      <c r="AL14" s="322"/>
      <c r="AM14" s="322"/>
      <c r="AN14" s="323"/>
    </row>
    <row r="15" spans="1:41" ht="15.75" thickBot="1" x14ac:dyDescent="0.3">
      <c r="A15" s="333"/>
      <c r="B15" s="90" t="s">
        <v>34</v>
      </c>
      <c r="C15" s="91">
        <v>2001</v>
      </c>
      <c r="D15" s="91">
        <v>1991</v>
      </c>
      <c r="E15" s="91">
        <v>1980</v>
      </c>
      <c r="F15" s="91">
        <v>1970</v>
      </c>
      <c r="G15" s="99">
        <v>1960</v>
      </c>
      <c r="M15" s="333"/>
      <c r="N15" s="90" t="s">
        <v>34</v>
      </c>
      <c r="O15" s="91">
        <v>2001</v>
      </c>
      <c r="P15" s="91">
        <v>1991</v>
      </c>
      <c r="Q15" s="91">
        <v>1980</v>
      </c>
      <c r="R15" s="91">
        <v>1970</v>
      </c>
      <c r="S15" s="99">
        <v>1960</v>
      </c>
      <c r="U15" s="333"/>
      <c r="V15" s="69" t="s">
        <v>961</v>
      </c>
      <c r="W15" s="66" t="s">
        <v>962</v>
      </c>
      <c r="X15" s="66" t="s">
        <v>963</v>
      </c>
      <c r="Y15" s="66" t="s">
        <v>964</v>
      </c>
      <c r="Z15" s="67" t="s">
        <v>965</v>
      </c>
      <c r="AB15" s="333"/>
      <c r="AC15" s="69" t="s">
        <v>961</v>
      </c>
      <c r="AD15" s="66" t="s">
        <v>962</v>
      </c>
      <c r="AE15" s="66" t="s">
        <v>963</v>
      </c>
      <c r="AF15" s="66" t="s">
        <v>964</v>
      </c>
      <c r="AG15" s="67" t="s">
        <v>965</v>
      </c>
      <c r="AI15" s="333"/>
      <c r="AJ15" s="69" t="s">
        <v>961</v>
      </c>
      <c r="AK15" s="66" t="s">
        <v>962</v>
      </c>
      <c r="AL15" s="66" t="s">
        <v>963</v>
      </c>
      <c r="AM15" s="66" t="s">
        <v>964</v>
      </c>
      <c r="AN15" s="67" t="s">
        <v>965</v>
      </c>
    </row>
    <row r="16" spans="1:41" ht="15.75" thickBot="1" x14ac:dyDescent="0.3">
      <c r="A16" s="92" t="s">
        <v>940</v>
      </c>
      <c r="B16" s="93">
        <f>SUMIF('Todas las localidades'!$D$8:$D$967,'Estr. fij x períodos'!$A16,'Todas las localidades'!Z$8:Z$967)</f>
        <v>13588171</v>
      </c>
      <c r="C16" s="94">
        <f>SUMIF('Todas las localidades'!$D$8:$D$967,'Estr. fij x períodos'!$A16,'Todas las localidades'!AA$8:AA$967)</f>
        <v>12053296</v>
      </c>
      <c r="D16" s="94">
        <f>SUMIF('Todas las localidades'!$D$8:$D$967,'Estr. fij x períodos'!$A16,'Todas las localidades'!AB$8:AB$967)</f>
        <v>11301472</v>
      </c>
      <c r="E16" s="94">
        <f>SUMIF('Todas las localidades'!$D$8:$D$967,'Estr. fij x períodos'!$A16,'Todas las localidades'!AC$8:AC$967)</f>
        <v>9969826</v>
      </c>
      <c r="F16" s="94">
        <f>SUMIF('Todas las localidades'!$D$8:$D$967,'Estr. fij x períodos'!$A16,'Todas las localidades'!AD$8:AD$967)</f>
        <v>8451495</v>
      </c>
      <c r="G16" s="100">
        <f>SUMIF('Todas las localidades'!$D$8:$D$967,'Estr. fij x períodos'!$A16,'Todas las localidades'!AE$8:AE$967)</f>
        <v>6775906</v>
      </c>
      <c r="M16" s="92" t="s">
        <v>940</v>
      </c>
      <c r="N16" s="127">
        <f>B16/B$24*100</f>
        <v>37.230054676639348</v>
      </c>
      <c r="O16" s="128">
        <f t="shared" ref="O16:S23" si="16">C16/C$24*100</f>
        <v>37.011393966311402</v>
      </c>
      <c r="P16" s="128">
        <f t="shared" si="16"/>
        <v>39.35028399370352</v>
      </c>
      <c r="Q16" s="128">
        <f t="shared" si="16"/>
        <v>42.281247553518519</v>
      </c>
      <c r="R16" s="128">
        <f t="shared" si="16"/>
        <v>44.627529279853348</v>
      </c>
      <c r="S16" s="129">
        <f t="shared" si="16"/>
        <v>44.556973845101211</v>
      </c>
      <c r="U16" s="92" t="s">
        <v>940</v>
      </c>
      <c r="V16" s="210">
        <f>RATE(8.94,,-C16,B16)*100</f>
        <v>1.3497606189748019</v>
      </c>
      <c r="W16" s="211">
        <f>RATE(10.52,,-D16,C16)*100</f>
        <v>0.61409428925689402</v>
      </c>
      <c r="X16" s="183">
        <f>RATE(10.56,,-E16,D16)*100</f>
        <v>1.1942898640800819</v>
      </c>
      <c r="Y16" s="183">
        <f>RATE(10,,-F16,E16)*100</f>
        <v>1.665922094805522</v>
      </c>
      <c r="Z16" s="184">
        <f>RATE(10,,-G16,F16)*100</f>
        <v>2.2342973920222611</v>
      </c>
      <c r="AB16" s="92" t="s">
        <v>940</v>
      </c>
      <c r="AC16" s="206">
        <f>(B16-C16)/(B$24-C$24)</f>
        <v>0.39041366106332925</v>
      </c>
      <c r="AD16" s="207">
        <f t="shared" ref="AD16:AG24" si="17">(C16-D16)/(C$24-D$24)</f>
        <v>0.19546843849674542</v>
      </c>
      <c r="AE16" s="206">
        <f t="shared" si="17"/>
        <v>0.25905508854666282</v>
      </c>
      <c r="AF16" s="206">
        <f t="shared" si="17"/>
        <v>0.32709038544519509</v>
      </c>
      <c r="AG16" s="206">
        <f t="shared" si="17"/>
        <v>0.44915141562969263</v>
      </c>
      <c r="AI16" s="92" t="s">
        <v>940</v>
      </c>
      <c r="AJ16" s="207">
        <f>V16/SUM(V$16:V$23)</f>
        <v>0.10494263269378436</v>
      </c>
      <c r="AK16" s="206">
        <f t="shared" ref="AK16:AN23" si="18">W16/SUM(W$16:W$23)</f>
        <v>4.5197602007136857E-2</v>
      </c>
      <c r="AL16" s="206">
        <f t="shared" si="18"/>
        <v>5.1067256684339236E-2</v>
      </c>
      <c r="AM16" s="206">
        <f t="shared" si="18"/>
        <v>6.3148387916106691E-2</v>
      </c>
      <c r="AN16" s="206">
        <f t="shared" si="18"/>
        <v>9.2744171687704893E-2</v>
      </c>
    </row>
    <row r="17" spans="1:45" ht="15.75" thickBot="1" x14ac:dyDescent="0.3">
      <c r="A17" s="95" t="s">
        <v>951</v>
      </c>
      <c r="B17" s="83">
        <f>SUMIF('Todas las localidades'!$D$8:$D$967,'Estr. fij x períodos'!$A17,'Todas las localidades'!Z$8:Z$967)</f>
        <v>9303558</v>
      </c>
      <c r="C17" s="84">
        <f>SUMIF('Todas las localidades'!$D$8:$D$967,'Estr. fij x períodos'!$A17,'Todas las localidades'!AA$8:AA$967)</f>
        <v>8502360</v>
      </c>
      <c r="D17" s="84">
        <f>SUMIF('Todas las localidades'!$D$8:$D$967,'Estr. fij x períodos'!$A17,'Todas las localidades'!AB$8:AB$967)</f>
        <v>7554001</v>
      </c>
      <c r="E17" s="84">
        <f>SUMIF('Todas las localidades'!$D$8:$D$967,'Estr. fij x períodos'!$A17,'Todas las localidades'!AC$8:AC$967)</f>
        <v>6303500</v>
      </c>
      <c r="F17" s="84">
        <f>SUMIF('Todas las localidades'!$D$8:$D$967,'Estr. fij x períodos'!$A17,'Todas las localidades'!AD$8:AD$967)</f>
        <v>5141827</v>
      </c>
      <c r="G17" s="85">
        <f>SUMIF('Todas las localidades'!$D$8:$D$967,'Estr. fij x períodos'!$A17,'Todas las localidades'!AE$8:AE$967)</f>
        <v>4240261</v>
      </c>
      <c r="M17" s="95" t="s">
        <v>951</v>
      </c>
      <c r="N17" s="130">
        <f t="shared" ref="N17:N23" si="19">B17/B$24*100</f>
        <v>25.490698713409287</v>
      </c>
      <c r="O17" s="131">
        <f t="shared" si="16"/>
        <v>26.107729836171568</v>
      </c>
      <c r="P17" s="131">
        <f t="shared" si="16"/>
        <v>26.302067964130728</v>
      </c>
      <c r="Q17" s="131">
        <f t="shared" si="16"/>
        <v>26.732647485884304</v>
      </c>
      <c r="R17" s="131">
        <f t="shared" si="16"/>
        <v>27.151058480711459</v>
      </c>
      <c r="S17" s="132">
        <f t="shared" si="16"/>
        <v>27.883090242604119</v>
      </c>
      <c r="U17" s="95" t="s">
        <v>951</v>
      </c>
      <c r="V17" s="185">
        <f t="shared" ref="V17:V24" si="20">RATE(8.94,,-C17,B17)*100</f>
        <v>1.0123961697316184</v>
      </c>
      <c r="W17" s="186">
        <f t="shared" ref="W17:W24" si="21">RATE(10.52,,-D17,C17)*100</f>
        <v>1.1305484056983282</v>
      </c>
      <c r="X17" s="186">
        <f t="shared" ref="X17:X24" si="22">RATE(10.56,,-E17,D17)*100</f>
        <v>1.7285220440390252</v>
      </c>
      <c r="Y17" s="186">
        <f t="shared" ref="Y17:Z24" si="23">RATE(10,,-F17,E17)*100</f>
        <v>2.0578534398109976</v>
      </c>
      <c r="Z17" s="187">
        <f t="shared" si="23"/>
        <v>1.9465391570420838</v>
      </c>
      <c r="AB17" s="95" t="s">
        <v>951</v>
      </c>
      <c r="AC17" s="206">
        <f t="shared" ref="AC17:AC24" si="24">(B17-C17)/(B$24-C$24)</f>
        <v>0.2037942141324976</v>
      </c>
      <c r="AD17" s="207">
        <f t="shared" si="17"/>
        <v>0.24656602192046939</v>
      </c>
      <c r="AE17" s="206">
        <f t="shared" si="17"/>
        <v>0.24326934281535065</v>
      </c>
      <c r="AF17" s="206">
        <f t="shared" si="17"/>
        <v>0.25025641268687537</v>
      </c>
      <c r="AG17" s="206">
        <f t="shared" si="17"/>
        <v>0.24167003076744922</v>
      </c>
      <c r="AI17" s="95" t="s">
        <v>951</v>
      </c>
      <c r="AJ17" s="206">
        <f t="shared" ref="AJ17:AJ23" si="25">V17/SUM(V$16:V$23)</f>
        <v>7.8712860552588707E-2</v>
      </c>
      <c r="AK17" s="206">
        <f t="shared" si="18"/>
        <v>8.3208845586870903E-2</v>
      </c>
      <c r="AL17" s="206">
        <f t="shared" ref="AL17:AN23" si="26">X17/SUM(X$16:X$23)</f>
        <v>7.391076619030966E-2</v>
      </c>
      <c r="AM17" s="206">
        <f t="shared" si="26"/>
        <v>7.800492453811271E-2</v>
      </c>
      <c r="AN17" s="206">
        <f t="shared" si="26"/>
        <v>8.0799522222130715E-2</v>
      </c>
    </row>
    <row r="18" spans="1:45" ht="15.75" thickBot="1" x14ac:dyDescent="0.3">
      <c r="A18" s="95" t="s">
        <v>932</v>
      </c>
      <c r="B18" s="83">
        <f>SUMIF('Todas las localidades'!$D$8:$D$967,'Estr. fij x períodos'!$A18,'Todas las localidades'!Z$8:Z$967)</f>
        <v>3636179</v>
      </c>
      <c r="C18" s="84">
        <f>SUMIF('Todas las localidades'!$D$8:$D$967,'Estr. fij x períodos'!$A18,'Todas las localidades'!AA$8:AA$967)</f>
        <v>3292339</v>
      </c>
      <c r="D18" s="84">
        <f>SUMIF('Todas las localidades'!$D$8:$D$967,'Estr. fij x períodos'!$A18,'Todas las localidades'!AB$8:AB$967)</f>
        <v>2828473</v>
      </c>
      <c r="E18" s="84">
        <f>SUMIF('Todas las localidades'!$D$8:$D$967,'Estr. fij x períodos'!$A18,'Todas las localidades'!AC$8:AC$967)</f>
        <v>2271050</v>
      </c>
      <c r="F18" s="84">
        <f>SUMIF('Todas las localidades'!$D$8:$D$967,'Estr. fij x períodos'!$A18,'Todas las localidades'!AD$8:AD$967)</f>
        <v>1829825</v>
      </c>
      <c r="G18" s="85">
        <f>SUMIF('Todas las localidades'!$D$8:$D$967,'Estr. fij x períodos'!$A18,'Todas las localidades'!AE$8:AE$967)</f>
        <v>1460203</v>
      </c>
      <c r="M18" s="95" t="s">
        <v>932</v>
      </c>
      <c r="N18" s="130">
        <f t="shared" si="19"/>
        <v>9.9627199999210916</v>
      </c>
      <c r="O18" s="131">
        <f t="shared" si="16"/>
        <v>10.109604526401053</v>
      </c>
      <c r="P18" s="131">
        <f t="shared" si="16"/>
        <v>9.8483822123810594</v>
      </c>
      <c r="Q18" s="131">
        <f t="shared" si="16"/>
        <v>9.6313443440656066</v>
      </c>
      <c r="R18" s="131">
        <f t="shared" si="16"/>
        <v>9.662263157525107</v>
      </c>
      <c r="S18" s="132">
        <f t="shared" si="16"/>
        <v>9.6019966746200911</v>
      </c>
      <c r="U18" s="95" t="s">
        <v>932</v>
      </c>
      <c r="V18" s="185">
        <f t="shared" si="20"/>
        <v>1.1173274311189314</v>
      </c>
      <c r="W18" s="186">
        <f t="shared" si="21"/>
        <v>1.4540176131707649</v>
      </c>
      <c r="X18" s="186">
        <f t="shared" si="22"/>
        <v>2.1003006605647681</v>
      </c>
      <c r="Y18" s="186">
        <f t="shared" si="23"/>
        <v>2.1837211221027117</v>
      </c>
      <c r="Z18" s="187">
        <f t="shared" si="23"/>
        <v>2.2820990358934985</v>
      </c>
      <c r="AB18" s="95" t="s">
        <v>932</v>
      </c>
      <c r="AC18" s="206">
        <f t="shared" si="24"/>
        <v>8.7459782210287565E-2</v>
      </c>
      <c r="AD18" s="206">
        <f t="shared" si="17"/>
        <v>0.12060158054508942</v>
      </c>
      <c r="AE18" s="206">
        <f t="shared" si="17"/>
        <v>0.10843967888083353</v>
      </c>
      <c r="AF18" s="206">
        <f t="shared" si="17"/>
        <v>9.5052037611071769E-2</v>
      </c>
      <c r="AG18" s="206">
        <f t="shared" si="17"/>
        <v>9.9079335414518868E-2</v>
      </c>
      <c r="AI18" s="95" t="s">
        <v>932</v>
      </c>
      <c r="AJ18" s="206">
        <f t="shared" si="25"/>
        <v>8.6871168527396972E-2</v>
      </c>
      <c r="AK18" s="206">
        <f t="shared" si="18"/>
        <v>0.10701631743064045</v>
      </c>
      <c r="AL18" s="206">
        <f t="shared" si="26"/>
        <v>8.9807839933368369E-2</v>
      </c>
      <c r="AM18" s="206">
        <f t="shared" si="26"/>
        <v>8.2776060746847804E-2</v>
      </c>
      <c r="AN18" s="206">
        <f t="shared" si="26"/>
        <v>9.4728385553763242E-2</v>
      </c>
    </row>
    <row r="19" spans="1:45" ht="15.75" thickBot="1" x14ac:dyDescent="0.3">
      <c r="A19" s="95" t="s">
        <v>945</v>
      </c>
      <c r="B19" s="83">
        <f>SUMIF('Todas las localidades'!$D$8:$D$967,'Estr. fij x períodos'!$A19,'Todas las localidades'!Z$8:Z$967)</f>
        <v>3100363</v>
      </c>
      <c r="C19" s="84">
        <f>SUMIF('Todas las localidades'!$D$8:$D$967,'Estr. fij x períodos'!$A19,'Todas las localidades'!AA$8:AA$967)</f>
        <v>2771772</v>
      </c>
      <c r="D19" s="84">
        <f>SUMIF('Todas las localidades'!$D$8:$D$967,'Estr. fij x períodos'!$A19,'Todas las localidades'!AB$8:AB$967)</f>
        <v>2209517</v>
      </c>
      <c r="E19" s="84">
        <f>SUMIF('Todas las localidades'!$D$8:$D$967,'Estr. fij x períodos'!$A19,'Todas las localidades'!AC$8:AC$967)</f>
        <v>1631098</v>
      </c>
      <c r="F19" s="84">
        <f>SUMIF('Todas las localidades'!$D$8:$D$967,'Estr. fij x períodos'!$A19,'Todas las localidades'!AD$8:AD$967)</f>
        <v>1159737</v>
      </c>
      <c r="G19" s="85">
        <f>SUMIF('Todas las localidades'!$D$8:$D$967,'Estr. fij x períodos'!$A19,'Todas las localidades'!AE$8:AE$967)</f>
        <v>912231</v>
      </c>
      <c r="M19" s="95" t="s">
        <v>945</v>
      </c>
      <c r="N19" s="130">
        <f t="shared" si="19"/>
        <v>8.494644644038523</v>
      </c>
      <c r="O19" s="131">
        <f t="shared" si="16"/>
        <v>8.5111280330949217</v>
      </c>
      <c r="P19" s="131">
        <f t="shared" si="16"/>
        <v>7.6932563686319648</v>
      </c>
      <c r="Q19" s="131">
        <f t="shared" si="16"/>
        <v>6.9173582690459146</v>
      </c>
      <c r="R19" s="131">
        <f t="shared" si="16"/>
        <v>6.1239102578217564</v>
      </c>
      <c r="S19" s="132">
        <f t="shared" si="16"/>
        <v>5.9986447284969016</v>
      </c>
      <c r="U19" s="95" t="s">
        <v>945</v>
      </c>
      <c r="V19" s="185">
        <f t="shared" si="20"/>
        <v>1.2610434862510975</v>
      </c>
      <c r="W19" s="186">
        <f t="shared" si="21"/>
        <v>2.1784547197864161</v>
      </c>
      <c r="X19" s="186">
        <f t="shared" si="22"/>
        <v>2.9159525642783697</v>
      </c>
      <c r="Y19" s="186">
        <f t="shared" si="23"/>
        <v>3.4694294277277056</v>
      </c>
      <c r="Z19" s="187">
        <f t="shared" si="23"/>
        <v>2.4295980877726926</v>
      </c>
      <c r="AB19" s="95" t="s">
        <v>945</v>
      </c>
      <c r="AC19" s="206">
        <f t="shared" si="24"/>
        <v>8.358101819526699E-2</v>
      </c>
      <c r="AD19" s="206">
        <f t="shared" si="17"/>
        <v>0.14618196131938804</v>
      </c>
      <c r="AE19" s="206">
        <f t="shared" si="17"/>
        <v>0.11252418830685645</v>
      </c>
      <c r="AF19" s="206">
        <f t="shared" si="17"/>
        <v>0.10154416340958106</v>
      </c>
      <c r="AG19" s="206">
        <f t="shared" si="17"/>
        <v>6.6345428548911886E-2</v>
      </c>
      <c r="AI19" s="95" t="s">
        <v>945</v>
      </c>
      <c r="AJ19" s="206">
        <f t="shared" si="25"/>
        <v>9.8044958141580499E-2</v>
      </c>
      <c r="AK19" s="206">
        <f t="shared" si="18"/>
        <v>0.16033519792965559</v>
      </c>
      <c r="AL19" s="206">
        <f t="shared" si="26"/>
        <v>0.12468472065117997</v>
      </c>
      <c r="AM19" s="206">
        <f t="shared" si="26"/>
        <v>0.13151207732512929</v>
      </c>
      <c r="AN19" s="206">
        <f t="shared" si="26"/>
        <v>0.10085097131164043</v>
      </c>
    </row>
    <row r="20" spans="1:45" ht="15.75" thickBot="1" x14ac:dyDescent="0.3">
      <c r="A20" s="95" t="s">
        <v>941</v>
      </c>
      <c r="B20" s="83">
        <f>SUMIF('Todas las localidades'!$D$8:$D$967,'Estr. fij x períodos'!$A20,'Todas las localidades'!Z$8:Z$967)</f>
        <v>3419718</v>
      </c>
      <c r="C20" s="84">
        <f>SUMIF('Todas las localidades'!$D$8:$D$967,'Estr. fij x períodos'!$A20,'Todas las localidades'!AA$8:AA$967)</f>
        <v>2968084</v>
      </c>
      <c r="D20" s="84">
        <f>SUMIF('Todas las localidades'!$D$8:$D$967,'Estr. fij x períodos'!$A20,'Todas las localidades'!AB$8:AB$967)</f>
        <v>2301298</v>
      </c>
      <c r="E20" s="84">
        <f>SUMIF('Todas las localidades'!$D$8:$D$967,'Estr. fij x períodos'!$A20,'Todas las localidades'!AC$8:AC$967)</f>
        <v>1597022</v>
      </c>
      <c r="F20" s="84">
        <f>SUMIF('Todas las localidades'!$D$8:$D$967,'Estr. fij x períodos'!$A20,'Todas las localidades'!AD$8:AD$967)</f>
        <v>1066658</v>
      </c>
      <c r="G20" s="85">
        <f>SUMIF('Todas las localidades'!$D$8:$D$967,'Estr. fij x períodos'!$A20,'Todas las localidades'!AE$8:AE$967)</f>
        <v>826978</v>
      </c>
      <c r="M20" s="95" t="s">
        <v>941</v>
      </c>
      <c r="N20" s="130">
        <f t="shared" si="19"/>
        <v>9.3696412945265219</v>
      </c>
      <c r="O20" s="131">
        <f t="shared" si="16"/>
        <v>9.1139325085109846</v>
      </c>
      <c r="P20" s="131">
        <f t="shared" si="16"/>
        <v>8.0128261039041568</v>
      </c>
      <c r="Q20" s="131">
        <f t="shared" si="16"/>
        <v>6.7728446344414888</v>
      </c>
      <c r="R20" s="131">
        <f t="shared" si="16"/>
        <v>5.6324130969242496</v>
      </c>
      <c r="S20" s="132">
        <f t="shared" si="16"/>
        <v>5.4380384138260052</v>
      </c>
      <c r="U20" s="95" t="s">
        <v>941</v>
      </c>
      <c r="V20" s="185">
        <f t="shared" si="20"/>
        <v>1.5969739025423619</v>
      </c>
      <c r="W20" s="186">
        <f t="shared" si="21"/>
        <v>2.448149587833651</v>
      </c>
      <c r="X20" s="186">
        <f t="shared" si="22"/>
        <v>3.520129575516747</v>
      </c>
      <c r="Y20" s="186">
        <f t="shared" si="23"/>
        <v>4.1186600621076925</v>
      </c>
      <c r="Z20" s="187">
        <f t="shared" si="23"/>
        <v>2.5777393962388935</v>
      </c>
      <c r="AB20" s="95" t="s">
        <v>941</v>
      </c>
      <c r="AC20" s="206">
        <f t="shared" si="24"/>
        <v>0.11487846463111044</v>
      </c>
      <c r="AD20" s="206">
        <f t="shared" si="17"/>
        <v>0.17335921469850774</v>
      </c>
      <c r="AE20" s="206">
        <f t="shared" si="17"/>
        <v>0.13700809490006316</v>
      </c>
      <c r="AF20" s="206">
        <f t="shared" si="17"/>
        <v>0.11425503739715218</v>
      </c>
      <c r="AG20" s="206">
        <f t="shared" si="17"/>
        <v>6.4247623550957145E-2</v>
      </c>
      <c r="AI20" s="95" t="s">
        <v>941</v>
      </c>
      <c r="AJ20" s="206">
        <f t="shared" si="25"/>
        <v>0.12416323555457884</v>
      </c>
      <c r="AK20" s="206">
        <f t="shared" si="18"/>
        <v>0.1801848554213685</v>
      </c>
      <c r="AL20" s="206">
        <f t="shared" si="26"/>
        <v>0.15051903729712471</v>
      </c>
      <c r="AM20" s="206">
        <f t="shared" si="26"/>
        <v>0.15612179231401269</v>
      </c>
      <c r="AN20" s="206">
        <f t="shared" si="26"/>
        <v>0.10700021670551131</v>
      </c>
    </row>
    <row r="21" spans="1:45" ht="15.75" thickBot="1" x14ac:dyDescent="0.3">
      <c r="A21" s="95" t="s">
        <v>935</v>
      </c>
      <c r="B21" s="83">
        <f>SUMIF('Todas las localidades'!$D$8:$D$967,'Estr. fij x períodos'!$A21,'Todas las localidades'!Z$8:Z$967)</f>
        <v>1061372</v>
      </c>
      <c r="C21" s="84">
        <f>SUMIF('Todas las localidades'!$D$8:$D$967,'Estr. fij x períodos'!$A21,'Todas las localidades'!AA$8:AA$967)</f>
        <v>896069</v>
      </c>
      <c r="D21" s="84">
        <f>SUMIF('Todas las localidades'!$D$8:$D$967,'Estr. fij x períodos'!$A21,'Todas las localidades'!AB$8:AB$967)</f>
        <v>756861</v>
      </c>
      <c r="E21" s="84">
        <f>SUMIF('Todas las localidades'!$D$8:$D$967,'Estr. fij x períodos'!$A21,'Todas las localidades'!AC$8:AC$967)</f>
        <v>482644</v>
      </c>
      <c r="F21" s="84">
        <f>SUMIF('Todas las localidades'!$D$8:$D$967,'Estr. fij x períodos'!$A21,'Todas las localidades'!AD$8:AD$967)</f>
        <v>276738</v>
      </c>
      <c r="G21" s="85">
        <f>SUMIF('Todas las localidades'!$D$8:$D$967,'Estr. fij x períodos'!$A21,'Todas las localidades'!AE$8:AE$967)</f>
        <v>177112</v>
      </c>
      <c r="M21" s="95" t="s">
        <v>935</v>
      </c>
      <c r="N21" s="130">
        <f t="shared" si="19"/>
        <v>2.9080394699370542</v>
      </c>
      <c r="O21" s="131">
        <f t="shared" si="16"/>
        <v>2.7515098592118448</v>
      </c>
      <c r="P21" s="131">
        <f t="shared" si="16"/>
        <v>2.6352934638743024</v>
      </c>
      <c r="Q21" s="131">
        <f t="shared" si="16"/>
        <v>2.0468552253790984</v>
      </c>
      <c r="R21" s="131">
        <f t="shared" si="16"/>
        <v>1.4612956876680465</v>
      </c>
      <c r="S21" s="132">
        <f t="shared" si="16"/>
        <v>1.164652336034999</v>
      </c>
      <c r="U21" s="95" t="s">
        <v>935</v>
      </c>
      <c r="V21" s="185">
        <f t="shared" si="20"/>
        <v>1.9117840136983355</v>
      </c>
      <c r="W21" s="186">
        <f t="shared" si="21"/>
        <v>1.6178701216473867</v>
      </c>
      <c r="X21" s="186">
        <f t="shared" si="22"/>
        <v>4.3524780376366534</v>
      </c>
      <c r="Y21" s="186">
        <f t="shared" si="23"/>
        <v>5.7196730524600126</v>
      </c>
      <c r="Z21" s="187">
        <f t="shared" si="23"/>
        <v>4.5639741513756462</v>
      </c>
      <c r="AB21" s="95" t="s">
        <v>935</v>
      </c>
      <c r="AC21" s="206">
        <f t="shared" si="24"/>
        <v>4.2046778672368446E-2</v>
      </c>
      <c r="AD21" s="206">
        <f t="shared" si="17"/>
        <v>3.6193005791588108E-2</v>
      </c>
      <c r="AE21" s="206">
        <f t="shared" si="17"/>
        <v>5.3345490630392942E-2</v>
      </c>
      <c r="AF21" s="206">
        <f t="shared" si="17"/>
        <v>4.435783297942171E-2</v>
      </c>
      <c r="AG21" s="206">
        <f t="shared" si="17"/>
        <v>2.6705331040919798E-2</v>
      </c>
      <c r="AI21" s="95" t="s">
        <v>935</v>
      </c>
      <c r="AJ21" s="206">
        <f t="shared" si="25"/>
        <v>0.14863942888760387</v>
      </c>
      <c r="AK21" s="206">
        <f t="shared" si="18"/>
        <v>0.11907593204610764</v>
      </c>
      <c r="AL21" s="206">
        <f t="shared" si="26"/>
        <v>0.18610985477310898</v>
      </c>
      <c r="AM21" s="206">
        <f t="shared" si="26"/>
        <v>0.21680973786004781</v>
      </c>
      <c r="AN21" s="206">
        <f t="shared" si="26"/>
        <v>0.18944747632288911</v>
      </c>
    </row>
    <row r="22" spans="1:45" ht="15.75" thickBot="1" x14ac:dyDescent="0.3">
      <c r="A22" s="95" t="s">
        <v>938</v>
      </c>
      <c r="B22" s="83">
        <f>SUMIF('Todas las localidades'!$D$8:$D$967,'Estr. fij x períodos'!$A22,'Todas las localidades'!Z$8:Z$967)</f>
        <v>1999556</v>
      </c>
      <c r="C22" s="84">
        <f>SUMIF('Todas las localidades'!$D$8:$D$967,'Estr. fij x períodos'!$A22,'Todas las localidades'!AA$8:AA$967)</f>
        <v>1793853</v>
      </c>
      <c r="D22" s="84">
        <f>SUMIF('Todas las localidades'!$D$8:$D$967,'Estr. fij x períodos'!$A22,'Todas las localidades'!AB$8:AB$967)</f>
        <v>1551680</v>
      </c>
      <c r="E22" s="84">
        <f>SUMIF('Todas las localidades'!$D$8:$D$967,'Estr. fij x períodos'!$A22,'Todas las localidades'!AC$8:AC$967)</f>
        <v>1196122</v>
      </c>
      <c r="F22" s="84">
        <f>SUMIF('Todas las localidades'!$D$8:$D$967,'Estr. fij x períodos'!$A22,'Todas las localidades'!AD$8:AD$967)</f>
        <v>929712</v>
      </c>
      <c r="G22" s="85">
        <f>SUMIF('Todas las localidades'!$D$8:$D$967,'Estr. fij x períodos'!$A22,'Todas las localidades'!AE$8:AE$967)</f>
        <v>769516</v>
      </c>
      <c r="M22" s="95" t="s">
        <v>938</v>
      </c>
      <c r="N22" s="130">
        <f t="shared" si="19"/>
        <v>5.4785577256131281</v>
      </c>
      <c r="O22" s="131">
        <f t="shared" si="16"/>
        <v>5.5082858747225325</v>
      </c>
      <c r="P22" s="131">
        <f t="shared" si="16"/>
        <v>5.4027518421803711</v>
      </c>
      <c r="Q22" s="131">
        <f t="shared" si="16"/>
        <v>5.0726592807346567</v>
      </c>
      <c r="R22" s="131">
        <f t="shared" si="16"/>
        <v>4.909279305239016</v>
      </c>
      <c r="S22" s="132">
        <f t="shared" si="16"/>
        <v>5.0601800387117102</v>
      </c>
      <c r="U22" s="95" t="s">
        <v>938</v>
      </c>
      <c r="V22" s="185">
        <f t="shared" si="20"/>
        <v>1.2217129200380785</v>
      </c>
      <c r="W22" s="186">
        <f t="shared" si="21"/>
        <v>1.3881357680127362</v>
      </c>
      <c r="X22" s="186">
        <f t="shared" si="22"/>
        <v>2.4951427115849776</v>
      </c>
      <c r="Y22" s="186">
        <f t="shared" si="23"/>
        <v>2.5516622456651916</v>
      </c>
      <c r="Z22" s="187">
        <f t="shared" si="23"/>
        <v>1.9091262932143853</v>
      </c>
      <c r="AB22" s="95" t="s">
        <v>938</v>
      </c>
      <c r="AC22" s="206">
        <f t="shared" si="24"/>
        <v>5.2322997847844298E-2</v>
      </c>
      <c r="AD22" s="206">
        <f t="shared" si="17"/>
        <v>6.2963111254857956E-2</v>
      </c>
      <c r="AE22" s="206">
        <f t="shared" si="17"/>
        <v>6.9169365712414818E-2</v>
      </c>
      <c r="AF22" s="206">
        <f t="shared" si="17"/>
        <v>5.7392063776906636E-2</v>
      </c>
      <c r="AG22" s="206">
        <f t="shared" si="17"/>
        <v>4.2941473224170273E-2</v>
      </c>
      <c r="AI22" s="95" t="s">
        <v>938</v>
      </c>
      <c r="AJ22" s="206">
        <f t="shared" si="25"/>
        <v>9.498704320043605E-2</v>
      </c>
      <c r="AK22" s="206">
        <f t="shared" si="18"/>
        <v>0.10216738548477972</v>
      </c>
      <c r="AL22" s="206">
        <f t="shared" si="26"/>
        <v>0.10669109497526828</v>
      </c>
      <c r="AM22" s="206">
        <f t="shared" si="26"/>
        <v>9.6723224827004878E-2</v>
      </c>
      <c r="AN22" s="206">
        <f t="shared" si="26"/>
        <v>7.9246539580449221E-2</v>
      </c>
    </row>
    <row r="23" spans="1:45" ht="15.75" thickBot="1" x14ac:dyDescent="0.3">
      <c r="A23" s="96" t="s">
        <v>955</v>
      </c>
      <c r="B23" s="97">
        <f>SUMIF('Todas las localidades'!$D$8:$D$967,'Estr. fij x períodos'!$A23,'Todas las localidades'!Z$8:Z$967)</f>
        <v>388937</v>
      </c>
      <c r="C23" s="98">
        <f>SUMIF('Todas las localidades'!$D$8:$D$967,'Estr. fij x períodos'!$A23,'Todas las localidades'!AA$8:AA$967)</f>
        <v>288674</v>
      </c>
      <c r="D23" s="98">
        <f>SUMIF('Todas las localidades'!$D$8:$D$967,'Estr. fij x períodos'!$A23,'Todas las localidades'!AB$8:AB$967)</f>
        <v>216877</v>
      </c>
      <c r="E23" s="98">
        <f>SUMIF('Todas las localidades'!$D$8:$D$967,'Estr. fij x períodos'!$A23,'Todas las localidades'!AC$8:AC$967)</f>
        <v>128520</v>
      </c>
      <c r="F23" s="98">
        <f>SUMIF('Todas las localidades'!$D$8:$D$967,'Estr. fij x períodos'!$A23,'Todas las localidades'!AD$8:AD$967)</f>
        <v>81859</v>
      </c>
      <c r="G23" s="101">
        <f>SUMIF('Todas las localidades'!$D$8:$D$967,'Estr. fij x períodos'!$A23,'Todas las localidades'!AE$8:AE$967)</f>
        <v>45078</v>
      </c>
      <c r="M23" s="96" t="s">
        <v>955</v>
      </c>
      <c r="N23" s="133">
        <f t="shared" si="19"/>
        <v>1.0656434759150497</v>
      </c>
      <c r="O23" s="134">
        <f t="shared" si="16"/>
        <v>0.88641539557569782</v>
      </c>
      <c r="P23" s="134">
        <f t="shared" si="16"/>
        <v>0.75513805119390098</v>
      </c>
      <c r="Q23" s="134">
        <f t="shared" si="16"/>
        <v>0.54504320693041175</v>
      </c>
      <c r="R23" s="134">
        <f t="shared" si="16"/>
        <v>0.43225073425701788</v>
      </c>
      <c r="S23" s="135">
        <f t="shared" si="16"/>
        <v>0.29642372060496008</v>
      </c>
      <c r="U23" s="96" t="s">
        <v>955</v>
      </c>
      <c r="V23" s="188">
        <f t="shared" si="20"/>
        <v>3.3908916573438246</v>
      </c>
      <c r="W23" s="189">
        <f t="shared" si="21"/>
        <v>2.7556071603586223</v>
      </c>
      <c r="X23" s="189">
        <f t="shared" si="22"/>
        <v>5.0797915704057814</v>
      </c>
      <c r="Y23" s="189">
        <f t="shared" si="23"/>
        <v>4.6141493915023553</v>
      </c>
      <c r="Z23" s="190">
        <f t="shared" si="23"/>
        <v>6.1476000901054073</v>
      </c>
      <c r="AB23" s="96" t="s">
        <v>955</v>
      </c>
      <c r="AC23" s="206">
        <f t="shared" si="24"/>
        <v>2.5503083247295433E-2</v>
      </c>
      <c r="AD23" s="206">
        <f t="shared" si="17"/>
        <v>1.866666597335391E-2</v>
      </c>
      <c r="AE23" s="206">
        <f t="shared" si="17"/>
        <v>1.7188750207425614E-2</v>
      </c>
      <c r="AF23" s="206">
        <f t="shared" si="17"/>
        <v>1.005206669379618E-2</v>
      </c>
      <c r="AG23" s="206">
        <f t="shared" si="17"/>
        <v>9.8593618233801528E-3</v>
      </c>
      <c r="AI23" s="96" t="s">
        <v>955</v>
      </c>
      <c r="AJ23" s="207">
        <f t="shared" si="25"/>
        <v>0.26363867244203093</v>
      </c>
      <c r="AK23" s="206">
        <f t="shared" si="18"/>
        <v>0.20281386409344038</v>
      </c>
      <c r="AL23" s="206">
        <f t="shared" si="26"/>
        <v>0.21720942949530064</v>
      </c>
      <c r="AM23" s="206">
        <f t="shared" si="26"/>
        <v>0.17490379447273813</v>
      </c>
      <c r="AN23" s="206">
        <f t="shared" si="26"/>
        <v>0.25518271661591113</v>
      </c>
    </row>
    <row r="24" spans="1:45" ht="15.75" thickBot="1" x14ac:dyDescent="0.3">
      <c r="A24" s="89"/>
      <c r="B24" s="86">
        <f t="shared" ref="B24:G24" si="27">SUM(B16:B23)</f>
        <v>36497854</v>
      </c>
      <c r="C24" s="87">
        <f t="shared" si="27"/>
        <v>32566447</v>
      </c>
      <c r="D24" s="87">
        <f t="shared" si="27"/>
        <v>28720179</v>
      </c>
      <c r="E24" s="87">
        <f t="shared" si="27"/>
        <v>23579782</v>
      </c>
      <c r="F24" s="87">
        <f t="shared" si="27"/>
        <v>18937851</v>
      </c>
      <c r="G24" s="88">
        <f t="shared" si="27"/>
        <v>15207285</v>
      </c>
      <c r="M24" s="89" t="s">
        <v>967</v>
      </c>
      <c r="N24" s="124">
        <f>SUM(N16:N23)</f>
        <v>99.999999999999986</v>
      </c>
      <c r="O24" s="125">
        <f t="shared" ref="O24:S24" si="28">SUM(O16:O23)</f>
        <v>100.00000000000001</v>
      </c>
      <c r="P24" s="125">
        <f t="shared" si="28"/>
        <v>99.999999999999986</v>
      </c>
      <c r="Q24" s="125">
        <f t="shared" si="28"/>
        <v>100.00000000000001</v>
      </c>
      <c r="R24" s="125">
        <f t="shared" si="28"/>
        <v>100</v>
      </c>
      <c r="S24" s="126">
        <f t="shared" si="28"/>
        <v>100.00000000000001</v>
      </c>
      <c r="U24" s="89" t="s">
        <v>967</v>
      </c>
      <c r="V24" s="191">
        <f t="shared" si="20"/>
        <v>1.2830034813433244</v>
      </c>
      <c r="W24" s="192">
        <f t="shared" si="21"/>
        <v>1.2018660890819792</v>
      </c>
      <c r="X24" s="192">
        <f t="shared" si="22"/>
        <v>1.8850692896506525</v>
      </c>
      <c r="Y24" s="192">
        <f t="shared" si="23"/>
        <v>2.2164771370496257</v>
      </c>
      <c r="Z24" s="193">
        <f t="shared" si="23"/>
        <v>2.2181227968107233</v>
      </c>
      <c r="AB24" s="89" t="s">
        <v>967</v>
      </c>
      <c r="AC24" s="206">
        <f t="shared" si="24"/>
        <v>1</v>
      </c>
      <c r="AD24" s="206">
        <f t="shared" si="17"/>
        <v>1</v>
      </c>
      <c r="AE24" s="206">
        <f t="shared" si="17"/>
        <v>1</v>
      </c>
      <c r="AF24" s="206">
        <f t="shared" si="17"/>
        <v>1</v>
      </c>
      <c r="AG24" s="206">
        <f t="shared" si="17"/>
        <v>1</v>
      </c>
      <c r="AI24" s="89" t="s">
        <v>967</v>
      </c>
      <c r="AJ24" s="206">
        <f>SUM(AJ16:AJ23)</f>
        <v>1.0000000000000002</v>
      </c>
      <c r="AK24" s="206">
        <f t="shared" ref="AK24:AN24" si="29">SUM(AK16:AK23)</f>
        <v>1</v>
      </c>
      <c r="AL24" s="206">
        <f t="shared" si="29"/>
        <v>0.99999999999999989</v>
      </c>
      <c r="AM24" s="206">
        <f t="shared" si="29"/>
        <v>1</v>
      </c>
      <c r="AN24" s="206">
        <f t="shared" si="29"/>
        <v>1</v>
      </c>
    </row>
    <row r="25" spans="1:45" x14ac:dyDescent="0.25">
      <c r="A25" s="89" t="s">
        <v>1027</v>
      </c>
      <c r="B25" s="82" t="s">
        <v>1020</v>
      </c>
      <c r="C25" s="82" t="s">
        <v>1021</v>
      </c>
      <c r="D25" s="82" t="s">
        <v>1022</v>
      </c>
      <c r="E25" s="82" t="s">
        <v>1023</v>
      </c>
      <c r="F25" s="82" t="s">
        <v>1025</v>
      </c>
      <c r="G25" s="82" t="s">
        <v>1024</v>
      </c>
      <c r="T25" s="210" t="e">
        <f>RATE(8.94,,-C25,B25)*100</f>
        <v>#VALUE!</v>
      </c>
      <c r="V25" s="210"/>
      <c r="W25" s="210" t="e">
        <f>RATE(8.94,,-F25,E25)*100</f>
        <v>#VALUE!</v>
      </c>
    </row>
    <row r="26" spans="1:45" x14ac:dyDescent="0.25">
      <c r="A26" s="336">
        <v>2010</v>
      </c>
      <c r="B26" s="336"/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P26" s="336">
        <v>2010</v>
      </c>
      <c r="Q26" s="336"/>
      <c r="R26" s="336"/>
      <c r="S26" s="336"/>
      <c r="T26" s="336"/>
      <c r="U26" s="336"/>
      <c r="V26" s="336"/>
      <c r="W26" s="336"/>
      <c r="X26" s="336"/>
      <c r="Y26" s="336"/>
    </row>
    <row r="27" spans="1:45" x14ac:dyDescent="0.25">
      <c r="A27" s="336" t="s">
        <v>931</v>
      </c>
      <c r="B27" s="338" t="s">
        <v>966</v>
      </c>
      <c r="C27" s="339"/>
      <c r="D27" s="339"/>
      <c r="E27" s="339"/>
      <c r="F27" s="339"/>
      <c r="G27" s="339"/>
      <c r="H27" s="339"/>
      <c r="I27" s="340"/>
      <c r="J27" s="340"/>
      <c r="K27" s="340"/>
      <c r="L27" s="340"/>
      <c r="M27" s="345"/>
      <c r="N27" s="346" t="s">
        <v>967</v>
      </c>
      <c r="P27" s="336" t="s">
        <v>931</v>
      </c>
      <c r="Q27" s="338" t="s">
        <v>966</v>
      </c>
      <c r="R27" s="339"/>
      <c r="S27" s="339"/>
      <c r="T27" s="339"/>
      <c r="U27" s="339"/>
      <c r="V27" s="339"/>
      <c r="W27" s="339"/>
      <c r="X27" s="345"/>
      <c r="Y27" s="343" t="s">
        <v>967</v>
      </c>
      <c r="AK27" s="336" t="s">
        <v>931</v>
      </c>
      <c r="AL27" s="338" t="s">
        <v>966</v>
      </c>
      <c r="AM27" s="339"/>
      <c r="AN27" s="339"/>
      <c r="AO27" s="339"/>
      <c r="AP27" s="339"/>
      <c r="AQ27" s="339"/>
      <c r="AR27" s="339"/>
      <c r="AS27" s="340"/>
    </row>
    <row r="28" spans="1:45" ht="15.75" thickBot="1" x14ac:dyDescent="0.3">
      <c r="A28" s="337"/>
      <c r="B28" s="107" t="s">
        <v>940</v>
      </c>
      <c r="C28" s="105">
        <v>1</v>
      </c>
      <c r="D28" s="105">
        <v>2</v>
      </c>
      <c r="E28" s="105">
        <v>3</v>
      </c>
      <c r="F28" s="105">
        <v>4</v>
      </c>
      <c r="G28" s="105">
        <v>5</v>
      </c>
      <c r="H28" s="105">
        <v>6</v>
      </c>
      <c r="I28" s="106"/>
      <c r="J28" s="106"/>
      <c r="K28" s="106"/>
      <c r="L28" s="106"/>
      <c r="M28" s="115">
        <v>7</v>
      </c>
      <c r="N28" s="344"/>
      <c r="P28" s="337"/>
      <c r="Q28" s="107" t="s">
        <v>940</v>
      </c>
      <c r="R28" s="105">
        <v>1</v>
      </c>
      <c r="S28" s="105">
        <v>2</v>
      </c>
      <c r="T28" s="105">
        <v>3</v>
      </c>
      <c r="U28" s="105">
        <v>4</v>
      </c>
      <c r="V28" s="105">
        <v>5</v>
      </c>
      <c r="W28" s="105">
        <v>6</v>
      </c>
      <c r="X28" s="115">
        <v>7</v>
      </c>
      <c r="Y28" s="344"/>
      <c r="AK28" s="337"/>
      <c r="AL28" s="107" t="s">
        <v>940</v>
      </c>
      <c r="AM28" s="105">
        <v>1</v>
      </c>
      <c r="AN28" s="105">
        <v>2</v>
      </c>
      <c r="AO28" s="105">
        <v>3</v>
      </c>
      <c r="AP28" s="105">
        <v>4</v>
      </c>
      <c r="AQ28" s="105">
        <v>5</v>
      </c>
      <c r="AR28" s="105">
        <v>6</v>
      </c>
      <c r="AS28" s="106">
        <v>7</v>
      </c>
    </row>
    <row r="29" spans="1:45" x14ac:dyDescent="0.25">
      <c r="A29" s="95" t="s">
        <v>940</v>
      </c>
      <c r="B29" s="93">
        <f>SUMIF('Todas las localidades'!$AQ$8:$AQ$967,'Estr. fij x períodos'!AL29,'Todas las localidades'!$Z$8:$Z$967)</f>
        <v>13588171</v>
      </c>
      <c r="C29" s="110"/>
      <c r="D29" s="110"/>
      <c r="E29" s="110"/>
      <c r="F29" s="110"/>
      <c r="G29" s="110"/>
      <c r="H29" s="110"/>
      <c r="I29" s="111"/>
      <c r="J29" s="111"/>
      <c r="K29" s="111"/>
      <c r="L29" s="111"/>
      <c r="M29" s="116"/>
      <c r="N29" s="122">
        <f>SUM(B29:M29)</f>
        <v>13588171</v>
      </c>
      <c r="P29" s="95" t="s">
        <v>940</v>
      </c>
      <c r="Q29" s="127">
        <f t="shared" ref="Q29:W29" si="30">IF(B29="","",B29/$N$37*100)</f>
        <v>37.230054676639348</v>
      </c>
      <c r="R29" s="136" t="str">
        <f t="shared" si="30"/>
        <v/>
      </c>
      <c r="S29" s="136" t="str">
        <f t="shared" si="30"/>
        <v/>
      </c>
      <c r="T29" s="136" t="str">
        <f t="shared" si="30"/>
        <v/>
      </c>
      <c r="U29" s="136" t="str">
        <f t="shared" si="30"/>
        <v/>
      </c>
      <c r="V29" s="136" t="str">
        <f t="shared" si="30"/>
        <v/>
      </c>
      <c r="W29" s="136" t="str">
        <f t="shared" si="30"/>
        <v/>
      </c>
      <c r="X29" s="137" t="str">
        <f t="shared" ref="X29:X37" si="31">IF(M29="","",M29/$N$37*100)</f>
        <v/>
      </c>
      <c r="Y29" s="138">
        <f t="shared" ref="Y29:Y37" si="32">IF(N29="","",N29/$N$37*100)</f>
        <v>37.230054676639348</v>
      </c>
      <c r="AK29" s="95" t="s">
        <v>940</v>
      </c>
      <c r="AL29" s="108" t="str">
        <f>CONCATENATE($AK29,AL$28)</f>
        <v>GBAGBA</v>
      </c>
      <c r="AM29" s="110"/>
      <c r="AN29" s="110"/>
      <c r="AO29" s="110"/>
      <c r="AP29" s="110"/>
      <c r="AQ29" s="110"/>
      <c r="AR29" s="110"/>
      <c r="AS29" s="111"/>
    </row>
    <row r="30" spans="1:45" x14ac:dyDescent="0.25">
      <c r="A30" s="95" t="s">
        <v>951</v>
      </c>
      <c r="B30" s="112"/>
      <c r="C30" s="113">
        <f>SUMIF('Todas las localidades'!$AQ$8:$AQ$967,'Estr. fij x períodos'!AM30,'Todas las localidades'!$Z$8:$Z$967)</f>
        <v>1236089</v>
      </c>
      <c r="D30" s="113">
        <f>SUMIF('Todas las localidades'!$AQ$8:$AQ$967,'Estr. fij x períodos'!AN30,'Todas las localidades'!$Z$8:$Z$967)</f>
        <v>1380631</v>
      </c>
      <c r="E30" s="113">
        <f>SUMIF('Todas las localidades'!$AQ$8:$AQ$967,'Estr. fij x períodos'!AO30,'Todas las localidades'!$Z$8:$Z$967)</f>
        <v>1898455</v>
      </c>
      <c r="F30" s="113">
        <f>SUMIF('Todas las localidades'!$AQ$8:$AQ$967,'Estr. fij x períodos'!AP30,'Todas las localidades'!$Z$8:$Z$967)</f>
        <v>1337334</v>
      </c>
      <c r="G30" s="113">
        <f>SUMIF('Todas las localidades'!$AQ$8:$AQ$967,'Estr. fij x períodos'!AQ30,'Todas las localidades'!$Z$8:$Z$967)</f>
        <v>2285854</v>
      </c>
      <c r="H30" s="113">
        <f>SUMIF('Todas las localidades'!$AQ$8:$AQ$967,'Estr. fij x períodos'!AR30,'Todas las localidades'!$Z$8:$Z$967)</f>
        <v>655837</v>
      </c>
      <c r="I30" s="114"/>
      <c r="J30" s="114"/>
      <c r="K30" s="114"/>
      <c r="L30" s="114"/>
      <c r="M30" s="117">
        <f>SUMIF('Todas las localidades'!$AQ$8:$AQ$967,'Estr. fij x períodos'!AS30,'Todas las localidades'!$Z$8:$Z$967)</f>
        <v>509358</v>
      </c>
      <c r="N30" s="122">
        <f t="shared" ref="N30:N36" si="33">SUM(B30:M30)</f>
        <v>9303558</v>
      </c>
      <c r="P30" s="95" t="s">
        <v>951</v>
      </c>
      <c r="Q30" s="139" t="str">
        <f t="shared" ref="Q30:Q37" si="34">IF(B30="","",B30/$N$37*100)</f>
        <v/>
      </c>
      <c r="R30" s="131">
        <f t="shared" ref="R30:W37" si="35">IF(C30="","",C30/$N$37*100)</f>
        <v>3.386744327488405</v>
      </c>
      <c r="S30" s="131">
        <f t="shared" si="35"/>
        <v>3.7827730912617494</v>
      </c>
      <c r="T30" s="131">
        <f t="shared" si="35"/>
        <v>5.2015523981218186</v>
      </c>
      <c r="U30" s="131">
        <f t="shared" si="35"/>
        <v>3.6641441987246703</v>
      </c>
      <c r="V30" s="131">
        <f t="shared" si="35"/>
        <v>6.2629819276497729</v>
      </c>
      <c r="W30" s="131">
        <f t="shared" si="35"/>
        <v>1.796919347641645</v>
      </c>
      <c r="X30" s="140">
        <f t="shared" si="31"/>
        <v>1.3955834225212256</v>
      </c>
      <c r="Y30" s="138">
        <f t="shared" si="32"/>
        <v>25.490698713409287</v>
      </c>
      <c r="AK30" s="95" t="s">
        <v>951</v>
      </c>
      <c r="AL30" s="112"/>
      <c r="AM30" s="103" t="str">
        <f t="shared" ref="AM30:AS36" si="36">CONCATENATE($AK30,AM$28)</f>
        <v>Pampeana1</v>
      </c>
      <c r="AN30" s="103" t="str">
        <f t="shared" si="36"/>
        <v>Pampeana2</v>
      </c>
      <c r="AO30" s="103" t="str">
        <f t="shared" si="36"/>
        <v>Pampeana3</v>
      </c>
      <c r="AP30" s="103" t="str">
        <f t="shared" si="36"/>
        <v>Pampeana4</v>
      </c>
      <c r="AQ30" s="103" t="str">
        <f t="shared" si="36"/>
        <v>Pampeana5</v>
      </c>
      <c r="AR30" s="103" t="str">
        <f t="shared" si="36"/>
        <v>Pampeana6</v>
      </c>
      <c r="AS30" s="104" t="str">
        <f t="shared" si="36"/>
        <v>Pampeana7</v>
      </c>
    </row>
    <row r="31" spans="1:45" x14ac:dyDescent="0.25">
      <c r="A31" s="95" t="s">
        <v>932</v>
      </c>
      <c r="B31" s="112"/>
      <c r="C31" s="113">
        <f>SUMIF('Todas las localidades'!$AQ$8:$AQ$967,'Estr. fij x períodos'!AM31,'Todas las localidades'!$Z$8:$Z$967)</f>
        <v>1454536</v>
      </c>
      <c r="D31" s="113">
        <f>SUMIF('Todas las localidades'!$AQ$8:$AQ$967,'Estr. fij x períodos'!AN31,'Todas las localidades'!$Z$8:$Z$967)</f>
        <v>0</v>
      </c>
      <c r="E31" s="113">
        <f>SUMIF('Todas las localidades'!$AQ$8:$AQ$967,'Estr. fij x períodos'!AO31,'Todas las localidades'!$Z$8:$Z$967)</f>
        <v>635725</v>
      </c>
      <c r="F31" s="113">
        <f>SUMIF('Todas las localidades'!$AQ$8:$AQ$967,'Estr. fij x períodos'!AP31,'Todas las localidades'!$Z$8:$Z$967)</f>
        <v>229759</v>
      </c>
      <c r="G31" s="113">
        <f>SUMIF('Todas las localidades'!$AQ$8:$AQ$967,'Estr. fij x períodos'!AQ31,'Todas las localidades'!$Z$8:$Z$967)</f>
        <v>769436</v>
      </c>
      <c r="H31" s="113">
        <f>SUMIF('Todas las localidades'!$AQ$8:$AQ$967,'Estr. fij x períodos'!AR31,'Todas las localidades'!$Z$8:$Z$967)</f>
        <v>340550</v>
      </c>
      <c r="I31" s="114"/>
      <c r="J31" s="114"/>
      <c r="K31" s="114"/>
      <c r="L31" s="114"/>
      <c r="M31" s="117">
        <f>SUMIF('Todas las localidades'!$AQ$8:$AQ$967,'Estr. fij x períodos'!AS31,'Todas las localidades'!$Z$8:$Z$967)</f>
        <v>206173</v>
      </c>
      <c r="N31" s="122">
        <f t="shared" si="33"/>
        <v>3636179</v>
      </c>
      <c r="P31" s="95" t="s">
        <v>932</v>
      </c>
      <c r="Q31" s="139" t="str">
        <f t="shared" si="34"/>
        <v/>
      </c>
      <c r="R31" s="131">
        <f t="shared" si="35"/>
        <v>3.9852644486988194</v>
      </c>
      <c r="S31" s="131">
        <f t="shared" si="35"/>
        <v>0</v>
      </c>
      <c r="T31" s="131">
        <f t="shared" si="35"/>
        <v>1.7418147379295232</v>
      </c>
      <c r="U31" s="131">
        <f t="shared" si="35"/>
        <v>0.62951372428636487</v>
      </c>
      <c r="V31" s="131">
        <f t="shared" si="35"/>
        <v>2.1081677843305524</v>
      </c>
      <c r="W31" s="131">
        <f t="shared" si="35"/>
        <v>0.93306855794863997</v>
      </c>
      <c r="X31" s="140">
        <f t="shared" si="31"/>
        <v>0.56489074672719108</v>
      </c>
      <c r="Y31" s="138">
        <f t="shared" si="32"/>
        <v>9.9627199999210916</v>
      </c>
      <c r="AA31" s="209">
        <f>SUM(T31:W36)</f>
        <v>24.89941737396396</v>
      </c>
      <c r="AK31" s="95" t="s">
        <v>932</v>
      </c>
      <c r="AL31" s="112"/>
      <c r="AM31" s="103" t="str">
        <f t="shared" si="36"/>
        <v>Centro1</v>
      </c>
      <c r="AN31" s="103" t="str">
        <f t="shared" si="36"/>
        <v>Centro2</v>
      </c>
      <c r="AO31" s="103" t="str">
        <f t="shared" si="36"/>
        <v>Centro3</v>
      </c>
      <c r="AP31" s="103" t="str">
        <f t="shared" si="36"/>
        <v>Centro4</v>
      </c>
      <c r="AQ31" s="103" t="str">
        <f t="shared" si="36"/>
        <v>Centro5</v>
      </c>
      <c r="AR31" s="103" t="str">
        <f t="shared" si="36"/>
        <v>Centro6</v>
      </c>
      <c r="AS31" s="104" t="str">
        <f t="shared" si="36"/>
        <v>Centro7</v>
      </c>
    </row>
    <row r="32" spans="1:45" x14ac:dyDescent="0.25">
      <c r="A32" s="95" t="s">
        <v>945</v>
      </c>
      <c r="B32" s="112"/>
      <c r="C32" s="113">
        <f>SUMIF('Todas las localidades'!$AQ$8:$AQ$967,'Estr. fij x períodos'!AM32,'Todas las localidades'!$Z$8:$Z$967)</f>
        <v>0</v>
      </c>
      <c r="D32" s="113">
        <f>SUMIF('Todas las localidades'!$AQ$8:$AQ$967,'Estr. fij x períodos'!AN32,'Todas las localidades'!$Z$8:$Z$967)</f>
        <v>1345383</v>
      </c>
      <c r="E32" s="113">
        <f>SUMIF('Todas las localidades'!$AQ$8:$AQ$967,'Estr. fij x períodos'!AO32,'Todas las localidades'!$Z$8:$Z$967)</f>
        <v>505161</v>
      </c>
      <c r="F32" s="113">
        <f>SUMIF('Todas las localidades'!$AQ$8:$AQ$967,'Estr. fij x períodos'!AP32,'Todas las localidades'!$Z$8:$Z$967)</f>
        <v>250101</v>
      </c>
      <c r="G32" s="113">
        <f>SUMIF('Todas las localidades'!$AQ$8:$AQ$967,'Estr. fij x períodos'!AQ32,'Todas las localidades'!$Z$8:$Z$967)</f>
        <v>683146</v>
      </c>
      <c r="H32" s="113">
        <f>SUMIF('Todas las localidades'!$AQ$8:$AQ$967,'Estr. fij x períodos'!AR32,'Todas las localidades'!$Z$8:$Z$967)</f>
        <v>165464</v>
      </c>
      <c r="I32" s="114"/>
      <c r="J32" s="114"/>
      <c r="K32" s="114"/>
      <c r="L32" s="114"/>
      <c r="M32" s="117">
        <f>SUMIF('Todas las localidades'!$AQ$8:$AQ$967,'Estr. fij x períodos'!AS32,'Todas las localidades'!$Z$8:$Z$967)</f>
        <v>151108</v>
      </c>
      <c r="N32" s="122">
        <f t="shared" si="33"/>
        <v>3100363</v>
      </c>
      <c r="P32" s="95" t="s">
        <v>945</v>
      </c>
      <c r="Q32" s="139" t="str">
        <f t="shared" si="34"/>
        <v/>
      </c>
      <c r="R32" s="131">
        <f t="shared" si="35"/>
        <v>0</v>
      </c>
      <c r="S32" s="131">
        <f t="shared" si="35"/>
        <v>3.6861975501354136</v>
      </c>
      <c r="T32" s="131">
        <f t="shared" si="35"/>
        <v>1.3840841162880426</v>
      </c>
      <c r="U32" s="131">
        <f t="shared" si="35"/>
        <v>0.68524850803556836</v>
      </c>
      <c r="V32" s="131">
        <f t="shared" si="35"/>
        <v>1.8717429249401896</v>
      </c>
      <c r="W32" s="131">
        <f t="shared" si="35"/>
        <v>0.45335268205084056</v>
      </c>
      <c r="X32" s="140">
        <f t="shared" si="31"/>
        <v>0.41401886258846893</v>
      </c>
      <c r="Y32" s="138">
        <f t="shared" si="32"/>
        <v>8.494644644038523</v>
      </c>
      <c r="AK32" s="95" t="s">
        <v>945</v>
      </c>
      <c r="AL32" s="112"/>
      <c r="AM32" s="103" t="str">
        <f t="shared" si="36"/>
        <v>Noroeste1</v>
      </c>
      <c r="AN32" s="103" t="str">
        <f t="shared" si="36"/>
        <v>Noroeste2</v>
      </c>
      <c r="AO32" s="103" t="str">
        <f t="shared" si="36"/>
        <v>Noroeste3</v>
      </c>
      <c r="AP32" s="103" t="str">
        <f t="shared" si="36"/>
        <v>Noroeste4</v>
      </c>
      <c r="AQ32" s="103" t="str">
        <f t="shared" si="36"/>
        <v>Noroeste5</v>
      </c>
      <c r="AR32" s="103" t="str">
        <f t="shared" si="36"/>
        <v>Noroeste6</v>
      </c>
      <c r="AS32" s="104" t="str">
        <f t="shared" si="36"/>
        <v>Noroeste7</v>
      </c>
    </row>
    <row r="33" spans="1:45" x14ac:dyDescent="0.25">
      <c r="A33" s="95" t="s">
        <v>941</v>
      </c>
      <c r="B33" s="112"/>
      <c r="C33" s="113">
        <f>SUMIF('Todas las localidades'!$AQ$8:$AQ$967,'Estr. fij x períodos'!AM33,'Todas las localidades'!$Z$8:$Z$967)</f>
        <v>0</v>
      </c>
      <c r="D33" s="113">
        <f>SUMIF('Todas las localidades'!$AQ$8:$AQ$967,'Estr. fij x períodos'!AN33,'Todas las localidades'!$Z$8:$Z$967)</f>
        <v>0</v>
      </c>
      <c r="E33" s="113">
        <f>SUMIF('Todas las localidades'!$AQ$8:$AQ$967,'Estr. fij x períodos'!AO33,'Todas las localidades'!$Z$8:$Z$967)</f>
        <v>1448951</v>
      </c>
      <c r="F33" s="113">
        <f>SUMIF('Todas las localidades'!$AQ$8:$AQ$967,'Estr. fij x períodos'!AP33,'Todas las localidades'!$Z$8:$Z$967)</f>
        <v>514838</v>
      </c>
      <c r="G33" s="113">
        <f>SUMIF('Todas las localidades'!$AQ$8:$AQ$967,'Estr. fij x períodos'!AQ33,'Todas las localidades'!$Z$8:$Z$967)</f>
        <v>922029</v>
      </c>
      <c r="H33" s="113">
        <f>SUMIF('Todas las localidades'!$AQ$8:$AQ$967,'Estr. fij x períodos'!AR33,'Todas las localidades'!$Z$8:$Z$967)</f>
        <v>306078</v>
      </c>
      <c r="I33" s="114"/>
      <c r="J33" s="114"/>
      <c r="K33" s="114"/>
      <c r="L33" s="114"/>
      <c r="M33" s="117">
        <f>SUMIF('Todas las localidades'!$AQ$8:$AQ$967,'Estr. fij x períodos'!AS33,'Todas las localidades'!$Z$8:$Z$967)</f>
        <v>227822</v>
      </c>
      <c r="N33" s="122">
        <f t="shared" si="33"/>
        <v>3419718</v>
      </c>
      <c r="P33" s="95" t="s">
        <v>941</v>
      </c>
      <c r="Q33" s="139" t="str">
        <f t="shared" si="34"/>
        <v/>
      </c>
      <c r="R33" s="131">
        <f t="shared" si="35"/>
        <v>0</v>
      </c>
      <c r="S33" s="131">
        <f t="shared" si="35"/>
        <v>0</v>
      </c>
      <c r="T33" s="131">
        <f t="shared" si="35"/>
        <v>3.9699621791462039</v>
      </c>
      <c r="U33" s="131">
        <f t="shared" si="35"/>
        <v>1.4105980039264774</v>
      </c>
      <c r="V33" s="131">
        <f t="shared" si="35"/>
        <v>2.5262553792888753</v>
      </c>
      <c r="W33" s="131">
        <f t="shared" si="35"/>
        <v>0.8386191692256757</v>
      </c>
      <c r="X33" s="140">
        <f t="shared" si="31"/>
        <v>0.62420656293928956</v>
      </c>
      <c r="Y33" s="138">
        <f t="shared" si="32"/>
        <v>9.3696412945265219</v>
      </c>
      <c r="AK33" s="95" t="s">
        <v>941</v>
      </c>
      <c r="AL33" s="112"/>
      <c r="AM33" s="103" t="str">
        <f t="shared" si="36"/>
        <v>Noreste1</v>
      </c>
      <c r="AN33" s="103" t="str">
        <f t="shared" si="36"/>
        <v>Noreste2</v>
      </c>
      <c r="AO33" s="103" t="str">
        <f t="shared" si="36"/>
        <v>Noreste3</v>
      </c>
      <c r="AP33" s="103" t="str">
        <f t="shared" si="36"/>
        <v>Noreste4</v>
      </c>
      <c r="AQ33" s="103" t="str">
        <f t="shared" si="36"/>
        <v>Noreste5</v>
      </c>
      <c r="AR33" s="103" t="str">
        <f t="shared" si="36"/>
        <v>Noreste6</v>
      </c>
      <c r="AS33" s="104" t="str">
        <f t="shared" si="36"/>
        <v>Noreste7</v>
      </c>
    </row>
    <row r="34" spans="1:45" x14ac:dyDescent="0.25">
      <c r="A34" s="95" t="s">
        <v>935</v>
      </c>
      <c r="B34" s="112"/>
      <c r="C34" s="113">
        <f>SUMIF('Todas las localidades'!$AQ$8:$AQ$967,'Estr. fij x períodos'!AM34,'Todas las localidades'!$Z$8:$Z$967)</f>
        <v>0</v>
      </c>
      <c r="D34" s="113">
        <f>SUMIF('Todas las localidades'!$AQ$8:$AQ$967,'Estr. fij x períodos'!AN34,'Todas las localidades'!$Z$8:$Z$967)</f>
        <v>0</v>
      </c>
      <c r="E34" s="113">
        <f>SUMIF('Todas las localidades'!$AQ$8:$AQ$967,'Estr. fij x períodos'!AO34,'Todas las localidades'!$Z$8:$Z$967)</f>
        <v>372893</v>
      </c>
      <c r="F34" s="113">
        <f>SUMIF('Todas las localidades'!$AQ$8:$AQ$967,'Estr. fij x períodos'!AP34,'Todas las localidades'!$Z$8:$Z$967)</f>
        <v>212036</v>
      </c>
      <c r="G34" s="113">
        <f>SUMIF('Todas las localidades'!$AQ$8:$AQ$967,'Estr. fij x períodos'!AQ34,'Todas las localidades'!$Z$8:$Z$967)</f>
        <v>345551</v>
      </c>
      <c r="H34" s="113">
        <f>SUMIF('Todas las localidades'!$AQ$8:$AQ$967,'Estr. fij x períodos'!AR34,'Todas las localidades'!$Z$8:$Z$967)</f>
        <v>64640</v>
      </c>
      <c r="I34" s="114"/>
      <c r="J34" s="114"/>
      <c r="K34" s="114"/>
      <c r="L34" s="114"/>
      <c r="M34" s="117">
        <f>SUMIF('Todas las localidades'!$AQ$8:$AQ$967,'Estr. fij x períodos'!AS34,'Todas las localidades'!$Z$8:$Z$967)</f>
        <v>66252</v>
      </c>
      <c r="N34" s="122">
        <f t="shared" si="33"/>
        <v>1061372</v>
      </c>
      <c r="P34" s="95" t="s">
        <v>935</v>
      </c>
      <c r="Q34" s="139" t="str">
        <f t="shared" si="34"/>
        <v/>
      </c>
      <c r="R34" s="131">
        <f t="shared" si="35"/>
        <v>0</v>
      </c>
      <c r="S34" s="131">
        <f t="shared" si="35"/>
        <v>0</v>
      </c>
      <c r="T34" s="131">
        <f t="shared" si="35"/>
        <v>1.0216847269979215</v>
      </c>
      <c r="U34" s="131">
        <f t="shared" si="35"/>
        <v>0.58095470489854006</v>
      </c>
      <c r="V34" s="131">
        <f t="shared" si="35"/>
        <v>0.94677073342449114</v>
      </c>
      <c r="W34" s="131">
        <f t="shared" si="35"/>
        <v>0.17710630329114693</v>
      </c>
      <c r="X34" s="140">
        <f t="shared" si="31"/>
        <v>0.18152300132495461</v>
      </c>
      <c r="Y34" s="138">
        <f t="shared" si="32"/>
        <v>2.9080394699370542</v>
      </c>
      <c r="AK34" s="95" t="s">
        <v>935</v>
      </c>
      <c r="AL34" s="112"/>
      <c r="AM34" s="103" t="str">
        <f t="shared" si="36"/>
        <v>Comahue1</v>
      </c>
      <c r="AN34" s="103" t="str">
        <f t="shared" si="36"/>
        <v>Comahue2</v>
      </c>
      <c r="AO34" s="103" t="str">
        <f t="shared" si="36"/>
        <v>Comahue3</v>
      </c>
      <c r="AP34" s="103" t="str">
        <f t="shared" si="36"/>
        <v>Comahue4</v>
      </c>
      <c r="AQ34" s="103" t="str">
        <f t="shared" si="36"/>
        <v>Comahue5</v>
      </c>
      <c r="AR34" s="103" t="str">
        <f t="shared" si="36"/>
        <v>Comahue6</v>
      </c>
      <c r="AS34" s="104" t="str">
        <f t="shared" si="36"/>
        <v>Comahue7</v>
      </c>
    </row>
    <row r="35" spans="1:45" x14ac:dyDescent="0.25">
      <c r="A35" s="95" t="s">
        <v>938</v>
      </c>
      <c r="B35" s="112"/>
      <c r="C35" s="113">
        <f>SUMIF('Todas las localidades'!$AQ$8:$AQ$967,'Estr. fij x períodos'!AM35,'Todas las localidades'!$Z$8:$Z$967)</f>
        <v>0</v>
      </c>
      <c r="D35" s="113">
        <f>SUMIF('Todas las localidades'!$AQ$8:$AQ$967,'Estr. fij x períodos'!AN35,'Todas las localidades'!$Z$8:$Z$967)</f>
        <v>937154</v>
      </c>
      <c r="E35" s="113">
        <f>SUMIF('Todas las localidades'!$AQ$8:$AQ$967,'Estr. fij x períodos'!AO35,'Todas las localidades'!$Z$8:$Z$967)</f>
        <v>579222</v>
      </c>
      <c r="F35" s="113">
        <f>SUMIF('Todas las localidades'!$AQ$8:$AQ$967,'Estr. fij x períodos'!AP35,'Todas las localidades'!$Z$8:$Z$967)</f>
        <v>88879</v>
      </c>
      <c r="G35" s="113">
        <f>SUMIF('Todas las localidades'!$AQ$8:$AQ$967,'Estr. fij x períodos'!AQ35,'Todas las localidades'!$Z$8:$Z$967)</f>
        <v>213587</v>
      </c>
      <c r="H35" s="113">
        <f>SUMIF('Todas las localidades'!$AQ$8:$AQ$967,'Estr. fij x períodos'!AR35,'Todas las localidades'!$Z$8:$Z$967)</f>
        <v>70304</v>
      </c>
      <c r="I35" s="114"/>
      <c r="J35" s="114"/>
      <c r="K35" s="114"/>
      <c r="L35" s="114"/>
      <c r="M35" s="117">
        <f>SUMIF('Todas las localidades'!$AQ$8:$AQ$967,'Estr. fij x períodos'!AS35,'Todas las localidades'!$Z$8:$Z$967)</f>
        <v>110410</v>
      </c>
      <c r="N35" s="122">
        <f t="shared" si="33"/>
        <v>1999556</v>
      </c>
      <c r="P35" s="95" t="s">
        <v>938</v>
      </c>
      <c r="Q35" s="139" t="str">
        <f t="shared" si="34"/>
        <v/>
      </c>
      <c r="R35" s="131">
        <f t="shared" si="35"/>
        <v>0</v>
      </c>
      <c r="S35" s="131">
        <f t="shared" si="35"/>
        <v>2.5676961719447942</v>
      </c>
      <c r="T35" s="131">
        <f t="shared" si="35"/>
        <v>1.5870028961154814</v>
      </c>
      <c r="U35" s="131">
        <f t="shared" si="35"/>
        <v>0.24351842713820929</v>
      </c>
      <c r="V35" s="131">
        <f t="shared" si="35"/>
        <v>0.5852042698181652</v>
      </c>
      <c r="W35" s="131">
        <f t="shared" si="35"/>
        <v>0.19262502392606426</v>
      </c>
      <c r="X35" s="140">
        <f t="shared" si="31"/>
        <v>0.30251093667041357</v>
      </c>
      <c r="Y35" s="138">
        <f t="shared" si="32"/>
        <v>5.4785577256131281</v>
      </c>
      <c r="AK35" s="95" t="s">
        <v>938</v>
      </c>
      <c r="AL35" s="112"/>
      <c r="AM35" s="103" t="str">
        <f t="shared" si="36"/>
        <v>Cuyo1</v>
      </c>
      <c r="AN35" s="103" t="str">
        <f t="shared" si="36"/>
        <v>Cuyo2</v>
      </c>
      <c r="AO35" s="103" t="str">
        <f t="shared" si="36"/>
        <v>Cuyo3</v>
      </c>
      <c r="AP35" s="103" t="str">
        <f t="shared" si="36"/>
        <v>Cuyo4</v>
      </c>
      <c r="AQ35" s="103" t="str">
        <f t="shared" si="36"/>
        <v>Cuyo5</v>
      </c>
      <c r="AR35" s="103" t="str">
        <f t="shared" si="36"/>
        <v>Cuyo6</v>
      </c>
      <c r="AS35" s="104" t="str">
        <f t="shared" si="36"/>
        <v>Cuyo7</v>
      </c>
    </row>
    <row r="36" spans="1:45" ht="15.75" thickBot="1" x14ac:dyDescent="0.3">
      <c r="A36" s="95" t="s">
        <v>955</v>
      </c>
      <c r="B36" s="112"/>
      <c r="C36" s="113">
        <f>SUMIF('Todas las localidades'!$AQ$8:$AQ$967,'Estr. fij x períodos'!AM36,'Todas las localidades'!$Z$8:$Z$967)</f>
        <v>0</v>
      </c>
      <c r="D36" s="113">
        <f>SUMIF('Todas las localidades'!$AQ$8:$AQ$967,'Estr. fij x períodos'!AN36,'Todas las localidades'!$Z$8:$Z$967)</f>
        <v>0</v>
      </c>
      <c r="E36" s="113">
        <f>SUMIF('Todas las localidades'!$AQ$8:$AQ$967,'Estr. fij x períodos'!AO36,'Todas las localidades'!$Z$8:$Z$967)</f>
        <v>0</v>
      </c>
      <c r="F36" s="113">
        <f>SUMIF('Todas las localidades'!$AQ$8:$AQ$967,'Estr. fij x períodos'!AP36,'Todas las localidades'!$Z$8:$Z$967)</f>
        <v>270597</v>
      </c>
      <c r="G36" s="113">
        <f>SUMIF('Todas las localidades'!$AQ$8:$AQ$967,'Estr. fij x períodos'!AQ36,'Todas las localidades'!$Z$8:$Z$967)</f>
        <v>69548</v>
      </c>
      <c r="H36" s="113">
        <f>SUMIF('Todas las localidades'!$AQ$8:$AQ$967,'Estr. fij x períodos'!AR36,'Todas las localidades'!$Z$8:$Z$967)</f>
        <v>29258</v>
      </c>
      <c r="I36" s="114"/>
      <c r="J36" s="114"/>
      <c r="K36" s="114"/>
      <c r="L36" s="114"/>
      <c r="M36" s="117">
        <f>SUMIF('Todas las localidades'!$AQ$8:$AQ$967,'Estr. fij x períodos'!AS36,'Todas las localidades'!$Z$8:$Z$967)</f>
        <v>19534</v>
      </c>
      <c r="N36" s="122">
        <f t="shared" si="33"/>
        <v>388937</v>
      </c>
      <c r="P36" s="95" t="s">
        <v>955</v>
      </c>
      <c r="Q36" s="139" t="str">
        <f t="shared" si="34"/>
        <v/>
      </c>
      <c r="R36" s="131">
        <f t="shared" si="35"/>
        <v>0</v>
      </c>
      <c r="S36" s="131">
        <f t="shared" si="35"/>
        <v>0</v>
      </c>
      <c r="T36" s="131">
        <f t="shared" si="35"/>
        <v>0</v>
      </c>
      <c r="U36" s="131">
        <f t="shared" si="35"/>
        <v>0.74140523440090478</v>
      </c>
      <c r="V36" s="131">
        <f t="shared" si="35"/>
        <v>0.19055366926504774</v>
      </c>
      <c r="W36" s="131">
        <f t="shared" si="35"/>
        <v>8.0163617291033051E-2</v>
      </c>
      <c r="X36" s="140">
        <f t="shared" si="31"/>
        <v>5.352095495806411E-2</v>
      </c>
      <c r="Y36" s="138">
        <f t="shared" si="32"/>
        <v>1.0656434759150497</v>
      </c>
      <c r="AK36" s="109" t="s">
        <v>955</v>
      </c>
      <c r="AL36" s="112"/>
      <c r="AM36" s="103" t="str">
        <f t="shared" si="36"/>
        <v>Patagonia1</v>
      </c>
      <c r="AN36" s="103" t="str">
        <f t="shared" si="36"/>
        <v>Patagonia2</v>
      </c>
      <c r="AO36" s="103" t="str">
        <f t="shared" si="36"/>
        <v>Patagonia3</v>
      </c>
      <c r="AP36" s="103" t="str">
        <f t="shared" si="36"/>
        <v>Patagonia4</v>
      </c>
      <c r="AQ36" s="103" t="str">
        <f t="shared" si="36"/>
        <v>Patagonia5</v>
      </c>
      <c r="AR36" s="103" t="str">
        <f t="shared" si="36"/>
        <v>Patagonia6</v>
      </c>
      <c r="AS36" s="104" t="str">
        <f t="shared" si="36"/>
        <v>Patagonia7</v>
      </c>
    </row>
    <row r="37" spans="1:45" x14ac:dyDescent="0.25">
      <c r="A37" s="118" t="s">
        <v>967</v>
      </c>
      <c r="B37" s="119">
        <f t="shared" ref="B37:M37" si="37">SUM(B29:B36)</f>
        <v>13588171</v>
      </c>
      <c r="C37" s="120">
        <f t="shared" si="37"/>
        <v>2690625</v>
      </c>
      <c r="D37" s="120">
        <f t="shared" si="37"/>
        <v>3663168</v>
      </c>
      <c r="E37" s="120">
        <f t="shared" si="37"/>
        <v>5440407</v>
      </c>
      <c r="F37" s="120">
        <f t="shared" si="37"/>
        <v>2903544</v>
      </c>
      <c r="G37" s="120">
        <f t="shared" si="37"/>
        <v>5289151</v>
      </c>
      <c r="H37" s="120">
        <f t="shared" si="37"/>
        <v>1632131</v>
      </c>
      <c r="I37" s="120"/>
      <c r="J37" s="120"/>
      <c r="K37" s="120"/>
      <c r="L37" s="120"/>
      <c r="M37" s="121">
        <f t="shared" si="37"/>
        <v>1290657</v>
      </c>
      <c r="N37" s="120">
        <f>SUM(N29:N36)</f>
        <v>36497854</v>
      </c>
      <c r="P37" s="118" t="s">
        <v>967</v>
      </c>
      <c r="Q37" s="141">
        <f t="shared" si="34"/>
        <v>37.230054676639348</v>
      </c>
      <c r="R37" s="142">
        <f t="shared" si="35"/>
        <v>7.3720087761872248</v>
      </c>
      <c r="S37" s="142">
        <f t="shared" si="35"/>
        <v>10.036666813341958</v>
      </c>
      <c r="T37" s="142">
        <f t="shared" si="35"/>
        <v>14.906101054598992</v>
      </c>
      <c r="U37" s="142">
        <f t="shared" si="35"/>
        <v>7.9553828014107344</v>
      </c>
      <c r="V37" s="142">
        <f t="shared" si="35"/>
        <v>14.491676688717096</v>
      </c>
      <c r="W37" s="142">
        <f t="shared" si="35"/>
        <v>4.4718547013750447</v>
      </c>
      <c r="X37" s="143">
        <f t="shared" si="31"/>
        <v>3.5362544877296074</v>
      </c>
      <c r="Y37" s="142">
        <f t="shared" si="32"/>
        <v>100</v>
      </c>
      <c r="AK37" s="102"/>
      <c r="AL37" s="102"/>
      <c r="AM37" s="102"/>
      <c r="AN37" s="102"/>
      <c r="AO37" s="102"/>
      <c r="AP37" s="102"/>
    </row>
    <row r="38" spans="1:45" x14ac:dyDescent="0.25">
      <c r="N38" s="123">
        <f>SUM(B37:M37)</f>
        <v>36497854</v>
      </c>
      <c r="P38" s="80"/>
      <c r="Q38" s="80"/>
      <c r="R38" s="80"/>
      <c r="S38" s="80"/>
      <c r="T38" s="80"/>
      <c r="U38" s="80"/>
      <c r="Y38" s="123">
        <f>SUM(Q37:X37)</f>
        <v>100</v>
      </c>
      <c r="AK38" s="102"/>
      <c r="AL38" s="102"/>
      <c r="AM38" s="102"/>
      <c r="AN38" s="102"/>
      <c r="AO38" s="102"/>
      <c r="AP38" s="102"/>
    </row>
    <row r="39" spans="1:45" x14ac:dyDescent="0.25">
      <c r="P39" s="80"/>
      <c r="Q39" s="80"/>
      <c r="R39" s="80"/>
      <c r="S39" s="80"/>
      <c r="T39" s="80"/>
      <c r="U39" s="80"/>
      <c r="Y39" s="102"/>
      <c r="AK39" s="102"/>
      <c r="AL39" s="102"/>
      <c r="AM39" s="102"/>
      <c r="AN39" s="102"/>
      <c r="AO39" s="102"/>
      <c r="AP39" s="102"/>
    </row>
    <row r="40" spans="1:45" x14ac:dyDescent="0.25">
      <c r="A40" s="336">
        <v>2001</v>
      </c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P40" s="336">
        <v>2001</v>
      </c>
      <c r="Q40" s="336"/>
      <c r="R40" s="336"/>
      <c r="S40" s="336"/>
      <c r="T40" s="336"/>
      <c r="U40" s="336"/>
      <c r="V40" s="336"/>
      <c r="W40" s="336"/>
      <c r="X40" s="336"/>
      <c r="Y40" s="336"/>
      <c r="AK40" s="102"/>
      <c r="AL40" s="102"/>
      <c r="AM40" s="102"/>
      <c r="AN40" s="102"/>
      <c r="AO40" s="102"/>
      <c r="AP40" s="102"/>
    </row>
    <row r="41" spans="1:45" x14ac:dyDescent="0.25">
      <c r="A41" s="336" t="s">
        <v>931</v>
      </c>
      <c r="B41" s="338" t="s">
        <v>966</v>
      </c>
      <c r="C41" s="339"/>
      <c r="D41" s="339"/>
      <c r="E41" s="339"/>
      <c r="F41" s="339"/>
      <c r="G41" s="339"/>
      <c r="H41" s="339"/>
      <c r="I41" s="340"/>
      <c r="J41" s="340"/>
      <c r="K41" s="340"/>
      <c r="L41" s="340"/>
      <c r="M41" s="345"/>
      <c r="N41" s="346" t="s">
        <v>967</v>
      </c>
      <c r="P41" s="336" t="s">
        <v>931</v>
      </c>
      <c r="Q41" s="338" t="s">
        <v>966</v>
      </c>
      <c r="R41" s="339"/>
      <c r="S41" s="339"/>
      <c r="T41" s="339"/>
      <c r="U41" s="339"/>
      <c r="V41" s="339"/>
      <c r="W41" s="339"/>
      <c r="X41" s="345"/>
      <c r="Y41" s="343" t="s">
        <v>967</v>
      </c>
      <c r="AK41" s="336" t="s">
        <v>931</v>
      </c>
      <c r="AL41" s="338" t="s">
        <v>966</v>
      </c>
      <c r="AM41" s="339"/>
      <c r="AN41" s="339"/>
      <c r="AO41" s="339"/>
      <c r="AP41" s="339"/>
      <c r="AQ41" s="339"/>
      <c r="AR41" s="339"/>
      <c r="AS41" s="340"/>
    </row>
    <row r="42" spans="1:45" ht="15.75" thickBot="1" x14ac:dyDescent="0.3">
      <c r="A42" s="337"/>
      <c r="B42" s="107" t="s">
        <v>940</v>
      </c>
      <c r="C42" s="105">
        <v>1</v>
      </c>
      <c r="D42" s="105">
        <v>2</v>
      </c>
      <c r="E42" s="105">
        <v>3</v>
      </c>
      <c r="F42" s="105">
        <v>4</v>
      </c>
      <c r="G42" s="105">
        <v>5</v>
      </c>
      <c r="H42" s="105">
        <v>6</v>
      </c>
      <c r="I42" s="106"/>
      <c r="J42" s="106"/>
      <c r="K42" s="106"/>
      <c r="L42" s="106"/>
      <c r="M42" s="115">
        <v>7</v>
      </c>
      <c r="N42" s="344"/>
      <c r="P42" s="337"/>
      <c r="Q42" s="107" t="s">
        <v>940</v>
      </c>
      <c r="R42" s="105">
        <v>1</v>
      </c>
      <c r="S42" s="105">
        <v>2</v>
      </c>
      <c r="T42" s="105">
        <v>3</v>
      </c>
      <c r="U42" s="105">
        <v>4</v>
      </c>
      <c r="V42" s="105">
        <v>5</v>
      </c>
      <c r="W42" s="105">
        <v>6</v>
      </c>
      <c r="X42" s="115">
        <v>7</v>
      </c>
      <c r="Y42" s="344"/>
      <c r="AK42" s="337"/>
      <c r="AL42" s="107" t="s">
        <v>940</v>
      </c>
      <c r="AM42" s="105">
        <v>1</v>
      </c>
      <c r="AN42" s="105">
        <v>2</v>
      </c>
      <c r="AO42" s="105">
        <v>3</v>
      </c>
      <c r="AP42" s="105">
        <v>4</v>
      </c>
      <c r="AQ42" s="105">
        <v>5</v>
      </c>
      <c r="AR42" s="105">
        <v>6</v>
      </c>
      <c r="AS42" s="106">
        <v>7</v>
      </c>
    </row>
    <row r="43" spans="1:45" x14ac:dyDescent="0.25">
      <c r="A43" s="95" t="s">
        <v>940</v>
      </c>
      <c r="B43" s="93">
        <f>SUMIF('Todas las localidades'!$AQ$8:$AQ$967,'Estr. fij x períodos'!AL43,'Todas las localidades'!$AA$8:$AA$967)</f>
        <v>12053296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6"/>
      <c r="N43" s="122">
        <f>SUM(B43:M43)</f>
        <v>12053296</v>
      </c>
      <c r="P43" s="95" t="s">
        <v>940</v>
      </c>
      <c r="Q43" s="127">
        <f t="shared" ref="Q43:W43" si="38">IF(B43="","",B43/$N$51*100)</f>
        <v>37.011393966311402</v>
      </c>
      <c r="R43" s="136" t="str">
        <f t="shared" si="38"/>
        <v/>
      </c>
      <c r="S43" s="136" t="str">
        <f t="shared" si="38"/>
        <v/>
      </c>
      <c r="T43" s="136" t="str">
        <f t="shared" si="38"/>
        <v/>
      </c>
      <c r="U43" s="136" t="str">
        <f t="shared" si="38"/>
        <v/>
      </c>
      <c r="V43" s="136" t="str">
        <f t="shared" si="38"/>
        <v/>
      </c>
      <c r="W43" s="136" t="str">
        <f t="shared" si="38"/>
        <v/>
      </c>
      <c r="X43" s="137" t="str">
        <f t="shared" ref="X43:X51" si="39">IF(M43="","",M43/$N$51*100)</f>
        <v/>
      </c>
      <c r="Y43" s="138">
        <f t="shared" ref="Y43:Y51" si="40">IF(N43="","",N43/$N$51*100)</f>
        <v>37.011393966311402</v>
      </c>
      <c r="AK43" s="95" t="s">
        <v>940</v>
      </c>
      <c r="AL43" s="108" t="str">
        <f>CONCATENATE($AK43,AL$28)</f>
        <v>GBAGBA</v>
      </c>
      <c r="AM43" s="110"/>
      <c r="AN43" s="110"/>
      <c r="AO43" s="110"/>
      <c r="AP43" s="110"/>
      <c r="AQ43" s="110"/>
      <c r="AR43" s="110"/>
      <c r="AS43" s="111"/>
    </row>
    <row r="44" spans="1:45" x14ac:dyDescent="0.25">
      <c r="A44" s="95" t="s">
        <v>951</v>
      </c>
      <c r="B44" s="112"/>
      <c r="C44" s="113">
        <f>SUMIF('Todas las localidades'!$AQ$8:$AQ$967,'Estr. fij x períodos'!AM44,'Todas las localidades'!$AA$8:$AA$967)</f>
        <v>1161188</v>
      </c>
      <c r="D44" s="113">
        <f>SUMIF('Todas las localidades'!$AQ$8:$AQ$967,'Estr. fij x períodos'!AN44,'Todas las localidades'!$AA$8:$AA$967)</f>
        <v>1236204</v>
      </c>
      <c r="E44" s="113">
        <f>SUMIF('Todas las localidades'!$AQ$8:$AQ$967,'Estr. fij x períodos'!AO44,'Todas las localidades'!$AA$8:$AA$967)</f>
        <v>1771839</v>
      </c>
      <c r="F44" s="113">
        <f>SUMIF('Todas las localidades'!$AQ$8:$AQ$967,'Estr. fij x períodos'!AP44,'Todas las localidades'!$AA$8:$AA$967)</f>
        <v>1222074</v>
      </c>
      <c r="G44" s="113">
        <f>SUMIF('Todas las localidades'!$AQ$8:$AQ$967,'Estr. fij x períodos'!AQ44,'Todas las localidades'!$AA$8:$AA$967)</f>
        <v>2067728</v>
      </c>
      <c r="H44" s="113">
        <f>SUMIF('Todas las localidades'!$AQ$8:$AQ$967,'Estr. fij x períodos'!AR44,'Todas las localidades'!$AA$8:$AA$967)</f>
        <v>584092</v>
      </c>
      <c r="I44" s="114"/>
      <c r="J44" s="114"/>
      <c r="K44" s="114"/>
      <c r="L44" s="114"/>
      <c r="M44" s="117">
        <f>SUMIF('Todas las localidades'!$AQ$8:$AQ$967,'Estr. fij x períodos'!AS44,'Todas las localidades'!$AA$8:$AA$967)</f>
        <v>459235</v>
      </c>
      <c r="N44" s="122">
        <f t="shared" ref="N44:N50" si="41">SUM(B44:M44)</f>
        <v>8502360</v>
      </c>
      <c r="P44" s="95" t="s">
        <v>951</v>
      </c>
      <c r="Q44" s="139" t="str">
        <f t="shared" ref="Q44:Q51" si="42">IF(B44="","",B44/$N$51*100)</f>
        <v/>
      </c>
      <c r="R44" s="131">
        <f t="shared" ref="R44:W51" si="43">IF(C44="","",C44/$N$51*100)</f>
        <v>3.5655962101115914</v>
      </c>
      <c r="S44" s="131">
        <f t="shared" si="43"/>
        <v>3.7959437208486393</v>
      </c>
      <c r="T44" s="131">
        <f t="shared" si="43"/>
        <v>5.4406886941028594</v>
      </c>
      <c r="U44" s="131">
        <f t="shared" si="43"/>
        <v>3.7525555059782847</v>
      </c>
      <c r="V44" s="131">
        <f t="shared" si="43"/>
        <v>6.3492587938745668</v>
      </c>
      <c r="W44" s="131">
        <f t="shared" si="43"/>
        <v>1.7935392215183927</v>
      </c>
      <c r="X44" s="140">
        <f t="shared" si="39"/>
        <v>1.4101476897372316</v>
      </c>
      <c r="Y44" s="138">
        <f t="shared" si="40"/>
        <v>26.107729836171568</v>
      </c>
      <c r="AK44" s="95" t="s">
        <v>951</v>
      </c>
      <c r="AL44" s="112"/>
      <c r="AM44" s="103" t="str">
        <f t="shared" ref="AM44:AS50" si="44">CONCATENATE($AK44,AM$28)</f>
        <v>Pampeana1</v>
      </c>
      <c r="AN44" s="103" t="str">
        <f t="shared" si="44"/>
        <v>Pampeana2</v>
      </c>
      <c r="AO44" s="103" t="str">
        <f t="shared" si="44"/>
        <v>Pampeana3</v>
      </c>
      <c r="AP44" s="103" t="str">
        <f t="shared" si="44"/>
        <v>Pampeana4</v>
      </c>
      <c r="AQ44" s="103" t="str">
        <f t="shared" si="44"/>
        <v>Pampeana5</v>
      </c>
      <c r="AR44" s="103" t="str">
        <f t="shared" si="44"/>
        <v>Pampeana6</v>
      </c>
      <c r="AS44" s="104" t="str">
        <f t="shared" si="44"/>
        <v>Pampeana7</v>
      </c>
    </row>
    <row r="45" spans="1:45" x14ac:dyDescent="0.25">
      <c r="A45" s="95" t="s">
        <v>932</v>
      </c>
      <c r="B45" s="112"/>
      <c r="C45" s="113">
        <f>SUMIF('Todas las localidades'!$AQ$8:$AQ$967,'Estr. fij x períodos'!AM45,'Todas las localidades'!$AA$8:$AA$967)</f>
        <v>1373078</v>
      </c>
      <c r="D45" s="113">
        <f>SUMIF('Todas las localidades'!$AQ$8:$AQ$967,'Estr. fij x períodos'!AN45,'Todas las localidades'!$AA$8:$AA$967)</f>
        <v>0</v>
      </c>
      <c r="E45" s="113">
        <f>SUMIF('Todas las localidades'!$AQ$8:$AQ$967,'Estr. fij x períodos'!AO45,'Todas las localidades'!$AA$8:$AA$967)</f>
        <v>551779</v>
      </c>
      <c r="F45" s="113">
        <f>SUMIF('Todas las localidades'!$AQ$8:$AQ$967,'Estr. fij x períodos'!AP45,'Todas las localidades'!$AA$8:$AA$967)</f>
        <v>208587</v>
      </c>
      <c r="G45" s="113">
        <f>SUMIF('Todas las localidades'!$AQ$8:$AQ$967,'Estr. fij x períodos'!AQ45,'Todas las localidades'!$AA$8:$AA$967)</f>
        <v>675997</v>
      </c>
      <c r="H45" s="113">
        <f>SUMIF('Todas las localidades'!$AQ$8:$AQ$967,'Estr. fij x períodos'!AR45,'Todas las localidades'!$AA$8:$AA$967)</f>
        <v>297945</v>
      </c>
      <c r="I45" s="114"/>
      <c r="J45" s="114"/>
      <c r="K45" s="114"/>
      <c r="L45" s="114"/>
      <c r="M45" s="117">
        <f>SUMIF('Todas las localidades'!$AQ$8:$AQ$967,'Estr. fij x períodos'!AS45,'Todas las localidades'!$AA$8:$AA$967)</f>
        <v>184953</v>
      </c>
      <c r="N45" s="122">
        <f t="shared" si="41"/>
        <v>3292339</v>
      </c>
      <c r="P45" s="95" t="s">
        <v>932</v>
      </c>
      <c r="Q45" s="139" t="str">
        <f t="shared" si="42"/>
        <v/>
      </c>
      <c r="R45" s="131">
        <f t="shared" si="43"/>
        <v>4.2162351944625707</v>
      </c>
      <c r="S45" s="131">
        <f t="shared" si="43"/>
        <v>0</v>
      </c>
      <c r="T45" s="131">
        <f t="shared" si="43"/>
        <v>1.6943174673000099</v>
      </c>
      <c r="U45" s="131">
        <f t="shared" si="43"/>
        <v>0.64049664367746351</v>
      </c>
      <c r="V45" s="131">
        <f t="shared" si="43"/>
        <v>2.0757468568800275</v>
      </c>
      <c r="W45" s="131">
        <f t="shared" si="43"/>
        <v>0.91488334604017452</v>
      </c>
      <c r="X45" s="140">
        <f t="shared" si="39"/>
        <v>0.56792501804080753</v>
      </c>
      <c r="Y45" s="138">
        <f t="shared" si="40"/>
        <v>10.109604526401053</v>
      </c>
      <c r="AA45" s="209">
        <f>SUM(T45:W50)</f>
        <v>24.261344812960406</v>
      </c>
      <c r="AK45" s="95" t="s">
        <v>932</v>
      </c>
      <c r="AL45" s="112"/>
      <c r="AM45" s="103" t="str">
        <f t="shared" si="44"/>
        <v>Centro1</v>
      </c>
      <c r="AN45" s="103" t="str">
        <f t="shared" si="44"/>
        <v>Centro2</v>
      </c>
      <c r="AO45" s="103" t="str">
        <f t="shared" si="44"/>
        <v>Centro3</v>
      </c>
      <c r="AP45" s="103" t="str">
        <f t="shared" si="44"/>
        <v>Centro4</v>
      </c>
      <c r="AQ45" s="103" t="str">
        <f t="shared" si="44"/>
        <v>Centro5</v>
      </c>
      <c r="AR45" s="103" t="str">
        <f t="shared" si="44"/>
        <v>Centro6</v>
      </c>
      <c r="AS45" s="104" t="str">
        <f t="shared" si="44"/>
        <v>Centro7</v>
      </c>
    </row>
    <row r="46" spans="1:45" x14ac:dyDescent="0.25">
      <c r="A46" s="95" t="s">
        <v>945</v>
      </c>
      <c r="B46" s="112"/>
      <c r="C46" s="113">
        <f>SUMIF('Todas las localidades'!$AQ$8:$AQ$967,'Estr. fij x períodos'!AM46,'Todas las localidades'!$AA$8:$AA$967)</f>
        <v>0</v>
      </c>
      <c r="D46" s="113">
        <f>SUMIF('Todas las localidades'!$AQ$8:$AQ$967,'Estr. fij x períodos'!AN46,'Todas las localidades'!$AA$8:$AA$967)</f>
        <v>1230477</v>
      </c>
      <c r="E46" s="113">
        <f>SUMIF('Todas las localidades'!$AQ$8:$AQ$967,'Estr. fij x períodos'!AO46,'Todas las localidades'!$AA$8:$AA$967)</f>
        <v>450259</v>
      </c>
      <c r="F46" s="113">
        <f>SUMIF('Todas las localidades'!$AQ$8:$AQ$967,'Estr. fij x períodos'!AP46,'Todas las localidades'!$AA$8:$AA$967)</f>
        <v>225004</v>
      </c>
      <c r="G46" s="113">
        <f>SUMIF('Todas las localidades'!$AQ$8:$AQ$967,'Estr. fij x períodos'!AQ46,'Todas las localidades'!$AA$8:$AA$967)</f>
        <v>600991</v>
      </c>
      <c r="H46" s="113">
        <f>SUMIF('Todas las localidades'!$AQ$8:$AQ$967,'Estr. fij x períodos'!AR46,'Todas las localidades'!$AA$8:$AA$967)</f>
        <v>137508</v>
      </c>
      <c r="I46" s="114"/>
      <c r="J46" s="114"/>
      <c r="K46" s="114"/>
      <c r="L46" s="114"/>
      <c r="M46" s="117">
        <f>SUMIF('Todas las localidades'!$AQ$8:$AQ$967,'Estr. fij x períodos'!AS46,'Todas las localidades'!$AA$8:$AA$967)</f>
        <v>127533</v>
      </c>
      <c r="N46" s="122">
        <f t="shared" si="41"/>
        <v>2771772</v>
      </c>
      <c r="P46" s="95" t="s">
        <v>945</v>
      </c>
      <c r="Q46" s="139" t="str">
        <f t="shared" si="42"/>
        <v/>
      </c>
      <c r="R46" s="131">
        <f t="shared" si="43"/>
        <v>0</v>
      </c>
      <c r="S46" s="131">
        <f t="shared" si="43"/>
        <v>3.7783581365200818</v>
      </c>
      <c r="T46" s="131">
        <f t="shared" si="43"/>
        <v>1.3825855795690578</v>
      </c>
      <c r="U46" s="131">
        <f t="shared" si="43"/>
        <v>0.69090742382796633</v>
      </c>
      <c r="V46" s="131">
        <f t="shared" si="43"/>
        <v>1.8454300525937015</v>
      </c>
      <c r="W46" s="131">
        <f t="shared" si="43"/>
        <v>0.42223826258971392</v>
      </c>
      <c r="X46" s="140">
        <f t="shared" si="39"/>
        <v>0.39160857799440013</v>
      </c>
      <c r="Y46" s="138">
        <f t="shared" si="40"/>
        <v>8.5111280330949217</v>
      </c>
      <c r="AK46" s="95" t="s">
        <v>945</v>
      </c>
      <c r="AL46" s="112"/>
      <c r="AM46" s="103" t="str">
        <f t="shared" si="44"/>
        <v>Noroeste1</v>
      </c>
      <c r="AN46" s="103" t="str">
        <f t="shared" si="44"/>
        <v>Noroeste2</v>
      </c>
      <c r="AO46" s="103" t="str">
        <f t="shared" si="44"/>
        <v>Noroeste3</v>
      </c>
      <c r="AP46" s="103" t="str">
        <f t="shared" si="44"/>
        <v>Noroeste4</v>
      </c>
      <c r="AQ46" s="103" t="str">
        <f t="shared" si="44"/>
        <v>Noroeste5</v>
      </c>
      <c r="AR46" s="103" t="str">
        <f t="shared" si="44"/>
        <v>Noroeste6</v>
      </c>
      <c r="AS46" s="104" t="str">
        <f t="shared" si="44"/>
        <v>Noroeste7</v>
      </c>
    </row>
    <row r="47" spans="1:45" x14ac:dyDescent="0.25">
      <c r="A47" s="95" t="s">
        <v>941</v>
      </c>
      <c r="B47" s="112"/>
      <c r="C47" s="113">
        <f>SUMIF('Todas las localidades'!$AQ$8:$AQ$967,'Estr. fij x períodos'!AM47,'Todas las localidades'!$AA$8:$AA$967)</f>
        <v>0</v>
      </c>
      <c r="D47" s="113">
        <f>SUMIF('Todas las localidades'!$AQ$8:$AQ$967,'Estr. fij x períodos'!AN47,'Todas las localidades'!$AA$8:$AA$967)</f>
        <v>0</v>
      </c>
      <c r="E47" s="113">
        <f>SUMIF('Todas las localidades'!$AQ$8:$AQ$967,'Estr. fij x períodos'!AO47,'Todas las localidades'!$AA$8:$AA$967)</f>
        <v>1290039</v>
      </c>
      <c r="F47" s="113">
        <f>SUMIF('Todas las localidades'!$AQ$8:$AQ$967,'Estr. fij x períodos'!AP47,'Todas las localidades'!$AA$8:$AA$967)</f>
        <v>435485</v>
      </c>
      <c r="G47" s="113">
        <f>SUMIF('Todas las localidades'!$AQ$8:$AQ$967,'Estr. fij x períodos'!AQ47,'Todas las localidades'!$AA$8:$AA$967)</f>
        <v>803796</v>
      </c>
      <c r="H47" s="113">
        <f>SUMIF('Todas las localidades'!$AQ$8:$AQ$967,'Estr. fij x períodos'!AR47,'Todas las localidades'!$AA$8:$AA$967)</f>
        <v>253320</v>
      </c>
      <c r="I47" s="114"/>
      <c r="J47" s="114"/>
      <c r="K47" s="114"/>
      <c r="L47" s="114"/>
      <c r="M47" s="117">
        <f>SUMIF('Todas las localidades'!$AQ$8:$AQ$967,'Estr. fij x períodos'!AS47,'Todas las localidades'!$AA$8:$AA$967)</f>
        <v>185444</v>
      </c>
      <c r="N47" s="122">
        <f t="shared" si="41"/>
        <v>2968084</v>
      </c>
      <c r="P47" s="95" t="s">
        <v>941</v>
      </c>
      <c r="Q47" s="139" t="str">
        <f t="shared" si="42"/>
        <v/>
      </c>
      <c r="R47" s="131">
        <f t="shared" si="43"/>
        <v>0</v>
      </c>
      <c r="S47" s="131">
        <f t="shared" si="43"/>
        <v>0</v>
      </c>
      <c r="T47" s="131">
        <f t="shared" si="43"/>
        <v>3.9612518983111666</v>
      </c>
      <c r="U47" s="131">
        <f t="shared" si="43"/>
        <v>1.337219869272199</v>
      </c>
      <c r="V47" s="131">
        <f t="shared" si="43"/>
        <v>2.4681722264636363</v>
      </c>
      <c r="W47" s="131">
        <f t="shared" si="43"/>
        <v>0.77785580969271839</v>
      </c>
      <c r="X47" s="140">
        <f t="shared" si="39"/>
        <v>0.56943270477126351</v>
      </c>
      <c r="Y47" s="138">
        <f t="shared" si="40"/>
        <v>9.1139325085109846</v>
      </c>
      <c r="AK47" s="95" t="s">
        <v>941</v>
      </c>
      <c r="AL47" s="112"/>
      <c r="AM47" s="103" t="str">
        <f t="shared" si="44"/>
        <v>Noreste1</v>
      </c>
      <c r="AN47" s="103" t="str">
        <f t="shared" si="44"/>
        <v>Noreste2</v>
      </c>
      <c r="AO47" s="103" t="str">
        <f t="shared" si="44"/>
        <v>Noreste3</v>
      </c>
      <c r="AP47" s="103" t="str">
        <f t="shared" si="44"/>
        <v>Noreste4</v>
      </c>
      <c r="AQ47" s="103" t="str">
        <f t="shared" si="44"/>
        <v>Noreste5</v>
      </c>
      <c r="AR47" s="103" t="str">
        <f t="shared" si="44"/>
        <v>Noreste6</v>
      </c>
      <c r="AS47" s="104" t="str">
        <f t="shared" si="44"/>
        <v>Noreste7</v>
      </c>
    </row>
    <row r="48" spans="1:45" x14ac:dyDescent="0.25">
      <c r="A48" s="95" t="s">
        <v>935</v>
      </c>
      <c r="B48" s="112"/>
      <c r="C48" s="113">
        <f>SUMIF('Todas las localidades'!$AQ$8:$AQ$967,'Estr. fij x períodos'!AM48,'Todas las localidades'!$AA$8:$AA$967)</f>
        <v>0</v>
      </c>
      <c r="D48" s="113">
        <f>SUMIF('Todas las localidades'!$AQ$8:$AQ$967,'Estr. fij x períodos'!AN48,'Todas las localidades'!$AA$8:$AA$967)</f>
        <v>0</v>
      </c>
      <c r="E48" s="113">
        <f>SUMIF('Todas las localidades'!$AQ$8:$AQ$967,'Estr. fij x períodos'!AO48,'Todas las localidades'!$AA$8:$AA$967)</f>
        <v>315363</v>
      </c>
      <c r="F48" s="113">
        <f>SUMIF('Todas las localidades'!$AQ$8:$AQ$967,'Estr. fij x períodos'!AP48,'Todas las localidades'!$AA$8:$AA$967)</f>
        <v>182973</v>
      </c>
      <c r="G48" s="113">
        <f>SUMIF('Todas las localidades'!$AQ$8:$AQ$967,'Estr. fij x períodos'!AQ48,'Todas las localidades'!$AA$8:$AA$967)</f>
        <v>293665</v>
      </c>
      <c r="H48" s="113">
        <f>SUMIF('Todas las localidades'!$AQ$8:$AQ$967,'Estr. fij x períodos'!AR48,'Todas las localidades'!$AA$8:$AA$967)</f>
        <v>52051</v>
      </c>
      <c r="I48" s="114"/>
      <c r="J48" s="114"/>
      <c r="K48" s="114"/>
      <c r="L48" s="114"/>
      <c r="M48" s="117">
        <f>SUMIF('Todas las localidades'!$AQ$8:$AQ$967,'Estr. fij x períodos'!AS48,'Todas las localidades'!$AA$8:$AA$967)</f>
        <v>52017</v>
      </c>
      <c r="N48" s="122">
        <f t="shared" si="41"/>
        <v>896069</v>
      </c>
      <c r="P48" s="95" t="s">
        <v>935</v>
      </c>
      <c r="Q48" s="139" t="str">
        <f t="shared" si="42"/>
        <v/>
      </c>
      <c r="R48" s="131">
        <f t="shared" si="43"/>
        <v>0</v>
      </c>
      <c r="S48" s="131">
        <f t="shared" si="43"/>
        <v>0</v>
      </c>
      <c r="T48" s="131">
        <f t="shared" si="43"/>
        <v>0.96836784190796121</v>
      </c>
      <c r="U48" s="131">
        <f t="shared" si="43"/>
        <v>0.56184514079782788</v>
      </c>
      <c r="V48" s="131">
        <f t="shared" si="43"/>
        <v>0.90174098513110745</v>
      </c>
      <c r="W48" s="131">
        <f t="shared" si="43"/>
        <v>0.1598301466537016</v>
      </c>
      <c r="X48" s="140">
        <f t="shared" si="39"/>
        <v>0.15972574472124637</v>
      </c>
      <c r="Y48" s="138">
        <f t="shared" si="40"/>
        <v>2.7515098592118448</v>
      </c>
      <c r="AK48" s="95" t="s">
        <v>935</v>
      </c>
      <c r="AL48" s="112"/>
      <c r="AM48" s="103" t="str">
        <f t="shared" si="44"/>
        <v>Comahue1</v>
      </c>
      <c r="AN48" s="103" t="str">
        <f t="shared" si="44"/>
        <v>Comahue2</v>
      </c>
      <c r="AO48" s="103" t="str">
        <f t="shared" si="44"/>
        <v>Comahue3</v>
      </c>
      <c r="AP48" s="103" t="str">
        <f t="shared" si="44"/>
        <v>Comahue4</v>
      </c>
      <c r="AQ48" s="103" t="str">
        <f t="shared" si="44"/>
        <v>Comahue5</v>
      </c>
      <c r="AR48" s="103" t="str">
        <f t="shared" si="44"/>
        <v>Comahue6</v>
      </c>
      <c r="AS48" s="104" t="str">
        <f t="shared" si="44"/>
        <v>Comahue7</v>
      </c>
    </row>
    <row r="49" spans="1:45" x14ac:dyDescent="0.25">
      <c r="A49" s="95" t="s">
        <v>938</v>
      </c>
      <c r="B49" s="112"/>
      <c r="C49" s="113">
        <f>SUMIF('Todas las localidades'!$AQ$8:$AQ$967,'Estr. fij x períodos'!AM49,'Todas las localidades'!$AA$8:$AA$967)</f>
        <v>0</v>
      </c>
      <c r="D49" s="113">
        <f>SUMIF('Todas las localidades'!$AQ$8:$AQ$967,'Estr. fij x períodos'!AN49,'Todas las localidades'!$AA$8:$AA$967)</f>
        <v>848660</v>
      </c>
      <c r="E49" s="113">
        <f>SUMIF('Todas las localidades'!$AQ$8:$AQ$967,'Estr. fij x períodos'!AO49,'Todas las localidades'!$AA$8:$AA$967)</f>
        <v>528026</v>
      </c>
      <c r="F49" s="113">
        <f>SUMIF('Todas las localidades'!$AQ$8:$AQ$967,'Estr. fij x períodos'!AP49,'Todas las localidades'!$AA$8:$AA$967)</f>
        <v>79662</v>
      </c>
      <c r="G49" s="113">
        <f>SUMIF('Todas las localidades'!$AQ$8:$AQ$967,'Estr. fij x períodos'!AQ49,'Todas las localidades'!$AA$8:$AA$967)</f>
        <v>182854</v>
      </c>
      <c r="H49" s="113">
        <f>SUMIF('Todas las localidades'!$AQ$8:$AQ$967,'Estr. fij x períodos'!AR49,'Todas las localidades'!$AA$8:$AA$967)</f>
        <v>59832</v>
      </c>
      <c r="I49" s="114"/>
      <c r="J49" s="114"/>
      <c r="K49" s="114"/>
      <c r="L49" s="114"/>
      <c r="M49" s="117">
        <f>SUMIF('Todas las localidades'!$AQ$8:$AQ$967,'Estr. fij x períodos'!AS49,'Todas las localidades'!$AA$8:$AA$967)</f>
        <v>94819</v>
      </c>
      <c r="N49" s="122">
        <f t="shared" si="41"/>
        <v>1793853</v>
      </c>
      <c r="P49" s="95" t="s">
        <v>938</v>
      </c>
      <c r="Q49" s="139" t="str">
        <f t="shared" si="42"/>
        <v/>
      </c>
      <c r="R49" s="131">
        <f t="shared" si="43"/>
        <v>0</v>
      </c>
      <c r="S49" s="131">
        <f t="shared" si="43"/>
        <v>2.6059336469833507</v>
      </c>
      <c r="T49" s="131">
        <f t="shared" si="43"/>
        <v>1.6213804348997602</v>
      </c>
      <c r="U49" s="131">
        <f t="shared" si="43"/>
        <v>0.24461372774254433</v>
      </c>
      <c r="V49" s="131">
        <f t="shared" si="43"/>
        <v>0.56147973403423468</v>
      </c>
      <c r="W49" s="131">
        <f t="shared" si="43"/>
        <v>0.18372283596058239</v>
      </c>
      <c r="X49" s="140">
        <f t="shared" si="39"/>
        <v>0.29115549510206012</v>
      </c>
      <c r="Y49" s="138">
        <f t="shared" si="40"/>
        <v>5.5082858747225325</v>
      </c>
      <c r="AK49" s="95" t="s">
        <v>938</v>
      </c>
      <c r="AL49" s="112"/>
      <c r="AM49" s="103" t="str">
        <f t="shared" si="44"/>
        <v>Cuyo1</v>
      </c>
      <c r="AN49" s="103" t="str">
        <f t="shared" si="44"/>
        <v>Cuyo2</v>
      </c>
      <c r="AO49" s="103" t="str">
        <f t="shared" si="44"/>
        <v>Cuyo3</v>
      </c>
      <c r="AP49" s="103" t="str">
        <f t="shared" si="44"/>
        <v>Cuyo4</v>
      </c>
      <c r="AQ49" s="103" t="str">
        <f t="shared" si="44"/>
        <v>Cuyo5</v>
      </c>
      <c r="AR49" s="103" t="str">
        <f t="shared" si="44"/>
        <v>Cuyo6</v>
      </c>
      <c r="AS49" s="104" t="str">
        <f t="shared" si="44"/>
        <v>Cuyo7</v>
      </c>
    </row>
    <row r="50" spans="1:45" ht="15.75" thickBot="1" x14ac:dyDescent="0.3">
      <c r="A50" s="95" t="s">
        <v>955</v>
      </c>
      <c r="B50" s="112"/>
      <c r="C50" s="113">
        <f>SUMIF('Todas las localidades'!$AQ$8:$AQ$967,'Estr. fij x períodos'!AM50,'Todas las localidades'!$AA$8:$AA$967)</f>
        <v>0</v>
      </c>
      <c r="D50" s="113">
        <f>SUMIF('Todas las localidades'!$AQ$8:$AQ$967,'Estr. fij x períodos'!AN50,'Todas las localidades'!$AA$8:$AA$967)</f>
        <v>0</v>
      </c>
      <c r="E50" s="113">
        <f>SUMIF('Todas las localidades'!$AQ$8:$AQ$967,'Estr. fij x períodos'!AO50,'Todas las localidades'!$AA$8:$AA$967)</f>
        <v>0</v>
      </c>
      <c r="F50" s="113">
        <f>SUMIF('Todas las localidades'!$AQ$8:$AQ$967,'Estr. fij x períodos'!AP50,'Todas las localidades'!$AA$8:$AA$967)</f>
        <v>213332</v>
      </c>
      <c r="G50" s="113">
        <f>SUMIF('Todas las localidades'!$AQ$8:$AQ$967,'Estr. fij x períodos'!AQ50,'Todas las localidades'!$AA$8:$AA$967)</f>
        <v>40935</v>
      </c>
      <c r="H50" s="113">
        <f>SUMIF('Todas las localidades'!$AQ$8:$AQ$967,'Estr. fij x períodos'!AR50,'Todas las localidades'!$AA$8:$AA$967)</f>
        <v>21655</v>
      </c>
      <c r="I50" s="114"/>
      <c r="J50" s="114"/>
      <c r="K50" s="114"/>
      <c r="L50" s="114"/>
      <c r="M50" s="117">
        <f>SUMIF('Todas las localidades'!$AQ$8:$AQ$967,'Estr. fij x períodos'!AS50,'Todas las localidades'!$AA$8:$AA$967)</f>
        <v>12752</v>
      </c>
      <c r="N50" s="122">
        <f t="shared" si="41"/>
        <v>288674</v>
      </c>
      <c r="P50" s="95" t="s">
        <v>955</v>
      </c>
      <c r="Q50" s="139" t="str">
        <f t="shared" si="42"/>
        <v/>
      </c>
      <c r="R50" s="131">
        <f t="shared" si="43"/>
        <v>0</v>
      </c>
      <c r="S50" s="131">
        <f t="shared" si="43"/>
        <v>0</v>
      </c>
      <c r="T50" s="131">
        <f t="shared" si="43"/>
        <v>0</v>
      </c>
      <c r="U50" s="131">
        <f t="shared" si="43"/>
        <v>0.65506685454510893</v>
      </c>
      <c r="V50" s="131">
        <f t="shared" si="43"/>
        <v>0.12569685603099409</v>
      </c>
      <c r="W50" s="131">
        <f t="shared" si="43"/>
        <v>6.6494819038748681E-2</v>
      </c>
      <c r="X50" s="140">
        <f t="shared" si="39"/>
        <v>3.9156865960846145E-2</v>
      </c>
      <c r="Y50" s="138">
        <f t="shared" si="40"/>
        <v>0.88641539557569782</v>
      </c>
      <c r="AK50" s="109" t="s">
        <v>955</v>
      </c>
      <c r="AL50" s="112"/>
      <c r="AM50" s="103" t="str">
        <f t="shared" si="44"/>
        <v>Patagonia1</v>
      </c>
      <c r="AN50" s="103" t="str">
        <f t="shared" si="44"/>
        <v>Patagonia2</v>
      </c>
      <c r="AO50" s="103" t="str">
        <f t="shared" si="44"/>
        <v>Patagonia3</v>
      </c>
      <c r="AP50" s="103" t="str">
        <f t="shared" si="44"/>
        <v>Patagonia4</v>
      </c>
      <c r="AQ50" s="103" t="str">
        <f t="shared" si="44"/>
        <v>Patagonia5</v>
      </c>
      <c r="AR50" s="103" t="str">
        <f t="shared" si="44"/>
        <v>Patagonia6</v>
      </c>
      <c r="AS50" s="104" t="str">
        <f t="shared" si="44"/>
        <v>Patagonia7</v>
      </c>
    </row>
    <row r="51" spans="1:45" x14ac:dyDescent="0.25">
      <c r="A51" s="118" t="s">
        <v>967</v>
      </c>
      <c r="B51" s="119">
        <f t="shared" ref="B51" si="45">SUM(B43:B50)</f>
        <v>12053296</v>
      </c>
      <c r="C51" s="120">
        <f t="shared" ref="C51:M51" si="46">SUM(C43:C50)</f>
        <v>2534266</v>
      </c>
      <c r="D51" s="120">
        <f t="shared" si="46"/>
        <v>3315341</v>
      </c>
      <c r="E51" s="120">
        <f t="shared" si="46"/>
        <v>4907305</v>
      </c>
      <c r="F51" s="120">
        <f t="shared" si="46"/>
        <v>2567117</v>
      </c>
      <c r="G51" s="120">
        <f t="shared" si="46"/>
        <v>4665966</v>
      </c>
      <c r="H51" s="120">
        <f t="shared" si="46"/>
        <v>1406403</v>
      </c>
      <c r="I51" s="120"/>
      <c r="J51" s="120"/>
      <c r="K51" s="120"/>
      <c r="L51" s="120"/>
      <c r="M51" s="121">
        <f t="shared" si="46"/>
        <v>1116753</v>
      </c>
      <c r="N51" s="120">
        <f>SUM(N43:N50)</f>
        <v>32566447</v>
      </c>
      <c r="P51" s="118" t="s">
        <v>967</v>
      </c>
      <c r="Q51" s="141">
        <f t="shared" si="42"/>
        <v>37.011393966311402</v>
      </c>
      <c r="R51" s="142">
        <f t="shared" si="43"/>
        <v>7.7818314045741621</v>
      </c>
      <c r="S51" s="142">
        <f t="shared" si="43"/>
        <v>10.180235504352071</v>
      </c>
      <c r="T51" s="142">
        <f t="shared" si="43"/>
        <v>15.068591916090815</v>
      </c>
      <c r="U51" s="142">
        <f t="shared" si="43"/>
        <v>7.8827051658413945</v>
      </c>
      <c r="V51" s="142">
        <f t="shared" si="43"/>
        <v>14.327525505008268</v>
      </c>
      <c r="W51" s="142">
        <f t="shared" si="43"/>
        <v>4.3185644414940318</v>
      </c>
      <c r="X51" s="143">
        <f t="shared" si="39"/>
        <v>3.4291520963278552</v>
      </c>
      <c r="Y51" s="142">
        <f t="shared" si="40"/>
        <v>100</v>
      </c>
      <c r="AK51" s="102"/>
      <c r="AL51" s="102"/>
      <c r="AM51" s="102"/>
      <c r="AN51" s="102"/>
      <c r="AO51" s="102"/>
      <c r="AP51" s="102"/>
    </row>
    <row r="52" spans="1:45" x14ac:dyDescent="0.25">
      <c r="N52" s="123">
        <f>SUM(B51:M51)</f>
        <v>32566447</v>
      </c>
      <c r="P52" s="80"/>
      <c r="Q52" s="80"/>
      <c r="R52" s="80"/>
      <c r="S52" s="80"/>
      <c r="T52" s="80"/>
      <c r="U52" s="80"/>
      <c r="Y52" s="123">
        <f>SUM(Q51:X51)</f>
        <v>100</v>
      </c>
      <c r="AK52" s="102"/>
      <c r="AL52" s="102"/>
      <c r="AM52" s="102"/>
      <c r="AN52" s="102"/>
      <c r="AO52" s="102"/>
      <c r="AP52" s="102"/>
    </row>
    <row r="53" spans="1:45" x14ac:dyDescent="0.25">
      <c r="P53" s="80"/>
      <c r="Q53" s="80"/>
      <c r="R53" s="80"/>
      <c r="S53" s="80"/>
      <c r="T53" s="80"/>
      <c r="U53" s="80"/>
      <c r="Y53" s="102"/>
      <c r="AK53" s="102"/>
      <c r="AL53" s="102"/>
      <c r="AM53" s="102"/>
      <c r="AN53" s="102"/>
      <c r="AO53" s="102"/>
      <c r="AP53" s="102"/>
    </row>
    <row r="54" spans="1:45" x14ac:dyDescent="0.25">
      <c r="A54" s="336">
        <v>1991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P54" s="336">
        <v>1991</v>
      </c>
      <c r="Q54" s="336"/>
      <c r="R54" s="336"/>
      <c r="S54" s="336"/>
      <c r="T54" s="336"/>
      <c r="U54" s="336"/>
      <c r="V54" s="336"/>
      <c r="W54" s="336"/>
      <c r="X54" s="336"/>
      <c r="Y54" s="336"/>
      <c r="AK54" s="102"/>
      <c r="AL54" s="102"/>
      <c r="AM54" s="102"/>
      <c r="AN54" s="102"/>
      <c r="AO54" s="102"/>
      <c r="AP54" s="102"/>
    </row>
    <row r="55" spans="1:45" x14ac:dyDescent="0.25">
      <c r="A55" s="336" t="s">
        <v>931</v>
      </c>
      <c r="B55" s="338" t="s">
        <v>966</v>
      </c>
      <c r="C55" s="339"/>
      <c r="D55" s="339"/>
      <c r="E55" s="339"/>
      <c r="F55" s="339"/>
      <c r="G55" s="339"/>
      <c r="H55" s="339"/>
      <c r="I55" s="340"/>
      <c r="J55" s="340"/>
      <c r="K55" s="340"/>
      <c r="L55" s="340"/>
      <c r="M55" s="345"/>
      <c r="N55" s="346" t="s">
        <v>967</v>
      </c>
      <c r="P55" s="336" t="s">
        <v>931</v>
      </c>
      <c r="Q55" s="338" t="s">
        <v>966</v>
      </c>
      <c r="R55" s="339"/>
      <c r="S55" s="339"/>
      <c r="T55" s="339"/>
      <c r="U55" s="339"/>
      <c r="V55" s="339"/>
      <c r="W55" s="339"/>
      <c r="X55" s="345"/>
      <c r="Y55" s="343" t="s">
        <v>967</v>
      </c>
      <c r="AK55" s="336" t="s">
        <v>931</v>
      </c>
      <c r="AL55" s="338" t="s">
        <v>966</v>
      </c>
      <c r="AM55" s="339"/>
      <c r="AN55" s="339"/>
      <c r="AO55" s="339"/>
      <c r="AP55" s="339"/>
      <c r="AQ55" s="339"/>
      <c r="AR55" s="339"/>
      <c r="AS55" s="340"/>
    </row>
    <row r="56" spans="1:45" ht="15.75" thickBot="1" x14ac:dyDescent="0.3">
      <c r="A56" s="337"/>
      <c r="B56" s="107" t="s">
        <v>940</v>
      </c>
      <c r="C56" s="105">
        <v>1</v>
      </c>
      <c r="D56" s="105">
        <v>2</v>
      </c>
      <c r="E56" s="105">
        <v>3</v>
      </c>
      <c r="F56" s="105">
        <v>4</v>
      </c>
      <c r="G56" s="105">
        <v>5</v>
      </c>
      <c r="H56" s="105">
        <v>6</v>
      </c>
      <c r="I56" s="106"/>
      <c r="J56" s="106"/>
      <c r="K56" s="106"/>
      <c r="L56" s="106"/>
      <c r="M56" s="115">
        <v>7</v>
      </c>
      <c r="N56" s="344"/>
      <c r="P56" s="337"/>
      <c r="Q56" s="107" t="s">
        <v>940</v>
      </c>
      <c r="R56" s="105">
        <v>1</v>
      </c>
      <c r="S56" s="105">
        <v>2</v>
      </c>
      <c r="T56" s="105">
        <v>3</v>
      </c>
      <c r="U56" s="105">
        <v>4</v>
      </c>
      <c r="V56" s="105">
        <v>5</v>
      </c>
      <c r="W56" s="105">
        <v>6</v>
      </c>
      <c r="X56" s="115">
        <v>7</v>
      </c>
      <c r="Y56" s="344"/>
      <c r="AK56" s="337"/>
      <c r="AL56" s="107" t="s">
        <v>940</v>
      </c>
      <c r="AM56" s="105">
        <v>1</v>
      </c>
      <c r="AN56" s="105">
        <v>2</v>
      </c>
      <c r="AO56" s="105">
        <v>3</v>
      </c>
      <c r="AP56" s="105">
        <v>4</v>
      </c>
      <c r="AQ56" s="105">
        <v>5</v>
      </c>
      <c r="AR56" s="105">
        <v>6</v>
      </c>
      <c r="AS56" s="106">
        <v>7</v>
      </c>
    </row>
    <row r="57" spans="1:45" x14ac:dyDescent="0.25">
      <c r="A57" s="95" t="s">
        <v>940</v>
      </c>
      <c r="B57" s="93">
        <f>SUMIF('Todas las localidades'!$AQ$8:$AQ$967,'Estr. fij x períodos'!AL57,'Todas las localidades'!$AB$8:$AB$967)</f>
        <v>11301472</v>
      </c>
      <c r="C57" s="110"/>
      <c r="D57" s="110"/>
      <c r="E57" s="110"/>
      <c r="F57" s="110"/>
      <c r="G57" s="110"/>
      <c r="H57" s="110"/>
      <c r="I57" s="111"/>
      <c r="J57" s="111"/>
      <c r="K57" s="111"/>
      <c r="L57" s="111"/>
      <c r="M57" s="116"/>
      <c r="N57" s="122">
        <f>SUM(B57:M57)</f>
        <v>11301472</v>
      </c>
      <c r="P57" s="95" t="s">
        <v>940</v>
      </c>
      <c r="Q57" s="127">
        <f t="shared" ref="Q57:W57" si="47">IF(B57="","",B57/$N$65*100)</f>
        <v>39.35028399370352</v>
      </c>
      <c r="R57" s="136" t="str">
        <f t="shared" si="47"/>
        <v/>
      </c>
      <c r="S57" s="136" t="str">
        <f t="shared" si="47"/>
        <v/>
      </c>
      <c r="T57" s="136" t="str">
        <f t="shared" si="47"/>
        <v/>
      </c>
      <c r="U57" s="136" t="str">
        <f t="shared" si="47"/>
        <v/>
      </c>
      <c r="V57" s="136" t="str">
        <f t="shared" si="47"/>
        <v/>
      </c>
      <c r="W57" s="136" t="str">
        <f t="shared" si="47"/>
        <v/>
      </c>
      <c r="X57" s="137" t="str">
        <f t="shared" ref="X57:X65" si="48">IF(M57="","",M57/$N$65*100)</f>
        <v/>
      </c>
      <c r="Y57" s="138">
        <f t="shared" ref="Y57:Y65" si="49">IF(N57="","",N57/$N$65*100)</f>
        <v>39.35028399370352</v>
      </c>
      <c r="AK57" s="95" t="s">
        <v>940</v>
      </c>
      <c r="AL57" s="108" t="str">
        <f>CONCATENATE($AK57,AL$28)</f>
        <v>GBAGBA</v>
      </c>
      <c r="AM57" s="110"/>
      <c r="AN57" s="110"/>
      <c r="AO57" s="110"/>
      <c r="AP57" s="110"/>
      <c r="AQ57" s="110"/>
      <c r="AR57" s="110"/>
      <c r="AS57" s="111"/>
    </row>
    <row r="58" spans="1:45" x14ac:dyDescent="0.25">
      <c r="A58" s="95" t="s">
        <v>951</v>
      </c>
      <c r="B58" s="112"/>
      <c r="C58" s="113">
        <f>SUMIF('Todas las localidades'!$AQ$8:$AQ$967,'Estr. fij x períodos'!AM58,'Todas las localidades'!$AB$8:$AB$967)</f>
        <v>1118905</v>
      </c>
      <c r="D58" s="113">
        <f>SUMIF('Todas las localidades'!$AQ$8:$AQ$967,'Estr. fij x períodos'!AN58,'Todas las localidades'!$AB$8:$AB$967)</f>
        <v>1155678</v>
      </c>
      <c r="E58" s="113">
        <f>SUMIF('Todas las localidades'!$AQ$8:$AQ$967,'Estr. fij x períodos'!AO58,'Todas las localidades'!$AB$8:$AB$967)</f>
        <v>1552255</v>
      </c>
      <c r="F58" s="113">
        <f>SUMIF('Todas las localidades'!$AQ$8:$AQ$967,'Estr. fij x períodos'!AP58,'Todas las localidades'!$AB$8:$AB$967)</f>
        <v>1075710</v>
      </c>
      <c r="G58" s="113">
        <f>SUMIF('Todas las localidades'!$AQ$8:$AQ$967,'Estr. fij x períodos'!AQ58,'Todas las localidades'!$AB$8:$AB$967)</f>
        <v>1764770</v>
      </c>
      <c r="H58" s="113">
        <f>SUMIF('Todas las localidades'!$AQ$8:$AQ$967,'Estr. fij x períodos'!AR58,'Todas las localidades'!$AB$8:$AB$967)</f>
        <v>489469</v>
      </c>
      <c r="I58" s="114"/>
      <c r="J58" s="114"/>
      <c r="K58" s="114"/>
      <c r="L58" s="114"/>
      <c r="M58" s="117">
        <f>SUMIF('Todas las localidades'!$AQ$8:$AQ$967,'Estr. fij x períodos'!AS58,'Todas las localidades'!$AB$8:$AB$967)</f>
        <v>397214</v>
      </c>
      <c r="N58" s="122">
        <f t="shared" ref="N58:N64" si="50">SUM(B58:M58)</f>
        <v>7554001</v>
      </c>
      <c r="P58" s="95" t="s">
        <v>951</v>
      </c>
      <c r="Q58" s="139" t="str">
        <f t="shared" ref="Q58:Q65" si="51">IF(B58="","",B58/$N$65*100)</f>
        <v/>
      </c>
      <c r="R58" s="131">
        <f t="shared" ref="R58:W65" si="52">IF(C58="","",C58/$N$65*100)</f>
        <v>3.8958844929204659</v>
      </c>
      <c r="S58" s="131">
        <f t="shared" si="52"/>
        <v>4.0239233884997718</v>
      </c>
      <c r="T58" s="131">
        <f t="shared" si="52"/>
        <v>5.404753918838737</v>
      </c>
      <c r="U58" s="131">
        <f t="shared" si="52"/>
        <v>3.7454850124715451</v>
      </c>
      <c r="V58" s="131">
        <f t="shared" si="52"/>
        <v>6.1447040424086499</v>
      </c>
      <c r="W58" s="131">
        <f t="shared" si="52"/>
        <v>1.7042686259023665</v>
      </c>
      <c r="X58" s="140">
        <f t="shared" si="48"/>
        <v>1.3830484830891896</v>
      </c>
      <c r="Y58" s="138">
        <f t="shared" si="49"/>
        <v>26.302067964130728</v>
      </c>
      <c r="AK58" s="95" t="s">
        <v>951</v>
      </c>
      <c r="AL58" s="112"/>
      <c r="AM58" s="103" t="str">
        <f t="shared" ref="AM58:AS64" si="53">CONCATENATE($AK58,AM$28)</f>
        <v>Pampeana1</v>
      </c>
      <c r="AN58" s="103" t="str">
        <f t="shared" si="53"/>
        <v>Pampeana2</v>
      </c>
      <c r="AO58" s="103" t="str">
        <f t="shared" si="53"/>
        <v>Pampeana3</v>
      </c>
      <c r="AP58" s="103" t="str">
        <f t="shared" si="53"/>
        <v>Pampeana4</v>
      </c>
      <c r="AQ58" s="103" t="str">
        <f t="shared" si="53"/>
        <v>Pampeana5</v>
      </c>
      <c r="AR58" s="103" t="str">
        <f t="shared" si="53"/>
        <v>Pampeana6</v>
      </c>
      <c r="AS58" s="104" t="str">
        <f t="shared" si="53"/>
        <v>Pampeana7</v>
      </c>
    </row>
    <row r="59" spans="1:45" x14ac:dyDescent="0.25">
      <c r="A59" s="95" t="s">
        <v>932</v>
      </c>
      <c r="B59" s="112"/>
      <c r="C59" s="113">
        <f>SUMIF('Todas las localidades'!$AQ$8:$AQ$967,'Estr. fij x períodos'!AM59,'Todas las localidades'!$AB$8:$AB$967)</f>
        <v>1231976</v>
      </c>
      <c r="D59" s="113">
        <f>SUMIF('Todas las localidades'!$AQ$8:$AQ$967,'Estr. fij x períodos'!AN59,'Todas las localidades'!$AB$8:$AB$967)</f>
        <v>0</v>
      </c>
      <c r="E59" s="113">
        <f>SUMIF('Todas las localidades'!$AQ$8:$AQ$967,'Estr. fij x períodos'!AO59,'Todas las localidades'!$AB$8:$AB$967)</f>
        <v>433979</v>
      </c>
      <c r="F59" s="113">
        <f>SUMIF('Todas las localidades'!$AQ$8:$AQ$967,'Estr. fij x períodos'!AP59,'Todas las localidades'!$AB$8:$AB$967)</f>
        <v>177293</v>
      </c>
      <c r="G59" s="113">
        <f>SUMIF('Todas las localidades'!$AQ$8:$AQ$967,'Estr. fij x períodos'!AQ59,'Todas las localidades'!$AB$8:$AB$967)</f>
        <v>579971</v>
      </c>
      <c r="H59" s="113">
        <f>SUMIF('Todas las localidades'!$AQ$8:$AQ$967,'Estr. fij x períodos'!AR59,'Todas las localidades'!$AB$8:$AB$967)</f>
        <v>251997</v>
      </c>
      <c r="I59" s="114"/>
      <c r="J59" s="114"/>
      <c r="K59" s="114"/>
      <c r="L59" s="114"/>
      <c r="M59" s="117">
        <f>SUMIF('Todas las localidades'!$AQ$8:$AQ$967,'Estr. fij x períodos'!AS59,'Todas las localidades'!$AB$8:$AB$967)</f>
        <v>153257</v>
      </c>
      <c r="N59" s="122">
        <f t="shared" si="50"/>
        <v>2828473</v>
      </c>
      <c r="P59" s="95" t="s">
        <v>932</v>
      </c>
      <c r="Q59" s="139" t="str">
        <f t="shared" si="51"/>
        <v/>
      </c>
      <c r="R59" s="131">
        <f t="shared" si="52"/>
        <v>4.289583292638949</v>
      </c>
      <c r="S59" s="131">
        <f t="shared" si="52"/>
        <v>0</v>
      </c>
      <c r="T59" s="131">
        <f t="shared" si="52"/>
        <v>1.5110595236889017</v>
      </c>
      <c r="U59" s="131">
        <f t="shared" si="52"/>
        <v>0.61731161215952024</v>
      </c>
      <c r="V59" s="131">
        <f t="shared" si="52"/>
        <v>2.0193850463118634</v>
      </c>
      <c r="W59" s="131">
        <f t="shared" si="52"/>
        <v>0.87742141161446097</v>
      </c>
      <c r="X59" s="140">
        <f t="shared" si="48"/>
        <v>0.53362132596736256</v>
      </c>
      <c r="Y59" s="138">
        <f t="shared" si="49"/>
        <v>9.8483822123810594</v>
      </c>
      <c r="AA59" s="209">
        <f>SUM(T59:W64)</f>
        <v>22.15832986277697</v>
      </c>
      <c r="AK59" s="95" t="s">
        <v>932</v>
      </c>
      <c r="AL59" s="112"/>
      <c r="AM59" s="103" t="str">
        <f t="shared" si="53"/>
        <v>Centro1</v>
      </c>
      <c r="AN59" s="103" t="str">
        <f t="shared" si="53"/>
        <v>Centro2</v>
      </c>
      <c r="AO59" s="103" t="str">
        <f t="shared" si="53"/>
        <v>Centro3</v>
      </c>
      <c r="AP59" s="103" t="str">
        <f t="shared" si="53"/>
        <v>Centro4</v>
      </c>
      <c r="AQ59" s="103" t="str">
        <f t="shared" si="53"/>
        <v>Centro5</v>
      </c>
      <c r="AR59" s="103" t="str">
        <f t="shared" si="53"/>
        <v>Centro6</v>
      </c>
      <c r="AS59" s="104" t="str">
        <f t="shared" si="53"/>
        <v>Centro7</v>
      </c>
    </row>
    <row r="60" spans="1:45" x14ac:dyDescent="0.25">
      <c r="A60" s="95" t="s">
        <v>945</v>
      </c>
      <c r="B60" s="112"/>
      <c r="C60" s="113">
        <f>SUMIF('Todas las localidades'!$AQ$8:$AQ$967,'Estr. fij x períodos'!AM60,'Todas las localidades'!$AB$8:$AB$967)</f>
        <v>0</v>
      </c>
      <c r="D60" s="113">
        <f>SUMIF('Todas las localidades'!$AQ$8:$AQ$967,'Estr. fij x períodos'!AN60,'Todas las localidades'!$AB$8:$AB$967)</f>
        <v>1009692</v>
      </c>
      <c r="E60" s="113">
        <f>SUMIF('Todas las localidades'!$AQ$8:$AQ$967,'Estr. fij x períodos'!AO60,'Todas las localidades'!$AB$8:$AB$967)</f>
        <v>352550</v>
      </c>
      <c r="F60" s="113">
        <f>SUMIF('Todas las localidades'!$AQ$8:$AQ$967,'Estr. fij x períodos'!AP60,'Todas las localidades'!$AB$8:$AB$967)</f>
        <v>182383</v>
      </c>
      <c r="G60" s="113">
        <f>SUMIF('Todas las localidades'!$AQ$8:$AQ$967,'Estr. fij x períodos'!AQ60,'Todas las localidades'!$AB$8:$AB$967)</f>
        <v>471185</v>
      </c>
      <c r="H60" s="113">
        <f>SUMIF('Todas las localidades'!$AQ$8:$AQ$967,'Estr. fij x períodos'!AR60,'Todas las localidades'!$AB$8:$AB$967)</f>
        <v>98964</v>
      </c>
      <c r="I60" s="114"/>
      <c r="J60" s="114"/>
      <c r="K60" s="114"/>
      <c r="L60" s="114"/>
      <c r="M60" s="117">
        <f>SUMIF('Todas las localidades'!$AQ$8:$AQ$967,'Estr. fij x períodos'!AS60,'Todas las localidades'!$AB$8:$AB$967)</f>
        <v>94743</v>
      </c>
      <c r="N60" s="122">
        <f t="shared" si="50"/>
        <v>2209517</v>
      </c>
      <c r="P60" s="95" t="s">
        <v>945</v>
      </c>
      <c r="Q60" s="139" t="str">
        <f t="shared" si="51"/>
        <v/>
      </c>
      <c r="R60" s="131">
        <f t="shared" si="52"/>
        <v>0</v>
      </c>
      <c r="S60" s="131">
        <f t="shared" si="52"/>
        <v>3.5156187571115072</v>
      </c>
      <c r="T60" s="131">
        <f t="shared" si="52"/>
        <v>1.2275341320121995</v>
      </c>
      <c r="U60" s="131">
        <f t="shared" si="52"/>
        <v>0.6350343429266232</v>
      </c>
      <c r="V60" s="131">
        <f t="shared" si="52"/>
        <v>1.6406060700387697</v>
      </c>
      <c r="W60" s="131">
        <f t="shared" si="52"/>
        <v>0.34458002507574903</v>
      </c>
      <c r="X60" s="140">
        <f t="shared" si="48"/>
        <v>0.32988304146711622</v>
      </c>
      <c r="Y60" s="138">
        <f t="shared" si="49"/>
        <v>7.6932563686319648</v>
      </c>
      <c r="AK60" s="95" t="s">
        <v>945</v>
      </c>
      <c r="AL60" s="112"/>
      <c r="AM60" s="103" t="str">
        <f t="shared" si="53"/>
        <v>Noroeste1</v>
      </c>
      <c r="AN60" s="103" t="str">
        <f t="shared" si="53"/>
        <v>Noroeste2</v>
      </c>
      <c r="AO60" s="103" t="str">
        <f t="shared" si="53"/>
        <v>Noroeste3</v>
      </c>
      <c r="AP60" s="103" t="str">
        <f t="shared" si="53"/>
        <v>Noroeste4</v>
      </c>
      <c r="AQ60" s="103" t="str">
        <f t="shared" si="53"/>
        <v>Noroeste5</v>
      </c>
      <c r="AR60" s="103" t="str">
        <f t="shared" si="53"/>
        <v>Noroeste6</v>
      </c>
      <c r="AS60" s="104" t="str">
        <f t="shared" si="53"/>
        <v>Noroeste7</v>
      </c>
    </row>
    <row r="61" spans="1:45" x14ac:dyDescent="0.25">
      <c r="A61" s="95" t="s">
        <v>941</v>
      </c>
      <c r="B61" s="112"/>
      <c r="C61" s="113">
        <f>SUMIF('Todas las localidades'!$AQ$8:$AQ$967,'Estr. fij x períodos'!AM61,'Todas las localidades'!$AB$8:$AB$967)</f>
        <v>0</v>
      </c>
      <c r="D61" s="113">
        <f>SUMIF('Todas las localidades'!$AQ$8:$AQ$967,'Estr. fij x períodos'!AN61,'Todas las localidades'!$AB$8:$AB$967)</f>
        <v>0</v>
      </c>
      <c r="E61" s="113">
        <f>SUMIF('Todas las localidades'!$AQ$8:$AQ$967,'Estr. fij x períodos'!AO61,'Todas las localidades'!$AB$8:$AB$967)</f>
        <v>1035816</v>
      </c>
      <c r="F61" s="113">
        <f>SUMIF('Todas las localidades'!$AQ$8:$AQ$967,'Estr. fij x períodos'!AP61,'Todas las localidades'!$AB$8:$AB$967)</f>
        <v>357797</v>
      </c>
      <c r="G61" s="113">
        <f>SUMIF('Todas las localidades'!$AQ$8:$AQ$967,'Estr. fij x períodos'!AQ61,'Todas las localidades'!$AB$8:$AB$967)</f>
        <v>609941</v>
      </c>
      <c r="H61" s="113">
        <f>SUMIF('Todas las localidades'!$AQ$8:$AQ$967,'Estr. fij x períodos'!AR61,'Todas las localidades'!$AB$8:$AB$967)</f>
        <v>174632</v>
      </c>
      <c r="I61" s="114"/>
      <c r="J61" s="114"/>
      <c r="K61" s="114"/>
      <c r="L61" s="114"/>
      <c r="M61" s="117">
        <f>SUMIF('Todas las localidades'!$AQ$8:$AQ$967,'Estr. fij x períodos'!AS61,'Todas las localidades'!$AB$8:$AB$967)</f>
        <v>123112</v>
      </c>
      <c r="N61" s="122">
        <f t="shared" si="50"/>
        <v>2301298</v>
      </c>
      <c r="P61" s="95" t="s">
        <v>941</v>
      </c>
      <c r="Q61" s="139" t="str">
        <f t="shared" si="51"/>
        <v/>
      </c>
      <c r="R61" s="131">
        <f t="shared" si="52"/>
        <v>0</v>
      </c>
      <c r="S61" s="131">
        <f t="shared" si="52"/>
        <v>0</v>
      </c>
      <c r="T61" s="131">
        <f t="shared" si="52"/>
        <v>3.606579192977871</v>
      </c>
      <c r="U61" s="131">
        <f t="shared" si="52"/>
        <v>1.2458035167538475</v>
      </c>
      <c r="V61" s="131">
        <f t="shared" si="52"/>
        <v>2.1237367636183606</v>
      </c>
      <c r="W61" s="131">
        <f t="shared" si="52"/>
        <v>0.60804634957184633</v>
      </c>
      <c r="X61" s="140">
        <f t="shared" si="48"/>
        <v>0.42866028098223208</v>
      </c>
      <c r="Y61" s="138">
        <f t="shared" si="49"/>
        <v>8.0128261039041568</v>
      </c>
      <c r="AK61" s="95" t="s">
        <v>941</v>
      </c>
      <c r="AL61" s="112"/>
      <c r="AM61" s="103" t="str">
        <f t="shared" si="53"/>
        <v>Noreste1</v>
      </c>
      <c r="AN61" s="103" t="str">
        <f t="shared" si="53"/>
        <v>Noreste2</v>
      </c>
      <c r="AO61" s="103" t="str">
        <f t="shared" si="53"/>
        <v>Noreste3</v>
      </c>
      <c r="AP61" s="103" t="str">
        <f t="shared" si="53"/>
        <v>Noreste4</v>
      </c>
      <c r="AQ61" s="103" t="str">
        <f t="shared" si="53"/>
        <v>Noreste5</v>
      </c>
      <c r="AR61" s="103" t="str">
        <f t="shared" si="53"/>
        <v>Noreste6</v>
      </c>
      <c r="AS61" s="104" t="str">
        <f t="shared" si="53"/>
        <v>Noreste7</v>
      </c>
    </row>
    <row r="62" spans="1:45" x14ac:dyDescent="0.25">
      <c r="A62" s="95" t="s">
        <v>935</v>
      </c>
      <c r="B62" s="112"/>
      <c r="C62" s="113">
        <f>SUMIF('Todas las localidades'!$AQ$8:$AQ$967,'Estr. fij x períodos'!AM62,'Todas las localidades'!$AB$8:$AB$967)</f>
        <v>0</v>
      </c>
      <c r="D62" s="113">
        <f>SUMIF('Todas las localidades'!$AQ$8:$AQ$967,'Estr. fij x períodos'!AN62,'Todas las localidades'!$AB$8:$AB$967)</f>
        <v>0</v>
      </c>
      <c r="E62" s="113">
        <f>SUMIF('Todas las localidades'!$AQ$8:$AQ$967,'Estr. fij x períodos'!AO62,'Todas las localidades'!$AB$8:$AB$967)</f>
        <v>262399</v>
      </c>
      <c r="F62" s="113">
        <f>SUMIF('Todas las localidades'!$AQ$8:$AQ$967,'Estr. fij x períodos'!AP62,'Todas las localidades'!$AB$8:$AB$967)</f>
        <v>162468</v>
      </c>
      <c r="G62" s="113">
        <f>SUMIF('Todas las localidades'!$AQ$8:$AQ$967,'Estr. fij x períodos'!AQ62,'Todas las localidades'!$AB$8:$AB$967)</f>
        <v>247362</v>
      </c>
      <c r="H62" s="113">
        <f>SUMIF('Todas las localidades'!$AQ$8:$AQ$967,'Estr. fij x períodos'!AR62,'Todas las localidades'!$AB$8:$AB$967)</f>
        <v>47985</v>
      </c>
      <c r="I62" s="114"/>
      <c r="J62" s="114"/>
      <c r="K62" s="114"/>
      <c r="L62" s="114"/>
      <c r="M62" s="117">
        <f>SUMIF('Todas las localidades'!$AQ$8:$AQ$967,'Estr. fij x períodos'!AS62,'Todas las localidades'!$AB$8:$AB$967)</f>
        <v>36647</v>
      </c>
      <c r="N62" s="122">
        <f t="shared" si="50"/>
        <v>756861</v>
      </c>
      <c r="P62" s="95" t="s">
        <v>935</v>
      </c>
      <c r="Q62" s="139" t="str">
        <f t="shared" si="51"/>
        <v/>
      </c>
      <c r="R62" s="131">
        <f t="shared" si="52"/>
        <v>0</v>
      </c>
      <c r="S62" s="131">
        <f t="shared" si="52"/>
        <v>0</v>
      </c>
      <c r="T62" s="131">
        <f t="shared" si="52"/>
        <v>0.91363984883241856</v>
      </c>
      <c r="U62" s="131">
        <f t="shared" si="52"/>
        <v>0.56569285309816486</v>
      </c>
      <c r="V62" s="131">
        <f t="shared" si="52"/>
        <v>0.86128293281180457</v>
      </c>
      <c r="W62" s="131">
        <f t="shared" si="52"/>
        <v>0.16707764948122364</v>
      </c>
      <c r="X62" s="140">
        <f t="shared" si="48"/>
        <v>0.1276001796506909</v>
      </c>
      <c r="Y62" s="138">
        <f t="shared" si="49"/>
        <v>2.6352934638743024</v>
      </c>
      <c r="AK62" s="95" t="s">
        <v>935</v>
      </c>
      <c r="AL62" s="112"/>
      <c r="AM62" s="103" t="str">
        <f t="shared" si="53"/>
        <v>Comahue1</v>
      </c>
      <c r="AN62" s="103" t="str">
        <f t="shared" si="53"/>
        <v>Comahue2</v>
      </c>
      <c r="AO62" s="103" t="str">
        <f t="shared" si="53"/>
        <v>Comahue3</v>
      </c>
      <c r="AP62" s="103" t="str">
        <f t="shared" si="53"/>
        <v>Comahue4</v>
      </c>
      <c r="AQ62" s="103" t="str">
        <f t="shared" si="53"/>
        <v>Comahue5</v>
      </c>
      <c r="AR62" s="103" t="str">
        <f t="shared" si="53"/>
        <v>Comahue6</v>
      </c>
      <c r="AS62" s="104" t="str">
        <f t="shared" si="53"/>
        <v>Comahue7</v>
      </c>
    </row>
    <row r="63" spans="1:45" x14ac:dyDescent="0.25">
      <c r="A63" s="95" t="s">
        <v>938</v>
      </c>
      <c r="B63" s="112"/>
      <c r="C63" s="113">
        <f>SUMIF('Todas las localidades'!$AQ$8:$AQ$967,'Estr. fij x períodos'!AM63,'Todas las localidades'!$AB$8:$AB$967)</f>
        <v>0</v>
      </c>
      <c r="D63" s="113">
        <f>SUMIF('Todas las localidades'!$AQ$8:$AQ$967,'Estr. fij x períodos'!AN63,'Todas las localidades'!$AB$8:$AB$967)</f>
        <v>773113</v>
      </c>
      <c r="E63" s="113">
        <f>SUMIF('Todas las localidades'!$AQ$8:$AQ$967,'Estr. fij x períodos'!AO63,'Todas las localidades'!$AB$8:$AB$967)</f>
        <v>449411</v>
      </c>
      <c r="F63" s="113">
        <f>SUMIF('Todas las localidades'!$AQ$8:$AQ$967,'Estr. fij x períodos'!AP63,'Todas las localidades'!$AB$8:$AB$967)</f>
        <v>71530</v>
      </c>
      <c r="G63" s="113">
        <f>SUMIF('Todas las localidades'!$AQ$8:$AQ$967,'Estr. fij x períodos'!AQ63,'Todas las localidades'!$AB$8:$AB$967)</f>
        <v>144984</v>
      </c>
      <c r="H63" s="113">
        <f>SUMIF('Todas las localidades'!$AQ$8:$AQ$967,'Estr. fij x períodos'!AR63,'Todas las localidades'!$AB$8:$AB$967)</f>
        <v>43619</v>
      </c>
      <c r="I63" s="114"/>
      <c r="J63" s="114"/>
      <c r="K63" s="114"/>
      <c r="L63" s="114"/>
      <c r="M63" s="117">
        <f>SUMIF('Todas las localidades'!$AQ$8:$AQ$967,'Estr. fij x períodos'!AS63,'Todas las localidades'!$AB$8:$AB$967)</f>
        <v>69023</v>
      </c>
      <c r="N63" s="122">
        <f t="shared" si="50"/>
        <v>1551680</v>
      </c>
      <c r="P63" s="95" t="s">
        <v>938</v>
      </c>
      <c r="Q63" s="139" t="str">
        <f t="shared" si="51"/>
        <v/>
      </c>
      <c r="R63" s="131">
        <f t="shared" si="52"/>
        <v>0</v>
      </c>
      <c r="S63" s="131">
        <f t="shared" si="52"/>
        <v>2.6918808549208557</v>
      </c>
      <c r="T63" s="131">
        <f t="shared" si="52"/>
        <v>1.5647917793270021</v>
      </c>
      <c r="U63" s="131">
        <f t="shared" si="52"/>
        <v>0.24905833630075913</v>
      </c>
      <c r="V63" s="131">
        <f t="shared" si="52"/>
        <v>0.50481579519403408</v>
      </c>
      <c r="W63" s="131">
        <f t="shared" si="52"/>
        <v>0.15187579436743762</v>
      </c>
      <c r="X63" s="140">
        <f t="shared" si="48"/>
        <v>0.24032928207028234</v>
      </c>
      <c r="Y63" s="138">
        <f t="shared" si="49"/>
        <v>5.4027518421803711</v>
      </c>
      <c r="AK63" s="95" t="s">
        <v>938</v>
      </c>
      <c r="AL63" s="112"/>
      <c r="AM63" s="103" t="str">
        <f t="shared" si="53"/>
        <v>Cuyo1</v>
      </c>
      <c r="AN63" s="103" t="str">
        <f t="shared" si="53"/>
        <v>Cuyo2</v>
      </c>
      <c r="AO63" s="103" t="str">
        <f t="shared" si="53"/>
        <v>Cuyo3</v>
      </c>
      <c r="AP63" s="103" t="str">
        <f t="shared" si="53"/>
        <v>Cuyo4</v>
      </c>
      <c r="AQ63" s="103" t="str">
        <f t="shared" si="53"/>
        <v>Cuyo5</v>
      </c>
      <c r="AR63" s="103" t="str">
        <f t="shared" si="53"/>
        <v>Cuyo6</v>
      </c>
      <c r="AS63" s="104" t="str">
        <f t="shared" si="53"/>
        <v>Cuyo7</v>
      </c>
    </row>
    <row r="64" spans="1:45" ht="15.75" thickBot="1" x14ac:dyDescent="0.3">
      <c r="A64" s="95" t="s">
        <v>955</v>
      </c>
      <c r="B64" s="112"/>
      <c r="C64" s="113">
        <f>SUMIF('Todas las localidades'!$AQ$8:$AQ$967,'Estr. fij x períodos'!AM64,'Todas las localidades'!$AB$8:$AB$967)</f>
        <v>0</v>
      </c>
      <c r="D64" s="113">
        <f>SUMIF('Todas las localidades'!$AQ$8:$AQ$967,'Estr. fij x períodos'!AN64,'Todas las localidades'!$AB$8:$AB$967)</f>
        <v>0</v>
      </c>
      <c r="E64" s="113">
        <f>SUMIF('Todas las localidades'!$AQ$8:$AQ$967,'Estr. fij x períodos'!AO64,'Todas las localidades'!$AB$8:$AB$967)</f>
        <v>0</v>
      </c>
      <c r="F64" s="113">
        <f>SUMIF('Todas las localidades'!$AQ$8:$AQ$967,'Estr. fij x períodos'!AP64,'Todas las localidades'!$AB$8:$AB$967)</f>
        <v>159842</v>
      </c>
      <c r="G64" s="113">
        <f>SUMIF('Todas las localidades'!$AQ$8:$AQ$967,'Estr. fij x períodos'!AQ64,'Todas las localidades'!$AB$8:$AB$967)</f>
        <v>29279</v>
      </c>
      <c r="H64" s="113">
        <f>SUMIF('Todas las localidades'!$AQ$8:$AQ$967,'Estr. fij x períodos'!AR64,'Todas las localidades'!$AB$8:$AB$967)</f>
        <v>18525</v>
      </c>
      <c r="I64" s="114"/>
      <c r="J64" s="114"/>
      <c r="K64" s="114"/>
      <c r="L64" s="114"/>
      <c r="M64" s="117">
        <f>SUMIF('Todas las localidades'!$AQ$8:$AQ$967,'Estr. fij x períodos'!AS64,'Todas las localidades'!$AB$8:$AB$967)</f>
        <v>9231</v>
      </c>
      <c r="N64" s="122">
        <f t="shared" si="50"/>
        <v>216877</v>
      </c>
      <c r="P64" s="95" t="s">
        <v>955</v>
      </c>
      <c r="Q64" s="139" t="str">
        <f t="shared" si="51"/>
        <v/>
      </c>
      <c r="R64" s="131">
        <f t="shared" si="52"/>
        <v>0</v>
      </c>
      <c r="S64" s="131">
        <f t="shared" si="52"/>
        <v>0</v>
      </c>
      <c r="T64" s="131">
        <f t="shared" si="52"/>
        <v>0</v>
      </c>
      <c r="U64" s="131">
        <f t="shared" si="52"/>
        <v>0.55654945604621753</v>
      </c>
      <c r="V64" s="131">
        <f t="shared" si="52"/>
        <v>0.10194574344400847</v>
      </c>
      <c r="W64" s="131">
        <f t="shared" si="52"/>
        <v>6.4501687123885959E-2</v>
      </c>
      <c r="X64" s="140">
        <f t="shared" si="48"/>
        <v>3.2141164579789008E-2</v>
      </c>
      <c r="Y64" s="138">
        <f t="shared" si="49"/>
        <v>0.75513805119390098</v>
      </c>
      <c r="AK64" s="109" t="s">
        <v>955</v>
      </c>
      <c r="AL64" s="112"/>
      <c r="AM64" s="103" t="str">
        <f t="shared" si="53"/>
        <v>Patagonia1</v>
      </c>
      <c r="AN64" s="103" t="str">
        <f t="shared" si="53"/>
        <v>Patagonia2</v>
      </c>
      <c r="AO64" s="103" t="str">
        <f t="shared" si="53"/>
        <v>Patagonia3</v>
      </c>
      <c r="AP64" s="103" t="str">
        <f t="shared" si="53"/>
        <v>Patagonia4</v>
      </c>
      <c r="AQ64" s="103" t="str">
        <f t="shared" si="53"/>
        <v>Patagonia5</v>
      </c>
      <c r="AR64" s="103" t="str">
        <f t="shared" si="53"/>
        <v>Patagonia6</v>
      </c>
      <c r="AS64" s="104" t="str">
        <f t="shared" si="53"/>
        <v>Patagonia7</v>
      </c>
    </row>
    <row r="65" spans="1:45" x14ac:dyDescent="0.25">
      <c r="A65" s="118" t="s">
        <v>967</v>
      </c>
      <c r="B65" s="119">
        <f t="shared" ref="B65" si="54">SUM(B57:B64)</f>
        <v>11301472</v>
      </c>
      <c r="C65" s="120">
        <f t="shared" ref="C65:M65" si="55">SUM(C57:C64)</f>
        <v>2350881</v>
      </c>
      <c r="D65" s="120">
        <f t="shared" si="55"/>
        <v>2938483</v>
      </c>
      <c r="E65" s="120">
        <f t="shared" si="55"/>
        <v>4086410</v>
      </c>
      <c r="F65" s="120">
        <f t="shared" si="55"/>
        <v>2187023</v>
      </c>
      <c r="G65" s="120">
        <f t="shared" si="55"/>
        <v>3847492</v>
      </c>
      <c r="H65" s="120">
        <f t="shared" si="55"/>
        <v>1125191</v>
      </c>
      <c r="I65" s="120"/>
      <c r="J65" s="120"/>
      <c r="K65" s="120"/>
      <c r="L65" s="120"/>
      <c r="M65" s="121">
        <f t="shared" si="55"/>
        <v>883227</v>
      </c>
      <c r="N65" s="120">
        <f>SUM(N57:N64)</f>
        <v>28720179</v>
      </c>
      <c r="P65" s="118" t="s">
        <v>967</v>
      </c>
      <c r="Q65" s="141">
        <f t="shared" si="51"/>
        <v>39.35028399370352</v>
      </c>
      <c r="R65" s="142">
        <f t="shared" si="52"/>
        <v>8.1854677855594158</v>
      </c>
      <c r="S65" s="142">
        <f t="shared" si="52"/>
        <v>10.231423000532134</v>
      </c>
      <c r="T65" s="142">
        <f t="shared" si="52"/>
        <v>14.228358395677128</v>
      </c>
      <c r="U65" s="142">
        <f t="shared" si="52"/>
        <v>7.6149351297566765</v>
      </c>
      <c r="V65" s="142">
        <f t="shared" si="52"/>
        <v>13.39647639382749</v>
      </c>
      <c r="W65" s="142">
        <f t="shared" si="52"/>
        <v>3.9177715431369697</v>
      </c>
      <c r="X65" s="143">
        <f t="shared" si="48"/>
        <v>3.0752837578066625</v>
      </c>
      <c r="Y65" s="142">
        <f t="shared" si="49"/>
        <v>100</v>
      </c>
      <c r="AK65" s="102"/>
      <c r="AL65" s="102"/>
      <c r="AM65" s="102"/>
      <c r="AN65" s="102"/>
      <c r="AO65" s="102"/>
      <c r="AP65" s="102"/>
    </row>
    <row r="66" spans="1:45" x14ac:dyDescent="0.25">
      <c r="N66" s="123">
        <f>SUM(B65:M65)</f>
        <v>28720179</v>
      </c>
      <c r="P66" s="80"/>
      <c r="Q66" s="80"/>
      <c r="R66" s="80"/>
      <c r="S66" s="80"/>
      <c r="T66" s="80"/>
      <c r="U66" s="80"/>
      <c r="Y66" s="123">
        <f>SUM(Q65:X65)</f>
        <v>99.999999999999986</v>
      </c>
      <c r="AK66" s="102"/>
      <c r="AL66" s="102"/>
      <c r="AM66" s="102"/>
      <c r="AN66" s="102"/>
      <c r="AO66" s="102"/>
      <c r="AP66" s="102"/>
    </row>
    <row r="67" spans="1:45" x14ac:dyDescent="0.25">
      <c r="P67" s="80"/>
      <c r="Q67" s="80"/>
      <c r="R67" s="80"/>
      <c r="S67" s="80"/>
      <c r="T67" s="80"/>
      <c r="U67" s="80"/>
      <c r="Y67" s="102"/>
      <c r="AK67" s="102"/>
      <c r="AL67" s="102"/>
      <c r="AM67" s="102"/>
      <c r="AN67" s="102"/>
      <c r="AO67" s="102"/>
      <c r="AP67" s="102"/>
    </row>
    <row r="68" spans="1:45" x14ac:dyDescent="0.25">
      <c r="P68" s="80"/>
      <c r="Q68" s="80"/>
      <c r="R68" s="80"/>
      <c r="S68" s="80"/>
      <c r="T68" s="80"/>
      <c r="U68" s="80"/>
      <c r="Y68" s="102"/>
      <c r="AK68" s="102"/>
      <c r="AL68" s="102"/>
      <c r="AM68" s="102"/>
      <c r="AN68" s="102"/>
      <c r="AO68" s="102"/>
      <c r="AP68" s="102"/>
    </row>
    <row r="69" spans="1:45" x14ac:dyDescent="0.25">
      <c r="A69" s="336">
        <v>1980</v>
      </c>
      <c r="B69" s="336"/>
      <c r="C69" s="336"/>
      <c r="D69" s="336"/>
      <c r="E69" s="336"/>
      <c r="F69" s="336"/>
      <c r="G69" s="336"/>
      <c r="H69" s="336"/>
      <c r="I69" s="336"/>
      <c r="J69" s="336"/>
      <c r="K69" s="336"/>
      <c r="L69" s="336"/>
      <c r="M69" s="336"/>
      <c r="N69" s="336"/>
      <c r="P69" s="336">
        <v>1980</v>
      </c>
      <c r="Q69" s="336"/>
      <c r="R69" s="336"/>
      <c r="S69" s="336"/>
      <c r="T69" s="336"/>
      <c r="U69" s="336"/>
      <c r="V69" s="336"/>
      <c r="W69" s="336"/>
      <c r="X69" s="336"/>
      <c r="Y69" s="336"/>
      <c r="AK69" s="102"/>
      <c r="AL69" s="102"/>
      <c r="AM69" s="102"/>
      <c r="AN69" s="102"/>
      <c r="AO69" s="102"/>
      <c r="AP69" s="102"/>
    </row>
    <row r="70" spans="1:45" x14ac:dyDescent="0.25">
      <c r="A70" s="336" t="s">
        <v>931</v>
      </c>
      <c r="B70" s="338" t="s">
        <v>966</v>
      </c>
      <c r="C70" s="339"/>
      <c r="D70" s="339"/>
      <c r="E70" s="339"/>
      <c r="F70" s="339"/>
      <c r="G70" s="339"/>
      <c r="H70" s="339"/>
      <c r="I70" s="340"/>
      <c r="J70" s="340"/>
      <c r="K70" s="340"/>
      <c r="L70" s="340"/>
      <c r="M70" s="345"/>
      <c r="N70" s="346" t="s">
        <v>967</v>
      </c>
      <c r="P70" s="336" t="s">
        <v>931</v>
      </c>
      <c r="Q70" s="338" t="s">
        <v>966</v>
      </c>
      <c r="R70" s="339"/>
      <c r="S70" s="339"/>
      <c r="T70" s="339"/>
      <c r="U70" s="339"/>
      <c r="V70" s="339"/>
      <c r="W70" s="339"/>
      <c r="X70" s="345"/>
      <c r="Y70" s="343" t="s">
        <v>967</v>
      </c>
      <c r="AK70" s="336" t="s">
        <v>931</v>
      </c>
      <c r="AL70" s="338" t="s">
        <v>966</v>
      </c>
      <c r="AM70" s="339"/>
      <c r="AN70" s="339"/>
      <c r="AO70" s="339"/>
      <c r="AP70" s="339"/>
      <c r="AQ70" s="339"/>
      <c r="AR70" s="339"/>
      <c r="AS70" s="340"/>
    </row>
    <row r="71" spans="1:45" ht="15.75" thickBot="1" x14ac:dyDescent="0.3">
      <c r="A71" s="337"/>
      <c r="B71" s="107" t="s">
        <v>940</v>
      </c>
      <c r="C71" s="105">
        <v>1</v>
      </c>
      <c r="D71" s="105">
        <v>2</v>
      </c>
      <c r="E71" s="105">
        <v>3</v>
      </c>
      <c r="F71" s="105">
        <v>4</v>
      </c>
      <c r="G71" s="105">
        <v>5</v>
      </c>
      <c r="H71" s="105">
        <v>6</v>
      </c>
      <c r="I71" s="106"/>
      <c r="J71" s="106"/>
      <c r="K71" s="106"/>
      <c r="L71" s="106"/>
      <c r="M71" s="115">
        <v>7</v>
      </c>
      <c r="N71" s="344"/>
      <c r="P71" s="337"/>
      <c r="Q71" s="107" t="s">
        <v>940</v>
      </c>
      <c r="R71" s="105">
        <v>1</v>
      </c>
      <c r="S71" s="105">
        <v>2</v>
      </c>
      <c r="T71" s="105">
        <v>3</v>
      </c>
      <c r="U71" s="105">
        <v>4</v>
      </c>
      <c r="V71" s="105">
        <v>5</v>
      </c>
      <c r="W71" s="105">
        <v>6</v>
      </c>
      <c r="X71" s="115">
        <v>7</v>
      </c>
      <c r="Y71" s="344"/>
      <c r="AK71" s="337"/>
      <c r="AL71" s="107" t="s">
        <v>940</v>
      </c>
      <c r="AM71" s="105">
        <v>1</v>
      </c>
      <c r="AN71" s="105">
        <v>2</v>
      </c>
      <c r="AO71" s="105">
        <v>3</v>
      </c>
      <c r="AP71" s="105">
        <v>4</v>
      </c>
      <c r="AQ71" s="105">
        <v>5</v>
      </c>
      <c r="AR71" s="105">
        <v>6</v>
      </c>
      <c r="AS71" s="106">
        <v>7</v>
      </c>
    </row>
    <row r="72" spans="1:45" x14ac:dyDescent="0.25">
      <c r="A72" s="95" t="s">
        <v>940</v>
      </c>
      <c r="B72" s="93">
        <f>SUMIF('Todas las localidades'!$AQ$8:$AQ$967,'Estr. fij x períodos'!AL72,'Todas las localidades'!$AC$8:$AC$967)</f>
        <v>9969826</v>
      </c>
      <c r="C72" s="110"/>
      <c r="D72" s="110"/>
      <c r="E72" s="110"/>
      <c r="F72" s="110"/>
      <c r="G72" s="110"/>
      <c r="H72" s="110"/>
      <c r="I72" s="111"/>
      <c r="J72" s="111"/>
      <c r="K72" s="111"/>
      <c r="L72" s="111"/>
      <c r="M72" s="116"/>
      <c r="N72" s="122">
        <f>SUM(B72:M72)</f>
        <v>9969826</v>
      </c>
      <c r="P72" s="95" t="s">
        <v>940</v>
      </c>
      <c r="Q72" s="127">
        <f t="shared" ref="Q72:W72" si="56">IF(B72="","",B72/$N$80*100)</f>
        <v>42.281247553518519</v>
      </c>
      <c r="R72" s="136" t="str">
        <f t="shared" si="56"/>
        <v/>
      </c>
      <c r="S72" s="136" t="str">
        <f t="shared" si="56"/>
        <v/>
      </c>
      <c r="T72" s="136" t="str">
        <f t="shared" si="56"/>
        <v/>
      </c>
      <c r="U72" s="136" t="str">
        <f t="shared" si="56"/>
        <v/>
      </c>
      <c r="V72" s="136" t="str">
        <f t="shared" si="56"/>
        <v/>
      </c>
      <c r="W72" s="136" t="str">
        <f t="shared" si="56"/>
        <v/>
      </c>
      <c r="X72" s="137" t="str">
        <f t="shared" ref="X72:X80" si="57">IF(M72="","",M72/$N$80*100)</f>
        <v/>
      </c>
      <c r="Y72" s="138">
        <f t="shared" ref="Y72:Y80" si="58">IF(N72="","",N72/$N$80*100)</f>
        <v>42.281247553518519</v>
      </c>
      <c r="AK72" s="95" t="s">
        <v>940</v>
      </c>
      <c r="AL72" s="108" t="str">
        <f>CONCATENATE($AK72,AL$28)</f>
        <v>GBAGBA</v>
      </c>
      <c r="AM72" s="110"/>
      <c r="AN72" s="110"/>
      <c r="AO72" s="110"/>
      <c r="AP72" s="110"/>
      <c r="AQ72" s="110"/>
      <c r="AR72" s="110"/>
      <c r="AS72" s="111"/>
    </row>
    <row r="73" spans="1:45" x14ac:dyDescent="0.25">
      <c r="A73" s="95" t="s">
        <v>951</v>
      </c>
      <c r="B73" s="112"/>
      <c r="C73" s="113">
        <f>SUMIF('Todas las localidades'!$AQ$8:$AQ$967,'Estr. fij x períodos'!AM73,'Todas las localidades'!$AC$8:$AC$967)</f>
        <v>958587</v>
      </c>
      <c r="D73" s="113">
        <f>SUMIF('Todas las localidades'!$AQ$8:$AQ$967,'Estr. fij x períodos'!AN73,'Todas las localidades'!$AC$8:$AC$967)</f>
        <v>980059</v>
      </c>
      <c r="E73" s="113">
        <f>SUMIF('Todas las localidades'!$AQ$8:$AQ$967,'Estr. fij x períodos'!AO73,'Todas las localidades'!$AC$8:$AC$967)</f>
        <v>1251589</v>
      </c>
      <c r="F73" s="113">
        <f>SUMIF('Todas las localidades'!$AQ$8:$AQ$967,'Estr. fij x períodos'!AP73,'Todas las localidades'!$AC$8:$AC$967)</f>
        <v>896581</v>
      </c>
      <c r="G73" s="113">
        <f>SUMIF('Todas las localidades'!$AQ$8:$AQ$967,'Estr. fij x períodos'!AQ73,'Todas las localidades'!$AC$8:$AC$967)</f>
        <v>1482501</v>
      </c>
      <c r="H73" s="113">
        <f>SUMIF('Todas las localidades'!$AQ$8:$AQ$967,'Estr. fij x períodos'!AR73,'Todas las localidades'!$AC$8:$AC$967)</f>
        <v>400434</v>
      </c>
      <c r="I73" s="114"/>
      <c r="J73" s="114"/>
      <c r="K73" s="114"/>
      <c r="L73" s="114"/>
      <c r="M73" s="117">
        <f>SUMIF('Todas las localidades'!$AQ$8:$AQ$967,'Estr. fij x períodos'!AS73,'Todas las localidades'!$AC$8:$AC$967)</f>
        <v>333749</v>
      </c>
      <c r="N73" s="122">
        <f t="shared" ref="N73:N79" si="59">SUM(B73:M73)</f>
        <v>6303500</v>
      </c>
      <c r="P73" s="95" t="s">
        <v>951</v>
      </c>
      <c r="Q73" s="139" t="str">
        <f t="shared" ref="Q73:Q80" si="60">IF(B73="","",B73/$N$80*100)</f>
        <v/>
      </c>
      <c r="R73" s="131">
        <f t="shared" ref="R73:W80" si="61">IF(C73="","",C73/$N$80*100)</f>
        <v>4.0652920370510639</v>
      </c>
      <c r="S73" s="131">
        <f t="shared" si="61"/>
        <v>4.1563530994476539</v>
      </c>
      <c r="T73" s="131">
        <f t="shared" si="61"/>
        <v>5.3078904631094552</v>
      </c>
      <c r="U73" s="131">
        <f t="shared" si="61"/>
        <v>3.8023294702215651</v>
      </c>
      <c r="V73" s="131">
        <f t="shared" si="61"/>
        <v>6.2871700849481984</v>
      </c>
      <c r="W73" s="131">
        <f t="shared" si="61"/>
        <v>1.6982090843757589</v>
      </c>
      <c r="X73" s="140">
        <f t="shared" si="57"/>
        <v>1.4154032467306101</v>
      </c>
      <c r="Y73" s="138">
        <f t="shared" si="58"/>
        <v>26.732647485884304</v>
      </c>
      <c r="AK73" s="95" t="s">
        <v>951</v>
      </c>
      <c r="AL73" s="112"/>
      <c r="AM73" s="103" t="str">
        <f t="shared" ref="AM73:AS79" si="62">CONCATENATE($AK73,AM$28)</f>
        <v>Pampeana1</v>
      </c>
      <c r="AN73" s="103" t="str">
        <f t="shared" si="62"/>
        <v>Pampeana2</v>
      </c>
      <c r="AO73" s="103" t="str">
        <f t="shared" si="62"/>
        <v>Pampeana3</v>
      </c>
      <c r="AP73" s="103" t="str">
        <f t="shared" si="62"/>
        <v>Pampeana4</v>
      </c>
      <c r="AQ73" s="103" t="str">
        <f t="shared" si="62"/>
        <v>Pampeana5</v>
      </c>
      <c r="AR73" s="103" t="str">
        <f t="shared" si="62"/>
        <v>Pampeana6</v>
      </c>
      <c r="AS73" s="104" t="str">
        <f t="shared" si="62"/>
        <v>Pampeana7</v>
      </c>
    </row>
    <row r="74" spans="1:45" x14ac:dyDescent="0.25">
      <c r="A74" s="95" t="s">
        <v>932</v>
      </c>
      <c r="B74" s="112"/>
      <c r="C74" s="113">
        <f>SUMIF('Todas las localidades'!$AQ$8:$AQ$967,'Estr. fij x períodos'!AM74,'Todas las localidades'!$AC$8:$AC$967)</f>
        <v>1018720</v>
      </c>
      <c r="D74" s="113">
        <f>SUMIF('Todas las localidades'!$AQ$8:$AQ$967,'Estr. fij x períodos'!AN74,'Todas las localidades'!$AC$8:$AC$967)</f>
        <v>0</v>
      </c>
      <c r="E74" s="113">
        <f>SUMIF('Todas las localidades'!$AQ$8:$AQ$967,'Estr. fij x períodos'!AO74,'Todas las localidades'!$AC$8:$AC$967)</f>
        <v>304629</v>
      </c>
      <c r="F74" s="113">
        <f>SUMIF('Todas las localidades'!$AQ$8:$AQ$967,'Estr. fij x períodos'!AP74,'Todas las localidades'!$AC$8:$AC$967)</f>
        <v>149147</v>
      </c>
      <c r="G74" s="113">
        <f>SUMIF('Todas las localidades'!$AQ$8:$AQ$967,'Estr. fij x períodos'!AQ74,'Todas las localidades'!$AC$8:$AC$967)</f>
        <v>467968</v>
      </c>
      <c r="H74" s="113">
        <f>SUMIF('Todas las localidades'!$AQ$8:$AQ$967,'Estr. fij x períodos'!AR74,'Todas las localidades'!$AC$8:$AC$967)</f>
        <v>206422</v>
      </c>
      <c r="I74" s="114"/>
      <c r="J74" s="114"/>
      <c r="K74" s="114"/>
      <c r="L74" s="114"/>
      <c r="M74" s="117">
        <f>SUMIF('Todas las localidades'!$AQ$8:$AQ$967,'Estr. fij x períodos'!AS74,'Todas las localidades'!$AC$8:$AC$967)</f>
        <v>124164</v>
      </c>
      <c r="N74" s="122">
        <f t="shared" si="59"/>
        <v>2271050</v>
      </c>
      <c r="P74" s="95" t="s">
        <v>932</v>
      </c>
      <c r="Q74" s="139" t="str">
        <f t="shared" si="60"/>
        <v/>
      </c>
      <c r="R74" s="131">
        <f t="shared" si="61"/>
        <v>4.3203113582644654</v>
      </c>
      <c r="S74" s="131">
        <f t="shared" si="61"/>
        <v>0</v>
      </c>
      <c r="T74" s="131">
        <f t="shared" si="61"/>
        <v>1.2919076181450702</v>
      </c>
      <c r="U74" s="131">
        <f t="shared" si="61"/>
        <v>0.63252069081893969</v>
      </c>
      <c r="V74" s="131">
        <f t="shared" si="61"/>
        <v>1.9846154642142153</v>
      </c>
      <c r="W74" s="131">
        <f t="shared" si="61"/>
        <v>0.87541945892459905</v>
      </c>
      <c r="X74" s="140">
        <f t="shared" si="57"/>
        <v>0.5265697536983166</v>
      </c>
      <c r="Y74" s="138">
        <f t="shared" si="58"/>
        <v>9.6313443440656066</v>
      </c>
      <c r="AA74" s="209">
        <f>SUM(T74:W79)</f>
        <v>19.367299494117464</v>
      </c>
      <c r="AK74" s="95" t="s">
        <v>932</v>
      </c>
      <c r="AL74" s="112"/>
      <c r="AM74" s="103" t="str">
        <f t="shared" si="62"/>
        <v>Centro1</v>
      </c>
      <c r="AN74" s="103" t="str">
        <f t="shared" si="62"/>
        <v>Centro2</v>
      </c>
      <c r="AO74" s="103" t="str">
        <f t="shared" si="62"/>
        <v>Centro3</v>
      </c>
      <c r="AP74" s="103" t="str">
        <f t="shared" si="62"/>
        <v>Centro4</v>
      </c>
      <c r="AQ74" s="103" t="str">
        <f t="shared" si="62"/>
        <v>Centro5</v>
      </c>
      <c r="AR74" s="103" t="str">
        <f t="shared" si="62"/>
        <v>Centro6</v>
      </c>
      <c r="AS74" s="104" t="str">
        <f t="shared" si="62"/>
        <v>Centro7</v>
      </c>
    </row>
    <row r="75" spans="1:45" x14ac:dyDescent="0.25">
      <c r="A75" s="95" t="s">
        <v>945</v>
      </c>
      <c r="B75" s="112"/>
      <c r="C75" s="113">
        <f>SUMIF('Todas las localidades'!$AQ$8:$AQ$967,'Estr. fij x períodos'!AM75,'Todas las localidades'!$AC$8:$AC$967)</f>
        <v>0</v>
      </c>
      <c r="D75" s="113">
        <f>SUMIF('Todas las localidades'!$AQ$8:$AQ$967,'Estr. fij x períodos'!AN75,'Todas las localidades'!$AC$8:$AC$967)</f>
        <v>765444</v>
      </c>
      <c r="E75" s="113">
        <f>SUMIF('Todas las localidades'!$AQ$8:$AQ$967,'Estr. fij x períodos'!AO75,'Todas las localidades'!$AC$8:$AC$967)</f>
        <v>244312</v>
      </c>
      <c r="F75" s="113">
        <f>SUMIF('Todas las localidades'!$AQ$8:$AQ$967,'Estr. fij x períodos'!AP75,'Todas las localidades'!$AC$8:$AC$967)</f>
        <v>130922</v>
      </c>
      <c r="G75" s="113">
        <f>SUMIF('Todas las localidades'!$AQ$8:$AQ$967,'Estr. fij x períodos'!AQ75,'Todas las localidades'!$AC$8:$AC$967)</f>
        <v>345560</v>
      </c>
      <c r="H75" s="113">
        <f>SUMIF('Todas las localidades'!$AQ$8:$AQ$967,'Estr. fij x períodos'!AR75,'Todas las localidades'!$AC$8:$AC$967)</f>
        <v>73554</v>
      </c>
      <c r="I75" s="114"/>
      <c r="J75" s="114"/>
      <c r="K75" s="114"/>
      <c r="L75" s="114"/>
      <c r="M75" s="117">
        <f>SUMIF('Todas las localidades'!$AQ$8:$AQ$967,'Estr. fij x períodos'!AS75,'Todas las localidades'!$AC$8:$AC$967)</f>
        <v>71306</v>
      </c>
      <c r="N75" s="122">
        <f t="shared" si="59"/>
        <v>1631098</v>
      </c>
      <c r="P75" s="95" t="s">
        <v>945</v>
      </c>
      <c r="Q75" s="139" t="str">
        <f t="shared" si="60"/>
        <v/>
      </c>
      <c r="R75" s="131">
        <f t="shared" si="61"/>
        <v>0</v>
      </c>
      <c r="S75" s="131">
        <f t="shared" si="61"/>
        <v>3.2461877722194381</v>
      </c>
      <c r="T75" s="131">
        <f t="shared" si="61"/>
        <v>1.0361079674103857</v>
      </c>
      <c r="U75" s="131">
        <f t="shared" si="61"/>
        <v>0.55522989992019434</v>
      </c>
      <c r="V75" s="131">
        <f t="shared" si="61"/>
        <v>1.4654927683385708</v>
      </c>
      <c r="W75" s="131">
        <f t="shared" si="61"/>
        <v>0.31193672613258255</v>
      </c>
      <c r="X75" s="140">
        <f t="shared" si="57"/>
        <v>0.30240313502474281</v>
      </c>
      <c r="Y75" s="138">
        <f t="shared" si="58"/>
        <v>6.9173582690459146</v>
      </c>
      <c r="AK75" s="95" t="s">
        <v>945</v>
      </c>
      <c r="AL75" s="112"/>
      <c r="AM75" s="103" t="str">
        <f t="shared" si="62"/>
        <v>Noroeste1</v>
      </c>
      <c r="AN75" s="103" t="str">
        <f t="shared" si="62"/>
        <v>Noroeste2</v>
      </c>
      <c r="AO75" s="103" t="str">
        <f t="shared" si="62"/>
        <v>Noroeste3</v>
      </c>
      <c r="AP75" s="103" t="str">
        <f t="shared" si="62"/>
        <v>Noroeste4</v>
      </c>
      <c r="AQ75" s="103" t="str">
        <f t="shared" si="62"/>
        <v>Noroeste5</v>
      </c>
      <c r="AR75" s="103" t="str">
        <f t="shared" si="62"/>
        <v>Noroeste6</v>
      </c>
      <c r="AS75" s="104" t="str">
        <f t="shared" si="62"/>
        <v>Noroeste7</v>
      </c>
    </row>
    <row r="76" spans="1:45" x14ac:dyDescent="0.25">
      <c r="A76" s="95" t="s">
        <v>941</v>
      </c>
      <c r="B76" s="112"/>
      <c r="C76" s="113">
        <f>SUMIF('Todas las localidades'!$AQ$8:$AQ$967,'Estr. fij x períodos'!AM76,'Todas las localidades'!$AC$8:$AC$967)</f>
        <v>0</v>
      </c>
      <c r="D76" s="113">
        <f>SUMIF('Todas las localidades'!$AQ$8:$AQ$967,'Estr. fij x períodos'!AN76,'Todas las localidades'!$AC$8:$AC$967)</f>
        <v>0</v>
      </c>
      <c r="E76" s="113">
        <f>SUMIF('Todas las localidades'!$AQ$8:$AQ$967,'Estr. fij x períodos'!AO76,'Todas las localidades'!$AC$8:$AC$967)</f>
        <v>737375</v>
      </c>
      <c r="F76" s="113">
        <f>SUMIF('Todas las localidades'!$AQ$8:$AQ$967,'Estr. fij x períodos'!AP76,'Todas las localidades'!$AC$8:$AC$967)</f>
        <v>241622</v>
      </c>
      <c r="G76" s="113">
        <f>SUMIF('Todas las localidades'!$AQ$8:$AQ$967,'Estr. fij x períodos'!AQ76,'Todas las localidades'!$AC$8:$AC$967)</f>
        <v>418223</v>
      </c>
      <c r="H76" s="113">
        <f>SUMIF('Todas las localidades'!$AQ$8:$AQ$967,'Estr. fij x períodos'!AR76,'Todas las localidades'!$AC$8:$AC$967)</f>
        <v>122329</v>
      </c>
      <c r="I76" s="114"/>
      <c r="J76" s="114"/>
      <c r="K76" s="114"/>
      <c r="L76" s="114"/>
      <c r="M76" s="117">
        <f>SUMIF('Todas las localidades'!$AQ$8:$AQ$967,'Estr. fij x períodos'!AS76,'Todas las localidades'!$AC$8:$AC$967)</f>
        <v>77473</v>
      </c>
      <c r="N76" s="122">
        <f t="shared" si="59"/>
        <v>1597022</v>
      </c>
      <c r="P76" s="95" t="s">
        <v>941</v>
      </c>
      <c r="Q76" s="139" t="str">
        <f t="shared" si="60"/>
        <v/>
      </c>
      <c r="R76" s="131">
        <f t="shared" si="61"/>
        <v>0</v>
      </c>
      <c r="S76" s="131">
        <f t="shared" si="61"/>
        <v>0</v>
      </c>
      <c r="T76" s="131">
        <f t="shared" si="61"/>
        <v>3.1271493519320916</v>
      </c>
      <c r="U76" s="131">
        <f t="shared" si="61"/>
        <v>1.024699889082944</v>
      </c>
      <c r="V76" s="131">
        <f t="shared" si="61"/>
        <v>1.7736508335827701</v>
      </c>
      <c r="W76" s="131">
        <f t="shared" si="61"/>
        <v>0.5187876630920506</v>
      </c>
      <c r="X76" s="140">
        <f t="shared" si="57"/>
        <v>0.32855689675163241</v>
      </c>
      <c r="Y76" s="138">
        <f t="shared" si="58"/>
        <v>6.7728446344414888</v>
      </c>
      <c r="AK76" s="95" t="s">
        <v>941</v>
      </c>
      <c r="AL76" s="112"/>
      <c r="AM76" s="103" t="str">
        <f t="shared" si="62"/>
        <v>Noreste1</v>
      </c>
      <c r="AN76" s="103" t="str">
        <f t="shared" si="62"/>
        <v>Noreste2</v>
      </c>
      <c r="AO76" s="103" t="str">
        <f t="shared" si="62"/>
        <v>Noreste3</v>
      </c>
      <c r="AP76" s="103" t="str">
        <f t="shared" si="62"/>
        <v>Noreste4</v>
      </c>
      <c r="AQ76" s="103" t="str">
        <f t="shared" si="62"/>
        <v>Noreste5</v>
      </c>
      <c r="AR76" s="103" t="str">
        <f t="shared" si="62"/>
        <v>Noreste6</v>
      </c>
      <c r="AS76" s="104" t="str">
        <f t="shared" si="62"/>
        <v>Noreste7</v>
      </c>
    </row>
    <row r="77" spans="1:45" x14ac:dyDescent="0.25">
      <c r="A77" s="95" t="s">
        <v>935</v>
      </c>
      <c r="B77" s="112"/>
      <c r="C77" s="113">
        <f>SUMIF('Todas las localidades'!$AQ$8:$AQ$967,'Estr. fij x períodos'!AM77,'Todas las localidades'!$AC$8:$AC$967)</f>
        <v>0</v>
      </c>
      <c r="D77" s="113">
        <f>SUMIF('Todas las localidades'!$AQ$8:$AQ$967,'Estr. fij x períodos'!AN77,'Todas las localidades'!$AC$8:$AC$967)</f>
        <v>0</v>
      </c>
      <c r="E77" s="113">
        <f>SUMIF('Todas las localidades'!$AQ$8:$AQ$967,'Estr. fij x períodos'!AO77,'Todas las localidades'!$AC$8:$AC$967)</f>
        <v>147082</v>
      </c>
      <c r="F77" s="113">
        <f>SUMIF('Todas las localidades'!$AQ$8:$AQ$967,'Estr. fij x períodos'!AP77,'Todas las localidades'!$AC$8:$AC$967)</f>
        <v>108653</v>
      </c>
      <c r="G77" s="113">
        <f>SUMIF('Todas las localidades'!$AQ$8:$AQ$967,'Estr. fij x períodos'!AQ77,'Todas las localidades'!$AC$8:$AC$967)</f>
        <v>173623</v>
      </c>
      <c r="H77" s="113">
        <f>SUMIF('Todas las localidades'!$AQ$8:$AQ$967,'Estr. fij x períodos'!AR77,'Todas las localidades'!$AC$8:$AC$967)</f>
        <v>32501</v>
      </c>
      <c r="I77" s="114"/>
      <c r="J77" s="114"/>
      <c r="K77" s="114"/>
      <c r="L77" s="114"/>
      <c r="M77" s="117">
        <f>SUMIF('Todas las localidades'!$AQ$8:$AQ$967,'Estr. fij x períodos'!AS77,'Todas las localidades'!$AC$8:$AC$967)</f>
        <v>20785</v>
      </c>
      <c r="N77" s="122">
        <f t="shared" si="59"/>
        <v>482644</v>
      </c>
      <c r="P77" s="95" t="s">
        <v>935</v>
      </c>
      <c r="Q77" s="139" t="str">
        <f t="shared" si="60"/>
        <v/>
      </c>
      <c r="R77" s="131">
        <f t="shared" si="61"/>
        <v>0</v>
      </c>
      <c r="S77" s="131">
        <f t="shared" si="61"/>
        <v>0</v>
      </c>
      <c r="T77" s="131">
        <f t="shared" si="61"/>
        <v>0.62376318831107092</v>
      </c>
      <c r="U77" s="131">
        <f t="shared" si="61"/>
        <v>0.46078882323848458</v>
      </c>
      <c r="V77" s="131">
        <f t="shared" si="61"/>
        <v>0.73632148083472526</v>
      </c>
      <c r="W77" s="131">
        <f t="shared" si="61"/>
        <v>0.1378341835391014</v>
      </c>
      <c r="X77" s="140">
        <f t="shared" si="57"/>
        <v>8.8147549455715915E-2</v>
      </c>
      <c r="Y77" s="138">
        <f t="shared" si="58"/>
        <v>2.0468552253790984</v>
      </c>
      <c r="AK77" s="95" t="s">
        <v>935</v>
      </c>
      <c r="AL77" s="112"/>
      <c r="AM77" s="103" t="str">
        <f t="shared" si="62"/>
        <v>Comahue1</v>
      </c>
      <c r="AN77" s="103" t="str">
        <f t="shared" si="62"/>
        <v>Comahue2</v>
      </c>
      <c r="AO77" s="103" t="str">
        <f t="shared" si="62"/>
        <v>Comahue3</v>
      </c>
      <c r="AP77" s="103" t="str">
        <f t="shared" si="62"/>
        <v>Comahue4</v>
      </c>
      <c r="AQ77" s="103" t="str">
        <f t="shared" si="62"/>
        <v>Comahue5</v>
      </c>
      <c r="AR77" s="103" t="str">
        <f t="shared" si="62"/>
        <v>Comahue6</v>
      </c>
      <c r="AS77" s="104" t="str">
        <f t="shared" si="62"/>
        <v>Comahue7</v>
      </c>
    </row>
    <row r="78" spans="1:45" x14ac:dyDescent="0.25">
      <c r="A78" s="95" t="s">
        <v>938</v>
      </c>
      <c r="B78" s="112"/>
      <c r="C78" s="113">
        <f>SUMIF('Todas las localidades'!$AQ$8:$AQ$967,'Estr. fij x períodos'!AM78,'Todas las localidades'!$AC$8:$AC$967)</f>
        <v>0</v>
      </c>
      <c r="D78" s="113">
        <f>SUMIF('Todas las localidades'!$AQ$8:$AQ$967,'Estr. fij x períodos'!AN78,'Todas las localidades'!$AC$8:$AC$967)</f>
        <v>612777</v>
      </c>
      <c r="E78" s="113">
        <f>SUMIF('Todas las localidades'!$AQ$8:$AQ$967,'Estr. fij x períodos'!AO78,'Todas las localidades'!$AC$8:$AC$967)</f>
        <v>366550</v>
      </c>
      <c r="F78" s="113">
        <f>SUMIF('Todas las localidades'!$AQ$8:$AQ$967,'Estr. fij x períodos'!AP78,'Todas las localidades'!$AC$8:$AC$967)</f>
        <v>49349</v>
      </c>
      <c r="G78" s="113">
        <f>SUMIF('Todas las localidades'!$AQ$8:$AQ$967,'Estr. fij x períodos'!AQ78,'Todas las localidades'!$AC$8:$AC$967)</f>
        <v>100938</v>
      </c>
      <c r="H78" s="113">
        <f>SUMIF('Todas las localidades'!$AQ$8:$AQ$967,'Estr. fij x períodos'!AR78,'Todas las localidades'!$AC$8:$AC$967)</f>
        <v>23307</v>
      </c>
      <c r="I78" s="114"/>
      <c r="J78" s="114"/>
      <c r="K78" s="114"/>
      <c r="L78" s="114"/>
      <c r="M78" s="117">
        <f>SUMIF('Todas las localidades'!$AQ$8:$AQ$967,'Estr. fij x períodos'!AS78,'Todas las localidades'!$AC$8:$AC$967)</f>
        <v>43201</v>
      </c>
      <c r="N78" s="122">
        <f t="shared" si="59"/>
        <v>1196122</v>
      </c>
      <c r="P78" s="95" t="s">
        <v>938</v>
      </c>
      <c r="Q78" s="139" t="str">
        <f t="shared" si="60"/>
        <v/>
      </c>
      <c r="R78" s="131">
        <f t="shared" si="61"/>
        <v>0</v>
      </c>
      <c r="S78" s="131">
        <f t="shared" si="61"/>
        <v>2.5987390383846636</v>
      </c>
      <c r="T78" s="131">
        <f t="shared" si="61"/>
        <v>1.5545097066631066</v>
      </c>
      <c r="U78" s="131">
        <f t="shared" si="61"/>
        <v>0.2092852257921638</v>
      </c>
      <c r="V78" s="131">
        <f t="shared" si="61"/>
        <v>0.42807011532167688</v>
      </c>
      <c r="W78" s="131">
        <f t="shared" si="61"/>
        <v>9.884315300285644E-2</v>
      </c>
      <c r="X78" s="140">
        <f t="shared" si="57"/>
        <v>0.18321204157018925</v>
      </c>
      <c r="Y78" s="138">
        <f t="shared" si="58"/>
        <v>5.0726592807346567</v>
      </c>
      <c r="AK78" s="95" t="s">
        <v>938</v>
      </c>
      <c r="AL78" s="112"/>
      <c r="AM78" s="103" t="str">
        <f t="shared" si="62"/>
        <v>Cuyo1</v>
      </c>
      <c r="AN78" s="103" t="str">
        <f t="shared" si="62"/>
        <v>Cuyo2</v>
      </c>
      <c r="AO78" s="103" t="str">
        <f t="shared" si="62"/>
        <v>Cuyo3</v>
      </c>
      <c r="AP78" s="103" t="str">
        <f t="shared" si="62"/>
        <v>Cuyo4</v>
      </c>
      <c r="AQ78" s="103" t="str">
        <f t="shared" si="62"/>
        <v>Cuyo5</v>
      </c>
      <c r="AR78" s="103" t="str">
        <f t="shared" si="62"/>
        <v>Cuyo6</v>
      </c>
      <c r="AS78" s="104" t="str">
        <f t="shared" si="62"/>
        <v>Cuyo7</v>
      </c>
    </row>
    <row r="79" spans="1:45" ht="15.75" thickBot="1" x14ac:dyDescent="0.3">
      <c r="A79" s="95" t="s">
        <v>955</v>
      </c>
      <c r="B79" s="112"/>
      <c r="C79" s="113">
        <f>SUMIF('Todas las localidades'!$AQ$8:$AQ$967,'Estr. fij x períodos'!AM79,'Todas las localidades'!$AC$8:$AC$967)</f>
        <v>0</v>
      </c>
      <c r="D79" s="113">
        <f>SUMIF('Todas las localidades'!$AQ$8:$AQ$967,'Estr. fij x períodos'!AN79,'Todas las localidades'!$AC$8:$AC$967)</f>
        <v>0</v>
      </c>
      <c r="E79" s="113">
        <f>SUMIF('Todas las localidades'!$AQ$8:$AQ$967,'Estr. fij x períodos'!AO79,'Todas las localidades'!$AC$8:$AC$967)</f>
        <v>0</v>
      </c>
      <c r="F79" s="113">
        <f>SUMIF('Todas las localidades'!$AQ$8:$AQ$967,'Estr. fij x períodos'!AP79,'Todas las localidades'!$AC$8:$AC$967)</f>
        <v>88201</v>
      </c>
      <c r="G79" s="113">
        <f>SUMIF('Todas las localidades'!$AQ$8:$AQ$967,'Estr. fij x períodos'!AQ79,'Todas las localidades'!$AC$8:$AC$967)</f>
        <v>18208</v>
      </c>
      <c r="H79" s="113">
        <f>SUMIF('Todas las localidades'!$AQ$8:$AQ$967,'Estr. fij x períodos'!AR79,'Todas las localidades'!$AC$8:$AC$967)</f>
        <v>16292</v>
      </c>
      <c r="I79" s="114"/>
      <c r="J79" s="114"/>
      <c r="K79" s="114"/>
      <c r="L79" s="114"/>
      <c r="M79" s="117">
        <f>SUMIF('Todas las localidades'!$AQ$8:$AQ$967,'Estr. fij x períodos'!AS79,'Todas las localidades'!$AC$8:$AC$967)</f>
        <v>5819</v>
      </c>
      <c r="N79" s="122">
        <f t="shared" si="59"/>
        <v>128520</v>
      </c>
      <c r="P79" s="95" t="s">
        <v>955</v>
      </c>
      <c r="Q79" s="139" t="str">
        <f t="shared" si="60"/>
        <v/>
      </c>
      <c r="R79" s="131">
        <f t="shared" si="61"/>
        <v>0</v>
      </c>
      <c r="S79" s="131">
        <f t="shared" si="61"/>
        <v>0</v>
      </c>
      <c r="T79" s="131">
        <f t="shared" si="61"/>
        <v>0</v>
      </c>
      <c r="U79" s="131">
        <f t="shared" si="61"/>
        <v>0.37405350057943709</v>
      </c>
      <c r="V79" s="131">
        <f t="shared" si="61"/>
        <v>7.7218695236452986E-2</v>
      </c>
      <c r="W79" s="131">
        <f t="shared" si="61"/>
        <v>6.9093090003970348E-2</v>
      </c>
      <c r="X79" s="140">
        <f t="shared" si="57"/>
        <v>2.46779211105514E-2</v>
      </c>
      <c r="Y79" s="138">
        <f t="shared" si="58"/>
        <v>0.54504320693041175</v>
      </c>
      <c r="AK79" s="109" t="s">
        <v>955</v>
      </c>
      <c r="AL79" s="112"/>
      <c r="AM79" s="103" t="str">
        <f t="shared" si="62"/>
        <v>Patagonia1</v>
      </c>
      <c r="AN79" s="103" t="str">
        <f t="shared" si="62"/>
        <v>Patagonia2</v>
      </c>
      <c r="AO79" s="103" t="str">
        <f t="shared" si="62"/>
        <v>Patagonia3</v>
      </c>
      <c r="AP79" s="103" t="str">
        <f t="shared" si="62"/>
        <v>Patagonia4</v>
      </c>
      <c r="AQ79" s="103" t="str">
        <f t="shared" si="62"/>
        <v>Patagonia5</v>
      </c>
      <c r="AR79" s="103" t="str">
        <f t="shared" si="62"/>
        <v>Patagonia6</v>
      </c>
      <c r="AS79" s="104" t="str">
        <f t="shared" si="62"/>
        <v>Patagonia7</v>
      </c>
    </row>
    <row r="80" spans="1:45" x14ac:dyDescent="0.25">
      <c r="A80" s="118" t="s">
        <v>967</v>
      </c>
      <c r="B80" s="119">
        <f t="shared" ref="B80" si="63">SUM(B72:B79)</f>
        <v>9969826</v>
      </c>
      <c r="C80" s="120">
        <f t="shared" ref="C80:M80" si="64">SUM(C72:C79)</f>
        <v>1977307</v>
      </c>
      <c r="D80" s="120">
        <f t="shared" si="64"/>
        <v>2358280</v>
      </c>
      <c r="E80" s="120">
        <f t="shared" si="64"/>
        <v>3051537</v>
      </c>
      <c r="F80" s="120">
        <f t="shared" si="64"/>
        <v>1664475</v>
      </c>
      <c r="G80" s="120">
        <f t="shared" si="64"/>
        <v>3007021</v>
      </c>
      <c r="H80" s="120">
        <f t="shared" si="64"/>
        <v>874839</v>
      </c>
      <c r="I80" s="120"/>
      <c r="J80" s="120"/>
      <c r="K80" s="120"/>
      <c r="L80" s="120"/>
      <c r="M80" s="121">
        <f t="shared" si="64"/>
        <v>676497</v>
      </c>
      <c r="N80" s="120">
        <f>SUM(N72:N79)</f>
        <v>23579782</v>
      </c>
      <c r="P80" s="118" t="s">
        <v>967</v>
      </c>
      <c r="Q80" s="141">
        <f t="shared" si="60"/>
        <v>42.281247553518519</v>
      </c>
      <c r="R80" s="142">
        <f t="shared" si="61"/>
        <v>8.3856033953155293</v>
      </c>
      <c r="S80" s="142">
        <f t="shared" si="61"/>
        <v>10.001279910051755</v>
      </c>
      <c r="T80" s="142">
        <f t="shared" si="61"/>
        <v>12.94132829557118</v>
      </c>
      <c r="U80" s="142">
        <f t="shared" si="61"/>
        <v>7.0589074996537287</v>
      </c>
      <c r="V80" s="142">
        <f t="shared" si="61"/>
        <v>12.752539442476611</v>
      </c>
      <c r="W80" s="142">
        <f t="shared" si="61"/>
        <v>3.7101233590709195</v>
      </c>
      <c r="X80" s="143">
        <f t="shared" si="57"/>
        <v>2.8689705443417588</v>
      </c>
      <c r="Y80" s="142">
        <f t="shared" si="58"/>
        <v>100</v>
      </c>
      <c r="AK80" s="102"/>
      <c r="AL80" s="102"/>
      <c r="AM80" s="102"/>
      <c r="AN80" s="102"/>
      <c r="AO80" s="102"/>
      <c r="AP80" s="102"/>
    </row>
    <row r="81" spans="1:45" x14ac:dyDescent="0.25">
      <c r="N81" s="123">
        <f>SUM(B80:M80)</f>
        <v>23579782</v>
      </c>
      <c r="P81" s="80"/>
      <c r="Q81" s="80"/>
      <c r="R81" s="80"/>
      <c r="S81" s="80"/>
      <c r="T81" s="80"/>
      <c r="U81" s="80"/>
      <c r="Y81" s="123">
        <f>SUM(Q80:X80)</f>
        <v>100</v>
      </c>
      <c r="AK81" s="102"/>
      <c r="AL81" s="102"/>
      <c r="AM81" s="102"/>
      <c r="AN81" s="102"/>
      <c r="AO81" s="102"/>
      <c r="AP81" s="102"/>
    </row>
    <row r="82" spans="1:45" x14ac:dyDescent="0.25">
      <c r="P82" s="80"/>
      <c r="Q82" s="80"/>
      <c r="R82" s="80"/>
      <c r="S82" s="80"/>
      <c r="T82" s="80"/>
      <c r="U82" s="80"/>
      <c r="Y82" s="102"/>
      <c r="AK82" s="102"/>
      <c r="AL82" s="102"/>
      <c r="AM82" s="102"/>
      <c r="AN82" s="102"/>
      <c r="AO82" s="102"/>
      <c r="AP82" s="102"/>
    </row>
    <row r="83" spans="1:45" x14ac:dyDescent="0.25">
      <c r="P83" s="80"/>
      <c r="Q83" s="80"/>
      <c r="R83" s="80"/>
      <c r="S83" s="80"/>
      <c r="T83" s="80"/>
      <c r="U83" s="80"/>
      <c r="Y83" s="102"/>
      <c r="AK83" s="102"/>
      <c r="AL83" s="102"/>
      <c r="AM83" s="102"/>
      <c r="AN83" s="102"/>
      <c r="AO83" s="102"/>
      <c r="AP83" s="102"/>
    </row>
    <row r="84" spans="1:45" x14ac:dyDescent="0.25">
      <c r="A84" s="336">
        <v>1970</v>
      </c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P84" s="336">
        <v>1970</v>
      </c>
      <c r="Q84" s="336"/>
      <c r="R84" s="336"/>
      <c r="S84" s="336"/>
      <c r="T84" s="336"/>
      <c r="U84" s="336"/>
      <c r="V84" s="336"/>
      <c r="W84" s="336"/>
      <c r="X84" s="336"/>
      <c r="Y84" s="336"/>
      <c r="AK84" s="102"/>
      <c r="AL84" s="102"/>
      <c r="AM84" s="102"/>
      <c r="AN84" s="102"/>
      <c r="AO84" s="102"/>
      <c r="AP84" s="102"/>
    </row>
    <row r="85" spans="1:45" x14ac:dyDescent="0.25">
      <c r="A85" s="336" t="s">
        <v>931</v>
      </c>
      <c r="B85" s="338" t="s">
        <v>966</v>
      </c>
      <c r="C85" s="339"/>
      <c r="D85" s="339"/>
      <c r="E85" s="339"/>
      <c r="F85" s="339"/>
      <c r="G85" s="339"/>
      <c r="H85" s="339"/>
      <c r="I85" s="340"/>
      <c r="J85" s="340"/>
      <c r="K85" s="340"/>
      <c r="L85" s="340"/>
      <c r="M85" s="345"/>
      <c r="N85" s="346" t="s">
        <v>967</v>
      </c>
      <c r="P85" s="336" t="s">
        <v>931</v>
      </c>
      <c r="Q85" s="338" t="s">
        <v>966</v>
      </c>
      <c r="R85" s="339"/>
      <c r="S85" s="339"/>
      <c r="T85" s="339"/>
      <c r="U85" s="339"/>
      <c r="V85" s="339"/>
      <c r="W85" s="339"/>
      <c r="X85" s="345"/>
      <c r="Y85" s="343" t="s">
        <v>967</v>
      </c>
      <c r="AK85" s="336" t="s">
        <v>931</v>
      </c>
      <c r="AL85" s="338" t="s">
        <v>966</v>
      </c>
      <c r="AM85" s="339"/>
      <c r="AN85" s="339"/>
      <c r="AO85" s="339"/>
      <c r="AP85" s="339"/>
      <c r="AQ85" s="339"/>
      <c r="AR85" s="339"/>
      <c r="AS85" s="340"/>
    </row>
    <row r="86" spans="1:45" ht="15.75" thickBot="1" x14ac:dyDescent="0.3">
      <c r="A86" s="337"/>
      <c r="B86" s="107" t="s">
        <v>940</v>
      </c>
      <c r="C86" s="105">
        <v>1</v>
      </c>
      <c r="D86" s="105">
        <v>2</v>
      </c>
      <c r="E86" s="105">
        <v>3</v>
      </c>
      <c r="F86" s="105">
        <v>4</v>
      </c>
      <c r="G86" s="105">
        <v>5</v>
      </c>
      <c r="H86" s="105">
        <v>6</v>
      </c>
      <c r="I86" s="106"/>
      <c r="J86" s="106"/>
      <c r="K86" s="106"/>
      <c r="L86" s="106"/>
      <c r="M86" s="115">
        <v>7</v>
      </c>
      <c r="N86" s="344"/>
      <c r="P86" s="337"/>
      <c r="Q86" s="107" t="s">
        <v>940</v>
      </c>
      <c r="R86" s="105">
        <v>1</v>
      </c>
      <c r="S86" s="105">
        <v>2</v>
      </c>
      <c r="T86" s="105">
        <v>3</v>
      </c>
      <c r="U86" s="105">
        <v>4</v>
      </c>
      <c r="V86" s="105">
        <v>5</v>
      </c>
      <c r="W86" s="105">
        <v>6</v>
      </c>
      <c r="X86" s="115">
        <v>7</v>
      </c>
      <c r="Y86" s="344"/>
      <c r="AK86" s="337"/>
      <c r="AL86" s="107" t="s">
        <v>940</v>
      </c>
      <c r="AM86" s="105">
        <v>1</v>
      </c>
      <c r="AN86" s="105">
        <v>2</v>
      </c>
      <c r="AO86" s="105">
        <v>3</v>
      </c>
      <c r="AP86" s="105">
        <v>4</v>
      </c>
      <c r="AQ86" s="105">
        <v>5</v>
      </c>
      <c r="AR86" s="105">
        <v>6</v>
      </c>
      <c r="AS86" s="106">
        <v>7</v>
      </c>
    </row>
    <row r="87" spans="1:45" x14ac:dyDescent="0.25">
      <c r="A87" s="95" t="s">
        <v>940</v>
      </c>
      <c r="B87" s="93">
        <f>SUMIF('Todas las localidades'!$AQ$8:$AQ$967,'Estr. fij x períodos'!AL87,'Todas las localidades'!$AD$8:$AD$967)</f>
        <v>8451495</v>
      </c>
      <c r="C87" s="110"/>
      <c r="D87" s="110"/>
      <c r="E87" s="110"/>
      <c r="F87" s="110"/>
      <c r="G87" s="110"/>
      <c r="H87" s="110"/>
      <c r="I87" s="111"/>
      <c r="J87" s="111"/>
      <c r="K87" s="111"/>
      <c r="L87" s="111"/>
      <c r="M87" s="116"/>
      <c r="N87" s="122">
        <f>SUM(B87:M87)</f>
        <v>8451495</v>
      </c>
      <c r="P87" s="95" t="s">
        <v>940</v>
      </c>
      <c r="Q87" s="127">
        <f t="shared" ref="Q87:W87" si="65">IF(B87="","",B87/$N$95*100)</f>
        <v>44.627529279853348</v>
      </c>
      <c r="R87" s="136" t="str">
        <f t="shared" si="65"/>
        <v/>
      </c>
      <c r="S87" s="136" t="str">
        <f t="shared" si="65"/>
        <v/>
      </c>
      <c r="T87" s="136" t="str">
        <f t="shared" si="65"/>
        <v/>
      </c>
      <c r="U87" s="136" t="str">
        <f t="shared" si="65"/>
        <v/>
      </c>
      <c r="V87" s="136" t="str">
        <f t="shared" si="65"/>
        <v/>
      </c>
      <c r="W87" s="136" t="str">
        <f t="shared" si="65"/>
        <v/>
      </c>
      <c r="X87" s="137" t="str">
        <f t="shared" ref="X87:X95" si="66">IF(M87="","",M87/$N$95*100)</f>
        <v/>
      </c>
      <c r="Y87" s="138">
        <f t="shared" ref="Y87:Y95" si="67">IF(N87="","",N87/$N$95*100)</f>
        <v>44.627529279853348</v>
      </c>
      <c r="AK87" s="95" t="s">
        <v>940</v>
      </c>
      <c r="AL87" s="108" t="str">
        <f>CONCATENATE($AK87,AL$28)</f>
        <v>GBAGBA</v>
      </c>
      <c r="AM87" s="110"/>
      <c r="AN87" s="110"/>
      <c r="AO87" s="110"/>
      <c r="AP87" s="110"/>
      <c r="AQ87" s="110"/>
      <c r="AR87" s="110"/>
      <c r="AS87" s="111"/>
    </row>
    <row r="88" spans="1:45" x14ac:dyDescent="0.25">
      <c r="A88" s="95" t="s">
        <v>951</v>
      </c>
      <c r="B88" s="112"/>
      <c r="C88" s="113">
        <f>SUMIF('Todas las localidades'!$AQ$8:$AQ$967,'Estr. fij x períodos'!AM88,'Todas las localidades'!$AD$8:$AD$967)</f>
        <v>805838</v>
      </c>
      <c r="D88" s="113">
        <f>SUMIF('Todas las localidades'!$AQ$8:$AQ$967,'Estr. fij x períodos'!AN88,'Todas las localidades'!$AD$8:$AD$967)</f>
        <v>798206</v>
      </c>
      <c r="E88" s="113">
        <f>SUMIF('Todas las localidades'!$AQ$8:$AQ$967,'Estr. fij x períodos'!AO88,'Todas las localidades'!$AD$8:$AD$967)</f>
        <v>972790</v>
      </c>
      <c r="F88" s="113">
        <f>SUMIF('Todas las localidades'!$AQ$8:$AQ$967,'Estr. fij x períodos'!AP88,'Todas las localidades'!$AD$8:$AD$967)</f>
        <v>743261</v>
      </c>
      <c r="G88" s="113">
        <f>SUMIF('Todas las localidades'!$AQ$8:$AQ$967,'Estr. fij x períodos'!AQ88,'Todas las localidades'!$AD$8:$AD$967)</f>
        <v>1196824</v>
      </c>
      <c r="H88" s="113">
        <f>SUMIF('Todas las localidades'!$AQ$8:$AQ$967,'Estr. fij x períodos'!AR88,'Todas las localidades'!$AD$8:$AD$967)</f>
        <v>333384</v>
      </c>
      <c r="I88" s="114"/>
      <c r="J88" s="114"/>
      <c r="K88" s="114"/>
      <c r="L88" s="114"/>
      <c r="M88" s="117">
        <f>SUMIF('Todas las localidades'!$AQ$8:$AQ$967,'Estr. fij x períodos'!AS88,'Todas las localidades'!$AD$8:$AD$967)</f>
        <v>291524</v>
      </c>
      <c r="N88" s="122">
        <f t="shared" ref="N88:N94" si="68">SUM(B88:M88)</f>
        <v>5141827</v>
      </c>
      <c r="P88" s="95" t="s">
        <v>951</v>
      </c>
      <c r="Q88" s="139" t="str">
        <f t="shared" ref="Q88:Q95" si="69">IF(B88="","",B88/$N$95*100)</f>
        <v/>
      </c>
      <c r="R88" s="131">
        <f t="shared" ref="R88:W95" si="70">IF(C88="","",C88/$N$95*100)</f>
        <v>4.2551712968910786</v>
      </c>
      <c r="S88" s="131">
        <f t="shared" si="70"/>
        <v>4.2148710537431091</v>
      </c>
      <c r="T88" s="131">
        <f t="shared" si="70"/>
        <v>5.1367496766132543</v>
      </c>
      <c r="U88" s="131">
        <f t="shared" si="70"/>
        <v>3.9247378174007177</v>
      </c>
      <c r="V88" s="131">
        <f t="shared" si="70"/>
        <v>6.319745571976461</v>
      </c>
      <c r="W88" s="131">
        <f t="shared" si="70"/>
        <v>1.760410935749785</v>
      </c>
      <c r="X88" s="140">
        <f t="shared" si="66"/>
        <v>1.5393721283370536</v>
      </c>
      <c r="Y88" s="138">
        <f t="shared" si="67"/>
        <v>27.151058480711459</v>
      </c>
      <c r="AK88" s="95" t="s">
        <v>951</v>
      </c>
      <c r="AL88" s="112"/>
      <c r="AM88" s="103" t="str">
        <f t="shared" ref="AM88:AS94" si="71">CONCATENATE($AK88,AM$28)</f>
        <v>Pampeana1</v>
      </c>
      <c r="AN88" s="103" t="str">
        <f t="shared" si="71"/>
        <v>Pampeana2</v>
      </c>
      <c r="AO88" s="103" t="str">
        <f t="shared" si="71"/>
        <v>Pampeana3</v>
      </c>
      <c r="AP88" s="103" t="str">
        <f t="shared" si="71"/>
        <v>Pampeana4</v>
      </c>
      <c r="AQ88" s="103" t="str">
        <f t="shared" si="71"/>
        <v>Pampeana5</v>
      </c>
      <c r="AR88" s="103" t="str">
        <f t="shared" si="71"/>
        <v>Pampeana6</v>
      </c>
      <c r="AS88" s="104" t="str">
        <f t="shared" si="71"/>
        <v>Pampeana7</v>
      </c>
    </row>
    <row r="89" spans="1:45" x14ac:dyDescent="0.25">
      <c r="A89" s="95" t="s">
        <v>932</v>
      </c>
      <c r="B89" s="112"/>
      <c r="C89" s="113">
        <f>SUMIF('Todas las localidades'!$AQ$8:$AQ$967,'Estr. fij x períodos'!AM89,'Todas las localidades'!$AD$8:$AD$967)</f>
        <v>820183</v>
      </c>
      <c r="D89" s="113">
        <f>SUMIF('Todas las localidades'!$AQ$8:$AQ$967,'Estr. fij x períodos'!AN89,'Todas las localidades'!$AD$8:$AD$967)</f>
        <v>0</v>
      </c>
      <c r="E89" s="113">
        <f>SUMIF('Todas las localidades'!$AQ$8:$AQ$967,'Estr. fij x períodos'!AO89,'Todas las localidades'!$AD$8:$AD$967)</f>
        <v>230654</v>
      </c>
      <c r="F89" s="113">
        <f>SUMIF('Todas las localidades'!$AQ$8:$AQ$967,'Estr. fij x períodos'!AP89,'Todas las localidades'!$AD$8:$AD$967)</f>
        <v>125262</v>
      </c>
      <c r="G89" s="113">
        <f>SUMIF('Todas las localidades'!$AQ$8:$AQ$967,'Estr. fij x períodos'!AQ89,'Todas las localidades'!$AD$8:$AD$967)</f>
        <v>376166</v>
      </c>
      <c r="H89" s="113">
        <f>SUMIF('Todas las localidades'!$AQ$8:$AQ$967,'Estr. fij x períodos'!AR89,'Todas las localidades'!$AD$8:$AD$967)</f>
        <v>171337</v>
      </c>
      <c r="I89" s="114"/>
      <c r="J89" s="114"/>
      <c r="K89" s="114"/>
      <c r="L89" s="114"/>
      <c r="M89" s="117">
        <f>SUMIF('Todas las localidades'!$AQ$8:$AQ$967,'Estr. fij x períodos'!AS89,'Todas las localidades'!$AD$8:$AD$967)</f>
        <v>106223</v>
      </c>
      <c r="N89" s="122">
        <f t="shared" si="68"/>
        <v>1829825</v>
      </c>
      <c r="P89" s="95" t="s">
        <v>932</v>
      </c>
      <c r="Q89" s="139" t="str">
        <f t="shared" si="69"/>
        <v/>
      </c>
      <c r="R89" s="131">
        <f t="shared" si="70"/>
        <v>4.3309190678498846</v>
      </c>
      <c r="S89" s="131">
        <f t="shared" si="70"/>
        <v>0</v>
      </c>
      <c r="T89" s="131">
        <f t="shared" si="70"/>
        <v>1.2179523431671313</v>
      </c>
      <c r="U89" s="131">
        <f t="shared" si="70"/>
        <v>0.66143724544036175</v>
      </c>
      <c r="V89" s="131">
        <f t="shared" si="70"/>
        <v>1.9863182997901927</v>
      </c>
      <c r="W89" s="131">
        <f t="shared" si="70"/>
        <v>0.9047330660696401</v>
      </c>
      <c r="X89" s="140">
        <f t="shared" si="66"/>
        <v>0.56090313520789659</v>
      </c>
      <c r="Y89" s="138">
        <f t="shared" si="67"/>
        <v>9.662263157525107</v>
      </c>
      <c r="AA89" s="209">
        <f>SUM(T89:W94)</f>
        <v>17.010647089788591</v>
      </c>
      <c r="AK89" s="95" t="s">
        <v>932</v>
      </c>
      <c r="AL89" s="112"/>
      <c r="AM89" s="103" t="str">
        <f t="shared" si="71"/>
        <v>Centro1</v>
      </c>
      <c r="AN89" s="103" t="str">
        <f t="shared" si="71"/>
        <v>Centro2</v>
      </c>
      <c r="AO89" s="103" t="str">
        <f t="shared" si="71"/>
        <v>Centro3</v>
      </c>
      <c r="AP89" s="103" t="str">
        <f t="shared" si="71"/>
        <v>Centro4</v>
      </c>
      <c r="AQ89" s="103" t="str">
        <f t="shared" si="71"/>
        <v>Centro5</v>
      </c>
      <c r="AR89" s="103" t="str">
        <f t="shared" si="71"/>
        <v>Centro6</v>
      </c>
      <c r="AS89" s="104" t="str">
        <f t="shared" si="71"/>
        <v>Centro7</v>
      </c>
    </row>
    <row r="90" spans="1:45" x14ac:dyDescent="0.25">
      <c r="A90" s="95" t="s">
        <v>945</v>
      </c>
      <c r="B90" s="112"/>
      <c r="C90" s="113">
        <f>SUMIF('Todas las localidades'!$AQ$8:$AQ$967,'Estr. fij x períodos'!AM90,'Todas las localidades'!$AD$8:$AD$967)</f>
        <v>0</v>
      </c>
      <c r="D90" s="113">
        <f>SUMIF('Todas las localidades'!$AQ$8:$AQ$967,'Estr. fij x períodos'!AN90,'Todas las localidades'!$AD$8:$AD$967)</f>
        <v>545605</v>
      </c>
      <c r="E90" s="113">
        <f>SUMIF('Todas las localidades'!$AQ$8:$AQ$967,'Estr. fij x períodos'!AO90,'Todas las localidades'!$AD$8:$AD$967)</f>
        <v>165958</v>
      </c>
      <c r="F90" s="113">
        <f>SUMIF('Todas las localidades'!$AQ$8:$AQ$967,'Estr. fij x períodos'!AP90,'Todas las localidades'!$AD$8:$AD$967)</f>
        <v>89867</v>
      </c>
      <c r="G90" s="113">
        <f>SUMIF('Todas las localidades'!$AQ$8:$AQ$967,'Estr. fij x períodos'!AQ90,'Todas las localidades'!$AD$8:$AD$967)</f>
        <v>238084</v>
      </c>
      <c r="H90" s="113">
        <f>SUMIF('Todas las localidades'!$AQ$8:$AQ$967,'Estr. fij x períodos'!AR90,'Todas las localidades'!$AD$8:$AD$967)</f>
        <v>58992</v>
      </c>
      <c r="I90" s="114"/>
      <c r="J90" s="114"/>
      <c r="K90" s="114"/>
      <c r="L90" s="114"/>
      <c r="M90" s="117">
        <f>SUMIF('Todas las localidades'!$AQ$8:$AQ$967,'Estr. fij x períodos'!AS90,'Todas las localidades'!$AD$8:$AD$967)</f>
        <v>61231</v>
      </c>
      <c r="N90" s="122">
        <f t="shared" si="68"/>
        <v>1159737</v>
      </c>
      <c r="P90" s="95" t="s">
        <v>945</v>
      </c>
      <c r="Q90" s="139" t="str">
        <f t="shared" si="69"/>
        <v/>
      </c>
      <c r="R90" s="131">
        <f t="shared" si="70"/>
        <v>0</v>
      </c>
      <c r="S90" s="131">
        <f t="shared" si="70"/>
        <v>2.8810291093746594</v>
      </c>
      <c r="T90" s="131">
        <f t="shared" si="70"/>
        <v>0.87632963212140591</v>
      </c>
      <c r="U90" s="131">
        <f t="shared" si="70"/>
        <v>0.47453641915336642</v>
      </c>
      <c r="V90" s="131">
        <f t="shared" si="70"/>
        <v>1.2571859394183638</v>
      </c>
      <c r="W90" s="131">
        <f t="shared" si="70"/>
        <v>0.31150313728838608</v>
      </c>
      <c r="X90" s="140">
        <f t="shared" si="66"/>
        <v>0.32332602046557446</v>
      </c>
      <c r="Y90" s="138">
        <f t="shared" si="67"/>
        <v>6.1239102578217564</v>
      </c>
      <c r="AK90" s="95" t="s">
        <v>945</v>
      </c>
      <c r="AL90" s="112"/>
      <c r="AM90" s="103" t="str">
        <f t="shared" si="71"/>
        <v>Noroeste1</v>
      </c>
      <c r="AN90" s="103" t="str">
        <f t="shared" si="71"/>
        <v>Noroeste2</v>
      </c>
      <c r="AO90" s="103" t="str">
        <f t="shared" si="71"/>
        <v>Noroeste3</v>
      </c>
      <c r="AP90" s="103" t="str">
        <f t="shared" si="71"/>
        <v>Noroeste4</v>
      </c>
      <c r="AQ90" s="103" t="str">
        <f t="shared" si="71"/>
        <v>Noroeste5</v>
      </c>
      <c r="AR90" s="103" t="str">
        <f t="shared" si="71"/>
        <v>Noroeste6</v>
      </c>
      <c r="AS90" s="104" t="str">
        <f t="shared" si="71"/>
        <v>Noroeste7</v>
      </c>
    </row>
    <row r="91" spans="1:45" x14ac:dyDescent="0.25">
      <c r="A91" s="95" t="s">
        <v>941</v>
      </c>
      <c r="B91" s="112"/>
      <c r="C91" s="113">
        <f>SUMIF('Todas las localidades'!$AQ$8:$AQ$967,'Estr. fij x períodos'!AM91,'Todas las localidades'!$AD$8:$AD$967)</f>
        <v>0</v>
      </c>
      <c r="D91" s="113">
        <f>SUMIF('Todas las localidades'!$AQ$8:$AQ$967,'Estr. fij x períodos'!AN91,'Todas las localidades'!$AD$8:$AD$967)</f>
        <v>0</v>
      </c>
      <c r="E91" s="113">
        <f>SUMIF('Todas las localidades'!$AQ$8:$AQ$967,'Estr. fij x períodos'!AO91,'Todas las localidades'!$AD$8:$AD$967)</f>
        <v>518594</v>
      </c>
      <c r="F91" s="113">
        <f>SUMIF('Todas las localidades'!$AQ$8:$AQ$967,'Estr. fij x períodos'!AP91,'Todas las localidades'!$AD$8:$AD$967)</f>
        <v>146891</v>
      </c>
      <c r="G91" s="113">
        <f>SUMIF('Todas las localidades'!$AQ$8:$AQ$967,'Estr. fij x períodos'!AQ91,'Todas las localidades'!$AD$8:$AD$967)</f>
        <v>271412</v>
      </c>
      <c r="H91" s="113">
        <f>SUMIF('Todas las localidades'!$AQ$8:$AQ$967,'Estr. fij x períodos'!AR91,'Todas las localidades'!$AD$8:$AD$967)</f>
        <v>77985</v>
      </c>
      <c r="I91" s="114"/>
      <c r="J91" s="114"/>
      <c r="K91" s="114"/>
      <c r="L91" s="114"/>
      <c r="M91" s="117">
        <f>SUMIF('Todas las localidades'!$AQ$8:$AQ$967,'Estr. fij x períodos'!AS91,'Todas las localidades'!$AD$8:$AD$967)</f>
        <v>51776</v>
      </c>
      <c r="N91" s="122">
        <f t="shared" si="68"/>
        <v>1066658</v>
      </c>
      <c r="P91" s="95" t="s">
        <v>941</v>
      </c>
      <c r="Q91" s="139" t="str">
        <f t="shared" si="69"/>
        <v/>
      </c>
      <c r="R91" s="131">
        <f t="shared" si="70"/>
        <v>0</v>
      </c>
      <c r="S91" s="131">
        <f t="shared" si="70"/>
        <v>0</v>
      </c>
      <c r="T91" s="131">
        <f t="shared" si="70"/>
        <v>2.7383994097323927</v>
      </c>
      <c r="U91" s="131">
        <f t="shared" si="70"/>
        <v>0.7756476698438487</v>
      </c>
      <c r="V91" s="131">
        <f t="shared" si="70"/>
        <v>1.4331721165194509</v>
      </c>
      <c r="W91" s="131">
        <f t="shared" si="70"/>
        <v>0.41179434773248558</v>
      </c>
      <c r="X91" s="140">
        <f t="shared" si="66"/>
        <v>0.273399553096072</v>
      </c>
      <c r="Y91" s="138">
        <f t="shared" si="67"/>
        <v>5.6324130969242496</v>
      </c>
      <c r="AK91" s="95" t="s">
        <v>941</v>
      </c>
      <c r="AL91" s="112"/>
      <c r="AM91" s="103" t="str">
        <f t="shared" si="71"/>
        <v>Noreste1</v>
      </c>
      <c r="AN91" s="103" t="str">
        <f t="shared" si="71"/>
        <v>Noreste2</v>
      </c>
      <c r="AO91" s="103" t="str">
        <f t="shared" si="71"/>
        <v>Noreste3</v>
      </c>
      <c r="AP91" s="103" t="str">
        <f t="shared" si="71"/>
        <v>Noreste4</v>
      </c>
      <c r="AQ91" s="103" t="str">
        <f t="shared" si="71"/>
        <v>Noreste5</v>
      </c>
      <c r="AR91" s="103" t="str">
        <f t="shared" si="71"/>
        <v>Noreste6</v>
      </c>
      <c r="AS91" s="104" t="str">
        <f t="shared" si="71"/>
        <v>Noreste7</v>
      </c>
    </row>
    <row r="92" spans="1:45" x14ac:dyDescent="0.25">
      <c r="A92" s="95" t="s">
        <v>935</v>
      </c>
      <c r="B92" s="112"/>
      <c r="C92" s="113">
        <f>SUMIF('Todas las localidades'!$AQ$8:$AQ$967,'Estr. fij x períodos'!AM92,'Todas las localidades'!$AD$8:$AD$967)</f>
        <v>0</v>
      </c>
      <c r="D92" s="113">
        <f>SUMIF('Todas las localidades'!$AQ$8:$AQ$967,'Estr. fij x períodos'!AN92,'Todas las localidades'!$AD$8:$AD$967)</f>
        <v>0</v>
      </c>
      <c r="E92" s="113">
        <f>SUMIF('Todas las localidades'!$AQ$8:$AQ$967,'Estr. fij x períodos'!AO92,'Todas las localidades'!$AD$8:$AD$967)</f>
        <v>72427</v>
      </c>
      <c r="F92" s="113">
        <f>SUMIF('Todas las localidades'!$AQ$8:$AQ$967,'Estr. fij x períodos'!AP92,'Todas las localidades'!$AD$8:$AD$967)</f>
        <v>66977</v>
      </c>
      <c r="G92" s="113">
        <f>SUMIF('Todas las localidades'!$AQ$8:$AQ$967,'Estr. fij x períodos'!AQ92,'Todas las localidades'!$AD$8:$AD$967)</f>
        <v>110526</v>
      </c>
      <c r="H92" s="113">
        <f>SUMIF('Todas las localidades'!$AQ$8:$AQ$967,'Estr. fij x períodos'!AR92,'Todas las localidades'!$AD$8:$AD$967)</f>
        <v>14609</v>
      </c>
      <c r="I92" s="114"/>
      <c r="J92" s="114"/>
      <c r="K92" s="114"/>
      <c r="L92" s="114"/>
      <c r="M92" s="117">
        <f>SUMIF('Todas las localidades'!$AQ$8:$AQ$967,'Estr. fij x períodos'!AS92,'Todas las localidades'!$AD$8:$AD$967)</f>
        <v>12199</v>
      </c>
      <c r="N92" s="122">
        <f t="shared" si="68"/>
        <v>276738</v>
      </c>
      <c r="P92" s="95" t="s">
        <v>935</v>
      </c>
      <c r="Q92" s="139" t="str">
        <f t="shared" si="69"/>
        <v/>
      </c>
      <c r="R92" s="131">
        <f t="shared" si="70"/>
        <v>0</v>
      </c>
      <c r="S92" s="131">
        <f t="shared" si="70"/>
        <v>0</v>
      </c>
      <c r="T92" s="131">
        <f t="shared" si="70"/>
        <v>0.3824457167816982</v>
      </c>
      <c r="U92" s="131">
        <f t="shared" si="70"/>
        <v>0.35366737229055184</v>
      </c>
      <c r="V92" s="131">
        <f t="shared" si="70"/>
        <v>0.58362482628044754</v>
      </c>
      <c r="W92" s="131">
        <f t="shared" si="70"/>
        <v>7.714180452681775E-2</v>
      </c>
      <c r="X92" s="140">
        <f t="shared" si="66"/>
        <v>6.4415967788531023E-2</v>
      </c>
      <c r="Y92" s="138">
        <f t="shared" si="67"/>
        <v>1.4612956876680465</v>
      </c>
      <c r="AK92" s="95" t="s">
        <v>935</v>
      </c>
      <c r="AL92" s="112"/>
      <c r="AM92" s="103" t="str">
        <f t="shared" si="71"/>
        <v>Comahue1</v>
      </c>
      <c r="AN92" s="103" t="str">
        <f t="shared" si="71"/>
        <v>Comahue2</v>
      </c>
      <c r="AO92" s="103" t="str">
        <f t="shared" si="71"/>
        <v>Comahue3</v>
      </c>
      <c r="AP92" s="103" t="str">
        <f t="shared" si="71"/>
        <v>Comahue4</v>
      </c>
      <c r="AQ92" s="103" t="str">
        <f t="shared" si="71"/>
        <v>Comahue5</v>
      </c>
      <c r="AR92" s="103" t="str">
        <f t="shared" si="71"/>
        <v>Comahue6</v>
      </c>
      <c r="AS92" s="104" t="str">
        <f t="shared" si="71"/>
        <v>Comahue7</v>
      </c>
    </row>
    <row r="93" spans="1:45" x14ac:dyDescent="0.25">
      <c r="A93" s="95" t="s">
        <v>938</v>
      </c>
      <c r="B93" s="112"/>
      <c r="C93" s="113">
        <f>SUMIF('Todas las localidades'!$AQ$8:$AQ$967,'Estr. fij x períodos'!AM93,'Todas las localidades'!$AD$8:$AD$967)</f>
        <v>0</v>
      </c>
      <c r="D93" s="113">
        <f>SUMIF('Todas las localidades'!$AQ$8:$AQ$967,'Estr. fij x períodos'!AN93,'Todas las localidades'!$AD$8:$AD$967)</f>
        <v>491723</v>
      </c>
      <c r="E93" s="113">
        <f>SUMIF('Todas las localidades'!$AQ$8:$AQ$967,'Estr. fij x períodos'!AO93,'Todas las localidades'!$AD$8:$AD$967)</f>
        <v>284183</v>
      </c>
      <c r="F93" s="113">
        <f>SUMIF('Todas las localidades'!$AQ$8:$AQ$967,'Estr. fij x períodos'!AP93,'Todas las localidades'!$AD$8:$AD$967)</f>
        <v>35423</v>
      </c>
      <c r="G93" s="113">
        <f>SUMIF('Todas las localidades'!$AQ$8:$AQ$967,'Estr. fij x períodos'!AQ93,'Todas las localidades'!$AD$8:$AD$967)</f>
        <v>72469</v>
      </c>
      <c r="H93" s="113">
        <f>SUMIF('Todas las localidades'!$AQ$8:$AQ$967,'Estr. fij x períodos'!AR93,'Todas las localidades'!$AD$8:$AD$967)</f>
        <v>16770</v>
      </c>
      <c r="I93" s="114"/>
      <c r="J93" s="114"/>
      <c r="K93" s="114"/>
      <c r="L93" s="114"/>
      <c r="M93" s="117">
        <f>SUMIF('Todas las localidades'!$AQ$8:$AQ$967,'Estr. fij x períodos'!AS93,'Todas las localidades'!$AD$8:$AD$967)</f>
        <v>29144</v>
      </c>
      <c r="N93" s="122">
        <f t="shared" si="68"/>
        <v>929712</v>
      </c>
      <c r="P93" s="95" t="s">
        <v>938</v>
      </c>
      <c r="Q93" s="139" t="str">
        <f t="shared" si="69"/>
        <v/>
      </c>
      <c r="R93" s="131">
        <f t="shared" si="70"/>
        <v>0</v>
      </c>
      <c r="S93" s="131">
        <f t="shared" si="70"/>
        <v>2.5965089703155861</v>
      </c>
      <c r="T93" s="131">
        <f t="shared" si="70"/>
        <v>1.5006084903720069</v>
      </c>
      <c r="U93" s="131">
        <f t="shared" si="70"/>
        <v>0.18704867833208741</v>
      </c>
      <c r="V93" s="131">
        <f t="shared" si="70"/>
        <v>0.38266749484933643</v>
      </c>
      <c r="W93" s="131">
        <f t="shared" si="70"/>
        <v>8.8552814149820913E-2</v>
      </c>
      <c r="X93" s="140">
        <f t="shared" si="66"/>
        <v>0.15389285722017773</v>
      </c>
      <c r="Y93" s="138">
        <f t="shared" si="67"/>
        <v>4.909279305239016</v>
      </c>
      <c r="AK93" s="95" t="s">
        <v>938</v>
      </c>
      <c r="AL93" s="112"/>
      <c r="AM93" s="103" t="str">
        <f t="shared" si="71"/>
        <v>Cuyo1</v>
      </c>
      <c r="AN93" s="103" t="str">
        <f t="shared" si="71"/>
        <v>Cuyo2</v>
      </c>
      <c r="AO93" s="103" t="str">
        <f t="shared" si="71"/>
        <v>Cuyo3</v>
      </c>
      <c r="AP93" s="103" t="str">
        <f t="shared" si="71"/>
        <v>Cuyo4</v>
      </c>
      <c r="AQ93" s="103" t="str">
        <f t="shared" si="71"/>
        <v>Cuyo5</v>
      </c>
      <c r="AR93" s="103" t="str">
        <f t="shared" si="71"/>
        <v>Cuyo6</v>
      </c>
      <c r="AS93" s="104" t="str">
        <f t="shared" si="71"/>
        <v>Cuyo7</v>
      </c>
    </row>
    <row r="94" spans="1:45" ht="15.75" thickBot="1" x14ac:dyDescent="0.3">
      <c r="A94" s="95" t="s">
        <v>955</v>
      </c>
      <c r="B94" s="112"/>
      <c r="C94" s="113">
        <f>SUMIF('Todas las localidades'!$AQ$8:$AQ$967,'Estr. fij x períodos'!AM94,'Todas las localidades'!$AD$8:$AD$967)</f>
        <v>0</v>
      </c>
      <c r="D94" s="113">
        <f>SUMIF('Todas las localidades'!$AQ$8:$AQ$967,'Estr. fij x períodos'!AN94,'Todas las localidades'!$AD$8:$AD$967)</f>
        <v>0</v>
      </c>
      <c r="E94" s="113">
        <f>SUMIF('Todas las localidades'!$AQ$8:$AQ$967,'Estr. fij x períodos'!AO94,'Todas las localidades'!$AD$8:$AD$967)</f>
        <v>0</v>
      </c>
      <c r="F94" s="113">
        <f>SUMIF('Todas las localidades'!$AQ$8:$AQ$967,'Estr. fij x períodos'!AP94,'Todas las localidades'!$AD$8:$AD$967)</f>
        <v>52761</v>
      </c>
      <c r="G94" s="113">
        <f>SUMIF('Todas las localidades'!$AQ$8:$AQ$967,'Estr. fij x períodos'!AQ94,'Todas las localidades'!$AD$8:$AD$967)</f>
        <v>12761</v>
      </c>
      <c r="H94" s="113">
        <f>SUMIF('Todas las localidades'!$AQ$8:$AQ$967,'Estr. fij x períodos'!AR94,'Todas las localidades'!$AD$8:$AD$967)</f>
        <v>11343</v>
      </c>
      <c r="I94" s="114"/>
      <c r="J94" s="114"/>
      <c r="K94" s="114"/>
      <c r="L94" s="114"/>
      <c r="M94" s="117">
        <f>SUMIF('Todas las localidades'!$AQ$8:$AQ$967,'Estr. fij x períodos'!AS94,'Todas las localidades'!$AD$8:$AD$967)</f>
        <v>4994</v>
      </c>
      <c r="N94" s="122">
        <f t="shared" si="68"/>
        <v>81859</v>
      </c>
      <c r="P94" s="95" t="s">
        <v>955</v>
      </c>
      <c r="Q94" s="139" t="str">
        <f t="shared" si="69"/>
        <v/>
      </c>
      <c r="R94" s="131">
        <f t="shared" si="70"/>
        <v>0</v>
      </c>
      <c r="S94" s="131">
        <f t="shared" si="70"/>
        <v>0</v>
      </c>
      <c r="T94" s="131">
        <f t="shared" si="70"/>
        <v>0</v>
      </c>
      <c r="U94" s="131">
        <f t="shared" si="70"/>
        <v>0.27860077682520579</v>
      </c>
      <c r="V94" s="131">
        <f t="shared" si="70"/>
        <v>6.7383569550737307E-2</v>
      </c>
      <c r="W94" s="131">
        <f t="shared" si="70"/>
        <v>5.9895919552857398E-2</v>
      </c>
      <c r="X94" s="140">
        <f t="shared" si="66"/>
        <v>2.6370468328217385E-2</v>
      </c>
      <c r="Y94" s="138">
        <f t="shared" si="67"/>
        <v>0.43225073425701788</v>
      </c>
      <c r="AK94" s="109" t="s">
        <v>955</v>
      </c>
      <c r="AL94" s="112"/>
      <c r="AM94" s="103" t="str">
        <f t="shared" si="71"/>
        <v>Patagonia1</v>
      </c>
      <c r="AN94" s="103" t="str">
        <f t="shared" si="71"/>
        <v>Patagonia2</v>
      </c>
      <c r="AO94" s="103" t="str">
        <f t="shared" si="71"/>
        <v>Patagonia3</v>
      </c>
      <c r="AP94" s="103" t="str">
        <f t="shared" si="71"/>
        <v>Patagonia4</v>
      </c>
      <c r="AQ94" s="103" t="str">
        <f t="shared" si="71"/>
        <v>Patagonia5</v>
      </c>
      <c r="AR94" s="103" t="str">
        <f t="shared" si="71"/>
        <v>Patagonia6</v>
      </c>
      <c r="AS94" s="104" t="str">
        <f t="shared" si="71"/>
        <v>Patagonia7</v>
      </c>
    </row>
    <row r="95" spans="1:45" x14ac:dyDescent="0.25">
      <c r="A95" s="118" t="s">
        <v>967</v>
      </c>
      <c r="B95" s="119">
        <f t="shared" ref="B95" si="72">SUM(B87:B94)</f>
        <v>8451495</v>
      </c>
      <c r="C95" s="120">
        <f t="shared" ref="C95:M95" si="73">SUM(C87:C94)</f>
        <v>1626021</v>
      </c>
      <c r="D95" s="120">
        <f t="shared" si="73"/>
        <v>1835534</v>
      </c>
      <c r="E95" s="120">
        <f t="shared" si="73"/>
        <v>2244606</v>
      </c>
      <c r="F95" s="120">
        <f t="shared" si="73"/>
        <v>1260442</v>
      </c>
      <c r="G95" s="120">
        <f t="shared" si="73"/>
        <v>2278242</v>
      </c>
      <c r="H95" s="120">
        <f t="shared" si="73"/>
        <v>684420</v>
      </c>
      <c r="I95" s="120"/>
      <c r="J95" s="120"/>
      <c r="K95" s="120"/>
      <c r="L95" s="120"/>
      <c r="M95" s="121">
        <f t="shared" si="73"/>
        <v>557091</v>
      </c>
      <c r="N95" s="120">
        <f>SUM(N87:N94)</f>
        <v>18937851</v>
      </c>
      <c r="P95" s="118" t="s">
        <v>967</v>
      </c>
      <c r="Q95" s="141">
        <f t="shared" si="69"/>
        <v>44.627529279853348</v>
      </c>
      <c r="R95" s="142">
        <f t="shared" si="70"/>
        <v>8.5860903647409632</v>
      </c>
      <c r="S95" s="142">
        <f t="shared" si="70"/>
        <v>9.6924091334333546</v>
      </c>
      <c r="T95" s="142">
        <f t="shared" si="70"/>
        <v>11.852485268787889</v>
      </c>
      <c r="U95" s="142">
        <f t="shared" si="70"/>
        <v>6.6556759792861397</v>
      </c>
      <c r="V95" s="142">
        <f t="shared" si="70"/>
        <v>12.03009781838499</v>
      </c>
      <c r="W95" s="142">
        <f t="shared" si="70"/>
        <v>3.6140320250697924</v>
      </c>
      <c r="X95" s="143">
        <f t="shared" si="66"/>
        <v>2.9416801304435229</v>
      </c>
      <c r="Y95" s="142">
        <f t="shared" si="67"/>
        <v>100</v>
      </c>
      <c r="AK95" s="102"/>
      <c r="AL95" s="102"/>
      <c r="AM95" s="102"/>
      <c r="AN95" s="102"/>
      <c r="AO95" s="102"/>
      <c r="AP95" s="102"/>
    </row>
    <row r="96" spans="1:45" x14ac:dyDescent="0.25">
      <c r="N96" s="123">
        <f>SUM(B95:M95)</f>
        <v>18937851</v>
      </c>
      <c r="P96" s="80"/>
      <c r="Q96" s="80"/>
      <c r="R96" s="80"/>
      <c r="S96" s="80"/>
      <c r="T96" s="80"/>
      <c r="U96" s="80"/>
      <c r="Y96" s="123">
        <f>SUM(Q95:X95)</f>
        <v>100</v>
      </c>
      <c r="AK96" s="102"/>
      <c r="AL96" s="102"/>
      <c r="AM96" s="102"/>
      <c r="AN96" s="102"/>
      <c r="AO96" s="102"/>
      <c r="AP96" s="102"/>
    </row>
    <row r="97" spans="1:45" x14ac:dyDescent="0.25">
      <c r="P97" s="80"/>
      <c r="Q97" s="80"/>
      <c r="R97" s="80"/>
      <c r="S97" s="80"/>
      <c r="T97" s="80"/>
      <c r="U97" s="80"/>
      <c r="Y97" s="102"/>
      <c r="AK97" s="102"/>
      <c r="AL97" s="102"/>
      <c r="AM97" s="102"/>
      <c r="AN97" s="102"/>
      <c r="AO97" s="102"/>
      <c r="AP97" s="102"/>
    </row>
    <row r="98" spans="1:45" x14ac:dyDescent="0.25">
      <c r="A98" s="336">
        <v>1960</v>
      </c>
      <c r="B98" s="336"/>
      <c r="C98" s="336"/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P98" s="336">
        <v>1960</v>
      </c>
      <c r="Q98" s="336"/>
      <c r="R98" s="336"/>
      <c r="S98" s="336"/>
      <c r="T98" s="336"/>
      <c r="U98" s="336"/>
      <c r="V98" s="336"/>
      <c r="W98" s="336"/>
      <c r="X98" s="336"/>
      <c r="Y98" s="336"/>
      <c r="AK98" s="102"/>
      <c r="AL98" s="102"/>
      <c r="AM98" s="102"/>
      <c r="AN98" s="102"/>
      <c r="AO98" s="102"/>
      <c r="AP98" s="102"/>
    </row>
    <row r="99" spans="1:45" x14ac:dyDescent="0.25">
      <c r="A99" s="336" t="s">
        <v>931</v>
      </c>
      <c r="B99" s="338" t="s">
        <v>966</v>
      </c>
      <c r="C99" s="339"/>
      <c r="D99" s="339"/>
      <c r="E99" s="339"/>
      <c r="F99" s="339"/>
      <c r="G99" s="339"/>
      <c r="H99" s="339"/>
      <c r="I99" s="340"/>
      <c r="J99" s="340"/>
      <c r="K99" s="340"/>
      <c r="L99" s="340"/>
      <c r="M99" s="345"/>
      <c r="N99" s="346" t="s">
        <v>967</v>
      </c>
      <c r="P99" s="336" t="s">
        <v>931</v>
      </c>
      <c r="Q99" s="338" t="s">
        <v>966</v>
      </c>
      <c r="R99" s="339"/>
      <c r="S99" s="339"/>
      <c r="T99" s="339"/>
      <c r="U99" s="339"/>
      <c r="V99" s="339"/>
      <c r="W99" s="339"/>
      <c r="X99" s="345"/>
      <c r="Y99" s="343" t="s">
        <v>967</v>
      </c>
      <c r="AK99" s="336" t="s">
        <v>931</v>
      </c>
      <c r="AL99" s="338" t="s">
        <v>966</v>
      </c>
      <c r="AM99" s="339"/>
      <c r="AN99" s="339"/>
      <c r="AO99" s="339"/>
      <c r="AP99" s="339"/>
      <c r="AQ99" s="339"/>
      <c r="AR99" s="339"/>
      <c r="AS99" s="340"/>
    </row>
    <row r="100" spans="1:45" ht="15.75" thickBot="1" x14ac:dyDescent="0.3">
      <c r="A100" s="337"/>
      <c r="B100" s="107" t="s">
        <v>940</v>
      </c>
      <c r="C100" s="105">
        <v>1</v>
      </c>
      <c r="D100" s="105">
        <v>2</v>
      </c>
      <c r="E100" s="105">
        <v>3</v>
      </c>
      <c r="F100" s="105">
        <v>4</v>
      </c>
      <c r="G100" s="105">
        <v>5</v>
      </c>
      <c r="H100" s="105">
        <v>6</v>
      </c>
      <c r="I100" s="106"/>
      <c r="J100" s="106"/>
      <c r="K100" s="106"/>
      <c r="L100" s="106"/>
      <c r="M100" s="115">
        <v>7</v>
      </c>
      <c r="N100" s="344"/>
      <c r="P100" s="337"/>
      <c r="Q100" s="107" t="s">
        <v>940</v>
      </c>
      <c r="R100" s="105">
        <v>1</v>
      </c>
      <c r="S100" s="105">
        <v>2</v>
      </c>
      <c r="T100" s="105">
        <v>3</v>
      </c>
      <c r="U100" s="105">
        <v>4</v>
      </c>
      <c r="V100" s="105">
        <v>5</v>
      </c>
      <c r="W100" s="105">
        <v>6</v>
      </c>
      <c r="X100" s="115">
        <v>7</v>
      </c>
      <c r="Y100" s="344"/>
      <c r="AK100" s="337"/>
      <c r="AL100" s="107" t="s">
        <v>940</v>
      </c>
      <c r="AM100" s="105">
        <v>1</v>
      </c>
      <c r="AN100" s="105">
        <v>2</v>
      </c>
      <c r="AO100" s="105">
        <v>3</v>
      </c>
      <c r="AP100" s="105">
        <v>4</v>
      </c>
      <c r="AQ100" s="105">
        <v>5</v>
      </c>
      <c r="AR100" s="105">
        <v>6</v>
      </c>
      <c r="AS100" s="106">
        <v>7</v>
      </c>
    </row>
    <row r="101" spans="1:45" x14ac:dyDescent="0.25">
      <c r="A101" s="95" t="s">
        <v>940</v>
      </c>
      <c r="B101" s="93">
        <f>SUMIF('Todas las localidades'!$AQ$8:$AQ$967,'Estr. fij x períodos'!AL101,'Todas las localidades'!$AE$8:$AE$967)</f>
        <v>6775906</v>
      </c>
      <c r="C101" s="110"/>
      <c r="D101" s="110"/>
      <c r="E101" s="110"/>
      <c r="F101" s="110"/>
      <c r="G101" s="110"/>
      <c r="H101" s="110"/>
      <c r="I101" s="111"/>
      <c r="J101" s="111"/>
      <c r="K101" s="111"/>
      <c r="L101" s="111"/>
      <c r="M101" s="116"/>
      <c r="N101" s="122">
        <f>SUM(B101:M101)</f>
        <v>6775906</v>
      </c>
      <c r="P101" s="95" t="s">
        <v>940</v>
      </c>
      <c r="Q101" s="127">
        <f t="shared" ref="Q101:W101" si="74">IF(B101="","",B101/$N$109*100)</f>
        <v>44.556973845101211</v>
      </c>
      <c r="R101" s="136" t="str">
        <f t="shared" si="74"/>
        <v/>
      </c>
      <c r="S101" s="136" t="str">
        <f t="shared" si="74"/>
        <v/>
      </c>
      <c r="T101" s="136" t="str">
        <f t="shared" si="74"/>
        <v/>
      </c>
      <c r="U101" s="136" t="str">
        <f t="shared" si="74"/>
        <v/>
      </c>
      <c r="V101" s="136" t="str">
        <f t="shared" si="74"/>
        <v/>
      </c>
      <c r="W101" s="136" t="str">
        <f t="shared" si="74"/>
        <v/>
      </c>
      <c r="X101" s="137" t="str">
        <f t="shared" ref="X101:X109" si="75">IF(M101="","",M101/$N$109*100)</f>
        <v/>
      </c>
      <c r="Y101" s="138">
        <f t="shared" ref="Y101:Y109" si="76">IF(N101="","",N101/$N$109*100)</f>
        <v>44.556973845101211</v>
      </c>
      <c r="AK101" s="95" t="s">
        <v>940</v>
      </c>
      <c r="AL101" s="108" t="str">
        <f>CONCATENATE($AK101,AL$28)</f>
        <v>GBAGBA</v>
      </c>
      <c r="AM101" s="110"/>
      <c r="AN101" s="110"/>
      <c r="AO101" s="110"/>
      <c r="AP101" s="110"/>
      <c r="AQ101" s="110"/>
      <c r="AR101" s="110"/>
      <c r="AS101" s="111"/>
    </row>
    <row r="102" spans="1:45" x14ac:dyDescent="0.25">
      <c r="A102" s="95" t="s">
        <v>951</v>
      </c>
      <c r="B102" s="112"/>
      <c r="C102" s="113">
        <f>SUMIF('Todas las localidades'!$AQ$8:$AQ$967,'Estr. fij x períodos'!AM102,'Todas las localidades'!$AE$8:$AE$967)</f>
        <v>670232</v>
      </c>
      <c r="D102" s="113">
        <f>SUMIF('Todas las localidades'!$AQ$8:$AQ$967,'Estr. fij x períodos'!AN102,'Todas las localidades'!$AE$8:$AE$967)</f>
        <v>622111</v>
      </c>
      <c r="E102" s="113">
        <f>SUMIF('Todas las localidades'!$AQ$8:$AQ$967,'Estr. fij x períodos'!AO102,'Todas las localidades'!$AE$8:$AE$967)</f>
        <v>783746</v>
      </c>
      <c r="F102" s="113">
        <f>SUMIF('Todas las localidades'!$AQ$8:$AQ$967,'Estr. fij x períodos'!AP102,'Todas las localidades'!$AE$8:$AE$967)</f>
        <v>601244</v>
      </c>
      <c r="G102" s="113">
        <f>SUMIF('Todas las localidades'!$AQ$8:$AQ$967,'Estr. fij x períodos'!AQ102,'Todas las localidades'!$AE$8:$AE$967)</f>
        <v>1003461</v>
      </c>
      <c r="H102" s="113">
        <f>SUMIF('Todas las localidades'!$AQ$8:$AQ$967,'Estr. fij x períodos'!AR102,'Todas las localidades'!$AE$8:$AE$967)</f>
        <v>288942</v>
      </c>
      <c r="I102" s="114"/>
      <c r="J102" s="114"/>
      <c r="K102" s="114"/>
      <c r="L102" s="114"/>
      <c r="M102" s="117">
        <f>SUMIF('Todas las localidades'!$AQ$8:$AQ$967,'Estr. fij x períodos'!AS102,'Todas las localidades'!$AE$8:$AE$967)</f>
        <v>270525</v>
      </c>
      <c r="N102" s="122">
        <f t="shared" ref="N102:N108" si="77">SUM(B102:M102)</f>
        <v>4240261</v>
      </c>
      <c r="P102" s="95" t="s">
        <v>951</v>
      </c>
      <c r="Q102" s="139" t="str">
        <f t="shared" ref="Q102:Q109" si="78">IF(B102="","",B102/$N$109*100)</f>
        <v/>
      </c>
      <c r="R102" s="131">
        <f t="shared" ref="R102:W109" si="79">IF(C102="","",C102/$N$109*100)</f>
        <v>4.40730873393903</v>
      </c>
      <c r="S102" s="131">
        <f t="shared" si="79"/>
        <v>4.0908748668812347</v>
      </c>
      <c r="T102" s="131">
        <f t="shared" si="79"/>
        <v>5.1537536121668008</v>
      </c>
      <c r="U102" s="131">
        <f t="shared" si="79"/>
        <v>3.9536577370648343</v>
      </c>
      <c r="V102" s="131">
        <f t="shared" si="79"/>
        <v>6.5985545743372338</v>
      </c>
      <c r="W102" s="131">
        <f t="shared" si="79"/>
        <v>1.9000235742277469</v>
      </c>
      <c r="X102" s="140">
        <f t="shared" si="75"/>
        <v>1.7789171439872402</v>
      </c>
      <c r="Y102" s="138">
        <f t="shared" si="76"/>
        <v>27.883090242604119</v>
      </c>
      <c r="AK102" s="95" t="s">
        <v>951</v>
      </c>
      <c r="AL102" s="112"/>
      <c r="AM102" s="103" t="str">
        <f t="shared" ref="AM102:AS108" si="80">CONCATENATE($AK102,AM$28)</f>
        <v>Pampeana1</v>
      </c>
      <c r="AN102" s="103" t="str">
        <f t="shared" si="80"/>
        <v>Pampeana2</v>
      </c>
      <c r="AO102" s="103" t="str">
        <f t="shared" si="80"/>
        <v>Pampeana3</v>
      </c>
      <c r="AP102" s="103" t="str">
        <f t="shared" si="80"/>
        <v>Pampeana4</v>
      </c>
      <c r="AQ102" s="103" t="str">
        <f t="shared" si="80"/>
        <v>Pampeana5</v>
      </c>
      <c r="AR102" s="103" t="str">
        <f t="shared" si="80"/>
        <v>Pampeana6</v>
      </c>
      <c r="AS102" s="104" t="str">
        <f t="shared" si="80"/>
        <v>Pampeana7</v>
      </c>
    </row>
    <row r="103" spans="1:45" x14ac:dyDescent="0.25">
      <c r="A103" s="95" t="s">
        <v>932</v>
      </c>
      <c r="B103" s="112"/>
      <c r="C103" s="113">
        <f>SUMIF('Todas las localidades'!$AQ$8:$AQ$967,'Estr. fij x períodos'!AM103,'Todas las localidades'!$AE$8:$AE$967)</f>
        <v>598957</v>
      </c>
      <c r="D103" s="113">
        <f>SUMIF('Todas las localidades'!$AQ$8:$AQ$967,'Estr. fij x períodos'!AN103,'Todas las localidades'!$AE$8:$AE$967)</f>
        <v>0</v>
      </c>
      <c r="E103" s="113">
        <f>SUMIF('Todas las localidades'!$AQ$8:$AQ$967,'Estr. fij x períodos'!AO103,'Todas las localidades'!$AE$8:$AE$967)</f>
        <v>186840</v>
      </c>
      <c r="F103" s="113">
        <f>SUMIF('Todas las localidades'!$AQ$8:$AQ$967,'Estr. fij x períodos'!AP103,'Todas las localidades'!$AE$8:$AE$967)</f>
        <v>99945</v>
      </c>
      <c r="G103" s="113">
        <f>SUMIF('Todas las localidades'!$AQ$8:$AQ$967,'Estr. fij x períodos'!AQ103,'Todas las localidades'!$AE$8:$AE$967)</f>
        <v>317030</v>
      </c>
      <c r="H103" s="113">
        <f>SUMIF('Todas las localidades'!$AQ$8:$AQ$967,'Estr. fij x períodos'!AR103,'Todas las localidades'!$AE$8:$AE$967)</f>
        <v>151225</v>
      </c>
      <c r="I103" s="114"/>
      <c r="J103" s="114"/>
      <c r="K103" s="114"/>
      <c r="L103" s="114"/>
      <c r="M103" s="117">
        <f>SUMIF('Todas las localidades'!$AQ$8:$AQ$967,'Estr. fij x períodos'!AS103,'Todas las localidades'!$AE$8:$AE$967)</f>
        <v>106206</v>
      </c>
      <c r="N103" s="122">
        <f t="shared" si="77"/>
        <v>1460203</v>
      </c>
      <c r="P103" s="95" t="s">
        <v>932</v>
      </c>
      <c r="Q103" s="139" t="str">
        <f t="shared" si="78"/>
        <v/>
      </c>
      <c r="R103" s="131">
        <f t="shared" si="79"/>
        <v>3.9386188921954184</v>
      </c>
      <c r="S103" s="131">
        <f t="shared" si="79"/>
        <v>0</v>
      </c>
      <c r="T103" s="131">
        <f t="shared" si="79"/>
        <v>1.2286216770449163</v>
      </c>
      <c r="U103" s="131">
        <f t="shared" si="79"/>
        <v>0.65721790576029837</v>
      </c>
      <c r="V103" s="131">
        <f t="shared" si="79"/>
        <v>2.0847245251206905</v>
      </c>
      <c r="W103" s="131">
        <f t="shared" si="79"/>
        <v>0.99442471157737877</v>
      </c>
      <c r="X103" s="140">
        <f t="shared" si="75"/>
        <v>0.6983889629213893</v>
      </c>
      <c r="Y103" s="138">
        <f t="shared" si="76"/>
        <v>9.6019966746200911</v>
      </c>
      <c r="AK103" s="95" t="s">
        <v>932</v>
      </c>
      <c r="AL103" s="112"/>
      <c r="AM103" s="103" t="str">
        <f t="shared" si="80"/>
        <v>Centro1</v>
      </c>
      <c r="AN103" s="103" t="str">
        <f t="shared" si="80"/>
        <v>Centro2</v>
      </c>
      <c r="AO103" s="103" t="str">
        <f t="shared" si="80"/>
        <v>Centro3</v>
      </c>
      <c r="AP103" s="103" t="str">
        <f t="shared" si="80"/>
        <v>Centro4</v>
      </c>
      <c r="AQ103" s="103" t="str">
        <f t="shared" si="80"/>
        <v>Centro5</v>
      </c>
      <c r="AR103" s="103" t="str">
        <f t="shared" si="80"/>
        <v>Centro6</v>
      </c>
      <c r="AS103" s="104" t="str">
        <f t="shared" si="80"/>
        <v>Centro7</v>
      </c>
    </row>
    <row r="104" spans="1:45" x14ac:dyDescent="0.25">
      <c r="A104" s="95" t="s">
        <v>945</v>
      </c>
      <c r="B104" s="112"/>
      <c r="C104" s="113">
        <f>SUMIF('Todas las localidades'!$AQ$8:$AQ$967,'Estr. fij x períodos'!AM104,'Todas las localidades'!$AE$8:$AE$967)</f>
        <v>0</v>
      </c>
      <c r="D104" s="113">
        <f>SUMIF('Todas las localidades'!$AQ$8:$AQ$967,'Estr. fij x períodos'!AN104,'Todas las localidades'!$AE$8:$AE$967)</f>
        <v>430392</v>
      </c>
      <c r="E104" s="113">
        <f>SUMIF('Todas las localidades'!$AQ$8:$AQ$967,'Estr. fij x períodos'!AO104,'Todas las localidades'!$AE$8:$AE$967)</f>
        <v>116230</v>
      </c>
      <c r="F104" s="113">
        <f>SUMIF('Todas las localidades'!$AQ$8:$AQ$967,'Estr. fij x períodos'!AP104,'Todas las localidades'!$AE$8:$AE$967)</f>
        <v>60677</v>
      </c>
      <c r="G104" s="113">
        <f>SUMIF('Todas las localidades'!$AQ$8:$AQ$967,'Estr. fij x períodos'!AQ104,'Todas las localidades'!$AE$8:$AE$967)</f>
        <v>197888</v>
      </c>
      <c r="H104" s="113">
        <f>SUMIF('Todas las localidades'!$AQ$8:$AQ$967,'Estr. fij x períodos'!AR104,'Todas las localidades'!$AE$8:$AE$967)</f>
        <v>48233</v>
      </c>
      <c r="I104" s="114"/>
      <c r="J104" s="114"/>
      <c r="K104" s="114"/>
      <c r="L104" s="114"/>
      <c r="M104" s="117">
        <f>SUMIF('Todas las localidades'!$AQ$8:$AQ$967,'Estr. fij x períodos'!AS104,'Todas las localidades'!$AE$8:$AE$967)</f>
        <v>58811</v>
      </c>
      <c r="N104" s="122">
        <f t="shared" si="77"/>
        <v>912231</v>
      </c>
      <c r="P104" s="95" t="s">
        <v>945</v>
      </c>
      <c r="Q104" s="139" t="str">
        <f t="shared" si="78"/>
        <v/>
      </c>
      <c r="R104" s="131">
        <f t="shared" si="79"/>
        <v>0</v>
      </c>
      <c r="S104" s="131">
        <f t="shared" si="79"/>
        <v>2.8301698823951811</v>
      </c>
      <c r="T104" s="131">
        <f t="shared" si="79"/>
        <v>0.76430473947190436</v>
      </c>
      <c r="U104" s="131">
        <f t="shared" si="79"/>
        <v>0.39899955843531565</v>
      </c>
      <c r="V104" s="131">
        <f t="shared" si="79"/>
        <v>1.3012710684385804</v>
      </c>
      <c r="W104" s="131">
        <f t="shared" si="79"/>
        <v>0.31717035618126443</v>
      </c>
      <c r="X104" s="140">
        <f t="shared" si="75"/>
        <v>0.38672912357465516</v>
      </c>
      <c r="Y104" s="138">
        <f t="shared" si="76"/>
        <v>5.9986447284969016</v>
      </c>
      <c r="AK104" s="95" t="s">
        <v>945</v>
      </c>
      <c r="AL104" s="112"/>
      <c r="AM104" s="103" t="str">
        <f t="shared" si="80"/>
        <v>Noroeste1</v>
      </c>
      <c r="AN104" s="103" t="str">
        <f t="shared" si="80"/>
        <v>Noroeste2</v>
      </c>
      <c r="AO104" s="103" t="str">
        <f t="shared" si="80"/>
        <v>Noroeste3</v>
      </c>
      <c r="AP104" s="103" t="str">
        <f t="shared" si="80"/>
        <v>Noroeste4</v>
      </c>
      <c r="AQ104" s="103" t="str">
        <f t="shared" si="80"/>
        <v>Noroeste5</v>
      </c>
      <c r="AR104" s="103" t="str">
        <f t="shared" si="80"/>
        <v>Noroeste6</v>
      </c>
      <c r="AS104" s="104" t="str">
        <f t="shared" si="80"/>
        <v>Noroeste7</v>
      </c>
    </row>
    <row r="105" spans="1:45" x14ac:dyDescent="0.25">
      <c r="A105" s="95" t="s">
        <v>941</v>
      </c>
      <c r="B105" s="112"/>
      <c r="C105" s="113">
        <f>SUMIF('Todas las localidades'!$AQ$8:$AQ$967,'Estr. fij x períodos'!AM105,'Todas las localidades'!$AE$8:$AE$967)</f>
        <v>0</v>
      </c>
      <c r="D105" s="113">
        <f>SUMIF('Todas las localidades'!$AQ$8:$AQ$967,'Estr. fij x períodos'!AN105,'Todas las localidades'!$AE$8:$AE$967)</f>
        <v>0</v>
      </c>
      <c r="E105" s="113">
        <f>SUMIF('Todas las localidades'!$AQ$8:$AQ$967,'Estr. fij x períodos'!AO105,'Todas las localidades'!$AE$8:$AE$967)</f>
        <v>366438</v>
      </c>
      <c r="F105" s="113">
        <f>SUMIF('Todas las localidades'!$AQ$8:$AQ$967,'Estr. fij x períodos'!AP105,'Todas las localidades'!$AE$8:$AE$967)</f>
        <v>107718</v>
      </c>
      <c r="G105" s="113">
        <f>SUMIF('Todas las localidades'!$AQ$8:$AQ$967,'Estr. fij x períodos'!AQ105,'Todas las localidades'!$AE$8:$AE$967)</f>
        <v>220603</v>
      </c>
      <c r="H105" s="113">
        <f>SUMIF('Todas las localidades'!$AQ$8:$AQ$967,'Estr. fij x períodos'!AR105,'Todas las localidades'!$AE$8:$AE$967)</f>
        <v>71112</v>
      </c>
      <c r="I105" s="114"/>
      <c r="J105" s="114"/>
      <c r="K105" s="114"/>
      <c r="L105" s="114"/>
      <c r="M105" s="117">
        <f>SUMIF('Todas las localidades'!$AQ$8:$AQ$967,'Estr. fij x períodos'!AS105,'Todas las localidades'!$AE$8:$AE$967)</f>
        <v>61107</v>
      </c>
      <c r="N105" s="122">
        <f t="shared" si="77"/>
        <v>826978</v>
      </c>
      <c r="P105" s="95" t="s">
        <v>941</v>
      </c>
      <c r="Q105" s="139" t="str">
        <f t="shared" si="78"/>
        <v/>
      </c>
      <c r="R105" s="131">
        <f t="shared" si="79"/>
        <v>0</v>
      </c>
      <c r="S105" s="131">
        <f t="shared" si="79"/>
        <v>0</v>
      </c>
      <c r="T105" s="131">
        <f t="shared" si="79"/>
        <v>2.4096214413026389</v>
      </c>
      <c r="U105" s="131">
        <f t="shared" si="79"/>
        <v>0.70833156608822678</v>
      </c>
      <c r="V105" s="131">
        <f t="shared" si="79"/>
        <v>1.4506402687922269</v>
      </c>
      <c r="W105" s="131">
        <f t="shared" si="79"/>
        <v>0.46761798703713381</v>
      </c>
      <c r="X105" s="140">
        <f t="shared" si="75"/>
        <v>0.40182715060577873</v>
      </c>
      <c r="Y105" s="138">
        <f t="shared" si="76"/>
        <v>5.4380384138260052</v>
      </c>
      <c r="AK105" s="95" t="s">
        <v>941</v>
      </c>
      <c r="AL105" s="112"/>
      <c r="AM105" s="103" t="str">
        <f t="shared" si="80"/>
        <v>Noreste1</v>
      </c>
      <c r="AN105" s="103" t="str">
        <f t="shared" si="80"/>
        <v>Noreste2</v>
      </c>
      <c r="AO105" s="103" t="str">
        <f t="shared" si="80"/>
        <v>Noreste3</v>
      </c>
      <c r="AP105" s="103" t="str">
        <f t="shared" si="80"/>
        <v>Noreste4</v>
      </c>
      <c r="AQ105" s="103" t="str">
        <f t="shared" si="80"/>
        <v>Noreste5</v>
      </c>
      <c r="AR105" s="103" t="str">
        <f t="shared" si="80"/>
        <v>Noreste6</v>
      </c>
      <c r="AS105" s="104" t="str">
        <f t="shared" si="80"/>
        <v>Noreste7</v>
      </c>
    </row>
    <row r="106" spans="1:45" x14ac:dyDescent="0.25">
      <c r="A106" s="95" t="s">
        <v>935</v>
      </c>
      <c r="B106" s="112"/>
      <c r="C106" s="113">
        <f>SUMIF('Todas las localidades'!$AQ$8:$AQ$967,'Estr. fij x períodos'!AM106,'Todas las localidades'!$AE$8:$AE$967)</f>
        <v>0</v>
      </c>
      <c r="D106" s="113">
        <f>SUMIF('Todas las localidades'!$AQ$8:$AQ$967,'Estr. fij x períodos'!AN106,'Todas las localidades'!$AE$8:$AE$967)</f>
        <v>0</v>
      </c>
      <c r="E106" s="113">
        <f>SUMIF('Todas las localidades'!$AQ$8:$AQ$967,'Estr. fij x períodos'!AO106,'Todas las localidades'!$AE$8:$AE$967)</f>
        <v>44160</v>
      </c>
      <c r="F106" s="113">
        <f>SUMIF('Todas las localidades'!$AQ$8:$AQ$967,'Estr. fij x períodos'!AP106,'Todas las localidades'!$AE$8:$AE$967)</f>
        <v>38739</v>
      </c>
      <c r="G106" s="113">
        <f>SUMIF('Todas las localidades'!$AQ$8:$AQ$967,'Estr. fij x períodos'!AQ106,'Todas las localidades'!$AE$8:$AE$967)</f>
        <v>65531</v>
      </c>
      <c r="H106" s="113">
        <f>SUMIF('Todas las localidades'!$AQ$8:$AQ$967,'Estr. fij x períodos'!AR106,'Todas las localidades'!$AE$8:$AE$967)</f>
        <v>13992</v>
      </c>
      <c r="I106" s="114"/>
      <c r="J106" s="114"/>
      <c r="K106" s="114"/>
      <c r="L106" s="114"/>
      <c r="M106" s="117">
        <f>SUMIF('Todas las localidades'!$AQ$8:$AQ$967,'Estr. fij x períodos'!AS106,'Todas las localidades'!$AE$8:$AE$967)</f>
        <v>14690</v>
      </c>
      <c r="N106" s="122">
        <f t="shared" si="77"/>
        <v>177112</v>
      </c>
      <c r="P106" s="95" t="s">
        <v>935</v>
      </c>
      <c r="Q106" s="139" t="str">
        <f t="shared" si="78"/>
        <v/>
      </c>
      <c r="R106" s="131">
        <f t="shared" si="79"/>
        <v>0</v>
      </c>
      <c r="S106" s="131">
        <f t="shared" si="79"/>
        <v>0</v>
      </c>
      <c r="T106" s="131">
        <f t="shared" si="79"/>
        <v>0.29038714011080874</v>
      </c>
      <c r="U106" s="131">
        <f t="shared" si="79"/>
        <v>0.25473975137573868</v>
      </c>
      <c r="V106" s="131">
        <f t="shared" si="79"/>
        <v>0.43091847098282166</v>
      </c>
      <c r="W106" s="131">
        <f t="shared" si="79"/>
        <v>9.2008534067718209E-2</v>
      </c>
      <c r="X106" s="140">
        <f t="shared" si="75"/>
        <v>9.6598439497911692E-2</v>
      </c>
      <c r="Y106" s="138">
        <f t="shared" si="76"/>
        <v>1.164652336034999</v>
      </c>
      <c r="AK106" s="95" t="s">
        <v>935</v>
      </c>
      <c r="AL106" s="112"/>
      <c r="AM106" s="103" t="str">
        <f t="shared" si="80"/>
        <v>Comahue1</v>
      </c>
      <c r="AN106" s="103" t="str">
        <f t="shared" si="80"/>
        <v>Comahue2</v>
      </c>
      <c r="AO106" s="103" t="str">
        <f t="shared" si="80"/>
        <v>Comahue3</v>
      </c>
      <c r="AP106" s="103" t="str">
        <f t="shared" si="80"/>
        <v>Comahue4</v>
      </c>
      <c r="AQ106" s="103" t="str">
        <f t="shared" si="80"/>
        <v>Comahue5</v>
      </c>
      <c r="AR106" s="103" t="str">
        <f t="shared" si="80"/>
        <v>Comahue6</v>
      </c>
      <c r="AS106" s="104" t="str">
        <f t="shared" si="80"/>
        <v>Comahue7</v>
      </c>
    </row>
    <row r="107" spans="1:45" x14ac:dyDescent="0.25">
      <c r="A107" s="95" t="s">
        <v>938</v>
      </c>
      <c r="B107" s="112"/>
      <c r="C107" s="113">
        <f>SUMIF('Todas las localidades'!$AQ$8:$AQ$967,'Estr. fij x períodos'!AM107,'Todas las localidades'!$AE$8:$AE$967)</f>
        <v>0</v>
      </c>
      <c r="D107" s="113">
        <f>SUMIF('Todas las localidades'!$AQ$8:$AQ$967,'Estr. fij x períodos'!AN107,'Todas las localidades'!$AE$8:$AE$967)</f>
        <v>395171</v>
      </c>
      <c r="E107" s="113">
        <f>SUMIF('Todas las localidades'!$AQ$8:$AQ$967,'Estr. fij x períodos'!AO107,'Todas las localidades'!$AE$8:$AE$967)</f>
        <v>239003</v>
      </c>
      <c r="F107" s="113">
        <f>SUMIF('Todas las localidades'!$AQ$8:$AQ$967,'Estr. fij x períodos'!AP107,'Todas las localidades'!$AE$8:$AE$967)</f>
        <v>26171</v>
      </c>
      <c r="G107" s="113">
        <f>SUMIF('Todas las localidades'!$AQ$8:$AQ$967,'Estr. fij x períodos'!AQ107,'Todas las localidades'!$AE$8:$AE$967)</f>
        <v>58729</v>
      </c>
      <c r="H107" s="113">
        <f>SUMIF('Todas las localidades'!$AQ$8:$AQ$967,'Estr. fij x períodos'!AR107,'Todas las localidades'!$AE$8:$AE$967)</f>
        <v>15455</v>
      </c>
      <c r="I107" s="114"/>
      <c r="J107" s="114"/>
      <c r="K107" s="114"/>
      <c r="L107" s="114"/>
      <c r="M107" s="117">
        <f>SUMIF('Todas las localidades'!$AQ$8:$AQ$967,'Estr. fij x períodos'!AS107,'Todas las localidades'!$AE$8:$AE$967)</f>
        <v>34987</v>
      </c>
      <c r="N107" s="122">
        <f t="shared" si="77"/>
        <v>769516</v>
      </c>
      <c r="P107" s="95" t="s">
        <v>938</v>
      </c>
      <c r="Q107" s="139" t="str">
        <f t="shared" si="78"/>
        <v/>
      </c>
      <c r="R107" s="131">
        <f t="shared" si="79"/>
        <v>0</v>
      </c>
      <c r="S107" s="131">
        <f t="shared" si="79"/>
        <v>2.5985637804512773</v>
      </c>
      <c r="T107" s="131">
        <f t="shared" si="79"/>
        <v>1.571634910505064</v>
      </c>
      <c r="U107" s="131">
        <f t="shared" si="79"/>
        <v>0.17209515044927481</v>
      </c>
      <c r="V107" s="131">
        <f t="shared" si="79"/>
        <v>0.38618990832354361</v>
      </c>
      <c r="W107" s="131">
        <f t="shared" si="79"/>
        <v>0.10162892324303779</v>
      </c>
      <c r="X107" s="140">
        <f t="shared" si="75"/>
        <v>0.23006736573951236</v>
      </c>
      <c r="Y107" s="138">
        <f t="shared" si="76"/>
        <v>5.0601800387117102</v>
      </c>
      <c r="AK107" s="95" t="s">
        <v>938</v>
      </c>
      <c r="AL107" s="112"/>
      <c r="AM107" s="103" t="str">
        <f t="shared" si="80"/>
        <v>Cuyo1</v>
      </c>
      <c r="AN107" s="103" t="str">
        <f t="shared" si="80"/>
        <v>Cuyo2</v>
      </c>
      <c r="AO107" s="103" t="str">
        <f t="shared" si="80"/>
        <v>Cuyo3</v>
      </c>
      <c r="AP107" s="103" t="str">
        <f t="shared" si="80"/>
        <v>Cuyo4</v>
      </c>
      <c r="AQ107" s="103" t="str">
        <f t="shared" si="80"/>
        <v>Cuyo5</v>
      </c>
      <c r="AR107" s="103" t="str">
        <f t="shared" si="80"/>
        <v>Cuyo6</v>
      </c>
      <c r="AS107" s="104" t="str">
        <f t="shared" si="80"/>
        <v>Cuyo7</v>
      </c>
    </row>
    <row r="108" spans="1:45" ht="15.75" thickBot="1" x14ac:dyDescent="0.3">
      <c r="A108" s="95" t="s">
        <v>955</v>
      </c>
      <c r="B108" s="112"/>
      <c r="C108" s="113">
        <f>SUMIF('Todas las localidades'!$AQ$8:$AQ$967,'Estr. fij x períodos'!AM108,'Todas las localidades'!$AE$8:$AE$967)</f>
        <v>0</v>
      </c>
      <c r="D108" s="113">
        <f>SUMIF('Todas las localidades'!$AQ$8:$AQ$967,'Estr. fij x períodos'!AN108,'Todas las localidades'!$AE$8:$AE$967)</f>
        <v>0</v>
      </c>
      <c r="E108" s="113">
        <f>SUMIF('Todas las localidades'!$AQ$8:$AQ$967,'Estr. fij x períodos'!AO108,'Todas las localidades'!$AE$8:$AE$967)</f>
        <v>0</v>
      </c>
      <c r="F108" s="113">
        <f>SUMIF('Todas las localidades'!$AQ$8:$AQ$967,'Estr. fij x períodos'!AP108,'Todas las localidades'!$AE$8:$AE$967)</f>
        <v>25142</v>
      </c>
      <c r="G108" s="113">
        <f>SUMIF('Todas las localidades'!$AQ$8:$AQ$967,'Estr. fij x períodos'!AQ108,'Todas las localidades'!$AE$8:$AE$967)</f>
        <v>7094</v>
      </c>
      <c r="H108" s="113">
        <f>SUMIF('Todas las localidades'!$AQ$8:$AQ$967,'Estr. fij x períodos'!AR108,'Todas las localidades'!$AE$8:$AE$967)</f>
        <v>8596</v>
      </c>
      <c r="I108" s="114"/>
      <c r="J108" s="114"/>
      <c r="K108" s="114"/>
      <c r="L108" s="114"/>
      <c r="M108" s="117">
        <f>SUMIF('Todas las localidades'!$AQ$8:$AQ$967,'Estr. fij x períodos'!AS108,'Todas las localidades'!$AE$8:$AE$967)</f>
        <v>4246</v>
      </c>
      <c r="N108" s="122">
        <f t="shared" si="77"/>
        <v>45078</v>
      </c>
      <c r="P108" s="95" t="s">
        <v>955</v>
      </c>
      <c r="Q108" s="139" t="str">
        <f t="shared" si="78"/>
        <v/>
      </c>
      <c r="R108" s="131">
        <f t="shared" si="79"/>
        <v>0</v>
      </c>
      <c r="S108" s="131">
        <f t="shared" si="79"/>
        <v>0</v>
      </c>
      <c r="T108" s="131">
        <f t="shared" si="79"/>
        <v>0</v>
      </c>
      <c r="U108" s="131">
        <f t="shared" si="79"/>
        <v>0.16532865662739932</v>
      </c>
      <c r="V108" s="131">
        <f t="shared" si="79"/>
        <v>4.6648695016894864E-2</v>
      </c>
      <c r="W108" s="131">
        <f t="shared" si="79"/>
        <v>5.6525540226279702E-2</v>
      </c>
      <c r="X108" s="140">
        <f t="shared" si="75"/>
        <v>2.7920828734386186E-2</v>
      </c>
      <c r="Y108" s="138">
        <f t="shared" si="76"/>
        <v>0.29642372060496008</v>
      </c>
      <c r="AK108" s="109" t="s">
        <v>955</v>
      </c>
      <c r="AL108" s="112"/>
      <c r="AM108" s="103" t="str">
        <f t="shared" si="80"/>
        <v>Patagonia1</v>
      </c>
      <c r="AN108" s="103" t="str">
        <f t="shared" si="80"/>
        <v>Patagonia2</v>
      </c>
      <c r="AO108" s="103" t="str">
        <f t="shared" si="80"/>
        <v>Patagonia3</v>
      </c>
      <c r="AP108" s="103" t="str">
        <f t="shared" si="80"/>
        <v>Patagonia4</v>
      </c>
      <c r="AQ108" s="103" t="str">
        <f t="shared" si="80"/>
        <v>Patagonia5</v>
      </c>
      <c r="AR108" s="103" t="str">
        <f t="shared" si="80"/>
        <v>Patagonia6</v>
      </c>
      <c r="AS108" s="104" t="str">
        <f t="shared" si="80"/>
        <v>Patagonia7</v>
      </c>
    </row>
    <row r="109" spans="1:45" x14ac:dyDescent="0.25">
      <c r="A109" s="118" t="s">
        <v>967</v>
      </c>
      <c r="B109" s="119">
        <f t="shared" ref="B109" si="81">SUM(B101:B108)</f>
        <v>6775906</v>
      </c>
      <c r="C109" s="120">
        <f t="shared" ref="C109:M109" si="82">SUM(C101:C108)</f>
        <v>1269189</v>
      </c>
      <c r="D109" s="120">
        <f t="shared" si="82"/>
        <v>1447674</v>
      </c>
      <c r="E109" s="120">
        <f t="shared" si="82"/>
        <v>1736417</v>
      </c>
      <c r="F109" s="120">
        <f t="shared" si="82"/>
        <v>959636</v>
      </c>
      <c r="G109" s="120">
        <f t="shared" si="82"/>
        <v>1870336</v>
      </c>
      <c r="H109" s="120">
        <f t="shared" si="82"/>
        <v>597555</v>
      </c>
      <c r="I109" s="120"/>
      <c r="J109" s="120"/>
      <c r="K109" s="120"/>
      <c r="L109" s="120"/>
      <c r="M109" s="121">
        <f t="shared" si="82"/>
        <v>550572</v>
      </c>
      <c r="N109" s="120">
        <f>SUM(N101:N108)</f>
        <v>15207285</v>
      </c>
      <c r="P109" s="118" t="s">
        <v>967</v>
      </c>
      <c r="Q109" s="141">
        <f t="shared" si="78"/>
        <v>44.556973845101211</v>
      </c>
      <c r="R109" s="142">
        <f t="shared" si="79"/>
        <v>8.3459276261344488</v>
      </c>
      <c r="S109" s="142">
        <f t="shared" si="79"/>
        <v>9.5196085297276927</v>
      </c>
      <c r="T109" s="142">
        <f t="shared" si="79"/>
        <v>11.418323520602131</v>
      </c>
      <c r="U109" s="142">
        <f t="shared" si="79"/>
        <v>6.310370325801089</v>
      </c>
      <c r="V109" s="142">
        <f t="shared" si="79"/>
        <v>12.298947511011992</v>
      </c>
      <c r="W109" s="142">
        <f t="shared" si="79"/>
        <v>3.92939962656056</v>
      </c>
      <c r="X109" s="143">
        <f t="shared" si="75"/>
        <v>3.6204490150608741</v>
      </c>
      <c r="Y109" s="142">
        <f t="shared" si="76"/>
        <v>100</v>
      </c>
    </row>
    <row r="110" spans="1:45" x14ac:dyDescent="0.25">
      <c r="N110" s="123">
        <f>SUM(B109:M109)</f>
        <v>15207285</v>
      </c>
      <c r="P110" s="80"/>
      <c r="Q110" s="80"/>
      <c r="R110" s="80"/>
      <c r="S110" s="80"/>
      <c r="T110" s="80"/>
      <c r="U110" s="80"/>
      <c r="Y110" s="123">
        <f>SUM(Q109:X109)</f>
        <v>100</v>
      </c>
    </row>
    <row r="113" spans="1:26" ht="15" customHeight="1" x14ac:dyDescent="0.25">
      <c r="A113" s="333" t="s">
        <v>27</v>
      </c>
      <c r="B113" s="321" t="s">
        <v>30</v>
      </c>
      <c r="C113" s="322"/>
      <c r="D113" s="322"/>
      <c r="E113" s="322"/>
      <c r="F113" s="322"/>
      <c r="G113" s="334"/>
      <c r="M113" s="333" t="s">
        <v>27</v>
      </c>
      <c r="N113" s="321" t="s">
        <v>969</v>
      </c>
      <c r="O113" s="322"/>
      <c r="P113" s="322"/>
      <c r="Q113" s="322"/>
      <c r="R113" s="322"/>
      <c r="S113" s="334"/>
      <c r="U113" s="333" t="s">
        <v>27</v>
      </c>
      <c r="V113" s="321" t="s">
        <v>960</v>
      </c>
      <c r="W113" s="322"/>
      <c r="X113" s="322"/>
      <c r="Y113" s="322"/>
      <c r="Z113" s="322"/>
    </row>
    <row r="114" spans="1:26" ht="15.75" thickBot="1" x14ac:dyDescent="0.3">
      <c r="A114" s="333"/>
      <c r="B114" s="90" t="s">
        <v>34</v>
      </c>
      <c r="C114" s="91">
        <v>2001</v>
      </c>
      <c r="D114" s="91">
        <v>1991</v>
      </c>
      <c r="E114" s="91">
        <v>1980</v>
      </c>
      <c r="F114" s="91">
        <v>1970</v>
      </c>
      <c r="G114" s="99">
        <v>1960</v>
      </c>
      <c r="M114" s="333"/>
      <c r="N114" s="90" t="s">
        <v>34</v>
      </c>
      <c r="O114" s="91">
        <v>2001</v>
      </c>
      <c r="P114" s="91">
        <v>1991</v>
      </c>
      <c r="Q114" s="91">
        <v>1980</v>
      </c>
      <c r="R114" s="91">
        <v>1970</v>
      </c>
      <c r="S114" s="99">
        <v>1960</v>
      </c>
      <c r="U114" s="333"/>
      <c r="V114" s="90" t="s">
        <v>961</v>
      </c>
      <c r="W114" s="91" t="s">
        <v>962</v>
      </c>
      <c r="X114" s="91" t="s">
        <v>963</v>
      </c>
      <c r="Y114" s="91" t="s">
        <v>964</v>
      </c>
      <c r="Z114" s="91" t="s">
        <v>965</v>
      </c>
    </row>
    <row r="115" spans="1:26" x14ac:dyDescent="0.25">
      <c r="A115" s="92" t="s">
        <v>940</v>
      </c>
      <c r="B115" s="93">
        <f>SUMIF('Todas las localidades'!$D$8:$D$967,'Estr. fij x períodos'!$A115,'Todas las localidades'!Z$8:Z$967)</f>
        <v>13588171</v>
      </c>
      <c r="C115" s="94">
        <f>SUMIF('Todas las localidades'!$D$8:$D$967,'Estr. fij x períodos'!$A115,'Todas las localidades'!AA$8:AA$967)</f>
        <v>12053296</v>
      </c>
      <c r="D115" s="94">
        <f>SUMIF('Todas las localidades'!$D$8:$D$967,'Estr. fij x períodos'!$A115,'Todas las localidades'!AB$8:AB$967)</f>
        <v>11301472</v>
      </c>
      <c r="E115" s="94">
        <f>SUMIF('Todas las localidades'!$D$8:$D$967,'Estr. fij x períodos'!$A115,'Todas las localidades'!AC$8:AC$967)</f>
        <v>9969826</v>
      </c>
      <c r="F115" s="94">
        <f>SUMIF('Todas las localidades'!$D$8:$D$967,'Estr. fij x períodos'!$A115,'Todas las localidades'!AD$8:AD$967)</f>
        <v>8451495</v>
      </c>
      <c r="G115" s="100">
        <f>SUMIF('Todas las localidades'!$D$8:$D$967,'Estr. fij x períodos'!$A115,'Todas las localidades'!AE$8:AE$967)</f>
        <v>6775906</v>
      </c>
      <c r="M115" s="92" t="s">
        <v>940</v>
      </c>
      <c r="N115" s="127">
        <f>B115/B$24*100</f>
        <v>37.230054676639348</v>
      </c>
      <c r="O115" s="128">
        <f t="shared" ref="O115:S138" si="83">C115/C$24*100</f>
        <v>37.011393966311402</v>
      </c>
      <c r="P115" s="128">
        <f t="shared" si="83"/>
        <v>39.35028399370352</v>
      </c>
      <c r="Q115" s="128">
        <f t="shared" si="83"/>
        <v>42.281247553518519</v>
      </c>
      <c r="R115" s="128">
        <f t="shared" si="83"/>
        <v>44.627529279853348</v>
      </c>
      <c r="S115" s="129">
        <f t="shared" si="83"/>
        <v>44.556973845101211</v>
      </c>
      <c r="U115" s="92" t="s">
        <v>940</v>
      </c>
      <c r="V115" s="127">
        <f>RATE(8.94,,-C115,B115)*100</f>
        <v>1.3497606189748019</v>
      </c>
      <c r="W115" s="128">
        <f>RATE(10.52,,-D115,C115)*100</f>
        <v>0.61409428925689402</v>
      </c>
      <c r="X115" s="128">
        <f>RATE(10.56,,-E115,D115)*100</f>
        <v>1.1942898640800819</v>
      </c>
      <c r="Y115" s="128">
        <f>RATE(10,,-F115,E115)*100</f>
        <v>1.665922094805522</v>
      </c>
      <c r="Z115" s="128">
        <f>RATE(10,,-G115,F115)*100</f>
        <v>2.2342973920222611</v>
      </c>
    </row>
    <row r="116" spans="1:26" x14ac:dyDescent="0.25">
      <c r="A116" s="95" t="s">
        <v>36</v>
      </c>
      <c r="B116" s="83">
        <f>SUMIF('Todas las localidades'!$C$8:$C$967,'Estr. fij x períodos'!$A116,'Todas las localidades'!Z$8:Z$967)</f>
        <v>4495579</v>
      </c>
      <c r="C116" s="84">
        <f>SUMIF('Todas las localidades'!$C$8:$C$967,'Estr. fij x períodos'!$A116,'Todas las localidades'!AA$8:AA$967)</f>
        <v>4075012</v>
      </c>
      <c r="D116" s="84">
        <f>SUMIF('Todas las localidades'!$C$8:$C$967,'Estr. fij x períodos'!$A116,'Todas las localidades'!AB$8:AB$967)</f>
        <v>3671535</v>
      </c>
      <c r="E116" s="84">
        <f>SUMIF('Todas las localidades'!$C$8:$C$967,'Estr. fij x períodos'!$A116,'Todas las localidades'!AC$8:AC$967)</f>
        <v>3124508</v>
      </c>
      <c r="F116" s="84">
        <f>SUMIF('Todas las localidades'!$C$8:$C$967,'Estr. fij x períodos'!$A116,'Todas las localidades'!AD$8:AD$967)</f>
        <v>2580992</v>
      </c>
      <c r="G116" s="85">
        <f>SUMIF('Todas las localidades'!$C$8:$C$967,'Estr. fij x períodos'!$A116,'Todas las localidades'!AE$8:AE$967)</f>
        <v>2101297</v>
      </c>
      <c r="M116" s="95" t="s">
        <v>36</v>
      </c>
      <c r="N116" s="130">
        <f t="shared" ref="N116:N138" si="84">B116/B$24*100</f>
        <v>12.317378988912608</v>
      </c>
      <c r="O116" s="131">
        <f t="shared" si="83"/>
        <v>12.512915517004359</v>
      </c>
      <c r="P116" s="131">
        <f t="shared" si="83"/>
        <v>12.783816563260277</v>
      </c>
      <c r="Q116" s="131">
        <f t="shared" si="83"/>
        <v>13.250792564579264</v>
      </c>
      <c r="R116" s="131">
        <f t="shared" si="83"/>
        <v>13.628748055943623</v>
      </c>
      <c r="S116" s="132">
        <f t="shared" si="83"/>
        <v>13.817699872133652</v>
      </c>
      <c r="U116" s="95" t="s">
        <v>36</v>
      </c>
      <c r="V116" s="130">
        <f t="shared" ref="V116:V139" si="85">RATE(8.94,,-C116,B116)*100</f>
        <v>1.1047239230499604</v>
      </c>
      <c r="W116" s="131">
        <f t="shared" ref="W116:W139" si="86">RATE(10.52,,-D116,C116)*100</f>
        <v>0.99602901292577939</v>
      </c>
      <c r="X116" s="131">
        <f t="shared" ref="X116:X139" si="87">RATE(10.56,,-E116,D116)*100</f>
        <v>1.5395047578402401</v>
      </c>
      <c r="Y116" s="131">
        <f t="shared" ref="Y116:Z139" si="88">RATE(10,,-F116,E116)*100</f>
        <v>1.9294071535349395</v>
      </c>
      <c r="Z116" s="131">
        <f t="shared" si="88"/>
        <v>2.0774757147473402</v>
      </c>
    </row>
    <row r="117" spans="1:26" x14ac:dyDescent="0.25">
      <c r="A117" s="95" t="s">
        <v>1</v>
      </c>
      <c r="B117" s="83">
        <f>SUMIF('Todas las localidades'!$C$8:$C$967,'Estr. fij x períodos'!$A117,'Todas las localidades'!Z$8:Z$967)</f>
        <v>283706</v>
      </c>
      <c r="C117" s="84">
        <f>SUMIF('Todas las localidades'!$C$8:$C$967,'Estr. fij x períodos'!$A117,'Todas las localidades'!AA$8:AA$967)</f>
        <v>251523</v>
      </c>
      <c r="D117" s="84">
        <f>SUMIF('Todas las localidades'!$C$8:$C$967,'Estr. fij x períodos'!$A117,'Todas las localidades'!AB$8:AB$967)</f>
        <v>191963</v>
      </c>
      <c r="E117" s="84">
        <f>SUMIF('Todas las localidades'!$C$8:$C$967,'Estr. fij x períodos'!$A117,'Todas las localidades'!AC$8:AC$967)</f>
        <v>131009</v>
      </c>
      <c r="F117" s="84">
        <f>SUMIF('Todas las localidades'!$C$8:$C$967,'Estr. fij x períodos'!$A117,'Todas las localidades'!AD$8:AD$967)</f>
        <v>103098</v>
      </c>
      <c r="G117" s="85">
        <f>SUMIF('Todas las localidades'!$C$8:$C$967,'Estr. fij x períodos'!$A117,'Todas las localidades'!AE$8:AE$967)</f>
        <v>90480</v>
      </c>
      <c r="M117" s="95" t="s">
        <v>1</v>
      </c>
      <c r="N117" s="130">
        <f t="shared" si="84"/>
        <v>0.77732241462744633</v>
      </c>
      <c r="O117" s="131">
        <f t="shared" si="83"/>
        <v>0.77233786049795361</v>
      </c>
      <c r="P117" s="131">
        <f t="shared" si="83"/>
        <v>0.66839068099122911</v>
      </c>
      <c r="Q117" s="131">
        <f t="shared" si="83"/>
        <v>0.55559886007427894</v>
      </c>
      <c r="R117" s="131">
        <f t="shared" si="83"/>
        <v>0.54440179088957874</v>
      </c>
      <c r="S117" s="132">
        <f t="shared" si="83"/>
        <v>0.59497799903138526</v>
      </c>
      <c r="U117" s="95" t="s">
        <v>1</v>
      </c>
      <c r="V117" s="130">
        <f t="shared" si="85"/>
        <v>1.3559117236770273</v>
      </c>
      <c r="W117" s="131">
        <f t="shared" si="86"/>
        <v>2.6020197938426675</v>
      </c>
      <c r="X117" s="131">
        <f t="shared" si="87"/>
        <v>3.68400874028849</v>
      </c>
      <c r="Y117" s="131">
        <f t="shared" si="88"/>
        <v>2.4247916318132119</v>
      </c>
      <c r="Z117" s="131">
        <f t="shared" si="88"/>
        <v>1.3140706123133303</v>
      </c>
    </row>
    <row r="118" spans="1:26" x14ac:dyDescent="0.25">
      <c r="A118" s="95" t="s">
        <v>199</v>
      </c>
      <c r="B118" s="83">
        <f>SUMIF('Todas las localidades'!$C$8:$C$967,'Estr. fij x períodos'!$A118,'Todas las localidades'!Z$8:Z$967)</f>
        <v>892688</v>
      </c>
      <c r="C118" s="84">
        <f>SUMIF('Todas las localidades'!$C$8:$C$967,'Estr. fij x períodos'!$A118,'Todas las localidades'!AA$8:AA$967)</f>
        <v>791047</v>
      </c>
      <c r="D118" s="84">
        <f>SUMIF('Todas las localidades'!$C$8:$C$967,'Estr. fij x períodos'!$A118,'Todas las localidades'!AB$8:AB$967)</f>
        <v>589824</v>
      </c>
      <c r="E118" s="84">
        <f>SUMIF('Todas las localidades'!$C$8:$C$967,'Estr. fij x períodos'!$A118,'Todas las localidades'!AC$8:AC$967)</f>
        <v>441779</v>
      </c>
      <c r="F118" s="84">
        <f>SUMIF('Todas las localidades'!$C$8:$C$967,'Estr. fij x períodos'!$A118,'Todas las localidades'!AD$8:AD$967)</f>
        <v>296431</v>
      </c>
      <c r="G118" s="85">
        <f>SUMIF('Todas las localidades'!$C$8:$C$967,'Estr. fij x períodos'!$A118,'Todas las localidades'!AE$8:AE$967)</f>
        <v>248049</v>
      </c>
      <c r="M118" s="95" t="s">
        <v>199</v>
      </c>
      <c r="N118" s="130">
        <f t="shared" si="84"/>
        <v>2.4458643513670695</v>
      </c>
      <c r="O118" s="131">
        <f t="shared" si="83"/>
        <v>2.4290245724380064</v>
      </c>
      <c r="P118" s="131">
        <f t="shared" si="83"/>
        <v>2.0536919355551371</v>
      </c>
      <c r="Q118" s="131">
        <f t="shared" si="83"/>
        <v>1.8735499759921443</v>
      </c>
      <c r="R118" s="131">
        <f t="shared" si="83"/>
        <v>1.5652831992394491</v>
      </c>
      <c r="S118" s="132">
        <f t="shared" si="83"/>
        <v>1.631119558816712</v>
      </c>
      <c r="U118" s="95" t="s">
        <v>199</v>
      </c>
      <c r="V118" s="130">
        <f t="shared" si="85"/>
        <v>1.3613050132691711</v>
      </c>
      <c r="W118" s="131">
        <f t="shared" si="86"/>
        <v>2.829531292986748</v>
      </c>
      <c r="X118" s="131">
        <f t="shared" si="87"/>
        <v>2.7746756374829027</v>
      </c>
      <c r="Y118" s="131">
        <f t="shared" si="88"/>
        <v>4.0706207177120106</v>
      </c>
      <c r="Z118" s="131">
        <f t="shared" si="88"/>
        <v>1.7978519181626751</v>
      </c>
    </row>
    <row r="119" spans="1:26" x14ac:dyDescent="0.25">
      <c r="A119" s="95" t="s">
        <v>260</v>
      </c>
      <c r="B119" s="83">
        <f>SUMIF('Todas las localidades'!$C$8:$C$967,'Estr. fij x períodos'!$A119,'Todas las localidades'!Z$8:Z$967)</f>
        <v>464268</v>
      </c>
      <c r="C119" s="84">
        <f>SUMIF('Todas las localidades'!$C$8:$C$967,'Estr. fij x períodos'!$A119,'Todas las localidades'!AA$8:AA$967)</f>
        <v>371768</v>
      </c>
      <c r="D119" s="84">
        <f>SUMIF('Todas las localidades'!$C$8:$C$967,'Estr. fij x períodos'!$A119,'Todas las localidades'!AB$8:AB$967)</f>
        <v>317457</v>
      </c>
      <c r="E119" s="84">
        <f>SUMIF('Todas las localidades'!$C$8:$C$967,'Estr. fij x períodos'!$A119,'Todas las localidades'!AC$8:AC$967)</f>
        <v>221780</v>
      </c>
      <c r="F119" s="84">
        <f>SUMIF('Todas las localidades'!$C$8:$C$967,'Estr. fij x períodos'!$A119,'Todas las localidades'!AD$8:AD$967)</f>
        <v>142852</v>
      </c>
      <c r="G119" s="85">
        <f>SUMIF('Todas las localidades'!$C$8:$C$967,'Estr. fij x períodos'!$A119,'Todas las localidades'!AE$8:AE$967)</f>
        <v>88744</v>
      </c>
      <c r="M119" s="95" t="s">
        <v>957</v>
      </c>
      <c r="N119" s="130">
        <f t="shared" si="84"/>
        <v>1.2720419123820266</v>
      </c>
      <c r="O119" s="131">
        <f t="shared" si="83"/>
        <v>1.1415675772060734</v>
      </c>
      <c r="P119" s="131">
        <f t="shared" si="83"/>
        <v>1.1053447821477715</v>
      </c>
      <c r="Q119" s="131">
        <f t="shared" si="83"/>
        <v>0.94055152842379974</v>
      </c>
      <c r="R119" s="131">
        <f t="shared" si="83"/>
        <v>0.75432001233930923</v>
      </c>
      <c r="S119" s="132">
        <f t="shared" si="83"/>
        <v>0.58356241761760896</v>
      </c>
      <c r="U119" s="95" t="s">
        <v>957</v>
      </c>
      <c r="V119" s="130">
        <f t="shared" si="85"/>
        <v>2.5165115267966556</v>
      </c>
      <c r="W119" s="131">
        <f t="shared" si="86"/>
        <v>1.5125379952859743</v>
      </c>
      <c r="X119" s="131">
        <f t="shared" si="87"/>
        <v>3.454703284204097</v>
      </c>
      <c r="Y119" s="131">
        <f t="shared" si="88"/>
        <v>4.4969477675963807</v>
      </c>
      <c r="Z119" s="131">
        <f t="shared" si="88"/>
        <v>4.8756661770266883</v>
      </c>
    </row>
    <row r="120" spans="1:26" x14ac:dyDescent="0.25">
      <c r="A120" s="95" t="s">
        <v>276</v>
      </c>
      <c r="B120" s="83">
        <f>SUMIF('Todas las localidades'!$C$8:$C$967,'Estr. fij x períodos'!$A120,'Todas las localidades'!Z$8:Z$967)</f>
        <v>2966337</v>
      </c>
      <c r="C120" s="84">
        <f>SUMIF('Todas las localidades'!$C$8:$C$967,'Estr. fij x períodos'!$A120,'Todas las localidades'!AA$8:AA$967)</f>
        <v>2730720</v>
      </c>
      <c r="D120" s="84">
        <f>SUMIF('Todas las localidades'!$C$8:$C$967,'Estr. fij x períodos'!$A120,'Todas las localidades'!AB$8:AB$967)</f>
        <v>2414787</v>
      </c>
      <c r="E120" s="84">
        <f>SUMIF('Todas las localidades'!$C$8:$C$967,'Estr. fij x períodos'!$A120,'Todas las localidades'!AC$8:AC$967)</f>
        <v>1995137</v>
      </c>
      <c r="F120" s="84">
        <f>SUMIF('Todas las localidades'!$C$8:$C$967,'Estr. fij x períodos'!$A120,'Todas las localidades'!AD$8:AD$967)</f>
        <v>1627351</v>
      </c>
      <c r="G120" s="85">
        <f>SUMIF('Todas las localidades'!$C$8:$C$967,'Estr. fij x períodos'!$A120,'Todas las localidades'!AE$8:AE$967)</f>
        <v>1284562</v>
      </c>
      <c r="M120" s="95" t="s">
        <v>276</v>
      </c>
      <c r="N120" s="130">
        <f t="shared" si="84"/>
        <v>8.1274285331954044</v>
      </c>
      <c r="O120" s="131">
        <f t="shared" si="83"/>
        <v>8.3850719115904795</v>
      </c>
      <c r="P120" s="131">
        <f t="shared" si="83"/>
        <v>8.4079803263064612</v>
      </c>
      <c r="Q120" s="131">
        <f t="shared" si="83"/>
        <v>8.4612190222963033</v>
      </c>
      <c r="R120" s="131">
        <f t="shared" si="83"/>
        <v>8.5931133368828387</v>
      </c>
      <c r="S120" s="132">
        <f t="shared" si="83"/>
        <v>8.4470173341263752</v>
      </c>
      <c r="U120" s="95" t="s">
        <v>276</v>
      </c>
      <c r="V120" s="130">
        <f t="shared" si="85"/>
        <v>0.93005393686138327</v>
      </c>
      <c r="W120" s="131">
        <f t="shared" si="86"/>
        <v>1.1756231707749156</v>
      </c>
      <c r="X120" s="131">
        <f t="shared" si="87"/>
        <v>1.8241883683476161</v>
      </c>
      <c r="Y120" s="131">
        <f t="shared" si="88"/>
        <v>2.0584924189411917</v>
      </c>
      <c r="Z120" s="131">
        <f t="shared" si="88"/>
        <v>2.393553806137894</v>
      </c>
    </row>
    <row r="121" spans="1:26" x14ac:dyDescent="0.25">
      <c r="A121" s="95" t="s">
        <v>396</v>
      </c>
      <c r="B121" s="83">
        <f>SUMIF('Todas las localidades'!$C$8:$C$967,'Estr. fij x períodos'!$A121,'Todas las localidades'!Z$8:Z$967)</f>
        <v>822224</v>
      </c>
      <c r="C121" s="84">
        <f>SUMIF('Todas las localidades'!$C$8:$C$967,'Estr. fij x períodos'!$A121,'Todas las localidades'!AA$8:AA$967)</f>
        <v>742932</v>
      </c>
      <c r="D121" s="84">
        <f>SUMIF('Todas las localidades'!$C$8:$C$967,'Estr. fij x períodos'!$A121,'Todas las localidades'!AB$8:AB$967)</f>
        <v>602204</v>
      </c>
      <c r="E121" s="84">
        <f>SUMIF('Todas las localidades'!$C$8:$C$967,'Estr. fij x períodos'!$A121,'Todas las localidades'!AC$8:AC$967)</f>
        <v>440075</v>
      </c>
      <c r="F121" s="84">
        <f>SUMIF('Todas las localidades'!$C$8:$C$967,'Estr. fij x períodos'!$A121,'Todas las localidades'!AD$8:AD$967)</f>
        <v>333677</v>
      </c>
      <c r="G121" s="85">
        <f>SUMIF('Todas las localidades'!$C$8:$C$967,'Estr. fij x períodos'!$A121,'Todas las localidades'!AE$8:AE$967)</f>
        <v>265686</v>
      </c>
      <c r="M121" s="95" t="s">
        <v>396</v>
      </c>
      <c r="N121" s="130">
        <f t="shared" si="84"/>
        <v>2.2528009455021656</v>
      </c>
      <c r="O121" s="131">
        <f t="shared" si="83"/>
        <v>2.2812804847885308</v>
      </c>
      <c r="P121" s="131">
        <f t="shared" si="83"/>
        <v>2.0967975164778743</v>
      </c>
      <c r="Q121" s="131">
        <f t="shared" si="83"/>
        <v>1.8663234460776608</v>
      </c>
      <c r="R121" s="131">
        <f t="shared" si="83"/>
        <v>1.7619581017930703</v>
      </c>
      <c r="S121" s="132">
        <f t="shared" si="83"/>
        <v>1.7470968683759132</v>
      </c>
      <c r="U121" s="95" t="s">
        <v>396</v>
      </c>
      <c r="V121" s="130">
        <f t="shared" si="85"/>
        <v>1.1407793461408886</v>
      </c>
      <c r="W121" s="131">
        <f t="shared" si="86"/>
        <v>2.0163350970280725</v>
      </c>
      <c r="X121" s="131">
        <f t="shared" si="87"/>
        <v>3.0147306358932409</v>
      </c>
      <c r="Y121" s="131">
        <f t="shared" si="88"/>
        <v>2.8063741821200963</v>
      </c>
      <c r="Z121" s="131">
        <f t="shared" si="88"/>
        <v>2.3047409898649143</v>
      </c>
    </row>
    <row r="122" spans="1:26" x14ac:dyDescent="0.25">
      <c r="A122" s="95" t="s">
        <v>429</v>
      </c>
      <c r="B122" s="83">
        <f>SUMIF('Todas las localidades'!$C$8:$C$967,'Estr. fij x períodos'!$A122,'Todas las localidades'!Z$8:Z$967)</f>
        <v>1059537</v>
      </c>
      <c r="C122" s="84">
        <f>SUMIF('Todas las localidades'!$C$8:$C$967,'Estr. fij x períodos'!$A122,'Todas las localidades'!AA$8:AA$967)</f>
        <v>961592</v>
      </c>
      <c r="D122" s="84">
        <f>SUMIF('Todas las localidades'!$C$8:$C$967,'Estr. fij x períodos'!$A122,'Todas las localidades'!AB$8:AB$967)</f>
        <v>802933</v>
      </c>
      <c r="E122" s="84">
        <f>SUMIF('Todas las localidades'!$C$8:$C$967,'Estr. fij x períodos'!$A122,'Todas las localidades'!AC$8:AC$967)</f>
        <v>641886</v>
      </c>
      <c r="F122" s="84">
        <f>SUMIF('Todas las localidades'!$C$8:$C$967,'Estr. fij x períodos'!$A122,'Todas las localidades'!AD$8:AD$967)</f>
        <v>509596</v>
      </c>
      <c r="G122" s="85">
        <f>SUMIF('Todas las localidades'!$C$8:$C$967,'Estr. fij x períodos'!$A122,'Todas las localidades'!AE$8:AE$967)</f>
        <v>443692</v>
      </c>
      <c r="M122" s="95" t="s">
        <v>429</v>
      </c>
      <c r="N122" s="130">
        <f t="shared" si="84"/>
        <v>2.9030117770759891</v>
      </c>
      <c r="O122" s="131">
        <f t="shared" si="83"/>
        <v>2.9527077362783851</v>
      </c>
      <c r="P122" s="131">
        <f t="shared" si="83"/>
        <v>2.7957102913599532</v>
      </c>
      <c r="Q122" s="131">
        <f t="shared" si="83"/>
        <v>2.722188016835779</v>
      </c>
      <c r="R122" s="131">
        <f t="shared" si="83"/>
        <v>2.6908860989560011</v>
      </c>
      <c r="S122" s="132">
        <f t="shared" si="83"/>
        <v>2.9176279658071773</v>
      </c>
      <c r="U122" s="95" t="s">
        <v>429</v>
      </c>
      <c r="V122" s="130">
        <f t="shared" si="85"/>
        <v>1.090885476999802</v>
      </c>
      <c r="W122" s="131">
        <f t="shared" si="86"/>
        <v>1.7288329369563755</v>
      </c>
      <c r="X122" s="131">
        <f t="shared" si="87"/>
        <v>2.1425209496310273</v>
      </c>
      <c r="Y122" s="131">
        <f t="shared" si="88"/>
        <v>2.334763283682423</v>
      </c>
      <c r="Z122" s="131">
        <f t="shared" si="88"/>
        <v>1.3945101013701637</v>
      </c>
    </row>
    <row r="123" spans="1:26" x14ac:dyDescent="0.25">
      <c r="A123" s="95" t="s">
        <v>461</v>
      </c>
      <c r="B123" s="83">
        <f>SUMIF('Todas las localidades'!$C$8:$C$967,'Estr. fij x períodos'!$A123,'Todas las localidades'!Z$8:Z$967)</f>
        <v>428703</v>
      </c>
      <c r="C123" s="84">
        <f>SUMIF('Todas las localidades'!$C$8:$C$967,'Estr. fij x períodos'!$A123,'Todas las localidades'!AA$8:AA$967)</f>
        <v>378182</v>
      </c>
      <c r="D123" s="84">
        <f>SUMIF('Todas las localidades'!$C$8:$C$967,'Estr. fij x períodos'!$A123,'Todas las localidades'!AB$8:AB$967)</f>
        <v>279157</v>
      </c>
      <c r="E123" s="84">
        <f>SUMIF('Todas las localidades'!$C$8:$C$967,'Estr. fij x períodos'!$A123,'Todas las localidades'!AC$8:AC$967)</f>
        <v>177221</v>
      </c>
      <c r="F123" s="84">
        <f>SUMIF('Todas las localidades'!$C$8:$C$967,'Estr. fij x períodos'!$A123,'Todas las localidades'!AD$8:AD$967)</f>
        <v>107862</v>
      </c>
      <c r="G123" s="85">
        <f>SUMIF('Todas las localidades'!$C$8:$C$967,'Estr. fij x períodos'!$A123,'Todas las localidades'!AE$8:AE$967)</f>
        <v>78303</v>
      </c>
      <c r="M123" s="95" t="s">
        <v>461</v>
      </c>
      <c r="N123" s="130">
        <f t="shared" si="84"/>
        <v>1.1745978270393651</v>
      </c>
      <c r="O123" s="131">
        <f t="shared" si="83"/>
        <v>1.1612626946992406</v>
      </c>
      <c r="P123" s="131">
        <f t="shared" si="83"/>
        <v>0.97198906733833368</v>
      </c>
      <c r="Q123" s="131">
        <f t="shared" si="83"/>
        <v>0.75158031571284245</v>
      </c>
      <c r="R123" s="131">
        <f t="shared" si="83"/>
        <v>0.56955776027596794</v>
      </c>
      <c r="S123" s="132">
        <f t="shared" si="83"/>
        <v>0.51490453424131921</v>
      </c>
      <c r="U123" s="95" t="s">
        <v>461</v>
      </c>
      <c r="V123" s="130">
        <f t="shared" si="85"/>
        <v>1.4124414094575595</v>
      </c>
      <c r="W123" s="131">
        <f t="shared" si="86"/>
        <v>2.9279899414371915</v>
      </c>
      <c r="X123" s="131">
        <f t="shared" si="87"/>
        <v>4.3967236863436652</v>
      </c>
      <c r="Y123" s="131">
        <f t="shared" si="88"/>
        <v>5.0907935388549763</v>
      </c>
      <c r="Z123" s="131">
        <f t="shared" si="88"/>
        <v>3.2545044551122082</v>
      </c>
    </row>
    <row r="124" spans="1:26" x14ac:dyDescent="0.25">
      <c r="A124" s="95" t="s">
        <v>486</v>
      </c>
      <c r="B124" s="83">
        <f>SUMIF('Todas las localidades'!$C$8:$C$967,'Estr. fij x períodos'!$A124,'Todas las localidades'!Z$8:Z$967)</f>
        <v>587513</v>
      </c>
      <c r="C124" s="84">
        <f>SUMIF('Todas las localidades'!$C$8:$C$967,'Estr. fij x períodos'!$A124,'Todas las localidades'!AA$8:AA$967)</f>
        <v>523788</v>
      </c>
      <c r="D124" s="84">
        <f>SUMIF('Todas las localidades'!$C$8:$C$967,'Estr. fij x períodos'!$A124,'Todas las localidades'!AB$8:AB$967)</f>
        <v>423939</v>
      </c>
      <c r="E124" s="84">
        <f>SUMIF('Todas las localidades'!$C$8:$C$967,'Estr. fij x períodos'!$A124,'Todas las localidades'!AC$8:AC$967)</f>
        <v>305992</v>
      </c>
      <c r="F124" s="84">
        <f>SUMIF('Todas las localidades'!$C$8:$C$967,'Estr. fij x períodos'!$A124,'Todas las localidades'!AD$8:AD$967)</f>
        <v>194573</v>
      </c>
      <c r="G124" s="85">
        <f>SUMIF('Todas las localidades'!$C$8:$C$967,'Estr. fij x períodos'!$A124,'Todas las localidades'!AE$8:AE$967)</f>
        <v>130675</v>
      </c>
      <c r="M124" s="95" t="s">
        <v>486</v>
      </c>
      <c r="N124" s="130">
        <f t="shared" si="84"/>
        <v>1.6097193002087191</v>
      </c>
      <c r="O124" s="131">
        <f t="shared" si="83"/>
        <v>1.6083670410837265</v>
      </c>
      <c r="P124" s="131">
        <f t="shared" si="83"/>
        <v>1.4761015242976028</v>
      </c>
      <c r="Q124" s="131">
        <f t="shared" si="83"/>
        <v>1.2976879938923946</v>
      </c>
      <c r="R124" s="131">
        <f t="shared" si="83"/>
        <v>1.0274291417753787</v>
      </c>
      <c r="S124" s="132">
        <f t="shared" si="83"/>
        <v>0.85929210901222675</v>
      </c>
      <c r="U124" s="95" t="s">
        <v>486</v>
      </c>
      <c r="V124" s="130">
        <f t="shared" si="85"/>
        <v>1.2925251204352655</v>
      </c>
      <c r="W124" s="131">
        <f t="shared" si="86"/>
        <v>2.0307772879797334</v>
      </c>
      <c r="X124" s="131">
        <f t="shared" si="87"/>
        <v>3.1355660062575805</v>
      </c>
      <c r="Y124" s="131">
        <f t="shared" si="88"/>
        <v>4.6315718661135898</v>
      </c>
      <c r="Z124" s="131">
        <f t="shared" si="88"/>
        <v>4.0612423864193143</v>
      </c>
    </row>
    <row r="125" spans="1:26" x14ac:dyDescent="0.25">
      <c r="A125" s="95" t="s">
        <v>532</v>
      </c>
      <c r="B125" s="83">
        <f>SUMIF('Todas las localidades'!$C$8:$C$967,'Estr. fij x períodos'!$A125,'Todas las localidades'!Z$8:Z$967)</f>
        <v>267340</v>
      </c>
      <c r="C125" s="84">
        <f>SUMIF('Todas las localidades'!$C$8:$C$967,'Estr. fij x períodos'!$A125,'Todas las localidades'!AA$8:AA$967)</f>
        <v>245273</v>
      </c>
      <c r="D125" s="84">
        <f>SUMIF('Todas las localidades'!$C$8:$C$967,'Estr. fij x períodos'!$A125,'Todas las localidades'!AB$8:AB$967)</f>
        <v>199690</v>
      </c>
      <c r="E125" s="84">
        <f>SUMIF('Todas las localidades'!$C$8:$C$967,'Estr. fij x períodos'!$A125,'Todas las localidades'!AC$8:AC$967)</f>
        <v>143703</v>
      </c>
      <c r="F125" s="84">
        <f>SUMIF('Todas las localidades'!$C$8:$C$967,'Estr. fij x períodos'!$A125,'Todas las localidades'!AD$8:AD$967)</f>
        <v>102102</v>
      </c>
      <c r="G125" s="85">
        <f>SUMIF('Todas las localidades'!$C$8:$C$967,'Estr. fij x períodos'!$A125,'Todas las localidades'!AE$8:AE$967)</f>
        <v>84300</v>
      </c>
      <c r="M125" s="95" t="s">
        <v>532</v>
      </c>
      <c r="N125" s="130">
        <f t="shared" si="84"/>
        <v>0.73248142205840383</v>
      </c>
      <c r="O125" s="131">
        <f t="shared" si="83"/>
        <v>0.75314632879662924</v>
      </c>
      <c r="P125" s="131">
        <f t="shared" si="83"/>
        <v>0.69529510940722206</v>
      </c>
      <c r="Q125" s="131">
        <f t="shared" si="83"/>
        <v>0.60943311520013199</v>
      </c>
      <c r="R125" s="131">
        <f t="shared" si="83"/>
        <v>0.53914248242844454</v>
      </c>
      <c r="S125" s="132">
        <f t="shared" si="83"/>
        <v>0.55433958132566064</v>
      </c>
      <c r="U125" s="95" t="s">
        <v>532</v>
      </c>
      <c r="V125" s="130">
        <f t="shared" si="85"/>
        <v>0.96829756085727325</v>
      </c>
      <c r="W125" s="131">
        <f t="shared" si="86"/>
        <v>1.973650876774159</v>
      </c>
      <c r="X125" s="131">
        <f t="shared" si="87"/>
        <v>3.1647418241563687</v>
      </c>
      <c r="Y125" s="131">
        <f t="shared" si="88"/>
        <v>3.4768402117281836</v>
      </c>
      <c r="Z125" s="131">
        <f t="shared" si="88"/>
        <v>1.9343757111919591</v>
      </c>
    </row>
    <row r="126" spans="1:26" x14ac:dyDescent="0.25">
      <c r="A126" s="95" t="s">
        <v>563</v>
      </c>
      <c r="B126" s="83">
        <f>SUMIF('Todas las localidades'!$C$8:$C$967,'Estr. fij x períodos'!$A126,'Todas las localidades'!Z$8:Z$967)</f>
        <v>288518</v>
      </c>
      <c r="C126" s="84">
        <f>SUMIF('Todas las localidades'!$C$8:$C$967,'Estr. fij x períodos'!$A126,'Todas las localidades'!AA$8:AA$967)</f>
        <v>241107</v>
      </c>
      <c r="D126" s="84">
        <f>SUMIF('Todas las localidades'!$C$8:$C$967,'Estr. fij x períodos'!$A126,'Todas las localidades'!AB$8:AB$967)</f>
        <v>176188</v>
      </c>
      <c r="E126" s="84">
        <f>SUMIF('Todas las localidades'!$C$8:$C$967,'Estr. fij x períodos'!$A126,'Todas las localidades'!AC$8:AC$967)</f>
        <v>118374</v>
      </c>
      <c r="F126" s="84">
        <f>SUMIF('Todas las localidades'!$C$8:$C$967,'Estr. fij x períodos'!$A126,'Todas las localidades'!AD$8:AD$967)</f>
        <v>86200</v>
      </c>
      <c r="G126" s="85">
        <f>SUMIF('Todas las localidades'!$C$8:$C$967,'Estr. fij x períodos'!$A126,'Todas las localidades'!AE$8:AE$967)</f>
        <v>73620</v>
      </c>
      <c r="M126" s="95" t="s">
        <v>563</v>
      </c>
      <c r="N126" s="130">
        <f t="shared" si="84"/>
        <v>0.79050675143804339</v>
      </c>
      <c r="O126" s="131">
        <f t="shared" si="83"/>
        <v>0.74035402142579443</v>
      </c>
      <c r="P126" s="131">
        <f t="shared" si="83"/>
        <v>0.6134641431030079</v>
      </c>
      <c r="Q126" s="131">
        <f t="shared" si="83"/>
        <v>0.5020148193057935</v>
      </c>
      <c r="R126" s="131">
        <f t="shared" si="83"/>
        <v>0.45517308167647957</v>
      </c>
      <c r="S126" s="132">
        <f t="shared" si="83"/>
        <v>0.48411008276625317</v>
      </c>
      <c r="U126" s="95" t="s">
        <v>563</v>
      </c>
      <c r="V126" s="130">
        <f t="shared" si="85"/>
        <v>2.0283125716386969</v>
      </c>
      <c r="W126" s="131">
        <f t="shared" si="86"/>
        <v>3.0267385497387878</v>
      </c>
      <c r="X126" s="131">
        <f t="shared" si="87"/>
        <v>3.8379393061720197</v>
      </c>
      <c r="Y126" s="131">
        <f t="shared" si="88"/>
        <v>3.2226265565971182</v>
      </c>
      <c r="Z126" s="131">
        <f t="shared" si="88"/>
        <v>1.590043262772578</v>
      </c>
    </row>
    <row r="127" spans="1:26" x14ac:dyDescent="0.25">
      <c r="A127" s="95" t="s">
        <v>582</v>
      </c>
      <c r="B127" s="83">
        <f>SUMIF('Todas las localidades'!$C$8:$C$967,'Estr. fij x períodos'!$A127,'Todas las localidades'!Z$8:Z$967)</f>
        <v>1406283</v>
      </c>
      <c r="C127" s="84">
        <f>SUMIF('Todas las localidades'!$C$8:$C$967,'Estr. fij x períodos'!$A127,'Todas las localidades'!AA$8:AA$967)</f>
        <v>1259259</v>
      </c>
      <c r="D127" s="84">
        <f>SUMIF('Todas las localidades'!$C$8:$C$967,'Estr. fij x períodos'!$A127,'Todas las localidades'!AB$8:AB$967)</f>
        <v>1112489</v>
      </c>
      <c r="E127" s="84">
        <f>SUMIF('Todas las localidades'!$C$8:$C$967,'Estr. fij x períodos'!$A127,'Todas las localidades'!AC$8:AC$967)</f>
        <v>847462</v>
      </c>
      <c r="F127" s="84">
        <f>SUMIF('Todas las localidades'!$C$8:$C$967,'Estr. fij x períodos'!$A127,'Todas las localidades'!AD$8:AD$967)</f>
        <v>674661</v>
      </c>
      <c r="G127" s="85">
        <f>SUMIF('Todas las localidades'!$C$8:$C$967,'Estr. fij x períodos'!$A127,'Todas las localidades'!AE$8:AE$967)</f>
        <v>548774</v>
      </c>
      <c r="M127" s="95" t="s">
        <v>582</v>
      </c>
      <c r="N127" s="130">
        <f t="shared" si="84"/>
        <v>3.8530566756061875</v>
      </c>
      <c r="O127" s="131">
        <f t="shared" si="83"/>
        <v>3.8667374429884847</v>
      </c>
      <c r="P127" s="131">
        <f t="shared" si="83"/>
        <v>3.8735447992855478</v>
      </c>
      <c r="Q127" s="131">
        <f t="shared" si="83"/>
        <v>3.5940196563310045</v>
      </c>
      <c r="R127" s="131">
        <f t="shared" si="83"/>
        <v>3.5625003069250045</v>
      </c>
      <c r="S127" s="132">
        <f t="shared" si="83"/>
        <v>3.6086257343108912</v>
      </c>
      <c r="U127" s="95" t="s">
        <v>582</v>
      </c>
      <c r="V127" s="130">
        <f t="shared" si="85"/>
        <v>1.2428569381470562</v>
      </c>
      <c r="W127" s="131">
        <f t="shared" si="86"/>
        <v>1.1849465601638285</v>
      </c>
      <c r="X127" s="131">
        <f t="shared" si="87"/>
        <v>2.6102772279464519</v>
      </c>
      <c r="Y127" s="131">
        <f t="shared" si="88"/>
        <v>2.3065554743594525</v>
      </c>
      <c r="Z127" s="131">
        <f t="shared" si="88"/>
        <v>2.0867100125702378</v>
      </c>
    </row>
    <row r="128" spans="1:26" x14ac:dyDescent="0.25">
      <c r="A128" s="95" t="s">
        <v>604</v>
      </c>
      <c r="B128" s="83">
        <f>SUMIF('Todas las localidades'!$C$8:$C$967,'Estr. fij x períodos'!$A128,'Todas las localidades'!Z$8:Z$967)</f>
        <v>811835</v>
      </c>
      <c r="C128" s="84">
        <f>SUMIF('Todas las localidades'!$C$8:$C$967,'Estr. fij x períodos'!$A128,'Todas las localidades'!AA$8:AA$967)</f>
        <v>684155</v>
      </c>
      <c r="D128" s="84">
        <f>SUMIF('Todas las localidades'!$C$8:$C$967,'Estr. fij x períodos'!$A128,'Todas las localidades'!AB$8:AB$967)</f>
        <v>512656</v>
      </c>
      <c r="E128" s="84">
        <f>SUMIF('Todas las localidades'!$C$8:$C$967,'Estr. fij x períodos'!$A128,'Todas las localidades'!AC$8:AC$967)</f>
        <v>316167</v>
      </c>
      <c r="F128" s="84">
        <f>SUMIF('Todas las localidades'!$C$8:$C$967,'Estr. fij x períodos'!$A128,'Todas las localidades'!AD$8:AD$967)</f>
        <v>185836</v>
      </c>
      <c r="G128" s="85">
        <f>SUMIF('Todas las localidades'!$C$8:$C$967,'Estr. fij x períodos'!$A128,'Todas las localidades'!AE$8:AE$967)</f>
        <v>146196</v>
      </c>
      <c r="M128" s="95" t="s">
        <v>604</v>
      </c>
      <c r="N128" s="130">
        <f t="shared" si="84"/>
        <v>2.224336258235895</v>
      </c>
      <c r="O128" s="131">
        <f t="shared" si="83"/>
        <v>2.100797179379132</v>
      </c>
      <c r="P128" s="131">
        <f t="shared" si="83"/>
        <v>1.7850028023850408</v>
      </c>
      <c r="Q128" s="131">
        <f t="shared" si="83"/>
        <v>1.3408393682350412</v>
      </c>
      <c r="R128" s="131">
        <f t="shared" si="83"/>
        <v>0.9812940232764531</v>
      </c>
      <c r="S128" s="132">
        <f t="shared" si="83"/>
        <v>0.96135503477445194</v>
      </c>
      <c r="U128" s="95" t="s">
        <v>604</v>
      </c>
      <c r="V128" s="130">
        <f t="shared" si="85"/>
        <v>1.9324460039538967</v>
      </c>
      <c r="W128" s="131">
        <f t="shared" si="86"/>
        <v>2.7811213998066338</v>
      </c>
      <c r="X128" s="131">
        <f t="shared" si="87"/>
        <v>4.6833938664675161</v>
      </c>
      <c r="Y128" s="131">
        <f t="shared" si="88"/>
        <v>5.4577907365531679</v>
      </c>
      <c r="Z128" s="131">
        <f t="shared" si="88"/>
        <v>2.4281752521815538</v>
      </c>
    </row>
    <row r="129" spans="1:45" x14ac:dyDescent="0.25">
      <c r="A129" s="95" t="s">
        <v>639</v>
      </c>
      <c r="B129" s="83">
        <f>SUMIF('Todas las localidades'!$C$8:$C$967,'Estr. fij x períodos'!$A129,'Todas las localidades'!Z$8:Z$967)</f>
        <v>505467</v>
      </c>
      <c r="C129" s="84">
        <f>SUMIF('Todas las localidades'!$C$8:$C$967,'Estr. fij x períodos'!$A129,'Todas las localidades'!AA$8:AA$967)</f>
        <v>425129</v>
      </c>
      <c r="D129" s="84">
        <f>SUMIF('Todas las localidades'!$C$8:$C$967,'Estr. fij x períodos'!$A129,'Todas las localidades'!AB$8:AB$967)</f>
        <v>338775</v>
      </c>
      <c r="E129" s="84">
        <f>SUMIF('Todas las localidades'!$C$8:$C$967,'Estr. fij x períodos'!$A129,'Todas las localidades'!AC$8:AC$967)</f>
        <v>195430</v>
      </c>
      <c r="F129" s="84">
        <f>SUMIF('Todas las localidades'!$C$8:$C$967,'Estr. fij x períodos'!$A129,'Todas las localidades'!AD$8:AD$967)</f>
        <v>104055</v>
      </c>
      <c r="G129" s="85">
        <f>SUMIF('Todas las localidades'!$C$8:$C$967,'Estr. fij x períodos'!$A129,'Todas las localidades'!AE$8:AE$967)</f>
        <v>62757</v>
      </c>
      <c r="M129" s="95" t="s">
        <v>639</v>
      </c>
      <c r="N129" s="130">
        <f t="shared" si="84"/>
        <v>1.3849225217460732</v>
      </c>
      <c r="O129" s="131">
        <f t="shared" si="83"/>
        <v>1.3054202689043726</v>
      </c>
      <c r="P129" s="131">
        <f t="shared" si="83"/>
        <v>1.1795713390226432</v>
      </c>
      <c r="Q129" s="131">
        <f t="shared" si="83"/>
        <v>0.82880325187060688</v>
      </c>
      <c r="R129" s="131">
        <f t="shared" si="83"/>
        <v>0.54945516257362048</v>
      </c>
      <c r="S129" s="132">
        <f t="shared" si="83"/>
        <v>0.4126772135854625</v>
      </c>
      <c r="U129" s="95" t="s">
        <v>639</v>
      </c>
      <c r="V129" s="130">
        <f t="shared" si="85"/>
        <v>1.9549954616472009</v>
      </c>
      <c r="W129" s="131">
        <f t="shared" si="86"/>
        <v>2.1817920354465441</v>
      </c>
      <c r="X129" s="131">
        <f t="shared" si="87"/>
        <v>5.3476886519317812</v>
      </c>
      <c r="Y129" s="131">
        <f t="shared" si="88"/>
        <v>6.5056943017020048</v>
      </c>
      <c r="Z129" s="131">
        <f t="shared" si="88"/>
        <v>5.1865177668766504</v>
      </c>
    </row>
    <row r="130" spans="1:45" x14ac:dyDescent="0.25">
      <c r="A130" s="95" t="s">
        <v>662</v>
      </c>
      <c r="B130" s="83">
        <f>SUMIF('Todas las localidades'!$C$8:$C$967,'Estr. fij x períodos'!$A130,'Todas las localidades'!Z$8:Z$967)</f>
        <v>555905</v>
      </c>
      <c r="C130" s="84">
        <f>SUMIF('Todas las localidades'!$C$8:$C$967,'Estr. fij x períodos'!$A130,'Todas las localidades'!AA$8:AA$967)</f>
        <v>470940</v>
      </c>
      <c r="D130" s="84">
        <f>SUMIF('Todas las localidades'!$C$8:$C$967,'Estr. fij x períodos'!$A130,'Todas las localidades'!AB$8:AB$967)</f>
        <v>418086</v>
      </c>
      <c r="E130" s="84">
        <f>SUMIF('Todas las localidades'!$C$8:$C$967,'Estr. fij x períodos'!$A130,'Todas las localidades'!AC$8:AC$967)</f>
        <v>287214</v>
      </c>
      <c r="F130" s="84">
        <f>SUMIF('Todas las localidades'!$C$8:$C$967,'Estr. fij x períodos'!$A130,'Todas las localidades'!AD$8:AD$967)</f>
        <v>172683</v>
      </c>
      <c r="G130" s="85">
        <f>SUMIF('Todas las localidades'!$C$8:$C$967,'Estr. fij x períodos'!$A130,'Todas las localidades'!AE$8:AE$967)</f>
        <v>114355</v>
      </c>
      <c r="M130" s="95" t="s">
        <v>662</v>
      </c>
      <c r="N130" s="130">
        <f t="shared" si="84"/>
        <v>1.5231169481909814</v>
      </c>
      <c r="O130" s="131">
        <f t="shared" si="83"/>
        <v>1.446089590307472</v>
      </c>
      <c r="P130" s="131">
        <f t="shared" si="83"/>
        <v>1.4557221248516592</v>
      </c>
      <c r="Q130" s="131">
        <f t="shared" si="83"/>
        <v>1.2180519735084914</v>
      </c>
      <c r="R130" s="131">
        <f t="shared" si="83"/>
        <v>0.91184052509442592</v>
      </c>
      <c r="S130" s="132">
        <f t="shared" si="83"/>
        <v>0.75197512244953646</v>
      </c>
      <c r="U130" s="95" t="s">
        <v>662</v>
      </c>
      <c r="V130" s="130">
        <f t="shared" si="85"/>
        <v>1.872650656874147</v>
      </c>
      <c r="W130" s="131">
        <f t="shared" si="86"/>
        <v>1.1380193551113778</v>
      </c>
      <c r="X130" s="131">
        <f t="shared" si="87"/>
        <v>3.6194516620424091</v>
      </c>
      <c r="Y130" s="131">
        <f t="shared" si="88"/>
        <v>5.2193469608961003</v>
      </c>
      <c r="Z130" s="131">
        <f t="shared" si="88"/>
        <v>4.2076117283365422</v>
      </c>
    </row>
    <row r="131" spans="1:45" x14ac:dyDescent="0.25">
      <c r="A131" s="95" t="s">
        <v>687</v>
      </c>
      <c r="B131" s="83">
        <f>SUMIF('Todas las localidades'!$C$8:$C$967,'Estr. fij x períodos'!$A131,'Todas las localidades'!Z$8:Z$967)</f>
        <v>1057951</v>
      </c>
      <c r="C131" s="84">
        <f>SUMIF('Todas las localidades'!$C$8:$C$967,'Estr. fij x períodos'!$A131,'Todas las localidades'!AA$8:AA$967)</f>
        <v>924277</v>
      </c>
      <c r="D131" s="84">
        <f>SUMIF('Todas las localidades'!$C$8:$C$967,'Estr. fij x períodos'!$A131,'Todas las localidades'!AB$8:AB$967)</f>
        <v>703507</v>
      </c>
      <c r="E131" s="84">
        <f>SUMIF('Todas las localidades'!$C$8:$C$967,'Estr. fij x períodos'!$A131,'Todas las localidades'!AC$8:AC$967)</f>
        <v>488613</v>
      </c>
      <c r="F131" s="84">
        <f>SUMIF('Todas las localidades'!$C$8:$C$967,'Estr. fij x períodos'!$A131,'Todas las localidades'!AD$8:AD$967)</f>
        <v>339520</v>
      </c>
      <c r="G131" s="85">
        <f>SUMIF('Todas las localidades'!$C$8:$C$967,'Estr. fij x períodos'!$A131,'Todas las localidades'!AE$8:AE$967)</f>
        <v>233247</v>
      </c>
      <c r="M131" s="95" t="s">
        <v>687</v>
      </c>
      <c r="N131" s="130">
        <f t="shared" si="84"/>
        <v>2.898666316107243</v>
      </c>
      <c r="O131" s="131">
        <f t="shared" si="83"/>
        <v>2.8381266154087976</v>
      </c>
      <c r="P131" s="131">
        <f t="shared" si="83"/>
        <v>2.4495216412126122</v>
      </c>
      <c r="Q131" s="131">
        <f t="shared" si="83"/>
        <v>2.0721692846863466</v>
      </c>
      <c r="R131" s="131">
        <f t="shared" si="83"/>
        <v>1.7928116553456885</v>
      </c>
      <c r="S131" s="132">
        <f t="shared" si="83"/>
        <v>1.5337846301953306</v>
      </c>
      <c r="U131" s="95" t="s">
        <v>687</v>
      </c>
      <c r="V131" s="130">
        <f t="shared" si="85"/>
        <v>1.5224061747412088</v>
      </c>
      <c r="W131" s="131">
        <f t="shared" si="86"/>
        <v>2.628377775416312</v>
      </c>
      <c r="X131" s="131">
        <f t="shared" si="87"/>
        <v>3.5120364513543252</v>
      </c>
      <c r="Y131" s="131">
        <f t="shared" si="88"/>
        <v>3.7074523281434639</v>
      </c>
      <c r="Z131" s="131">
        <f t="shared" si="88"/>
        <v>3.8257147569151821</v>
      </c>
    </row>
    <row r="132" spans="1:45" x14ac:dyDescent="0.25">
      <c r="A132" s="95" t="s">
        <v>723</v>
      </c>
      <c r="B132" s="83">
        <f>SUMIF('Todas las localidades'!$C$8:$C$967,'Estr. fij x períodos'!$A132,'Todas las localidades'!Z$8:Z$967)</f>
        <v>593273</v>
      </c>
      <c r="C132" s="84">
        <f>SUMIF('Todas las localidades'!$C$8:$C$967,'Estr. fij x períodos'!$A132,'Todas las localidades'!AA$8:AA$967)</f>
        <v>534594</v>
      </c>
      <c r="D132" s="84">
        <f>SUMIF('Todas las localidades'!$C$8:$C$967,'Estr. fij x períodos'!$A132,'Todas las localidades'!AB$8:AB$967)</f>
        <v>439191</v>
      </c>
      <c r="E132" s="84">
        <f>SUMIF('Todas las localidades'!$C$8:$C$967,'Estr. fij x períodos'!$A132,'Todas las localidades'!AC$8:AC$967)</f>
        <v>348660</v>
      </c>
      <c r="F132" s="84">
        <f>SUMIF('Todas las localidades'!$C$8:$C$967,'Estr. fij x períodos'!$A132,'Todas las localidades'!AD$8:AD$967)</f>
        <v>255051</v>
      </c>
      <c r="G132" s="85">
        <f>SUMIF('Todas las localidades'!$C$8:$C$967,'Estr. fij x períodos'!$A132,'Todas las localidades'!AE$8:AE$967)</f>
        <v>220742</v>
      </c>
      <c r="M132" s="95" t="s">
        <v>723</v>
      </c>
      <c r="N132" s="130">
        <f t="shared" si="84"/>
        <v>1.6255010500069402</v>
      </c>
      <c r="O132" s="131">
        <f t="shared" si="83"/>
        <v>1.6415484317340481</v>
      </c>
      <c r="P132" s="131">
        <f t="shared" si="83"/>
        <v>1.5292070428948232</v>
      </c>
      <c r="Q132" s="131">
        <f t="shared" si="83"/>
        <v>1.4786396244036522</v>
      </c>
      <c r="R132" s="131">
        <f t="shared" si="83"/>
        <v>1.3467789983140115</v>
      </c>
      <c r="S132" s="132">
        <f t="shared" si="83"/>
        <v>1.4515543044008186</v>
      </c>
      <c r="U132" s="95" t="s">
        <v>723</v>
      </c>
      <c r="V132" s="130">
        <f t="shared" si="85"/>
        <v>1.1717682355561914</v>
      </c>
      <c r="W132" s="131">
        <f t="shared" si="86"/>
        <v>1.886133317412428</v>
      </c>
      <c r="X132" s="131">
        <f t="shared" si="87"/>
        <v>2.210025088884505</v>
      </c>
      <c r="Y132" s="131">
        <f t="shared" si="88"/>
        <v>3.1757203048320837</v>
      </c>
      <c r="Z132" s="131">
        <f t="shared" si="88"/>
        <v>1.4551753357919008</v>
      </c>
    </row>
    <row r="133" spans="1:45" x14ac:dyDescent="0.25">
      <c r="A133" s="95" t="s">
        <v>740</v>
      </c>
      <c r="B133" s="83">
        <f>SUMIF('Todas las localidades'!$C$8:$C$967,'Estr. fij x períodos'!$A133,'Todas las localidades'!Z$8:Z$967)</f>
        <v>381324</v>
      </c>
      <c r="C133" s="84">
        <f>SUMIF('Todas las localidades'!$C$8:$C$967,'Estr. fij x períodos'!$A133,'Todas las localidades'!AA$8:AA$967)</f>
        <v>320512</v>
      </c>
      <c r="D133" s="84">
        <f>SUMIF('Todas las localidades'!$C$8:$C$967,'Estr. fij x períodos'!$A133,'Todas las localidades'!AB$8:AB$967)</f>
        <v>237498</v>
      </c>
      <c r="E133" s="84">
        <f>SUMIF('Todas las localidades'!$C$8:$C$967,'Estr. fij x períodos'!$A133,'Todas las localidades'!AC$8:AC$967)</f>
        <v>157539</v>
      </c>
      <c r="F133" s="84">
        <f>SUMIF('Todas las localidades'!$C$8:$C$967,'Estr. fij x períodos'!$A133,'Todas las localidades'!AD$8:AD$967)</f>
        <v>116274</v>
      </c>
      <c r="G133" s="85">
        <f>SUMIF('Todas las localidades'!$C$8:$C$967,'Estr. fij x períodos'!$A133,'Todas las localidades'!AE$8:AE$967)</f>
        <v>102021</v>
      </c>
      <c r="M133" s="95" t="s">
        <v>740</v>
      </c>
      <c r="N133" s="130">
        <f t="shared" si="84"/>
        <v>1.0447847152876439</v>
      </c>
      <c r="O133" s="131">
        <f t="shared" si="83"/>
        <v>0.98417859338478031</v>
      </c>
      <c r="P133" s="131">
        <f t="shared" si="83"/>
        <v>0.82693774297158806</v>
      </c>
      <c r="Q133" s="131">
        <f t="shared" si="83"/>
        <v>0.66811050246350878</v>
      </c>
      <c r="R133" s="131">
        <f t="shared" si="83"/>
        <v>0.61397673896578864</v>
      </c>
      <c r="S133" s="132">
        <f t="shared" si="83"/>
        <v>0.6708692577274642</v>
      </c>
      <c r="U133" s="95" t="s">
        <v>740</v>
      </c>
      <c r="V133" s="130">
        <f t="shared" si="85"/>
        <v>1.9622898171941585</v>
      </c>
      <c r="W133" s="131">
        <f t="shared" si="86"/>
        <v>2.8904192890159304</v>
      </c>
      <c r="X133" s="131">
        <f t="shared" si="87"/>
        <v>3.9637188471810472</v>
      </c>
      <c r="Y133" s="131">
        <f t="shared" si="88"/>
        <v>3.0838302552092349</v>
      </c>
      <c r="Z133" s="131">
        <f t="shared" si="88"/>
        <v>1.3162958984007074</v>
      </c>
    </row>
    <row r="134" spans="1:45" x14ac:dyDescent="0.25">
      <c r="A134" s="95" t="s">
        <v>753</v>
      </c>
      <c r="B134" s="83">
        <f>SUMIF('Todas las localidades'!$C$8:$C$967,'Estr. fij x períodos'!$A134,'Todas las localidades'!Z$8:Z$967)</f>
        <v>263243</v>
      </c>
      <c r="C134" s="84">
        <f>SUMIF('Todas las localidades'!$C$8:$C$967,'Estr. fij x períodos'!$A134,'Todas las localidades'!AA$8:AA$967)</f>
        <v>189362</v>
      </c>
      <c r="D134" s="84">
        <f>SUMIF('Todas las localidades'!$C$8:$C$967,'Estr. fij x períodos'!$A134,'Todas las localidades'!AB$8:AB$967)</f>
        <v>149129</v>
      </c>
      <c r="E134" s="84">
        <f>SUMIF('Todas las localidades'!$C$8:$C$967,'Estr. fij x períodos'!$A134,'Todas las localidades'!AC$8:AC$967)</f>
        <v>104280</v>
      </c>
      <c r="F134" s="84">
        <f>SUMIF('Todas las localidades'!$C$8:$C$967,'Estr. fij x períodos'!$A134,'Todas las localidades'!AD$8:AD$967)</f>
        <v>70297</v>
      </c>
      <c r="G134" s="85">
        <f>SUMIF('Todas las localidades'!$C$8:$C$967,'Estr. fij x períodos'!$A134,'Todas las localidades'!AE$8:AE$967)</f>
        <v>38014</v>
      </c>
      <c r="M134" s="95" t="s">
        <v>753</v>
      </c>
      <c r="N134" s="130">
        <f t="shared" si="84"/>
        <v>0.72125610453699551</v>
      </c>
      <c r="O134" s="131">
        <f t="shared" si="83"/>
        <v>0.58146349216418969</v>
      </c>
      <c r="P134" s="131">
        <f t="shared" si="83"/>
        <v>0.51924815649651768</v>
      </c>
      <c r="Q134" s="131">
        <f t="shared" si="83"/>
        <v>0.44224327434409699</v>
      </c>
      <c r="R134" s="131">
        <f t="shared" si="83"/>
        <v>0.37119840049433278</v>
      </c>
      <c r="S134" s="132">
        <f t="shared" si="83"/>
        <v>0.24997229946042307</v>
      </c>
      <c r="U134" s="95" t="s">
        <v>753</v>
      </c>
      <c r="V134" s="130">
        <f t="shared" si="85"/>
        <v>3.7534829158746099</v>
      </c>
      <c r="W134" s="131">
        <f t="shared" si="86"/>
        <v>2.2963964286006844</v>
      </c>
      <c r="X134" s="131">
        <f t="shared" si="87"/>
        <v>3.4456478432643789</v>
      </c>
      <c r="Y134" s="131">
        <f t="shared" si="88"/>
        <v>4.0222930613379111</v>
      </c>
      <c r="Z134" s="131">
        <f t="shared" si="88"/>
        <v>6.3406528215963194</v>
      </c>
    </row>
    <row r="135" spans="1:45" x14ac:dyDescent="0.25">
      <c r="A135" s="95" t="s">
        <v>767</v>
      </c>
      <c r="B135" s="83">
        <f>SUMIF('Todas las localidades'!$C$8:$C$967,'Estr. fij x períodos'!$A135,'Todas las localidades'!Z$8:Z$967)</f>
        <v>2880673</v>
      </c>
      <c r="C135" s="84">
        <f>SUMIF('Todas las localidades'!$C$8:$C$967,'Estr. fij x períodos'!$A135,'Todas las localidades'!AA$8:AA$967)</f>
        <v>2685119</v>
      </c>
      <c r="D135" s="84">
        <f>SUMIF('Todas las localidades'!$C$8:$C$967,'Estr. fij x períodos'!$A135,'Todas las localidades'!AB$8:AB$967)</f>
        <v>2459452</v>
      </c>
      <c r="E135" s="84">
        <f>SUMIF('Todas las localidades'!$C$8:$C$967,'Estr. fij x períodos'!$A135,'Todas las localidades'!AC$8:AC$967)</f>
        <v>2065803</v>
      </c>
      <c r="F135" s="84">
        <f>SUMIF('Todas las localidades'!$C$8:$C$967,'Estr. fij x períodos'!$A135,'Todas las localidades'!AD$8:AD$967)</f>
        <v>1709994</v>
      </c>
      <c r="G135" s="85">
        <f>SUMIF('Todas las localidades'!$C$8:$C$967,'Estr. fij x períodos'!$A135,'Todas las localidades'!AE$8:AE$967)</f>
        <v>1414350</v>
      </c>
      <c r="M135" s="95" t="s">
        <v>767</v>
      </c>
      <c r="N135" s="130">
        <f t="shared" si="84"/>
        <v>7.8927188431407505</v>
      </c>
      <c r="O135" s="131">
        <f t="shared" si="83"/>
        <v>8.2450474256525439</v>
      </c>
      <c r="P135" s="131">
        <f t="shared" si="83"/>
        <v>8.5634981592559019</v>
      </c>
      <c r="Q135" s="131">
        <f t="shared" si="83"/>
        <v>8.7609079676818045</v>
      </c>
      <c r="R135" s="131">
        <f t="shared" si="83"/>
        <v>9.0295039284024359</v>
      </c>
      <c r="S135" s="132">
        <f t="shared" si="83"/>
        <v>9.3004767123125518</v>
      </c>
      <c r="U135" s="95" t="s">
        <v>767</v>
      </c>
      <c r="V135" s="130">
        <f t="shared" si="85"/>
        <v>0.78944094650257135</v>
      </c>
      <c r="W135" s="131">
        <f t="shared" si="86"/>
        <v>0.83796372898269778</v>
      </c>
      <c r="X135" s="131">
        <f t="shared" si="87"/>
        <v>1.6654162464180535</v>
      </c>
      <c r="Y135" s="131">
        <f t="shared" si="88"/>
        <v>1.9082706279570198</v>
      </c>
      <c r="Z135" s="131">
        <f t="shared" si="88"/>
        <v>1.9163283143721836</v>
      </c>
    </row>
    <row r="136" spans="1:45" x14ac:dyDescent="0.25">
      <c r="A136" s="95" t="s">
        <v>882</v>
      </c>
      <c r="B136" s="83">
        <f>SUMIF('Todas las localidades'!$C$8:$C$967,'Estr. fij x períodos'!$A136,'Todas las localidades'!Z$8:Z$967)</f>
        <v>600429</v>
      </c>
      <c r="C136" s="84">
        <f>SUMIF('Todas las localidades'!$C$8:$C$967,'Estr. fij x períodos'!$A136,'Todas las localidades'!AA$8:AA$967)</f>
        <v>535364</v>
      </c>
      <c r="D136" s="84">
        <f>SUMIF('Todas las localidades'!$C$8:$C$967,'Estr. fij x períodos'!$A136,'Todas las localidades'!AB$8:AB$967)</f>
        <v>420391</v>
      </c>
      <c r="E136" s="84">
        <f>SUMIF('Todas las localidades'!$C$8:$C$967,'Estr. fij x períodos'!$A136,'Todas las localidades'!AC$8:AC$967)</f>
        <v>327600</v>
      </c>
      <c r="F136" s="84">
        <f>SUMIF('Todas las localidades'!$C$8:$C$967,'Estr. fij x períodos'!$A136,'Todas las localidades'!AD$8:AD$967)</f>
        <v>239143</v>
      </c>
      <c r="G136" s="85">
        <f>SUMIF('Todas las localidades'!$C$8:$C$967,'Estr. fij x períodos'!$A136,'Todas las localidades'!AE$8:AE$967)</f>
        <v>196622</v>
      </c>
      <c r="M136" s="95" t="s">
        <v>947</v>
      </c>
      <c r="N136" s="130">
        <f t="shared" si="84"/>
        <v>1.6451076822215356</v>
      </c>
      <c r="O136" s="131">
        <f t="shared" si="83"/>
        <v>1.6439128284396514</v>
      </c>
      <c r="P136" s="131">
        <f t="shared" si="83"/>
        <v>1.4637478408473708</v>
      </c>
      <c r="Q136" s="131">
        <f t="shared" si="83"/>
        <v>1.3893258215873243</v>
      </c>
      <c r="R136" s="131">
        <f t="shared" si="83"/>
        <v>1.2627779149809555</v>
      </c>
      <c r="S136" s="132">
        <f t="shared" si="83"/>
        <v>1.2929461110250777</v>
      </c>
      <c r="U136" s="95" t="s">
        <v>947</v>
      </c>
      <c r="V136" s="130">
        <f t="shared" si="85"/>
        <v>1.2912352829757863</v>
      </c>
      <c r="W136" s="131">
        <f t="shared" si="86"/>
        <v>2.3247247340662569</v>
      </c>
      <c r="X136" s="131">
        <f t="shared" si="87"/>
        <v>2.389773674625594</v>
      </c>
      <c r="Y136" s="131">
        <f t="shared" si="88"/>
        <v>3.1973682480007688</v>
      </c>
      <c r="Z136" s="131">
        <f t="shared" si="88"/>
        <v>1.9770762669911708</v>
      </c>
    </row>
    <row r="137" spans="1:45" x14ac:dyDescent="0.25">
      <c r="A137" s="95" t="s">
        <v>926</v>
      </c>
      <c r="B137" s="83">
        <f>SUMIF('Todas las localidades'!$C$8:$C$967,'Estr. fij x períodos'!$A137,'Todas las localidades'!Z$8:Z$967)</f>
        <v>125694</v>
      </c>
      <c r="C137" s="84">
        <f>SUMIF('Todas las localidades'!$C$8:$C$967,'Estr. fij x períodos'!$A137,'Todas las localidades'!AA$8:AA$967)</f>
        <v>99312</v>
      </c>
      <c r="D137" s="84">
        <f>SUMIF('Todas las localidades'!$C$8:$C$967,'Estr. fij x períodos'!$A137,'Todas las localidades'!AB$8:AB$967)</f>
        <v>67748</v>
      </c>
      <c r="E137" s="84">
        <f>SUMIF('Todas las localidades'!$C$8:$C$967,'Estr. fij x períodos'!$A137,'Todas las localidades'!AC$8:AC$967)</f>
        <v>24240</v>
      </c>
      <c r="F137" s="84">
        <f>SUMIF('Todas las localidades'!$C$8:$C$967,'Estr. fij x períodos'!$A137,'Todas las localidades'!AD$8:AD$967)</f>
        <v>11562</v>
      </c>
      <c r="G137" s="85">
        <f>SUMIF('Todas las localidades'!$C$8:$C$967,'Estr. fij x períodos'!$A137,'Todas las localidades'!AE$8:AE$967)</f>
        <v>7064</v>
      </c>
      <c r="M137" s="95" t="s">
        <v>926</v>
      </c>
      <c r="N137" s="130">
        <f t="shared" si="84"/>
        <v>0.3443873713780542</v>
      </c>
      <c r="O137" s="131">
        <f t="shared" si="83"/>
        <v>0.30495190341150813</v>
      </c>
      <c r="P137" s="131">
        <f t="shared" si="83"/>
        <v>0.23588989469738333</v>
      </c>
      <c r="Q137" s="131">
        <f t="shared" si="83"/>
        <v>0.10279993258631484</v>
      </c>
      <c r="R137" s="131">
        <f t="shared" si="83"/>
        <v>6.1052333762685117E-2</v>
      </c>
      <c r="S137" s="132">
        <f t="shared" si="83"/>
        <v>4.6451421144536972E-2</v>
      </c>
      <c r="U137" s="95" t="s">
        <v>926</v>
      </c>
      <c r="V137" s="130">
        <f t="shared" si="85"/>
        <v>2.670195012360967</v>
      </c>
      <c r="W137" s="131">
        <f t="shared" si="86"/>
        <v>3.7025587695375894</v>
      </c>
      <c r="X137" s="131">
        <f t="shared" si="87"/>
        <v>10.222258395201569</v>
      </c>
      <c r="Y137" s="131">
        <f t="shared" si="88"/>
        <v>7.6836989087613894</v>
      </c>
      <c r="Z137" s="131">
        <f t="shared" si="88"/>
        <v>5.0505250656830505</v>
      </c>
    </row>
    <row r="138" spans="1:45" ht="15.75" thickBot="1" x14ac:dyDescent="0.3">
      <c r="A138" s="96" t="s">
        <v>506</v>
      </c>
      <c r="B138" s="97">
        <f>SUMIF('Todas las localidades'!$C$8:$C$967,'Estr. fij x períodos'!$A138,'Todas las localidades'!Z$8:Z$967)</f>
        <v>1171193</v>
      </c>
      <c r="C138" s="98">
        <f>SUMIF('Todas las localidades'!$C$8:$C$967,'Estr. fij x períodos'!$A138,'Todas las localidades'!AA$8:AA$967)</f>
        <v>1072184</v>
      </c>
      <c r="D138" s="98">
        <f>SUMIF('Todas las localidades'!$C$8:$C$967,'Estr. fij x períodos'!$A138,'Todas las localidades'!AB$8:AB$967)</f>
        <v>890108</v>
      </c>
      <c r="E138" s="98">
        <f>SUMIF('Todas las localidades'!$C$8:$C$967,'Estr. fij x períodos'!$A138,'Todas las localidades'!AC$8:AC$967)</f>
        <v>705484</v>
      </c>
      <c r="F138" s="98">
        <f>SUMIF('Todas las localidades'!$C$8:$C$967,'Estr. fij x períodos'!$A138,'Todas las localidades'!AD$8:AD$967)</f>
        <v>522546</v>
      </c>
      <c r="G138" s="101">
        <f>SUMIF('Todas las localidades'!$C$8:$C$967,'Estr. fij x períodos'!$A138,'Todas las localidades'!AE$8:AE$967)</f>
        <v>457829</v>
      </c>
      <c r="M138" s="96" t="s">
        <v>506</v>
      </c>
      <c r="N138" s="133">
        <f t="shared" si="84"/>
        <v>3.2089366130951156</v>
      </c>
      <c r="O138" s="134">
        <f t="shared" si="83"/>
        <v>3.2922965161044435</v>
      </c>
      <c r="P138" s="134">
        <f t="shared" si="83"/>
        <v>3.09924252213052</v>
      </c>
      <c r="Q138" s="134">
        <f t="shared" si="83"/>
        <v>2.9919021303928934</v>
      </c>
      <c r="R138" s="134">
        <f t="shared" si="83"/>
        <v>2.75926766981111</v>
      </c>
      <c r="S138" s="135">
        <f t="shared" si="83"/>
        <v>3.0105899902579587</v>
      </c>
      <c r="U138" s="96" t="s">
        <v>506</v>
      </c>
      <c r="V138" s="133">
        <f t="shared" si="85"/>
        <v>0.9928742143778766</v>
      </c>
      <c r="W138" s="134">
        <f t="shared" si="86"/>
        <v>1.7848494390919185</v>
      </c>
      <c r="X138" s="134">
        <f t="shared" si="87"/>
        <v>2.2257212310985692</v>
      </c>
      <c r="Y138" s="134">
        <f t="shared" si="88"/>
        <v>3.0472162486048471</v>
      </c>
      <c r="Z138" s="134">
        <f t="shared" si="88"/>
        <v>1.3309520157140373</v>
      </c>
    </row>
    <row r="139" spans="1:45" x14ac:dyDescent="0.25">
      <c r="A139" s="89"/>
      <c r="B139" s="86">
        <f t="shared" ref="B139:G139" si="89">SUM(B115:B138)</f>
        <v>36497854</v>
      </c>
      <c r="C139" s="87">
        <f t="shared" si="89"/>
        <v>32566447</v>
      </c>
      <c r="D139" s="87">
        <f t="shared" si="89"/>
        <v>28720179</v>
      </c>
      <c r="E139" s="87">
        <f t="shared" si="89"/>
        <v>23579782</v>
      </c>
      <c r="F139" s="87">
        <f t="shared" si="89"/>
        <v>18937851</v>
      </c>
      <c r="G139" s="88">
        <f t="shared" si="89"/>
        <v>15207285</v>
      </c>
      <c r="M139" s="89" t="s">
        <v>967</v>
      </c>
      <c r="N139" s="124">
        <f>SUM(N115:N138)</f>
        <v>100</v>
      </c>
      <c r="O139" s="125">
        <f t="shared" ref="O139:S139" si="90">SUM(O115:O138)</f>
        <v>100</v>
      </c>
      <c r="P139" s="125">
        <f t="shared" si="90"/>
        <v>100.00000000000001</v>
      </c>
      <c r="Q139" s="125">
        <f t="shared" si="90"/>
        <v>99.999999999999972</v>
      </c>
      <c r="R139" s="125">
        <f t="shared" si="90"/>
        <v>100</v>
      </c>
      <c r="S139" s="126">
        <f t="shared" si="90"/>
        <v>100</v>
      </c>
      <c r="U139" s="89" t="s">
        <v>967</v>
      </c>
      <c r="V139" s="191">
        <f t="shared" si="85"/>
        <v>1.2830034813433244</v>
      </c>
      <c r="W139" s="192">
        <f t="shared" si="86"/>
        <v>1.2018660890819792</v>
      </c>
      <c r="X139" s="192">
        <f t="shared" si="87"/>
        <v>1.8850692896506525</v>
      </c>
      <c r="Y139" s="192">
        <f t="shared" si="88"/>
        <v>2.2164771370496257</v>
      </c>
      <c r="Z139" s="192">
        <f t="shared" si="88"/>
        <v>2.2181227968107233</v>
      </c>
    </row>
    <row r="140" spans="1:45" x14ac:dyDescent="0.25">
      <c r="B140" s="81"/>
      <c r="C140" s="81"/>
      <c r="D140" s="81"/>
      <c r="E140" s="81"/>
      <c r="F140" s="81"/>
      <c r="G140" s="81"/>
    </row>
    <row r="141" spans="1:45" x14ac:dyDescent="0.25">
      <c r="A141" s="336">
        <v>2010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P141" s="336">
        <v>2010</v>
      </c>
      <c r="Q141" s="336"/>
      <c r="R141" s="336"/>
      <c r="S141" s="336"/>
      <c r="T141" s="336"/>
      <c r="U141" s="336"/>
      <c r="V141" s="336"/>
      <c r="W141" s="336"/>
      <c r="X141" s="336"/>
      <c r="Y141" s="336"/>
    </row>
    <row r="142" spans="1:45" ht="15" customHeight="1" x14ac:dyDescent="0.25">
      <c r="A142" s="333" t="s">
        <v>27</v>
      </c>
      <c r="B142" s="338" t="s">
        <v>966</v>
      </c>
      <c r="C142" s="339"/>
      <c r="D142" s="339"/>
      <c r="E142" s="339"/>
      <c r="F142" s="339"/>
      <c r="G142" s="339"/>
      <c r="H142" s="339"/>
      <c r="I142" s="340"/>
      <c r="J142" s="340"/>
      <c r="K142" s="340"/>
      <c r="L142" s="340"/>
      <c r="M142" s="345"/>
      <c r="N142" s="346" t="s">
        <v>967</v>
      </c>
      <c r="P142" s="333" t="s">
        <v>27</v>
      </c>
      <c r="Q142" s="338" t="s">
        <v>966</v>
      </c>
      <c r="R142" s="339"/>
      <c r="S142" s="339"/>
      <c r="T142" s="339"/>
      <c r="U142" s="339"/>
      <c r="V142" s="339"/>
      <c r="W142" s="339"/>
      <c r="X142" s="345"/>
      <c r="Y142" s="343" t="s">
        <v>967</v>
      </c>
      <c r="AK142" s="336" t="s">
        <v>931</v>
      </c>
      <c r="AL142" s="338" t="s">
        <v>966</v>
      </c>
      <c r="AM142" s="339"/>
      <c r="AN142" s="339"/>
      <c r="AO142" s="339"/>
      <c r="AP142" s="339"/>
      <c r="AQ142" s="339"/>
      <c r="AR142" s="339"/>
      <c r="AS142" s="340"/>
    </row>
    <row r="143" spans="1:45" ht="15.75" thickBot="1" x14ac:dyDescent="0.3">
      <c r="A143" s="333"/>
      <c r="B143" s="107" t="s">
        <v>940</v>
      </c>
      <c r="C143" s="105">
        <v>1</v>
      </c>
      <c r="D143" s="105">
        <v>2</v>
      </c>
      <c r="E143" s="105">
        <v>3</v>
      </c>
      <c r="F143" s="105">
        <v>4</v>
      </c>
      <c r="G143" s="105">
        <v>5</v>
      </c>
      <c r="H143" s="105">
        <v>6</v>
      </c>
      <c r="I143" s="106"/>
      <c r="J143" s="106"/>
      <c r="K143" s="106"/>
      <c r="L143" s="106"/>
      <c r="M143" s="115">
        <v>7</v>
      </c>
      <c r="N143" s="344"/>
      <c r="P143" s="333"/>
      <c r="Q143" s="107" t="s">
        <v>940</v>
      </c>
      <c r="R143" s="105">
        <v>1</v>
      </c>
      <c r="S143" s="105">
        <v>2</v>
      </c>
      <c r="T143" s="105">
        <v>3</v>
      </c>
      <c r="U143" s="105">
        <v>4</v>
      </c>
      <c r="V143" s="105">
        <v>5</v>
      </c>
      <c r="W143" s="105">
        <v>6</v>
      </c>
      <c r="X143" s="115">
        <v>7</v>
      </c>
      <c r="Y143" s="344"/>
      <c r="AK143" s="337"/>
      <c r="AL143" s="107" t="s">
        <v>940</v>
      </c>
      <c r="AM143" s="105">
        <v>1</v>
      </c>
      <c r="AN143" s="105">
        <v>2</v>
      </c>
      <c r="AO143" s="105">
        <v>3</v>
      </c>
      <c r="AP143" s="105">
        <v>4</v>
      </c>
      <c r="AQ143" s="105">
        <v>5</v>
      </c>
      <c r="AR143" s="105">
        <v>6</v>
      </c>
      <c r="AS143" s="106">
        <v>7</v>
      </c>
    </row>
    <row r="144" spans="1:45" x14ac:dyDescent="0.25">
      <c r="A144" s="92" t="s">
        <v>940</v>
      </c>
      <c r="B144" s="156">
        <f>SUMIF('Todas las localidades'!$AR$8:$AR$967,'Estr. fij x períodos'!AL144,'Todas las localidades'!$Z$8:$Z$967)</f>
        <v>13588171</v>
      </c>
      <c r="C144" s="157"/>
      <c r="D144" s="157"/>
      <c r="E144" s="157"/>
      <c r="F144" s="157"/>
      <c r="G144" s="157"/>
      <c r="H144" s="157"/>
      <c r="I144" s="164"/>
      <c r="J144" s="164"/>
      <c r="K144" s="164"/>
      <c r="L144" s="164"/>
      <c r="M144" s="164"/>
      <c r="N144" s="119">
        <f>SUM(B144:M144)</f>
        <v>13588171</v>
      </c>
      <c r="P144" s="92" t="s">
        <v>940</v>
      </c>
      <c r="Q144" s="168">
        <f>B144/$N$168*100</f>
        <v>37.230054676639348</v>
      </c>
      <c r="R144" s="170"/>
      <c r="S144" s="170"/>
      <c r="T144" s="170"/>
      <c r="U144" s="170"/>
      <c r="V144" s="170"/>
      <c r="W144" s="170"/>
      <c r="X144" s="171"/>
      <c r="Y144" s="172">
        <f>SUM(Q144:X144)</f>
        <v>37.230054676639348</v>
      </c>
      <c r="AK144" s="92" t="s">
        <v>940</v>
      </c>
      <c r="AL144" s="108" t="str">
        <f>CONCATENATE($AK144,AL$28)</f>
        <v>GBAGBA</v>
      </c>
      <c r="AM144" s="110"/>
      <c r="AN144" s="110"/>
      <c r="AO144" s="110"/>
      <c r="AP144" s="110"/>
      <c r="AQ144" s="110"/>
      <c r="AR144" s="110"/>
      <c r="AS144" s="111"/>
    </row>
    <row r="145" spans="1:45" x14ac:dyDescent="0.25">
      <c r="A145" s="95" t="s">
        <v>36</v>
      </c>
      <c r="B145" s="158"/>
      <c r="C145" s="113">
        <f>SUMIF('Todas las localidades'!$AR$8:$AR$967,'Estr. fij x períodos'!AM145,'Todas las localidades'!$Z$8:$Z$967)</f>
        <v>0</v>
      </c>
      <c r="D145" s="113">
        <f>SUMIF('Todas las localidades'!$AR$8:$AR$967,'Estr. fij x períodos'!AN145,'Todas las localidades'!$Z$8:$Z$967)</f>
        <v>1380631</v>
      </c>
      <c r="E145" s="113">
        <f>SUMIF('Todas las localidades'!$AR$8:$AR$967,'Estr. fij x períodos'!AO145,'Todas las localidades'!$Z$8:$Z$967)</f>
        <v>541845</v>
      </c>
      <c r="F145" s="113">
        <f>SUMIF('Todas las localidades'!$AR$8:$AR$967,'Estr. fij x períodos'!AP145,'Todas las localidades'!$Z$8:$Z$967)</f>
        <v>864469</v>
      </c>
      <c r="G145" s="113">
        <f>SUMIF('Todas las localidades'!$AR$8:$AR$967,'Estr. fij x períodos'!AQ145,'Todas las localidades'!$Z$8:$Z$967)</f>
        <v>1271082</v>
      </c>
      <c r="H145" s="113">
        <f>SUMIF('Todas las localidades'!$AR$8:$AR$967,'Estr. fij x períodos'!AR145,'Todas las localidades'!$Z$8:$Z$967)</f>
        <v>277905</v>
      </c>
      <c r="I145" s="114"/>
      <c r="J145" s="114"/>
      <c r="K145" s="114"/>
      <c r="L145" s="114"/>
      <c r="M145" s="114">
        <f>SUMIF('Todas las localidades'!$AR$8:$AR$967,'Estr. fij x períodos'!AS145,'Todas las localidades'!$Z$8:$Z$967)</f>
        <v>159647</v>
      </c>
      <c r="N145" s="165">
        <f t="shared" ref="N145:N168" si="91">SUM(B145:M145)</f>
        <v>4495579</v>
      </c>
      <c r="P145" s="95" t="s">
        <v>36</v>
      </c>
      <c r="Q145" s="173"/>
      <c r="R145" s="174">
        <f t="shared" ref="R145:R167" si="92">C145/$N$168*100</f>
        <v>0</v>
      </c>
      <c r="S145" s="174">
        <f t="shared" ref="S145:S167" si="93">D145/$N$168*100</f>
        <v>3.7827730912617494</v>
      </c>
      <c r="T145" s="174">
        <f t="shared" ref="T145:T167" si="94">E145/$N$168*100</f>
        <v>1.4845941353154626</v>
      </c>
      <c r="U145" s="174">
        <f t="shared" ref="U145:U167" si="95">F145/$N$168*100</f>
        <v>2.3685474767913752</v>
      </c>
      <c r="V145" s="174">
        <f t="shared" ref="V145:V167" si="96">G145/$N$168*100</f>
        <v>3.4826211973997157</v>
      </c>
      <c r="W145" s="174">
        <f t="shared" ref="W145:W167" si="97">H145/$N$168*100</f>
        <v>0.76142832945739769</v>
      </c>
      <c r="X145" s="181">
        <f t="shared" ref="X145:X167" si="98">M145/$N$168*100</f>
        <v>0.43741475868690805</v>
      </c>
      <c r="Y145" s="169">
        <f t="shared" ref="Y145:Y168" si="99">SUM(Q145:X145)</f>
        <v>12.317378988912608</v>
      </c>
      <c r="AK145" s="95" t="s">
        <v>36</v>
      </c>
      <c r="AL145" s="112"/>
      <c r="AM145" s="103" t="str">
        <f t="shared" ref="AM145:AS160" si="100">CONCATENATE($AK145,AM$28)</f>
        <v>Buenos Aires1</v>
      </c>
      <c r="AN145" s="103" t="str">
        <f t="shared" si="100"/>
        <v>Buenos Aires2</v>
      </c>
      <c r="AO145" s="103" t="str">
        <f t="shared" si="100"/>
        <v>Buenos Aires3</v>
      </c>
      <c r="AP145" s="103" t="str">
        <f t="shared" si="100"/>
        <v>Buenos Aires4</v>
      </c>
      <c r="AQ145" s="103" t="str">
        <f t="shared" si="100"/>
        <v>Buenos Aires5</v>
      </c>
      <c r="AR145" s="103" t="str">
        <f t="shared" si="100"/>
        <v>Buenos Aires6</v>
      </c>
      <c r="AS145" s="104" t="str">
        <f t="shared" si="100"/>
        <v>Buenos Aires7</v>
      </c>
    </row>
    <row r="146" spans="1:45" x14ac:dyDescent="0.25">
      <c r="A146" s="95" t="s">
        <v>1</v>
      </c>
      <c r="B146" s="158"/>
      <c r="C146" s="113">
        <f>SUMIF('Todas las localidades'!$AR$8:$AR$967,'Estr. fij x períodos'!AM146,'Todas las localidades'!$Z$8:$Z$967)</f>
        <v>0</v>
      </c>
      <c r="D146" s="113">
        <f>SUMIF('Todas las localidades'!$AR$8:$AR$967,'Estr. fij x períodos'!AN146,'Todas las localidades'!$Z$8:$Z$967)</f>
        <v>0</v>
      </c>
      <c r="E146" s="113">
        <f>SUMIF('Todas las localidades'!$AR$8:$AR$967,'Estr. fij x períodos'!AO146,'Todas las localidades'!$Z$8:$Z$967)</f>
        <v>195055</v>
      </c>
      <c r="F146" s="113">
        <f>SUMIF('Todas las localidades'!$AR$8:$AR$967,'Estr. fij x períodos'!AP146,'Todas las localidades'!$Z$8:$Z$967)</f>
        <v>0</v>
      </c>
      <c r="G146" s="113">
        <f>SUMIF('Todas las localidades'!$AR$8:$AR$967,'Estr. fij x períodos'!AQ146,'Todas las localidades'!$Z$8:$Z$967)</f>
        <v>59836</v>
      </c>
      <c r="H146" s="113">
        <f>SUMIF('Todas las localidades'!$AR$8:$AR$967,'Estr. fij x períodos'!AR146,'Todas las localidades'!$Z$8:$Z$967)</f>
        <v>0</v>
      </c>
      <c r="I146" s="114"/>
      <c r="J146" s="114"/>
      <c r="K146" s="114"/>
      <c r="L146" s="114"/>
      <c r="M146" s="114">
        <f>SUMIF('Todas las localidades'!$AR$8:$AR$967,'Estr. fij x períodos'!AS146,'Todas las localidades'!$Z$8:$Z$967)</f>
        <v>28815</v>
      </c>
      <c r="N146" s="165">
        <f t="shared" si="91"/>
        <v>283706</v>
      </c>
      <c r="P146" s="95" t="s">
        <v>1</v>
      </c>
      <c r="Q146" s="173"/>
      <c r="R146" s="174">
        <f t="shared" si="92"/>
        <v>0</v>
      </c>
      <c r="S146" s="174">
        <f t="shared" si="93"/>
        <v>0</v>
      </c>
      <c r="T146" s="174">
        <f t="shared" si="94"/>
        <v>0.53442868175208325</v>
      </c>
      <c r="U146" s="174">
        <f t="shared" si="95"/>
        <v>0</v>
      </c>
      <c r="V146" s="174">
        <f t="shared" si="96"/>
        <v>0.16394388557749176</v>
      </c>
      <c r="W146" s="174">
        <f t="shared" si="97"/>
        <v>0</v>
      </c>
      <c r="X146" s="181">
        <f t="shared" si="98"/>
        <v>7.8949847297871259E-2</v>
      </c>
      <c r="Y146" s="169">
        <f t="shared" si="99"/>
        <v>0.77732241462744622</v>
      </c>
      <c r="AK146" s="95" t="s">
        <v>1</v>
      </c>
      <c r="AL146" s="112"/>
      <c r="AM146" s="103" t="str">
        <f t="shared" si="100"/>
        <v>Catamarca1</v>
      </c>
      <c r="AN146" s="103" t="str">
        <f t="shared" si="100"/>
        <v>Catamarca2</v>
      </c>
      <c r="AO146" s="103" t="str">
        <f t="shared" si="100"/>
        <v>Catamarca3</v>
      </c>
      <c r="AP146" s="103" t="str">
        <f t="shared" si="100"/>
        <v>Catamarca4</v>
      </c>
      <c r="AQ146" s="103" t="str">
        <f t="shared" si="100"/>
        <v>Catamarca5</v>
      </c>
      <c r="AR146" s="103" t="str">
        <f t="shared" si="100"/>
        <v>Catamarca6</v>
      </c>
      <c r="AS146" s="104" t="str">
        <f t="shared" si="100"/>
        <v>Catamarca7</v>
      </c>
    </row>
    <row r="147" spans="1:45" x14ac:dyDescent="0.25">
      <c r="A147" s="95" t="s">
        <v>199</v>
      </c>
      <c r="B147" s="158"/>
      <c r="C147" s="113">
        <f>SUMIF('Todas las localidades'!$AR$8:$AR$967,'Estr. fij x períodos'!AM147,'Todas las localidades'!$Z$8:$Z$967)</f>
        <v>0</v>
      </c>
      <c r="D147" s="113">
        <f>SUMIF('Todas las localidades'!$AR$8:$AR$967,'Estr. fij x períodos'!AN147,'Todas las localidades'!$Z$8:$Z$967)</f>
        <v>0</v>
      </c>
      <c r="E147" s="113">
        <f>SUMIF('Todas las localidades'!$AR$8:$AR$967,'Estr. fij x períodos'!AO147,'Todas las localidades'!$Z$8:$Z$967)</f>
        <v>385726</v>
      </c>
      <c r="F147" s="113">
        <f>SUMIF('Todas las localidades'!$AR$8:$AR$967,'Estr. fij x períodos'!AP147,'Todas las localidades'!$Z$8:$Z$967)</f>
        <v>89882</v>
      </c>
      <c r="G147" s="113">
        <f>SUMIF('Todas las localidades'!$AR$8:$AR$967,'Estr. fij x períodos'!AQ147,'Todas las localidades'!$Z$8:$Z$967)</f>
        <v>257006</v>
      </c>
      <c r="H147" s="113">
        <f>SUMIF('Todas las localidades'!$AR$8:$AR$967,'Estr. fij x períodos'!AR147,'Todas las localidades'!$Z$8:$Z$967)</f>
        <v>105582</v>
      </c>
      <c r="I147" s="114"/>
      <c r="J147" s="114"/>
      <c r="K147" s="114"/>
      <c r="L147" s="114"/>
      <c r="M147" s="114">
        <f>SUMIF('Todas las localidades'!$AR$8:$AR$967,'Estr. fij x períodos'!AS147,'Todas las localidades'!$Z$8:$Z$967)</f>
        <v>54492</v>
      </c>
      <c r="N147" s="165">
        <f t="shared" si="91"/>
        <v>892688</v>
      </c>
      <c r="P147" s="95" t="s">
        <v>199</v>
      </c>
      <c r="Q147" s="173"/>
      <c r="R147" s="174">
        <f t="shared" si="92"/>
        <v>0</v>
      </c>
      <c r="S147" s="174">
        <f t="shared" si="93"/>
        <v>0</v>
      </c>
      <c r="T147" s="174">
        <f t="shared" si="94"/>
        <v>1.056845698379965</v>
      </c>
      <c r="U147" s="174">
        <f t="shared" si="95"/>
        <v>0.24626653391730921</v>
      </c>
      <c r="V147" s="174">
        <f t="shared" si="96"/>
        <v>0.70416742858360926</v>
      </c>
      <c r="W147" s="174">
        <f t="shared" si="97"/>
        <v>0.28928276166593248</v>
      </c>
      <c r="X147" s="181">
        <f t="shared" si="98"/>
        <v>0.14930192882025339</v>
      </c>
      <c r="Y147" s="169">
        <f t="shared" si="99"/>
        <v>2.4458643513670695</v>
      </c>
      <c r="AK147" s="95" t="s">
        <v>199</v>
      </c>
      <c r="AL147" s="112"/>
      <c r="AM147" s="103" t="str">
        <f t="shared" si="100"/>
        <v>Chaco1</v>
      </c>
      <c r="AN147" s="103" t="str">
        <f t="shared" si="100"/>
        <v>Chaco2</v>
      </c>
      <c r="AO147" s="103" t="str">
        <f t="shared" si="100"/>
        <v>Chaco3</v>
      </c>
      <c r="AP147" s="103" t="str">
        <f t="shared" si="100"/>
        <v>Chaco4</v>
      </c>
      <c r="AQ147" s="103" t="str">
        <f t="shared" si="100"/>
        <v>Chaco5</v>
      </c>
      <c r="AR147" s="103" t="str">
        <f t="shared" si="100"/>
        <v>Chaco6</v>
      </c>
      <c r="AS147" s="104" t="str">
        <f t="shared" si="100"/>
        <v>Chaco7</v>
      </c>
    </row>
    <row r="148" spans="1:45" x14ac:dyDescent="0.25">
      <c r="A148" s="95" t="s">
        <v>260</v>
      </c>
      <c r="B148" s="158"/>
      <c r="C148" s="113">
        <f>SUMIF('Todas las localidades'!$AR$8:$AR$967,'Estr. fij x períodos'!AM148,'Todas las localidades'!$Z$8:$Z$967)</f>
        <v>0</v>
      </c>
      <c r="D148" s="113">
        <f>SUMIF('Todas las localidades'!$AR$8:$AR$967,'Estr. fij x períodos'!AN148,'Todas las localidades'!$Z$8:$Z$967)</f>
        <v>0</v>
      </c>
      <c r="E148" s="113">
        <f>SUMIF('Todas las localidades'!$AR$8:$AR$967,'Estr. fij x períodos'!AO148,'Todas las localidades'!$Z$8:$Z$967)</f>
        <v>175196</v>
      </c>
      <c r="F148" s="113">
        <f>SUMIF('Todas las localidades'!$AR$8:$AR$967,'Estr. fij x períodos'!AP148,'Todas las localidades'!$Z$8:$Z$967)</f>
        <v>179230</v>
      </c>
      <c r="G148" s="113">
        <f>SUMIF('Todas las localidades'!$AR$8:$AR$967,'Estr. fij x períodos'!AQ148,'Todas las localidades'!$Z$8:$Z$967)</f>
        <v>67817</v>
      </c>
      <c r="H148" s="113">
        <f>SUMIF('Todas las localidades'!$AR$8:$AR$967,'Estr. fij x períodos'!AR148,'Todas las localidades'!$Z$8:$Z$967)</f>
        <v>22226</v>
      </c>
      <c r="I148" s="114"/>
      <c r="J148" s="114"/>
      <c r="K148" s="114"/>
      <c r="L148" s="114"/>
      <c r="M148" s="114">
        <f>SUMIF('Todas las localidades'!$AR$8:$AR$967,'Estr. fij x períodos'!AS148,'Todas las localidades'!$Z$8:$Z$967)</f>
        <v>19799</v>
      </c>
      <c r="N148" s="165">
        <f t="shared" si="91"/>
        <v>464268</v>
      </c>
      <c r="P148" s="95" t="s">
        <v>260</v>
      </c>
      <c r="Q148" s="173"/>
      <c r="R148" s="174">
        <f t="shared" si="92"/>
        <v>0</v>
      </c>
      <c r="S148" s="174">
        <f t="shared" si="93"/>
        <v>0</v>
      </c>
      <c r="T148" s="174">
        <f t="shared" si="94"/>
        <v>0.48001726348075147</v>
      </c>
      <c r="U148" s="174">
        <f t="shared" si="95"/>
        <v>0.49106996811374176</v>
      </c>
      <c r="V148" s="174">
        <f t="shared" si="96"/>
        <v>0.18581092466422822</v>
      </c>
      <c r="W148" s="174">
        <f t="shared" si="97"/>
        <v>6.089673107903823E-2</v>
      </c>
      <c r="X148" s="181">
        <f t="shared" si="98"/>
        <v>5.4247025044266983E-2</v>
      </c>
      <c r="Y148" s="169">
        <f t="shared" si="99"/>
        <v>1.2720419123820268</v>
      </c>
      <c r="AK148" s="95" t="s">
        <v>260</v>
      </c>
      <c r="AL148" s="112"/>
      <c r="AM148" s="103" t="str">
        <f t="shared" si="100"/>
        <v>Chubut1</v>
      </c>
      <c r="AN148" s="103" t="str">
        <f t="shared" si="100"/>
        <v>Chubut2</v>
      </c>
      <c r="AO148" s="103" t="str">
        <f t="shared" si="100"/>
        <v>Chubut3</v>
      </c>
      <c r="AP148" s="103" t="str">
        <f t="shared" si="100"/>
        <v>Chubut4</v>
      </c>
      <c r="AQ148" s="103" t="str">
        <f t="shared" si="100"/>
        <v>Chubut5</v>
      </c>
      <c r="AR148" s="103" t="str">
        <f t="shared" si="100"/>
        <v>Chubut6</v>
      </c>
      <c r="AS148" s="104" t="str">
        <f t="shared" si="100"/>
        <v>Chubut7</v>
      </c>
    </row>
    <row r="149" spans="1:45" x14ac:dyDescent="0.25">
      <c r="A149" s="95" t="s">
        <v>276</v>
      </c>
      <c r="B149" s="158"/>
      <c r="C149" s="113">
        <f>SUMIF('Todas las localidades'!$AR$8:$AR$967,'Estr. fij x períodos'!AM149,'Todas las localidades'!$Z$8:$Z$967)</f>
        <v>1454536</v>
      </c>
      <c r="D149" s="113">
        <f>SUMIF('Todas las localidades'!$AR$8:$AR$967,'Estr. fij x períodos'!AN149,'Todas las localidades'!$Z$8:$Z$967)</f>
        <v>0</v>
      </c>
      <c r="E149" s="113">
        <f>SUMIF('Todas las localidades'!$AR$8:$AR$967,'Estr. fij x períodos'!AO149,'Todas las localidades'!$Z$8:$Z$967)</f>
        <v>163048</v>
      </c>
      <c r="F149" s="113">
        <f>SUMIF('Todas las localidades'!$AR$8:$AR$967,'Estr. fij x períodos'!AP149,'Todas las localidades'!$Z$8:$Z$967)</f>
        <v>229759</v>
      </c>
      <c r="G149" s="113">
        <f>SUMIF('Todas las localidades'!$AR$8:$AR$967,'Estr. fij x períodos'!AQ149,'Todas las localidades'!$Z$8:$Z$967)</f>
        <v>659104</v>
      </c>
      <c r="H149" s="113">
        <f>SUMIF('Todas las localidades'!$AR$8:$AR$967,'Estr. fij x períodos'!AR149,'Todas las localidades'!$Z$8:$Z$967)</f>
        <v>301894</v>
      </c>
      <c r="I149" s="114"/>
      <c r="J149" s="114"/>
      <c r="K149" s="114"/>
      <c r="L149" s="114"/>
      <c r="M149" s="114">
        <f>SUMIF('Todas las localidades'!$AR$8:$AR$967,'Estr. fij x períodos'!AS149,'Todas las localidades'!$Z$8:$Z$967)</f>
        <v>157996</v>
      </c>
      <c r="N149" s="165">
        <f t="shared" si="91"/>
        <v>2966337</v>
      </c>
      <c r="P149" s="95" t="s">
        <v>276</v>
      </c>
      <c r="Q149" s="173"/>
      <c r="R149" s="174">
        <f t="shared" si="92"/>
        <v>3.9852644486988194</v>
      </c>
      <c r="S149" s="174">
        <f t="shared" si="93"/>
        <v>0</v>
      </c>
      <c r="T149" s="174">
        <f t="shared" si="94"/>
        <v>0.4467331147743645</v>
      </c>
      <c r="U149" s="174">
        <f t="shared" si="95"/>
        <v>0.62951372428636487</v>
      </c>
      <c r="V149" s="174">
        <f t="shared" si="96"/>
        <v>1.8058705588553234</v>
      </c>
      <c r="W149" s="174">
        <f t="shared" si="97"/>
        <v>0.82715548152502338</v>
      </c>
      <c r="X149" s="181">
        <f t="shared" si="98"/>
        <v>0.43289120505550815</v>
      </c>
      <c r="Y149" s="169">
        <f t="shared" si="99"/>
        <v>8.1274285331954044</v>
      </c>
      <c r="AK149" s="95" t="s">
        <v>276</v>
      </c>
      <c r="AL149" s="112"/>
      <c r="AM149" s="103" t="str">
        <f t="shared" si="100"/>
        <v>Córdoba1</v>
      </c>
      <c r="AN149" s="103" t="str">
        <f t="shared" si="100"/>
        <v>Córdoba2</v>
      </c>
      <c r="AO149" s="103" t="str">
        <f t="shared" si="100"/>
        <v>Córdoba3</v>
      </c>
      <c r="AP149" s="103" t="str">
        <f t="shared" si="100"/>
        <v>Córdoba4</v>
      </c>
      <c r="AQ149" s="103" t="str">
        <f t="shared" si="100"/>
        <v>Córdoba5</v>
      </c>
      <c r="AR149" s="103" t="str">
        <f t="shared" si="100"/>
        <v>Córdoba6</v>
      </c>
      <c r="AS149" s="104" t="str">
        <f t="shared" si="100"/>
        <v>Córdoba7</v>
      </c>
    </row>
    <row r="150" spans="1:45" x14ac:dyDescent="0.25">
      <c r="A150" s="95" t="s">
        <v>396</v>
      </c>
      <c r="B150" s="158"/>
      <c r="C150" s="113">
        <f>SUMIF('Todas las localidades'!$AR$8:$AR$967,'Estr. fij x períodos'!AM150,'Todas las localidades'!$Z$8:$Z$967)</f>
        <v>0</v>
      </c>
      <c r="D150" s="113">
        <f>SUMIF('Todas las localidades'!$AR$8:$AR$967,'Estr. fij x períodos'!AN150,'Todas las localidades'!$Z$8:$Z$967)</f>
        <v>0</v>
      </c>
      <c r="E150" s="113">
        <f>SUMIF('Todas las localidades'!$AR$8:$AR$967,'Estr. fij x períodos'!AO150,'Todas las localidades'!$Z$8:$Z$967)</f>
        <v>346334</v>
      </c>
      <c r="F150" s="113">
        <f>SUMIF('Todas las localidades'!$AR$8:$AR$967,'Estr. fij x períodos'!AP150,'Todas las localidades'!$Z$8:$Z$967)</f>
        <v>71606</v>
      </c>
      <c r="G150" s="113">
        <f>SUMIF('Todas las localidades'!$AR$8:$AR$967,'Estr. fij x períodos'!AQ150,'Todas las localidades'!$Z$8:$Z$967)</f>
        <v>293174</v>
      </c>
      <c r="H150" s="113">
        <f>SUMIF('Todas las localidades'!$AR$8:$AR$967,'Estr. fij x períodos'!AR150,'Todas las localidades'!$Z$8:$Z$967)</f>
        <v>69709</v>
      </c>
      <c r="I150" s="114"/>
      <c r="J150" s="114"/>
      <c r="K150" s="114"/>
      <c r="L150" s="114"/>
      <c r="M150" s="114">
        <f>SUMIF('Todas las localidades'!$AR$8:$AR$967,'Estr. fij x períodos'!AS150,'Todas las localidades'!$Z$8:$Z$967)</f>
        <v>41401</v>
      </c>
      <c r="N150" s="165">
        <f t="shared" si="91"/>
        <v>822224</v>
      </c>
      <c r="P150" s="95" t="s">
        <v>396</v>
      </c>
      <c r="Q150" s="173"/>
      <c r="R150" s="174">
        <f t="shared" si="92"/>
        <v>0</v>
      </c>
      <c r="S150" s="174">
        <f t="shared" si="93"/>
        <v>0</v>
      </c>
      <c r="T150" s="174">
        <f t="shared" si="94"/>
        <v>0.94891606503768688</v>
      </c>
      <c r="U150" s="174">
        <f t="shared" si="95"/>
        <v>0.19619235695337045</v>
      </c>
      <c r="V150" s="174">
        <f t="shared" si="96"/>
        <v>0.80326366585827202</v>
      </c>
      <c r="W150" s="174">
        <f t="shared" si="97"/>
        <v>0.19099479109100495</v>
      </c>
      <c r="X150" s="181">
        <f t="shared" si="98"/>
        <v>0.11343406656183128</v>
      </c>
      <c r="Y150" s="169">
        <f t="shared" si="99"/>
        <v>2.2528009455021656</v>
      </c>
      <c r="AK150" s="95" t="s">
        <v>396</v>
      </c>
      <c r="AL150" s="112"/>
      <c r="AM150" s="103" t="str">
        <f t="shared" si="100"/>
        <v>Corrientes1</v>
      </c>
      <c r="AN150" s="103" t="str">
        <f t="shared" si="100"/>
        <v>Corrientes2</v>
      </c>
      <c r="AO150" s="103" t="str">
        <f t="shared" si="100"/>
        <v>Corrientes3</v>
      </c>
      <c r="AP150" s="103" t="str">
        <f t="shared" si="100"/>
        <v>Corrientes4</v>
      </c>
      <c r="AQ150" s="103" t="str">
        <f t="shared" si="100"/>
        <v>Corrientes5</v>
      </c>
      <c r="AR150" s="103" t="str">
        <f t="shared" si="100"/>
        <v>Corrientes6</v>
      </c>
      <c r="AS150" s="104" t="str">
        <f t="shared" si="100"/>
        <v>Corrientes7</v>
      </c>
    </row>
    <row r="151" spans="1:45" x14ac:dyDescent="0.25">
      <c r="A151" s="95" t="s">
        <v>429</v>
      </c>
      <c r="B151" s="158"/>
      <c r="C151" s="113">
        <f>SUMIF('Todas las localidades'!$AR$8:$AR$967,'Estr. fij x períodos'!AM151,'Todas las localidades'!$Z$8:$Z$967)</f>
        <v>0</v>
      </c>
      <c r="D151" s="113">
        <f>SUMIF('Todas las localidades'!$AR$8:$AR$967,'Estr. fij x períodos'!AN151,'Todas las localidades'!$Z$8:$Z$967)</f>
        <v>0</v>
      </c>
      <c r="E151" s="113">
        <f>SUMIF('Todas las localidades'!$AR$8:$AR$967,'Estr. fij x períodos'!AO151,'Todas las localidades'!$Z$8:$Z$967)</f>
        <v>413526</v>
      </c>
      <c r="F151" s="113">
        <f>SUMIF('Todas las localidades'!$AR$8:$AR$967,'Estr. fij x períodos'!AP151,'Todas las localidades'!$Z$8:$Z$967)</f>
        <v>155172</v>
      </c>
      <c r="G151" s="113">
        <f>SUMIF('Todas las localidades'!$AR$8:$AR$967,'Estr. fij x períodos'!AQ151,'Todas las localidades'!$Z$8:$Z$967)</f>
        <v>358646</v>
      </c>
      <c r="H151" s="113">
        <f>SUMIF('Todas las localidades'!$AR$8:$AR$967,'Estr. fij x períodos'!AR151,'Todas las localidades'!$Z$8:$Z$967)</f>
        <v>81495</v>
      </c>
      <c r="I151" s="114"/>
      <c r="J151" s="114"/>
      <c r="K151" s="114"/>
      <c r="L151" s="114"/>
      <c r="M151" s="114">
        <f>SUMIF('Todas las localidades'!$AR$8:$AR$967,'Estr. fij x períodos'!AS151,'Todas las localidades'!$Z$8:$Z$967)</f>
        <v>50698</v>
      </c>
      <c r="N151" s="165">
        <f t="shared" si="91"/>
        <v>1059537</v>
      </c>
      <c r="P151" s="95" t="s">
        <v>429</v>
      </c>
      <c r="Q151" s="173"/>
      <c r="R151" s="174">
        <f t="shared" si="92"/>
        <v>0</v>
      </c>
      <c r="S151" s="174">
        <f t="shared" si="93"/>
        <v>0</v>
      </c>
      <c r="T151" s="174">
        <f t="shared" si="94"/>
        <v>1.1330145602533233</v>
      </c>
      <c r="U151" s="174">
        <f t="shared" si="95"/>
        <v>0.42515376383499154</v>
      </c>
      <c r="V151" s="174">
        <f t="shared" si="96"/>
        <v>0.98264955523138431</v>
      </c>
      <c r="W151" s="174">
        <f t="shared" si="97"/>
        <v>0.22328710066076762</v>
      </c>
      <c r="X151" s="181">
        <f t="shared" si="98"/>
        <v>0.13890679709552239</v>
      </c>
      <c r="Y151" s="169">
        <f t="shared" si="99"/>
        <v>2.9030117770759896</v>
      </c>
      <c r="AK151" s="95" t="s">
        <v>429</v>
      </c>
      <c r="AL151" s="112"/>
      <c r="AM151" s="103" t="str">
        <f t="shared" si="100"/>
        <v>Entre Ríos1</v>
      </c>
      <c r="AN151" s="103" t="str">
        <f t="shared" si="100"/>
        <v>Entre Ríos2</v>
      </c>
      <c r="AO151" s="103" t="str">
        <f t="shared" si="100"/>
        <v>Entre Ríos3</v>
      </c>
      <c r="AP151" s="103" t="str">
        <f t="shared" si="100"/>
        <v>Entre Ríos4</v>
      </c>
      <c r="AQ151" s="103" t="str">
        <f t="shared" si="100"/>
        <v>Entre Ríos5</v>
      </c>
      <c r="AR151" s="103" t="str">
        <f t="shared" si="100"/>
        <v>Entre Ríos6</v>
      </c>
      <c r="AS151" s="104" t="str">
        <f t="shared" si="100"/>
        <v>Entre Ríos7</v>
      </c>
    </row>
    <row r="152" spans="1:45" x14ac:dyDescent="0.25">
      <c r="A152" s="95" t="s">
        <v>461</v>
      </c>
      <c r="B152" s="158"/>
      <c r="C152" s="113">
        <f>SUMIF('Todas las localidades'!$AR$8:$AR$967,'Estr. fij x períodos'!AM152,'Todas las localidades'!$Z$8:$Z$967)</f>
        <v>0</v>
      </c>
      <c r="D152" s="113">
        <f>SUMIF('Todas las localidades'!$AR$8:$AR$967,'Estr. fij x períodos'!AN152,'Todas las localidades'!$Z$8:$Z$967)</f>
        <v>0</v>
      </c>
      <c r="E152" s="113">
        <f>SUMIF('Todas las localidades'!$AR$8:$AR$967,'Estr. fij x períodos'!AO152,'Todas las localidades'!$Z$8:$Z$967)</f>
        <v>222226</v>
      </c>
      <c r="F152" s="113">
        <f>SUMIF('Todas las localidades'!$AR$8:$AR$967,'Estr. fij x períodos'!AP152,'Todas las localidades'!$Z$8:$Z$967)</f>
        <v>52837</v>
      </c>
      <c r="G152" s="114">
        <f>SUMIF('Todas las localidades'!$AR$8:$AR$967,'Estr. fij x períodos'!AQ152,'Todas las localidades'!$Z$8:$Z$967)</f>
        <v>59760</v>
      </c>
      <c r="H152" s="159">
        <f>SUMIF('Todas las localidades'!$AR$8:$AR$967,'Estr. fij x períodos'!AR152,'Todas las localidades'!$Z$8:$Z$967)</f>
        <v>29834</v>
      </c>
      <c r="I152" s="159"/>
      <c r="J152" s="159"/>
      <c r="K152" s="159"/>
      <c r="L152" s="159"/>
      <c r="M152" s="159">
        <f>SUMIF('Todas las localidades'!$AR$8:$AR$967,'Estr. fij x períodos'!AS152,'Todas las localidades'!$Z$8:$Z$967)</f>
        <v>64046</v>
      </c>
      <c r="N152" s="165">
        <f t="shared" si="91"/>
        <v>428703</v>
      </c>
      <c r="P152" s="95" t="s">
        <v>461</v>
      </c>
      <c r="Q152" s="173"/>
      <c r="R152" s="174">
        <f t="shared" si="92"/>
        <v>0</v>
      </c>
      <c r="S152" s="174">
        <f t="shared" si="93"/>
        <v>0</v>
      </c>
      <c r="T152" s="174">
        <f t="shared" si="94"/>
        <v>0.60887415462837902</v>
      </c>
      <c r="U152" s="174">
        <f t="shared" si="95"/>
        <v>0.14476741564038259</v>
      </c>
      <c r="V152" s="174">
        <f t="shared" si="96"/>
        <v>0.16373565415654301</v>
      </c>
      <c r="W152" s="174">
        <f t="shared" si="97"/>
        <v>8.1741792270855151E-2</v>
      </c>
      <c r="X152" s="181">
        <f t="shared" si="98"/>
        <v>0.17547881034320539</v>
      </c>
      <c r="Y152" s="169">
        <f t="shared" si="99"/>
        <v>1.1745978270393651</v>
      </c>
      <c r="AK152" s="95" t="s">
        <v>461</v>
      </c>
      <c r="AL152" s="112"/>
      <c r="AM152" s="103" t="str">
        <f t="shared" si="100"/>
        <v>Formosa1</v>
      </c>
      <c r="AN152" s="103" t="str">
        <f t="shared" si="100"/>
        <v>Formosa2</v>
      </c>
      <c r="AO152" s="103" t="str">
        <f t="shared" si="100"/>
        <v>Formosa3</v>
      </c>
      <c r="AP152" s="103" t="str">
        <f t="shared" si="100"/>
        <v>Formosa4</v>
      </c>
      <c r="AQ152" s="103" t="str">
        <f t="shared" si="100"/>
        <v>Formosa5</v>
      </c>
      <c r="AR152" s="103" t="str">
        <f t="shared" si="100"/>
        <v>Formosa6</v>
      </c>
      <c r="AS152" s="104" t="str">
        <f t="shared" si="100"/>
        <v>Formosa7</v>
      </c>
    </row>
    <row r="153" spans="1:45" x14ac:dyDescent="0.25">
      <c r="A153" s="95" t="s">
        <v>486</v>
      </c>
      <c r="B153" s="158"/>
      <c r="C153" s="113">
        <f>SUMIF('Todas las localidades'!$AR$8:$AR$967,'Estr. fij x períodos'!AM153,'Todas las localidades'!$Z$8:$Z$967)</f>
        <v>0</v>
      </c>
      <c r="D153" s="113">
        <f>SUMIF('Todas las localidades'!$AR$8:$AR$967,'Estr. fij x períodos'!AN153,'Todas las localidades'!$Z$8:$Z$967)</f>
        <v>0</v>
      </c>
      <c r="E153" s="113">
        <f>SUMIF('Todas las localidades'!$AR$8:$AR$967,'Estr. fij x períodos'!AO153,'Todas las localidades'!$Z$8:$Z$967)</f>
        <v>310106</v>
      </c>
      <c r="F153" s="113">
        <f>SUMIF('Todas las localidades'!$AR$8:$AR$967,'Estr. fij x períodos'!AP153,'Todas las localidades'!$Z$8:$Z$967)</f>
        <v>59131</v>
      </c>
      <c r="G153" s="114">
        <f>SUMIF('Todas las localidades'!$AR$8:$AR$967,'Estr. fij x períodos'!AQ153,'Todas las localidades'!$Z$8:$Z$967)</f>
        <v>157036</v>
      </c>
      <c r="H153" s="159">
        <f>SUMIF('Todas las localidades'!$AR$8:$AR$967,'Estr. fij x períodos'!AR153,'Todas las localidades'!$Z$8:$Z$967)</f>
        <v>26339</v>
      </c>
      <c r="I153" s="159"/>
      <c r="J153" s="159"/>
      <c r="K153" s="159"/>
      <c r="L153" s="159"/>
      <c r="M153" s="159">
        <f>SUMIF('Todas las localidades'!$AR$8:$AR$967,'Estr. fij x períodos'!AS153,'Todas las localidades'!$Z$8:$Z$967)</f>
        <v>34901</v>
      </c>
      <c r="N153" s="165">
        <f t="shared" si="91"/>
        <v>587513</v>
      </c>
      <c r="P153" s="95" t="s">
        <v>486</v>
      </c>
      <c r="Q153" s="173"/>
      <c r="R153" s="174">
        <f t="shared" si="92"/>
        <v>0</v>
      </c>
      <c r="S153" s="174">
        <f t="shared" si="93"/>
        <v>0</v>
      </c>
      <c r="T153" s="174">
        <f t="shared" si="94"/>
        <v>0.84965543453595938</v>
      </c>
      <c r="U153" s="174">
        <f t="shared" si="95"/>
        <v>0.16201226515948033</v>
      </c>
      <c r="V153" s="174">
        <f t="shared" si="96"/>
        <v>0.43026091342247136</v>
      </c>
      <c r="W153" s="174">
        <f t="shared" si="97"/>
        <v>7.2165886794330433E-2</v>
      </c>
      <c r="X153" s="181">
        <f t="shared" si="98"/>
        <v>9.5624800296477699E-2</v>
      </c>
      <c r="Y153" s="169">
        <f t="shared" si="99"/>
        <v>1.6097193002087191</v>
      </c>
      <c r="AK153" s="95" t="s">
        <v>486</v>
      </c>
      <c r="AL153" s="112"/>
      <c r="AM153" s="103" t="str">
        <f t="shared" si="100"/>
        <v>Jujuy1</v>
      </c>
      <c r="AN153" s="103" t="str">
        <f t="shared" si="100"/>
        <v>Jujuy2</v>
      </c>
      <c r="AO153" s="103" t="str">
        <f t="shared" si="100"/>
        <v>Jujuy3</v>
      </c>
      <c r="AP153" s="103" t="str">
        <f t="shared" si="100"/>
        <v>Jujuy4</v>
      </c>
      <c r="AQ153" s="103" t="str">
        <f t="shared" si="100"/>
        <v>Jujuy5</v>
      </c>
      <c r="AR153" s="103" t="str">
        <f t="shared" si="100"/>
        <v>Jujuy6</v>
      </c>
      <c r="AS153" s="104" t="str">
        <f t="shared" si="100"/>
        <v>Jujuy7</v>
      </c>
    </row>
    <row r="154" spans="1:45" x14ac:dyDescent="0.25">
      <c r="A154" s="95" t="s">
        <v>532</v>
      </c>
      <c r="B154" s="158"/>
      <c r="C154" s="113">
        <f>SUMIF('Todas las localidades'!$AR$8:$AR$967,'Estr. fij x períodos'!AM154,'Todas las localidades'!$Z$8:$Z$967)</f>
        <v>0</v>
      </c>
      <c r="D154" s="113">
        <f>SUMIF('Todas las localidades'!$AR$8:$AR$967,'Estr. fij x períodos'!AN154,'Todas las localidades'!$Z$8:$Z$967)</f>
        <v>0</v>
      </c>
      <c r="E154" s="113">
        <f>SUMIF('Todas las localidades'!$AR$8:$AR$967,'Estr. fij x períodos'!AO154,'Todas las localidades'!$Z$8:$Z$967)</f>
        <v>114486</v>
      </c>
      <c r="F154" s="113">
        <f>SUMIF('Todas las localidades'!$AR$8:$AR$967,'Estr. fij x períodos'!AP154,'Todas las localidades'!$Z$8:$Z$967)</f>
        <v>56795</v>
      </c>
      <c r="G154" s="114">
        <f>SUMIF('Todas las localidades'!$AR$8:$AR$967,'Estr. fij x períodos'!AQ154,'Todas las localidades'!$Z$8:$Z$967)</f>
        <v>12184</v>
      </c>
      <c r="H154" s="159">
        <f>SUMIF('Todas las localidades'!$AR$8:$AR$967,'Estr. fij x períodos'!AR154,'Todas las localidades'!$Z$8:$Z$967)</f>
        <v>37687</v>
      </c>
      <c r="I154" s="159"/>
      <c r="J154" s="159"/>
      <c r="K154" s="159"/>
      <c r="L154" s="159"/>
      <c r="M154" s="159">
        <f>SUMIF('Todas las localidades'!$AR$8:$AR$967,'Estr. fij x períodos'!AS154,'Todas las localidades'!$Z$8:$Z$967)</f>
        <v>46188</v>
      </c>
      <c r="N154" s="165">
        <f t="shared" si="91"/>
        <v>267340</v>
      </c>
      <c r="P154" s="95" t="s">
        <v>532</v>
      </c>
      <c r="Q154" s="173"/>
      <c r="R154" s="174">
        <f t="shared" si="92"/>
        <v>0</v>
      </c>
      <c r="S154" s="174">
        <f t="shared" si="93"/>
        <v>0</v>
      </c>
      <c r="T154" s="174">
        <f t="shared" si="94"/>
        <v>0.31367871656234914</v>
      </c>
      <c r="U154" s="174">
        <f t="shared" si="95"/>
        <v>0.15561188885242402</v>
      </c>
      <c r="V154" s="174">
        <f t="shared" si="96"/>
        <v>3.338278464262584E-2</v>
      </c>
      <c r="W154" s="174">
        <f t="shared" si="97"/>
        <v>0.10325812580652001</v>
      </c>
      <c r="X154" s="181">
        <f t="shared" si="98"/>
        <v>0.12654990619448475</v>
      </c>
      <c r="Y154" s="169">
        <f t="shared" si="99"/>
        <v>0.73248142205840372</v>
      </c>
      <c r="AK154" s="95" t="s">
        <v>532</v>
      </c>
      <c r="AL154" s="112"/>
      <c r="AM154" s="103" t="str">
        <f t="shared" si="100"/>
        <v>La Pampa1</v>
      </c>
      <c r="AN154" s="103" t="str">
        <f t="shared" si="100"/>
        <v>La Pampa2</v>
      </c>
      <c r="AO154" s="103" t="str">
        <f t="shared" si="100"/>
        <v>La Pampa3</v>
      </c>
      <c r="AP154" s="103" t="str">
        <f t="shared" si="100"/>
        <v>La Pampa4</v>
      </c>
      <c r="AQ154" s="103" t="str">
        <f t="shared" si="100"/>
        <v>La Pampa5</v>
      </c>
      <c r="AR154" s="103" t="str">
        <f t="shared" si="100"/>
        <v>La Pampa6</v>
      </c>
      <c r="AS154" s="104" t="str">
        <f t="shared" si="100"/>
        <v>La Pampa7</v>
      </c>
    </row>
    <row r="155" spans="1:45" x14ac:dyDescent="0.25">
      <c r="A155" s="95" t="s">
        <v>563</v>
      </c>
      <c r="B155" s="158"/>
      <c r="C155" s="113">
        <f>SUMIF('Todas las localidades'!$AR$8:$AR$967,'Estr. fij x períodos'!AM155,'Todas las localidades'!$Z$8:$Z$967)</f>
        <v>0</v>
      </c>
      <c r="D155" s="113">
        <f>SUMIF('Todas las localidades'!$AR$8:$AR$967,'Estr. fij x períodos'!AN155,'Todas las localidades'!$Z$8:$Z$967)</f>
        <v>0</v>
      </c>
      <c r="E155" s="113">
        <f>SUMIF('Todas las localidades'!$AR$8:$AR$967,'Estr. fij x períodos'!AO155,'Todas las localidades'!$Z$8:$Z$967)</f>
        <v>178872</v>
      </c>
      <c r="F155" s="113">
        <f>SUMIF('Todas las localidades'!$AR$8:$AR$967,'Estr. fij x períodos'!AP155,'Todas las localidades'!$Z$8:$Z$967)</f>
        <v>0</v>
      </c>
      <c r="G155" s="114">
        <f>SUMIF('Todas las localidades'!$AR$8:$AR$967,'Estr. fij x períodos'!AQ155,'Todas las localidades'!$Z$8:$Z$967)</f>
        <v>69931</v>
      </c>
      <c r="H155" s="159">
        <f>SUMIF('Todas las localidades'!$AR$8:$AR$967,'Estr. fij x períodos'!AR155,'Todas las localidades'!$Z$8:$Z$967)</f>
        <v>6937</v>
      </c>
      <c r="I155" s="159"/>
      <c r="J155" s="159"/>
      <c r="K155" s="159"/>
      <c r="L155" s="159"/>
      <c r="M155" s="159">
        <f>SUMIF('Todas las localidades'!$AR$8:$AR$967,'Estr. fij x períodos'!AS155,'Todas las localidades'!$Z$8:$Z$967)</f>
        <v>32778</v>
      </c>
      <c r="N155" s="165">
        <f t="shared" si="91"/>
        <v>288518</v>
      </c>
      <c r="P155" s="95" t="s">
        <v>563</v>
      </c>
      <c r="Q155" s="173"/>
      <c r="R155" s="174">
        <f t="shared" si="92"/>
        <v>0</v>
      </c>
      <c r="S155" s="174">
        <f t="shared" si="93"/>
        <v>0</v>
      </c>
      <c r="T155" s="174">
        <f t="shared" si="94"/>
        <v>0.49008908852558841</v>
      </c>
      <c r="U155" s="174">
        <f t="shared" si="95"/>
        <v>0</v>
      </c>
      <c r="V155" s="174">
        <f t="shared" si="96"/>
        <v>0.19160304603114472</v>
      </c>
      <c r="W155" s="174">
        <f t="shared" si="97"/>
        <v>1.9006596935808882E-2</v>
      </c>
      <c r="X155" s="181">
        <f t="shared" si="98"/>
        <v>8.9808019945501458E-2</v>
      </c>
      <c r="Y155" s="169">
        <f t="shared" si="99"/>
        <v>0.7905067514380435</v>
      </c>
      <c r="AK155" s="95" t="s">
        <v>563</v>
      </c>
      <c r="AL155" s="112"/>
      <c r="AM155" s="103" t="str">
        <f t="shared" si="100"/>
        <v>La Rioja1</v>
      </c>
      <c r="AN155" s="103" t="str">
        <f t="shared" si="100"/>
        <v>La Rioja2</v>
      </c>
      <c r="AO155" s="103" t="str">
        <f t="shared" si="100"/>
        <v>La Rioja3</v>
      </c>
      <c r="AP155" s="103" t="str">
        <f t="shared" si="100"/>
        <v>La Rioja4</v>
      </c>
      <c r="AQ155" s="103" t="str">
        <f t="shared" si="100"/>
        <v>La Rioja5</v>
      </c>
      <c r="AR155" s="103" t="str">
        <f t="shared" si="100"/>
        <v>La Rioja6</v>
      </c>
      <c r="AS155" s="104" t="str">
        <f t="shared" si="100"/>
        <v>La Rioja7</v>
      </c>
    </row>
    <row r="156" spans="1:45" x14ac:dyDescent="0.25">
      <c r="A156" s="95" t="s">
        <v>582</v>
      </c>
      <c r="B156" s="158"/>
      <c r="C156" s="113">
        <f>SUMIF('Todas las localidades'!$AR$8:$AR$967,'Estr. fij x períodos'!AM156,'Todas las localidades'!$Z$8:$Z$967)</f>
        <v>0</v>
      </c>
      <c r="D156" s="113">
        <f>SUMIF('Todas las localidades'!$AR$8:$AR$967,'Estr. fij x períodos'!AN156,'Todas las localidades'!$Z$8:$Z$967)</f>
        <v>937154</v>
      </c>
      <c r="E156" s="113">
        <f>SUMIF('Todas las localidades'!$AR$8:$AR$967,'Estr. fij x períodos'!AO156,'Todas las localidades'!$Z$8:$Z$967)</f>
        <v>118009</v>
      </c>
      <c r="F156" s="113">
        <f>SUMIF('Todas las localidades'!$AR$8:$AR$967,'Estr. fij x períodos'!AP156,'Todas las localidades'!$Z$8:$Z$967)</f>
        <v>88879</v>
      </c>
      <c r="G156" s="114">
        <f>SUMIF('Todas las localidades'!$AR$8:$AR$967,'Estr. fij x períodos'!AQ156,'Todas las localidades'!$Z$8:$Z$967)</f>
        <v>136970</v>
      </c>
      <c r="H156" s="159">
        <f>SUMIF('Todas las localidades'!$AR$8:$AR$967,'Estr. fij x períodos'!AR156,'Todas las localidades'!$Z$8:$Z$967)</f>
        <v>57046</v>
      </c>
      <c r="I156" s="159"/>
      <c r="J156" s="159"/>
      <c r="K156" s="159"/>
      <c r="L156" s="159"/>
      <c r="M156" s="159">
        <f>SUMIF('Todas las localidades'!$AR$8:$AR$967,'Estr. fij x períodos'!AS156,'Todas las localidades'!$Z$8:$Z$967)</f>
        <v>68225</v>
      </c>
      <c r="N156" s="165">
        <f t="shared" si="91"/>
        <v>1406283</v>
      </c>
      <c r="P156" s="95" t="s">
        <v>582</v>
      </c>
      <c r="Q156" s="173"/>
      <c r="R156" s="174">
        <f t="shared" si="92"/>
        <v>0</v>
      </c>
      <c r="S156" s="174">
        <f t="shared" si="93"/>
        <v>2.5676961719447942</v>
      </c>
      <c r="T156" s="174">
        <f t="shared" si="94"/>
        <v>0.32333133887817078</v>
      </c>
      <c r="U156" s="174">
        <f t="shared" si="95"/>
        <v>0.24351842713820929</v>
      </c>
      <c r="V156" s="174">
        <f t="shared" si="96"/>
        <v>0.37528233851776599</v>
      </c>
      <c r="W156" s="174">
        <f t="shared" si="97"/>
        <v>0.15629960051897845</v>
      </c>
      <c r="X156" s="181">
        <f t="shared" si="98"/>
        <v>0.18692879860826886</v>
      </c>
      <c r="Y156" s="169">
        <f t="shared" si="99"/>
        <v>3.8530566756061875</v>
      </c>
      <c r="AK156" s="95" t="s">
        <v>582</v>
      </c>
      <c r="AL156" s="112"/>
      <c r="AM156" s="103" t="str">
        <f t="shared" si="100"/>
        <v>Mendoza1</v>
      </c>
      <c r="AN156" s="103" t="str">
        <f t="shared" si="100"/>
        <v>Mendoza2</v>
      </c>
      <c r="AO156" s="103" t="str">
        <f t="shared" si="100"/>
        <v>Mendoza3</v>
      </c>
      <c r="AP156" s="103" t="str">
        <f t="shared" si="100"/>
        <v>Mendoza4</v>
      </c>
      <c r="AQ156" s="103" t="str">
        <f t="shared" si="100"/>
        <v>Mendoza5</v>
      </c>
      <c r="AR156" s="103" t="str">
        <f t="shared" si="100"/>
        <v>Mendoza6</v>
      </c>
      <c r="AS156" s="104" t="str">
        <f t="shared" si="100"/>
        <v>Mendoza7</v>
      </c>
    </row>
    <row r="157" spans="1:45" x14ac:dyDescent="0.25">
      <c r="A157" s="95" t="s">
        <v>604</v>
      </c>
      <c r="B157" s="158"/>
      <c r="C157" s="113">
        <f>SUMIF('Todas las localidades'!$AR$8:$AR$967,'Estr. fij x períodos'!AM157,'Todas las localidades'!$Z$8:$Z$967)</f>
        <v>0</v>
      </c>
      <c r="D157" s="113">
        <f>SUMIF('Todas las localidades'!$AR$8:$AR$967,'Estr. fij x períodos'!AN157,'Todas las localidades'!$Z$8:$Z$967)</f>
        <v>0</v>
      </c>
      <c r="E157" s="113">
        <f>SUMIF('Todas las localidades'!$AR$8:$AR$967,'Estr. fij x períodos'!AO157,'Todas las localidades'!$Z$8:$Z$967)</f>
        <v>319469</v>
      </c>
      <c r="F157" s="113">
        <f>SUMIF('Todas las localidades'!$AR$8:$AR$967,'Estr. fij x períodos'!AP157,'Todas las localidades'!$Z$8:$Z$967)</f>
        <v>121283</v>
      </c>
      <c r="G157" s="114">
        <f>SUMIF('Todas las localidades'!$AR$8:$AR$967,'Estr. fij x períodos'!AQ157,'Todas las localidades'!$Z$8:$Z$967)</f>
        <v>244272</v>
      </c>
      <c r="H157" s="159">
        <f>SUMIF('Todas las localidades'!$AR$8:$AR$967,'Estr. fij x períodos'!AR157,'Todas las localidades'!$Z$8:$Z$967)</f>
        <v>78727</v>
      </c>
      <c r="I157" s="159"/>
      <c r="J157" s="159"/>
      <c r="K157" s="159"/>
      <c r="L157" s="159"/>
      <c r="M157" s="159">
        <f>SUMIF('Todas las localidades'!$AR$8:$AR$967,'Estr. fij x períodos'!AS157,'Todas las localidades'!$Z$8:$Z$967)</f>
        <v>48084</v>
      </c>
      <c r="N157" s="165">
        <f t="shared" si="91"/>
        <v>811835</v>
      </c>
      <c r="P157" s="95" t="s">
        <v>604</v>
      </c>
      <c r="Q157" s="173"/>
      <c r="R157" s="174">
        <f t="shared" si="92"/>
        <v>0</v>
      </c>
      <c r="S157" s="174">
        <f t="shared" si="93"/>
        <v>0</v>
      </c>
      <c r="T157" s="174">
        <f t="shared" si="94"/>
        <v>0.8753089976194216</v>
      </c>
      <c r="U157" s="174">
        <f t="shared" si="95"/>
        <v>0.33230172930167345</v>
      </c>
      <c r="V157" s="174">
        <f t="shared" si="96"/>
        <v>0.66927770602622283</v>
      </c>
      <c r="W157" s="174">
        <f t="shared" si="97"/>
        <v>0.21570309311884475</v>
      </c>
      <c r="X157" s="181">
        <f t="shared" si="98"/>
        <v>0.13174473216973251</v>
      </c>
      <c r="Y157" s="169">
        <f t="shared" si="99"/>
        <v>2.2243362582358954</v>
      </c>
      <c r="AK157" s="95" t="s">
        <v>604</v>
      </c>
      <c r="AL157" s="112"/>
      <c r="AM157" s="103" t="str">
        <f t="shared" si="100"/>
        <v>Misiones1</v>
      </c>
      <c r="AN157" s="103" t="str">
        <f t="shared" si="100"/>
        <v>Misiones2</v>
      </c>
      <c r="AO157" s="103" t="str">
        <f t="shared" si="100"/>
        <v>Misiones3</v>
      </c>
      <c r="AP157" s="103" t="str">
        <f t="shared" si="100"/>
        <v>Misiones4</v>
      </c>
      <c r="AQ157" s="103" t="str">
        <f t="shared" si="100"/>
        <v>Misiones5</v>
      </c>
      <c r="AR157" s="103" t="str">
        <f t="shared" si="100"/>
        <v>Misiones6</v>
      </c>
      <c r="AS157" s="104" t="str">
        <f t="shared" si="100"/>
        <v>Misiones7</v>
      </c>
    </row>
    <row r="158" spans="1:45" x14ac:dyDescent="0.25">
      <c r="A158" s="95" t="s">
        <v>639</v>
      </c>
      <c r="B158" s="158"/>
      <c r="C158" s="113">
        <f>SUMIF('Todas las localidades'!$AR$8:$AR$967,'Estr. fij x períodos'!AM158,'Todas las localidades'!$Z$8:$Z$967)</f>
        <v>0</v>
      </c>
      <c r="D158" s="113">
        <f>SUMIF('Todas las localidades'!$AR$8:$AR$967,'Estr. fij x períodos'!AN158,'Todas las localidades'!$Z$8:$Z$967)</f>
        <v>0</v>
      </c>
      <c r="E158" s="113">
        <f>SUMIF('Todas las localidades'!$AR$8:$AR$967,'Estr. fij x períodos'!AO158,'Todas las localidades'!$Z$8:$Z$967)</f>
        <v>263588</v>
      </c>
      <c r="F158" s="113">
        <f>SUMIF('Todas las localidades'!$AR$8:$AR$967,'Estr. fij x períodos'!AP158,'Todas las localidades'!$Z$8:$Z$967)</f>
        <v>0</v>
      </c>
      <c r="G158" s="114">
        <f>SUMIF('Todas las localidades'!$AR$8:$AR$967,'Estr. fij x períodos'!AQ158,'Todas las localidades'!$Z$8:$Z$967)</f>
        <v>197085</v>
      </c>
      <c r="H158" s="159">
        <f>SUMIF('Todas las localidades'!$AR$8:$AR$967,'Estr. fij x períodos'!AR158,'Todas las localidades'!$Z$8:$Z$967)</f>
        <v>14016</v>
      </c>
      <c r="I158" s="159"/>
      <c r="J158" s="159"/>
      <c r="K158" s="159"/>
      <c r="L158" s="159"/>
      <c r="M158" s="159">
        <f>SUMIF('Todas las localidades'!$AR$8:$AR$967,'Estr. fij x períodos'!AS158,'Todas las localidades'!$Z$8:$Z$967)</f>
        <v>30778</v>
      </c>
      <c r="N158" s="165">
        <f t="shared" si="91"/>
        <v>505467</v>
      </c>
      <c r="P158" s="95" t="s">
        <v>639</v>
      </c>
      <c r="Q158" s="173"/>
      <c r="R158" s="174">
        <f t="shared" si="92"/>
        <v>0</v>
      </c>
      <c r="S158" s="174">
        <f t="shared" si="93"/>
        <v>0</v>
      </c>
      <c r="T158" s="174">
        <f t="shared" si="94"/>
        <v>0.72220136559261816</v>
      </c>
      <c r="U158" s="174">
        <f t="shared" si="95"/>
        <v>0</v>
      </c>
      <c r="V158" s="174">
        <f t="shared" si="96"/>
        <v>0.53999065260110912</v>
      </c>
      <c r="W158" s="174">
        <f t="shared" si="97"/>
        <v>3.8402257842337799E-2</v>
      </c>
      <c r="X158" s="181">
        <f t="shared" si="98"/>
        <v>8.4328245710008048E-2</v>
      </c>
      <c r="Y158" s="169">
        <f t="shared" si="99"/>
        <v>1.384922521746073</v>
      </c>
      <c r="AK158" s="95" t="s">
        <v>639</v>
      </c>
      <c r="AL158" s="112"/>
      <c r="AM158" s="103" t="str">
        <f t="shared" si="100"/>
        <v>Neuquén1</v>
      </c>
      <c r="AN158" s="103" t="str">
        <f t="shared" si="100"/>
        <v>Neuquén2</v>
      </c>
      <c r="AO158" s="103" t="str">
        <f t="shared" si="100"/>
        <v>Neuquén3</v>
      </c>
      <c r="AP158" s="103" t="str">
        <f t="shared" si="100"/>
        <v>Neuquén4</v>
      </c>
      <c r="AQ158" s="103" t="str">
        <f t="shared" si="100"/>
        <v>Neuquén5</v>
      </c>
      <c r="AR158" s="103" t="str">
        <f t="shared" si="100"/>
        <v>Neuquén6</v>
      </c>
      <c r="AS158" s="104" t="str">
        <f t="shared" si="100"/>
        <v>Neuquén7</v>
      </c>
    </row>
    <row r="159" spans="1:45" x14ac:dyDescent="0.25">
      <c r="A159" s="95" t="s">
        <v>662</v>
      </c>
      <c r="B159" s="158"/>
      <c r="C159" s="113">
        <f>SUMIF('Todas las localidades'!$AR$8:$AR$967,'Estr. fij x períodos'!AM159,'Todas las localidades'!$Z$8:$Z$967)</f>
        <v>0</v>
      </c>
      <c r="D159" s="113">
        <f>SUMIF('Todas las localidades'!$AR$8:$AR$967,'Estr. fij x períodos'!AN159,'Todas las localidades'!$Z$8:$Z$967)</f>
        <v>0</v>
      </c>
      <c r="E159" s="113">
        <f>SUMIF('Todas las localidades'!$AR$8:$AR$967,'Estr. fij x períodos'!AO159,'Todas las localidades'!$Z$8:$Z$967)</f>
        <v>109305</v>
      </c>
      <c r="F159" s="113">
        <f>SUMIF('Todas las localidades'!$AR$8:$AR$967,'Estr. fij x períodos'!AP159,'Todas las localidades'!$Z$8:$Z$967)</f>
        <v>212036</v>
      </c>
      <c r="G159" s="114">
        <f>SUMIF('Todas las localidades'!$AR$8:$AR$967,'Estr. fij x períodos'!AQ159,'Todas las localidades'!$Z$8:$Z$967)</f>
        <v>148466</v>
      </c>
      <c r="H159" s="159">
        <f>SUMIF('Todas las localidades'!$AR$8:$AR$967,'Estr. fij x períodos'!AR159,'Todas las localidades'!$Z$8:$Z$967)</f>
        <v>50624</v>
      </c>
      <c r="I159" s="159"/>
      <c r="J159" s="159"/>
      <c r="K159" s="159"/>
      <c r="L159" s="159"/>
      <c r="M159" s="159">
        <f>SUMIF('Todas las localidades'!$AR$8:$AR$967,'Estr. fij x períodos'!AS159,'Todas las localidades'!$Z$8:$Z$967)</f>
        <v>35474</v>
      </c>
      <c r="N159" s="165">
        <f t="shared" si="91"/>
        <v>555905</v>
      </c>
      <c r="P159" s="95" t="s">
        <v>662</v>
      </c>
      <c r="Q159" s="173"/>
      <c r="R159" s="174">
        <f t="shared" si="92"/>
        <v>0</v>
      </c>
      <c r="S159" s="174">
        <f t="shared" si="93"/>
        <v>0</v>
      </c>
      <c r="T159" s="174">
        <f t="shared" si="94"/>
        <v>0.29948336140530341</v>
      </c>
      <c r="U159" s="174">
        <f t="shared" si="95"/>
        <v>0.58095470489854006</v>
      </c>
      <c r="V159" s="174">
        <f t="shared" si="96"/>
        <v>0.40678008082338207</v>
      </c>
      <c r="W159" s="174">
        <f t="shared" si="97"/>
        <v>0.13870404544880913</v>
      </c>
      <c r="X159" s="181">
        <f t="shared" si="98"/>
        <v>9.7194755614946574E-2</v>
      </c>
      <c r="Y159" s="169">
        <f t="shared" si="99"/>
        <v>1.5231169481909812</v>
      </c>
      <c r="AK159" s="95" t="s">
        <v>662</v>
      </c>
      <c r="AL159" s="112"/>
      <c r="AM159" s="103" t="str">
        <f t="shared" si="100"/>
        <v>Río Negro1</v>
      </c>
      <c r="AN159" s="103" t="str">
        <f t="shared" si="100"/>
        <v>Río Negro2</v>
      </c>
      <c r="AO159" s="103" t="str">
        <f t="shared" si="100"/>
        <v>Río Negro3</v>
      </c>
      <c r="AP159" s="103" t="str">
        <f t="shared" si="100"/>
        <v>Río Negro4</v>
      </c>
      <c r="AQ159" s="103" t="str">
        <f t="shared" si="100"/>
        <v>Río Negro5</v>
      </c>
      <c r="AR159" s="103" t="str">
        <f t="shared" si="100"/>
        <v>Río Negro6</v>
      </c>
      <c r="AS159" s="104" t="str">
        <f t="shared" si="100"/>
        <v>Río Negro7</v>
      </c>
    </row>
    <row r="160" spans="1:45" x14ac:dyDescent="0.25">
      <c r="A160" s="95" t="s">
        <v>687</v>
      </c>
      <c r="B160" s="158"/>
      <c r="C160" s="113">
        <f>SUMIF('Todas las localidades'!$AR$8:$AR$967,'Estr. fij x períodos'!AM160,'Todas las localidades'!$Z$8:$Z$967)</f>
        <v>0</v>
      </c>
      <c r="D160" s="113">
        <f>SUMIF('Todas las localidades'!$AR$8:$AR$967,'Estr. fij x períodos'!AN160,'Todas las localidades'!$Z$8:$Z$967)</f>
        <v>551056</v>
      </c>
      <c r="E160" s="113">
        <f>SUMIF('Todas las localidades'!$AR$8:$AR$967,'Estr. fij x períodos'!AO160,'Todas las localidades'!$Z$8:$Z$967)</f>
        <v>0</v>
      </c>
      <c r="F160" s="113">
        <f>SUMIF('Todas las localidades'!$AR$8:$AR$967,'Estr. fij x períodos'!AP160,'Todas las localidades'!$Z$8:$Z$967)</f>
        <v>140595</v>
      </c>
      <c r="G160" s="114">
        <f>SUMIF('Todas las localidades'!$AR$8:$AR$967,'Estr. fij x períodos'!AQ160,'Todas las localidades'!$Z$8:$Z$967)</f>
        <v>248395</v>
      </c>
      <c r="H160" s="159">
        <f>SUMIF('Todas las localidades'!$AR$8:$AR$967,'Estr. fij x períodos'!AR160,'Todas las localidades'!$Z$8:$Z$967)</f>
        <v>73828</v>
      </c>
      <c r="I160" s="159"/>
      <c r="J160" s="159"/>
      <c r="K160" s="159"/>
      <c r="L160" s="159"/>
      <c r="M160" s="159">
        <f>SUMIF('Todas las localidades'!$AR$8:$AR$967,'Estr. fij x períodos'!AS160,'Todas las localidades'!$Z$8:$Z$967)</f>
        <v>44077</v>
      </c>
      <c r="N160" s="165">
        <f t="shared" si="91"/>
        <v>1057951</v>
      </c>
      <c r="P160" s="95" t="s">
        <v>687</v>
      </c>
      <c r="Q160" s="173"/>
      <c r="R160" s="174">
        <f t="shared" si="92"/>
        <v>0</v>
      </c>
      <c r="S160" s="174">
        <f t="shared" si="93"/>
        <v>1.5098312355570276</v>
      </c>
      <c r="T160" s="174">
        <f t="shared" si="94"/>
        <v>0</v>
      </c>
      <c r="U160" s="174">
        <f t="shared" si="95"/>
        <v>0.38521442931959782</v>
      </c>
      <c r="V160" s="174">
        <f t="shared" si="96"/>
        <v>0.68057426061269244</v>
      </c>
      <c r="W160" s="174">
        <f t="shared" si="97"/>
        <v>0.20228038612900365</v>
      </c>
      <c r="X160" s="181">
        <f t="shared" si="98"/>
        <v>0.12076600448892147</v>
      </c>
      <c r="Y160" s="169">
        <f t="shared" si="99"/>
        <v>2.8986663161072426</v>
      </c>
      <c r="AK160" s="95" t="s">
        <v>687</v>
      </c>
      <c r="AL160" s="112"/>
      <c r="AM160" s="103" t="str">
        <f t="shared" si="100"/>
        <v>Salta1</v>
      </c>
      <c r="AN160" s="103" t="str">
        <f t="shared" si="100"/>
        <v>Salta2</v>
      </c>
      <c r="AO160" s="103" t="str">
        <f t="shared" si="100"/>
        <v>Salta3</v>
      </c>
      <c r="AP160" s="103" t="str">
        <f t="shared" si="100"/>
        <v>Salta4</v>
      </c>
      <c r="AQ160" s="103" t="str">
        <f t="shared" si="100"/>
        <v>Salta5</v>
      </c>
      <c r="AR160" s="103" t="str">
        <f t="shared" si="100"/>
        <v>Salta6</v>
      </c>
      <c r="AS160" s="104" t="str">
        <f t="shared" si="100"/>
        <v>Salta7</v>
      </c>
    </row>
    <row r="161" spans="1:45" x14ac:dyDescent="0.25">
      <c r="A161" s="95" t="s">
        <v>723</v>
      </c>
      <c r="B161" s="158"/>
      <c r="C161" s="113">
        <f>SUMIF('Todas las localidades'!$AR$8:$AR$967,'Estr. fij x períodos'!AM161,'Todas las localidades'!$Z$8:$Z$967)</f>
        <v>0</v>
      </c>
      <c r="D161" s="113">
        <f>SUMIF('Todas las localidades'!$AR$8:$AR$967,'Estr. fij x períodos'!AN161,'Todas las localidades'!$Z$8:$Z$967)</f>
        <v>0</v>
      </c>
      <c r="E161" s="113">
        <f>SUMIF('Todas las localidades'!$AR$8:$AR$967,'Estr. fij x períodos'!AO161,'Todas las localidades'!$Z$8:$Z$967)</f>
        <v>461213</v>
      </c>
      <c r="F161" s="113">
        <f>SUMIF('Todas las localidades'!$AR$8:$AR$967,'Estr. fij x períodos'!AP161,'Todas las localidades'!$Z$8:$Z$967)</f>
        <v>0</v>
      </c>
      <c r="G161" s="114">
        <f>SUMIF('Todas las localidades'!$AR$8:$AR$967,'Estr. fij x períodos'!AQ161,'Todas las localidades'!$Z$8:$Z$967)</f>
        <v>76617</v>
      </c>
      <c r="H161" s="159">
        <f>SUMIF('Todas las localidades'!$AR$8:$AR$967,'Estr. fij x períodos'!AR161,'Todas las localidades'!$Z$8:$Z$967)</f>
        <v>13258</v>
      </c>
      <c r="I161" s="159"/>
      <c r="J161" s="159"/>
      <c r="K161" s="159"/>
      <c r="L161" s="159"/>
      <c r="M161" s="159">
        <f>SUMIF('Todas las localidades'!$AR$8:$AR$967,'Estr. fij x períodos'!AS161,'Todas las localidades'!$Z$8:$Z$967)</f>
        <v>42185</v>
      </c>
      <c r="N161" s="165">
        <f t="shared" si="91"/>
        <v>593273</v>
      </c>
      <c r="P161" s="95" t="s">
        <v>723</v>
      </c>
      <c r="Q161" s="173"/>
      <c r="R161" s="174">
        <f t="shared" si="92"/>
        <v>0</v>
      </c>
      <c r="S161" s="174">
        <f t="shared" si="93"/>
        <v>0</v>
      </c>
      <c r="T161" s="174">
        <f t="shared" si="94"/>
        <v>1.2636715572373105</v>
      </c>
      <c r="U161" s="174">
        <f t="shared" si="95"/>
        <v>0</v>
      </c>
      <c r="V161" s="174">
        <f t="shared" si="96"/>
        <v>0.20992193130039918</v>
      </c>
      <c r="W161" s="174">
        <f t="shared" si="97"/>
        <v>3.6325423407085798E-2</v>
      </c>
      <c r="X161" s="181">
        <f t="shared" si="98"/>
        <v>0.11558213806214469</v>
      </c>
      <c r="Y161" s="169">
        <f t="shared" si="99"/>
        <v>1.6255010500069402</v>
      </c>
      <c r="AK161" s="95" t="s">
        <v>723</v>
      </c>
      <c r="AL161" s="112"/>
      <c r="AM161" s="103" t="str">
        <f t="shared" ref="AM161:AS167" si="101">CONCATENATE($AK161,AM$28)</f>
        <v>San Juan1</v>
      </c>
      <c r="AN161" s="103" t="str">
        <f t="shared" si="101"/>
        <v>San Juan2</v>
      </c>
      <c r="AO161" s="103" t="str">
        <f t="shared" si="101"/>
        <v>San Juan3</v>
      </c>
      <c r="AP161" s="103" t="str">
        <f t="shared" si="101"/>
        <v>San Juan4</v>
      </c>
      <c r="AQ161" s="103" t="str">
        <f t="shared" si="101"/>
        <v>San Juan5</v>
      </c>
      <c r="AR161" s="103" t="str">
        <f t="shared" si="101"/>
        <v>San Juan6</v>
      </c>
      <c r="AS161" s="104" t="str">
        <f t="shared" si="101"/>
        <v>San Juan7</v>
      </c>
    </row>
    <row r="162" spans="1:45" x14ac:dyDescent="0.25">
      <c r="A162" s="95" t="s">
        <v>740</v>
      </c>
      <c r="B162" s="158"/>
      <c r="C162" s="113">
        <f>SUMIF('Todas las localidades'!$AR$8:$AR$967,'Estr. fij x períodos'!AM162,'Todas las localidades'!$Z$8:$Z$967)</f>
        <v>0</v>
      </c>
      <c r="D162" s="113">
        <f>SUMIF('Todas las localidades'!$AR$8:$AR$967,'Estr. fij x períodos'!AN162,'Todas las localidades'!$Z$8:$Z$967)</f>
        <v>0</v>
      </c>
      <c r="E162" s="113">
        <f>SUMIF('Todas las localidades'!$AR$8:$AR$967,'Estr. fij x períodos'!AO162,'Todas las localidades'!$Z$8:$Z$967)</f>
        <v>293805</v>
      </c>
      <c r="F162" s="113">
        <f>SUMIF('Todas las localidades'!$AR$8:$AR$967,'Estr. fij x períodos'!AP162,'Todas las localidades'!$Z$8:$Z$967)</f>
        <v>0</v>
      </c>
      <c r="G162" s="114">
        <f>SUMIF('Todas las localidades'!$AR$8:$AR$967,'Estr. fij x períodos'!AQ162,'Todas las localidades'!$Z$8:$Z$967)</f>
        <v>40401</v>
      </c>
      <c r="H162" s="159">
        <f>SUMIF('Todas las localidades'!$AR$8:$AR$967,'Estr. fij x períodos'!AR162,'Todas las localidades'!$Z$8:$Z$967)</f>
        <v>31719</v>
      </c>
      <c r="I162" s="159"/>
      <c r="J162" s="159"/>
      <c r="K162" s="159"/>
      <c r="L162" s="159"/>
      <c r="M162" s="159">
        <f>SUMIF('Todas las localidades'!$AR$8:$AR$967,'Estr. fij x períodos'!AS162,'Todas las localidades'!$Z$8:$Z$967)</f>
        <v>15399</v>
      </c>
      <c r="N162" s="165">
        <f t="shared" si="91"/>
        <v>381324</v>
      </c>
      <c r="P162" s="95" t="s">
        <v>740</v>
      </c>
      <c r="Q162" s="173"/>
      <c r="R162" s="174">
        <f t="shared" si="92"/>
        <v>0</v>
      </c>
      <c r="S162" s="174">
        <f t="shared" si="93"/>
        <v>0</v>
      </c>
      <c r="T162" s="174">
        <f t="shared" si="94"/>
        <v>0.80499253462957032</v>
      </c>
      <c r="U162" s="174">
        <f t="shared" si="95"/>
        <v>0</v>
      </c>
      <c r="V162" s="174">
        <f t="shared" si="96"/>
        <v>0.11069417944408458</v>
      </c>
      <c r="W162" s="174">
        <f t="shared" si="97"/>
        <v>8.6906479487807692E-2</v>
      </c>
      <c r="X162" s="181">
        <f t="shared" si="98"/>
        <v>4.2191521726181493E-2</v>
      </c>
      <c r="Y162" s="169">
        <f t="shared" si="99"/>
        <v>1.0447847152876439</v>
      </c>
      <c r="AK162" s="95" t="s">
        <v>740</v>
      </c>
      <c r="AL162" s="112"/>
      <c r="AM162" s="103" t="str">
        <f t="shared" si="101"/>
        <v>San Luis1</v>
      </c>
      <c r="AN162" s="103" t="str">
        <f t="shared" si="101"/>
        <v>San Luis2</v>
      </c>
      <c r="AO162" s="103" t="str">
        <f t="shared" si="101"/>
        <v>San Luis3</v>
      </c>
      <c r="AP162" s="103" t="str">
        <f t="shared" si="101"/>
        <v>San Luis4</v>
      </c>
      <c r="AQ162" s="103" t="str">
        <f t="shared" si="101"/>
        <v>San Luis5</v>
      </c>
      <c r="AR162" s="103" t="str">
        <f t="shared" si="101"/>
        <v>San Luis6</v>
      </c>
      <c r="AS162" s="104" t="str">
        <f t="shared" si="101"/>
        <v>San Luis7</v>
      </c>
    </row>
    <row r="163" spans="1:45" x14ac:dyDescent="0.25">
      <c r="A163" s="95" t="s">
        <v>753</v>
      </c>
      <c r="B163" s="158"/>
      <c r="C163" s="113">
        <f>SUMIF('Todas las localidades'!$AR$8:$AR$967,'Estr. fij x períodos'!AM163,'Todas las localidades'!$Z$8:$Z$967)</f>
        <v>0</v>
      </c>
      <c r="D163" s="113">
        <f>SUMIF('Todas las localidades'!$AR$8:$AR$967,'Estr. fij x períodos'!AN163,'Todas las localidades'!$Z$8:$Z$967)</f>
        <v>0</v>
      </c>
      <c r="E163" s="113">
        <f>SUMIF('Todas las localidades'!$AR$8:$AR$967,'Estr. fij x períodos'!AO163,'Todas las localidades'!$Z$8:$Z$967)</f>
        <v>0</v>
      </c>
      <c r="F163" s="113">
        <f>SUMIF('Todas las localidades'!$AR$8:$AR$967,'Estr. fij x períodos'!AP163,'Todas las localidades'!$Z$8:$Z$967)</f>
        <v>147529</v>
      </c>
      <c r="G163" s="114">
        <f>SUMIF('Todas las localidades'!$AR$8:$AR$967,'Estr. fij x períodos'!AQ163,'Todas las localidades'!$Z$8:$Z$967)</f>
        <v>69548</v>
      </c>
      <c r="H163" s="159">
        <f>SUMIF('Todas las localidades'!$AR$8:$AR$967,'Estr. fij x períodos'!AR163,'Todas las localidades'!$Z$8:$Z$967)</f>
        <v>29258</v>
      </c>
      <c r="I163" s="159"/>
      <c r="J163" s="159"/>
      <c r="K163" s="159"/>
      <c r="L163" s="159"/>
      <c r="M163" s="159">
        <f>SUMIF('Todas las localidades'!$AR$8:$AR$967,'Estr. fij x períodos'!AS163,'Todas las localidades'!$Z$8:$Z$967)</f>
        <v>16908</v>
      </c>
      <c r="N163" s="165">
        <f t="shared" si="91"/>
        <v>263243</v>
      </c>
      <c r="P163" s="95" t="s">
        <v>753</v>
      </c>
      <c r="Q163" s="173"/>
      <c r="R163" s="174">
        <f t="shared" si="92"/>
        <v>0</v>
      </c>
      <c r="S163" s="174">
        <f t="shared" si="93"/>
        <v>0</v>
      </c>
      <c r="T163" s="174">
        <f t="shared" si="94"/>
        <v>0</v>
      </c>
      <c r="U163" s="174">
        <f t="shared" si="95"/>
        <v>0.4042128065940534</v>
      </c>
      <c r="V163" s="174">
        <f t="shared" si="96"/>
        <v>0.19055366926504774</v>
      </c>
      <c r="W163" s="174">
        <f t="shared" si="97"/>
        <v>8.0163617291033051E-2</v>
      </c>
      <c r="X163" s="181">
        <f t="shared" si="98"/>
        <v>4.6326011386861266E-2</v>
      </c>
      <c r="Y163" s="169">
        <f t="shared" si="99"/>
        <v>0.7212561045369954</v>
      </c>
      <c r="AK163" s="95" t="s">
        <v>753</v>
      </c>
      <c r="AL163" s="112"/>
      <c r="AM163" s="103" t="str">
        <f t="shared" si="101"/>
        <v>Santa Cruz1</v>
      </c>
      <c r="AN163" s="103" t="str">
        <f t="shared" si="101"/>
        <v>Santa Cruz2</v>
      </c>
      <c r="AO163" s="103" t="str">
        <f t="shared" si="101"/>
        <v>Santa Cruz3</v>
      </c>
      <c r="AP163" s="103" t="str">
        <f t="shared" si="101"/>
        <v>Santa Cruz4</v>
      </c>
      <c r="AQ163" s="103" t="str">
        <f t="shared" si="101"/>
        <v>Santa Cruz5</v>
      </c>
      <c r="AR163" s="103" t="str">
        <f t="shared" si="101"/>
        <v>Santa Cruz6</v>
      </c>
      <c r="AS163" s="104" t="str">
        <f t="shared" si="101"/>
        <v>Santa Cruz7</v>
      </c>
    </row>
    <row r="164" spans="1:45" x14ac:dyDescent="0.25">
      <c r="A164" s="95" t="s">
        <v>767</v>
      </c>
      <c r="B164" s="158"/>
      <c r="C164" s="113">
        <f>SUMIF('Todas las localidades'!$AR$8:$AR$967,'Estr. fij x períodos'!AM164,'Todas las localidades'!$Z$8:$Z$967)</f>
        <v>1236089</v>
      </c>
      <c r="D164" s="113">
        <f>SUMIF('Todas las localidades'!$AR$8:$AR$967,'Estr. fij x períodos'!AN164,'Todas las localidades'!$Z$8:$Z$967)</f>
        <v>0</v>
      </c>
      <c r="E164" s="113">
        <f>SUMIF('Todas las localidades'!$AR$8:$AR$967,'Estr. fij x períodos'!AO164,'Todas las localidades'!$Z$8:$Z$967)</f>
        <v>467675</v>
      </c>
      <c r="F164" s="113">
        <f>SUMIF('Todas las localidades'!$AR$8:$AR$967,'Estr. fij x períodos'!AP164,'Todas las localidades'!$Z$8:$Z$967)</f>
        <v>260898</v>
      </c>
      <c r="G164" s="114">
        <f>SUMIF('Todas las localidades'!$AR$8:$AR$967,'Estr. fij x períodos'!AQ164,'Todas las localidades'!$Z$8:$Z$967)</f>
        <v>510364</v>
      </c>
      <c r="H164" s="159">
        <f>SUMIF('Todas las localidades'!$AR$8:$AR$967,'Estr. fij x períodos'!AR164,'Todas las localidades'!$Z$8:$Z$967)</f>
        <v>194562</v>
      </c>
      <c r="I164" s="159"/>
      <c r="J164" s="159"/>
      <c r="K164" s="159"/>
      <c r="L164" s="159"/>
      <c r="M164" s="159">
        <f>SUMIF('Todas las localidades'!$AR$8:$AR$967,'Estr. fij x períodos'!AS164,'Todas las localidades'!$Z$8:$Z$967)</f>
        <v>211085</v>
      </c>
      <c r="N164" s="165">
        <f t="shared" si="91"/>
        <v>2880673</v>
      </c>
      <c r="P164" s="95" t="s">
        <v>767</v>
      </c>
      <c r="Q164" s="173"/>
      <c r="R164" s="174">
        <f t="shared" si="92"/>
        <v>3.386744327488405</v>
      </c>
      <c r="S164" s="174">
        <f t="shared" si="93"/>
        <v>0</v>
      </c>
      <c r="T164" s="174">
        <f t="shared" si="94"/>
        <v>1.2813767077921896</v>
      </c>
      <c r="U164" s="174">
        <f t="shared" si="95"/>
        <v>0.71483106924587947</v>
      </c>
      <c r="V164" s="174">
        <f t="shared" si="96"/>
        <v>1.3983397489616787</v>
      </c>
      <c r="W164" s="174">
        <f t="shared" si="97"/>
        <v>0.53307791740303412</v>
      </c>
      <c r="X164" s="181">
        <f t="shared" si="98"/>
        <v>0.578349072249563</v>
      </c>
      <c r="Y164" s="169">
        <f t="shared" si="99"/>
        <v>7.8927188431407496</v>
      </c>
      <c r="AK164" s="95" t="s">
        <v>767</v>
      </c>
      <c r="AL164" s="112"/>
      <c r="AM164" s="103" t="str">
        <f t="shared" si="101"/>
        <v>Santa Fe1</v>
      </c>
      <c r="AN164" s="103" t="str">
        <f t="shared" si="101"/>
        <v>Santa Fe2</v>
      </c>
      <c r="AO164" s="103" t="str">
        <f t="shared" si="101"/>
        <v>Santa Fe3</v>
      </c>
      <c r="AP164" s="103" t="str">
        <f t="shared" si="101"/>
        <v>Santa Fe4</v>
      </c>
      <c r="AQ164" s="103" t="str">
        <f t="shared" si="101"/>
        <v>Santa Fe5</v>
      </c>
      <c r="AR164" s="103" t="str">
        <f t="shared" si="101"/>
        <v>Santa Fe6</v>
      </c>
      <c r="AS164" s="104" t="str">
        <f t="shared" si="101"/>
        <v>Santa Fe7</v>
      </c>
    </row>
    <row r="165" spans="1:45" x14ac:dyDescent="0.25">
      <c r="A165" s="95" t="s">
        <v>882</v>
      </c>
      <c r="B165" s="158"/>
      <c r="C165" s="113">
        <f>SUMIF('Todas las localidades'!$AR$8:$AR$967,'Estr. fij x períodos'!AM165,'Todas las localidades'!$Z$8:$Z$967)</f>
        <v>0</v>
      </c>
      <c r="D165" s="113">
        <f>SUMIF('Todas las localidades'!$AR$8:$AR$967,'Estr. fij x períodos'!AN165,'Todas las localidades'!$Z$8:$Z$967)</f>
        <v>0</v>
      </c>
      <c r="E165" s="113">
        <f>SUMIF('Todas las localidades'!$AR$8:$AR$967,'Estr. fij x períodos'!AO165,'Todas las localidades'!$Z$8:$Z$967)</f>
        <v>360923</v>
      </c>
      <c r="F165" s="113">
        <f>SUMIF('Todas las localidades'!$AR$8:$AR$967,'Estr. fij x períodos'!AP165,'Todas las localidades'!$Z$8:$Z$967)</f>
        <v>0</v>
      </c>
      <c r="G165" s="114">
        <f>SUMIF('Todas las localidades'!$AR$8:$AR$967,'Estr. fij x períodos'!AQ165,'Todas las localidades'!$Z$8:$Z$967)</f>
        <v>133578</v>
      </c>
      <c r="H165" s="159">
        <f>SUMIF('Todas las localidades'!$AR$8:$AR$967,'Estr. fij x períodos'!AR165,'Todas las localidades'!$Z$8:$Z$967)</f>
        <v>64188</v>
      </c>
      <c r="I165" s="159"/>
      <c r="J165" s="159"/>
      <c r="K165" s="159"/>
      <c r="L165" s="159"/>
      <c r="M165" s="159">
        <f>SUMIF('Todas las localidades'!$AR$8:$AR$967,'Estr. fij x períodos'!AS165,'Todas las localidades'!$Z$8:$Z$967)</f>
        <v>41740</v>
      </c>
      <c r="N165" s="165">
        <f t="shared" si="91"/>
        <v>600429</v>
      </c>
      <c r="P165" s="95" t="s">
        <v>882</v>
      </c>
      <c r="Q165" s="173"/>
      <c r="R165" s="174">
        <f t="shared" si="92"/>
        <v>0</v>
      </c>
      <c r="S165" s="174">
        <f t="shared" si="93"/>
        <v>0</v>
      </c>
      <c r="T165" s="174">
        <f t="shared" si="94"/>
        <v>0.98888827819849345</v>
      </c>
      <c r="U165" s="174">
        <f t="shared" si="95"/>
        <v>0</v>
      </c>
      <c r="V165" s="174">
        <f t="shared" si="96"/>
        <v>0.36598864141436915</v>
      </c>
      <c r="W165" s="174">
        <f t="shared" si="97"/>
        <v>0.17586787431392542</v>
      </c>
      <c r="X165" s="181">
        <f t="shared" si="98"/>
        <v>0.1143628882947474</v>
      </c>
      <c r="Y165" s="169">
        <f t="shared" si="99"/>
        <v>1.6451076822215356</v>
      </c>
      <c r="AK165" s="95" t="s">
        <v>882</v>
      </c>
      <c r="AL165" s="112"/>
      <c r="AM165" s="103" t="str">
        <f t="shared" si="101"/>
        <v>Santiago del Estero1</v>
      </c>
      <c r="AN165" s="103" t="str">
        <f t="shared" si="101"/>
        <v>Santiago del Estero2</v>
      </c>
      <c r="AO165" s="103" t="str">
        <f t="shared" si="101"/>
        <v>Santiago del Estero3</v>
      </c>
      <c r="AP165" s="103" t="str">
        <f t="shared" si="101"/>
        <v>Santiago del Estero4</v>
      </c>
      <c r="AQ165" s="103" t="str">
        <f t="shared" si="101"/>
        <v>Santiago del Estero5</v>
      </c>
      <c r="AR165" s="103" t="str">
        <f t="shared" si="101"/>
        <v>Santiago del Estero6</v>
      </c>
      <c r="AS165" s="104" t="str">
        <f t="shared" si="101"/>
        <v>Santiago del Estero7</v>
      </c>
    </row>
    <row r="166" spans="1:45" x14ac:dyDescent="0.25">
      <c r="A166" s="95" t="s">
        <v>926</v>
      </c>
      <c r="B166" s="158"/>
      <c r="C166" s="113">
        <f>SUMIF('Todas las localidades'!$AR$8:$AR$967,'Estr. fij x períodos'!AM166,'Todas las localidades'!$Z$8:$Z$967)</f>
        <v>0</v>
      </c>
      <c r="D166" s="113">
        <f>SUMIF('Todas las localidades'!$AR$8:$AR$967,'Estr. fij x períodos'!AN166,'Todas las localidades'!$Z$8:$Z$967)</f>
        <v>0</v>
      </c>
      <c r="E166" s="113">
        <f>SUMIF('Todas las localidades'!$AR$8:$AR$967,'Estr. fij x períodos'!AO166,'Todas las localidades'!$Z$8:$Z$967)</f>
        <v>0</v>
      </c>
      <c r="F166" s="113">
        <f>SUMIF('Todas las localidades'!$AR$8:$AR$967,'Estr. fij x períodos'!AP166,'Todas las localidades'!$Z$8:$Z$967)</f>
        <v>123068</v>
      </c>
      <c r="G166" s="114">
        <f>SUMIF('Todas las localidades'!$AR$8:$AR$967,'Estr. fij x períodos'!AQ166,'Todas las localidades'!$Z$8:$Z$967)</f>
        <v>0</v>
      </c>
      <c r="H166" s="159">
        <f>SUMIF('Todas las localidades'!$AR$8:$AR$967,'Estr. fij x períodos'!AR166,'Todas las localidades'!$Z$8:$Z$967)</f>
        <v>0</v>
      </c>
      <c r="I166" s="159"/>
      <c r="J166" s="159"/>
      <c r="K166" s="159"/>
      <c r="L166" s="159"/>
      <c r="M166" s="159">
        <f>SUMIF('Todas las localidades'!$AR$8:$AR$967,'Estr. fij x períodos'!AS166,'Todas las localidades'!$Z$8:$Z$967)</f>
        <v>2626</v>
      </c>
      <c r="N166" s="165">
        <f t="shared" si="91"/>
        <v>125694</v>
      </c>
      <c r="P166" s="95" t="s">
        <v>926</v>
      </c>
      <c r="Q166" s="173"/>
      <c r="R166" s="174">
        <f t="shared" si="92"/>
        <v>0</v>
      </c>
      <c r="S166" s="174">
        <f t="shared" si="93"/>
        <v>0</v>
      </c>
      <c r="T166" s="174">
        <f t="shared" si="94"/>
        <v>0</v>
      </c>
      <c r="U166" s="174">
        <f t="shared" si="95"/>
        <v>0.33719242780685132</v>
      </c>
      <c r="V166" s="174">
        <f t="shared" si="96"/>
        <v>0</v>
      </c>
      <c r="W166" s="174">
        <f t="shared" si="97"/>
        <v>0</v>
      </c>
      <c r="X166" s="181">
        <f t="shared" si="98"/>
        <v>7.1949435712028442E-3</v>
      </c>
      <c r="Y166" s="169">
        <f t="shared" si="99"/>
        <v>0.3443873713780542</v>
      </c>
      <c r="AK166" s="95" t="s">
        <v>926</v>
      </c>
      <c r="AL166" s="112"/>
      <c r="AM166" s="103" t="str">
        <f t="shared" si="101"/>
        <v>Tierra del Fuego1</v>
      </c>
      <c r="AN166" s="103" t="str">
        <f t="shared" si="101"/>
        <v>Tierra del Fuego2</v>
      </c>
      <c r="AO166" s="103" t="str">
        <f t="shared" si="101"/>
        <v>Tierra del Fuego3</v>
      </c>
      <c r="AP166" s="103" t="str">
        <f t="shared" si="101"/>
        <v>Tierra del Fuego4</v>
      </c>
      <c r="AQ166" s="103" t="str">
        <f t="shared" si="101"/>
        <v>Tierra del Fuego5</v>
      </c>
      <c r="AR166" s="103" t="str">
        <f t="shared" si="101"/>
        <v>Tierra del Fuego6</v>
      </c>
      <c r="AS166" s="104" t="str">
        <f t="shared" si="101"/>
        <v>Tierra del Fuego7</v>
      </c>
    </row>
    <row r="167" spans="1:45" ht="15.75" thickBot="1" x14ac:dyDescent="0.3">
      <c r="A167" s="96" t="s">
        <v>506</v>
      </c>
      <c r="B167" s="160"/>
      <c r="C167" s="161">
        <f>SUMIF('Todas las localidades'!$AR$8:$AR$967,'Estr. fij x períodos'!AM167,'Todas las localidades'!$Z$8:$Z$967)</f>
        <v>0</v>
      </c>
      <c r="D167" s="161">
        <f>SUMIF('Todas las localidades'!$AR$8:$AR$967,'Estr. fij x períodos'!AN167,'Todas las localidades'!$Z$8:$Z$967)</f>
        <v>794327</v>
      </c>
      <c r="E167" s="161">
        <f>SUMIF('Todas las localidades'!$AR$8:$AR$967,'Estr. fij x períodos'!AO167,'Todas las localidades'!$Z$8:$Z$967)</f>
        <v>0</v>
      </c>
      <c r="F167" s="161">
        <f>SUMIF('Todas las localidades'!$AR$8:$AR$967,'Estr. fij x períodos'!AP167,'Todas las localidades'!$Z$8:$Z$967)</f>
        <v>50375</v>
      </c>
      <c r="G167" s="162">
        <f>SUMIF('Todas las localidades'!$AR$8:$AR$967,'Estr. fij x períodos'!AQ167,'Todas las localidades'!$Z$8:$Z$967)</f>
        <v>217879</v>
      </c>
      <c r="H167" s="163">
        <f>SUMIF('Todas las localidades'!$AR$8:$AR$967,'Estr. fij x períodos'!AR167,'Todas las localidades'!$Z$8:$Z$967)</f>
        <v>65297</v>
      </c>
      <c r="I167" s="163"/>
      <c r="J167" s="163"/>
      <c r="K167" s="163"/>
      <c r="L167" s="163"/>
      <c r="M167" s="163">
        <f>SUMIF('Todas las localidades'!$AR$8:$AR$967,'Estr. fij x períodos'!AS167,'Todas las localidades'!$Z$8:$Z$967)</f>
        <v>43315</v>
      </c>
      <c r="N167" s="166">
        <f t="shared" si="91"/>
        <v>1171193</v>
      </c>
      <c r="P167" s="96" t="s">
        <v>506</v>
      </c>
      <c r="Q167" s="175"/>
      <c r="R167" s="176">
        <f t="shared" si="92"/>
        <v>0</v>
      </c>
      <c r="S167" s="176">
        <f t="shared" si="93"/>
        <v>2.1763663145783858</v>
      </c>
      <c r="T167" s="176">
        <f t="shared" si="94"/>
        <v>0</v>
      </c>
      <c r="U167" s="176">
        <f t="shared" si="95"/>
        <v>0.13802181355649021</v>
      </c>
      <c r="V167" s="176">
        <f t="shared" si="96"/>
        <v>0.59696386532753398</v>
      </c>
      <c r="W167" s="176">
        <f t="shared" si="97"/>
        <v>0.17890640912750652</v>
      </c>
      <c r="X167" s="182">
        <f t="shared" si="98"/>
        <v>0.11867821050519846</v>
      </c>
      <c r="Y167" s="177">
        <f t="shared" si="99"/>
        <v>3.2089366130951151</v>
      </c>
      <c r="AK167" s="96" t="s">
        <v>506</v>
      </c>
      <c r="AL167" s="112"/>
      <c r="AM167" s="103" t="str">
        <f t="shared" si="101"/>
        <v>Tucumán1</v>
      </c>
      <c r="AN167" s="103" t="str">
        <f t="shared" si="101"/>
        <v>Tucumán2</v>
      </c>
      <c r="AO167" s="103" t="str">
        <f t="shared" si="101"/>
        <v>Tucumán3</v>
      </c>
      <c r="AP167" s="103" t="str">
        <f t="shared" si="101"/>
        <v>Tucumán4</v>
      </c>
      <c r="AQ167" s="103" t="str">
        <f t="shared" si="101"/>
        <v>Tucumán5</v>
      </c>
      <c r="AR167" s="103" t="str">
        <f t="shared" si="101"/>
        <v>Tucumán6</v>
      </c>
      <c r="AS167" s="104" t="str">
        <f t="shared" si="101"/>
        <v>Tucumán7</v>
      </c>
    </row>
    <row r="168" spans="1:45" x14ac:dyDescent="0.25">
      <c r="A168" s="89"/>
      <c r="B168" s="86">
        <f>SUM(B144:B167)</f>
        <v>13588171</v>
      </c>
      <c r="C168" s="87">
        <f>SUM(C144:C167)</f>
        <v>2690625</v>
      </c>
      <c r="D168" s="87">
        <f t="shared" ref="D168:M168" si="102">SUM(D144:D167)</f>
        <v>3663168</v>
      </c>
      <c r="E168" s="87">
        <f t="shared" si="102"/>
        <v>5440407</v>
      </c>
      <c r="F168" s="87">
        <f t="shared" si="102"/>
        <v>2903544</v>
      </c>
      <c r="G168" s="87">
        <f t="shared" si="102"/>
        <v>5289151</v>
      </c>
      <c r="H168" s="87">
        <f t="shared" si="102"/>
        <v>1632131</v>
      </c>
      <c r="I168" s="88"/>
      <c r="J168" s="88"/>
      <c r="K168" s="88"/>
      <c r="L168" s="88"/>
      <c r="M168" s="88">
        <f t="shared" si="102"/>
        <v>1290657</v>
      </c>
      <c r="N168" s="167">
        <f t="shared" si="91"/>
        <v>36497854</v>
      </c>
      <c r="P168" s="89"/>
      <c r="Q168" s="178">
        <f>SUM(Q144:Q167)</f>
        <v>37.230054676639348</v>
      </c>
      <c r="R168" s="179">
        <f>SUM(R144:R167)</f>
        <v>7.3720087761872239</v>
      </c>
      <c r="S168" s="179">
        <f t="shared" ref="S168:X168" si="103">SUM(S144:S167)</f>
        <v>10.036666813341956</v>
      </c>
      <c r="T168" s="179">
        <f t="shared" si="103"/>
        <v>14.906101054598992</v>
      </c>
      <c r="U168" s="179">
        <f t="shared" si="103"/>
        <v>7.9553828014107335</v>
      </c>
      <c r="V168" s="179">
        <f t="shared" si="103"/>
        <v>14.491676688717094</v>
      </c>
      <c r="W168" s="179">
        <f t="shared" si="103"/>
        <v>4.4718547013750456</v>
      </c>
      <c r="X168" s="180">
        <f t="shared" si="103"/>
        <v>3.5362544877296078</v>
      </c>
      <c r="Y168" s="169">
        <f t="shared" si="99"/>
        <v>100</v>
      </c>
    </row>
    <row r="169" spans="1:45" x14ac:dyDescent="0.25">
      <c r="B169" s="81">
        <f t="shared" ref="B169:M169" si="104">B168-B37</f>
        <v>0</v>
      </c>
      <c r="C169" s="81">
        <f t="shared" si="104"/>
        <v>0</v>
      </c>
      <c r="D169" s="81">
        <f t="shared" si="104"/>
        <v>0</v>
      </c>
      <c r="E169" s="81">
        <f t="shared" si="104"/>
        <v>0</v>
      </c>
      <c r="F169" s="81">
        <f t="shared" si="104"/>
        <v>0</v>
      </c>
      <c r="G169" s="81">
        <f t="shared" si="104"/>
        <v>0</v>
      </c>
      <c r="H169" s="81">
        <f t="shared" si="104"/>
        <v>0</v>
      </c>
      <c r="I169" s="81"/>
      <c r="J169" s="81"/>
      <c r="K169" s="81"/>
      <c r="L169" s="81"/>
      <c r="M169" s="81">
        <f t="shared" si="104"/>
        <v>0</v>
      </c>
    </row>
    <row r="171" spans="1:45" x14ac:dyDescent="0.25">
      <c r="A171" s="336">
        <v>2001</v>
      </c>
      <c r="B171" s="336"/>
      <c r="C171" s="336"/>
      <c r="D171" s="336"/>
      <c r="E171" s="336"/>
      <c r="F171" s="336"/>
      <c r="G171" s="336"/>
      <c r="H171" s="336"/>
      <c r="I171" s="336"/>
      <c r="J171" s="336"/>
      <c r="K171" s="336"/>
      <c r="L171" s="336"/>
      <c r="M171" s="336"/>
      <c r="N171" s="336"/>
      <c r="P171" s="336">
        <v>2001</v>
      </c>
      <c r="Q171" s="336"/>
      <c r="R171" s="336"/>
      <c r="S171" s="336"/>
      <c r="T171" s="336"/>
      <c r="U171" s="336"/>
      <c r="V171" s="336"/>
      <c r="W171" s="336"/>
      <c r="X171" s="336"/>
      <c r="Y171" s="336"/>
    </row>
    <row r="172" spans="1:45" ht="15" customHeight="1" x14ac:dyDescent="0.25">
      <c r="A172" s="333" t="s">
        <v>27</v>
      </c>
      <c r="B172" s="338" t="s">
        <v>966</v>
      </c>
      <c r="C172" s="339"/>
      <c r="D172" s="339"/>
      <c r="E172" s="339"/>
      <c r="F172" s="339"/>
      <c r="G172" s="339"/>
      <c r="H172" s="339"/>
      <c r="I172" s="340"/>
      <c r="J172" s="340"/>
      <c r="K172" s="340"/>
      <c r="L172" s="340"/>
      <c r="M172" s="345"/>
      <c r="N172" s="346" t="s">
        <v>967</v>
      </c>
      <c r="P172" s="333" t="s">
        <v>27</v>
      </c>
      <c r="Q172" s="338" t="s">
        <v>966</v>
      </c>
      <c r="R172" s="339"/>
      <c r="S172" s="339"/>
      <c r="T172" s="339"/>
      <c r="U172" s="339"/>
      <c r="V172" s="339"/>
      <c r="W172" s="339"/>
      <c r="X172" s="345"/>
      <c r="Y172" s="343" t="s">
        <v>967</v>
      </c>
      <c r="AK172" s="336" t="s">
        <v>931</v>
      </c>
      <c r="AL172" s="338" t="s">
        <v>966</v>
      </c>
      <c r="AM172" s="339"/>
      <c r="AN172" s="339"/>
      <c r="AO172" s="339"/>
      <c r="AP172" s="339"/>
      <c r="AQ172" s="339"/>
      <c r="AR172" s="339"/>
      <c r="AS172" s="340"/>
    </row>
    <row r="173" spans="1:45" ht="15.75" thickBot="1" x14ac:dyDescent="0.3">
      <c r="A173" s="333"/>
      <c r="B173" s="107" t="s">
        <v>940</v>
      </c>
      <c r="C173" s="105">
        <v>1</v>
      </c>
      <c r="D173" s="105">
        <v>2</v>
      </c>
      <c r="E173" s="105">
        <v>3</v>
      </c>
      <c r="F173" s="105">
        <v>4</v>
      </c>
      <c r="G173" s="105">
        <v>5</v>
      </c>
      <c r="H173" s="105">
        <v>6</v>
      </c>
      <c r="I173" s="106"/>
      <c r="J173" s="106"/>
      <c r="K173" s="106"/>
      <c r="L173" s="106"/>
      <c r="M173" s="115">
        <v>7</v>
      </c>
      <c r="N173" s="344"/>
      <c r="P173" s="333"/>
      <c r="Q173" s="107" t="s">
        <v>940</v>
      </c>
      <c r="R173" s="105">
        <v>1</v>
      </c>
      <c r="S173" s="105">
        <v>2</v>
      </c>
      <c r="T173" s="105">
        <v>3</v>
      </c>
      <c r="U173" s="105">
        <v>4</v>
      </c>
      <c r="V173" s="105">
        <v>5</v>
      </c>
      <c r="W173" s="105">
        <v>6</v>
      </c>
      <c r="X173" s="115">
        <v>7</v>
      </c>
      <c r="Y173" s="344"/>
      <c r="AK173" s="337"/>
      <c r="AL173" s="107" t="s">
        <v>940</v>
      </c>
      <c r="AM173" s="105">
        <v>1</v>
      </c>
      <c r="AN173" s="105">
        <v>2</v>
      </c>
      <c r="AO173" s="105">
        <v>3</v>
      </c>
      <c r="AP173" s="105">
        <v>4</v>
      </c>
      <c r="AQ173" s="105">
        <v>5</v>
      </c>
      <c r="AR173" s="105">
        <v>6</v>
      </c>
      <c r="AS173" s="106">
        <v>7</v>
      </c>
    </row>
    <row r="174" spans="1:45" x14ac:dyDescent="0.25">
      <c r="A174" s="92" t="s">
        <v>940</v>
      </c>
      <c r="B174" s="156">
        <f>SUMIF('Todas las localidades'!$AR$8:$AR$967,'Estr. fij x períodos'!AL174,'Todas las localidades'!$AB$8:$AB$967)</f>
        <v>11301472</v>
      </c>
      <c r="C174" s="157"/>
      <c r="D174" s="157"/>
      <c r="E174" s="157"/>
      <c r="F174" s="157"/>
      <c r="G174" s="157"/>
      <c r="H174" s="157"/>
      <c r="I174" s="164"/>
      <c r="J174" s="164"/>
      <c r="K174" s="164"/>
      <c r="L174" s="164"/>
      <c r="M174" s="164"/>
      <c r="N174" s="119">
        <f>SUM(B174:M174)</f>
        <v>11301472</v>
      </c>
      <c r="P174" s="92" t="s">
        <v>940</v>
      </c>
      <c r="Q174" s="168">
        <f>B174/$N$198*100</f>
        <v>39.35028399370352</v>
      </c>
      <c r="R174" s="170"/>
      <c r="S174" s="170"/>
      <c r="T174" s="170"/>
      <c r="U174" s="170"/>
      <c r="V174" s="170"/>
      <c r="W174" s="170"/>
      <c r="X174" s="171"/>
      <c r="Y174" s="172">
        <f>SUM(Q174:X174)</f>
        <v>39.35028399370352</v>
      </c>
      <c r="AK174" s="92" t="s">
        <v>940</v>
      </c>
      <c r="AL174" s="108" t="str">
        <f>CONCATENATE($AK174,AL$28)</f>
        <v>GBAGBA</v>
      </c>
      <c r="AM174" s="110"/>
      <c r="AN174" s="110"/>
      <c r="AO174" s="110"/>
      <c r="AP174" s="110"/>
      <c r="AQ174" s="110"/>
      <c r="AR174" s="110"/>
      <c r="AS174" s="111"/>
    </row>
    <row r="175" spans="1:45" x14ac:dyDescent="0.25">
      <c r="A175" s="95" t="s">
        <v>36</v>
      </c>
      <c r="B175" s="158"/>
      <c r="C175" s="113">
        <f>SUMIF('Todas las localidades'!$AR$8:$AR$967,'Estr. fij x períodos'!AM175,'Todas las localidades'!$AB$8:$AB$967)</f>
        <v>0</v>
      </c>
      <c r="D175" s="113">
        <f>SUMIF('Todas las localidades'!$AR$8:$AR$967,'Estr. fij x períodos'!AN175,'Todas las localidades'!$AB$8:$AB$967)</f>
        <v>1155678</v>
      </c>
      <c r="E175" s="113">
        <f>SUMIF('Todas las localidades'!$AR$8:$AR$967,'Estr. fij x períodos'!AO175,'Todas las localidades'!$AB$8:$AB$967)</f>
        <v>470499</v>
      </c>
      <c r="F175" s="113">
        <f>SUMIF('Todas las localidades'!$AR$8:$AR$967,'Estr. fij x períodos'!AP175,'Todas las localidades'!$AB$8:$AB$967)</f>
        <v>720441</v>
      </c>
      <c r="G175" s="113">
        <f>SUMIF('Todas las localidades'!$AR$8:$AR$967,'Estr. fij x períodos'!AQ175,'Todas las localidades'!$AB$8:$AB$967)</f>
        <v>985565</v>
      </c>
      <c r="H175" s="113">
        <f>SUMIF('Todas las localidades'!$AR$8:$AR$967,'Estr. fij x períodos'!AR175,'Todas las localidades'!$AB$8:$AB$967)</f>
        <v>209437</v>
      </c>
      <c r="I175" s="114"/>
      <c r="J175" s="114"/>
      <c r="K175" s="114"/>
      <c r="L175" s="114"/>
      <c r="M175" s="114">
        <f>SUMIF('Todas las localidades'!$AR$8:$AR$967,'Estr. fij x períodos'!AS175,'Todas las localidades'!$AB$8:$AB$967)</f>
        <v>129915</v>
      </c>
      <c r="N175" s="165">
        <f t="shared" ref="N175:N198" si="105">SUM(B175:M175)</f>
        <v>3671535</v>
      </c>
      <c r="P175" s="95" t="s">
        <v>36</v>
      </c>
      <c r="Q175" s="173"/>
      <c r="R175" s="174">
        <f t="shared" ref="R175:R197" si="106">C175/$N$198*100</f>
        <v>0</v>
      </c>
      <c r="S175" s="174">
        <f t="shared" ref="S175:S197" si="107">D175/$N$198*100</f>
        <v>4.0239233884997718</v>
      </c>
      <c r="T175" s="174">
        <f t="shared" ref="T175:T197" si="108">E175/$N$198*100</f>
        <v>1.6382175055385275</v>
      </c>
      <c r="U175" s="174">
        <f t="shared" ref="U175:U197" si="109">F175/$N$198*100</f>
        <v>2.50848366926961</v>
      </c>
      <c r="V175" s="174">
        <f t="shared" ref="V175:V197" si="110">G175/$N$198*100</f>
        <v>3.4316116205264597</v>
      </c>
      <c r="W175" s="174">
        <f t="shared" ref="W175:W197" si="111">H175/$N$198*100</f>
        <v>0.72923292017086661</v>
      </c>
      <c r="X175" s="181">
        <f t="shared" ref="X175:X197" si="112">M175/$N$198*100</f>
        <v>0.45234745925504155</v>
      </c>
      <c r="Y175" s="169">
        <f t="shared" ref="Y175:Y198" si="113">SUM(Q175:X175)</f>
        <v>12.783816563260276</v>
      </c>
      <c r="AK175" s="95" t="s">
        <v>36</v>
      </c>
      <c r="AL175" s="112"/>
      <c r="AM175" s="103" t="str">
        <f t="shared" ref="AM175:AS190" si="114">CONCATENATE($AK175,AM$28)</f>
        <v>Buenos Aires1</v>
      </c>
      <c r="AN175" s="103" t="str">
        <f t="shared" si="114"/>
        <v>Buenos Aires2</v>
      </c>
      <c r="AO175" s="103" t="str">
        <f t="shared" si="114"/>
        <v>Buenos Aires3</v>
      </c>
      <c r="AP175" s="103" t="str">
        <f t="shared" si="114"/>
        <v>Buenos Aires4</v>
      </c>
      <c r="AQ175" s="103" t="str">
        <f t="shared" si="114"/>
        <v>Buenos Aires5</v>
      </c>
      <c r="AR175" s="103" t="str">
        <f t="shared" si="114"/>
        <v>Buenos Aires6</v>
      </c>
      <c r="AS175" s="104" t="str">
        <f t="shared" si="114"/>
        <v>Buenos Aires7</v>
      </c>
    </row>
    <row r="176" spans="1:45" x14ac:dyDescent="0.25">
      <c r="A176" s="95" t="s">
        <v>1</v>
      </c>
      <c r="B176" s="158"/>
      <c r="C176" s="113">
        <f>SUMIF('Todas las localidades'!$AR$8:$AR$967,'Estr. fij x períodos'!AM176,'Todas las localidades'!$AB$8:$AB$967)</f>
        <v>0</v>
      </c>
      <c r="D176" s="113">
        <f>SUMIF('Todas las localidades'!$AR$8:$AR$967,'Estr. fij x períodos'!AN176,'Todas las localidades'!$AB$8:$AB$967)</f>
        <v>0</v>
      </c>
      <c r="E176" s="113">
        <f>SUMIF('Todas las localidades'!$AR$8:$AR$967,'Estr. fij x períodos'!AO176,'Todas las localidades'!$AB$8:$AB$967)</f>
        <v>132626</v>
      </c>
      <c r="F176" s="113">
        <f>SUMIF('Todas las localidades'!$AR$8:$AR$967,'Estr. fij x períodos'!AP176,'Todas las localidades'!$AB$8:$AB$967)</f>
        <v>0</v>
      </c>
      <c r="G176" s="113">
        <f>SUMIF('Todas las localidades'!$AR$8:$AR$967,'Estr. fij x períodos'!AQ176,'Todas las localidades'!$AB$8:$AB$967)</f>
        <v>40532</v>
      </c>
      <c r="H176" s="113">
        <f>SUMIF('Todas las localidades'!$AR$8:$AR$967,'Estr. fij x períodos'!AR176,'Todas las localidades'!$AB$8:$AB$967)</f>
        <v>0</v>
      </c>
      <c r="I176" s="114"/>
      <c r="J176" s="114"/>
      <c r="K176" s="114"/>
      <c r="L176" s="114"/>
      <c r="M176" s="114">
        <f>SUMIF('Todas las localidades'!$AR$8:$AR$967,'Estr. fij x períodos'!AS176,'Todas las localidades'!$AB$8:$AB$967)</f>
        <v>18805</v>
      </c>
      <c r="N176" s="165">
        <f t="shared" si="105"/>
        <v>191963</v>
      </c>
      <c r="P176" s="95" t="s">
        <v>1</v>
      </c>
      <c r="Q176" s="173"/>
      <c r="R176" s="174">
        <f t="shared" si="106"/>
        <v>0</v>
      </c>
      <c r="S176" s="174">
        <f t="shared" si="107"/>
        <v>0</v>
      </c>
      <c r="T176" s="174">
        <f t="shared" si="108"/>
        <v>0.46178681546518213</v>
      </c>
      <c r="U176" s="174">
        <f t="shared" si="109"/>
        <v>0</v>
      </c>
      <c r="V176" s="174">
        <f t="shared" si="110"/>
        <v>0.14112725411634797</v>
      </c>
      <c r="W176" s="174">
        <f t="shared" si="111"/>
        <v>0</v>
      </c>
      <c r="X176" s="181">
        <f t="shared" si="112"/>
        <v>6.5476611409699084E-2</v>
      </c>
      <c r="Y176" s="169">
        <f t="shared" si="113"/>
        <v>0.66839068099122911</v>
      </c>
      <c r="AK176" s="95" t="s">
        <v>1</v>
      </c>
      <c r="AL176" s="112"/>
      <c r="AM176" s="103" t="str">
        <f t="shared" si="114"/>
        <v>Catamarca1</v>
      </c>
      <c r="AN176" s="103" t="str">
        <f t="shared" si="114"/>
        <v>Catamarca2</v>
      </c>
      <c r="AO176" s="103" t="str">
        <f t="shared" si="114"/>
        <v>Catamarca3</v>
      </c>
      <c r="AP176" s="103" t="str">
        <f t="shared" si="114"/>
        <v>Catamarca4</v>
      </c>
      <c r="AQ176" s="103" t="str">
        <f t="shared" si="114"/>
        <v>Catamarca5</v>
      </c>
      <c r="AR176" s="103" t="str">
        <f t="shared" si="114"/>
        <v>Catamarca6</v>
      </c>
      <c r="AS176" s="104" t="str">
        <f t="shared" si="114"/>
        <v>Catamarca7</v>
      </c>
    </row>
    <row r="177" spans="1:45" x14ac:dyDescent="0.25">
      <c r="A177" s="95" t="s">
        <v>199</v>
      </c>
      <c r="B177" s="158"/>
      <c r="C177" s="113">
        <f>SUMIF('Todas las localidades'!$AR$8:$AR$967,'Estr. fij x períodos'!AM177,'Todas las localidades'!$AB$8:$AB$967)</f>
        <v>0</v>
      </c>
      <c r="D177" s="113">
        <f>SUMIF('Todas las localidades'!$AR$8:$AR$967,'Estr. fij x períodos'!AN177,'Todas las localidades'!$AB$8:$AB$967)</f>
        <v>0</v>
      </c>
      <c r="E177" s="113">
        <f>SUMIF('Todas las localidades'!$AR$8:$AR$967,'Estr. fij x períodos'!AO177,'Todas las localidades'!$AB$8:$AB$967)</f>
        <v>292287</v>
      </c>
      <c r="F177" s="113">
        <f>SUMIF('Todas las localidades'!$AR$8:$AR$967,'Estr. fij x períodos'!AP177,'Todas las localidades'!$AB$8:$AB$967)</f>
        <v>63135</v>
      </c>
      <c r="G177" s="113">
        <f>SUMIF('Todas las localidades'!$AR$8:$AR$967,'Estr. fij x períodos'!AQ177,'Todas las localidades'!$AB$8:$AB$967)</f>
        <v>155837</v>
      </c>
      <c r="H177" s="113">
        <f>SUMIF('Todas las localidades'!$AR$8:$AR$967,'Estr. fij x períodos'!AR177,'Todas las localidades'!$AB$8:$AB$967)</f>
        <v>54321</v>
      </c>
      <c r="I177" s="114"/>
      <c r="J177" s="114"/>
      <c r="K177" s="114"/>
      <c r="L177" s="114"/>
      <c r="M177" s="114">
        <f>SUMIF('Todas las localidades'!$AR$8:$AR$967,'Estr. fij x períodos'!AS177,'Todas las localidades'!$AB$8:$AB$967)</f>
        <v>24244</v>
      </c>
      <c r="N177" s="165">
        <f t="shared" si="105"/>
        <v>589824</v>
      </c>
      <c r="P177" s="95" t="s">
        <v>199</v>
      </c>
      <c r="Q177" s="173"/>
      <c r="R177" s="174">
        <f t="shared" si="106"/>
        <v>0</v>
      </c>
      <c r="S177" s="174">
        <f t="shared" si="107"/>
        <v>0</v>
      </c>
      <c r="T177" s="174">
        <f t="shared" si="108"/>
        <v>1.0177060525980706</v>
      </c>
      <c r="U177" s="174">
        <f t="shared" si="109"/>
        <v>0.21982801708861216</v>
      </c>
      <c r="V177" s="174">
        <f t="shared" si="110"/>
        <v>0.54260455688664055</v>
      </c>
      <c r="W177" s="174">
        <f t="shared" si="111"/>
        <v>0.18913879332019484</v>
      </c>
      <c r="X177" s="181">
        <f t="shared" si="112"/>
        <v>8.4414515661618963E-2</v>
      </c>
      <c r="Y177" s="169">
        <f t="shared" si="113"/>
        <v>2.0536919355551375</v>
      </c>
      <c r="AK177" s="95" t="s">
        <v>199</v>
      </c>
      <c r="AL177" s="112"/>
      <c r="AM177" s="103" t="str">
        <f t="shared" si="114"/>
        <v>Chaco1</v>
      </c>
      <c r="AN177" s="103" t="str">
        <f t="shared" si="114"/>
        <v>Chaco2</v>
      </c>
      <c r="AO177" s="103" t="str">
        <f t="shared" si="114"/>
        <v>Chaco3</v>
      </c>
      <c r="AP177" s="103" t="str">
        <f t="shared" si="114"/>
        <v>Chaco4</v>
      </c>
      <c r="AQ177" s="103" t="str">
        <f t="shared" si="114"/>
        <v>Chaco5</v>
      </c>
      <c r="AR177" s="103" t="str">
        <f t="shared" si="114"/>
        <v>Chaco6</v>
      </c>
      <c r="AS177" s="104" t="str">
        <f t="shared" si="114"/>
        <v>Chaco7</v>
      </c>
    </row>
    <row r="178" spans="1:45" x14ac:dyDescent="0.25">
      <c r="A178" s="95" t="s">
        <v>260</v>
      </c>
      <c r="B178" s="158"/>
      <c r="C178" s="113">
        <f>SUMIF('Todas las localidades'!$AR$8:$AR$967,'Estr. fij x períodos'!AM178,'Todas las localidades'!$AB$8:$AB$967)</f>
        <v>0</v>
      </c>
      <c r="D178" s="113">
        <f>SUMIF('Todas las localidades'!$AR$8:$AR$967,'Estr. fij x períodos'!AN178,'Todas las localidades'!$AB$8:$AB$967)</f>
        <v>0</v>
      </c>
      <c r="E178" s="113">
        <f>SUMIF('Todas las localidades'!$AR$8:$AR$967,'Estr. fij x períodos'!AO178,'Todas las localidades'!$AB$8:$AB$967)</f>
        <v>124104</v>
      </c>
      <c r="F178" s="113">
        <f>SUMIF('Todas las localidades'!$AR$8:$AR$967,'Estr. fij x períodos'!AP178,'Todas las localidades'!$AB$8:$AB$967)</f>
        <v>123110</v>
      </c>
      <c r="G178" s="113">
        <f>SUMIF('Todas las localidades'!$AR$8:$AR$967,'Estr. fij x períodos'!AQ178,'Todas las localidades'!$AB$8:$AB$967)</f>
        <v>49047</v>
      </c>
      <c r="H178" s="113">
        <f>SUMIF('Todas las localidades'!$AR$8:$AR$967,'Estr. fij x períodos'!AR178,'Todas las localidades'!$AB$8:$AB$967)</f>
        <v>7926</v>
      </c>
      <c r="I178" s="114"/>
      <c r="J178" s="114"/>
      <c r="K178" s="114"/>
      <c r="L178" s="114"/>
      <c r="M178" s="114">
        <f>SUMIF('Todas las localidades'!$AR$8:$AR$967,'Estr. fij x períodos'!AS178,'Todas las localidades'!$AB$8:$AB$967)</f>
        <v>13270</v>
      </c>
      <c r="N178" s="165">
        <f t="shared" si="105"/>
        <v>317457</v>
      </c>
      <c r="P178" s="95" t="s">
        <v>260</v>
      </c>
      <c r="Q178" s="173"/>
      <c r="R178" s="174">
        <f t="shared" si="106"/>
        <v>0</v>
      </c>
      <c r="S178" s="174">
        <f t="shared" si="107"/>
        <v>0</v>
      </c>
      <c r="T178" s="174">
        <f t="shared" si="108"/>
        <v>0.43211429845196991</v>
      </c>
      <c r="U178" s="174">
        <f t="shared" si="109"/>
        <v>0.42865331723733341</v>
      </c>
      <c r="V178" s="174">
        <f t="shared" si="110"/>
        <v>0.17077539802241484</v>
      </c>
      <c r="W178" s="174">
        <f t="shared" si="111"/>
        <v>2.7597321033409995E-2</v>
      </c>
      <c r="X178" s="181">
        <f t="shared" si="112"/>
        <v>4.6204447402643282E-2</v>
      </c>
      <c r="Y178" s="169">
        <f t="shared" si="113"/>
        <v>1.1053447821477715</v>
      </c>
      <c r="AK178" s="95" t="s">
        <v>260</v>
      </c>
      <c r="AL178" s="112"/>
      <c r="AM178" s="103" t="str">
        <f t="shared" si="114"/>
        <v>Chubut1</v>
      </c>
      <c r="AN178" s="103" t="str">
        <f t="shared" si="114"/>
        <v>Chubut2</v>
      </c>
      <c r="AO178" s="103" t="str">
        <f t="shared" si="114"/>
        <v>Chubut3</v>
      </c>
      <c r="AP178" s="103" t="str">
        <f t="shared" si="114"/>
        <v>Chubut4</v>
      </c>
      <c r="AQ178" s="103" t="str">
        <f t="shared" si="114"/>
        <v>Chubut5</v>
      </c>
      <c r="AR178" s="103" t="str">
        <f t="shared" si="114"/>
        <v>Chubut6</v>
      </c>
      <c r="AS178" s="104" t="str">
        <f t="shared" si="114"/>
        <v>Chubut7</v>
      </c>
    </row>
    <row r="179" spans="1:45" x14ac:dyDescent="0.25">
      <c r="A179" s="95" t="s">
        <v>276</v>
      </c>
      <c r="B179" s="158"/>
      <c r="C179" s="113">
        <f>SUMIF('Todas las localidades'!$AR$8:$AR$967,'Estr. fij x períodos'!AM179,'Todas las localidades'!$AB$8:$AB$967)</f>
        <v>1231976</v>
      </c>
      <c r="D179" s="113">
        <f>SUMIF('Todas las localidades'!$AR$8:$AR$967,'Estr. fij x períodos'!AN179,'Todas las localidades'!$AB$8:$AB$967)</f>
        <v>0</v>
      </c>
      <c r="E179" s="113">
        <f>SUMIF('Todas las localidades'!$AR$8:$AR$967,'Estr. fij x períodos'!AO179,'Todas las localidades'!$AB$8:$AB$967)</f>
        <v>138853</v>
      </c>
      <c r="F179" s="113">
        <f>SUMIF('Todas las localidades'!$AR$8:$AR$967,'Estr. fij x períodos'!AP179,'Todas las localidades'!$AB$8:$AB$967)</f>
        <v>177293</v>
      </c>
      <c r="G179" s="113">
        <f>SUMIF('Todas las localidades'!$AR$8:$AR$967,'Estr. fij x períodos'!AQ179,'Todas las localidades'!$AB$8:$AB$967)</f>
        <v>518874</v>
      </c>
      <c r="H179" s="113">
        <f>SUMIF('Todas las localidades'!$AR$8:$AR$967,'Estr. fij x períodos'!AR179,'Todas las localidades'!$AB$8:$AB$967)</f>
        <v>227646</v>
      </c>
      <c r="I179" s="114"/>
      <c r="J179" s="114"/>
      <c r="K179" s="114"/>
      <c r="L179" s="114"/>
      <c r="M179" s="114">
        <f>SUMIF('Todas las localidades'!$AR$8:$AR$967,'Estr. fij x períodos'!AS179,'Todas las localidades'!$AB$8:$AB$967)</f>
        <v>120145</v>
      </c>
      <c r="N179" s="165">
        <f t="shared" si="105"/>
        <v>2414787</v>
      </c>
      <c r="P179" s="95" t="s">
        <v>276</v>
      </c>
      <c r="Q179" s="173"/>
      <c r="R179" s="174">
        <f t="shared" si="106"/>
        <v>4.289583292638949</v>
      </c>
      <c r="S179" s="174">
        <f t="shared" si="107"/>
        <v>0</v>
      </c>
      <c r="T179" s="174">
        <f t="shared" si="108"/>
        <v>0.48346843520717614</v>
      </c>
      <c r="U179" s="174">
        <f t="shared" si="109"/>
        <v>0.61731161215952024</v>
      </c>
      <c r="V179" s="174">
        <f t="shared" si="110"/>
        <v>1.8066530852749909</v>
      </c>
      <c r="W179" s="174">
        <f t="shared" si="111"/>
        <v>0.79263433560076357</v>
      </c>
      <c r="X179" s="181">
        <f t="shared" si="112"/>
        <v>0.41832956542506228</v>
      </c>
      <c r="Y179" s="169">
        <f t="shared" si="113"/>
        <v>8.407980326306463</v>
      </c>
      <c r="AK179" s="95" t="s">
        <v>276</v>
      </c>
      <c r="AL179" s="112"/>
      <c r="AM179" s="103" t="str">
        <f t="shared" si="114"/>
        <v>Córdoba1</v>
      </c>
      <c r="AN179" s="103" t="str">
        <f t="shared" si="114"/>
        <v>Córdoba2</v>
      </c>
      <c r="AO179" s="103" t="str">
        <f t="shared" si="114"/>
        <v>Córdoba3</v>
      </c>
      <c r="AP179" s="103" t="str">
        <f t="shared" si="114"/>
        <v>Córdoba4</v>
      </c>
      <c r="AQ179" s="103" t="str">
        <f t="shared" si="114"/>
        <v>Córdoba5</v>
      </c>
      <c r="AR179" s="103" t="str">
        <f t="shared" si="114"/>
        <v>Córdoba6</v>
      </c>
      <c r="AS179" s="104" t="str">
        <f t="shared" si="114"/>
        <v>Córdoba7</v>
      </c>
    </row>
    <row r="180" spans="1:45" x14ac:dyDescent="0.25">
      <c r="A180" s="95" t="s">
        <v>396</v>
      </c>
      <c r="B180" s="158"/>
      <c r="C180" s="113">
        <f>SUMIF('Todas las localidades'!$AR$8:$AR$967,'Estr. fij x períodos'!AM180,'Todas las localidades'!$AB$8:$AB$967)</f>
        <v>0</v>
      </c>
      <c r="D180" s="113">
        <f>SUMIF('Todas las localidades'!$AR$8:$AR$967,'Estr. fij x períodos'!AN180,'Todas las localidades'!$AB$8:$AB$967)</f>
        <v>0</v>
      </c>
      <c r="E180" s="113">
        <f>SUMIF('Todas las localidades'!$AR$8:$AR$967,'Estr. fij x períodos'!AO180,'Todas las localidades'!$AB$8:$AB$967)</f>
        <v>258103</v>
      </c>
      <c r="F180" s="113">
        <f>SUMIF('Todas las localidades'!$AR$8:$AR$967,'Estr. fij x períodos'!AP180,'Todas las localidades'!$AB$8:$AB$967)</f>
        <v>56840</v>
      </c>
      <c r="G180" s="113">
        <f>SUMIF('Todas las localidades'!$AR$8:$AR$967,'Estr. fij x períodos'!AQ180,'Todas las localidades'!$AB$8:$AB$967)</f>
        <v>216398</v>
      </c>
      <c r="H180" s="113">
        <f>SUMIF('Todas las localidades'!$AR$8:$AR$967,'Estr. fij x períodos'!AR180,'Todas las localidades'!$AB$8:$AB$967)</f>
        <v>44615</v>
      </c>
      <c r="I180" s="114"/>
      <c r="J180" s="114"/>
      <c r="K180" s="114"/>
      <c r="L180" s="114"/>
      <c r="M180" s="114">
        <f>SUMIF('Todas las localidades'!$AR$8:$AR$967,'Estr. fij x períodos'!AS180,'Todas las localidades'!$AB$8:$AB$967)</f>
        <v>26248</v>
      </c>
      <c r="N180" s="165">
        <f t="shared" si="105"/>
        <v>602204</v>
      </c>
      <c r="P180" s="95" t="s">
        <v>396</v>
      </c>
      <c r="Q180" s="173"/>
      <c r="R180" s="174">
        <f t="shared" si="106"/>
        <v>0</v>
      </c>
      <c r="S180" s="174">
        <f t="shared" si="107"/>
        <v>0</v>
      </c>
      <c r="T180" s="174">
        <f t="shared" si="108"/>
        <v>0.89868172479008568</v>
      </c>
      <c r="U180" s="174">
        <f t="shared" si="109"/>
        <v>0.19790963002006362</v>
      </c>
      <c r="V180" s="174">
        <f t="shared" si="110"/>
        <v>0.75347023429067062</v>
      </c>
      <c r="W180" s="174">
        <f t="shared" si="111"/>
        <v>0.15534373932697285</v>
      </c>
      <c r="X180" s="181">
        <f t="shared" si="112"/>
        <v>9.1392188050081452E-2</v>
      </c>
      <c r="Y180" s="169">
        <f t="shared" si="113"/>
        <v>2.0967975164778743</v>
      </c>
      <c r="AK180" s="95" t="s">
        <v>396</v>
      </c>
      <c r="AL180" s="112"/>
      <c r="AM180" s="103" t="str">
        <f t="shared" si="114"/>
        <v>Corrientes1</v>
      </c>
      <c r="AN180" s="103" t="str">
        <f t="shared" si="114"/>
        <v>Corrientes2</v>
      </c>
      <c r="AO180" s="103" t="str">
        <f t="shared" si="114"/>
        <v>Corrientes3</v>
      </c>
      <c r="AP180" s="103" t="str">
        <f t="shared" si="114"/>
        <v>Corrientes4</v>
      </c>
      <c r="AQ180" s="103" t="str">
        <f t="shared" si="114"/>
        <v>Corrientes5</v>
      </c>
      <c r="AR180" s="103" t="str">
        <f t="shared" si="114"/>
        <v>Corrientes6</v>
      </c>
      <c r="AS180" s="104" t="str">
        <f t="shared" si="114"/>
        <v>Corrientes7</v>
      </c>
    </row>
    <row r="181" spans="1:45" x14ac:dyDescent="0.25">
      <c r="A181" s="95" t="s">
        <v>429</v>
      </c>
      <c r="B181" s="158"/>
      <c r="C181" s="113">
        <f>SUMIF('Todas las localidades'!$AR$8:$AR$967,'Estr. fij x períodos'!AM181,'Todas las localidades'!$AB$8:$AB$967)</f>
        <v>0</v>
      </c>
      <c r="D181" s="113">
        <f>SUMIF('Todas las localidades'!$AR$8:$AR$967,'Estr. fij x períodos'!AN181,'Todas las localidades'!$AB$8:$AB$967)</f>
        <v>0</v>
      </c>
      <c r="E181" s="113">
        <f>SUMIF('Todas las localidades'!$AR$8:$AR$967,'Estr. fij x períodos'!AO181,'Todas las localidades'!$AB$8:$AB$967)</f>
        <v>330400</v>
      </c>
      <c r="F181" s="113">
        <f>SUMIF('Todas las localidades'!$AR$8:$AR$967,'Estr. fij x períodos'!AP181,'Todas las localidades'!$AB$8:$AB$967)</f>
        <v>120762</v>
      </c>
      <c r="G181" s="113">
        <f>SUMIF('Todas las localidades'!$AR$8:$AR$967,'Estr. fij x períodos'!AQ181,'Todas las localidades'!$AB$8:$AB$967)</f>
        <v>256197</v>
      </c>
      <c r="H181" s="113">
        <f>SUMIF('Todas las localidades'!$AR$8:$AR$967,'Estr. fij x períodos'!AR181,'Todas las localidades'!$AB$8:$AB$967)</f>
        <v>59913</v>
      </c>
      <c r="I181" s="114"/>
      <c r="J181" s="114"/>
      <c r="K181" s="114"/>
      <c r="L181" s="114"/>
      <c r="M181" s="114">
        <f>SUMIF('Todas las localidades'!$AR$8:$AR$967,'Estr. fij x períodos'!AS181,'Todas las localidades'!$AB$8:$AB$967)</f>
        <v>35661</v>
      </c>
      <c r="N181" s="165">
        <f t="shared" si="105"/>
        <v>802933</v>
      </c>
      <c r="P181" s="95" t="s">
        <v>429</v>
      </c>
      <c r="Q181" s="173"/>
      <c r="R181" s="174">
        <f t="shared" si="106"/>
        <v>0</v>
      </c>
      <c r="S181" s="174">
        <f t="shared" si="107"/>
        <v>0</v>
      </c>
      <c r="T181" s="174">
        <f t="shared" si="108"/>
        <v>1.150410657259483</v>
      </c>
      <c r="U181" s="174">
        <f t="shared" si="109"/>
        <v>0.42047788072630049</v>
      </c>
      <c r="V181" s="174">
        <f t="shared" si="110"/>
        <v>0.89204527590165794</v>
      </c>
      <c r="W181" s="174">
        <f t="shared" si="111"/>
        <v>0.20860942405686259</v>
      </c>
      <c r="X181" s="181">
        <f t="shared" si="112"/>
        <v>0.12416705341564897</v>
      </c>
      <c r="Y181" s="169">
        <f t="shared" si="113"/>
        <v>2.7957102913599532</v>
      </c>
      <c r="AK181" s="95" t="s">
        <v>429</v>
      </c>
      <c r="AL181" s="112"/>
      <c r="AM181" s="103" t="str">
        <f t="shared" si="114"/>
        <v>Entre Ríos1</v>
      </c>
      <c r="AN181" s="103" t="str">
        <f t="shared" si="114"/>
        <v>Entre Ríos2</v>
      </c>
      <c r="AO181" s="103" t="str">
        <f t="shared" si="114"/>
        <v>Entre Ríos3</v>
      </c>
      <c r="AP181" s="103" t="str">
        <f t="shared" si="114"/>
        <v>Entre Ríos4</v>
      </c>
      <c r="AQ181" s="103" t="str">
        <f t="shared" si="114"/>
        <v>Entre Ríos5</v>
      </c>
      <c r="AR181" s="103" t="str">
        <f t="shared" si="114"/>
        <v>Entre Ríos6</v>
      </c>
      <c r="AS181" s="104" t="str">
        <f t="shared" si="114"/>
        <v>Entre Ríos7</v>
      </c>
    </row>
    <row r="182" spans="1:45" x14ac:dyDescent="0.25">
      <c r="A182" s="95" t="s">
        <v>461</v>
      </c>
      <c r="B182" s="158"/>
      <c r="C182" s="113">
        <f>SUMIF('Todas las localidades'!$AR$8:$AR$967,'Estr. fij x períodos'!AM182,'Todas las localidades'!$AB$8:$AB$967)</f>
        <v>0</v>
      </c>
      <c r="D182" s="113">
        <f>SUMIF('Todas las localidades'!$AR$8:$AR$967,'Estr. fij x períodos'!AN182,'Todas las localidades'!$AB$8:$AB$967)</f>
        <v>0</v>
      </c>
      <c r="E182" s="113">
        <f>SUMIF('Todas las localidades'!$AR$8:$AR$967,'Estr. fij x períodos'!AO182,'Todas las localidades'!$AB$8:$AB$967)</f>
        <v>147636</v>
      </c>
      <c r="F182" s="113">
        <f>SUMIF('Todas las localidades'!$AR$8:$AR$967,'Estr. fij x períodos'!AP182,'Todas las localidades'!$AB$8:$AB$967)</f>
        <v>37592</v>
      </c>
      <c r="G182" s="114">
        <f>SUMIF('Todas las localidades'!$AR$8:$AR$967,'Estr. fij x períodos'!AQ182,'Todas las localidades'!$AB$8:$AB$967)</f>
        <v>39260</v>
      </c>
      <c r="H182" s="159">
        <f>SUMIF('Todas las localidades'!$AR$8:$AR$967,'Estr. fij x períodos'!AR182,'Todas las localidades'!$AB$8:$AB$967)</f>
        <v>20545</v>
      </c>
      <c r="I182" s="159"/>
      <c r="J182" s="159"/>
      <c r="K182" s="159"/>
      <c r="L182" s="159"/>
      <c r="M182" s="159">
        <f>SUMIF('Todas las localidades'!$AR$8:$AR$967,'Estr. fij x períodos'!AS182,'Todas las localidades'!$AB$8:$AB$967)</f>
        <v>34124</v>
      </c>
      <c r="N182" s="165">
        <f t="shared" si="105"/>
        <v>279157</v>
      </c>
      <c r="P182" s="95" t="s">
        <v>461</v>
      </c>
      <c r="Q182" s="173"/>
      <c r="R182" s="174">
        <f t="shared" si="106"/>
        <v>0</v>
      </c>
      <c r="S182" s="174">
        <f t="shared" si="107"/>
        <v>0</v>
      </c>
      <c r="T182" s="174">
        <f t="shared" si="108"/>
        <v>0.51404972092966417</v>
      </c>
      <c r="U182" s="174">
        <f t="shared" si="109"/>
        <v>0.1308905491153102</v>
      </c>
      <c r="V182" s="174">
        <f t="shared" si="110"/>
        <v>0.13669831236079691</v>
      </c>
      <c r="W182" s="174">
        <f t="shared" si="111"/>
        <v>7.1535069471537774E-2</v>
      </c>
      <c r="X182" s="181">
        <f t="shared" si="112"/>
        <v>0.11881541546102481</v>
      </c>
      <c r="Y182" s="169">
        <f t="shared" si="113"/>
        <v>0.97198906733833379</v>
      </c>
      <c r="AK182" s="95" t="s">
        <v>461</v>
      </c>
      <c r="AL182" s="112"/>
      <c r="AM182" s="103" t="str">
        <f t="shared" si="114"/>
        <v>Formosa1</v>
      </c>
      <c r="AN182" s="103" t="str">
        <f t="shared" si="114"/>
        <v>Formosa2</v>
      </c>
      <c r="AO182" s="103" t="str">
        <f t="shared" si="114"/>
        <v>Formosa3</v>
      </c>
      <c r="AP182" s="103" t="str">
        <f t="shared" si="114"/>
        <v>Formosa4</v>
      </c>
      <c r="AQ182" s="103" t="str">
        <f t="shared" si="114"/>
        <v>Formosa5</v>
      </c>
      <c r="AR182" s="103" t="str">
        <f t="shared" si="114"/>
        <v>Formosa6</v>
      </c>
      <c r="AS182" s="104" t="str">
        <f t="shared" si="114"/>
        <v>Formosa7</v>
      </c>
    </row>
    <row r="183" spans="1:45" x14ac:dyDescent="0.25">
      <c r="A183" s="95" t="s">
        <v>486</v>
      </c>
      <c r="B183" s="158"/>
      <c r="C183" s="113">
        <f>SUMIF('Todas las localidades'!$AR$8:$AR$967,'Estr. fij x períodos'!AM183,'Todas las localidades'!$AB$8:$AB$967)</f>
        <v>0</v>
      </c>
      <c r="D183" s="113">
        <f>SUMIF('Todas las localidades'!$AR$8:$AR$967,'Estr. fij x períodos'!AN183,'Todas las localidades'!$AB$8:$AB$967)</f>
        <v>0</v>
      </c>
      <c r="E183" s="113">
        <f>SUMIF('Todas las localidades'!$AR$8:$AR$967,'Estr. fij x períodos'!AO183,'Todas las localidades'!$AB$8:$AB$967)</f>
        <v>219924</v>
      </c>
      <c r="F183" s="113">
        <f>SUMIF('Todas las localidades'!$AR$8:$AR$967,'Estr. fij x períodos'!AP183,'Todas las localidades'!$AB$8:$AB$967)</f>
        <v>49785</v>
      </c>
      <c r="G183" s="114">
        <f>SUMIF('Todas las localidades'!$AR$8:$AR$967,'Estr. fij x períodos'!AQ183,'Todas las localidades'!$AB$8:$AB$967)</f>
        <v>109656</v>
      </c>
      <c r="H183" s="159">
        <f>SUMIF('Todas las localidades'!$AR$8:$AR$967,'Estr. fij x períodos'!AR183,'Todas las localidades'!$AB$8:$AB$967)</f>
        <v>18872</v>
      </c>
      <c r="I183" s="159"/>
      <c r="J183" s="159"/>
      <c r="K183" s="159"/>
      <c r="L183" s="159"/>
      <c r="M183" s="159">
        <f>SUMIF('Todas las localidades'!$AR$8:$AR$967,'Estr. fij x períodos'!AS183,'Todas las localidades'!$AB$8:$AB$967)</f>
        <v>25702</v>
      </c>
      <c r="N183" s="165">
        <f t="shared" si="105"/>
        <v>423939</v>
      </c>
      <c r="P183" s="95" t="s">
        <v>486</v>
      </c>
      <c r="Q183" s="173"/>
      <c r="R183" s="174">
        <f t="shared" si="106"/>
        <v>0</v>
      </c>
      <c r="S183" s="174">
        <f t="shared" si="107"/>
        <v>0</v>
      </c>
      <c r="T183" s="174">
        <f t="shared" si="108"/>
        <v>0.76574731654701733</v>
      </c>
      <c r="U183" s="174">
        <f t="shared" si="109"/>
        <v>0.17334501989002227</v>
      </c>
      <c r="V183" s="174">
        <f t="shared" si="110"/>
        <v>0.38180820530401294</v>
      </c>
      <c r="W183" s="174">
        <f t="shared" si="111"/>
        <v>6.5709896863804365E-2</v>
      </c>
      <c r="X183" s="181">
        <f t="shared" si="112"/>
        <v>8.9491085692745859E-2</v>
      </c>
      <c r="Y183" s="169">
        <f t="shared" si="113"/>
        <v>1.4761015242976026</v>
      </c>
      <c r="AK183" s="95" t="s">
        <v>486</v>
      </c>
      <c r="AL183" s="112"/>
      <c r="AM183" s="103" t="str">
        <f t="shared" si="114"/>
        <v>Jujuy1</v>
      </c>
      <c r="AN183" s="103" t="str">
        <f t="shared" si="114"/>
        <v>Jujuy2</v>
      </c>
      <c r="AO183" s="103" t="str">
        <f t="shared" si="114"/>
        <v>Jujuy3</v>
      </c>
      <c r="AP183" s="103" t="str">
        <f t="shared" si="114"/>
        <v>Jujuy4</v>
      </c>
      <c r="AQ183" s="103" t="str">
        <f t="shared" si="114"/>
        <v>Jujuy5</v>
      </c>
      <c r="AR183" s="103" t="str">
        <f t="shared" si="114"/>
        <v>Jujuy6</v>
      </c>
      <c r="AS183" s="104" t="str">
        <f t="shared" si="114"/>
        <v>Jujuy7</v>
      </c>
    </row>
    <row r="184" spans="1:45" x14ac:dyDescent="0.25">
      <c r="A184" s="95" t="s">
        <v>532</v>
      </c>
      <c r="B184" s="158"/>
      <c r="C184" s="113">
        <f>SUMIF('Todas las localidades'!$AR$8:$AR$967,'Estr. fij x períodos'!AM184,'Todas las localidades'!$AB$8:$AB$967)</f>
        <v>0</v>
      </c>
      <c r="D184" s="113">
        <f>SUMIF('Todas las localidades'!$AR$8:$AR$967,'Estr. fij x períodos'!AN184,'Todas las localidades'!$AB$8:$AB$967)</f>
        <v>0</v>
      </c>
      <c r="E184" s="113">
        <f>SUMIF('Todas las localidades'!$AR$8:$AR$967,'Estr. fij x períodos'!AO184,'Todas las localidades'!$AB$8:$AB$967)</f>
        <v>80592</v>
      </c>
      <c r="F184" s="113">
        <f>SUMIF('Todas las localidades'!$AR$8:$AR$967,'Estr. fij x períodos'!AP184,'Todas las localidades'!$AB$8:$AB$967)</f>
        <v>41837</v>
      </c>
      <c r="G184" s="114">
        <f>SUMIF('Todas las localidades'!$AR$8:$AR$967,'Estr. fij x períodos'!AQ184,'Todas las localidades'!$AB$8:$AB$967)</f>
        <v>10146</v>
      </c>
      <c r="H184" s="159">
        <f>SUMIF('Todas las localidades'!$AR$8:$AR$967,'Estr. fij x períodos'!AR184,'Todas las localidades'!$AB$8:$AB$967)</f>
        <v>28339</v>
      </c>
      <c r="I184" s="159"/>
      <c r="J184" s="159"/>
      <c r="K184" s="159"/>
      <c r="L184" s="159"/>
      <c r="M184" s="159">
        <f>SUMIF('Todas las localidades'!$AR$8:$AR$967,'Estr. fij x períodos'!AS184,'Todas las localidades'!$AB$8:$AB$967)</f>
        <v>38776</v>
      </c>
      <c r="N184" s="165">
        <f t="shared" si="105"/>
        <v>199690</v>
      </c>
      <c r="P184" s="95" t="s">
        <v>532</v>
      </c>
      <c r="Q184" s="173"/>
      <c r="R184" s="174">
        <f t="shared" si="106"/>
        <v>0</v>
      </c>
      <c r="S184" s="174">
        <f t="shared" si="107"/>
        <v>0</v>
      </c>
      <c r="T184" s="174">
        <f t="shared" si="108"/>
        <v>0.28061106443661094</v>
      </c>
      <c r="U184" s="174">
        <f t="shared" si="109"/>
        <v>0.14567109766272696</v>
      </c>
      <c r="V184" s="174">
        <f t="shared" si="110"/>
        <v>3.5327077870928314E-2</v>
      </c>
      <c r="W184" s="174">
        <f t="shared" si="111"/>
        <v>9.8672783341635872E-2</v>
      </c>
      <c r="X184" s="181">
        <f t="shared" si="112"/>
        <v>0.13501308609531995</v>
      </c>
      <c r="Y184" s="169">
        <f t="shared" si="113"/>
        <v>0.69529510940722206</v>
      </c>
      <c r="AK184" s="95" t="s">
        <v>532</v>
      </c>
      <c r="AL184" s="112"/>
      <c r="AM184" s="103" t="str">
        <f t="shared" si="114"/>
        <v>La Pampa1</v>
      </c>
      <c r="AN184" s="103" t="str">
        <f t="shared" si="114"/>
        <v>La Pampa2</v>
      </c>
      <c r="AO184" s="103" t="str">
        <f t="shared" si="114"/>
        <v>La Pampa3</v>
      </c>
      <c r="AP184" s="103" t="str">
        <f t="shared" si="114"/>
        <v>La Pampa4</v>
      </c>
      <c r="AQ184" s="103" t="str">
        <f t="shared" si="114"/>
        <v>La Pampa5</v>
      </c>
      <c r="AR184" s="103" t="str">
        <f t="shared" si="114"/>
        <v>La Pampa6</v>
      </c>
      <c r="AS184" s="104" t="str">
        <f t="shared" si="114"/>
        <v>La Pampa7</v>
      </c>
    </row>
    <row r="185" spans="1:45" x14ac:dyDescent="0.25">
      <c r="A185" s="95" t="s">
        <v>563</v>
      </c>
      <c r="B185" s="158"/>
      <c r="C185" s="113">
        <f>SUMIF('Todas las localidades'!$AR$8:$AR$967,'Estr. fij x períodos'!AM185,'Todas las localidades'!$AB$8:$AB$967)</f>
        <v>0</v>
      </c>
      <c r="D185" s="113">
        <f>SUMIF('Todas las localidades'!$AR$8:$AR$967,'Estr. fij x períodos'!AN185,'Todas las localidades'!$AB$8:$AB$967)</f>
        <v>0</v>
      </c>
      <c r="E185" s="113">
        <f>SUMIF('Todas las localidades'!$AR$8:$AR$967,'Estr. fij x períodos'!AO185,'Todas las localidades'!$AB$8:$AB$967)</f>
        <v>103727</v>
      </c>
      <c r="F185" s="113">
        <f>SUMIF('Todas las localidades'!$AR$8:$AR$967,'Estr. fij x períodos'!AP185,'Todas las localidades'!$AB$8:$AB$967)</f>
        <v>0</v>
      </c>
      <c r="G185" s="114">
        <f>SUMIF('Todas las localidades'!$AR$8:$AR$967,'Estr. fij x períodos'!AQ185,'Todas las localidades'!$AB$8:$AB$967)</f>
        <v>46342</v>
      </c>
      <c r="H185" s="159">
        <f>SUMIF('Todas las localidades'!$AR$8:$AR$967,'Estr. fij x períodos'!AR185,'Todas las localidades'!$AB$8:$AB$967)</f>
        <v>3307</v>
      </c>
      <c r="I185" s="159"/>
      <c r="J185" s="159"/>
      <c r="K185" s="159"/>
      <c r="L185" s="159"/>
      <c r="M185" s="159">
        <f>SUMIF('Todas las localidades'!$AR$8:$AR$967,'Estr. fij x períodos'!AS185,'Todas las localidades'!$AB$8:$AB$967)</f>
        <v>22812</v>
      </c>
      <c r="N185" s="165">
        <f t="shared" si="105"/>
        <v>176188</v>
      </c>
      <c r="P185" s="95" t="s">
        <v>563</v>
      </c>
      <c r="Q185" s="173"/>
      <c r="R185" s="174">
        <f t="shared" si="106"/>
        <v>0</v>
      </c>
      <c r="S185" s="174">
        <f t="shared" si="107"/>
        <v>0</v>
      </c>
      <c r="T185" s="174">
        <f t="shared" si="108"/>
        <v>0.36116418355192009</v>
      </c>
      <c r="U185" s="174">
        <f t="shared" si="109"/>
        <v>0</v>
      </c>
      <c r="V185" s="174">
        <f t="shared" si="110"/>
        <v>0.16135693304697021</v>
      </c>
      <c r="W185" s="174">
        <f t="shared" si="111"/>
        <v>1.1514552189942828E-2</v>
      </c>
      <c r="X185" s="181">
        <f t="shared" si="112"/>
        <v>7.9428474314174713E-2</v>
      </c>
      <c r="Y185" s="169">
        <f t="shared" si="113"/>
        <v>0.6134641431030079</v>
      </c>
      <c r="AK185" s="95" t="s">
        <v>563</v>
      </c>
      <c r="AL185" s="112"/>
      <c r="AM185" s="103" t="str">
        <f t="shared" si="114"/>
        <v>La Rioja1</v>
      </c>
      <c r="AN185" s="103" t="str">
        <f t="shared" si="114"/>
        <v>La Rioja2</v>
      </c>
      <c r="AO185" s="103" t="str">
        <f t="shared" si="114"/>
        <v>La Rioja3</v>
      </c>
      <c r="AP185" s="103" t="str">
        <f t="shared" si="114"/>
        <v>La Rioja4</v>
      </c>
      <c r="AQ185" s="103" t="str">
        <f t="shared" si="114"/>
        <v>La Rioja5</v>
      </c>
      <c r="AR185" s="103" t="str">
        <f t="shared" si="114"/>
        <v>La Rioja6</v>
      </c>
      <c r="AS185" s="104" t="str">
        <f t="shared" si="114"/>
        <v>La Rioja7</v>
      </c>
    </row>
    <row r="186" spans="1:45" x14ac:dyDescent="0.25">
      <c r="A186" s="95" t="s">
        <v>582</v>
      </c>
      <c r="B186" s="158"/>
      <c r="C186" s="113">
        <f>SUMIF('Todas las localidades'!$AR$8:$AR$967,'Estr. fij x períodos'!AM186,'Todas las localidades'!$AB$8:$AB$967)</f>
        <v>0</v>
      </c>
      <c r="D186" s="113">
        <f>SUMIF('Todas las localidades'!$AR$8:$AR$967,'Estr. fij x períodos'!AN186,'Todas las localidades'!$AB$8:$AB$967)</f>
        <v>773113</v>
      </c>
      <c r="E186" s="113">
        <f>SUMIF('Todas las localidades'!$AR$8:$AR$967,'Estr. fij x períodos'!AO186,'Todas las localidades'!$AB$8:$AB$967)</f>
        <v>94651</v>
      </c>
      <c r="F186" s="113">
        <f>SUMIF('Todas las localidades'!$AR$8:$AR$967,'Estr. fij x períodos'!AP186,'Todas las localidades'!$AB$8:$AB$967)</f>
        <v>71530</v>
      </c>
      <c r="G186" s="114">
        <f>SUMIF('Todas las localidades'!$AR$8:$AR$967,'Estr. fij x períodos'!AQ186,'Todas las localidades'!$AB$8:$AB$967)</f>
        <v>95504</v>
      </c>
      <c r="H186" s="159">
        <f>SUMIF('Todas las localidades'!$AR$8:$AR$967,'Estr. fij x períodos'!AR186,'Todas las localidades'!$AB$8:$AB$967)</f>
        <v>34701</v>
      </c>
      <c r="I186" s="159"/>
      <c r="J186" s="159"/>
      <c r="K186" s="159"/>
      <c r="L186" s="159"/>
      <c r="M186" s="159">
        <f>SUMIF('Todas las localidades'!$AR$8:$AR$967,'Estr. fij x períodos'!AS186,'Todas las localidades'!$AB$8:$AB$967)</f>
        <v>42990</v>
      </c>
      <c r="N186" s="165">
        <f t="shared" si="105"/>
        <v>1112489</v>
      </c>
      <c r="P186" s="95" t="s">
        <v>582</v>
      </c>
      <c r="Q186" s="173"/>
      <c r="R186" s="174">
        <f t="shared" si="106"/>
        <v>0</v>
      </c>
      <c r="S186" s="174">
        <f t="shared" si="107"/>
        <v>2.6918808549208557</v>
      </c>
      <c r="T186" s="174">
        <f t="shared" si="108"/>
        <v>0.3295627092017776</v>
      </c>
      <c r="U186" s="174">
        <f t="shared" si="109"/>
        <v>0.24905833630075913</v>
      </c>
      <c r="V186" s="174">
        <f t="shared" si="110"/>
        <v>0.33253274640105829</v>
      </c>
      <c r="W186" s="174">
        <f t="shared" si="111"/>
        <v>0.12082445586428969</v>
      </c>
      <c r="X186" s="181">
        <f t="shared" si="112"/>
        <v>0.14968569659680742</v>
      </c>
      <c r="Y186" s="169">
        <f t="shared" si="113"/>
        <v>3.8735447992855478</v>
      </c>
      <c r="AK186" s="95" t="s">
        <v>582</v>
      </c>
      <c r="AL186" s="112"/>
      <c r="AM186" s="103" t="str">
        <f t="shared" si="114"/>
        <v>Mendoza1</v>
      </c>
      <c r="AN186" s="103" t="str">
        <f t="shared" si="114"/>
        <v>Mendoza2</v>
      </c>
      <c r="AO186" s="103" t="str">
        <f t="shared" si="114"/>
        <v>Mendoza3</v>
      </c>
      <c r="AP186" s="103" t="str">
        <f t="shared" si="114"/>
        <v>Mendoza4</v>
      </c>
      <c r="AQ186" s="103" t="str">
        <f t="shared" si="114"/>
        <v>Mendoza5</v>
      </c>
      <c r="AR186" s="103" t="str">
        <f t="shared" si="114"/>
        <v>Mendoza6</v>
      </c>
      <c r="AS186" s="104" t="str">
        <f t="shared" si="114"/>
        <v>Mendoza7</v>
      </c>
    </row>
    <row r="187" spans="1:45" x14ac:dyDescent="0.25">
      <c r="A187" s="95" t="s">
        <v>604</v>
      </c>
      <c r="B187" s="158"/>
      <c r="C187" s="113">
        <f>SUMIF('Todas las localidades'!$AR$8:$AR$967,'Estr. fij x períodos'!AM187,'Todas las localidades'!$AB$8:$AB$967)</f>
        <v>0</v>
      </c>
      <c r="D187" s="113">
        <f>SUMIF('Todas las localidades'!$AR$8:$AR$967,'Estr. fij x períodos'!AN187,'Todas las localidades'!$AB$8:$AB$967)</f>
        <v>0</v>
      </c>
      <c r="E187" s="113">
        <f>SUMIF('Todas las localidades'!$AR$8:$AR$967,'Estr. fij x períodos'!AO187,'Todas las localidades'!$AB$8:$AB$967)</f>
        <v>213686</v>
      </c>
      <c r="F187" s="113">
        <f>SUMIF('Todas las localidades'!$AR$8:$AR$967,'Estr. fij x períodos'!AP187,'Todas las localidades'!$AB$8:$AB$967)</f>
        <v>77120</v>
      </c>
      <c r="G187" s="114">
        <f>SUMIF('Todas las localidades'!$AR$8:$AR$967,'Estr. fij x períodos'!AQ187,'Todas las localidades'!$AB$8:$AB$967)</f>
        <v>149399</v>
      </c>
      <c r="H187" s="159">
        <f>SUMIF('Todas las localidades'!$AR$8:$AR$967,'Estr. fij x períodos'!AR187,'Todas las localidades'!$AB$8:$AB$967)</f>
        <v>47225</v>
      </c>
      <c r="I187" s="159"/>
      <c r="J187" s="159"/>
      <c r="K187" s="159"/>
      <c r="L187" s="159"/>
      <c r="M187" s="159">
        <f>SUMIF('Todas las localidades'!$AR$8:$AR$967,'Estr. fij x períodos'!AS187,'Todas las localidades'!$AB$8:$AB$967)</f>
        <v>25226</v>
      </c>
      <c r="N187" s="165">
        <f t="shared" si="105"/>
        <v>512656</v>
      </c>
      <c r="P187" s="95" t="s">
        <v>604</v>
      </c>
      <c r="Q187" s="173"/>
      <c r="R187" s="174">
        <f t="shared" si="106"/>
        <v>0</v>
      </c>
      <c r="S187" s="174">
        <f t="shared" si="107"/>
        <v>0</v>
      </c>
      <c r="T187" s="174">
        <f t="shared" si="108"/>
        <v>0.74402739620808067</v>
      </c>
      <c r="U187" s="174">
        <f t="shared" si="109"/>
        <v>0.26852200329252823</v>
      </c>
      <c r="V187" s="174">
        <f t="shared" si="110"/>
        <v>0.52018826205783752</v>
      </c>
      <c r="W187" s="174">
        <f t="shared" si="111"/>
        <v>0.16443142641973088</v>
      </c>
      <c r="X187" s="181">
        <f t="shared" si="112"/>
        <v>8.783371440686355E-2</v>
      </c>
      <c r="Y187" s="169">
        <f t="shared" si="113"/>
        <v>1.7850028023850408</v>
      </c>
      <c r="AK187" s="95" t="s">
        <v>604</v>
      </c>
      <c r="AL187" s="112"/>
      <c r="AM187" s="103" t="str">
        <f t="shared" si="114"/>
        <v>Misiones1</v>
      </c>
      <c r="AN187" s="103" t="str">
        <f t="shared" si="114"/>
        <v>Misiones2</v>
      </c>
      <c r="AO187" s="103" t="str">
        <f t="shared" si="114"/>
        <v>Misiones3</v>
      </c>
      <c r="AP187" s="103" t="str">
        <f t="shared" si="114"/>
        <v>Misiones4</v>
      </c>
      <c r="AQ187" s="103" t="str">
        <f t="shared" si="114"/>
        <v>Misiones5</v>
      </c>
      <c r="AR187" s="103" t="str">
        <f t="shared" si="114"/>
        <v>Misiones6</v>
      </c>
      <c r="AS187" s="104" t="str">
        <f t="shared" si="114"/>
        <v>Misiones7</v>
      </c>
    </row>
    <row r="188" spans="1:45" x14ac:dyDescent="0.25">
      <c r="A188" s="95" t="s">
        <v>639</v>
      </c>
      <c r="B188" s="158"/>
      <c r="C188" s="113">
        <f>SUMIF('Todas las localidades'!$AR$8:$AR$967,'Estr. fij x períodos'!AM188,'Todas las localidades'!$AB$8:$AB$967)</f>
        <v>0</v>
      </c>
      <c r="D188" s="113">
        <f>SUMIF('Todas las localidades'!$AR$8:$AR$967,'Estr. fij x períodos'!AN188,'Todas las localidades'!$AB$8:$AB$967)</f>
        <v>0</v>
      </c>
      <c r="E188" s="113">
        <f>SUMIF('Todas las localidades'!$AR$8:$AR$967,'Estr. fij x períodos'!AO188,'Todas las localidades'!$AB$8:$AB$967)</f>
        <v>183579</v>
      </c>
      <c r="F188" s="113">
        <f>SUMIF('Todas las localidades'!$AR$8:$AR$967,'Estr. fij x períodos'!AP188,'Todas las localidades'!$AB$8:$AB$967)</f>
        <v>0</v>
      </c>
      <c r="G188" s="114">
        <f>SUMIF('Todas las localidades'!$AR$8:$AR$967,'Estr. fij x períodos'!AQ188,'Todas las localidades'!$AB$8:$AB$967)</f>
        <v>129430</v>
      </c>
      <c r="H188" s="159">
        <f>SUMIF('Todas las localidades'!$AR$8:$AR$967,'Estr. fij x períodos'!AR188,'Todas las localidades'!$AB$8:$AB$967)</f>
        <v>6767</v>
      </c>
      <c r="I188" s="159"/>
      <c r="J188" s="159"/>
      <c r="K188" s="159"/>
      <c r="L188" s="159"/>
      <c r="M188" s="159">
        <f>SUMIF('Todas las localidades'!$AR$8:$AR$967,'Estr. fij x períodos'!AS188,'Todas las localidades'!$AB$8:$AB$967)</f>
        <v>18999</v>
      </c>
      <c r="N188" s="165">
        <f t="shared" si="105"/>
        <v>338775</v>
      </c>
      <c r="P188" s="95" t="s">
        <v>639</v>
      </c>
      <c r="Q188" s="173"/>
      <c r="R188" s="174">
        <f t="shared" si="106"/>
        <v>0</v>
      </c>
      <c r="S188" s="174">
        <f t="shared" si="107"/>
        <v>0</v>
      </c>
      <c r="T188" s="174">
        <f t="shared" si="108"/>
        <v>0.63919866237602485</v>
      </c>
      <c r="U188" s="174">
        <f t="shared" si="109"/>
        <v>0</v>
      </c>
      <c r="V188" s="174">
        <f t="shared" si="110"/>
        <v>0.45065875111711523</v>
      </c>
      <c r="W188" s="174">
        <f t="shared" si="111"/>
        <v>2.3561830864633541E-2</v>
      </c>
      <c r="X188" s="181">
        <f t="shared" si="112"/>
        <v>6.6152094664869598E-2</v>
      </c>
      <c r="Y188" s="169">
        <f t="shared" si="113"/>
        <v>1.179571339022643</v>
      </c>
      <c r="AK188" s="95" t="s">
        <v>639</v>
      </c>
      <c r="AL188" s="112"/>
      <c r="AM188" s="103" t="str">
        <f t="shared" si="114"/>
        <v>Neuquén1</v>
      </c>
      <c r="AN188" s="103" t="str">
        <f t="shared" si="114"/>
        <v>Neuquén2</v>
      </c>
      <c r="AO188" s="103" t="str">
        <f t="shared" si="114"/>
        <v>Neuquén3</v>
      </c>
      <c r="AP188" s="103" t="str">
        <f t="shared" si="114"/>
        <v>Neuquén4</v>
      </c>
      <c r="AQ188" s="103" t="str">
        <f t="shared" si="114"/>
        <v>Neuquén5</v>
      </c>
      <c r="AR188" s="103" t="str">
        <f t="shared" si="114"/>
        <v>Neuquén6</v>
      </c>
      <c r="AS188" s="104" t="str">
        <f t="shared" si="114"/>
        <v>Neuquén7</v>
      </c>
    </row>
    <row r="189" spans="1:45" x14ac:dyDescent="0.25">
      <c r="A189" s="95" t="s">
        <v>662</v>
      </c>
      <c r="B189" s="158"/>
      <c r="C189" s="113">
        <f>SUMIF('Todas las localidades'!$AR$8:$AR$967,'Estr. fij x períodos'!AM189,'Todas las localidades'!$AB$8:$AB$967)</f>
        <v>0</v>
      </c>
      <c r="D189" s="113">
        <f>SUMIF('Todas las localidades'!$AR$8:$AR$967,'Estr. fij x períodos'!AN189,'Todas las localidades'!$AB$8:$AB$967)</f>
        <v>0</v>
      </c>
      <c r="E189" s="113">
        <f>SUMIF('Todas las localidades'!$AR$8:$AR$967,'Estr. fij x períodos'!AO189,'Todas las localidades'!$AB$8:$AB$967)</f>
        <v>78820</v>
      </c>
      <c r="F189" s="113">
        <f>SUMIF('Todas las localidades'!$AR$8:$AR$967,'Estr. fij x períodos'!AP189,'Todas las localidades'!$AB$8:$AB$967)</f>
        <v>162468</v>
      </c>
      <c r="G189" s="114">
        <f>SUMIF('Todas las localidades'!$AR$8:$AR$967,'Estr. fij x períodos'!AQ189,'Todas las localidades'!$AB$8:$AB$967)</f>
        <v>117932</v>
      </c>
      <c r="H189" s="159">
        <f>SUMIF('Todas las localidades'!$AR$8:$AR$967,'Estr. fij x períodos'!AR189,'Todas las localidades'!$AB$8:$AB$967)</f>
        <v>41218</v>
      </c>
      <c r="I189" s="159"/>
      <c r="J189" s="159"/>
      <c r="K189" s="159"/>
      <c r="L189" s="159"/>
      <c r="M189" s="159">
        <f>SUMIF('Todas las localidades'!$AR$8:$AR$967,'Estr. fij x períodos'!AS189,'Todas las localidades'!$AB$8:$AB$967)</f>
        <v>17648</v>
      </c>
      <c r="N189" s="165">
        <f t="shared" si="105"/>
        <v>418086</v>
      </c>
      <c r="P189" s="95" t="s">
        <v>662</v>
      </c>
      <c r="Q189" s="173"/>
      <c r="R189" s="174">
        <f t="shared" si="106"/>
        <v>0</v>
      </c>
      <c r="S189" s="174">
        <f t="shared" si="107"/>
        <v>0</v>
      </c>
      <c r="T189" s="174">
        <f t="shared" si="108"/>
        <v>0.27444118645639359</v>
      </c>
      <c r="U189" s="174">
        <f t="shared" si="109"/>
        <v>0.56569285309816486</v>
      </c>
      <c r="V189" s="174">
        <f t="shared" si="110"/>
        <v>0.41062418169468928</v>
      </c>
      <c r="W189" s="174">
        <f t="shared" si="111"/>
        <v>0.1435158186165901</v>
      </c>
      <c r="X189" s="181">
        <f t="shared" si="112"/>
        <v>6.1448084985821293E-2</v>
      </c>
      <c r="Y189" s="169">
        <f t="shared" si="113"/>
        <v>1.455722124851659</v>
      </c>
      <c r="AK189" s="95" t="s">
        <v>662</v>
      </c>
      <c r="AL189" s="112"/>
      <c r="AM189" s="103" t="str">
        <f t="shared" si="114"/>
        <v>Río Negro1</v>
      </c>
      <c r="AN189" s="103" t="str">
        <f t="shared" si="114"/>
        <v>Río Negro2</v>
      </c>
      <c r="AO189" s="103" t="str">
        <f t="shared" si="114"/>
        <v>Río Negro3</v>
      </c>
      <c r="AP189" s="103" t="str">
        <f t="shared" si="114"/>
        <v>Río Negro4</v>
      </c>
      <c r="AQ189" s="103" t="str">
        <f t="shared" si="114"/>
        <v>Río Negro5</v>
      </c>
      <c r="AR189" s="103" t="str">
        <f t="shared" si="114"/>
        <v>Río Negro6</v>
      </c>
      <c r="AS189" s="104" t="str">
        <f t="shared" si="114"/>
        <v>Río Negro7</v>
      </c>
    </row>
    <row r="190" spans="1:45" x14ac:dyDescent="0.25">
      <c r="A190" s="95" t="s">
        <v>687</v>
      </c>
      <c r="B190" s="158"/>
      <c r="C190" s="113">
        <f>SUMIF('Todas las localidades'!$AR$8:$AR$967,'Estr. fij x períodos'!AM190,'Todas las localidades'!$AB$8:$AB$967)</f>
        <v>0</v>
      </c>
      <c r="D190" s="113">
        <f>SUMIF('Todas las localidades'!$AR$8:$AR$967,'Estr. fij x períodos'!AN190,'Todas las localidades'!$AB$8:$AB$967)</f>
        <v>385776</v>
      </c>
      <c r="E190" s="113">
        <f>SUMIF('Todas las localidades'!$AR$8:$AR$967,'Estr. fij x períodos'!AO190,'Todas las localidades'!$AB$8:$AB$967)</f>
        <v>0</v>
      </c>
      <c r="F190" s="113">
        <f>SUMIF('Todas las localidades'!$AR$8:$AR$967,'Estr. fij x períodos'!AP190,'Todas las localidades'!$AB$8:$AB$967)</f>
        <v>94325</v>
      </c>
      <c r="G190" s="114">
        <f>SUMIF('Todas las localidades'!$AR$8:$AR$967,'Estr. fij x períodos'!AQ190,'Todas las localidades'!$AB$8:$AB$967)</f>
        <v>160150</v>
      </c>
      <c r="H190" s="159">
        <f>SUMIF('Todas las localidades'!$AR$8:$AR$967,'Estr. fij x períodos'!AR190,'Todas las localidades'!$AB$8:$AB$967)</f>
        <v>38731</v>
      </c>
      <c r="I190" s="159"/>
      <c r="J190" s="159"/>
      <c r="K190" s="159"/>
      <c r="L190" s="159"/>
      <c r="M190" s="159">
        <f>SUMIF('Todas las localidades'!$AR$8:$AR$967,'Estr. fij x períodos'!AS190,'Todas las localidades'!$AB$8:$AB$967)</f>
        <v>24525</v>
      </c>
      <c r="N190" s="165">
        <f t="shared" si="105"/>
        <v>703507</v>
      </c>
      <c r="P190" s="95" t="s">
        <v>687</v>
      </c>
      <c r="Q190" s="173"/>
      <c r="R190" s="174">
        <f t="shared" si="106"/>
        <v>0</v>
      </c>
      <c r="S190" s="174">
        <f t="shared" si="107"/>
        <v>1.3432228260137238</v>
      </c>
      <c r="T190" s="174">
        <f t="shared" si="108"/>
        <v>0</v>
      </c>
      <c r="U190" s="174">
        <f t="shared" si="109"/>
        <v>0.32842761878329518</v>
      </c>
      <c r="V190" s="174">
        <f t="shared" si="110"/>
        <v>0.55762187276061193</v>
      </c>
      <c r="W190" s="174">
        <f t="shared" si="111"/>
        <v>0.13485640183509998</v>
      </c>
      <c r="X190" s="181">
        <f t="shared" si="112"/>
        <v>8.5392921819881423E-2</v>
      </c>
      <c r="Y190" s="169">
        <f t="shared" si="113"/>
        <v>2.4495216412126122</v>
      </c>
      <c r="AK190" s="95" t="s">
        <v>687</v>
      </c>
      <c r="AL190" s="112"/>
      <c r="AM190" s="103" t="str">
        <f t="shared" si="114"/>
        <v>Salta1</v>
      </c>
      <c r="AN190" s="103" t="str">
        <f t="shared" si="114"/>
        <v>Salta2</v>
      </c>
      <c r="AO190" s="103" t="str">
        <f t="shared" si="114"/>
        <v>Salta3</v>
      </c>
      <c r="AP190" s="103" t="str">
        <f t="shared" si="114"/>
        <v>Salta4</v>
      </c>
      <c r="AQ190" s="103" t="str">
        <f t="shared" si="114"/>
        <v>Salta5</v>
      </c>
      <c r="AR190" s="103" t="str">
        <f t="shared" si="114"/>
        <v>Salta6</v>
      </c>
      <c r="AS190" s="104" t="str">
        <f t="shared" si="114"/>
        <v>Salta7</v>
      </c>
    </row>
    <row r="191" spans="1:45" x14ac:dyDescent="0.25">
      <c r="A191" s="95" t="s">
        <v>723</v>
      </c>
      <c r="B191" s="158"/>
      <c r="C191" s="113">
        <f>SUMIF('Todas las localidades'!$AR$8:$AR$967,'Estr. fij x períodos'!AM191,'Todas las localidades'!$AB$8:$AB$967)</f>
        <v>0</v>
      </c>
      <c r="D191" s="113">
        <f>SUMIF('Todas las localidades'!$AR$8:$AR$967,'Estr. fij x períodos'!AN191,'Todas las localidades'!$AB$8:$AB$967)</f>
        <v>0</v>
      </c>
      <c r="E191" s="113">
        <f>SUMIF('Todas las localidades'!$AR$8:$AR$967,'Estr. fij x períodos'!AO191,'Todas las localidades'!$AB$8:$AB$967)</f>
        <v>354760</v>
      </c>
      <c r="F191" s="113">
        <f>SUMIF('Todas las localidades'!$AR$8:$AR$967,'Estr. fij x períodos'!AP191,'Todas las localidades'!$AB$8:$AB$967)</f>
        <v>0</v>
      </c>
      <c r="G191" s="114">
        <f>SUMIF('Todas las localidades'!$AR$8:$AR$967,'Estr. fij x períodos'!AQ191,'Todas las localidades'!$AB$8:$AB$967)</f>
        <v>49480</v>
      </c>
      <c r="H191" s="159">
        <f>SUMIF('Todas las localidades'!$AR$8:$AR$967,'Estr. fij x períodos'!AR191,'Todas las localidades'!$AB$8:$AB$967)</f>
        <v>8918</v>
      </c>
      <c r="I191" s="159"/>
      <c r="J191" s="159"/>
      <c r="K191" s="159"/>
      <c r="L191" s="159"/>
      <c r="M191" s="159">
        <f>SUMIF('Todas las localidades'!$AR$8:$AR$967,'Estr. fij x períodos'!AS191,'Todas las localidades'!$AB$8:$AB$967)</f>
        <v>26033</v>
      </c>
      <c r="N191" s="165">
        <f t="shared" si="105"/>
        <v>439191</v>
      </c>
      <c r="P191" s="95" t="s">
        <v>723</v>
      </c>
      <c r="Q191" s="173"/>
      <c r="R191" s="174">
        <f t="shared" si="106"/>
        <v>0</v>
      </c>
      <c r="S191" s="174">
        <f t="shared" si="107"/>
        <v>0</v>
      </c>
      <c r="T191" s="174">
        <f t="shared" si="108"/>
        <v>1.2352290701252246</v>
      </c>
      <c r="U191" s="174">
        <f t="shared" si="109"/>
        <v>0</v>
      </c>
      <c r="V191" s="174">
        <f t="shared" si="110"/>
        <v>0.17228304879297582</v>
      </c>
      <c r="W191" s="174">
        <f t="shared" si="111"/>
        <v>3.105133850314791E-2</v>
      </c>
      <c r="X191" s="181">
        <f t="shared" si="112"/>
        <v>9.0643585473474939E-2</v>
      </c>
      <c r="Y191" s="169">
        <f t="shared" si="113"/>
        <v>1.5292070428948232</v>
      </c>
      <c r="AK191" s="95" t="s">
        <v>723</v>
      </c>
      <c r="AL191" s="112"/>
      <c r="AM191" s="103" t="str">
        <f t="shared" ref="AM191:AS197" si="115">CONCATENATE($AK191,AM$28)</f>
        <v>San Juan1</v>
      </c>
      <c r="AN191" s="103" t="str">
        <f t="shared" si="115"/>
        <v>San Juan2</v>
      </c>
      <c r="AO191" s="103" t="str">
        <f t="shared" si="115"/>
        <v>San Juan3</v>
      </c>
      <c r="AP191" s="103" t="str">
        <f t="shared" si="115"/>
        <v>San Juan4</v>
      </c>
      <c r="AQ191" s="103" t="str">
        <f t="shared" si="115"/>
        <v>San Juan5</v>
      </c>
      <c r="AR191" s="103" t="str">
        <f t="shared" si="115"/>
        <v>San Juan6</v>
      </c>
      <c r="AS191" s="104" t="str">
        <f t="shared" si="115"/>
        <v>San Juan7</v>
      </c>
    </row>
    <row r="192" spans="1:45" x14ac:dyDescent="0.25">
      <c r="A192" s="95" t="s">
        <v>740</v>
      </c>
      <c r="B192" s="158"/>
      <c r="C192" s="113">
        <f>SUMIF('Todas las localidades'!$AR$8:$AR$967,'Estr. fij x períodos'!AM192,'Todas las localidades'!$AB$8:$AB$967)</f>
        <v>0</v>
      </c>
      <c r="D192" s="113">
        <f>SUMIF('Todas las localidades'!$AR$8:$AR$967,'Estr. fij x períodos'!AN192,'Todas las localidades'!$AB$8:$AB$967)</f>
        <v>0</v>
      </c>
      <c r="E192" s="113">
        <f>SUMIF('Todas las localidades'!$AR$8:$AR$967,'Estr. fij x períodos'!AO192,'Todas las localidades'!$AB$8:$AB$967)</f>
        <v>191399</v>
      </c>
      <c r="F192" s="113">
        <f>SUMIF('Todas las localidades'!$AR$8:$AR$967,'Estr. fij x períodos'!AP192,'Todas las localidades'!$AB$8:$AB$967)</f>
        <v>0</v>
      </c>
      <c r="G192" s="114">
        <f>SUMIF('Todas las localidades'!$AR$8:$AR$967,'Estr. fij x períodos'!AQ192,'Todas las localidades'!$AB$8:$AB$967)</f>
        <v>14755</v>
      </c>
      <c r="H192" s="159">
        <f>SUMIF('Todas las localidades'!$AR$8:$AR$967,'Estr. fij x períodos'!AR192,'Todas las localidades'!$AB$8:$AB$967)</f>
        <v>21044</v>
      </c>
      <c r="I192" s="159"/>
      <c r="J192" s="159"/>
      <c r="K192" s="159"/>
      <c r="L192" s="159"/>
      <c r="M192" s="159">
        <f>SUMIF('Todas las localidades'!$AR$8:$AR$967,'Estr. fij x períodos'!AS192,'Todas las localidades'!$AB$8:$AB$967)</f>
        <v>10300</v>
      </c>
      <c r="N192" s="165">
        <f t="shared" si="105"/>
        <v>237498</v>
      </c>
      <c r="P192" s="95" t="s">
        <v>740</v>
      </c>
      <c r="Q192" s="173"/>
      <c r="R192" s="174">
        <f t="shared" si="106"/>
        <v>0</v>
      </c>
      <c r="S192" s="174">
        <f t="shared" si="107"/>
        <v>0</v>
      </c>
      <c r="T192" s="174">
        <f t="shared" si="108"/>
        <v>0.66642690492980561</v>
      </c>
      <c r="U192" s="174">
        <f t="shared" si="109"/>
        <v>0</v>
      </c>
      <c r="V192" s="174">
        <f t="shared" si="110"/>
        <v>5.137502798990215E-2</v>
      </c>
      <c r="W192" s="174">
        <f t="shared" si="111"/>
        <v>7.3272523823754723E-2</v>
      </c>
      <c r="X192" s="181">
        <f t="shared" si="112"/>
        <v>3.5863286228125527E-2</v>
      </c>
      <c r="Y192" s="169">
        <f t="shared" si="113"/>
        <v>0.82693774297158795</v>
      </c>
      <c r="AK192" s="95" t="s">
        <v>740</v>
      </c>
      <c r="AL192" s="112"/>
      <c r="AM192" s="103" t="str">
        <f t="shared" si="115"/>
        <v>San Luis1</v>
      </c>
      <c r="AN192" s="103" t="str">
        <f t="shared" si="115"/>
        <v>San Luis2</v>
      </c>
      <c r="AO192" s="103" t="str">
        <f t="shared" si="115"/>
        <v>San Luis3</v>
      </c>
      <c r="AP192" s="103" t="str">
        <f t="shared" si="115"/>
        <v>San Luis4</v>
      </c>
      <c r="AQ192" s="103" t="str">
        <f t="shared" si="115"/>
        <v>San Luis5</v>
      </c>
      <c r="AR192" s="103" t="str">
        <f t="shared" si="115"/>
        <v>San Luis6</v>
      </c>
      <c r="AS192" s="104" t="str">
        <f t="shared" si="115"/>
        <v>San Luis7</v>
      </c>
    </row>
    <row r="193" spans="1:45" x14ac:dyDescent="0.25">
      <c r="A193" s="95" t="s">
        <v>753</v>
      </c>
      <c r="B193" s="158"/>
      <c r="C193" s="113">
        <f>SUMIF('Todas las localidades'!$AR$8:$AR$967,'Estr. fij x períodos'!AM193,'Todas las localidades'!$AB$8:$AB$967)</f>
        <v>0</v>
      </c>
      <c r="D193" s="113">
        <f>SUMIF('Todas las localidades'!$AR$8:$AR$967,'Estr. fij x períodos'!AN193,'Todas las localidades'!$AB$8:$AB$967)</f>
        <v>0</v>
      </c>
      <c r="E193" s="113">
        <f>SUMIF('Todas las localidades'!$AR$8:$AR$967,'Estr. fij x períodos'!AO193,'Todas las localidades'!$AB$8:$AB$967)</f>
        <v>0</v>
      </c>
      <c r="F193" s="113">
        <f>SUMIF('Todas las localidades'!$AR$8:$AR$967,'Estr. fij x períodos'!AP193,'Todas las localidades'!$AB$8:$AB$967)</f>
        <v>92539</v>
      </c>
      <c r="G193" s="114">
        <f>SUMIF('Todas las localidades'!$AR$8:$AR$967,'Estr. fij x períodos'!AQ193,'Todas las localidades'!$AB$8:$AB$967)</f>
        <v>29279</v>
      </c>
      <c r="H193" s="159">
        <f>SUMIF('Todas las localidades'!$AR$8:$AR$967,'Estr. fij x períodos'!AR193,'Todas las localidades'!$AB$8:$AB$967)</f>
        <v>18525</v>
      </c>
      <c r="I193" s="159"/>
      <c r="J193" s="159"/>
      <c r="K193" s="159"/>
      <c r="L193" s="159"/>
      <c r="M193" s="159">
        <f>SUMIF('Todas las localidades'!$AR$8:$AR$967,'Estr. fij x períodos'!AS193,'Todas las localidades'!$AB$8:$AB$967)</f>
        <v>8786</v>
      </c>
      <c r="N193" s="165">
        <f t="shared" si="105"/>
        <v>149129</v>
      </c>
      <c r="P193" s="95" t="s">
        <v>753</v>
      </c>
      <c r="Q193" s="173"/>
      <c r="R193" s="174">
        <f t="shared" si="106"/>
        <v>0</v>
      </c>
      <c r="S193" s="174">
        <f t="shared" si="107"/>
        <v>0</v>
      </c>
      <c r="T193" s="174">
        <f t="shared" si="108"/>
        <v>0</v>
      </c>
      <c r="U193" s="174">
        <f t="shared" si="109"/>
        <v>0.32220899458878721</v>
      </c>
      <c r="V193" s="174">
        <f t="shared" si="110"/>
        <v>0.10194574344400847</v>
      </c>
      <c r="W193" s="174">
        <f t="shared" si="111"/>
        <v>6.4501687123885959E-2</v>
      </c>
      <c r="X193" s="181">
        <f t="shared" si="112"/>
        <v>3.0591731339836011E-2</v>
      </c>
      <c r="Y193" s="169">
        <f t="shared" si="113"/>
        <v>0.51924815649651768</v>
      </c>
      <c r="AK193" s="95" t="s">
        <v>753</v>
      </c>
      <c r="AL193" s="112"/>
      <c r="AM193" s="103" t="str">
        <f t="shared" si="115"/>
        <v>Santa Cruz1</v>
      </c>
      <c r="AN193" s="103" t="str">
        <f t="shared" si="115"/>
        <v>Santa Cruz2</v>
      </c>
      <c r="AO193" s="103" t="str">
        <f t="shared" si="115"/>
        <v>Santa Cruz3</v>
      </c>
      <c r="AP193" s="103" t="str">
        <f t="shared" si="115"/>
        <v>Santa Cruz4</v>
      </c>
      <c r="AQ193" s="103" t="str">
        <f t="shared" si="115"/>
        <v>Santa Cruz5</v>
      </c>
      <c r="AR193" s="103" t="str">
        <f t="shared" si="115"/>
        <v>Santa Cruz6</v>
      </c>
      <c r="AS193" s="104" t="str">
        <f t="shared" si="115"/>
        <v>Santa Cruz7</v>
      </c>
    </row>
    <row r="194" spans="1:45" x14ac:dyDescent="0.25">
      <c r="A194" s="95" t="s">
        <v>767</v>
      </c>
      <c r="B194" s="158"/>
      <c r="C194" s="113">
        <f>SUMIF('Todas las localidades'!$AR$8:$AR$967,'Estr. fij x períodos'!AM194,'Todas las localidades'!$AB$8:$AB$967)</f>
        <v>1118905</v>
      </c>
      <c r="D194" s="113">
        <f>SUMIF('Todas las localidades'!$AR$8:$AR$967,'Estr. fij x períodos'!AN194,'Todas las localidades'!$AB$8:$AB$967)</f>
        <v>0</v>
      </c>
      <c r="E194" s="113">
        <f>SUMIF('Todas las localidades'!$AR$8:$AR$967,'Estr. fij x períodos'!AO194,'Todas las localidades'!$AB$8:$AB$967)</f>
        <v>407293</v>
      </c>
      <c r="F194" s="113">
        <f>SUMIF('Todas las localidades'!$AR$8:$AR$967,'Estr. fij x períodos'!AP194,'Todas las localidades'!$AB$8:$AB$967)</f>
        <v>192670</v>
      </c>
      <c r="G194" s="114">
        <f>SUMIF('Todas las localidades'!$AR$8:$AR$967,'Estr. fij x períodos'!AQ194,'Todas las localidades'!$AB$8:$AB$967)</f>
        <v>420547</v>
      </c>
      <c r="H194" s="159">
        <f>SUMIF('Todas las localidades'!$AR$8:$AR$967,'Estr. fij x períodos'!AR194,'Todas las localidades'!$AB$8:$AB$967)</f>
        <v>152721</v>
      </c>
      <c r="I194" s="159"/>
      <c r="J194" s="159"/>
      <c r="K194" s="159"/>
      <c r="L194" s="159"/>
      <c r="M194" s="159">
        <f>SUMIF('Todas las localidades'!$AR$8:$AR$967,'Estr. fij x períodos'!AS194,'Todas las localidades'!$AB$8:$AB$967)</f>
        <v>167316</v>
      </c>
      <c r="N194" s="165">
        <f t="shared" si="105"/>
        <v>2459452</v>
      </c>
      <c r="P194" s="95" t="s">
        <v>767</v>
      </c>
      <c r="Q194" s="173"/>
      <c r="R194" s="174">
        <f t="shared" si="106"/>
        <v>3.8958844929204659</v>
      </c>
      <c r="S194" s="174">
        <f t="shared" si="107"/>
        <v>0</v>
      </c>
      <c r="T194" s="174">
        <f t="shared" si="108"/>
        <v>1.4181422755060127</v>
      </c>
      <c r="U194" s="174">
        <f t="shared" si="109"/>
        <v>0.67085236481290733</v>
      </c>
      <c r="V194" s="174">
        <f t="shared" si="110"/>
        <v>1.4642910129494666</v>
      </c>
      <c r="W194" s="174">
        <f t="shared" si="111"/>
        <v>0.5317550423345202</v>
      </c>
      <c r="X194" s="181">
        <f t="shared" si="112"/>
        <v>0.58257297073252923</v>
      </c>
      <c r="Y194" s="169">
        <f t="shared" si="113"/>
        <v>8.5634981592559019</v>
      </c>
      <c r="AK194" s="95" t="s">
        <v>767</v>
      </c>
      <c r="AL194" s="112"/>
      <c r="AM194" s="103" t="str">
        <f t="shared" si="115"/>
        <v>Santa Fe1</v>
      </c>
      <c r="AN194" s="103" t="str">
        <f t="shared" si="115"/>
        <v>Santa Fe2</v>
      </c>
      <c r="AO194" s="103" t="str">
        <f t="shared" si="115"/>
        <v>Santa Fe3</v>
      </c>
      <c r="AP194" s="103" t="str">
        <f t="shared" si="115"/>
        <v>Santa Fe4</v>
      </c>
      <c r="AQ194" s="103" t="str">
        <f t="shared" si="115"/>
        <v>Santa Fe5</v>
      </c>
      <c r="AR194" s="103" t="str">
        <f t="shared" si="115"/>
        <v>Santa Fe6</v>
      </c>
      <c r="AS194" s="104" t="str">
        <f t="shared" si="115"/>
        <v>Santa Fe7</v>
      </c>
    </row>
    <row r="195" spans="1:45" x14ac:dyDescent="0.25">
      <c r="A195" s="95" t="s">
        <v>882</v>
      </c>
      <c r="B195" s="158"/>
      <c r="C195" s="113">
        <f>SUMIF('Todas las localidades'!$AR$8:$AR$967,'Estr. fij x períodos'!AM195,'Todas las localidades'!$AB$8:$AB$967)</f>
        <v>0</v>
      </c>
      <c r="D195" s="113">
        <f>SUMIF('Todas las localidades'!$AR$8:$AR$967,'Estr. fij x períodos'!AN195,'Todas las localidades'!$AB$8:$AB$967)</f>
        <v>0</v>
      </c>
      <c r="E195" s="113">
        <f>SUMIF('Todas las localidades'!$AR$8:$AR$967,'Estr. fij x períodos'!AO195,'Todas las localidades'!$AB$8:$AB$967)</f>
        <v>263471</v>
      </c>
      <c r="F195" s="113">
        <f>SUMIF('Todas las localidades'!$AR$8:$AR$967,'Estr. fij x períodos'!AP195,'Todas las localidades'!$AB$8:$AB$967)</f>
        <v>0</v>
      </c>
      <c r="G195" s="114">
        <f>SUMIF('Todas las localidades'!$AR$8:$AR$967,'Estr. fij x períodos'!AQ195,'Todas las localidades'!$AB$8:$AB$967)</f>
        <v>92315</v>
      </c>
      <c r="H195" s="159">
        <f>SUMIF('Todas las localidades'!$AR$8:$AR$967,'Estr. fij x períodos'!AR195,'Todas las localidades'!$AB$8:$AB$967)</f>
        <v>39059</v>
      </c>
      <c r="I195" s="159"/>
      <c r="J195" s="159"/>
      <c r="K195" s="159"/>
      <c r="L195" s="159"/>
      <c r="M195" s="159">
        <f>SUMIF('Todas las localidades'!$AR$8:$AR$967,'Estr. fij x períodos'!AS195,'Todas las localidades'!$AB$8:$AB$967)</f>
        <v>25546</v>
      </c>
      <c r="N195" s="165">
        <f t="shared" si="105"/>
        <v>420391</v>
      </c>
      <c r="P195" s="95" t="s">
        <v>882</v>
      </c>
      <c r="Q195" s="173"/>
      <c r="R195" s="174">
        <f t="shared" si="106"/>
        <v>0</v>
      </c>
      <c r="S195" s="174">
        <f t="shared" si="107"/>
        <v>0</v>
      </c>
      <c r="T195" s="174">
        <f t="shared" si="108"/>
        <v>0.91737241609810305</v>
      </c>
      <c r="U195" s="174">
        <f t="shared" si="109"/>
        <v>0</v>
      </c>
      <c r="V195" s="174">
        <f t="shared" si="110"/>
        <v>0.32142905516013676</v>
      </c>
      <c r="W195" s="174">
        <f t="shared" si="111"/>
        <v>0.13599845599848107</v>
      </c>
      <c r="X195" s="181">
        <f t="shared" si="112"/>
        <v>8.8947913590649977E-2</v>
      </c>
      <c r="Y195" s="169">
        <f t="shared" si="113"/>
        <v>1.4637478408473708</v>
      </c>
      <c r="AK195" s="95" t="s">
        <v>882</v>
      </c>
      <c r="AL195" s="112"/>
      <c r="AM195" s="103" t="str">
        <f t="shared" si="115"/>
        <v>Santiago del Estero1</v>
      </c>
      <c r="AN195" s="103" t="str">
        <f t="shared" si="115"/>
        <v>Santiago del Estero2</v>
      </c>
      <c r="AO195" s="103" t="str">
        <f t="shared" si="115"/>
        <v>Santiago del Estero3</v>
      </c>
      <c r="AP195" s="103" t="str">
        <f t="shared" si="115"/>
        <v>Santiago del Estero4</v>
      </c>
      <c r="AQ195" s="103" t="str">
        <f t="shared" si="115"/>
        <v>Santiago del Estero5</v>
      </c>
      <c r="AR195" s="103" t="str">
        <f t="shared" si="115"/>
        <v>Santiago del Estero6</v>
      </c>
      <c r="AS195" s="104" t="str">
        <f t="shared" si="115"/>
        <v>Santiago del Estero7</v>
      </c>
    </row>
    <row r="196" spans="1:45" x14ac:dyDescent="0.25">
      <c r="A196" s="95" t="s">
        <v>926</v>
      </c>
      <c r="B196" s="158"/>
      <c r="C196" s="113">
        <f>SUMIF('Todas las localidades'!$AR$8:$AR$967,'Estr. fij x períodos'!AM196,'Todas las localidades'!$AB$8:$AB$967)</f>
        <v>0</v>
      </c>
      <c r="D196" s="113">
        <f>SUMIF('Todas las localidades'!$AR$8:$AR$967,'Estr. fij x períodos'!AN196,'Todas las localidades'!$AB$8:$AB$967)</f>
        <v>0</v>
      </c>
      <c r="E196" s="113">
        <f>SUMIF('Todas las localidades'!$AR$8:$AR$967,'Estr. fij x períodos'!AO196,'Todas las localidades'!$AB$8:$AB$967)</f>
        <v>0</v>
      </c>
      <c r="F196" s="113">
        <f>SUMIF('Todas las localidades'!$AR$8:$AR$967,'Estr. fij x períodos'!AP196,'Todas las localidades'!$AB$8:$AB$967)</f>
        <v>67303</v>
      </c>
      <c r="G196" s="114">
        <f>SUMIF('Todas las localidades'!$AR$8:$AR$967,'Estr. fij x períodos'!AQ196,'Todas las localidades'!$AB$8:$AB$967)</f>
        <v>0</v>
      </c>
      <c r="H196" s="159">
        <f>SUMIF('Todas las localidades'!$AR$8:$AR$967,'Estr. fij x períodos'!AR196,'Todas las localidades'!$AB$8:$AB$967)</f>
        <v>0</v>
      </c>
      <c r="I196" s="159"/>
      <c r="J196" s="159"/>
      <c r="K196" s="159"/>
      <c r="L196" s="159"/>
      <c r="M196" s="159">
        <f>SUMIF('Todas las localidades'!$AR$8:$AR$967,'Estr. fij x períodos'!AS196,'Todas las localidades'!$AB$8:$AB$967)</f>
        <v>445</v>
      </c>
      <c r="N196" s="165">
        <f t="shared" si="105"/>
        <v>67748</v>
      </c>
      <c r="P196" s="95" t="s">
        <v>926</v>
      </c>
      <c r="Q196" s="173"/>
      <c r="R196" s="174">
        <f t="shared" si="106"/>
        <v>0</v>
      </c>
      <c r="S196" s="174">
        <f t="shared" si="107"/>
        <v>0</v>
      </c>
      <c r="T196" s="174">
        <f t="shared" si="108"/>
        <v>0</v>
      </c>
      <c r="U196" s="174">
        <f t="shared" si="109"/>
        <v>0.23434046145743032</v>
      </c>
      <c r="V196" s="174">
        <f t="shared" si="110"/>
        <v>0</v>
      </c>
      <c r="W196" s="174">
        <f t="shared" si="111"/>
        <v>0</v>
      </c>
      <c r="X196" s="181">
        <f t="shared" si="112"/>
        <v>1.5494332399529961E-3</v>
      </c>
      <c r="Y196" s="169">
        <f t="shared" si="113"/>
        <v>0.23588989469738331</v>
      </c>
      <c r="AK196" s="95" t="s">
        <v>926</v>
      </c>
      <c r="AL196" s="112"/>
      <c r="AM196" s="103" t="str">
        <f t="shared" si="115"/>
        <v>Tierra del Fuego1</v>
      </c>
      <c r="AN196" s="103" t="str">
        <f t="shared" si="115"/>
        <v>Tierra del Fuego2</v>
      </c>
      <c r="AO196" s="103" t="str">
        <f t="shared" si="115"/>
        <v>Tierra del Fuego3</v>
      </c>
      <c r="AP196" s="103" t="str">
        <f t="shared" si="115"/>
        <v>Tierra del Fuego4</v>
      </c>
      <c r="AQ196" s="103" t="str">
        <f t="shared" si="115"/>
        <v>Tierra del Fuego5</v>
      </c>
      <c r="AR196" s="103" t="str">
        <f t="shared" si="115"/>
        <v>Tierra del Fuego6</v>
      </c>
      <c r="AS196" s="104" t="str">
        <f t="shared" si="115"/>
        <v>Tierra del Fuego7</v>
      </c>
    </row>
    <row r="197" spans="1:45" ht="15.75" thickBot="1" x14ac:dyDescent="0.3">
      <c r="A197" s="96" t="s">
        <v>506</v>
      </c>
      <c r="B197" s="160"/>
      <c r="C197" s="161">
        <f>SUMIF('Todas las localidades'!$AR$8:$AR$967,'Estr. fij x períodos'!AM197,'Todas las localidades'!$AB$8:$AB$967)</f>
        <v>0</v>
      </c>
      <c r="D197" s="161">
        <f>SUMIF('Todas las localidades'!$AR$8:$AR$967,'Estr. fij x períodos'!AN197,'Todas las localidades'!$AB$8:$AB$967)</f>
        <v>623916</v>
      </c>
      <c r="E197" s="161">
        <f>SUMIF('Todas las localidades'!$AR$8:$AR$967,'Estr. fij x períodos'!AO197,'Todas las localidades'!$AB$8:$AB$967)</f>
        <v>0</v>
      </c>
      <c r="F197" s="161">
        <f>SUMIF('Todas las localidades'!$AR$8:$AR$967,'Estr. fij x períodos'!AP197,'Todas las localidades'!$AB$8:$AB$967)</f>
        <v>38273</v>
      </c>
      <c r="G197" s="162">
        <f>SUMIF('Todas las localidades'!$AR$8:$AR$967,'Estr. fij x períodos'!AQ197,'Todas las localidades'!$AB$8:$AB$967)</f>
        <v>160847</v>
      </c>
      <c r="H197" s="163">
        <f>SUMIF('Todas las localidades'!$AR$8:$AR$967,'Estr. fij x períodos'!AR197,'Todas las localidades'!$AB$8:$AB$967)</f>
        <v>41361</v>
      </c>
      <c r="I197" s="163"/>
      <c r="J197" s="163"/>
      <c r="K197" s="163"/>
      <c r="L197" s="163"/>
      <c r="M197" s="163">
        <f>SUMIF('Todas las localidades'!$AR$8:$AR$967,'Estr. fij x períodos'!AS197,'Todas las localidades'!$AB$8:$AB$967)</f>
        <v>25711</v>
      </c>
      <c r="N197" s="166">
        <f t="shared" si="105"/>
        <v>890108</v>
      </c>
      <c r="P197" s="96" t="s">
        <v>506</v>
      </c>
      <c r="Q197" s="175"/>
      <c r="R197" s="176">
        <f t="shared" si="106"/>
        <v>0</v>
      </c>
      <c r="S197" s="176">
        <f t="shared" si="107"/>
        <v>2.1723959310977832</v>
      </c>
      <c r="T197" s="176">
        <f t="shared" si="108"/>
        <v>0</v>
      </c>
      <c r="U197" s="176">
        <f t="shared" si="109"/>
        <v>0.13326170425330566</v>
      </c>
      <c r="V197" s="176">
        <f t="shared" si="110"/>
        <v>0.56004873785779674</v>
      </c>
      <c r="W197" s="176">
        <f t="shared" si="111"/>
        <v>0.14401372637684465</v>
      </c>
      <c r="X197" s="182">
        <f t="shared" si="112"/>
        <v>8.9522422544789856E-2</v>
      </c>
      <c r="Y197" s="177">
        <f t="shared" si="113"/>
        <v>3.09924252213052</v>
      </c>
      <c r="AK197" s="96" t="s">
        <v>506</v>
      </c>
      <c r="AL197" s="112"/>
      <c r="AM197" s="103" t="str">
        <f t="shared" si="115"/>
        <v>Tucumán1</v>
      </c>
      <c r="AN197" s="103" t="str">
        <f t="shared" si="115"/>
        <v>Tucumán2</v>
      </c>
      <c r="AO197" s="103" t="str">
        <f t="shared" si="115"/>
        <v>Tucumán3</v>
      </c>
      <c r="AP197" s="103" t="str">
        <f t="shared" si="115"/>
        <v>Tucumán4</v>
      </c>
      <c r="AQ197" s="103" t="str">
        <f t="shared" si="115"/>
        <v>Tucumán5</v>
      </c>
      <c r="AR197" s="103" t="str">
        <f t="shared" si="115"/>
        <v>Tucumán6</v>
      </c>
      <c r="AS197" s="104" t="str">
        <f t="shared" si="115"/>
        <v>Tucumán7</v>
      </c>
    </row>
    <row r="198" spans="1:45" x14ac:dyDescent="0.25">
      <c r="A198" s="89"/>
      <c r="B198" s="86">
        <f>SUM(B174:B197)</f>
        <v>11301472</v>
      </c>
      <c r="C198" s="87">
        <f>SUM(C174:C197)</f>
        <v>2350881</v>
      </c>
      <c r="D198" s="87">
        <f t="shared" ref="D198:M198" si="116">SUM(D174:D197)</f>
        <v>2938483</v>
      </c>
      <c r="E198" s="87">
        <f t="shared" si="116"/>
        <v>4086410</v>
      </c>
      <c r="F198" s="87">
        <f t="shared" si="116"/>
        <v>2187023</v>
      </c>
      <c r="G198" s="87">
        <f t="shared" si="116"/>
        <v>3847492</v>
      </c>
      <c r="H198" s="87">
        <f t="shared" si="116"/>
        <v>1125191</v>
      </c>
      <c r="I198" s="88"/>
      <c r="J198" s="88"/>
      <c r="K198" s="88"/>
      <c r="L198" s="88"/>
      <c r="M198" s="88">
        <f t="shared" si="116"/>
        <v>883227</v>
      </c>
      <c r="N198" s="167">
        <f t="shared" si="105"/>
        <v>28720179</v>
      </c>
      <c r="P198" s="89"/>
      <c r="Q198" s="178">
        <f>SUM(Q174:Q197)</f>
        <v>39.35028399370352</v>
      </c>
      <c r="R198" s="179">
        <f>SUM(R174:R197)</f>
        <v>8.185467785559414</v>
      </c>
      <c r="S198" s="179">
        <f t="shared" ref="S198:X198" si="117">SUM(S174:S197)</f>
        <v>10.231423000532136</v>
      </c>
      <c r="T198" s="179">
        <f t="shared" si="117"/>
        <v>14.22835839567713</v>
      </c>
      <c r="U198" s="179">
        <f t="shared" si="117"/>
        <v>7.6149351297566774</v>
      </c>
      <c r="V198" s="179">
        <f t="shared" si="117"/>
        <v>13.39647639382749</v>
      </c>
      <c r="W198" s="179">
        <f t="shared" si="117"/>
        <v>3.9177715431369702</v>
      </c>
      <c r="X198" s="180">
        <f t="shared" si="117"/>
        <v>3.0752837578066634</v>
      </c>
      <c r="Y198" s="169">
        <f t="shared" si="113"/>
        <v>99.999999999999986</v>
      </c>
    </row>
    <row r="201" spans="1:45" x14ac:dyDescent="0.25">
      <c r="A201" s="336">
        <v>1991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P201" s="336">
        <v>1991</v>
      </c>
      <c r="Q201" s="336"/>
      <c r="R201" s="336"/>
      <c r="S201" s="336"/>
      <c r="T201" s="336"/>
      <c r="U201" s="336"/>
      <c r="V201" s="336"/>
      <c r="W201" s="336"/>
      <c r="X201" s="336"/>
      <c r="Y201" s="336"/>
    </row>
    <row r="202" spans="1:45" ht="15" customHeight="1" x14ac:dyDescent="0.25">
      <c r="A202" s="333" t="s">
        <v>27</v>
      </c>
      <c r="B202" s="338" t="s">
        <v>966</v>
      </c>
      <c r="C202" s="339"/>
      <c r="D202" s="339"/>
      <c r="E202" s="339"/>
      <c r="F202" s="339"/>
      <c r="G202" s="339"/>
      <c r="H202" s="339"/>
      <c r="I202" s="340"/>
      <c r="J202" s="340"/>
      <c r="K202" s="340"/>
      <c r="L202" s="340"/>
      <c r="M202" s="345"/>
      <c r="N202" s="346" t="s">
        <v>967</v>
      </c>
      <c r="P202" s="333" t="s">
        <v>27</v>
      </c>
      <c r="Q202" s="338" t="s">
        <v>966</v>
      </c>
      <c r="R202" s="339"/>
      <c r="S202" s="339"/>
      <c r="T202" s="339"/>
      <c r="U202" s="339"/>
      <c r="V202" s="339"/>
      <c r="W202" s="339"/>
      <c r="X202" s="345"/>
      <c r="Y202" s="343" t="s">
        <v>967</v>
      </c>
      <c r="AK202" s="336" t="s">
        <v>931</v>
      </c>
      <c r="AL202" s="338" t="s">
        <v>966</v>
      </c>
      <c r="AM202" s="339"/>
      <c r="AN202" s="339"/>
      <c r="AO202" s="339"/>
      <c r="AP202" s="339"/>
      <c r="AQ202" s="339"/>
      <c r="AR202" s="339"/>
      <c r="AS202" s="340"/>
    </row>
    <row r="203" spans="1:45" ht="15.75" thickBot="1" x14ac:dyDescent="0.3">
      <c r="A203" s="333"/>
      <c r="B203" s="107" t="s">
        <v>940</v>
      </c>
      <c r="C203" s="105">
        <v>1</v>
      </c>
      <c r="D203" s="105">
        <v>2</v>
      </c>
      <c r="E203" s="105">
        <v>3</v>
      </c>
      <c r="F203" s="105">
        <v>4</v>
      </c>
      <c r="G203" s="105">
        <v>5</v>
      </c>
      <c r="H203" s="105">
        <v>6</v>
      </c>
      <c r="I203" s="106"/>
      <c r="J203" s="106"/>
      <c r="K203" s="106"/>
      <c r="L203" s="106"/>
      <c r="M203" s="115">
        <v>7</v>
      </c>
      <c r="N203" s="344"/>
      <c r="P203" s="333"/>
      <c r="Q203" s="107" t="s">
        <v>940</v>
      </c>
      <c r="R203" s="105">
        <v>1</v>
      </c>
      <c r="S203" s="105">
        <v>2</v>
      </c>
      <c r="T203" s="105">
        <v>3</v>
      </c>
      <c r="U203" s="105">
        <v>4</v>
      </c>
      <c r="V203" s="105">
        <v>5</v>
      </c>
      <c r="W203" s="105">
        <v>6</v>
      </c>
      <c r="X203" s="115">
        <v>7</v>
      </c>
      <c r="Y203" s="344"/>
      <c r="AK203" s="337"/>
      <c r="AL203" s="107" t="s">
        <v>940</v>
      </c>
      <c r="AM203" s="105">
        <v>1</v>
      </c>
      <c r="AN203" s="105">
        <v>2</v>
      </c>
      <c r="AO203" s="105">
        <v>3</v>
      </c>
      <c r="AP203" s="105">
        <v>4</v>
      </c>
      <c r="AQ203" s="105">
        <v>5</v>
      </c>
      <c r="AR203" s="105">
        <v>6</v>
      </c>
      <c r="AS203" s="106">
        <v>7</v>
      </c>
    </row>
    <row r="204" spans="1:45" x14ac:dyDescent="0.25">
      <c r="A204" s="92" t="s">
        <v>940</v>
      </c>
      <c r="B204" s="156">
        <f>SUMIF('Todas las localidades'!$AR$8:$AR$967,'Estr. fij x períodos'!AL204,'Todas las localidades'!$AB$8:$AB$967)</f>
        <v>11301472</v>
      </c>
      <c r="C204" s="157"/>
      <c r="D204" s="157"/>
      <c r="E204" s="157"/>
      <c r="F204" s="157"/>
      <c r="G204" s="157"/>
      <c r="H204" s="157"/>
      <c r="I204" s="164"/>
      <c r="J204" s="164"/>
      <c r="K204" s="164"/>
      <c r="L204" s="164"/>
      <c r="M204" s="164"/>
      <c r="N204" s="119">
        <f>SUM(B204:M204)</f>
        <v>11301472</v>
      </c>
      <c r="P204" s="92" t="s">
        <v>940</v>
      </c>
      <c r="Q204" s="168">
        <f>B204/$N$228*100</f>
        <v>39.35028399370352</v>
      </c>
      <c r="R204" s="170"/>
      <c r="S204" s="170"/>
      <c r="T204" s="170"/>
      <c r="U204" s="170"/>
      <c r="V204" s="170"/>
      <c r="W204" s="170"/>
      <c r="X204" s="171"/>
      <c r="Y204" s="172">
        <f>SUM(Q204:X204)</f>
        <v>39.35028399370352</v>
      </c>
      <c r="AK204" s="92" t="s">
        <v>940</v>
      </c>
      <c r="AL204" s="108" t="str">
        <f>CONCATENATE($AK204,AL$28)</f>
        <v>GBAGBA</v>
      </c>
      <c r="AM204" s="110"/>
      <c r="AN204" s="110"/>
      <c r="AO204" s="110"/>
      <c r="AP204" s="110"/>
      <c r="AQ204" s="110"/>
      <c r="AR204" s="110"/>
      <c r="AS204" s="111"/>
    </row>
    <row r="205" spans="1:45" x14ac:dyDescent="0.25">
      <c r="A205" s="95" t="s">
        <v>36</v>
      </c>
      <c r="B205" s="158"/>
      <c r="C205" s="113">
        <f>SUMIF('Todas las localidades'!$AR$8:$AR$967,'Estr. fij x períodos'!AM205,'Todas las localidades'!$AB$8:$AB$967)</f>
        <v>0</v>
      </c>
      <c r="D205" s="113">
        <f>SUMIF('Todas las localidades'!$AR$8:$AR$967,'Estr. fij x períodos'!AN205,'Todas las localidades'!$AB$8:$AB$967)</f>
        <v>1155678</v>
      </c>
      <c r="E205" s="113">
        <f>SUMIF('Todas las localidades'!$AR$8:$AR$967,'Estr. fij x períodos'!AO205,'Todas las localidades'!$AB$8:$AB$967)</f>
        <v>470499</v>
      </c>
      <c r="F205" s="113">
        <f>SUMIF('Todas las localidades'!$AR$8:$AR$967,'Estr. fij x períodos'!AP205,'Todas las localidades'!$AB$8:$AB$967)</f>
        <v>720441</v>
      </c>
      <c r="G205" s="113">
        <f>SUMIF('Todas las localidades'!$AR$8:$AR$967,'Estr. fij x períodos'!AQ205,'Todas las localidades'!$AB$8:$AB$967)</f>
        <v>985565</v>
      </c>
      <c r="H205" s="113">
        <f>SUMIF('Todas las localidades'!$AR$8:$AR$967,'Estr. fij x períodos'!AR205,'Todas las localidades'!$AB$8:$AB$967)</f>
        <v>209437</v>
      </c>
      <c r="I205" s="114"/>
      <c r="J205" s="114"/>
      <c r="K205" s="114"/>
      <c r="L205" s="114"/>
      <c r="M205" s="114">
        <f>SUMIF('Todas las localidades'!$AR$8:$AR$967,'Estr. fij x períodos'!AS205,'Todas las localidades'!$AB$8:$AB$967)</f>
        <v>129915</v>
      </c>
      <c r="N205" s="165">
        <f t="shared" ref="N205:N228" si="118">SUM(B205:M205)</f>
        <v>3671535</v>
      </c>
      <c r="P205" s="95" t="s">
        <v>36</v>
      </c>
      <c r="Q205" s="173"/>
      <c r="R205" s="174">
        <f t="shared" ref="R205:R227" si="119">C205/$N$228*100</f>
        <v>0</v>
      </c>
      <c r="S205" s="174">
        <f t="shared" ref="S205:S227" si="120">D205/$N$228*100</f>
        <v>4.0239233884997718</v>
      </c>
      <c r="T205" s="174">
        <f t="shared" ref="T205:T227" si="121">E205/$N$228*100</f>
        <v>1.6382175055385275</v>
      </c>
      <c r="U205" s="174">
        <f t="shared" ref="U205:U227" si="122">F205/$N$228*100</f>
        <v>2.50848366926961</v>
      </c>
      <c r="V205" s="174">
        <f t="shared" ref="V205:V227" si="123">G205/$N$228*100</f>
        <v>3.4316116205264597</v>
      </c>
      <c r="W205" s="174">
        <f t="shared" ref="W205:W227" si="124">H205/$N$228*100</f>
        <v>0.72923292017086661</v>
      </c>
      <c r="X205" s="181">
        <f t="shared" ref="X205:X227" si="125">M205/$N$228*100</f>
        <v>0.45234745925504155</v>
      </c>
      <c r="Y205" s="169">
        <f t="shared" ref="Y205:Y228" si="126">SUM(Q205:X205)</f>
        <v>12.783816563260276</v>
      </c>
      <c r="AK205" s="95" t="s">
        <v>36</v>
      </c>
      <c r="AL205" s="112"/>
      <c r="AM205" s="103" t="str">
        <f t="shared" ref="AM205:AS220" si="127">CONCATENATE($AK205,AM$28)</f>
        <v>Buenos Aires1</v>
      </c>
      <c r="AN205" s="103" t="str">
        <f t="shared" si="127"/>
        <v>Buenos Aires2</v>
      </c>
      <c r="AO205" s="103" t="str">
        <f t="shared" si="127"/>
        <v>Buenos Aires3</v>
      </c>
      <c r="AP205" s="103" t="str">
        <f t="shared" si="127"/>
        <v>Buenos Aires4</v>
      </c>
      <c r="AQ205" s="103" t="str">
        <f t="shared" si="127"/>
        <v>Buenos Aires5</v>
      </c>
      <c r="AR205" s="103" t="str">
        <f t="shared" si="127"/>
        <v>Buenos Aires6</v>
      </c>
      <c r="AS205" s="104" t="str">
        <f t="shared" si="127"/>
        <v>Buenos Aires7</v>
      </c>
    </row>
    <row r="206" spans="1:45" x14ac:dyDescent="0.25">
      <c r="A206" s="95" t="s">
        <v>1</v>
      </c>
      <c r="B206" s="158"/>
      <c r="C206" s="113">
        <f>SUMIF('Todas las localidades'!$AR$8:$AR$967,'Estr. fij x períodos'!AM206,'Todas las localidades'!$AB$8:$AB$967)</f>
        <v>0</v>
      </c>
      <c r="D206" s="113">
        <f>SUMIF('Todas las localidades'!$AR$8:$AR$967,'Estr. fij x períodos'!AN206,'Todas las localidades'!$AB$8:$AB$967)</f>
        <v>0</v>
      </c>
      <c r="E206" s="113">
        <f>SUMIF('Todas las localidades'!$AR$8:$AR$967,'Estr. fij x períodos'!AO206,'Todas las localidades'!$AB$8:$AB$967)</f>
        <v>132626</v>
      </c>
      <c r="F206" s="113">
        <f>SUMIF('Todas las localidades'!$AR$8:$AR$967,'Estr. fij x períodos'!AP206,'Todas las localidades'!$AB$8:$AB$967)</f>
        <v>0</v>
      </c>
      <c r="G206" s="113">
        <f>SUMIF('Todas las localidades'!$AR$8:$AR$967,'Estr. fij x períodos'!AQ206,'Todas las localidades'!$AB$8:$AB$967)</f>
        <v>40532</v>
      </c>
      <c r="H206" s="113">
        <f>SUMIF('Todas las localidades'!$AR$8:$AR$967,'Estr. fij x períodos'!AR206,'Todas las localidades'!$AB$8:$AB$967)</f>
        <v>0</v>
      </c>
      <c r="I206" s="114"/>
      <c r="J206" s="114"/>
      <c r="K206" s="114"/>
      <c r="L206" s="114"/>
      <c r="M206" s="114">
        <f>SUMIF('Todas las localidades'!$AR$8:$AR$967,'Estr. fij x períodos'!AS206,'Todas las localidades'!$AB$8:$AB$967)</f>
        <v>18805</v>
      </c>
      <c r="N206" s="165">
        <f t="shared" si="118"/>
        <v>191963</v>
      </c>
      <c r="P206" s="95" t="s">
        <v>1</v>
      </c>
      <c r="Q206" s="173"/>
      <c r="R206" s="174">
        <f t="shared" si="119"/>
        <v>0</v>
      </c>
      <c r="S206" s="174">
        <f t="shared" si="120"/>
        <v>0</v>
      </c>
      <c r="T206" s="174">
        <f t="shared" si="121"/>
        <v>0.46178681546518213</v>
      </c>
      <c r="U206" s="174">
        <f t="shared" si="122"/>
        <v>0</v>
      </c>
      <c r="V206" s="174">
        <f t="shared" si="123"/>
        <v>0.14112725411634797</v>
      </c>
      <c r="W206" s="174">
        <f t="shared" si="124"/>
        <v>0</v>
      </c>
      <c r="X206" s="181">
        <f t="shared" si="125"/>
        <v>6.5476611409699084E-2</v>
      </c>
      <c r="Y206" s="169">
        <f t="shared" si="126"/>
        <v>0.66839068099122911</v>
      </c>
      <c r="AK206" s="95" t="s">
        <v>1</v>
      </c>
      <c r="AL206" s="112"/>
      <c r="AM206" s="103" t="str">
        <f t="shared" si="127"/>
        <v>Catamarca1</v>
      </c>
      <c r="AN206" s="103" t="str">
        <f t="shared" si="127"/>
        <v>Catamarca2</v>
      </c>
      <c r="AO206" s="103" t="str">
        <f t="shared" si="127"/>
        <v>Catamarca3</v>
      </c>
      <c r="AP206" s="103" t="str">
        <f t="shared" si="127"/>
        <v>Catamarca4</v>
      </c>
      <c r="AQ206" s="103" t="str">
        <f t="shared" si="127"/>
        <v>Catamarca5</v>
      </c>
      <c r="AR206" s="103" t="str">
        <f t="shared" si="127"/>
        <v>Catamarca6</v>
      </c>
      <c r="AS206" s="104" t="str">
        <f t="shared" si="127"/>
        <v>Catamarca7</v>
      </c>
    </row>
    <row r="207" spans="1:45" x14ac:dyDescent="0.25">
      <c r="A207" s="95" t="s">
        <v>199</v>
      </c>
      <c r="B207" s="158"/>
      <c r="C207" s="113">
        <f>SUMIF('Todas las localidades'!$AR$8:$AR$967,'Estr. fij x períodos'!AM207,'Todas las localidades'!$AB$8:$AB$967)</f>
        <v>0</v>
      </c>
      <c r="D207" s="113">
        <f>SUMIF('Todas las localidades'!$AR$8:$AR$967,'Estr. fij x períodos'!AN207,'Todas las localidades'!$AB$8:$AB$967)</f>
        <v>0</v>
      </c>
      <c r="E207" s="113">
        <f>SUMIF('Todas las localidades'!$AR$8:$AR$967,'Estr. fij x períodos'!AO207,'Todas las localidades'!$AB$8:$AB$967)</f>
        <v>292287</v>
      </c>
      <c r="F207" s="113">
        <f>SUMIF('Todas las localidades'!$AR$8:$AR$967,'Estr. fij x períodos'!AP207,'Todas las localidades'!$AB$8:$AB$967)</f>
        <v>63135</v>
      </c>
      <c r="G207" s="113">
        <f>SUMIF('Todas las localidades'!$AR$8:$AR$967,'Estr. fij x períodos'!AQ207,'Todas las localidades'!$AB$8:$AB$967)</f>
        <v>155837</v>
      </c>
      <c r="H207" s="113">
        <f>SUMIF('Todas las localidades'!$AR$8:$AR$967,'Estr. fij x períodos'!AR207,'Todas las localidades'!$AB$8:$AB$967)</f>
        <v>54321</v>
      </c>
      <c r="I207" s="114"/>
      <c r="J207" s="114"/>
      <c r="K207" s="114"/>
      <c r="L207" s="114"/>
      <c r="M207" s="114">
        <f>SUMIF('Todas las localidades'!$AR$8:$AR$967,'Estr. fij x períodos'!AS207,'Todas las localidades'!$AB$8:$AB$967)</f>
        <v>24244</v>
      </c>
      <c r="N207" s="165">
        <f t="shared" si="118"/>
        <v>589824</v>
      </c>
      <c r="P207" s="95" t="s">
        <v>199</v>
      </c>
      <c r="Q207" s="173"/>
      <c r="R207" s="174">
        <f t="shared" si="119"/>
        <v>0</v>
      </c>
      <c r="S207" s="174">
        <f t="shared" si="120"/>
        <v>0</v>
      </c>
      <c r="T207" s="174">
        <f t="shared" si="121"/>
        <v>1.0177060525980706</v>
      </c>
      <c r="U207" s="174">
        <f t="shared" si="122"/>
        <v>0.21982801708861216</v>
      </c>
      <c r="V207" s="174">
        <f t="shared" si="123"/>
        <v>0.54260455688664055</v>
      </c>
      <c r="W207" s="174">
        <f t="shared" si="124"/>
        <v>0.18913879332019484</v>
      </c>
      <c r="X207" s="181">
        <f t="shared" si="125"/>
        <v>8.4414515661618963E-2</v>
      </c>
      <c r="Y207" s="169">
        <f t="shared" si="126"/>
        <v>2.0536919355551375</v>
      </c>
      <c r="AK207" s="95" t="s">
        <v>199</v>
      </c>
      <c r="AL207" s="112"/>
      <c r="AM207" s="103" t="str">
        <f t="shared" si="127"/>
        <v>Chaco1</v>
      </c>
      <c r="AN207" s="103" t="str">
        <f t="shared" si="127"/>
        <v>Chaco2</v>
      </c>
      <c r="AO207" s="103" t="str">
        <f t="shared" si="127"/>
        <v>Chaco3</v>
      </c>
      <c r="AP207" s="103" t="str">
        <f t="shared" si="127"/>
        <v>Chaco4</v>
      </c>
      <c r="AQ207" s="103" t="str">
        <f t="shared" si="127"/>
        <v>Chaco5</v>
      </c>
      <c r="AR207" s="103" t="str">
        <f t="shared" si="127"/>
        <v>Chaco6</v>
      </c>
      <c r="AS207" s="104" t="str">
        <f t="shared" si="127"/>
        <v>Chaco7</v>
      </c>
    </row>
    <row r="208" spans="1:45" x14ac:dyDescent="0.25">
      <c r="A208" s="95" t="s">
        <v>260</v>
      </c>
      <c r="B208" s="158"/>
      <c r="C208" s="113">
        <f>SUMIF('Todas las localidades'!$AR$8:$AR$967,'Estr. fij x períodos'!AM208,'Todas las localidades'!$AB$8:$AB$967)</f>
        <v>0</v>
      </c>
      <c r="D208" s="113">
        <f>SUMIF('Todas las localidades'!$AR$8:$AR$967,'Estr. fij x períodos'!AN208,'Todas las localidades'!$AB$8:$AB$967)</f>
        <v>0</v>
      </c>
      <c r="E208" s="113">
        <f>SUMIF('Todas las localidades'!$AR$8:$AR$967,'Estr. fij x períodos'!AO208,'Todas las localidades'!$AB$8:$AB$967)</f>
        <v>124104</v>
      </c>
      <c r="F208" s="113">
        <f>SUMIF('Todas las localidades'!$AR$8:$AR$967,'Estr. fij x períodos'!AP208,'Todas las localidades'!$AB$8:$AB$967)</f>
        <v>123110</v>
      </c>
      <c r="G208" s="113">
        <f>SUMIF('Todas las localidades'!$AR$8:$AR$967,'Estr. fij x períodos'!AQ208,'Todas las localidades'!$AB$8:$AB$967)</f>
        <v>49047</v>
      </c>
      <c r="H208" s="113">
        <f>SUMIF('Todas las localidades'!$AR$8:$AR$967,'Estr. fij x períodos'!AR208,'Todas las localidades'!$AB$8:$AB$967)</f>
        <v>7926</v>
      </c>
      <c r="I208" s="114"/>
      <c r="J208" s="114"/>
      <c r="K208" s="114"/>
      <c r="L208" s="114"/>
      <c r="M208" s="114">
        <f>SUMIF('Todas las localidades'!$AR$8:$AR$967,'Estr. fij x períodos'!AS208,'Todas las localidades'!$AB$8:$AB$967)</f>
        <v>13270</v>
      </c>
      <c r="N208" s="165">
        <f t="shared" si="118"/>
        <v>317457</v>
      </c>
      <c r="P208" s="95" t="s">
        <v>260</v>
      </c>
      <c r="Q208" s="173"/>
      <c r="R208" s="174">
        <f t="shared" si="119"/>
        <v>0</v>
      </c>
      <c r="S208" s="174">
        <f t="shared" si="120"/>
        <v>0</v>
      </c>
      <c r="T208" s="174">
        <f t="shared" si="121"/>
        <v>0.43211429845196991</v>
      </c>
      <c r="U208" s="174">
        <f t="shared" si="122"/>
        <v>0.42865331723733341</v>
      </c>
      <c r="V208" s="174">
        <f t="shared" si="123"/>
        <v>0.17077539802241484</v>
      </c>
      <c r="W208" s="174">
        <f t="shared" si="124"/>
        <v>2.7597321033409995E-2</v>
      </c>
      <c r="X208" s="181">
        <f t="shared" si="125"/>
        <v>4.6204447402643282E-2</v>
      </c>
      <c r="Y208" s="169">
        <f t="shared" si="126"/>
        <v>1.1053447821477715</v>
      </c>
      <c r="AK208" s="95" t="s">
        <v>260</v>
      </c>
      <c r="AL208" s="112"/>
      <c r="AM208" s="103" t="str">
        <f t="shared" si="127"/>
        <v>Chubut1</v>
      </c>
      <c r="AN208" s="103" t="str">
        <f t="shared" si="127"/>
        <v>Chubut2</v>
      </c>
      <c r="AO208" s="103" t="str">
        <f t="shared" si="127"/>
        <v>Chubut3</v>
      </c>
      <c r="AP208" s="103" t="str">
        <f t="shared" si="127"/>
        <v>Chubut4</v>
      </c>
      <c r="AQ208" s="103" t="str">
        <f t="shared" si="127"/>
        <v>Chubut5</v>
      </c>
      <c r="AR208" s="103" t="str">
        <f t="shared" si="127"/>
        <v>Chubut6</v>
      </c>
      <c r="AS208" s="104" t="str">
        <f t="shared" si="127"/>
        <v>Chubut7</v>
      </c>
    </row>
    <row r="209" spans="1:45" x14ac:dyDescent="0.25">
      <c r="A209" s="95" t="s">
        <v>276</v>
      </c>
      <c r="B209" s="158"/>
      <c r="C209" s="113">
        <f>SUMIF('Todas las localidades'!$AR$8:$AR$967,'Estr. fij x períodos'!AM209,'Todas las localidades'!$AB$8:$AB$967)</f>
        <v>1231976</v>
      </c>
      <c r="D209" s="113">
        <f>SUMIF('Todas las localidades'!$AR$8:$AR$967,'Estr. fij x períodos'!AN209,'Todas las localidades'!$AB$8:$AB$967)</f>
        <v>0</v>
      </c>
      <c r="E209" s="113">
        <f>SUMIF('Todas las localidades'!$AR$8:$AR$967,'Estr. fij x períodos'!AO209,'Todas las localidades'!$AB$8:$AB$967)</f>
        <v>138853</v>
      </c>
      <c r="F209" s="113">
        <f>SUMIF('Todas las localidades'!$AR$8:$AR$967,'Estr. fij x períodos'!AP209,'Todas las localidades'!$AB$8:$AB$967)</f>
        <v>177293</v>
      </c>
      <c r="G209" s="113">
        <f>SUMIF('Todas las localidades'!$AR$8:$AR$967,'Estr. fij x períodos'!AQ209,'Todas las localidades'!$AB$8:$AB$967)</f>
        <v>518874</v>
      </c>
      <c r="H209" s="113">
        <f>SUMIF('Todas las localidades'!$AR$8:$AR$967,'Estr. fij x períodos'!AR209,'Todas las localidades'!$AB$8:$AB$967)</f>
        <v>227646</v>
      </c>
      <c r="I209" s="114"/>
      <c r="J209" s="114"/>
      <c r="K209" s="114"/>
      <c r="L209" s="114"/>
      <c r="M209" s="114">
        <f>SUMIF('Todas las localidades'!$AR$8:$AR$967,'Estr. fij x períodos'!AS209,'Todas las localidades'!$AB$8:$AB$967)</f>
        <v>120145</v>
      </c>
      <c r="N209" s="165">
        <f t="shared" si="118"/>
        <v>2414787</v>
      </c>
      <c r="P209" s="95" t="s">
        <v>276</v>
      </c>
      <c r="Q209" s="173"/>
      <c r="R209" s="174">
        <f t="shared" si="119"/>
        <v>4.289583292638949</v>
      </c>
      <c r="S209" s="174">
        <f t="shared" si="120"/>
        <v>0</v>
      </c>
      <c r="T209" s="174">
        <f t="shared" si="121"/>
        <v>0.48346843520717614</v>
      </c>
      <c r="U209" s="174">
        <f t="shared" si="122"/>
        <v>0.61731161215952024</v>
      </c>
      <c r="V209" s="174">
        <f t="shared" si="123"/>
        <v>1.8066530852749909</v>
      </c>
      <c r="W209" s="174">
        <f t="shared" si="124"/>
        <v>0.79263433560076357</v>
      </c>
      <c r="X209" s="181">
        <f t="shared" si="125"/>
        <v>0.41832956542506228</v>
      </c>
      <c r="Y209" s="169">
        <f t="shared" si="126"/>
        <v>8.407980326306463</v>
      </c>
      <c r="AK209" s="95" t="s">
        <v>276</v>
      </c>
      <c r="AL209" s="112"/>
      <c r="AM209" s="103" t="str">
        <f t="shared" si="127"/>
        <v>Córdoba1</v>
      </c>
      <c r="AN209" s="103" t="str">
        <f t="shared" si="127"/>
        <v>Córdoba2</v>
      </c>
      <c r="AO209" s="103" t="str">
        <f t="shared" si="127"/>
        <v>Córdoba3</v>
      </c>
      <c r="AP209" s="103" t="str">
        <f t="shared" si="127"/>
        <v>Córdoba4</v>
      </c>
      <c r="AQ209" s="103" t="str">
        <f t="shared" si="127"/>
        <v>Córdoba5</v>
      </c>
      <c r="AR209" s="103" t="str">
        <f t="shared" si="127"/>
        <v>Córdoba6</v>
      </c>
      <c r="AS209" s="104" t="str">
        <f t="shared" si="127"/>
        <v>Córdoba7</v>
      </c>
    </row>
    <row r="210" spans="1:45" x14ac:dyDescent="0.25">
      <c r="A210" s="95" t="s">
        <v>396</v>
      </c>
      <c r="B210" s="158"/>
      <c r="C210" s="113">
        <f>SUMIF('Todas las localidades'!$AR$8:$AR$967,'Estr. fij x períodos'!AM210,'Todas las localidades'!$AB$8:$AB$967)</f>
        <v>0</v>
      </c>
      <c r="D210" s="113">
        <f>SUMIF('Todas las localidades'!$AR$8:$AR$967,'Estr. fij x períodos'!AN210,'Todas las localidades'!$AB$8:$AB$967)</f>
        <v>0</v>
      </c>
      <c r="E210" s="113">
        <f>SUMIF('Todas las localidades'!$AR$8:$AR$967,'Estr. fij x períodos'!AO210,'Todas las localidades'!$AB$8:$AB$967)</f>
        <v>258103</v>
      </c>
      <c r="F210" s="113">
        <f>SUMIF('Todas las localidades'!$AR$8:$AR$967,'Estr. fij x períodos'!AP210,'Todas las localidades'!$AB$8:$AB$967)</f>
        <v>56840</v>
      </c>
      <c r="G210" s="113">
        <f>SUMIF('Todas las localidades'!$AR$8:$AR$967,'Estr. fij x períodos'!AQ210,'Todas las localidades'!$AB$8:$AB$967)</f>
        <v>216398</v>
      </c>
      <c r="H210" s="113">
        <f>SUMIF('Todas las localidades'!$AR$8:$AR$967,'Estr. fij x períodos'!AR210,'Todas las localidades'!$AB$8:$AB$967)</f>
        <v>44615</v>
      </c>
      <c r="I210" s="114"/>
      <c r="J210" s="114"/>
      <c r="K210" s="114"/>
      <c r="L210" s="114"/>
      <c r="M210" s="114">
        <f>SUMIF('Todas las localidades'!$AR$8:$AR$967,'Estr. fij x períodos'!AS210,'Todas las localidades'!$AB$8:$AB$967)</f>
        <v>26248</v>
      </c>
      <c r="N210" s="165">
        <f t="shared" si="118"/>
        <v>602204</v>
      </c>
      <c r="P210" s="95" t="s">
        <v>396</v>
      </c>
      <c r="Q210" s="173"/>
      <c r="R210" s="174">
        <f t="shared" si="119"/>
        <v>0</v>
      </c>
      <c r="S210" s="174">
        <f t="shared" si="120"/>
        <v>0</v>
      </c>
      <c r="T210" s="174">
        <f t="shared" si="121"/>
        <v>0.89868172479008568</v>
      </c>
      <c r="U210" s="174">
        <f t="shared" si="122"/>
        <v>0.19790963002006362</v>
      </c>
      <c r="V210" s="174">
        <f t="shared" si="123"/>
        <v>0.75347023429067062</v>
      </c>
      <c r="W210" s="174">
        <f t="shared" si="124"/>
        <v>0.15534373932697285</v>
      </c>
      <c r="X210" s="181">
        <f t="shared" si="125"/>
        <v>9.1392188050081452E-2</v>
      </c>
      <c r="Y210" s="169">
        <f t="shared" si="126"/>
        <v>2.0967975164778743</v>
      </c>
      <c r="AK210" s="95" t="s">
        <v>396</v>
      </c>
      <c r="AL210" s="112"/>
      <c r="AM210" s="103" t="str">
        <f t="shared" si="127"/>
        <v>Corrientes1</v>
      </c>
      <c r="AN210" s="103" t="str">
        <f t="shared" si="127"/>
        <v>Corrientes2</v>
      </c>
      <c r="AO210" s="103" t="str">
        <f t="shared" si="127"/>
        <v>Corrientes3</v>
      </c>
      <c r="AP210" s="103" t="str">
        <f t="shared" si="127"/>
        <v>Corrientes4</v>
      </c>
      <c r="AQ210" s="103" t="str">
        <f t="shared" si="127"/>
        <v>Corrientes5</v>
      </c>
      <c r="AR210" s="103" t="str">
        <f t="shared" si="127"/>
        <v>Corrientes6</v>
      </c>
      <c r="AS210" s="104" t="str">
        <f t="shared" si="127"/>
        <v>Corrientes7</v>
      </c>
    </row>
    <row r="211" spans="1:45" x14ac:dyDescent="0.25">
      <c r="A211" s="95" t="s">
        <v>429</v>
      </c>
      <c r="B211" s="158"/>
      <c r="C211" s="113">
        <f>SUMIF('Todas las localidades'!$AR$8:$AR$967,'Estr. fij x períodos'!AM211,'Todas las localidades'!$AB$8:$AB$967)</f>
        <v>0</v>
      </c>
      <c r="D211" s="113">
        <f>SUMIF('Todas las localidades'!$AR$8:$AR$967,'Estr. fij x períodos'!AN211,'Todas las localidades'!$AB$8:$AB$967)</f>
        <v>0</v>
      </c>
      <c r="E211" s="113">
        <f>SUMIF('Todas las localidades'!$AR$8:$AR$967,'Estr. fij x períodos'!AO211,'Todas las localidades'!$AB$8:$AB$967)</f>
        <v>330400</v>
      </c>
      <c r="F211" s="113">
        <f>SUMIF('Todas las localidades'!$AR$8:$AR$967,'Estr. fij x períodos'!AP211,'Todas las localidades'!$AB$8:$AB$967)</f>
        <v>120762</v>
      </c>
      <c r="G211" s="113">
        <f>SUMIF('Todas las localidades'!$AR$8:$AR$967,'Estr. fij x períodos'!AQ211,'Todas las localidades'!$AB$8:$AB$967)</f>
        <v>256197</v>
      </c>
      <c r="H211" s="113">
        <f>SUMIF('Todas las localidades'!$AR$8:$AR$967,'Estr. fij x períodos'!AR211,'Todas las localidades'!$AB$8:$AB$967)</f>
        <v>59913</v>
      </c>
      <c r="I211" s="114"/>
      <c r="J211" s="114"/>
      <c r="K211" s="114"/>
      <c r="L211" s="114"/>
      <c r="M211" s="114">
        <f>SUMIF('Todas las localidades'!$AR$8:$AR$967,'Estr. fij x períodos'!AS211,'Todas las localidades'!$AB$8:$AB$967)</f>
        <v>35661</v>
      </c>
      <c r="N211" s="165">
        <f t="shared" si="118"/>
        <v>802933</v>
      </c>
      <c r="P211" s="95" t="s">
        <v>429</v>
      </c>
      <c r="Q211" s="173"/>
      <c r="R211" s="174">
        <f t="shared" si="119"/>
        <v>0</v>
      </c>
      <c r="S211" s="174">
        <f t="shared" si="120"/>
        <v>0</v>
      </c>
      <c r="T211" s="174">
        <f t="shared" si="121"/>
        <v>1.150410657259483</v>
      </c>
      <c r="U211" s="174">
        <f t="shared" si="122"/>
        <v>0.42047788072630049</v>
      </c>
      <c r="V211" s="174">
        <f t="shared" si="123"/>
        <v>0.89204527590165794</v>
      </c>
      <c r="W211" s="174">
        <f t="shared" si="124"/>
        <v>0.20860942405686259</v>
      </c>
      <c r="X211" s="181">
        <f t="shared" si="125"/>
        <v>0.12416705341564897</v>
      </c>
      <c r="Y211" s="169">
        <f t="shared" si="126"/>
        <v>2.7957102913599532</v>
      </c>
      <c r="AK211" s="95" t="s">
        <v>429</v>
      </c>
      <c r="AL211" s="112"/>
      <c r="AM211" s="103" t="str">
        <f t="shared" si="127"/>
        <v>Entre Ríos1</v>
      </c>
      <c r="AN211" s="103" t="str">
        <f t="shared" si="127"/>
        <v>Entre Ríos2</v>
      </c>
      <c r="AO211" s="103" t="str">
        <f t="shared" si="127"/>
        <v>Entre Ríos3</v>
      </c>
      <c r="AP211" s="103" t="str">
        <f t="shared" si="127"/>
        <v>Entre Ríos4</v>
      </c>
      <c r="AQ211" s="103" t="str">
        <f t="shared" si="127"/>
        <v>Entre Ríos5</v>
      </c>
      <c r="AR211" s="103" t="str">
        <f t="shared" si="127"/>
        <v>Entre Ríos6</v>
      </c>
      <c r="AS211" s="104" t="str">
        <f t="shared" si="127"/>
        <v>Entre Ríos7</v>
      </c>
    </row>
    <row r="212" spans="1:45" x14ac:dyDescent="0.25">
      <c r="A212" s="95" t="s">
        <v>461</v>
      </c>
      <c r="B212" s="158"/>
      <c r="C212" s="113">
        <f>SUMIF('Todas las localidades'!$AR$8:$AR$967,'Estr. fij x períodos'!AM212,'Todas las localidades'!$AB$8:$AB$967)</f>
        <v>0</v>
      </c>
      <c r="D212" s="113">
        <f>SUMIF('Todas las localidades'!$AR$8:$AR$967,'Estr. fij x períodos'!AN212,'Todas las localidades'!$AB$8:$AB$967)</f>
        <v>0</v>
      </c>
      <c r="E212" s="113">
        <f>SUMIF('Todas las localidades'!$AR$8:$AR$967,'Estr. fij x períodos'!AO212,'Todas las localidades'!$AB$8:$AB$967)</f>
        <v>147636</v>
      </c>
      <c r="F212" s="113">
        <f>SUMIF('Todas las localidades'!$AR$8:$AR$967,'Estr. fij x períodos'!AP212,'Todas las localidades'!$AB$8:$AB$967)</f>
        <v>37592</v>
      </c>
      <c r="G212" s="114">
        <f>SUMIF('Todas las localidades'!$AR$8:$AR$967,'Estr. fij x períodos'!AQ212,'Todas las localidades'!$AB$8:$AB$967)</f>
        <v>39260</v>
      </c>
      <c r="H212" s="159">
        <f>SUMIF('Todas las localidades'!$AR$8:$AR$967,'Estr. fij x períodos'!AR212,'Todas las localidades'!$AB$8:$AB$967)</f>
        <v>20545</v>
      </c>
      <c r="I212" s="159"/>
      <c r="J212" s="159"/>
      <c r="K212" s="159"/>
      <c r="L212" s="159"/>
      <c r="M212" s="159">
        <f>SUMIF('Todas las localidades'!$AR$8:$AR$967,'Estr. fij x períodos'!AS212,'Todas las localidades'!$AB$8:$AB$967)</f>
        <v>34124</v>
      </c>
      <c r="N212" s="165">
        <f t="shared" si="118"/>
        <v>279157</v>
      </c>
      <c r="P212" s="95" t="s">
        <v>461</v>
      </c>
      <c r="Q212" s="173"/>
      <c r="R212" s="174">
        <f t="shared" si="119"/>
        <v>0</v>
      </c>
      <c r="S212" s="174">
        <f t="shared" si="120"/>
        <v>0</v>
      </c>
      <c r="T212" s="174">
        <f t="shared" si="121"/>
        <v>0.51404972092966417</v>
      </c>
      <c r="U212" s="174">
        <f t="shared" si="122"/>
        <v>0.1308905491153102</v>
      </c>
      <c r="V212" s="174">
        <f t="shared" si="123"/>
        <v>0.13669831236079691</v>
      </c>
      <c r="W212" s="174">
        <f t="shared" si="124"/>
        <v>7.1535069471537774E-2</v>
      </c>
      <c r="X212" s="181">
        <f t="shared" si="125"/>
        <v>0.11881541546102481</v>
      </c>
      <c r="Y212" s="169">
        <f t="shared" si="126"/>
        <v>0.97198906733833379</v>
      </c>
      <c r="AK212" s="95" t="s">
        <v>461</v>
      </c>
      <c r="AL212" s="112"/>
      <c r="AM212" s="103" t="str">
        <f t="shared" si="127"/>
        <v>Formosa1</v>
      </c>
      <c r="AN212" s="103" t="str">
        <f t="shared" si="127"/>
        <v>Formosa2</v>
      </c>
      <c r="AO212" s="103" t="str">
        <f t="shared" si="127"/>
        <v>Formosa3</v>
      </c>
      <c r="AP212" s="103" t="str">
        <f t="shared" si="127"/>
        <v>Formosa4</v>
      </c>
      <c r="AQ212" s="103" t="str">
        <f t="shared" si="127"/>
        <v>Formosa5</v>
      </c>
      <c r="AR212" s="103" t="str">
        <f t="shared" si="127"/>
        <v>Formosa6</v>
      </c>
      <c r="AS212" s="104" t="str">
        <f t="shared" si="127"/>
        <v>Formosa7</v>
      </c>
    </row>
    <row r="213" spans="1:45" x14ac:dyDescent="0.25">
      <c r="A213" s="95" t="s">
        <v>486</v>
      </c>
      <c r="B213" s="158"/>
      <c r="C213" s="113">
        <f>SUMIF('Todas las localidades'!$AR$8:$AR$967,'Estr. fij x períodos'!AM213,'Todas las localidades'!$AB$8:$AB$967)</f>
        <v>0</v>
      </c>
      <c r="D213" s="113">
        <f>SUMIF('Todas las localidades'!$AR$8:$AR$967,'Estr. fij x períodos'!AN213,'Todas las localidades'!$AB$8:$AB$967)</f>
        <v>0</v>
      </c>
      <c r="E213" s="113">
        <f>SUMIF('Todas las localidades'!$AR$8:$AR$967,'Estr. fij x períodos'!AO213,'Todas las localidades'!$AB$8:$AB$967)</f>
        <v>219924</v>
      </c>
      <c r="F213" s="113">
        <f>SUMIF('Todas las localidades'!$AR$8:$AR$967,'Estr. fij x períodos'!AP213,'Todas las localidades'!$AB$8:$AB$967)</f>
        <v>49785</v>
      </c>
      <c r="G213" s="114">
        <f>SUMIF('Todas las localidades'!$AR$8:$AR$967,'Estr. fij x períodos'!AQ213,'Todas las localidades'!$AB$8:$AB$967)</f>
        <v>109656</v>
      </c>
      <c r="H213" s="159">
        <f>SUMIF('Todas las localidades'!$AR$8:$AR$967,'Estr. fij x períodos'!AR213,'Todas las localidades'!$AB$8:$AB$967)</f>
        <v>18872</v>
      </c>
      <c r="I213" s="159"/>
      <c r="J213" s="159"/>
      <c r="K213" s="159"/>
      <c r="L213" s="159"/>
      <c r="M213" s="159">
        <f>SUMIF('Todas las localidades'!$AR$8:$AR$967,'Estr. fij x períodos'!AS213,'Todas las localidades'!$AB$8:$AB$967)</f>
        <v>25702</v>
      </c>
      <c r="N213" s="165">
        <f t="shared" si="118"/>
        <v>423939</v>
      </c>
      <c r="P213" s="95" t="s">
        <v>486</v>
      </c>
      <c r="Q213" s="173"/>
      <c r="R213" s="174">
        <f t="shared" si="119"/>
        <v>0</v>
      </c>
      <c r="S213" s="174">
        <f t="shared" si="120"/>
        <v>0</v>
      </c>
      <c r="T213" s="174">
        <f t="shared" si="121"/>
        <v>0.76574731654701733</v>
      </c>
      <c r="U213" s="174">
        <f t="shared" si="122"/>
        <v>0.17334501989002227</v>
      </c>
      <c r="V213" s="174">
        <f t="shared" si="123"/>
        <v>0.38180820530401294</v>
      </c>
      <c r="W213" s="174">
        <f t="shared" si="124"/>
        <v>6.5709896863804365E-2</v>
      </c>
      <c r="X213" s="181">
        <f t="shared" si="125"/>
        <v>8.9491085692745859E-2</v>
      </c>
      <c r="Y213" s="169">
        <f t="shared" si="126"/>
        <v>1.4761015242976026</v>
      </c>
      <c r="AK213" s="95" t="s">
        <v>486</v>
      </c>
      <c r="AL213" s="112"/>
      <c r="AM213" s="103" t="str">
        <f t="shared" si="127"/>
        <v>Jujuy1</v>
      </c>
      <c r="AN213" s="103" t="str">
        <f t="shared" si="127"/>
        <v>Jujuy2</v>
      </c>
      <c r="AO213" s="103" t="str">
        <f t="shared" si="127"/>
        <v>Jujuy3</v>
      </c>
      <c r="AP213" s="103" t="str">
        <f t="shared" si="127"/>
        <v>Jujuy4</v>
      </c>
      <c r="AQ213" s="103" t="str">
        <f t="shared" si="127"/>
        <v>Jujuy5</v>
      </c>
      <c r="AR213" s="103" t="str">
        <f t="shared" si="127"/>
        <v>Jujuy6</v>
      </c>
      <c r="AS213" s="104" t="str">
        <f t="shared" si="127"/>
        <v>Jujuy7</v>
      </c>
    </row>
    <row r="214" spans="1:45" x14ac:dyDescent="0.25">
      <c r="A214" s="95" t="s">
        <v>532</v>
      </c>
      <c r="B214" s="158"/>
      <c r="C214" s="113">
        <f>SUMIF('Todas las localidades'!$AR$8:$AR$967,'Estr. fij x períodos'!AM214,'Todas las localidades'!$AB$8:$AB$967)</f>
        <v>0</v>
      </c>
      <c r="D214" s="113">
        <f>SUMIF('Todas las localidades'!$AR$8:$AR$967,'Estr. fij x períodos'!AN214,'Todas las localidades'!$AB$8:$AB$967)</f>
        <v>0</v>
      </c>
      <c r="E214" s="113">
        <f>SUMIF('Todas las localidades'!$AR$8:$AR$967,'Estr. fij x períodos'!AO214,'Todas las localidades'!$AB$8:$AB$967)</f>
        <v>80592</v>
      </c>
      <c r="F214" s="113">
        <f>SUMIF('Todas las localidades'!$AR$8:$AR$967,'Estr. fij x períodos'!AP214,'Todas las localidades'!$AB$8:$AB$967)</f>
        <v>41837</v>
      </c>
      <c r="G214" s="114">
        <f>SUMIF('Todas las localidades'!$AR$8:$AR$967,'Estr. fij x períodos'!AQ214,'Todas las localidades'!$AB$8:$AB$967)</f>
        <v>10146</v>
      </c>
      <c r="H214" s="159">
        <f>SUMIF('Todas las localidades'!$AR$8:$AR$967,'Estr. fij x períodos'!AR214,'Todas las localidades'!$AB$8:$AB$967)</f>
        <v>28339</v>
      </c>
      <c r="I214" s="159"/>
      <c r="J214" s="159"/>
      <c r="K214" s="159"/>
      <c r="L214" s="159"/>
      <c r="M214" s="159">
        <f>SUMIF('Todas las localidades'!$AR$8:$AR$967,'Estr. fij x períodos'!AS214,'Todas las localidades'!$AB$8:$AB$967)</f>
        <v>38776</v>
      </c>
      <c r="N214" s="165">
        <f t="shared" si="118"/>
        <v>199690</v>
      </c>
      <c r="P214" s="95" t="s">
        <v>532</v>
      </c>
      <c r="Q214" s="173"/>
      <c r="R214" s="174">
        <f t="shared" si="119"/>
        <v>0</v>
      </c>
      <c r="S214" s="174">
        <f t="shared" si="120"/>
        <v>0</v>
      </c>
      <c r="T214" s="174">
        <f t="shared" si="121"/>
        <v>0.28061106443661094</v>
      </c>
      <c r="U214" s="174">
        <f t="shared" si="122"/>
        <v>0.14567109766272696</v>
      </c>
      <c r="V214" s="174">
        <f t="shared" si="123"/>
        <v>3.5327077870928314E-2</v>
      </c>
      <c r="W214" s="174">
        <f t="shared" si="124"/>
        <v>9.8672783341635872E-2</v>
      </c>
      <c r="X214" s="181">
        <f t="shared" si="125"/>
        <v>0.13501308609531995</v>
      </c>
      <c r="Y214" s="169">
        <f t="shared" si="126"/>
        <v>0.69529510940722206</v>
      </c>
      <c r="AK214" s="95" t="s">
        <v>532</v>
      </c>
      <c r="AL214" s="112"/>
      <c r="AM214" s="103" t="str">
        <f t="shared" si="127"/>
        <v>La Pampa1</v>
      </c>
      <c r="AN214" s="103" t="str">
        <f t="shared" si="127"/>
        <v>La Pampa2</v>
      </c>
      <c r="AO214" s="103" t="str">
        <f t="shared" si="127"/>
        <v>La Pampa3</v>
      </c>
      <c r="AP214" s="103" t="str">
        <f t="shared" si="127"/>
        <v>La Pampa4</v>
      </c>
      <c r="AQ214" s="103" t="str">
        <f t="shared" si="127"/>
        <v>La Pampa5</v>
      </c>
      <c r="AR214" s="103" t="str">
        <f t="shared" si="127"/>
        <v>La Pampa6</v>
      </c>
      <c r="AS214" s="104" t="str">
        <f t="shared" si="127"/>
        <v>La Pampa7</v>
      </c>
    </row>
    <row r="215" spans="1:45" x14ac:dyDescent="0.25">
      <c r="A215" s="95" t="s">
        <v>563</v>
      </c>
      <c r="B215" s="158"/>
      <c r="C215" s="113">
        <f>SUMIF('Todas las localidades'!$AR$8:$AR$967,'Estr. fij x períodos'!AM215,'Todas las localidades'!$AB$8:$AB$967)</f>
        <v>0</v>
      </c>
      <c r="D215" s="113">
        <f>SUMIF('Todas las localidades'!$AR$8:$AR$967,'Estr. fij x períodos'!AN215,'Todas las localidades'!$AB$8:$AB$967)</f>
        <v>0</v>
      </c>
      <c r="E215" s="113">
        <f>SUMIF('Todas las localidades'!$AR$8:$AR$967,'Estr. fij x períodos'!AO215,'Todas las localidades'!$AB$8:$AB$967)</f>
        <v>103727</v>
      </c>
      <c r="F215" s="113">
        <f>SUMIF('Todas las localidades'!$AR$8:$AR$967,'Estr. fij x períodos'!AP215,'Todas las localidades'!$AB$8:$AB$967)</f>
        <v>0</v>
      </c>
      <c r="G215" s="114">
        <f>SUMIF('Todas las localidades'!$AR$8:$AR$967,'Estr. fij x períodos'!AQ215,'Todas las localidades'!$AB$8:$AB$967)</f>
        <v>46342</v>
      </c>
      <c r="H215" s="159">
        <f>SUMIF('Todas las localidades'!$AR$8:$AR$967,'Estr. fij x períodos'!AR215,'Todas las localidades'!$AB$8:$AB$967)</f>
        <v>3307</v>
      </c>
      <c r="I215" s="159"/>
      <c r="J215" s="159"/>
      <c r="K215" s="159"/>
      <c r="L215" s="159"/>
      <c r="M215" s="159">
        <f>SUMIF('Todas las localidades'!$AR$8:$AR$967,'Estr. fij x períodos'!AS215,'Todas las localidades'!$AB$8:$AB$967)</f>
        <v>22812</v>
      </c>
      <c r="N215" s="165">
        <f t="shared" si="118"/>
        <v>176188</v>
      </c>
      <c r="P215" s="95" t="s">
        <v>563</v>
      </c>
      <c r="Q215" s="173"/>
      <c r="R215" s="174">
        <f t="shared" si="119"/>
        <v>0</v>
      </c>
      <c r="S215" s="174">
        <f t="shared" si="120"/>
        <v>0</v>
      </c>
      <c r="T215" s="174">
        <f t="shared" si="121"/>
        <v>0.36116418355192009</v>
      </c>
      <c r="U215" s="174">
        <f t="shared" si="122"/>
        <v>0</v>
      </c>
      <c r="V215" s="174">
        <f t="shared" si="123"/>
        <v>0.16135693304697021</v>
      </c>
      <c r="W215" s="174">
        <f t="shared" si="124"/>
        <v>1.1514552189942828E-2</v>
      </c>
      <c r="X215" s="181">
        <f t="shared" si="125"/>
        <v>7.9428474314174713E-2</v>
      </c>
      <c r="Y215" s="169">
        <f t="shared" si="126"/>
        <v>0.6134641431030079</v>
      </c>
      <c r="AK215" s="95" t="s">
        <v>563</v>
      </c>
      <c r="AL215" s="112"/>
      <c r="AM215" s="103" t="str">
        <f t="shared" si="127"/>
        <v>La Rioja1</v>
      </c>
      <c r="AN215" s="103" t="str">
        <f t="shared" si="127"/>
        <v>La Rioja2</v>
      </c>
      <c r="AO215" s="103" t="str">
        <f t="shared" si="127"/>
        <v>La Rioja3</v>
      </c>
      <c r="AP215" s="103" t="str">
        <f t="shared" si="127"/>
        <v>La Rioja4</v>
      </c>
      <c r="AQ215" s="103" t="str">
        <f t="shared" si="127"/>
        <v>La Rioja5</v>
      </c>
      <c r="AR215" s="103" t="str">
        <f t="shared" si="127"/>
        <v>La Rioja6</v>
      </c>
      <c r="AS215" s="104" t="str">
        <f t="shared" si="127"/>
        <v>La Rioja7</v>
      </c>
    </row>
    <row r="216" spans="1:45" x14ac:dyDescent="0.25">
      <c r="A216" s="95" t="s">
        <v>582</v>
      </c>
      <c r="B216" s="158"/>
      <c r="C216" s="113">
        <f>SUMIF('Todas las localidades'!$AR$8:$AR$967,'Estr. fij x períodos'!AM216,'Todas las localidades'!$AB$8:$AB$967)</f>
        <v>0</v>
      </c>
      <c r="D216" s="113">
        <f>SUMIF('Todas las localidades'!$AR$8:$AR$967,'Estr. fij x períodos'!AN216,'Todas las localidades'!$AB$8:$AB$967)</f>
        <v>773113</v>
      </c>
      <c r="E216" s="113">
        <f>SUMIF('Todas las localidades'!$AR$8:$AR$967,'Estr. fij x períodos'!AO216,'Todas las localidades'!$AB$8:$AB$967)</f>
        <v>94651</v>
      </c>
      <c r="F216" s="113">
        <f>SUMIF('Todas las localidades'!$AR$8:$AR$967,'Estr. fij x períodos'!AP216,'Todas las localidades'!$AB$8:$AB$967)</f>
        <v>71530</v>
      </c>
      <c r="G216" s="114">
        <f>SUMIF('Todas las localidades'!$AR$8:$AR$967,'Estr. fij x períodos'!AQ216,'Todas las localidades'!$AB$8:$AB$967)</f>
        <v>95504</v>
      </c>
      <c r="H216" s="159">
        <f>SUMIF('Todas las localidades'!$AR$8:$AR$967,'Estr. fij x períodos'!AR216,'Todas las localidades'!$AB$8:$AB$967)</f>
        <v>34701</v>
      </c>
      <c r="I216" s="159"/>
      <c r="J216" s="159"/>
      <c r="K216" s="159"/>
      <c r="L216" s="159"/>
      <c r="M216" s="159">
        <f>SUMIF('Todas las localidades'!$AR$8:$AR$967,'Estr. fij x períodos'!AS216,'Todas las localidades'!$AB$8:$AB$967)</f>
        <v>42990</v>
      </c>
      <c r="N216" s="165">
        <f t="shared" si="118"/>
        <v>1112489</v>
      </c>
      <c r="P216" s="95" t="s">
        <v>582</v>
      </c>
      <c r="Q216" s="173"/>
      <c r="R216" s="174">
        <f t="shared" si="119"/>
        <v>0</v>
      </c>
      <c r="S216" s="174">
        <f t="shared" si="120"/>
        <v>2.6918808549208557</v>
      </c>
      <c r="T216" s="174">
        <f t="shared" si="121"/>
        <v>0.3295627092017776</v>
      </c>
      <c r="U216" s="174">
        <f t="shared" si="122"/>
        <v>0.24905833630075913</v>
      </c>
      <c r="V216" s="174">
        <f t="shared" si="123"/>
        <v>0.33253274640105829</v>
      </c>
      <c r="W216" s="174">
        <f t="shared" si="124"/>
        <v>0.12082445586428969</v>
      </c>
      <c r="X216" s="181">
        <f t="shared" si="125"/>
        <v>0.14968569659680742</v>
      </c>
      <c r="Y216" s="169">
        <f t="shared" si="126"/>
        <v>3.8735447992855478</v>
      </c>
      <c r="AK216" s="95" t="s">
        <v>582</v>
      </c>
      <c r="AL216" s="112"/>
      <c r="AM216" s="103" t="str">
        <f t="shared" si="127"/>
        <v>Mendoza1</v>
      </c>
      <c r="AN216" s="103" t="str">
        <f t="shared" si="127"/>
        <v>Mendoza2</v>
      </c>
      <c r="AO216" s="103" t="str">
        <f t="shared" si="127"/>
        <v>Mendoza3</v>
      </c>
      <c r="AP216" s="103" t="str">
        <f t="shared" si="127"/>
        <v>Mendoza4</v>
      </c>
      <c r="AQ216" s="103" t="str">
        <f t="shared" si="127"/>
        <v>Mendoza5</v>
      </c>
      <c r="AR216" s="103" t="str">
        <f t="shared" si="127"/>
        <v>Mendoza6</v>
      </c>
      <c r="AS216" s="104" t="str">
        <f t="shared" si="127"/>
        <v>Mendoza7</v>
      </c>
    </row>
    <row r="217" spans="1:45" x14ac:dyDescent="0.25">
      <c r="A217" s="95" t="s">
        <v>604</v>
      </c>
      <c r="B217" s="158"/>
      <c r="C217" s="113">
        <f>SUMIF('Todas las localidades'!$AR$8:$AR$967,'Estr. fij x períodos'!AM217,'Todas las localidades'!$AB$8:$AB$967)</f>
        <v>0</v>
      </c>
      <c r="D217" s="113">
        <f>SUMIF('Todas las localidades'!$AR$8:$AR$967,'Estr. fij x períodos'!AN217,'Todas las localidades'!$AB$8:$AB$967)</f>
        <v>0</v>
      </c>
      <c r="E217" s="113">
        <f>SUMIF('Todas las localidades'!$AR$8:$AR$967,'Estr. fij x períodos'!AO217,'Todas las localidades'!$AB$8:$AB$967)</f>
        <v>213686</v>
      </c>
      <c r="F217" s="113">
        <f>SUMIF('Todas las localidades'!$AR$8:$AR$967,'Estr. fij x períodos'!AP217,'Todas las localidades'!$AB$8:$AB$967)</f>
        <v>77120</v>
      </c>
      <c r="G217" s="114">
        <f>SUMIF('Todas las localidades'!$AR$8:$AR$967,'Estr. fij x períodos'!AQ217,'Todas las localidades'!$AB$8:$AB$967)</f>
        <v>149399</v>
      </c>
      <c r="H217" s="159">
        <f>SUMIF('Todas las localidades'!$AR$8:$AR$967,'Estr. fij x períodos'!AR217,'Todas las localidades'!$AB$8:$AB$967)</f>
        <v>47225</v>
      </c>
      <c r="I217" s="159"/>
      <c r="J217" s="159"/>
      <c r="K217" s="159"/>
      <c r="L217" s="159"/>
      <c r="M217" s="159">
        <f>SUMIF('Todas las localidades'!$AR$8:$AR$967,'Estr. fij x períodos'!AS217,'Todas las localidades'!$AB$8:$AB$967)</f>
        <v>25226</v>
      </c>
      <c r="N217" s="165">
        <f t="shared" si="118"/>
        <v>512656</v>
      </c>
      <c r="P217" s="95" t="s">
        <v>604</v>
      </c>
      <c r="Q217" s="173"/>
      <c r="R217" s="174">
        <f t="shared" si="119"/>
        <v>0</v>
      </c>
      <c r="S217" s="174">
        <f t="shared" si="120"/>
        <v>0</v>
      </c>
      <c r="T217" s="174">
        <f t="shared" si="121"/>
        <v>0.74402739620808067</v>
      </c>
      <c r="U217" s="174">
        <f t="shared" si="122"/>
        <v>0.26852200329252823</v>
      </c>
      <c r="V217" s="174">
        <f t="shared" si="123"/>
        <v>0.52018826205783752</v>
      </c>
      <c r="W217" s="174">
        <f t="shared" si="124"/>
        <v>0.16443142641973088</v>
      </c>
      <c r="X217" s="181">
        <f t="shared" si="125"/>
        <v>8.783371440686355E-2</v>
      </c>
      <c r="Y217" s="169">
        <f t="shared" si="126"/>
        <v>1.7850028023850408</v>
      </c>
      <c r="AK217" s="95" t="s">
        <v>604</v>
      </c>
      <c r="AL217" s="112"/>
      <c r="AM217" s="103" t="str">
        <f t="shared" si="127"/>
        <v>Misiones1</v>
      </c>
      <c r="AN217" s="103" t="str">
        <f t="shared" si="127"/>
        <v>Misiones2</v>
      </c>
      <c r="AO217" s="103" t="str">
        <f t="shared" si="127"/>
        <v>Misiones3</v>
      </c>
      <c r="AP217" s="103" t="str">
        <f t="shared" si="127"/>
        <v>Misiones4</v>
      </c>
      <c r="AQ217" s="103" t="str">
        <f t="shared" si="127"/>
        <v>Misiones5</v>
      </c>
      <c r="AR217" s="103" t="str">
        <f t="shared" si="127"/>
        <v>Misiones6</v>
      </c>
      <c r="AS217" s="104" t="str">
        <f t="shared" si="127"/>
        <v>Misiones7</v>
      </c>
    </row>
    <row r="218" spans="1:45" x14ac:dyDescent="0.25">
      <c r="A218" s="95" t="s">
        <v>639</v>
      </c>
      <c r="B218" s="158"/>
      <c r="C218" s="113">
        <f>SUMIF('Todas las localidades'!$AR$8:$AR$967,'Estr. fij x períodos'!AM218,'Todas las localidades'!$AB$8:$AB$967)</f>
        <v>0</v>
      </c>
      <c r="D218" s="113">
        <f>SUMIF('Todas las localidades'!$AR$8:$AR$967,'Estr. fij x períodos'!AN218,'Todas las localidades'!$AB$8:$AB$967)</f>
        <v>0</v>
      </c>
      <c r="E218" s="113">
        <f>SUMIF('Todas las localidades'!$AR$8:$AR$967,'Estr. fij x períodos'!AO218,'Todas las localidades'!$AB$8:$AB$967)</f>
        <v>183579</v>
      </c>
      <c r="F218" s="113">
        <f>SUMIF('Todas las localidades'!$AR$8:$AR$967,'Estr. fij x períodos'!AP218,'Todas las localidades'!$AB$8:$AB$967)</f>
        <v>0</v>
      </c>
      <c r="G218" s="114">
        <f>SUMIF('Todas las localidades'!$AR$8:$AR$967,'Estr. fij x períodos'!AQ218,'Todas las localidades'!$AB$8:$AB$967)</f>
        <v>129430</v>
      </c>
      <c r="H218" s="159">
        <f>SUMIF('Todas las localidades'!$AR$8:$AR$967,'Estr. fij x períodos'!AR218,'Todas las localidades'!$AB$8:$AB$967)</f>
        <v>6767</v>
      </c>
      <c r="I218" s="159"/>
      <c r="J218" s="159"/>
      <c r="K218" s="159"/>
      <c r="L218" s="159"/>
      <c r="M218" s="159">
        <f>SUMIF('Todas las localidades'!$AR$8:$AR$967,'Estr. fij x períodos'!AS218,'Todas las localidades'!$AB$8:$AB$967)</f>
        <v>18999</v>
      </c>
      <c r="N218" s="165">
        <f t="shared" si="118"/>
        <v>338775</v>
      </c>
      <c r="P218" s="95" t="s">
        <v>639</v>
      </c>
      <c r="Q218" s="173"/>
      <c r="R218" s="174">
        <f t="shared" si="119"/>
        <v>0</v>
      </c>
      <c r="S218" s="174">
        <f t="shared" si="120"/>
        <v>0</v>
      </c>
      <c r="T218" s="174">
        <f t="shared" si="121"/>
        <v>0.63919866237602485</v>
      </c>
      <c r="U218" s="174">
        <f t="shared" si="122"/>
        <v>0</v>
      </c>
      <c r="V218" s="174">
        <f t="shared" si="123"/>
        <v>0.45065875111711523</v>
      </c>
      <c r="W218" s="174">
        <f t="shared" si="124"/>
        <v>2.3561830864633541E-2</v>
      </c>
      <c r="X218" s="181">
        <f t="shared" si="125"/>
        <v>6.6152094664869598E-2</v>
      </c>
      <c r="Y218" s="169">
        <f t="shared" si="126"/>
        <v>1.179571339022643</v>
      </c>
      <c r="AK218" s="95" t="s">
        <v>639</v>
      </c>
      <c r="AL218" s="112"/>
      <c r="AM218" s="103" t="str">
        <f t="shared" si="127"/>
        <v>Neuquén1</v>
      </c>
      <c r="AN218" s="103" t="str">
        <f t="shared" si="127"/>
        <v>Neuquén2</v>
      </c>
      <c r="AO218" s="103" t="str">
        <f t="shared" si="127"/>
        <v>Neuquén3</v>
      </c>
      <c r="AP218" s="103" t="str">
        <f t="shared" si="127"/>
        <v>Neuquén4</v>
      </c>
      <c r="AQ218" s="103" t="str">
        <f t="shared" si="127"/>
        <v>Neuquén5</v>
      </c>
      <c r="AR218" s="103" t="str">
        <f t="shared" si="127"/>
        <v>Neuquén6</v>
      </c>
      <c r="AS218" s="104" t="str">
        <f t="shared" si="127"/>
        <v>Neuquén7</v>
      </c>
    </row>
    <row r="219" spans="1:45" x14ac:dyDescent="0.25">
      <c r="A219" s="95" t="s">
        <v>662</v>
      </c>
      <c r="B219" s="158"/>
      <c r="C219" s="113">
        <f>SUMIF('Todas las localidades'!$AR$8:$AR$967,'Estr. fij x períodos'!AM219,'Todas las localidades'!$AB$8:$AB$967)</f>
        <v>0</v>
      </c>
      <c r="D219" s="113">
        <f>SUMIF('Todas las localidades'!$AR$8:$AR$967,'Estr. fij x períodos'!AN219,'Todas las localidades'!$AB$8:$AB$967)</f>
        <v>0</v>
      </c>
      <c r="E219" s="113">
        <f>SUMIF('Todas las localidades'!$AR$8:$AR$967,'Estr. fij x períodos'!AO219,'Todas las localidades'!$AB$8:$AB$967)</f>
        <v>78820</v>
      </c>
      <c r="F219" s="113">
        <f>SUMIF('Todas las localidades'!$AR$8:$AR$967,'Estr. fij x períodos'!AP219,'Todas las localidades'!$AB$8:$AB$967)</f>
        <v>162468</v>
      </c>
      <c r="G219" s="114">
        <f>SUMIF('Todas las localidades'!$AR$8:$AR$967,'Estr. fij x períodos'!AQ219,'Todas las localidades'!$AB$8:$AB$967)</f>
        <v>117932</v>
      </c>
      <c r="H219" s="159">
        <f>SUMIF('Todas las localidades'!$AR$8:$AR$967,'Estr. fij x períodos'!AR219,'Todas las localidades'!$AB$8:$AB$967)</f>
        <v>41218</v>
      </c>
      <c r="I219" s="159"/>
      <c r="J219" s="159"/>
      <c r="K219" s="159"/>
      <c r="L219" s="159"/>
      <c r="M219" s="159">
        <f>SUMIF('Todas las localidades'!$AR$8:$AR$967,'Estr. fij x períodos'!AS219,'Todas las localidades'!$AB$8:$AB$967)</f>
        <v>17648</v>
      </c>
      <c r="N219" s="165">
        <f t="shared" si="118"/>
        <v>418086</v>
      </c>
      <c r="P219" s="95" t="s">
        <v>662</v>
      </c>
      <c r="Q219" s="173"/>
      <c r="R219" s="174">
        <f t="shared" si="119"/>
        <v>0</v>
      </c>
      <c r="S219" s="174">
        <f t="shared" si="120"/>
        <v>0</v>
      </c>
      <c r="T219" s="174">
        <f t="shared" si="121"/>
        <v>0.27444118645639359</v>
      </c>
      <c r="U219" s="174">
        <f t="shared" si="122"/>
        <v>0.56569285309816486</v>
      </c>
      <c r="V219" s="174">
        <f t="shared" si="123"/>
        <v>0.41062418169468928</v>
      </c>
      <c r="W219" s="174">
        <f t="shared" si="124"/>
        <v>0.1435158186165901</v>
      </c>
      <c r="X219" s="181">
        <f t="shared" si="125"/>
        <v>6.1448084985821293E-2</v>
      </c>
      <c r="Y219" s="169">
        <f t="shared" si="126"/>
        <v>1.455722124851659</v>
      </c>
      <c r="AK219" s="95" t="s">
        <v>662</v>
      </c>
      <c r="AL219" s="112"/>
      <c r="AM219" s="103" t="str">
        <f t="shared" si="127"/>
        <v>Río Negro1</v>
      </c>
      <c r="AN219" s="103" t="str">
        <f t="shared" si="127"/>
        <v>Río Negro2</v>
      </c>
      <c r="AO219" s="103" t="str">
        <f t="shared" si="127"/>
        <v>Río Negro3</v>
      </c>
      <c r="AP219" s="103" t="str">
        <f t="shared" si="127"/>
        <v>Río Negro4</v>
      </c>
      <c r="AQ219" s="103" t="str">
        <f t="shared" si="127"/>
        <v>Río Negro5</v>
      </c>
      <c r="AR219" s="103" t="str">
        <f t="shared" si="127"/>
        <v>Río Negro6</v>
      </c>
      <c r="AS219" s="104" t="str">
        <f t="shared" si="127"/>
        <v>Río Negro7</v>
      </c>
    </row>
    <row r="220" spans="1:45" x14ac:dyDescent="0.25">
      <c r="A220" s="95" t="s">
        <v>687</v>
      </c>
      <c r="B220" s="158"/>
      <c r="C220" s="113">
        <f>SUMIF('Todas las localidades'!$AR$8:$AR$967,'Estr. fij x períodos'!AM220,'Todas las localidades'!$AB$8:$AB$967)</f>
        <v>0</v>
      </c>
      <c r="D220" s="113">
        <f>SUMIF('Todas las localidades'!$AR$8:$AR$967,'Estr. fij x períodos'!AN220,'Todas las localidades'!$AB$8:$AB$967)</f>
        <v>385776</v>
      </c>
      <c r="E220" s="113">
        <f>SUMIF('Todas las localidades'!$AR$8:$AR$967,'Estr. fij x períodos'!AO220,'Todas las localidades'!$AB$8:$AB$967)</f>
        <v>0</v>
      </c>
      <c r="F220" s="113">
        <f>SUMIF('Todas las localidades'!$AR$8:$AR$967,'Estr. fij x períodos'!AP220,'Todas las localidades'!$AB$8:$AB$967)</f>
        <v>94325</v>
      </c>
      <c r="G220" s="114">
        <f>SUMIF('Todas las localidades'!$AR$8:$AR$967,'Estr. fij x períodos'!AQ220,'Todas las localidades'!$AB$8:$AB$967)</f>
        <v>160150</v>
      </c>
      <c r="H220" s="159">
        <f>SUMIF('Todas las localidades'!$AR$8:$AR$967,'Estr. fij x períodos'!AR220,'Todas las localidades'!$AB$8:$AB$967)</f>
        <v>38731</v>
      </c>
      <c r="I220" s="159"/>
      <c r="J220" s="159"/>
      <c r="K220" s="159"/>
      <c r="L220" s="159"/>
      <c r="M220" s="159">
        <f>SUMIF('Todas las localidades'!$AR$8:$AR$967,'Estr. fij x períodos'!AS220,'Todas las localidades'!$AB$8:$AB$967)</f>
        <v>24525</v>
      </c>
      <c r="N220" s="165">
        <f t="shared" si="118"/>
        <v>703507</v>
      </c>
      <c r="P220" s="95" t="s">
        <v>687</v>
      </c>
      <c r="Q220" s="173"/>
      <c r="R220" s="174">
        <f t="shared" si="119"/>
        <v>0</v>
      </c>
      <c r="S220" s="174">
        <f t="shared" si="120"/>
        <v>1.3432228260137238</v>
      </c>
      <c r="T220" s="174">
        <f t="shared" si="121"/>
        <v>0</v>
      </c>
      <c r="U220" s="174">
        <f t="shared" si="122"/>
        <v>0.32842761878329518</v>
      </c>
      <c r="V220" s="174">
        <f t="shared" si="123"/>
        <v>0.55762187276061193</v>
      </c>
      <c r="W220" s="174">
        <f t="shared" si="124"/>
        <v>0.13485640183509998</v>
      </c>
      <c r="X220" s="181">
        <f t="shared" si="125"/>
        <v>8.5392921819881423E-2</v>
      </c>
      <c r="Y220" s="169">
        <f t="shared" si="126"/>
        <v>2.4495216412126122</v>
      </c>
      <c r="AK220" s="95" t="s">
        <v>687</v>
      </c>
      <c r="AL220" s="112"/>
      <c r="AM220" s="103" t="str">
        <f t="shared" si="127"/>
        <v>Salta1</v>
      </c>
      <c r="AN220" s="103" t="str">
        <f t="shared" si="127"/>
        <v>Salta2</v>
      </c>
      <c r="AO220" s="103" t="str">
        <f t="shared" si="127"/>
        <v>Salta3</v>
      </c>
      <c r="AP220" s="103" t="str">
        <f t="shared" si="127"/>
        <v>Salta4</v>
      </c>
      <c r="AQ220" s="103" t="str">
        <f t="shared" si="127"/>
        <v>Salta5</v>
      </c>
      <c r="AR220" s="103" t="str">
        <f t="shared" si="127"/>
        <v>Salta6</v>
      </c>
      <c r="AS220" s="104" t="str">
        <f t="shared" si="127"/>
        <v>Salta7</v>
      </c>
    </row>
    <row r="221" spans="1:45" x14ac:dyDescent="0.25">
      <c r="A221" s="95" t="s">
        <v>723</v>
      </c>
      <c r="B221" s="158"/>
      <c r="C221" s="113">
        <f>SUMIF('Todas las localidades'!$AR$8:$AR$967,'Estr. fij x períodos'!AM221,'Todas las localidades'!$AB$8:$AB$967)</f>
        <v>0</v>
      </c>
      <c r="D221" s="113">
        <f>SUMIF('Todas las localidades'!$AR$8:$AR$967,'Estr. fij x períodos'!AN221,'Todas las localidades'!$AB$8:$AB$967)</f>
        <v>0</v>
      </c>
      <c r="E221" s="113">
        <f>SUMIF('Todas las localidades'!$AR$8:$AR$967,'Estr. fij x períodos'!AO221,'Todas las localidades'!$AB$8:$AB$967)</f>
        <v>354760</v>
      </c>
      <c r="F221" s="113">
        <f>SUMIF('Todas las localidades'!$AR$8:$AR$967,'Estr. fij x períodos'!AP221,'Todas las localidades'!$AB$8:$AB$967)</f>
        <v>0</v>
      </c>
      <c r="G221" s="114">
        <f>SUMIF('Todas las localidades'!$AR$8:$AR$967,'Estr. fij x períodos'!AQ221,'Todas las localidades'!$AB$8:$AB$967)</f>
        <v>49480</v>
      </c>
      <c r="H221" s="159">
        <f>SUMIF('Todas las localidades'!$AR$8:$AR$967,'Estr. fij x períodos'!AR221,'Todas las localidades'!$AB$8:$AB$967)</f>
        <v>8918</v>
      </c>
      <c r="I221" s="159"/>
      <c r="J221" s="159"/>
      <c r="K221" s="159"/>
      <c r="L221" s="159"/>
      <c r="M221" s="159">
        <f>SUMIF('Todas las localidades'!$AR$8:$AR$967,'Estr. fij x períodos'!AS221,'Todas las localidades'!$AB$8:$AB$967)</f>
        <v>26033</v>
      </c>
      <c r="N221" s="165">
        <f t="shared" si="118"/>
        <v>439191</v>
      </c>
      <c r="P221" s="95" t="s">
        <v>723</v>
      </c>
      <c r="Q221" s="173"/>
      <c r="R221" s="174">
        <f t="shared" si="119"/>
        <v>0</v>
      </c>
      <c r="S221" s="174">
        <f t="shared" si="120"/>
        <v>0</v>
      </c>
      <c r="T221" s="174">
        <f t="shared" si="121"/>
        <v>1.2352290701252246</v>
      </c>
      <c r="U221" s="174">
        <f t="shared" si="122"/>
        <v>0</v>
      </c>
      <c r="V221" s="174">
        <f t="shared" si="123"/>
        <v>0.17228304879297582</v>
      </c>
      <c r="W221" s="174">
        <f t="shared" si="124"/>
        <v>3.105133850314791E-2</v>
      </c>
      <c r="X221" s="181">
        <f t="shared" si="125"/>
        <v>9.0643585473474939E-2</v>
      </c>
      <c r="Y221" s="169">
        <f t="shared" si="126"/>
        <v>1.5292070428948232</v>
      </c>
      <c r="AK221" s="95" t="s">
        <v>723</v>
      </c>
      <c r="AL221" s="112"/>
      <c r="AM221" s="103" t="str">
        <f t="shared" ref="AM221:AS227" si="128">CONCATENATE($AK221,AM$28)</f>
        <v>San Juan1</v>
      </c>
      <c r="AN221" s="103" t="str">
        <f t="shared" si="128"/>
        <v>San Juan2</v>
      </c>
      <c r="AO221" s="103" t="str">
        <f t="shared" si="128"/>
        <v>San Juan3</v>
      </c>
      <c r="AP221" s="103" t="str">
        <f t="shared" si="128"/>
        <v>San Juan4</v>
      </c>
      <c r="AQ221" s="103" t="str">
        <f t="shared" si="128"/>
        <v>San Juan5</v>
      </c>
      <c r="AR221" s="103" t="str">
        <f t="shared" si="128"/>
        <v>San Juan6</v>
      </c>
      <c r="AS221" s="104" t="str">
        <f t="shared" si="128"/>
        <v>San Juan7</v>
      </c>
    </row>
    <row r="222" spans="1:45" x14ac:dyDescent="0.25">
      <c r="A222" s="95" t="s">
        <v>740</v>
      </c>
      <c r="B222" s="158"/>
      <c r="C222" s="113">
        <f>SUMIF('Todas las localidades'!$AR$8:$AR$967,'Estr. fij x períodos'!AM222,'Todas las localidades'!$AB$8:$AB$967)</f>
        <v>0</v>
      </c>
      <c r="D222" s="113">
        <f>SUMIF('Todas las localidades'!$AR$8:$AR$967,'Estr. fij x períodos'!AN222,'Todas las localidades'!$AB$8:$AB$967)</f>
        <v>0</v>
      </c>
      <c r="E222" s="113">
        <f>SUMIF('Todas las localidades'!$AR$8:$AR$967,'Estr. fij x períodos'!AO222,'Todas las localidades'!$AB$8:$AB$967)</f>
        <v>191399</v>
      </c>
      <c r="F222" s="113">
        <f>SUMIF('Todas las localidades'!$AR$8:$AR$967,'Estr. fij x períodos'!AP222,'Todas las localidades'!$AB$8:$AB$967)</f>
        <v>0</v>
      </c>
      <c r="G222" s="114">
        <f>SUMIF('Todas las localidades'!$AR$8:$AR$967,'Estr. fij x períodos'!AQ222,'Todas las localidades'!$AB$8:$AB$967)</f>
        <v>14755</v>
      </c>
      <c r="H222" s="159">
        <f>SUMIF('Todas las localidades'!$AR$8:$AR$967,'Estr. fij x períodos'!AR222,'Todas las localidades'!$AB$8:$AB$967)</f>
        <v>21044</v>
      </c>
      <c r="I222" s="159"/>
      <c r="J222" s="159"/>
      <c r="K222" s="159"/>
      <c r="L222" s="159"/>
      <c r="M222" s="159">
        <f>SUMIF('Todas las localidades'!$AR$8:$AR$967,'Estr. fij x períodos'!AS222,'Todas las localidades'!$AB$8:$AB$967)</f>
        <v>10300</v>
      </c>
      <c r="N222" s="165">
        <f t="shared" si="118"/>
        <v>237498</v>
      </c>
      <c r="P222" s="95" t="s">
        <v>740</v>
      </c>
      <c r="Q222" s="173"/>
      <c r="R222" s="174">
        <f t="shared" si="119"/>
        <v>0</v>
      </c>
      <c r="S222" s="174">
        <f t="shared" si="120"/>
        <v>0</v>
      </c>
      <c r="T222" s="174">
        <f t="shared" si="121"/>
        <v>0.66642690492980561</v>
      </c>
      <c r="U222" s="174">
        <f t="shared" si="122"/>
        <v>0</v>
      </c>
      <c r="V222" s="174">
        <f t="shared" si="123"/>
        <v>5.137502798990215E-2</v>
      </c>
      <c r="W222" s="174">
        <f t="shared" si="124"/>
        <v>7.3272523823754723E-2</v>
      </c>
      <c r="X222" s="181">
        <f t="shared" si="125"/>
        <v>3.5863286228125527E-2</v>
      </c>
      <c r="Y222" s="169">
        <f t="shared" si="126"/>
        <v>0.82693774297158795</v>
      </c>
      <c r="AK222" s="95" t="s">
        <v>740</v>
      </c>
      <c r="AL222" s="112"/>
      <c r="AM222" s="103" t="str">
        <f t="shared" si="128"/>
        <v>San Luis1</v>
      </c>
      <c r="AN222" s="103" t="str">
        <f t="shared" si="128"/>
        <v>San Luis2</v>
      </c>
      <c r="AO222" s="103" t="str">
        <f t="shared" si="128"/>
        <v>San Luis3</v>
      </c>
      <c r="AP222" s="103" t="str">
        <f t="shared" si="128"/>
        <v>San Luis4</v>
      </c>
      <c r="AQ222" s="103" t="str">
        <f t="shared" si="128"/>
        <v>San Luis5</v>
      </c>
      <c r="AR222" s="103" t="str">
        <f t="shared" si="128"/>
        <v>San Luis6</v>
      </c>
      <c r="AS222" s="104" t="str">
        <f t="shared" si="128"/>
        <v>San Luis7</v>
      </c>
    </row>
    <row r="223" spans="1:45" x14ac:dyDescent="0.25">
      <c r="A223" s="95" t="s">
        <v>753</v>
      </c>
      <c r="B223" s="158"/>
      <c r="C223" s="113">
        <f>SUMIF('Todas las localidades'!$AR$8:$AR$967,'Estr. fij x períodos'!AM223,'Todas las localidades'!$AB$8:$AB$967)</f>
        <v>0</v>
      </c>
      <c r="D223" s="113">
        <f>SUMIF('Todas las localidades'!$AR$8:$AR$967,'Estr. fij x períodos'!AN223,'Todas las localidades'!$AB$8:$AB$967)</f>
        <v>0</v>
      </c>
      <c r="E223" s="113">
        <f>SUMIF('Todas las localidades'!$AR$8:$AR$967,'Estr. fij x períodos'!AO223,'Todas las localidades'!$AB$8:$AB$967)</f>
        <v>0</v>
      </c>
      <c r="F223" s="113">
        <f>SUMIF('Todas las localidades'!$AR$8:$AR$967,'Estr. fij x períodos'!AP223,'Todas las localidades'!$AB$8:$AB$967)</f>
        <v>92539</v>
      </c>
      <c r="G223" s="114">
        <f>SUMIF('Todas las localidades'!$AR$8:$AR$967,'Estr. fij x períodos'!AQ223,'Todas las localidades'!$AB$8:$AB$967)</f>
        <v>29279</v>
      </c>
      <c r="H223" s="159">
        <f>SUMIF('Todas las localidades'!$AR$8:$AR$967,'Estr. fij x períodos'!AR223,'Todas las localidades'!$AB$8:$AB$967)</f>
        <v>18525</v>
      </c>
      <c r="I223" s="159"/>
      <c r="J223" s="159"/>
      <c r="K223" s="159"/>
      <c r="L223" s="159"/>
      <c r="M223" s="159">
        <f>SUMIF('Todas las localidades'!$AR$8:$AR$967,'Estr. fij x períodos'!AS223,'Todas las localidades'!$AB$8:$AB$967)</f>
        <v>8786</v>
      </c>
      <c r="N223" s="165">
        <f t="shared" si="118"/>
        <v>149129</v>
      </c>
      <c r="P223" s="95" t="s">
        <v>753</v>
      </c>
      <c r="Q223" s="173"/>
      <c r="R223" s="174">
        <f t="shared" si="119"/>
        <v>0</v>
      </c>
      <c r="S223" s="174">
        <f t="shared" si="120"/>
        <v>0</v>
      </c>
      <c r="T223" s="174">
        <f t="shared" si="121"/>
        <v>0</v>
      </c>
      <c r="U223" s="174">
        <f t="shared" si="122"/>
        <v>0.32220899458878721</v>
      </c>
      <c r="V223" s="174">
        <f t="shared" si="123"/>
        <v>0.10194574344400847</v>
      </c>
      <c r="W223" s="174">
        <f t="shared" si="124"/>
        <v>6.4501687123885959E-2</v>
      </c>
      <c r="X223" s="181">
        <f t="shared" si="125"/>
        <v>3.0591731339836011E-2</v>
      </c>
      <c r="Y223" s="169">
        <f t="shared" si="126"/>
        <v>0.51924815649651768</v>
      </c>
      <c r="AK223" s="95" t="s">
        <v>753</v>
      </c>
      <c r="AL223" s="112"/>
      <c r="AM223" s="103" t="str">
        <f t="shared" si="128"/>
        <v>Santa Cruz1</v>
      </c>
      <c r="AN223" s="103" t="str">
        <f t="shared" si="128"/>
        <v>Santa Cruz2</v>
      </c>
      <c r="AO223" s="103" t="str">
        <f t="shared" si="128"/>
        <v>Santa Cruz3</v>
      </c>
      <c r="AP223" s="103" t="str">
        <f t="shared" si="128"/>
        <v>Santa Cruz4</v>
      </c>
      <c r="AQ223" s="103" t="str">
        <f t="shared" si="128"/>
        <v>Santa Cruz5</v>
      </c>
      <c r="AR223" s="103" t="str">
        <f t="shared" si="128"/>
        <v>Santa Cruz6</v>
      </c>
      <c r="AS223" s="104" t="str">
        <f t="shared" si="128"/>
        <v>Santa Cruz7</v>
      </c>
    </row>
    <row r="224" spans="1:45" x14ac:dyDescent="0.25">
      <c r="A224" s="95" t="s">
        <v>767</v>
      </c>
      <c r="B224" s="158"/>
      <c r="C224" s="113">
        <f>SUMIF('Todas las localidades'!$AR$8:$AR$967,'Estr. fij x períodos'!AM224,'Todas las localidades'!$AB$8:$AB$967)</f>
        <v>1118905</v>
      </c>
      <c r="D224" s="113">
        <f>SUMIF('Todas las localidades'!$AR$8:$AR$967,'Estr. fij x períodos'!AN224,'Todas las localidades'!$AB$8:$AB$967)</f>
        <v>0</v>
      </c>
      <c r="E224" s="113">
        <f>SUMIF('Todas las localidades'!$AR$8:$AR$967,'Estr. fij x períodos'!AO224,'Todas las localidades'!$AB$8:$AB$967)</f>
        <v>407293</v>
      </c>
      <c r="F224" s="113">
        <f>SUMIF('Todas las localidades'!$AR$8:$AR$967,'Estr. fij x períodos'!AP224,'Todas las localidades'!$AB$8:$AB$967)</f>
        <v>192670</v>
      </c>
      <c r="G224" s="114">
        <f>SUMIF('Todas las localidades'!$AR$8:$AR$967,'Estr. fij x períodos'!AQ224,'Todas las localidades'!$AB$8:$AB$967)</f>
        <v>420547</v>
      </c>
      <c r="H224" s="159">
        <f>SUMIF('Todas las localidades'!$AR$8:$AR$967,'Estr. fij x períodos'!AR224,'Todas las localidades'!$AB$8:$AB$967)</f>
        <v>152721</v>
      </c>
      <c r="I224" s="159"/>
      <c r="J224" s="159"/>
      <c r="K224" s="159"/>
      <c r="L224" s="159"/>
      <c r="M224" s="159">
        <f>SUMIF('Todas las localidades'!$AR$8:$AR$967,'Estr. fij x períodos'!AS224,'Todas las localidades'!$AB$8:$AB$967)</f>
        <v>167316</v>
      </c>
      <c r="N224" s="165">
        <f t="shared" si="118"/>
        <v>2459452</v>
      </c>
      <c r="P224" s="95" t="s">
        <v>767</v>
      </c>
      <c r="Q224" s="173"/>
      <c r="R224" s="174">
        <f t="shared" si="119"/>
        <v>3.8958844929204659</v>
      </c>
      <c r="S224" s="174">
        <f t="shared" si="120"/>
        <v>0</v>
      </c>
      <c r="T224" s="174">
        <f t="shared" si="121"/>
        <v>1.4181422755060127</v>
      </c>
      <c r="U224" s="174">
        <f t="shared" si="122"/>
        <v>0.67085236481290733</v>
      </c>
      <c r="V224" s="174">
        <f t="shared" si="123"/>
        <v>1.4642910129494666</v>
      </c>
      <c r="W224" s="174">
        <f t="shared" si="124"/>
        <v>0.5317550423345202</v>
      </c>
      <c r="X224" s="181">
        <f t="shared" si="125"/>
        <v>0.58257297073252923</v>
      </c>
      <c r="Y224" s="169">
        <f t="shared" si="126"/>
        <v>8.5634981592559019</v>
      </c>
      <c r="AK224" s="95" t="s">
        <v>767</v>
      </c>
      <c r="AL224" s="112"/>
      <c r="AM224" s="103" t="str">
        <f t="shared" si="128"/>
        <v>Santa Fe1</v>
      </c>
      <c r="AN224" s="103" t="str">
        <f t="shared" si="128"/>
        <v>Santa Fe2</v>
      </c>
      <c r="AO224" s="103" t="str">
        <f t="shared" si="128"/>
        <v>Santa Fe3</v>
      </c>
      <c r="AP224" s="103" t="str">
        <f t="shared" si="128"/>
        <v>Santa Fe4</v>
      </c>
      <c r="AQ224" s="103" t="str">
        <f t="shared" si="128"/>
        <v>Santa Fe5</v>
      </c>
      <c r="AR224" s="103" t="str">
        <f t="shared" si="128"/>
        <v>Santa Fe6</v>
      </c>
      <c r="AS224" s="104" t="str">
        <f t="shared" si="128"/>
        <v>Santa Fe7</v>
      </c>
    </row>
    <row r="225" spans="1:45" x14ac:dyDescent="0.25">
      <c r="A225" s="95" t="s">
        <v>882</v>
      </c>
      <c r="B225" s="158"/>
      <c r="C225" s="113">
        <f>SUMIF('Todas las localidades'!$AR$8:$AR$967,'Estr. fij x períodos'!AM225,'Todas las localidades'!$AB$8:$AB$967)</f>
        <v>0</v>
      </c>
      <c r="D225" s="113">
        <f>SUMIF('Todas las localidades'!$AR$8:$AR$967,'Estr. fij x períodos'!AN225,'Todas las localidades'!$AB$8:$AB$967)</f>
        <v>0</v>
      </c>
      <c r="E225" s="113">
        <f>SUMIF('Todas las localidades'!$AR$8:$AR$967,'Estr. fij x períodos'!AO225,'Todas las localidades'!$AB$8:$AB$967)</f>
        <v>263471</v>
      </c>
      <c r="F225" s="113">
        <f>SUMIF('Todas las localidades'!$AR$8:$AR$967,'Estr. fij x períodos'!AP225,'Todas las localidades'!$AB$8:$AB$967)</f>
        <v>0</v>
      </c>
      <c r="G225" s="114">
        <f>SUMIF('Todas las localidades'!$AR$8:$AR$967,'Estr. fij x períodos'!AQ225,'Todas las localidades'!$AB$8:$AB$967)</f>
        <v>92315</v>
      </c>
      <c r="H225" s="159">
        <f>SUMIF('Todas las localidades'!$AR$8:$AR$967,'Estr. fij x períodos'!AR225,'Todas las localidades'!$AB$8:$AB$967)</f>
        <v>39059</v>
      </c>
      <c r="I225" s="159"/>
      <c r="J225" s="159"/>
      <c r="K225" s="159"/>
      <c r="L225" s="159"/>
      <c r="M225" s="159">
        <f>SUMIF('Todas las localidades'!$AR$8:$AR$967,'Estr. fij x períodos'!AS225,'Todas las localidades'!$AB$8:$AB$967)</f>
        <v>25546</v>
      </c>
      <c r="N225" s="165">
        <f t="shared" si="118"/>
        <v>420391</v>
      </c>
      <c r="P225" s="95" t="s">
        <v>882</v>
      </c>
      <c r="Q225" s="173"/>
      <c r="R225" s="174">
        <f t="shared" si="119"/>
        <v>0</v>
      </c>
      <c r="S225" s="174">
        <f t="shared" si="120"/>
        <v>0</v>
      </c>
      <c r="T225" s="174">
        <f t="shared" si="121"/>
        <v>0.91737241609810305</v>
      </c>
      <c r="U225" s="174">
        <f t="shared" si="122"/>
        <v>0</v>
      </c>
      <c r="V225" s="174">
        <f t="shared" si="123"/>
        <v>0.32142905516013676</v>
      </c>
      <c r="W225" s="174">
        <f t="shared" si="124"/>
        <v>0.13599845599848107</v>
      </c>
      <c r="X225" s="181">
        <f t="shared" si="125"/>
        <v>8.8947913590649977E-2</v>
      </c>
      <c r="Y225" s="169">
        <f t="shared" si="126"/>
        <v>1.4637478408473708</v>
      </c>
      <c r="AK225" s="95" t="s">
        <v>882</v>
      </c>
      <c r="AL225" s="112"/>
      <c r="AM225" s="103" t="str">
        <f t="shared" si="128"/>
        <v>Santiago del Estero1</v>
      </c>
      <c r="AN225" s="103" t="str">
        <f t="shared" si="128"/>
        <v>Santiago del Estero2</v>
      </c>
      <c r="AO225" s="103" t="str">
        <f t="shared" si="128"/>
        <v>Santiago del Estero3</v>
      </c>
      <c r="AP225" s="103" t="str">
        <f t="shared" si="128"/>
        <v>Santiago del Estero4</v>
      </c>
      <c r="AQ225" s="103" t="str">
        <f t="shared" si="128"/>
        <v>Santiago del Estero5</v>
      </c>
      <c r="AR225" s="103" t="str">
        <f t="shared" si="128"/>
        <v>Santiago del Estero6</v>
      </c>
      <c r="AS225" s="104" t="str">
        <f t="shared" si="128"/>
        <v>Santiago del Estero7</v>
      </c>
    </row>
    <row r="226" spans="1:45" x14ac:dyDescent="0.25">
      <c r="A226" s="95" t="s">
        <v>926</v>
      </c>
      <c r="B226" s="158"/>
      <c r="C226" s="113">
        <f>SUMIF('Todas las localidades'!$AR$8:$AR$967,'Estr. fij x períodos'!AM226,'Todas las localidades'!$AB$8:$AB$967)</f>
        <v>0</v>
      </c>
      <c r="D226" s="113">
        <f>SUMIF('Todas las localidades'!$AR$8:$AR$967,'Estr. fij x períodos'!AN226,'Todas las localidades'!$AB$8:$AB$967)</f>
        <v>0</v>
      </c>
      <c r="E226" s="113">
        <f>SUMIF('Todas las localidades'!$AR$8:$AR$967,'Estr. fij x períodos'!AO226,'Todas las localidades'!$AB$8:$AB$967)</f>
        <v>0</v>
      </c>
      <c r="F226" s="113">
        <f>SUMIF('Todas las localidades'!$AR$8:$AR$967,'Estr. fij x períodos'!AP226,'Todas las localidades'!$AB$8:$AB$967)</f>
        <v>67303</v>
      </c>
      <c r="G226" s="114">
        <f>SUMIF('Todas las localidades'!$AR$8:$AR$967,'Estr. fij x períodos'!AQ226,'Todas las localidades'!$AB$8:$AB$967)</f>
        <v>0</v>
      </c>
      <c r="H226" s="159">
        <f>SUMIF('Todas las localidades'!$AR$8:$AR$967,'Estr. fij x períodos'!AR226,'Todas las localidades'!$AB$8:$AB$967)</f>
        <v>0</v>
      </c>
      <c r="I226" s="159"/>
      <c r="J226" s="159"/>
      <c r="K226" s="159"/>
      <c r="L226" s="159"/>
      <c r="M226" s="159">
        <f>SUMIF('Todas las localidades'!$AR$8:$AR$967,'Estr. fij x períodos'!AS226,'Todas las localidades'!$AB$8:$AB$967)</f>
        <v>445</v>
      </c>
      <c r="N226" s="165">
        <f t="shared" si="118"/>
        <v>67748</v>
      </c>
      <c r="P226" s="95" t="s">
        <v>926</v>
      </c>
      <c r="Q226" s="173"/>
      <c r="R226" s="174">
        <f t="shared" si="119"/>
        <v>0</v>
      </c>
      <c r="S226" s="174">
        <f t="shared" si="120"/>
        <v>0</v>
      </c>
      <c r="T226" s="174">
        <f t="shared" si="121"/>
        <v>0</v>
      </c>
      <c r="U226" s="174">
        <f t="shared" si="122"/>
        <v>0.23434046145743032</v>
      </c>
      <c r="V226" s="174">
        <f t="shared" si="123"/>
        <v>0</v>
      </c>
      <c r="W226" s="174">
        <f t="shared" si="124"/>
        <v>0</v>
      </c>
      <c r="X226" s="181">
        <f t="shared" si="125"/>
        <v>1.5494332399529961E-3</v>
      </c>
      <c r="Y226" s="169">
        <f t="shared" si="126"/>
        <v>0.23588989469738331</v>
      </c>
      <c r="AK226" s="95" t="s">
        <v>926</v>
      </c>
      <c r="AL226" s="112"/>
      <c r="AM226" s="103" t="str">
        <f t="shared" si="128"/>
        <v>Tierra del Fuego1</v>
      </c>
      <c r="AN226" s="103" t="str">
        <f t="shared" si="128"/>
        <v>Tierra del Fuego2</v>
      </c>
      <c r="AO226" s="103" t="str">
        <f t="shared" si="128"/>
        <v>Tierra del Fuego3</v>
      </c>
      <c r="AP226" s="103" t="str">
        <f t="shared" si="128"/>
        <v>Tierra del Fuego4</v>
      </c>
      <c r="AQ226" s="103" t="str">
        <f t="shared" si="128"/>
        <v>Tierra del Fuego5</v>
      </c>
      <c r="AR226" s="103" t="str">
        <f t="shared" si="128"/>
        <v>Tierra del Fuego6</v>
      </c>
      <c r="AS226" s="104" t="str">
        <f t="shared" si="128"/>
        <v>Tierra del Fuego7</v>
      </c>
    </row>
    <row r="227" spans="1:45" ht="15.75" thickBot="1" x14ac:dyDescent="0.3">
      <c r="A227" s="96" t="s">
        <v>506</v>
      </c>
      <c r="B227" s="160"/>
      <c r="C227" s="161">
        <f>SUMIF('Todas las localidades'!$AR$8:$AR$967,'Estr. fij x períodos'!AM227,'Todas las localidades'!$AB$8:$AB$967)</f>
        <v>0</v>
      </c>
      <c r="D227" s="161">
        <f>SUMIF('Todas las localidades'!$AR$8:$AR$967,'Estr. fij x períodos'!AN227,'Todas las localidades'!$AB$8:$AB$967)</f>
        <v>623916</v>
      </c>
      <c r="E227" s="161">
        <f>SUMIF('Todas las localidades'!$AR$8:$AR$967,'Estr. fij x períodos'!AO227,'Todas las localidades'!$AB$8:$AB$967)</f>
        <v>0</v>
      </c>
      <c r="F227" s="161">
        <f>SUMIF('Todas las localidades'!$AR$8:$AR$967,'Estr. fij x períodos'!AP227,'Todas las localidades'!$AB$8:$AB$967)</f>
        <v>38273</v>
      </c>
      <c r="G227" s="162">
        <f>SUMIF('Todas las localidades'!$AR$8:$AR$967,'Estr. fij x períodos'!AQ227,'Todas las localidades'!$AB$8:$AB$967)</f>
        <v>160847</v>
      </c>
      <c r="H227" s="163">
        <f>SUMIF('Todas las localidades'!$AR$8:$AR$967,'Estr. fij x períodos'!AR227,'Todas las localidades'!$AB$8:$AB$967)</f>
        <v>41361</v>
      </c>
      <c r="I227" s="163"/>
      <c r="J227" s="163"/>
      <c r="K227" s="163"/>
      <c r="L227" s="163"/>
      <c r="M227" s="163">
        <f>SUMIF('Todas las localidades'!$AR$8:$AR$967,'Estr. fij x períodos'!AS227,'Todas las localidades'!$AB$8:$AB$967)</f>
        <v>25711</v>
      </c>
      <c r="N227" s="166">
        <f t="shared" si="118"/>
        <v>890108</v>
      </c>
      <c r="P227" s="96" t="s">
        <v>506</v>
      </c>
      <c r="Q227" s="175"/>
      <c r="R227" s="176">
        <f t="shared" si="119"/>
        <v>0</v>
      </c>
      <c r="S227" s="176">
        <f t="shared" si="120"/>
        <v>2.1723959310977832</v>
      </c>
      <c r="T227" s="176">
        <f t="shared" si="121"/>
        <v>0</v>
      </c>
      <c r="U227" s="176">
        <f t="shared" si="122"/>
        <v>0.13326170425330566</v>
      </c>
      <c r="V227" s="176">
        <f t="shared" si="123"/>
        <v>0.56004873785779674</v>
      </c>
      <c r="W227" s="176">
        <f t="shared" si="124"/>
        <v>0.14401372637684465</v>
      </c>
      <c r="X227" s="182">
        <f t="shared" si="125"/>
        <v>8.9522422544789856E-2</v>
      </c>
      <c r="Y227" s="177">
        <f t="shared" si="126"/>
        <v>3.09924252213052</v>
      </c>
      <c r="AK227" s="96" t="s">
        <v>506</v>
      </c>
      <c r="AL227" s="112"/>
      <c r="AM227" s="103" t="str">
        <f t="shared" si="128"/>
        <v>Tucumán1</v>
      </c>
      <c r="AN227" s="103" t="str">
        <f t="shared" si="128"/>
        <v>Tucumán2</v>
      </c>
      <c r="AO227" s="103" t="str">
        <f t="shared" si="128"/>
        <v>Tucumán3</v>
      </c>
      <c r="AP227" s="103" t="str">
        <f t="shared" si="128"/>
        <v>Tucumán4</v>
      </c>
      <c r="AQ227" s="103" t="str">
        <f t="shared" si="128"/>
        <v>Tucumán5</v>
      </c>
      <c r="AR227" s="103" t="str">
        <f t="shared" si="128"/>
        <v>Tucumán6</v>
      </c>
      <c r="AS227" s="104" t="str">
        <f t="shared" si="128"/>
        <v>Tucumán7</v>
      </c>
    </row>
    <row r="228" spans="1:45" x14ac:dyDescent="0.25">
      <c r="A228" s="89"/>
      <c r="B228" s="86">
        <f>SUM(B204:B227)</f>
        <v>11301472</v>
      </c>
      <c r="C228" s="87">
        <f>SUM(C204:C227)</f>
        <v>2350881</v>
      </c>
      <c r="D228" s="87">
        <f t="shared" ref="D228:M228" si="129">SUM(D204:D227)</f>
        <v>2938483</v>
      </c>
      <c r="E228" s="87">
        <f t="shared" si="129"/>
        <v>4086410</v>
      </c>
      <c r="F228" s="87">
        <f t="shared" si="129"/>
        <v>2187023</v>
      </c>
      <c r="G228" s="87">
        <f t="shared" si="129"/>
        <v>3847492</v>
      </c>
      <c r="H228" s="87">
        <f t="shared" si="129"/>
        <v>1125191</v>
      </c>
      <c r="I228" s="88"/>
      <c r="J228" s="88"/>
      <c r="K228" s="88"/>
      <c r="L228" s="88"/>
      <c r="M228" s="88">
        <f t="shared" si="129"/>
        <v>883227</v>
      </c>
      <c r="N228" s="167">
        <f t="shared" si="118"/>
        <v>28720179</v>
      </c>
      <c r="P228" s="89"/>
      <c r="Q228" s="178">
        <f>SUM(Q204:Q227)</f>
        <v>39.35028399370352</v>
      </c>
      <c r="R228" s="179">
        <f>SUM(R204:R227)</f>
        <v>8.185467785559414</v>
      </c>
      <c r="S228" s="179">
        <f t="shared" ref="S228:X228" si="130">SUM(S204:S227)</f>
        <v>10.231423000532136</v>
      </c>
      <c r="T228" s="179">
        <f t="shared" si="130"/>
        <v>14.22835839567713</v>
      </c>
      <c r="U228" s="179">
        <f t="shared" si="130"/>
        <v>7.6149351297566774</v>
      </c>
      <c r="V228" s="179">
        <f t="shared" si="130"/>
        <v>13.39647639382749</v>
      </c>
      <c r="W228" s="179">
        <f t="shared" si="130"/>
        <v>3.9177715431369702</v>
      </c>
      <c r="X228" s="180">
        <f t="shared" si="130"/>
        <v>3.0752837578066634</v>
      </c>
      <c r="Y228" s="169">
        <f t="shared" si="126"/>
        <v>99.999999999999986</v>
      </c>
    </row>
    <row r="231" spans="1:45" x14ac:dyDescent="0.25">
      <c r="A231" s="336">
        <v>1980</v>
      </c>
      <c r="B231" s="336"/>
      <c r="C231" s="336"/>
      <c r="D231" s="336"/>
      <c r="E231" s="336"/>
      <c r="F231" s="336"/>
      <c r="G231" s="336"/>
      <c r="H231" s="336"/>
      <c r="I231" s="336"/>
      <c r="J231" s="336"/>
      <c r="K231" s="336"/>
      <c r="L231" s="336"/>
      <c r="M231" s="336"/>
      <c r="N231" s="336"/>
      <c r="P231" s="336">
        <v>1980</v>
      </c>
      <c r="Q231" s="336"/>
      <c r="R231" s="336"/>
      <c r="S231" s="336"/>
      <c r="T231" s="336"/>
      <c r="U231" s="336"/>
      <c r="V231" s="336"/>
      <c r="W231" s="336"/>
      <c r="X231" s="336"/>
      <c r="Y231" s="336"/>
    </row>
    <row r="232" spans="1:45" ht="15" customHeight="1" x14ac:dyDescent="0.25">
      <c r="A232" s="333" t="s">
        <v>27</v>
      </c>
      <c r="B232" s="338" t="s">
        <v>966</v>
      </c>
      <c r="C232" s="339"/>
      <c r="D232" s="339"/>
      <c r="E232" s="339"/>
      <c r="F232" s="339"/>
      <c r="G232" s="339"/>
      <c r="H232" s="339"/>
      <c r="I232" s="340"/>
      <c r="J232" s="340"/>
      <c r="K232" s="340"/>
      <c r="L232" s="340"/>
      <c r="M232" s="345"/>
      <c r="N232" s="346" t="s">
        <v>967</v>
      </c>
      <c r="P232" s="333" t="s">
        <v>27</v>
      </c>
      <c r="Q232" s="338" t="s">
        <v>966</v>
      </c>
      <c r="R232" s="339"/>
      <c r="S232" s="339"/>
      <c r="T232" s="339"/>
      <c r="U232" s="339"/>
      <c r="V232" s="339"/>
      <c r="W232" s="339"/>
      <c r="X232" s="345"/>
      <c r="Y232" s="343" t="s">
        <v>967</v>
      </c>
      <c r="AK232" s="336" t="s">
        <v>931</v>
      </c>
      <c r="AL232" s="338" t="s">
        <v>966</v>
      </c>
      <c r="AM232" s="339"/>
      <c r="AN232" s="339"/>
      <c r="AO232" s="339"/>
      <c r="AP232" s="339"/>
      <c r="AQ232" s="339"/>
      <c r="AR232" s="339"/>
      <c r="AS232" s="340"/>
    </row>
    <row r="233" spans="1:45" ht="15.75" thickBot="1" x14ac:dyDescent="0.3">
      <c r="A233" s="333"/>
      <c r="B233" s="107" t="s">
        <v>940</v>
      </c>
      <c r="C233" s="105">
        <v>1</v>
      </c>
      <c r="D233" s="105">
        <v>2</v>
      </c>
      <c r="E233" s="105">
        <v>3</v>
      </c>
      <c r="F233" s="105">
        <v>4</v>
      </c>
      <c r="G233" s="105">
        <v>5</v>
      </c>
      <c r="H233" s="105">
        <v>6</v>
      </c>
      <c r="I233" s="106"/>
      <c r="J233" s="106"/>
      <c r="K233" s="106"/>
      <c r="L233" s="106"/>
      <c r="M233" s="115">
        <v>7</v>
      </c>
      <c r="N233" s="344"/>
      <c r="P233" s="333"/>
      <c r="Q233" s="107" t="s">
        <v>940</v>
      </c>
      <c r="R233" s="105">
        <v>1</v>
      </c>
      <c r="S233" s="105">
        <v>2</v>
      </c>
      <c r="T233" s="105">
        <v>3</v>
      </c>
      <c r="U233" s="105">
        <v>4</v>
      </c>
      <c r="V233" s="105">
        <v>5</v>
      </c>
      <c r="W233" s="105">
        <v>6</v>
      </c>
      <c r="X233" s="115">
        <v>7</v>
      </c>
      <c r="Y233" s="344"/>
      <c r="AK233" s="337"/>
      <c r="AL233" s="107" t="s">
        <v>940</v>
      </c>
      <c r="AM233" s="105">
        <v>1</v>
      </c>
      <c r="AN233" s="105">
        <v>2</v>
      </c>
      <c r="AO233" s="105">
        <v>3</v>
      </c>
      <c r="AP233" s="105">
        <v>4</v>
      </c>
      <c r="AQ233" s="105">
        <v>5</v>
      </c>
      <c r="AR233" s="105">
        <v>6</v>
      </c>
      <c r="AS233" s="106">
        <v>7</v>
      </c>
    </row>
    <row r="234" spans="1:45" x14ac:dyDescent="0.25">
      <c r="A234" s="92" t="s">
        <v>940</v>
      </c>
      <c r="B234" s="156">
        <f>SUMIF('Todas las localidades'!$AR$8:$AR$967,'Estr. fij x períodos'!AL234,'Todas las localidades'!$AC$8:$AC$967)</f>
        <v>9969826</v>
      </c>
      <c r="C234" s="157"/>
      <c r="D234" s="157"/>
      <c r="E234" s="157"/>
      <c r="F234" s="157"/>
      <c r="G234" s="157"/>
      <c r="H234" s="157"/>
      <c r="I234" s="164"/>
      <c r="J234" s="164"/>
      <c r="K234" s="164"/>
      <c r="L234" s="164"/>
      <c r="M234" s="164"/>
      <c r="N234" s="119">
        <f>SUM(B234:M234)</f>
        <v>9969826</v>
      </c>
      <c r="P234" s="92" t="s">
        <v>940</v>
      </c>
      <c r="Q234" s="168">
        <f>B234/$N$258*100</f>
        <v>42.281247553518519</v>
      </c>
      <c r="R234" s="170"/>
      <c r="S234" s="170"/>
      <c r="T234" s="170"/>
      <c r="U234" s="170"/>
      <c r="V234" s="170"/>
      <c r="W234" s="170"/>
      <c r="X234" s="171"/>
      <c r="Y234" s="172">
        <f>SUM(Q234:X234)</f>
        <v>42.281247553518519</v>
      </c>
      <c r="AK234" s="92" t="s">
        <v>940</v>
      </c>
      <c r="AL234" s="108" t="str">
        <f>CONCATENATE($AK234,AL$28)</f>
        <v>GBAGBA</v>
      </c>
      <c r="AM234" s="110"/>
      <c r="AN234" s="110"/>
      <c r="AO234" s="110"/>
      <c r="AP234" s="110"/>
      <c r="AQ234" s="110"/>
      <c r="AR234" s="110"/>
      <c r="AS234" s="111"/>
    </row>
    <row r="235" spans="1:45" x14ac:dyDescent="0.25">
      <c r="A235" s="95" t="s">
        <v>36</v>
      </c>
      <c r="B235" s="158"/>
      <c r="C235" s="113">
        <f>SUMIF('Todas las localidades'!$AR$8:$AR$967,'Estr. fij x períodos'!AM235,'Todas las localidades'!$AC$8:$AC$967)</f>
        <v>0</v>
      </c>
      <c r="D235" s="113">
        <f>SUMIF('Todas las localidades'!$AR$8:$AR$967,'Estr. fij x períodos'!AN235,'Todas las localidades'!$AC$8:$AC$967)</f>
        <v>980059</v>
      </c>
      <c r="E235" s="113">
        <f>SUMIF('Todas las localidades'!$AR$8:$AR$967,'Estr. fij x períodos'!AO235,'Todas las localidades'!$AC$8:$AC$967)</f>
        <v>401742</v>
      </c>
      <c r="F235" s="113">
        <f>SUMIF('Todas las localidades'!$AR$8:$AR$967,'Estr. fij x períodos'!AP235,'Todas las localidades'!$AC$8:$AC$967)</f>
        <v>625031</v>
      </c>
      <c r="G235" s="113">
        <f>SUMIF('Todas las localidades'!$AR$8:$AR$967,'Estr. fij x períodos'!AQ235,'Todas las localidades'!$AC$8:$AC$967)</f>
        <v>830109</v>
      </c>
      <c r="H235" s="113">
        <f>SUMIF('Todas las localidades'!$AR$8:$AR$967,'Estr. fij x períodos'!AR235,'Todas las localidades'!$AC$8:$AC$967)</f>
        <v>175061</v>
      </c>
      <c r="I235" s="114"/>
      <c r="J235" s="114"/>
      <c r="K235" s="114"/>
      <c r="L235" s="114"/>
      <c r="M235" s="114">
        <f>SUMIF('Todas las localidades'!$AR$8:$AR$967,'Estr. fij x períodos'!AS235,'Todas las localidades'!$AC$8:$AC$967)</f>
        <v>112506</v>
      </c>
      <c r="N235" s="165">
        <f t="shared" ref="N235:N258" si="131">SUM(B235:M235)</f>
        <v>3124508</v>
      </c>
      <c r="P235" s="95" t="s">
        <v>36</v>
      </c>
      <c r="Q235" s="173"/>
      <c r="R235" s="174">
        <f t="shared" ref="R235:R257" si="132">C235/$N$258*100</f>
        <v>0</v>
      </c>
      <c r="S235" s="174">
        <f t="shared" ref="S235:S257" si="133">D235/$N$258*100</f>
        <v>4.1563530994476539</v>
      </c>
      <c r="T235" s="174">
        <f t="shared" ref="T235:T257" si="134">E235/$N$258*100</f>
        <v>1.7037562094509611</v>
      </c>
      <c r="U235" s="174">
        <f t="shared" ref="U235:U257" si="135">F235/$N$258*100</f>
        <v>2.6507072881335376</v>
      </c>
      <c r="V235" s="174">
        <f t="shared" ref="V235:V257" si="136">G235/$N$258*100</f>
        <v>3.5204269488157269</v>
      </c>
      <c r="W235" s="174">
        <f t="shared" ref="W235:W257" si="137">H235/$N$258*100</f>
        <v>0.7424199256803985</v>
      </c>
      <c r="X235" s="181">
        <f t="shared" ref="X235:X257" si="138">M235/$N$258*100</f>
        <v>0.4771290930509875</v>
      </c>
      <c r="Y235" s="169">
        <f t="shared" ref="Y235:Y258" si="139">SUM(Q235:X235)</f>
        <v>13.250792564579264</v>
      </c>
      <c r="AK235" s="95" t="s">
        <v>36</v>
      </c>
      <c r="AL235" s="112"/>
      <c r="AM235" s="103" t="str">
        <f t="shared" ref="AM235:AS250" si="140">CONCATENATE($AK235,AM$28)</f>
        <v>Buenos Aires1</v>
      </c>
      <c r="AN235" s="103" t="str">
        <f t="shared" si="140"/>
        <v>Buenos Aires2</v>
      </c>
      <c r="AO235" s="103" t="str">
        <f t="shared" si="140"/>
        <v>Buenos Aires3</v>
      </c>
      <c r="AP235" s="103" t="str">
        <f t="shared" si="140"/>
        <v>Buenos Aires4</v>
      </c>
      <c r="AQ235" s="103" t="str">
        <f t="shared" si="140"/>
        <v>Buenos Aires5</v>
      </c>
      <c r="AR235" s="103" t="str">
        <f t="shared" si="140"/>
        <v>Buenos Aires6</v>
      </c>
      <c r="AS235" s="104" t="str">
        <f t="shared" si="140"/>
        <v>Buenos Aires7</v>
      </c>
    </row>
    <row r="236" spans="1:45" x14ac:dyDescent="0.25">
      <c r="A236" s="95" t="s">
        <v>1</v>
      </c>
      <c r="B236" s="158"/>
      <c r="C236" s="113">
        <f>SUMIF('Todas las localidades'!$AR$8:$AR$967,'Estr. fij x períodos'!AM236,'Todas las localidades'!$AC$8:$AC$967)</f>
        <v>0</v>
      </c>
      <c r="D236" s="113">
        <f>SUMIF('Todas las localidades'!$AR$8:$AR$967,'Estr. fij x períodos'!AN236,'Todas las localidades'!$AC$8:$AC$967)</f>
        <v>0</v>
      </c>
      <c r="E236" s="113">
        <f>SUMIF('Todas las localidades'!$AR$8:$AR$967,'Estr. fij x períodos'!AO236,'Todas las localidades'!$AC$8:$AC$967)</f>
        <v>90851</v>
      </c>
      <c r="F236" s="113">
        <f>SUMIF('Todas las localidades'!$AR$8:$AR$967,'Estr. fij x períodos'!AP236,'Todas las localidades'!$AC$8:$AC$967)</f>
        <v>0</v>
      </c>
      <c r="G236" s="113">
        <f>SUMIF('Todas las localidades'!$AR$8:$AR$967,'Estr. fij x períodos'!AQ236,'Todas las localidades'!$AC$8:$AC$967)</f>
        <v>30920</v>
      </c>
      <c r="H236" s="113">
        <f>SUMIF('Todas las localidades'!$AR$8:$AR$967,'Estr. fij x períodos'!AR236,'Todas las localidades'!$AC$8:$AC$967)</f>
        <v>0</v>
      </c>
      <c r="I236" s="114"/>
      <c r="J236" s="114"/>
      <c r="K236" s="114"/>
      <c r="L236" s="114"/>
      <c r="M236" s="114">
        <f>SUMIF('Todas las localidades'!$AR$8:$AR$967,'Estr. fij x períodos'!AS236,'Todas las localidades'!$AC$8:$AC$967)</f>
        <v>9238</v>
      </c>
      <c r="N236" s="165">
        <f t="shared" si="131"/>
        <v>131009</v>
      </c>
      <c r="P236" s="95" t="s">
        <v>1</v>
      </c>
      <c r="Q236" s="173"/>
      <c r="R236" s="174">
        <f t="shared" si="132"/>
        <v>0</v>
      </c>
      <c r="S236" s="174">
        <f t="shared" si="133"/>
        <v>0</v>
      </c>
      <c r="T236" s="174">
        <f t="shared" si="134"/>
        <v>0.38529194205442613</v>
      </c>
      <c r="U236" s="174">
        <f t="shared" si="135"/>
        <v>0</v>
      </c>
      <c r="V236" s="174">
        <f t="shared" si="136"/>
        <v>0.13112928694590983</v>
      </c>
      <c r="W236" s="174">
        <f t="shared" si="137"/>
        <v>0</v>
      </c>
      <c r="X236" s="181">
        <f t="shared" si="138"/>
        <v>3.9177631073942926E-2</v>
      </c>
      <c r="Y236" s="169">
        <f t="shared" si="139"/>
        <v>0.55559886007427883</v>
      </c>
      <c r="AK236" s="95" t="s">
        <v>1</v>
      </c>
      <c r="AL236" s="112"/>
      <c r="AM236" s="103" t="str">
        <f t="shared" si="140"/>
        <v>Catamarca1</v>
      </c>
      <c r="AN236" s="103" t="str">
        <f t="shared" si="140"/>
        <v>Catamarca2</v>
      </c>
      <c r="AO236" s="103" t="str">
        <f t="shared" si="140"/>
        <v>Catamarca3</v>
      </c>
      <c r="AP236" s="103" t="str">
        <f t="shared" si="140"/>
        <v>Catamarca4</v>
      </c>
      <c r="AQ236" s="103" t="str">
        <f t="shared" si="140"/>
        <v>Catamarca5</v>
      </c>
      <c r="AR236" s="103" t="str">
        <f t="shared" si="140"/>
        <v>Catamarca6</v>
      </c>
      <c r="AS236" s="104" t="str">
        <f t="shared" si="140"/>
        <v>Catamarca7</v>
      </c>
    </row>
    <row r="237" spans="1:45" x14ac:dyDescent="0.25">
      <c r="A237" s="95" t="s">
        <v>199</v>
      </c>
      <c r="B237" s="158"/>
      <c r="C237" s="113">
        <f>SUMIF('Todas las localidades'!$AR$8:$AR$967,'Estr. fij x períodos'!AM237,'Todas las localidades'!$AC$8:$AC$967)</f>
        <v>0</v>
      </c>
      <c r="D237" s="113">
        <f>SUMIF('Todas las localidades'!$AR$8:$AR$967,'Estr. fij x períodos'!AN237,'Todas las localidades'!$AC$8:$AC$967)</f>
        <v>0</v>
      </c>
      <c r="E237" s="113">
        <f>SUMIF('Todas las localidades'!$AR$8:$AR$967,'Estr. fij x períodos'!AO237,'Todas las localidades'!$AC$8:$AC$967)</f>
        <v>220104</v>
      </c>
      <c r="F237" s="113">
        <f>SUMIF('Todas las localidades'!$AR$8:$AR$967,'Estr. fij x períodos'!AP237,'Todas las localidades'!$AC$8:$AC$967)</f>
        <v>49341</v>
      </c>
      <c r="G237" s="113">
        <f>SUMIF('Todas las localidades'!$AR$8:$AR$967,'Estr. fij x períodos'!AQ237,'Todas las localidades'!$AC$8:$AC$967)</f>
        <v>119845</v>
      </c>
      <c r="H237" s="113">
        <f>SUMIF('Todas las localidades'!$AR$8:$AR$967,'Estr. fij x períodos'!AR237,'Todas las localidades'!$AC$8:$AC$967)</f>
        <v>37577</v>
      </c>
      <c r="I237" s="114"/>
      <c r="J237" s="114"/>
      <c r="K237" s="114"/>
      <c r="L237" s="114"/>
      <c r="M237" s="114">
        <f>SUMIF('Todas las localidades'!$AR$8:$AR$967,'Estr. fij x períodos'!AS237,'Todas las localidades'!$AC$8:$AC$967)</f>
        <v>14912</v>
      </c>
      <c r="N237" s="165">
        <f t="shared" si="131"/>
        <v>441779</v>
      </c>
      <c r="P237" s="95" t="s">
        <v>199</v>
      </c>
      <c r="Q237" s="173"/>
      <c r="R237" s="174">
        <f t="shared" si="132"/>
        <v>0</v>
      </c>
      <c r="S237" s="174">
        <f t="shared" si="133"/>
        <v>0</v>
      </c>
      <c r="T237" s="174">
        <f t="shared" si="134"/>
        <v>0.93344374430603305</v>
      </c>
      <c r="U237" s="174">
        <f t="shared" si="135"/>
        <v>0.20925129842167328</v>
      </c>
      <c r="V237" s="174">
        <f t="shared" si="136"/>
        <v>0.50825321455474015</v>
      </c>
      <c r="W237" s="174">
        <f t="shared" si="137"/>
        <v>0.15936110011534457</v>
      </c>
      <c r="X237" s="181">
        <f t="shared" si="138"/>
        <v>6.3240618594353412E-2</v>
      </c>
      <c r="Y237" s="169">
        <f t="shared" si="139"/>
        <v>1.8735499759921446</v>
      </c>
      <c r="AK237" s="95" t="s">
        <v>199</v>
      </c>
      <c r="AL237" s="112"/>
      <c r="AM237" s="103" t="str">
        <f t="shared" si="140"/>
        <v>Chaco1</v>
      </c>
      <c r="AN237" s="103" t="str">
        <f t="shared" si="140"/>
        <v>Chaco2</v>
      </c>
      <c r="AO237" s="103" t="str">
        <f t="shared" si="140"/>
        <v>Chaco3</v>
      </c>
      <c r="AP237" s="103" t="str">
        <f t="shared" si="140"/>
        <v>Chaco4</v>
      </c>
      <c r="AQ237" s="103" t="str">
        <f t="shared" si="140"/>
        <v>Chaco5</v>
      </c>
      <c r="AR237" s="103" t="str">
        <f t="shared" si="140"/>
        <v>Chaco6</v>
      </c>
      <c r="AS237" s="104" t="str">
        <f t="shared" si="140"/>
        <v>Chaco7</v>
      </c>
    </row>
    <row r="238" spans="1:45" x14ac:dyDescent="0.25">
      <c r="A238" s="95" t="s">
        <v>260</v>
      </c>
      <c r="B238" s="158"/>
      <c r="C238" s="113">
        <f>SUMIF('Todas las localidades'!$AR$8:$AR$967,'Estr. fij x períodos'!AM238,'Todas las localidades'!$AC$8:$AC$967)</f>
        <v>0</v>
      </c>
      <c r="D238" s="113">
        <f>SUMIF('Todas las localidades'!$AR$8:$AR$967,'Estr. fij x períodos'!AN238,'Todas las localidades'!$AC$8:$AC$967)</f>
        <v>0</v>
      </c>
      <c r="E238" s="113">
        <f>SUMIF('Todas las localidades'!$AR$8:$AR$967,'Estr. fij x períodos'!AO238,'Todas las localidades'!$AC$8:$AC$967)</f>
        <v>96817</v>
      </c>
      <c r="F238" s="113">
        <f>SUMIF('Todas las localidades'!$AR$8:$AR$967,'Estr. fij x períodos'!AP238,'Todas las localidades'!$AC$8:$AC$967)</f>
        <v>72850</v>
      </c>
      <c r="G238" s="113">
        <f>SUMIF('Todas las localidades'!$AR$8:$AR$967,'Estr. fij x períodos'!AQ238,'Todas las localidades'!$AC$8:$AC$967)</f>
        <v>36453</v>
      </c>
      <c r="H238" s="113">
        <f>SUMIF('Todas las localidades'!$AR$8:$AR$967,'Estr. fij x períodos'!AR238,'Todas las localidades'!$AC$8:$AC$967)</f>
        <v>5196</v>
      </c>
      <c r="I238" s="114"/>
      <c r="J238" s="114"/>
      <c r="K238" s="114"/>
      <c r="L238" s="114"/>
      <c r="M238" s="114">
        <f>SUMIF('Todas las localidades'!$AR$8:$AR$967,'Estr. fij x períodos'!AS238,'Todas las localidades'!$AC$8:$AC$967)</f>
        <v>10464</v>
      </c>
      <c r="N238" s="165">
        <f t="shared" si="131"/>
        <v>221780</v>
      </c>
      <c r="P238" s="95" t="s">
        <v>260</v>
      </c>
      <c r="Q238" s="173"/>
      <c r="R238" s="174">
        <f t="shared" si="132"/>
        <v>0</v>
      </c>
      <c r="S238" s="174">
        <f t="shared" si="133"/>
        <v>0</v>
      </c>
      <c r="T238" s="174">
        <f t="shared" si="134"/>
        <v>0.41059327859774103</v>
      </c>
      <c r="U238" s="174">
        <f t="shared" si="135"/>
        <v>0.30895111752941568</v>
      </c>
      <c r="V238" s="174">
        <f t="shared" si="136"/>
        <v>0.1545943045614247</v>
      </c>
      <c r="W238" s="174">
        <f t="shared" si="137"/>
        <v>2.2035827133601148E-2</v>
      </c>
      <c r="X238" s="181">
        <f t="shared" si="138"/>
        <v>4.4377000601617096E-2</v>
      </c>
      <c r="Y238" s="169">
        <f t="shared" si="139"/>
        <v>0.94055152842379974</v>
      </c>
      <c r="AK238" s="95" t="s">
        <v>260</v>
      </c>
      <c r="AL238" s="112"/>
      <c r="AM238" s="103" t="str">
        <f t="shared" si="140"/>
        <v>Chubut1</v>
      </c>
      <c r="AN238" s="103" t="str">
        <f t="shared" si="140"/>
        <v>Chubut2</v>
      </c>
      <c r="AO238" s="103" t="str">
        <f t="shared" si="140"/>
        <v>Chubut3</v>
      </c>
      <c r="AP238" s="103" t="str">
        <f t="shared" si="140"/>
        <v>Chubut4</v>
      </c>
      <c r="AQ238" s="103" t="str">
        <f t="shared" si="140"/>
        <v>Chubut5</v>
      </c>
      <c r="AR238" s="103" t="str">
        <f t="shared" si="140"/>
        <v>Chubut6</v>
      </c>
      <c r="AS238" s="104" t="str">
        <f t="shared" si="140"/>
        <v>Chubut7</v>
      </c>
    </row>
    <row r="239" spans="1:45" x14ac:dyDescent="0.25">
      <c r="A239" s="95" t="s">
        <v>276</v>
      </c>
      <c r="B239" s="158"/>
      <c r="C239" s="113">
        <f>SUMIF('Todas las localidades'!$AR$8:$AR$967,'Estr. fij x períodos'!AM239,'Todas las localidades'!$AC$8:$AC$967)</f>
        <v>1018720</v>
      </c>
      <c r="D239" s="113">
        <f>SUMIF('Todas las localidades'!$AR$8:$AR$967,'Estr. fij x períodos'!AN239,'Todas las localidades'!$AC$8:$AC$967)</f>
        <v>0</v>
      </c>
      <c r="E239" s="113">
        <f>SUMIF('Todas las localidades'!$AR$8:$AR$967,'Estr. fij x períodos'!AO239,'Todas las localidades'!$AC$8:$AC$967)</f>
        <v>113190</v>
      </c>
      <c r="F239" s="113">
        <f>SUMIF('Todas las localidades'!$AR$8:$AR$967,'Estr. fij x períodos'!AP239,'Todas las localidades'!$AC$8:$AC$967)</f>
        <v>149147</v>
      </c>
      <c r="G239" s="113">
        <f>SUMIF('Todas las localidades'!$AR$8:$AR$967,'Estr. fij x períodos'!AQ239,'Todas las localidades'!$AC$8:$AC$967)</f>
        <v>426255</v>
      </c>
      <c r="H239" s="113">
        <f>SUMIF('Todas las localidades'!$AR$8:$AR$967,'Estr. fij x períodos'!AR239,'Todas las localidades'!$AC$8:$AC$967)</f>
        <v>188407</v>
      </c>
      <c r="I239" s="114"/>
      <c r="J239" s="114"/>
      <c r="K239" s="114"/>
      <c r="L239" s="114"/>
      <c r="M239" s="114">
        <f>SUMIF('Todas las localidades'!$AR$8:$AR$967,'Estr. fij x períodos'!AS239,'Todas las localidades'!$AC$8:$AC$967)</f>
        <v>99418</v>
      </c>
      <c r="N239" s="165">
        <f t="shared" si="131"/>
        <v>1995137</v>
      </c>
      <c r="P239" s="95" t="s">
        <v>276</v>
      </c>
      <c r="Q239" s="173"/>
      <c r="R239" s="174">
        <f t="shared" si="132"/>
        <v>4.3203113582644654</v>
      </c>
      <c r="S239" s="174">
        <f t="shared" si="133"/>
        <v>0</v>
      </c>
      <c r="T239" s="174">
        <f t="shared" si="134"/>
        <v>0.48002988322792806</v>
      </c>
      <c r="U239" s="174">
        <f t="shared" si="135"/>
        <v>0.63252069081893969</v>
      </c>
      <c r="V239" s="174">
        <f t="shared" si="136"/>
        <v>1.8077139135552651</v>
      </c>
      <c r="W239" s="174">
        <f t="shared" si="137"/>
        <v>0.79901926150123015</v>
      </c>
      <c r="X239" s="181">
        <f t="shared" si="138"/>
        <v>0.42162391492847556</v>
      </c>
      <c r="Y239" s="169">
        <f t="shared" si="139"/>
        <v>8.4612190222963051</v>
      </c>
      <c r="AK239" s="95" t="s">
        <v>276</v>
      </c>
      <c r="AL239" s="112"/>
      <c r="AM239" s="103" t="str">
        <f t="shared" si="140"/>
        <v>Córdoba1</v>
      </c>
      <c r="AN239" s="103" t="str">
        <f t="shared" si="140"/>
        <v>Córdoba2</v>
      </c>
      <c r="AO239" s="103" t="str">
        <f t="shared" si="140"/>
        <v>Córdoba3</v>
      </c>
      <c r="AP239" s="103" t="str">
        <f t="shared" si="140"/>
        <v>Córdoba4</v>
      </c>
      <c r="AQ239" s="103" t="str">
        <f t="shared" si="140"/>
        <v>Córdoba5</v>
      </c>
      <c r="AR239" s="103" t="str">
        <f t="shared" si="140"/>
        <v>Córdoba6</v>
      </c>
      <c r="AS239" s="104" t="str">
        <f t="shared" si="140"/>
        <v>Córdoba7</v>
      </c>
    </row>
    <row r="240" spans="1:45" x14ac:dyDescent="0.25">
      <c r="A240" s="95" t="s">
        <v>396</v>
      </c>
      <c r="B240" s="158"/>
      <c r="C240" s="113">
        <f>SUMIF('Todas las localidades'!$AR$8:$AR$967,'Estr. fij x períodos'!AM240,'Todas las localidades'!$AC$8:$AC$967)</f>
        <v>0</v>
      </c>
      <c r="D240" s="113">
        <f>SUMIF('Todas las localidades'!$AR$8:$AR$967,'Estr. fij x períodos'!AN240,'Todas las localidades'!$AC$8:$AC$967)</f>
        <v>0</v>
      </c>
      <c r="E240" s="113">
        <f>SUMIF('Todas las localidades'!$AR$8:$AR$967,'Estr. fij x períodos'!AO240,'Todas las localidades'!$AC$8:$AC$967)</f>
        <v>179590</v>
      </c>
      <c r="F240" s="113">
        <f>SUMIF('Todas las localidades'!$AR$8:$AR$967,'Estr. fij x períodos'!AP240,'Todas las localidades'!$AC$8:$AC$967)</f>
        <v>47357</v>
      </c>
      <c r="G240" s="113">
        <f>SUMIF('Todas las localidades'!$AR$8:$AR$967,'Estr. fij x períodos'!AQ240,'Todas las localidades'!$AC$8:$AC$967)</f>
        <v>160942</v>
      </c>
      <c r="H240" s="113">
        <f>SUMIF('Todas las localidades'!$AR$8:$AR$967,'Estr. fij x períodos'!AR240,'Todas las localidades'!$AC$8:$AC$967)</f>
        <v>32848</v>
      </c>
      <c r="I240" s="114"/>
      <c r="J240" s="114"/>
      <c r="K240" s="114"/>
      <c r="L240" s="114"/>
      <c r="M240" s="114">
        <f>SUMIF('Todas las localidades'!$AR$8:$AR$967,'Estr. fij x períodos'!AS240,'Todas las localidades'!$AC$8:$AC$967)</f>
        <v>19338</v>
      </c>
      <c r="N240" s="165">
        <f t="shared" si="131"/>
        <v>440075</v>
      </c>
      <c r="P240" s="95" t="s">
        <v>396</v>
      </c>
      <c r="Q240" s="173"/>
      <c r="R240" s="174">
        <f t="shared" si="132"/>
        <v>0</v>
      </c>
      <c r="S240" s="174">
        <f t="shared" si="133"/>
        <v>0</v>
      </c>
      <c r="T240" s="174">
        <f t="shared" si="134"/>
        <v>0.76162705829935151</v>
      </c>
      <c r="U240" s="174">
        <f t="shared" si="135"/>
        <v>0.2008373105400211</v>
      </c>
      <c r="V240" s="174">
        <f t="shared" si="136"/>
        <v>0.6825423576859192</v>
      </c>
      <c r="W240" s="174">
        <f t="shared" si="137"/>
        <v>0.13930578323412829</v>
      </c>
      <c r="X240" s="181">
        <f t="shared" si="138"/>
        <v>8.2010936318240774E-2</v>
      </c>
      <c r="Y240" s="169">
        <f t="shared" si="139"/>
        <v>1.866323446077661</v>
      </c>
      <c r="AK240" s="95" t="s">
        <v>396</v>
      </c>
      <c r="AL240" s="112"/>
      <c r="AM240" s="103" t="str">
        <f t="shared" si="140"/>
        <v>Corrientes1</v>
      </c>
      <c r="AN240" s="103" t="str">
        <f t="shared" si="140"/>
        <v>Corrientes2</v>
      </c>
      <c r="AO240" s="103" t="str">
        <f t="shared" si="140"/>
        <v>Corrientes3</v>
      </c>
      <c r="AP240" s="103" t="str">
        <f t="shared" si="140"/>
        <v>Corrientes4</v>
      </c>
      <c r="AQ240" s="103" t="str">
        <f t="shared" si="140"/>
        <v>Corrientes5</v>
      </c>
      <c r="AR240" s="103" t="str">
        <f t="shared" si="140"/>
        <v>Corrientes6</v>
      </c>
      <c r="AS240" s="104" t="str">
        <f t="shared" si="140"/>
        <v>Corrientes7</v>
      </c>
    </row>
    <row r="241" spans="1:45" x14ac:dyDescent="0.25">
      <c r="A241" s="95" t="s">
        <v>429</v>
      </c>
      <c r="B241" s="158"/>
      <c r="C241" s="113">
        <f>SUMIF('Todas las localidades'!$AR$8:$AR$967,'Estr. fij x períodos'!AM241,'Todas las localidades'!$AC$8:$AC$967)</f>
        <v>0</v>
      </c>
      <c r="D241" s="113">
        <f>SUMIF('Todas las localidades'!$AR$8:$AR$967,'Estr. fij x períodos'!AN241,'Todas las localidades'!$AC$8:$AC$967)</f>
        <v>0</v>
      </c>
      <c r="E241" s="113">
        <f>SUMIF('Todas las localidades'!$AR$8:$AR$967,'Estr. fij x períodos'!AO241,'Todas las localidades'!$AC$8:$AC$967)</f>
        <v>258180</v>
      </c>
      <c r="F241" s="113">
        <f>SUMIF('Todas las localidades'!$AR$8:$AR$967,'Estr. fij x períodos'!AP241,'Todas las localidades'!$AC$8:$AC$967)</f>
        <v>97647</v>
      </c>
      <c r="G241" s="113">
        <f>SUMIF('Todas las localidades'!$AR$8:$AR$967,'Estr. fij x períodos'!AQ241,'Todas las localidades'!$AC$8:$AC$967)</f>
        <v>207919</v>
      </c>
      <c r="H241" s="113">
        <f>SUMIF('Todas las localidades'!$AR$8:$AR$967,'Estr. fij x períodos'!AR241,'Todas las localidades'!$AC$8:$AC$967)</f>
        <v>48659</v>
      </c>
      <c r="I241" s="114"/>
      <c r="J241" s="114"/>
      <c r="K241" s="114"/>
      <c r="L241" s="114"/>
      <c r="M241" s="114">
        <f>SUMIF('Todas las localidades'!$AR$8:$AR$967,'Estr. fij x períodos'!AS241,'Todas las localidades'!$AC$8:$AC$967)</f>
        <v>29481</v>
      </c>
      <c r="N241" s="165">
        <f t="shared" si="131"/>
        <v>641886</v>
      </c>
      <c r="P241" s="95" t="s">
        <v>429</v>
      </c>
      <c r="Q241" s="173"/>
      <c r="R241" s="174">
        <f t="shared" si="132"/>
        <v>0</v>
      </c>
      <c r="S241" s="174">
        <f t="shared" si="133"/>
        <v>0</v>
      </c>
      <c r="T241" s="174">
        <f t="shared" si="134"/>
        <v>1.0949210641557245</v>
      </c>
      <c r="U241" s="174">
        <f t="shared" si="135"/>
        <v>0.41411324328613386</v>
      </c>
      <c r="V241" s="174">
        <f t="shared" si="136"/>
        <v>0.88176811812764011</v>
      </c>
      <c r="W241" s="174">
        <f t="shared" si="137"/>
        <v>0.20635899008735534</v>
      </c>
      <c r="X241" s="181">
        <f t="shared" si="138"/>
        <v>0.12502660117892525</v>
      </c>
      <c r="Y241" s="169">
        <f t="shared" si="139"/>
        <v>2.7221880168357795</v>
      </c>
      <c r="AK241" s="95" t="s">
        <v>429</v>
      </c>
      <c r="AL241" s="112"/>
      <c r="AM241" s="103" t="str">
        <f t="shared" si="140"/>
        <v>Entre Ríos1</v>
      </c>
      <c r="AN241" s="103" t="str">
        <f t="shared" si="140"/>
        <v>Entre Ríos2</v>
      </c>
      <c r="AO241" s="103" t="str">
        <f t="shared" si="140"/>
        <v>Entre Ríos3</v>
      </c>
      <c r="AP241" s="103" t="str">
        <f t="shared" si="140"/>
        <v>Entre Ríos4</v>
      </c>
      <c r="AQ241" s="103" t="str">
        <f t="shared" si="140"/>
        <v>Entre Ríos5</v>
      </c>
      <c r="AR241" s="103" t="str">
        <f t="shared" si="140"/>
        <v>Entre Ríos6</v>
      </c>
      <c r="AS241" s="104" t="str">
        <f t="shared" si="140"/>
        <v>Entre Ríos7</v>
      </c>
    </row>
    <row r="242" spans="1:45" x14ac:dyDescent="0.25">
      <c r="A242" s="95" t="s">
        <v>461</v>
      </c>
      <c r="B242" s="158"/>
      <c r="C242" s="113">
        <f>SUMIF('Todas las localidades'!$AR$8:$AR$967,'Estr. fij x períodos'!AM242,'Todas las localidades'!$AC$8:$AC$967)</f>
        <v>0</v>
      </c>
      <c r="D242" s="113">
        <f>SUMIF('Todas las localidades'!$AR$8:$AR$967,'Estr. fij x períodos'!AN242,'Todas las localidades'!$AC$8:$AC$967)</f>
        <v>0</v>
      </c>
      <c r="E242" s="113">
        <f>SUMIF('Todas las localidades'!$AR$8:$AR$967,'Estr. fij x períodos'!AO242,'Todas las localidades'!$AC$8:$AC$967)</f>
        <v>95067</v>
      </c>
      <c r="F242" s="113">
        <f>SUMIF('Todas las localidades'!$AR$8:$AR$967,'Estr. fij x períodos'!AP242,'Todas las localidades'!$AC$8:$AC$967)</f>
        <v>21008</v>
      </c>
      <c r="G242" s="114">
        <f>SUMIF('Todas las localidades'!$AR$8:$AR$967,'Estr. fij x períodos'!AQ242,'Todas las localidades'!$AC$8:$AC$967)</f>
        <v>24429</v>
      </c>
      <c r="H242" s="159">
        <f>SUMIF('Todas las localidades'!$AR$8:$AR$967,'Estr. fij x períodos'!AR242,'Todas las localidades'!$AC$8:$AC$967)</f>
        <v>16349</v>
      </c>
      <c r="I242" s="159"/>
      <c r="J242" s="159"/>
      <c r="K242" s="159"/>
      <c r="L242" s="159"/>
      <c r="M242" s="159">
        <f>SUMIF('Todas las localidades'!$AR$8:$AR$967,'Estr. fij x períodos'!AS242,'Todas las localidades'!$AC$8:$AC$967)</f>
        <v>20368</v>
      </c>
      <c r="N242" s="165">
        <f t="shared" si="131"/>
        <v>177221</v>
      </c>
      <c r="P242" s="95" t="s">
        <v>461</v>
      </c>
      <c r="Q242" s="173"/>
      <c r="R242" s="174">
        <f t="shared" si="132"/>
        <v>0</v>
      </c>
      <c r="S242" s="174">
        <f t="shared" si="133"/>
        <v>0</v>
      </c>
      <c r="T242" s="174">
        <f t="shared" si="134"/>
        <v>0.40317166630293694</v>
      </c>
      <c r="U242" s="174">
        <f t="shared" si="135"/>
        <v>8.9093274908139522E-2</v>
      </c>
      <c r="V242" s="174">
        <f t="shared" si="136"/>
        <v>0.10360146671415367</v>
      </c>
      <c r="W242" s="174">
        <f t="shared" si="137"/>
        <v>6.9334822518715394E-2</v>
      </c>
      <c r="X242" s="181">
        <f t="shared" si="138"/>
        <v>8.6379085268896885E-2</v>
      </c>
      <c r="Y242" s="169">
        <f t="shared" si="139"/>
        <v>0.75158031571284245</v>
      </c>
      <c r="AK242" s="95" t="s">
        <v>461</v>
      </c>
      <c r="AL242" s="112"/>
      <c r="AM242" s="103" t="str">
        <f t="shared" si="140"/>
        <v>Formosa1</v>
      </c>
      <c r="AN242" s="103" t="str">
        <f t="shared" si="140"/>
        <v>Formosa2</v>
      </c>
      <c r="AO242" s="103" t="str">
        <f t="shared" si="140"/>
        <v>Formosa3</v>
      </c>
      <c r="AP242" s="103" t="str">
        <f t="shared" si="140"/>
        <v>Formosa4</v>
      </c>
      <c r="AQ242" s="103" t="str">
        <f t="shared" si="140"/>
        <v>Formosa5</v>
      </c>
      <c r="AR242" s="103" t="str">
        <f t="shared" si="140"/>
        <v>Formosa6</v>
      </c>
      <c r="AS242" s="104" t="str">
        <f t="shared" si="140"/>
        <v>Formosa7</v>
      </c>
    </row>
    <row r="243" spans="1:45" x14ac:dyDescent="0.25">
      <c r="A243" s="95" t="s">
        <v>486</v>
      </c>
      <c r="B243" s="158"/>
      <c r="C243" s="113">
        <f>SUMIF('Todas las localidades'!$AR$8:$AR$967,'Estr. fij x períodos'!AM243,'Todas las localidades'!$AC$8:$AC$967)</f>
        <v>0</v>
      </c>
      <c r="D243" s="113">
        <f>SUMIF('Todas las localidades'!$AR$8:$AR$967,'Estr. fij x períodos'!AN243,'Todas las localidades'!$AC$8:$AC$967)</f>
        <v>0</v>
      </c>
      <c r="E243" s="113">
        <f>SUMIF('Todas las localidades'!$AR$8:$AR$967,'Estr. fij x períodos'!AO243,'Todas las localidades'!$AC$8:$AC$967)</f>
        <v>153461</v>
      </c>
      <c r="F243" s="113">
        <f>SUMIF('Todas las localidades'!$AR$8:$AR$967,'Estr. fij x períodos'!AP243,'Todas las localidades'!$AC$8:$AC$967)</f>
        <v>37101</v>
      </c>
      <c r="G243" s="114">
        <f>SUMIF('Todas las localidades'!$AR$8:$AR$967,'Estr. fij x períodos'!AQ243,'Todas las localidades'!$AC$8:$AC$967)</f>
        <v>77126</v>
      </c>
      <c r="H243" s="159">
        <f>SUMIF('Todas las localidades'!$AR$8:$AR$967,'Estr. fij x períodos'!AR243,'Todas las localidades'!$AC$8:$AC$967)</f>
        <v>13818</v>
      </c>
      <c r="I243" s="159"/>
      <c r="J243" s="159"/>
      <c r="K243" s="159"/>
      <c r="L243" s="159"/>
      <c r="M243" s="159">
        <f>SUMIF('Todas las localidades'!$AR$8:$AR$967,'Estr. fij x períodos'!AS243,'Todas las localidades'!$AC$8:$AC$967)</f>
        <v>24486</v>
      </c>
      <c r="N243" s="165">
        <f t="shared" si="131"/>
        <v>305992</v>
      </c>
      <c r="P243" s="95" t="s">
        <v>486</v>
      </c>
      <c r="Q243" s="173"/>
      <c r="R243" s="174">
        <f t="shared" si="132"/>
        <v>0</v>
      </c>
      <c r="S243" s="174">
        <f t="shared" si="133"/>
        <v>0</v>
      </c>
      <c r="T243" s="174">
        <f t="shared" si="134"/>
        <v>0.65081602535595962</v>
      </c>
      <c r="U243" s="174">
        <f t="shared" si="135"/>
        <v>0.15734242157115788</v>
      </c>
      <c r="V243" s="174">
        <f t="shared" si="136"/>
        <v>0.32708529705660555</v>
      </c>
      <c r="W243" s="174">
        <f t="shared" si="137"/>
        <v>5.8601050679773038E-2</v>
      </c>
      <c r="X243" s="181">
        <f t="shared" si="138"/>
        <v>0.10384319922889873</v>
      </c>
      <c r="Y243" s="169">
        <f t="shared" si="139"/>
        <v>1.2976879938923949</v>
      </c>
      <c r="AK243" s="95" t="s">
        <v>486</v>
      </c>
      <c r="AL243" s="112"/>
      <c r="AM243" s="103" t="str">
        <f t="shared" si="140"/>
        <v>Jujuy1</v>
      </c>
      <c r="AN243" s="103" t="str">
        <f t="shared" si="140"/>
        <v>Jujuy2</v>
      </c>
      <c r="AO243" s="103" t="str">
        <f t="shared" si="140"/>
        <v>Jujuy3</v>
      </c>
      <c r="AP243" s="103" t="str">
        <f t="shared" si="140"/>
        <v>Jujuy4</v>
      </c>
      <c r="AQ243" s="103" t="str">
        <f t="shared" si="140"/>
        <v>Jujuy5</v>
      </c>
      <c r="AR243" s="103" t="str">
        <f t="shared" si="140"/>
        <v>Jujuy6</v>
      </c>
      <c r="AS243" s="104" t="str">
        <f t="shared" si="140"/>
        <v>Jujuy7</v>
      </c>
    </row>
    <row r="244" spans="1:45" x14ac:dyDescent="0.25">
      <c r="A244" s="95" t="s">
        <v>532</v>
      </c>
      <c r="B244" s="158"/>
      <c r="C244" s="113">
        <f>SUMIF('Todas las localidades'!$AR$8:$AR$967,'Estr. fij x períodos'!AM244,'Todas las localidades'!$AC$8:$AC$967)</f>
        <v>0</v>
      </c>
      <c r="D244" s="113">
        <f>SUMIF('Todas las localidades'!$AR$8:$AR$967,'Estr. fij x períodos'!AN244,'Todas las localidades'!$AC$8:$AC$967)</f>
        <v>0</v>
      </c>
      <c r="E244" s="113">
        <f>SUMIF('Todas las localidades'!$AR$8:$AR$967,'Estr. fij x períodos'!AO244,'Todas las localidades'!$AC$8:$AC$967)</f>
        <v>55306</v>
      </c>
      <c r="F244" s="113">
        <f>SUMIF('Todas las localidades'!$AR$8:$AR$967,'Estr. fij x períodos'!AP244,'Todas las localidades'!$AC$8:$AC$967)</f>
        <v>30108</v>
      </c>
      <c r="G244" s="114">
        <f>SUMIF('Todas las localidades'!$AR$8:$AR$967,'Estr. fij x períodos'!AQ244,'Todas las localidades'!$AC$8:$AC$967)</f>
        <v>7647</v>
      </c>
      <c r="H244" s="159">
        <f>SUMIF('Todas las localidades'!$AR$8:$AR$967,'Estr. fij x períodos'!AR244,'Todas las localidades'!$AC$8:$AC$967)</f>
        <v>20029</v>
      </c>
      <c r="I244" s="159"/>
      <c r="J244" s="159"/>
      <c r="K244" s="159"/>
      <c r="L244" s="159"/>
      <c r="M244" s="159">
        <f>SUMIF('Todas las localidades'!$AR$8:$AR$967,'Estr. fij x períodos'!AS244,'Todas las localidades'!$AC$8:$AC$967)</f>
        <v>30613</v>
      </c>
      <c r="N244" s="165">
        <f t="shared" si="131"/>
        <v>143703</v>
      </c>
      <c r="P244" s="95" t="s">
        <v>532</v>
      </c>
      <c r="Q244" s="173"/>
      <c r="R244" s="174">
        <f t="shared" si="132"/>
        <v>0</v>
      </c>
      <c r="S244" s="174">
        <f t="shared" si="133"/>
        <v>0</v>
      </c>
      <c r="T244" s="174">
        <f t="shared" si="134"/>
        <v>0.23454839404367689</v>
      </c>
      <c r="U244" s="174">
        <f t="shared" si="135"/>
        <v>0.12768565884112076</v>
      </c>
      <c r="V244" s="174">
        <f t="shared" si="136"/>
        <v>3.2430325267638185E-2</v>
      </c>
      <c r="W244" s="174">
        <f t="shared" si="137"/>
        <v>8.4941412944360556E-2</v>
      </c>
      <c r="X244" s="181">
        <f t="shared" si="138"/>
        <v>0.12982732410333564</v>
      </c>
      <c r="Y244" s="169">
        <f t="shared" si="139"/>
        <v>0.60943311520013199</v>
      </c>
      <c r="AK244" s="95" t="s">
        <v>532</v>
      </c>
      <c r="AL244" s="112"/>
      <c r="AM244" s="103" t="str">
        <f t="shared" si="140"/>
        <v>La Pampa1</v>
      </c>
      <c r="AN244" s="103" t="str">
        <f t="shared" si="140"/>
        <v>La Pampa2</v>
      </c>
      <c r="AO244" s="103" t="str">
        <f t="shared" si="140"/>
        <v>La Pampa3</v>
      </c>
      <c r="AP244" s="103" t="str">
        <f t="shared" si="140"/>
        <v>La Pampa4</v>
      </c>
      <c r="AQ244" s="103" t="str">
        <f t="shared" si="140"/>
        <v>La Pampa5</v>
      </c>
      <c r="AR244" s="103" t="str">
        <f t="shared" si="140"/>
        <v>La Pampa6</v>
      </c>
      <c r="AS244" s="104" t="str">
        <f t="shared" si="140"/>
        <v>La Pampa7</v>
      </c>
    </row>
    <row r="245" spans="1:45" x14ac:dyDescent="0.25">
      <c r="A245" s="95" t="s">
        <v>563</v>
      </c>
      <c r="B245" s="158"/>
      <c r="C245" s="113">
        <f>SUMIF('Todas las localidades'!$AR$8:$AR$967,'Estr. fij x períodos'!AM245,'Todas las localidades'!$AC$8:$AC$967)</f>
        <v>0</v>
      </c>
      <c r="D245" s="113">
        <f>SUMIF('Todas las localidades'!$AR$8:$AR$967,'Estr. fij x períodos'!AN245,'Todas las localidades'!$AC$8:$AC$967)</f>
        <v>0</v>
      </c>
      <c r="E245" s="113">
        <f>SUMIF('Todas las localidades'!$AR$8:$AR$967,'Estr. fij x períodos'!AO245,'Todas las localidades'!$AC$8:$AC$967)</f>
        <v>67043</v>
      </c>
      <c r="F245" s="113">
        <f>SUMIF('Todas las localidades'!$AR$8:$AR$967,'Estr. fij x períodos'!AP245,'Todas las localidades'!$AC$8:$AC$967)</f>
        <v>0</v>
      </c>
      <c r="G245" s="114">
        <f>SUMIF('Todas las localidades'!$AR$8:$AR$967,'Estr. fij x períodos'!AQ245,'Todas las localidades'!$AC$8:$AC$967)</f>
        <v>32042</v>
      </c>
      <c r="H245" s="159">
        <f>SUMIF('Todas las localidades'!$AR$8:$AR$967,'Estr. fij x períodos'!AR245,'Todas las localidades'!$AC$8:$AC$967)</f>
        <v>2161</v>
      </c>
      <c r="I245" s="159"/>
      <c r="J245" s="159"/>
      <c r="K245" s="159"/>
      <c r="L245" s="159"/>
      <c r="M245" s="159">
        <f>SUMIF('Todas las localidades'!$AR$8:$AR$967,'Estr. fij x períodos'!AS245,'Todas las localidades'!$AC$8:$AC$967)</f>
        <v>17128</v>
      </c>
      <c r="N245" s="165">
        <f t="shared" si="131"/>
        <v>118374</v>
      </c>
      <c r="P245" s="95" t="s">
        <v>563</v>
      </c>
      <c r="Q245" s="173"/>
      <c r="R245" s="174">
        <f t="shared" si="132"/>
        <v>0</v>
      </c>
      <c r="S245" s="174">
        <f t="shared" si="133"/>
        <v>0</v>
      </c>
      <c r="T245" s="174">
        <f t="shared" si="134"/>
        <v>0.28432408747460008</v>
      </c>
      <c r="U245" s="174">
        <f t="shared" si="135"/>
        <v>0</v>
      </c>
      <c r="V245" s="174">
        <f t="shared" si="136"/>
        <v>0.13588760065720709</v>
      </c>
      <c r="W245" s="174">
        <f t="shared" si="137"/>
        <v>9.1646309537552137E-3</v>
      </c>
      <c r="X245" s="181">
        <f t="shared" si="138"/>
        <v>7.263850022023105E-2</v>
      </c>
      <c r="Y245" s="169">
        <f t="shared" si="139"/>
        <v>0.50201481930579339</v>
      </c>
      <c r="AK245" s="95" t="s">
        <v>563</v>
      </c>
      <c r="AL245" s="112"/>
      <c r="AM245" s="103" t="str">
        <f t="shared" si="140"/>
        <v>La Rioja1</v>
      </c>
      <c r="AN245" s="103" t="str">
        <f t="shared" si="140"/>
        <v>La Rioja2</v>
      </c>
      <c r="AO245" s="103" t="str">
        <f t="shared" si="140"/>
        <v>La Rioja3</v>
      </c>
      <c r="AP245" s="103" t="str">
        <f t="shared" si="140"/>
        <v>La Rioja4</v>
      </c>
      <c r="AQ245" s="103" t="str">
        <f t="shared" si="140"/>
        <v>La Rioja5</v>
      </c>
      <c r="AR245" s="103" t="str">
        <f t="shared" si="140"/>
        <v>La Rioja6</v>
      </c>
      <c r="AS245" s="104" t="str">
        <f t="shared" si="140"/>
        <v>La Rioja7</v>
      </c>
    </row>
    <row r="246" spans="1:45" x14ac:dyDescent="0.25">
      <c r="A246" s="95" t="s">
        <v>582</v>
      </c>
      <c r="B246" s="158"/>
      <c r="C246" s="113">
        <f>SUMIF('Todas las localidades'!$AR$8:$AR$967,'Estr. fij x períodos'!AM246,'Todas las localidades'!$AC$8:$AC$967)</f>
        <v>0</v>
      </c>
      <c r="D246" s="113">
        <f>SUMIF('Todas las localidades'!$AR$8:$AR$967,'Estr. fij x períodos'!AN246,'Todas las localidades'!$AC$8:$AC$967)</f>
        <v>612777</v>
      </c>
      <c r="E246" s="113">
        <f>SUMIF('Todas las localidades'!$AR$8:$AR$967,'Estr. fij x períodos'!AO246,'Todas las localidades'!$AC$8:$AC$967)</f>
        <v>72759</v>
      </c>
      <c r="F246" s="113">
        <f>SUMIF('Todas las localidades'!$AR$8:$AR$967,'Estr. fij x períodos'!AP246,'Todas las localidades'!$AC$8:$AC$967)</f>
        <v>49349</v>
      </c>
      <c r="G246" s="114">
        <f>SUMIF('Todas las localidades'!$AR$8:$AR$967,'Estr. fij x períodos'!AQ246,'Todas las localidades'!$AC$8:$AC$967)</f>
        <v>67609</v>
      </c>
      <c r="H246" s="159">
        <f>SUMIF('Todas las localidades'!$AR$8:$AR$967,'Estr. fij x períodos'!AR246,'Todas las localidades'!$AC$8:$AC$967)</f>
        <v>17459</v>
      </c>
      <c r="I246" s="159"/>
      <c r="J246" s="159"/>
      <c r="K246" s="159"/>
      <c r="L246" s="159"/>
      <c r="M246" s="159">
        <f>SUMIF('Todas las localidades'!$AR$8:$AR$967,'Estr. fij x períodos'!AS246,'Todas las localidades'!$AC$8:$AC$967)</f>
        <v>27509</v>
      </c>
      <c r="N246" s="165">
        <f t="shared" si="131"/>
        <v>847462</v>
      </c>
      <c r="P246" s="95" t="s">
        <v>582</v>
      </c>
      <c r="Q246" s="173"/>
      <c r="R246" s="174">
        <f t="shared" si="132"/>
        <v>0</v>
      </c>
      <c r="S246" s="174">
        <f t="shared" si="133"/>
        <v>2.5987390383846636</v>
      </c>
      <c r="T246" s="174">
        <f t="shared" si="134"/>
        <v>0.30856519369008584</v>
      </c>
      <c r="U246" s="174">
        <f t="shared" si="135"/>
        <v>0.2092852257921638</v>
      </c>
      <c r="V246" s="174">
        <f t="shared" si="136"/>
        <v>0.28672444893680527</v>
      </c>
      <c r="W246" s="174">
        <f t="shared" si="137"/>
        <v>7.4042245174276849E-2</v>
      </c>
      <c r="X246" s="181">
        <f t="shared" si="138"/>
        <v>0.11666350435300887</v>
      </c>
      <c r="Y246" s="169">
        <f t="shared" si="139"/>
        <v>3.594019656331005</v>
      </c>
      <c r="AK246" s="95" t="s">
        <v>582</v>
      </c>
      <c r="AL246" s="112"/>
      <c r="AM246" s="103" t="str">
        <f t="shared" si="140"/>
        <v>Mendoza1</v>
      </c>
      <c r="AN246" s="103" t="str">
        <f t="shared" si="140"/>
        <v>Mendoza2</v>
      </c>
      <c r="AO246" s="103" t="str">
        <f t="shared" si="140"/>
        <v>Mendoza3</v>
      </c>
      <c r="AP246" s="103" t="str">
        <f t="shared" si="140"/>
        <v>Mendoza4</v>
      </c>
      <c r="AQ246" s="103" t="str">
        <f t="shared" si="140"/>
        <v>Mendoza5</v>
      </c>
      <c r="AR246" s="103" t="str">
        <f t="shared" si="140"/>
        <v>Mendoza6</v>
      </c>
      <c r="AS246" s="104" t="str">
        <f t="shared" si="140"/>
        <v>Mendoza7</v>
      </c>
    </row>
    <row r="247" spans="1:45" x14ac:dyDescent="0.25">
      <c r="A247" s="95" t="s">
        <v>604</v>
      </c>
      <c r="B247" s="158"/>
      <c r="C247" s="113">
        <f>SUMIF('Todas las localidades'!$AR$8:$AR$967,'Estr. fij x períodos'!AM247,'Todas las localidades'!$AC$8:$AC$967)</f>
        <v>0</v>
      </c>
      <c r="D247" s="113">
        <f>SUMIF('Todas las localidades'!$AR$8:$AR$967,'Estr. fij x períodos'!AN247,'Todas las localidades'!$AC$8:$AC$967)</f>
        <v>0</v>
      </c>
      <c r="E247" s="113">
        <f>SUMIF('Todas las localidades'!$AR$8:$AR$967,'Estr. fij x períodos'!AO247,'Todas las localidades'!$AC$8:$AC$967)</f>
        <v>145797</v>
      </c>
      <c r="F247" s="113">
        <f>SUMIF('Todas las localidades'!$AR$8:$AR$967,'Estr. fij x períodos'!AP247,'Todas las localidades'!$AC$8:$AC$967)</f>
        <v>51066</v>
      </c>
      <c r="G247" s="114">
        <f>SUMIF('Todas las localidades'!$AR$8:$AR$967,'Estr. fij x períodos'!AQ247,'Todas las localidades'!$AC$8:$AC$967)</f>
        <v>76554</v>
      </c>
      <c r="H247" s="159">
        <f>SUMIF('Todas las localidades'!$AR$8:$AR$967,'Estr. fij x períodos'!AR247,'Todas las localidades'!$AC$8:$AC$967)</f>
        <v>30359</v>
      </c>
      <c r="I247" s="159"/>
      <c r="J247" s="159"/>
      <c r="K247" s="159"/>
      <c r="L247" s="159"/>
      <c r="M247" s="159">
        <f>SUMIF('Todas las localidades'!$AR$8:$AR$967,'Estr. fij x períodos'!AS247,'Todas las localidades'!$AC$8:$AC$967)</f>
        <v>12391</v>
      </c>
      <c r="N247" s="165">
        <f t="shared" si="131"/>
        <v>316167</v>
      </c>
      <c r="P247" s="95" t="s">
        <v>604</v>
      </c>
      <c r="Q247" s="173"/>
      <c r="R247" s="174">
        <f t="shared" si="132"/>
        <v>0</v>
      </c>
      <c r="S247" s="174">
        <f t="shared" si="133"/>
        <v>0</v>
      </c>
      <c r="T247" s="174">
        <f t="shared" si="134"/>
        <v>0.61831360442602901</v>
      </c>
      <c r="U247" s="174">
        <f t="shared" si="135"/>
        <v>0.21656688768369445</v>
      </c>
      <c r="V247" s="174">
        <f t="shared" si="136"/>
        <v>0.32465949006653244</v>
      </c>
      <c r="W247" s="174">
        <f t="shared" si="137"/>
        <v>0.12875013009026123</v>
      </c>
      <c r="X247" s="181">
        <f t="shared" si="138"/>
        <v>5.2549255968524215E-2</v>
      </c>
      <c r="Y247" s="169">
        <f t="shared" si="139"/>
        <v>1.3408393682350412</v>
      </c>
      <c r="AK247" s="95" t="s">
        <v>604</v>
      </c>
      <c r="AL247" s="112"/>
      <c r="AM247" s="103" t="str">
        <f t="shared" si="140"/>
        <v>Misiones1</v>
      </c>
      <c r="AN247" s="103" t="str">
        <f t="shared" si="140"/>
        <v>Misiones2</v>
      </c>
      <c r="AO247" s="103" t="str">
        <f t="shared" si="140"/>
        <v>Misiones3</v>
      </c>
      <c r="AP247" s="103" t="str">
        <f t="shared" si="140"/>
        <v>Misiones4</v>
      </c>
      <c r="AQ247" s="103" t="str">
        <f t="shared" si="140"/>
        <v>Misiones5</v>
      </c>
      <c r="AR247" s="103" t="str">
        <f t="shared" si="140"/>
        <v>Misiones6</v>
      </c>
      <c r="AS247" s="104" t="str">
        <f t="shared" si="140"/>
        <v>Misiones7</v>
      </c>
    </row>
    <row r="248" spans="1:45" x14ac:dyDescent="0.25">
      <c r="A248" s="95" t="s">
        <v>639</v>
      </c>
      <c r="B248" s="158"/>
      <c r="C248" s="113">
        <f>SUMIF('Todas las localidades'!$AR$8:$AR$967,'Estr. fij x períodos'!AM248,'Todas las localidades'!$AC$8:$AC$967)</f>
        <v>0</v>
      </c>
      <c r="D248" s="113">
        <f>SUMIF('Todas las localidades'!$AR$8:$AR$967,'Estr. fij x períodos'!AN248,'Todas las localidades'!$AC$8:$AC$967)</f>
        <v>0</v>
      </c>
      <c r="E248" s="113">
        <f>SUMIF('Todas las localidades'!$AR$8:$AR$967,'Estr. fij x períodos'!AO248,'Todas las localidades'!$AC$8:$AC$967)</f>
        <v>98102</v>
      </c>
      <c r="F248" s="113">
        <f>SUMIF('Todas las localidades'!$AR$8:$AR$967,'Estr. fij x períodos'!AP248,'Todas las localidades'!$AC$8:$AC$967)</f>
        <v>0</v>
      </c>
      <c r="G248" s="114">
        <f>SUMIF('Todas las localidades'!$AR$8:$AR$967,'Estr. fij x períodos'!AQ248,'Todas las localidades'!$AC$8:$AC$967)</f>
        <v>85502</v>
      </c>
      <c r="H248" s="159">
        <f>SUMIF('Todas las localidades'!$AR$8:$AR$967,'Estr. fij x períodos'!AR248,'Todas las localidades'!$AC$8:$AC$967)</f>
        <v>2391</v>
      </c>
      <c r="I248" s="159"/>
      <c r="J248" s="159"/>
      <c r="K248" s="159"/>
      <c r="L248" s="159"/>
      <c r="M248" s="159">
        <f>SUMIF('Todas las localidades'!$AR$8:$AR$967,'Estr. fij x períodos'!AS248,'Todas las localidades'!$AC$8:$AC$967)</f>
        <v>9435</v>
      </c>
      <c r="N248" s="165">
        <f t="shared" si="131"/>
        <v>195430</v>
      </c>
      <c r="P248" s="95" t="s">
        <v>639</v>
      </c>
      <c r="Q248" s="173"/>
      <c r="R248" s="174">
        <f t="shared" si="132"/>
        <v>0</v>
      </c>
      <c r="S248" s="174">
        <f t="shared" si="133"/>
        <v>0</v>
      </c>
      <c r="T248" s="174">
        <f t="shared" si="134"/>
        <v>0.41604286248278288</v>
      </c>
      <c r="U248" s="174">
        <f t="shared" si="135"/>
        <v>0</v>
      </c>
      <c r="V248" s="174">
        <f t="shared" si="136"/>
        <v>0.36260725396019355</v>
      </c>
      <c r="W248" s="174">
        <f t="shared" si="137"/>
        <v>1.0140042855358036E-2</v>
      </c>
      <c r="X248" s="181">
        <f t="shared" si="138"/>
        <v>4.0013092572272299E-2</v>
      </c>
      <c r="Y248" s="169">
        <f t="shared" si="139"/>
        <v>0.82880325187060677</v>
      </c>
      <c r="AK248" s="95" t="s">
        <v>639</v>
      </c>
      <c r="AL248" s="112"/>
      <c r="AM248" s="103" t="str">
        <f t="shared" si="140"/>
        <v>Neuquén1</v>
      </c>
      <c r="AN248" s="103" t="str">
        <f t="shared" si="140"/>
        <v>Neuquén2</v>
      </c>
      <c r="AO248" s="103" t="str">
        <f t="shared" si="140"/>
        <v>Neuquén3</v>
      </c>
      <c r="AP248" s="103" t="str">
        <f t="shared" si="140"/>
        <v>Neuquén4</v>
      </c>
      <c r="AQ248" s="103" t="str">
        <f t="shared" si="140"/>
        <v>Neuquén5</v>
      </c>
      <c r="AR248" s="103" t="str">
        <f t="shared" si="140"/>
        <v>Neuquén6</v>
      </c>
      <c r="AS248" s="104" t="str">
        <f t="shared" si="140"/>
        <v>Neuquén7</v>
      </c>
    </row>
    <row r="249" spans="1:45" x14ac:dyDescent="0.25">
      <c r="A249" s="95" t="s">
        <v>662</v>
      </c>
      <c r="B249" s="158"/>
      <c r="C249" s="113">
        <f>SUMIF('Todas las localidades'!$AR$8:$AR$967,'Estr. fij x períodos'!AM249,'Todas las localidades'!$AC$8:$AC$967)</f>
        <v>0</v>
      </c>
      <c r="D249" s="113">
        <f>SUMIF('Todas las localidades'!$AR$8:$AR$967,'Estr. fij x períodos'!AN249,'Todas las localidades'!$AC$8:$AC$967)</f>
        <v>0</v>
      </c>
      <c r="E249" s="113">
        <f>SUMIF('Todas las localidades'!$AR$8:$AR$967,'Estr. fij x períodos'!AO249,'Todas las localidades'!$AC$8:$AC$967)</f>
        <v>48980</v>
      </c>
      <c r="F249" s="113">
        <f>SUMIF('Todas las localidades'!$AR$8:$AR$967,'Estr. fij x períodos'!AP249,'Todas las localidades'!$AC$8:$AC$967)</f>
        <v>108653</v>
      </c>
      <c r="G249" s="114">
        <f>SUMIF('Todas las localidades'!$AR$8:$AR$967,'Estr. fij x períodos'!AQ249,'Todas las localidades'!$AC$8:$AC$967)</f>
        <v>88121</v>
      </c>
      <c r="H249" s="159">
        <f>SUMIF('Todas las localidades'!$AR$8:$AR$967,'Estr. fij x períodos'!AR249,'Todas las localidades'!$AC$8:$AC$967)</f>
        <v>30110</v>
      </c>
      <c r="I249" s="159"/>
      <c r="J249" s="159"/>
      <c r="K249" s="159"/>
      <c r="L249" s="159"/>
      <c r="M249" s="159">
        <f>SUMIF('Todas las localidades'!$AR$8:$AR$967,'Estr. fij x períodos'!AS249,'Todas las localidades'!$AC$8:$AC$967)</f>
        <v>11350</v>
      </c>
      <c r="N249" s="165">
        <f t="shared" si="131"/>
        <v>287214</v>
      </c>
      <c r="P249" s="95" t="s">
        <v>662</v>
      </c>
      <c r="Q249" s="173"/>
      <c r="R249" s="174">
        <f t="shared" si="132"/>
        <v>0</v>
      </c>
      <c r="S249" s="174">
        <f t="shared" si="133"/>
        <v>0</v>
      </c>
      <c r="T249" s="174">
        <f t="shared" si="134"/>
        <v>0.207720325828288</v>
      </c>
      <c r="U249" s="174">
        <f t="shared" si="135"/>
        <v>0.46078882323848458</v>
      </c>
      <c r="V249" s="174">
        <f t="shared" si="136"/>
        <v>0.37371422687453176</v>
      </c>
      <c r="W249" s="174">
        <f t="shared" si="137"/>
        <v>0.12769414068374341</v>
      </c>
      <c r="X249" s="181">
        <f t="shared" si="138"/>
        <v>4.8134456883443623E-2</v>
      </c>
      <c r="Y249" s="169">
        <f t="shared" si="139"/>
        <v>1.2180519735084916</v>
      </c>
      <c r="AK249" s="95" t="s">
        <v>662</v>
      </c>
      <c r="AL249" s="112"/>
      <c r="AM249" s="103" t="str">
        <f t="shared" si="140"/>
        <v>Río Negro1</v>
      </c>
      <c r="AN249" s="103" t="str">
        <f t="shared" si="140"/>
        <v>Río Negro2</v>
      </c>
      <c r="AO249" s="103" t="str">
        <f t="shared" si="140"/>
        <v>Río Negro3</v>
      </c>
      <c r="AP249" s="103" t="str">
        <f t="shared" si="140"/>
        <v>Río Negro4</v>
      </c>
      <c r="AQ249" s="103" t="str">
        <f t="shared" si="140"/>
        <v>Río Negro5</v>
      </c>
      <c r="AR249" s="103" t="str">
        <f t="shared" si="140"/>
        <v>Río Negro6</v>
      </c>
      <c r="AS249" s="104" t="str">
        <f t="shared" si="140"/>
        <v>Río Negro7</v>
      </c>
    </row>
    <row r="250" spans="1:45" x14ac:dyDescent="0.25">
      <c r="A250" s="95" t="s">
        <v>687</v>
      </c>
      <c r="B250" s="158"/>
      <c r="C250" s="113">
        <f>SUMIF('Todas las localidades'!$AR$8:$AR$967,'Estr. fij x períodos'!AM250,'Todas las localidades'!$AC$8:$AC$967)</f>
        <v>0</v>
      </c>
      <c r="D250" s="113">
        <f>SUMIF('Todas las localidades'!$AR$8:$AR$967,'Estr. fij x períodos'!AN250,'Todas las localidades'!$AC$8:$AC$967)</f>
        <v>266865</v>
      </c>
      <c r="E250" s="113">
        <f>SUMIF('Todas las localidades'!$AR$8:$AR$967,'Estr. fij x períodos'!AO250,'Todas las localidades'!$AC$8:$AC$967)</f>
        <v>0</v>
      </c>
      <c r="F250" s="113">
        <f>SUMIF('Todas las localidades'!$AR$8:$AR$967,'Estr. fij x períodos'!AP250,'Todas las localidades'!$AC$8:$AC$967)</f>
        <v>64466</v>
      </c>
      <c r="G250" s="114">
        <f>SUMIF('Todas las localidades'!$AR$8:$AR$967,'Estr. fij x períodos'!AQ250,'Todas las localidades'!$AC$8:$AC$967)</f>
        <v>111457</v>
      </c>
      <c r="H250" s="159">
        <f>SUMIF('Todas las localidades'!$AR$8:$AR$967,'Estr. fij x períodos'!AR250,'Todas las localidades'!$AC$8:$AC$967)</f>
        <v>27630</v>
      </c>
      <c r="I250" s="159"/>
      <c r="J250" s="159"/>
      <c r="K250" s="159"/>
      <c r="L250" s="159"/>
      <c r="M250" s="159">
        <f>SUMIF('Todas las localidades'!$AR$8:$AR$967,'Estr. fij x períodos'!AS250,'Todas las localidades'!$AC$8:$AC$967)</f>
        <v>18195</v>
      </c>
      <c r="N250" s="165">
        <f t="shared" si="131"/>
        <v>488613</v>
      </c>
      <c r="P250" s="95" t="s">
        <v>687</v>
      </c>
      <c r="Q250" s="173"/>
      <c r="R250" s="174">
        <f t="shared" si="132"/>
        <v>0</v>
      </c>
      <c r="S250" s="174">
        <f t="shared" si="133"/>
        <v>1.1317534657445094</v>
      </c>
      <c r="T250" s="174">
        <f t="shared" si="134"/>
        <v>0</v>
      </c>
      <c r="U250" s="174">
        <f t="shared" si="135"/>
        <v>0.27339523325533716</v>
      </c>
      <c r="V250" s="174">
        <f t="shared" si="136"/>
        <v>0.47268036659541635</v>
      </c>
      <c r="W250" s="174">
        <f t="shared" si="137"/>
        <v>0.11717665583167818</v>
      </c>
      <c r="X250" s="181">
        <f t="shared" si="138"/>
        <v>7.7163563259405876E-2</v>
      </c>
      <c r="Y250" s="169">
        <f t="shared" si="139"/>
        <v>2.0721692846863471</v>
      </c>
      <c r="AK250" s="95" t="s">
        <v>687</v>
      </c>
      <c r="AL250" s="112"/>
      <c r="AM250" s="103" t="str">
        <f t="shared" si="140"/>
        <v>Salta1</v>
      </c>
      <c r="AN250" s="103" t="str">
        <f t="shared" si="140"/>
        <v>Salta2</v>
      </c>
      <c r="AO250" s="103" t="str">
        <f t="shared" si="140"/>
        <v>Salta3</v>
      </c>
      <c r="AP250" s="103" t="str">
        <f t="shared" si="140"/>
        <v>Salta4</v>
      </c>
      <c r="AQ250" s="103" t="str">
        <f t="shared" si="140"/>
        <v>Salta5</v>
      </c>
      <c r="AR250" s="103" t="str">
        <f t="shared" si="140"/>
        <v>Salta6</v>
      </c>
      <c r="AS250" s="104" t="str">
        <f t="shared" si="140"/>
        <v>Salta7</v>
      </c>
    </row>
    <row r="251" spans="1:45" x14ac:dyDescent="0.25">
      <c r="A251" s="95" t="s">
        <v>723</v>
      </c>
      <c r="B251" s="158"/>
      <c r="C251" s="113">
        <f>SUMIF('Todas las localidades'!$AR$8:$AR$967,'Estr. fij x períodos'!AM251,'Todas las localidades'!$AC$8:$AC$967)</f>
        <v>0</v>
      </c>
      <c r="D251" s="113">
        <f>SUMIF('Todas las localidades'!$AR$8:$AR$967,'Estr. fij x períodos'!AN251,'Todas las localidades'!$AC$8:$AC$967)</f>
        <v>0</v>
      </c>
      <c r="E251" s="113">
        <f>SUMIF('Todas las localidades'!$AR$8:$AR$967,'Estr. fij x períodos'!AO251,'Todas las localidades'!$AC$8:$AC$967)</f>
        <v>293791</v>
      </c>
      <c r="F251" s="113">
        <f>SUMIF('Todas las localidades'!$AR$8:$AR$967,'Estr. fij x períodos'!AP251,'Todas las localidades'!$AC$8:$AC$967)</f>
        <v>0</v>
      </c>
      <c r="G251" s="114">
        <f>SUMIF('Todas las localidades'!$AR$8:$AR$967,'Estr. fij x períodos'!AQ251,'Todas las localidades'!$AC$8:$AC$967)</f>
        <v>33329</v>
      </c>
      <c r="H251" s="159">
        <f>SUMIF('Todas las localidades'!$AR$8:$AR$967,'Estr. fij x períodos'!AR251,'Todas las localidades'!$AC$8:$AC$967)</f>
        <v>5848</v>
      </c>
      <c r="I251" s="159"/>
      <c r="J251" s="159"/>
      <c r="K251" s="159"/>
      <c r="L251" s="159"/>
      <c r="M251" s="159">
        <f>SUMIF('Todas las localidades'!$AR$8:$AR$967,'Estr. fij x períodos'!AS251,'Todas las localidades'!$AC$8:$AC$967)</f>
        <v>15692</v>
      </c>
      <c r="N251" s="165">
        <f t="shared" si="131"/>
        <v>348660</v>
      </c>
      <c r="P251" s="95" t="s">
        <v>723</v>
      </c>
      <c r="Q251" s="173"/>
      <c r="R251" s="174">
        <f t="shared" si="132"/>
        <v>0</v>
      </c>
      <c r="S251" s="174">
        <f t="shared" si="133"/>
        <v>0</v>
      </c>
      <c r="T251" s="174">
        <f t="shared" si="134"/>
        <v>1.2459445129730207</v>
      </c>
      <c r="U251" s="174">
        <f t="shared" si="135"/>
        <v>0</v>
      </c>
      <c r="V251" s="174">
        <f t="shared" si="136"/>
        <v>0.14134566638487159</v>
      </c>
      <c r="W251" s="174">
        <f t="shared" si="137"/>
        <v>2.4800907828579587E-2</v>
      </c>
      <c r="X251" s="181">
        <f t="shared" si="138"/>
        <v>6.6548537217180376E-2</v>
      </c>
      <c r="Y251" s="169">
        <f t="shared" si="139"/>
        <v>1.4786396244036522</v>
      </c>
      <c r="AK251" s="95" t="s">
        <v>723</v>
      </c>
      <c r="AL251" s="112"/>
      <c r="AM251" s="103" t="str">
        <f t="shared" ref="AM251:AS257" si="141">CONCATENATE($AK251,AM$28)</f>
        <v>San Juan1</v>
      </c>
      <c r="AN251" s="103" t="str">
        <f t="shared" si="141"/>
        <v>San Juan2</v>
      </c>
      <c r="AO251" s="103" t="str">
        <f t="shared" si="141"/>
        <v>San Juan3</v>
      </c>
      <c r="AP251" s="103" t="str">
        <f t="shared" si="141"/>
        <v>San Juan4</v>
      </c>
      <c r="AQ251" s="103" t="str">
        <f t="shared" si="141"/>
        <v>San Juan5</v>
      </c>
      <c r="AR251" s="103" t="str">
        <f t="shared" si="141"/>
        <v>San Juan6</v>
      </c>
      <c r="AS251" s="104" t="str">
        <f t="shared" si="141"/>
        <v>San Juan7</v>
      </c>
    </row>
    <row r="252" spans="1:45" x14ac:dyDescent="0.25">
      <c r="A252" s="95" t="s">
        <v>740</v>
      </c>
      <c r="B252" s="158"/>
      <c r="C252" s="113">
        <f>SUMIF('Todas las localidades'!$AR$8:$AR$967,'Estr. fij x períodos'!AM252,'Todas las localidades'!$AC$8:$AC$967)</f>
        <v>0</v>
      </c>
      <c r="D252" s="113">
        <f>SUMIF('Todas las localidades'!$AR$8:$AR$967,'Estr. fij x períodos'!AN252,'Todas las localidades'!$AC$8:$AC$967)</f>
        <v>0</v>
      </c>
      <c r="E252" s="113">
        <f>SUMIF('Todas las localidades'!$AR$8:$AR$967,'Estr. fij x períodos'!AO252,'Todas las localidades'!$AC$8:$AC$967)</f>
        <v>124396</v>
      </c>
      <c r="F252" s="113">
        <f>SUMIF('Todas las localidades'!$AR$8:$AR$967,'Estr. fij x períodos'!AP252,'Todas las localidades'!$AC$8:$AC$967)</f>
        <v>0</v>
      </c>
      <c r="G252" s="114">
        <f>SUMIF('Todas las localidades'!$AR$8:$AR$967,'Estr. fij x períodos'!AQ252,'Todas las localidades'!$AC$8:$AC$967)</f>
        <v>9671</v>
      </c>
      <c r="H252" s="159">
        <f>SUMIF('Todas las localidades'!$AR$8:$AR$967,'Estr. fij x períodos'!AR252,'Todas las localidades'!$AC$8:$AC$967)</f>
        <v>15854</v>
      </c>
      <c r="I252" s="159"/>
      <c r="J252" s="159"/>
      <c r="K252" s="159"/>
      <c r="L252" s="159"/>
      <c r="M252" s="159">
        <f>SUMIF('Todas las localidades'!$AR$8:$AR$967,'Estr. fij x períodos'!AS252,'Todas las localidades'!$AC$8:$AC$967)</f>
        <v>7618</v>
      </c>
      <c r="N252" s="165">
        <f t="shared" si="131"/>
        <v>157539</v>
      </c>
      <c r="P252" s="95" t="s">
        <v>740</v>
      </c>
      <c r="Q252" s="173"/>
      <c r="R252" s="174">
        <f t="shared" si="132"/>
        <v>0</v>
      </c>
      <c r="S252" s="174">
        <f t="shared" si="133"/>
        <v>0</v>
      </c>
      <c r="T252" s="174">
        <f t="shared" si="134"/>
        <v>0.52755364744254207</v>
      </c>
      <c r="U252" s="174">
        <f t="shared" si="135"/>
        <v>0</v>
      </c>
      <c r="V252" s="174">
        <f t="shared" si="136"/>
        <v>4.1013950001743023E-2</v>
      </c>
      <c r="W252" s="174">
        <f t="shared" si="137"/>
        <v>6.7235566469613664E-2</v>
      </c>
      <c r="X252" s="181">
        <f t="shared" si="138"/>
        <v>3.2307338549610001E-2</v>
      </c>
      <c r="Y252" s="169">
        <f t="shared" si="139"/>
        <v>0.66811050246350878</v>
      </c>
      <c r="AK252" s="95" t="s">
        <v>740</v>
      </c>
      <c r="AL252" s="112"/>
      <c r="AM252" s="103" t="str">
        <f t="shared" si="141"/>
        <v>San Luis1</v>
      </c>
      <c r="AN252" s="103" t="str">
        <f t="shared" si="141"/>
        <v>San Luis2</v>
      </c>
      <c r="AO252" s="103" t="str">
        <f t="shared" si="141"/>
        <v>San Luis3</v>
      </c>
      <c r="AP252" s="103" t="str">
        <f t="shared" si="141"/>
        <v>San Luis4</v>
      </c>
      <c r="AQ252" s="103" t="str">
        <f t="shared" si="141"/>
        <v>San Luis5</v>
      </c>
      <c r="AR252" s="103" t="str">
        <f t="shared" si="141"/>
        <v>San Luis6</v>
      </c>
      <c r="AS252" s="104" t="str">
        <f t="shared" si="141"/>
        <v>San Luis7</v>
      </c>
    </row>
    <row r="253" spans="1:45" x14ac:dyDescent="0.25">
      <c r="A253" s="95" t="s">
        <v>753</v>
      </c>
      <c r="B253" s="158"/>
      <c r="C253" s="113">
        <f>SUMIF('Todas las localidades'!$AR$8:$AR$967,'Estr. fij x períodos'!AM253,'Todas las localidades'!$AC$8:$AC$967)</f>
        <v>0</v>
      </c>
      <c r="D253" s="113">
        <f>SUMIF('Todas las localidades'!$AR$8:$AR$967,'Estr. fij x períodos'!AN253,'Todas las localidades'!$AC$8:$AC$967)</f>
        <v>0</v>
      </c>
      <c r="E253" s="113">
        <f>SUMIF('Todas las localidades'!$AR$8:$AR$967,'Estr. fij x períodos'!AO253,'Todas las localidades'!$AC$8:$AC$967)</f>
        <v>0</v>
      </c>
      <c r="F253" s="113">
        <f>SUMIF('Todas las localidades'!$AR$8:$AR$967,'Estr. fij x períodos'!AP253,'Todas las localidades'!$AC$8:$AC$967)</f>
        <v>63961</v>
      </c>
      <c r="G253" s="114">
        <f>SUMIF('Todas las localidades'!$AR$8:$AR$967,'Estr. fij x períodos'!AQ253,'Todas las localidades'!$AC$8:$AC$967)</f>
        <v>18208</v>
      </c>
      <c r="H253" s="159">
        <f>SUMIF('Todas las localidades'!$AR$8:$AR$967,'Estr. fij x períodos'!AR253,'Todas las localidades'!$AC$8:$AC$967)</f>
        <v>16292</v>
      </c>
      <c r="I253" s="159"/>
      <c r="J253" s="159"/>
      <c r="K253" s="159"/>
      <c r="L253" s="159"/>
      <c r="M253" s="159">
        <f>SUMIF('Todas las localidades'!$AR$8:$AR$967,'Estr. fij x períodos'!AS253,'Todas las localidades'!$AC$8:$AC$967)</f>
        <v>5819</v>
      </c>
      <c r="N253" s="165">
        <f t="shared" si="131"/>
        <v>104280</v>
      </c>
      <c r="P253" s="95" t="s">
        <v>753</v>
      </c>
      <c r="Q253" s="173"/>
      <c r="R253" s="174">
        <f t="shared" si="132"/>
        <v>0</v>
      </c>
      <c r="S253" s="174">
        <f t="shared" si="133"/>
        <v>0</v>
      </c>
      <c r="T253" s="174">
        <f t="shared" si="134"/>
        <v>0</v>
      </c>
      <c r="U253" s="174">
        <f t="shared" si="135"/>
        <v>0.27125356799312222</v>
      </c>
      <c r="V253" s="174">
        <f t="shared" si="136"/>
        <v>7.7218695236452986E-2</v>
      </c>
      <c r="W253" s="174">
        <f t="shared" si="137"/>
        <v>6.9093090003970348E-2</v>
      </c>
      <c r="X253" s="181">
        <f t="shared" si="138"/>
        <v>2.46779211105514E-2</v>
      </c>
      <c r="Y253" s="169">
        <f t="shared" si="139"/>
        <v>0.44224327434409694</v>
      </c>
      <c r="AK253" s="95" t="s">
        <v>753</v>
      </c>
      <c r="AL253" s="112"/>
      <c r="AM253" s="103" t="str">
        <f t="shared" si="141"/>
        <v>Santa Cruz1</v>
      </c>
      <c r="AN253" s="103" t="str">
        <f t="shared" si="141"/>
        <v>Santa Cruz2</v>
      </c>
      <c r="AO253" s="103" t="str">
        <f t="shared" si="141"/>
        <v>Santa Cruz3</v>
      </c>
      <c r="AP253" s="103" t="str">
        <f t="shared" si="141"/>
        <v>Santa Cruz4</v>
      </c>
      <c r="AQ253" s="103" t="str">
        <f t="shared" si="141"/>
        <v>Santa Cruz5</v>
      </c>
      <c r="AR253" s="103" t="str">
        <f t="shared" si="141"/>
        <v>Santa Cruz6</v>
      </c>
      <c r="AS253" s="104" t="str">
        <f t="shared" si="141"/>
        <v>Santa Cruz7</v>
      </c>
    </row>
    <row r="254" spans="1:45" x14ac:dyDescent="0.25">
      <c r="A254" s="95" t="s">
        <v>767</v>
      </c>
      <c r="B254" s="158"/>
      <c r="C254" s="113">
        <f>SUMIF('Todas las localidades'!$AR$8:$AR$967,'Estr. fij x períodos'!AM254,'Todas las localidades'!$AC$8:$AC$967)</f>
        <v>958587</v>
      </c>
      <c r="D254" s="113">
        <f>SUMIF('Todas las localidades'!$AR$8:$AR$967,'Estr. fij x períodos'!AN254,'Todas las localidades'!$AC$8:$AC$967)</f>
        <v>0</v>
      </c>
      <c r="E254" s="113">
        <f>SUMIF('Todas las localidades'!$AR$8:$AR$967,'Estr. fij x períodos'!AO254,'Todas las localidades'!$AC$8:$AC$967)</f>
        <v>336829</v>
      </c>
      <c r="F254" s="113">
        <f>SUMIF('Todas las localidades'!$AR$8:$AR$967,'Estr. fij x períodos'!AP254,'Todas las localidades'!$AC$8:$AC$967)</f>
        <v>143795</v>
      </c>
      <c r="G254" s="114">
        <f>SUMIF('Todas las localidades'!$AR$8:$AR$967,'Estr. fij x períodos'!AQ254,'Todas las localidades'!$AC$8:$AC$967)</f>
        <v>353986</v>
      </c>
      <c r="H254" s="159">
        <f>SUMIF('Todas las localidades'!$AR$8:$AR$967,'Estr. fij x períodos'!AR254,'Todas las localidades'!$AC$8:$AC$967)</f>
        <v>128047</v>
      </c>
      <c r="I254" s="159"/>
      <c r="J254" s="159"/>
      <c r="K254" s="159"/>
      <c r="L254" s="159"/>
      <c r="M254" s="159">
        <f>SUMIF('Todas las localidades'!$AR$8:$AR$967,'Estr. fij x períodos'!AS254,'Todas las localidades'!$AC$8:$AC$967)</f>
        <v>144559</v>
      </c>
      <c r="N254" s="165">
        <f t="shared" si="131"/>
        <v>2065803</v>
      </c>
      <c r="P254" s="95" t="s">
        <v>767</v>
      </c>
      <c r="Q254" s="173"/>
      <c r="R254" s="174">
        <f t="shared" si="132"/>
        <v>4.0652920370510639</v>
      </c>
      <c r="S254" s="174">
        <f t="shared" si="133"/>
        <v>0</v>
      </c>
      <c r="T254" s="174">
        <f t="shared" si="134"/>
        <v>1.4284652843694654</v>
      </c>
      <c r="U254" s="174">
        <f t="shared" si="135"/>
        <v>0.60982327996077323</v>
      </c>
      <c r="V254" s="174">
        <f t="shared" si="136"/>
        <v>1.5012267713077245</v>
      </c>
      <c r="W254" s="174">
        <f t="shared" si="137"/>
        <v>0.54303725115015899</v>
      </c>
      <c r="X254" s="181">
        <f t="shared" si="138"/>
        <v>0.61306334384261907</v>
      </c>
      <c r="Y254" s="169">
        <f t="shared" si="139"/>
        <v>8.7609079676818045</v>
      </c>
      <c r="AK254" s="95" t="s">
        <v>767</v>
      </c>
      <c r="AL254" s="112"/>
      <c r="AM254" s="103" t="str">
        <f t="shared" si="141"/>
        <v>Santa Fe1</v>
      </c>
      <c r="AN254" s="103" t="str">
        <f t="shared" si="141"/>
        <v>Santa Fe2</v>
      </c>
      <c r="AO254" s="103" t="str">
        <f t="shared" si="141"/>
        <v>Santa Fe3</v>
      </c>
      <c r="AP254" s="103" t="str">
        <f t="shared" si="141"/>
        <v>Santa Fe4</v>
      </c>
      <c r="AQ254" s="103" t="str">
        <f t="shared" si="141"/>
        <v>Santa Fe5</v>
      </c>
      <c r="AR254" s="103" t="str">
        <f t="shared" si="141"/>
        <v>Santa Fe6</v>
      </c>
      <c r="AS254" s="104" t="str">
        <f t="shared" si="141"/>
        <v>Santa Fe7</v>
      </c>
    </row>
    <row r="255" spans="1:45" x14ac:dyDescent="0.25">
      <c r="A255" s="95" t="s">
        <v>882</v>
      </c>
      <c r="B255" s="158"/>
      <c r="C255" s="113">
        <f>SUMIF('Todas las localidades'!$AR$8:$AR$967,'Estr. fij x períodos'!AM255,'Todas las localidades'!$AC$8:$AC$967)</f>
        <v>0</v>
      </c>
      <c r="D255" s="113">
        <f>SUMIF('Todas las localidades'!$AR$8:$AR$967,'Estr. fij x períodos'!AN255,'Todas las localidades'!$AC$8:$AC$967)</f>
        <v>0</v>
      </c>
      <c r="E255" s="113">
        <f>SUMIF('Todas las localidades'!$AR$8:$AR$967,'Estr. fij x períodos'!AO255,'Todas las localidades'!$AC$8:$AC$967)</f>
        <v>199532</v>
      </c>
      <c r="F255" s="113">
        <f>SUMIF('Todas las localidades'!$AR$8:$AR$967,'Estr. fij x períodos'!AP255,'Todas las localidades'!$AC$8:$AC$967)</f>
        <v>0</v>
      </c>
      <c r="G255" s="114">
        <f>SUMIF('Todas las localidades'!$AR$8:$AR$967,'Estr. fij x períodos'!AQ255,'Todas las localidades'!$AC$8:$AC$967)</f>
        <v>82840</v>
      </c>
      <c r="H255" s="159">
        <f>SUMIF('Todas las localidades'!$AR$8:$AR$967,'Estr. fij x períodos'!AR255,'Todas las localidades'!$AC$8:$AC$967)</f>
        <v>28638</v>
      </c>
      <c r="I255" s="159"/>
      <c r="J255" s="159"/>
      <c r="K255" s="159"/>
      <c r="L255" s="159"/>
      <c r="M255" s="159">
        <f>SUMIF('Todas las localidades'!$AR$8:$AR$967,'Estr. fij x períodos'!AS255,'Todas las localidades'!$AC$8:$AC$967)</f>
        <v>16590</v>
      </c>
      <c r="N255" s="165">
        <f t="shared" si="131"/>
        <v>327600</v>
      </c>
      <c r="P255" s="95" t="s">
        <v>882</v>
      </c>
      <c r="Q255" s="173"/>
      <c r="R255" s="174">
        <f t="shared" si="132"/>
        <v>0</v>
      </c>
      <c r="S255" s="174">
        <f t="shared" si="133"/>
        <v>0</v>
      </c>
      <c r="T255" s="174">
        <f t="shared" si="134"/>
        <v>0.84619951108962743</v>
      </c>
      <c r="U255" s="174">
        <f t="shared" si="135"/>
        <v>0</v>
      </c>
      <c r="V255" s="174">
        <f t="shared" si="136"/>
        <v>0.35131792142946872</v>
      </c>
      <c r="W255" s="174">
        <f t="shared" si="137"/>
        <v>0.12145150451348533</v>
      </c>
      <c r="X255" s="181">
        <f t="shared" si="138"/>
        <v>7.0356884554742705E-2</v>
      </c>
      <c r="Y255" s="169">
        <f t="shared" si="139"/>
        <v>1.3893258215873241</v>
      </c>
      <c r="AK255" s="95" t="s">
        <v>882</v>
      </c>
      <c r="AL255" s="112"/>
      <c r="AM255" s="103" t="str">
        <f t="shared" si="141"/>
        <v>Santiago del Estero1</v>
      </c>
      <c r="AN255" s="103" t="str">
        <f t="shared" si="141"/>
        <v>Santiago del Estero2</v>
      </c>
      <c r="AO255" s="103" t="str">
        <f t="shared" si="141"/>
        <v>Santiago del Estero3</v>
      </c>
      <c r="AP255" s="103" t="str">
        <f t="shared" si="141"/>
        <v>Santiago del Estero4</v>
      </c>
      <c r="AQ255" s="103" t="str">
        <f t="shared" si="141"/>
        <v>Santiago del Estero5</v>
      </c>
      <c r="AR255" s="103" t="str">
        <f t="shared" si="141"/>
        <v>Santiago del Estero6</v>
      </c>
      <c r="AS255" s="104" t="str">
        <f t="shared" si="141"/>
        <v>Santiago del Estero7</v>
      </c>
    </row>
    <row r="256" spans="1:45" x14ac:dyDescent="0.25">
      <c r="A256" s="95" t="s">
        <v>926</v>
      </c>
      <c r="B256" s="158"/>
      <c r="C256" s="113">
        <f>SUMIF('Todas las localidades'!$AR$8:$AR$967,'Estr. fij x períodos'!AM256,'Todas las localidades'!$AC$8:$AC$967)</f>
        <v>0</v>
      </c>
      <c r="D256" s="113">
        <f>SUMIF('Todas las localidades'!$AR$8:$AR$967,'Estr. fij x períodos'!AN256,'Todas las localidades'!$AC$8:$AC$967)</f>
        <v>0</v>
      </c>
      <c r="E256" s="113">
        <f>SUMIF('Todas las localidades'!$AR$8:$AR$967,'Estr. fij x períodos'!AO256,'Todas las localidades'!$AC$8:$AC$967)</f>
        <v>0</v>
      </c>
      <c r="F256" s="113">
        <f>SUMIF('Todas las localidades'!$AR$8:$AR$967,'Estr. fij x períodos'!AP256,'Todas las localidades'!$AC$8:$AC$967)</f>
        <v>24240</v>
      </c>
      <c r="G256" s="114">
        <f>SUMIF('Todas las localidades'!$AR$8:$AR$967,'Estr. fij x períodos'!AQ256,'Todas las localidades'!$AC$8:$AC$967)</f>
        <v>0</v>
      </c>
      <c r="H256" s="159">
        <f>SUMIF('Todas las localidades'!$AR$8:$AR$967,'Estr. fij x períodos'!AR256,'Todas las localidades'!$AC$8:$AC$967)</f>
        <v>0</v>
      </c>
      <c r="I256" s="159"/>
      <c r="J256" s="159"/>
      <c r="K256" s="159"/>
      <c r="L256" s="159"/>
      <c r="M256" s="159">
        <f>SUMIF('Todas las localidades'!$AR$8:$AR$967,'Estr. fij x períodos'!AS256,'Todas las localidades'!$AC$8:$AC$967)</f>
        <v>0</v>
      </c>
      <c r="N256" s="165">
        <f t="shared" si="131"/>
        <v>24240</v>
      </c>
      <c r="P256" s="95" t="s">
        <v>926</v>
      </c>
      <c r="Q256" s="173"/>
      <c r="R256" s="174">
        <f t="shared" si="132"/>
        <v>0</v>
      </c>
      <c r="S256" s="174">
        <f t="shared" si="133"/>
        <v>0</v>
      </c>
      <c r="T256" s="174">
        <f t="shared" si="134"/>
        <v>0</v>
      </c>
      <c r="U256" s="174">
        <f t="shared" si="135"/>
        <v>0.10279993258631484</v>
      </c>
      <c r="V256" s="174">
        <f t="shared" si="136"/>
        <v>0</v>
      </c>
      <c r="W256" s="174">
        <f t="shared" si="137"/>
        <v>0</v>
      </c>
      <c r="X256" s="181">
        <f t="shared" si="138"/>
        <v>0</v>
      </c>
      <c r="Y256" s="169">
        <f t="shared" si="139"/>
        <v>0.10279993258631484</v>
      </c>
      <c r="AK256" s="95" t="s">
        <v>926</v>
      </c>
      <c r="AL256" s="112"/>
      <c r="AM256" s="103" t="str">
        <f t="shared" si="141"/>
        <v>Tierra del Fuego1</v>
      </c>
      <c r="AN256" s="103" t="str">
        <f t="shared" si="141"/>
        <v>Tierra del Fuego2</v>
      </c>
      <c r="AO256" s="103" t="str">
        <f t="shared" si="141"/>
        <v>Tierra del Fuego3</v>
      </c>
      <c r="AP256" s="103" t="str">
        <f t="shared" si="141"/>
        <v>Tierra del Fuego4</v>
      </c>
      <c r="AQ256" s="103" t="str">
        <f t="shared" si="141"/>
        <v>Tierra del Fuego5</v>
      </c>
      <c r="AR256" s="103" t="str">
        <f t="shared" si="141"/>
        <v>Tierra del Fuego6</v>
      </c>
      <c r="AS256" s="104" t="str">
        <f t="shared" si="141"/>
        <v>Tierra del Fuego7</v>
      </c>
    </row>
    <row r="257" spans="1:45" ht="15.75" thickBot="1" x14ac:dyDescent="0.3">
      <c r="A257" s="96" t="s">
        <v>506</v>
      </c>
      <c r="B257" s="160"/>
      <c r="C257" s="161">
        <f>SUMIF('Todas las localidades'!$AR$8:$AR$967,'Estr. fij x períodos'!AM257,'Todas las localidades'!$AC$8:$AC$967)</f>
        <v>0</v>
      </c>
      <c r="D257" s="161">
        <f>SUMIF('Todas las localidades'!$AR$8:$AR$967,'Estr. fij x períodos'!AN257,'Todas las localidades'!$AC$8:$AC$967)</f>
        <v>498579</v>
      </c>
      <c r="E257" s="161">
        <f>SUMIF('Todas las localidades'!$AR$8:$AR$967,'Estr. fij x períodos'!AO257,'Todas las localidades'!$AC$8:$AC$967)</f>
        <v>0</v>
      </c>
      <c r="F257" s="161">
        <f>SUMIF('Todas las localidades'!$AR$8:$AR$967,'Estr. fij x períodos'!AP257,'Todas las localidades'!$AC$8:$AC$967)</f>
        <v>29355</v>
      </c>
      <c r="G257" s="162">
        <f>SUMIF('Todas las localidades'!$AR$8:$AR$967,'Estr. fij x períodos'!AQ257,'Todas las localidades'!$AC$8:$AC$967)</f>
        <v>126057</v>
      </c>
      <c r="H257" s="163">
        <f>SUMIF('Todas las localidades'!$AR$8:$AR$967,'Estr. fij x períodos'!AR257,'Todas las localidades'!$AC$8:$AC$967)</f>
        <v>32106</v>
      </c>
      <c r="I257" s="163"/>
      <c r="J257" s="163"/>
      <c r="K257" s="163"/>
      <c r="L257" s="163"/>
      <c r="M257" s="163">
        <f>SUMIF('Todas las localidades'!$AR$8:$AR$967,'Estr. fij x períodos'!AS257,'Todas las localidades'!$AC$8:$AC$967)</f>
        <v>19387</v>
      </c>
      <c r="N257" s="166">
        <f t="shared" si="131"/>
        <v>705484</v>
      </c>
      <c r="P257" s="96" t="s">
        <v>506</v>
      </c>
      <c r="Q257" s="175"/>
      <c r="R257" s="176">
        <f t="shared" si="132"/>
        <v>0</v>
      </c>
      <c r="S257" s="176">
        <f t="shared" si="133"/>
        <v>2.1144343064749287</v>
      </c>
      <c r="T257" s="176">
        <f t="shared" si="134"/>
        <v>0</v>
      </c>
      <c r="U257" s="176">
        <f t="shared" si="135"/>
        <v>0.12449224509369933</v>
      </c>
      <c r="V257" s="176">
        <f t="shared" si="136"/>
        <v>0.53459781774063908</v>
      </c>
      <c r="W257" s="176">
        <f t="shared" si="137"/>
        <v>0.13615901962113136</v>
      </c>
      <c r="X257" s="182">
        <f t="shared" si="138"/>
        <v>8.2218741462495276E-2</v>
      </c>
      <c r="Y257" s="177">
        <f t="shared" si="139"/>
        <v>2.9919021303928934</v>
      </c>
      <c r="AK257" s="96" t="s">
        <v>506</v>
      </c>
      <c r="AL257" s="112"/>
      <c r="AM257" s="103" t="str">
        <f t="shared" si="141"/>
        <v>Tucumán1</v>
      </c>
      <c r="AN257" s="103" t="str">
        <f t="shared" si="141"/>
        <v>Tucumán2</v>
      </c>
      <c r="AO257" s="103" t="str">
        <f t="shared" si="141"/>
        <v>Tucumán3</v>
      </c>
      <c r="AP257" s="103" t="str">
        <f t="shared" si="141"/>
        <v>Tucumán4</v>
      </c>
      <c r="AQ257" s="103" t="str">
        <f t="shared" si="141"/>
        <v>Tucumán5</v>
      </c>
      <c r="AR257" s="103" t="str">
        <f t="shared" si="141"/>
        <v>Tucumán6</v>
      </c>
      <c r="AS257" s="104" t="str">
        <f t="shared" si="141"/>
        <v>Tucumán7</v>
      </c>
    </row>
    <row r="258" spans="1:45" x14ac:dyDescent="0.25">
      <c r="A258" s="89"/>
      <c r="B258" s="86">
        <f>SUM(B234:B257)</f>
        <v>9969826</v>
      </c>
      <c r="C258" s="87">
        <f>SUM(C234:C257)</f>
        <v>1977307</v>
      </c>
      <c r="D258" s="87">
        <f t="shared" ref="D258:M258" si="142">SUM(D234:D257)</f>
        <v>2358280</v>
      </c>
      <c r="E258" s="87">
        <f t="shared" si="142"/>
        <v>3051537</v>
      </c>
      <c r="F258" s="87">
        <f t="shared" si="142"/>
        <v>1664475</v>
      </c>
      <c r="G258" s="87">
        <f t="shared" si="142"/>
        <v>3007021</v>
      </c>
      <c r="H258" s="87">
        <f t="shared" si="142"/>
        <v>874839</v>
      </c>
      <c r="I258" s="88"/>
      <c r="J258" s="88"/>
      <c r="K258" s="88"/>
      <c r="L258" s="88"/>
      <c r="M258" s="88">
        <f t="shared" si="142"/>
        <v>676497</v>
      </c>
      <c r="N258" s="167">
        <f t="shared" si="131"/>
        <v>23579782</v>
      </c>
      <c r="P258" s="89"/>
      <c r="Q258" s="178">
        <f>SUM(Q234:Q257)</f>
        <v>42.281247553518519</v>
      </c>
      <c r="R258" s="179">
        <f>SUM(R234:R257)</f>
        <v>8.3856033953155293</v>
      </c>
      <c r="S258" s="179">
        <f t="shared" ref="S258:X258" si="143">SUM(S234:S257)</f>
        <v>10.001279910051755</v>
      </c>
      <c r="T258" s="179">
        <f t="shared" si="143"/>
        <v>12.94132829557118</v>
      </c>
      <c r="U258" s="179">
        <f t="shared" si="143"/>
        <v>7.0589074996537304</v>
      </c>
      <c r="V258" s="179">
        <f t="shared" si="143"/>
        <v>12.752539442476611</v>
      </c>
      <c r="W258" s="179">
        <f t="shared" si="143"/>
        <v>3.7101233590709191</v>
      </c>
      <c r="X258" s="180">
        <f t="shared" si="143"/>
        <v>2.8689705443417584</v>
      </c>
      <c r="Y258" s="169">
        <f t="shared" si="139"/>
        <v>100</v>
      </c>
    </row>
    <row r="261" spans="1:45" x14ac:dyDescent="0.25">
      <c r="A261" s="336">
        <v>1970</v>
      </c>
      <c r="B261" s="336"/>
      <c r="C261" s="336"/>
      <c r="D261" s="336"/>
      <c r="E261" s="336"/>
      <c r="F261" s="336"/>
      <c r="G261" s="336"/>
      <c r="H261" s="336"/>
      <c r="I261" s="336"/>
      <c r="J261" s="336"/>
      <c r="K261" s="336"/>
      <c r="L261" s="336"/>
      <c r="M261" s="336"/>
      <c r="N261" s="336"/>
      <c r="P261" s="336">
        <v>1970</v>
      </c>
      <c r="Q261" s="336"/>
      <c r="R261" s="336"/>
      <c r="S261" s="336"/>
      <c r="T261" s="336"/>
      <c r="U261" s="336"/>
      <c r="V261" s="336"/>
      <c r="W261" s="336"/>
      <c r="X261" s="336"/>
      <c r="Y261" s="336"/>
    </row>
    <row r="262" spans="1:45" ht="15" customHeight="1" x14ac:dyDescent="0.25">
      <c r="A262" s="333" t="s">
        <v>27</v>
      </c>
      <c r="B262" s="338" t="s">
        <v>966</v>
      </c>
      <c r="C262" s="339"/>
      <c r="D262" s="339"/>
      <c r="E262" s="339"/>
      <c r="F262" s="339"/>
      <c r="G262" s="339"/>
      <c r="H262" s="339"/>
      <c r="I262" s="340"/>
      <c r="J262" s="340"/>
      <c r="K262" s="340"/>
      <c r="L262" s="340"/>
      <c r="M262" s="345"/>
      <c r="N262" s="346" t="s">
        <v>967</v>
      </c>
      <c r="P262" s="333" t="s">
        <v>27</v>
      </c>
      <c r="Q262" s="338" t="s">
        <v>966</v>
      </c>
      <c r="R262" s="339"/>
      <c r="S262" s="339"/>
      <c r="T262" s="339"/>
      <c r="U262" s="339"/>
      <c r="V262" s="339"/>
      <c r="W262" s="339"/>
      <c r="X262" s="345"/>
      <c r="Y262" s="343" t="s">
        <v>967</v>
      </c>
      <c r="AK262" s="336" t="s">
        <v>931</v>
      </c>
      <c r="AL262" s="338" t="s">
        <v>966</v>
      </c>
      <c r="AM262" s="339"/>
      <c r="AN262" s="339"/>
      <c r="AO262" s="339"/>
      <c r="AP262" s="339"/>
      <c r="AQ262" s="339"/>
      <c r="AR262" s="339"/>
      <c r="AS262" s="340"/>
    </row>
    <row r="263" spans="1:45" ht="15.75" thickBot="1" x14ac:dyDescent="0.3">
      <c r="A263" s="333"/>
      <c r="B263" s="107" t="s">
        <v>940</v>
      </c>
      <c r="C263" s="105">
        <v>1</v>
      </c>
      <c r="D263" s="105">
        <v>2</v>
      </c>
      <c r="E263" s="105">
        <v>3</v>
      </c>
      <c r="F263" s="105">
        <v>4</v>
      </c>
      <c r="G263" s="105">
        <v>5</v>
      </c>
      <c r="H263" s="105">
        <v>6</v>
      </c>
      <c r="I263" s="106"/>
      <c r="J263" s="106"/>
      <c r="K263" s="106"/>
      <c r="L263" s="106"/>
      <c r="M263" s="115">
        <v>7</v>
      </c>
      <c r="N263" s="344"/>
      <c r="P263" s="333"/>
      <c r="Q263" s="107" t="s">
        <v>940</v>
      </c>
      <c r="R263" s="105">
        <v>1</v>
      </c>
      <c r="S263" s="105">
        <v>2</v>
      </c>
      <c r="T263" s="105">
        <v>3</v>
      </c>
      <c r="U263" s="105">
        <v>4</v>
      </c>
      <c r="V263" s="105">
        <v>5</v>
      </c>
      <c r="W263" s="105">
        <v>6</v>
      </c>
      <c r="X263" s="115">
        <v>7</v>
      </c>
      <c r="Y263" s="344"/>
      <c r="AK263" s="337"/>
      <c r="AL263" s="107" t="s">
        <v>940</v>
      </c>
      <c r="AM263" s="105">
        <v>1</v>
      </c>
      <c r="AN263" s="105">
        <v>2</v>
      </c>
      <c r="AO263" s="105">
        <v>3</v>
      </c>
      <c r="AP263" s="105">
        <v>4</v>
      </c>
      <c r="AQ263" s="105">
        <v>5</v>
      </c>
      <c r="AR263" s="105">
        <v>6</v>
      </c>
      <c r="AS263" s="106">
        <v>7</v>
      </c>
    </row>
    <row r="264" spans="1:45" x14ac:dyDescent="0.25">
      <c r="A264" s="92" t="s">
        <v>940</v>
      </c>
      <c r="B264" s="156">
        <f>SUMIF('Todas las localidades'!$AR$8:$AR$967,'Estr. fij x períodos'!AL264,'Todas las localidades'!$AD$8:$AD$967)</f>
        <v>8451495</v>
      </c>
      <c r="C264" s="157"/>
      <c r="D264" s="157"/>
      <c r="E264" s="157"/>
      <c r="F264" s="157"/>
      <c r="G264" s="157"/>
      <c r="H264" s="157"/>
      <c r="I264" s="164"/>
      <c r="J264" s="164"/>
      <c r="K264" s="164"/>
      <c r="L264" s="164"/>
      <c r="M264" s="164"/>
      <c r="N264" s="119">
        <f>SUM(B264:M264)</f>
        <v>8451495</v>
      </c>
      <c r="P264" s="92" t="s">
        <v>940</v>
      </c>
      <c r="Q264" s="168">
        <f>B264/$N$288*100</f>
        <v>44.627529279853348</v>
      </c>
      <c r="R264" s="170"/>
      <c r="S264" s="170"/>
      <c r="T264" s="170"/>
      <c r="U264" s="170"/>
      <c r="V264" s="170"/>
      <c r="W264" s="170"/>
      <c r="X264" s="171"/>
      <c r="Y264" s="172">
        <f>SUM(Q264:X264)</f>
        <v>44.627529279853348</v>
      </c>
      <c r="AK264" s="92" t="s">
        <v>940</v>
      </c>
      <c r="AL264" s="108" t="str">
        <f>CONCATENATE($AK264,AL$28)</f>
        <v>GBAGBA</v>
      </c>
      <c r="AM264" s="110"/>
      <c r="AN264" s="110"/>
      <c r="AO264" s="110"/>
      <c r="AP264" s="110"/>
      <c r="AQ264" s="110"/>
      <c r="AR264" s="110"/>
      <c r="AS264" s="111"/>
    </row>
    <row r="265" spans="1:45" x14ac:dyDescent="0.25">
      <c r="A265" s="95" t="s">
        <v>36</v>
      </c>
      <c r="B265" s="158"/>
      <c r="C265" s="113">
        <f>SUMIF('Todas las localidades'!$AR$8:$AR$967,'Estr. fij x períodos'!AM265,'Todas las localidades'!$AD$8:$AD$967)</f>
        <v>0</v>
      </c>
      <c r="D265" s="113">
        <f>SUMIF('Todas las localidades'!$AR$8:$AR$967,'Estr. fij x períodos'!AN265,'Todas las localidades'!$AD$8:$AD$967)</f>
        <v>798206</v>
      </c>
      <c r="E265" s="113">
        <f>SUMIF('Todas las localidades'!$AR$8:$AR$967,'Estr. fij x períodos'!AO265,'Todas las localidades'!$AD$8:$AD$967)</f>
        <v>315166</v>
      </c>
      <c r="F265" s="113">
        <f>SUMIF('Todas las localidades'!$AR$8:$AR$967,'Estr. fij x períodos'!AP265,'Todas las localidades'!$AD$8:$AD$967)</f>
        <v>530588</v>
      </c>
      <c r="G265" s="113">
        <f>SUMIF('Todas las localidades'!$AR$8:$AR$967,'Estr. fij x períodos'!AQ265,'Todas las localidades'!$AD$8:$AD$967)</f>
        <v>680679</v>
      </c>
      <c r="H265" s="113">
        <f>SUMIF('Todas las localidades'!$AR$8:$AR$967,'Estr. fij x períodos'!AR265,'Todas las localidades'!$AD$8:$AD$967)</f>
        <v>152138</v>
      </c>
      <c r="I265" s="114"/>
      <c r="J265" s="114"/>
      <c r="K265" s="114"/>
      <c r="L265" s="114"/>
      <c r="M265" s="114">
        <f>SUMIF('Todas las localidades'!$AR$8:$AR$967,'Estr. fij x períodos'!AS265,'Todas las localidades'!$AD$8:$AD$967)</f>
        <v>104215</v>
      </c>
      <c r="N265" s="165">
        <f t="shared" ref="N265:N288" si="144">SUM(B265:M265)</f>
        <v>2580992</v>
      </c>
      <c r="P265" s="95" t="s">
        <v>36</v>
      </c>
      <c r="Q265" s="173"/>
      <c r="R265" s="174">
        <f t="shared" ref="R265:R287" si="145">C265/$N$288*100</f>
        <v>0</v>
      </c>
      <c r="S265" s="174">
        <f t="shared" ref="S265:S287" si="146">D265/$N$288*100</f>
        <v>4.2148710537431091</v>
      </c>
      <c r="T265" s="174">
        <f t="shared" ref="T265:T287" si="147">E265/$N$288*100</f>
        <v>1.664212058696628</v>
      </c>
      <c r="U265" s="174">
        <f t="shared" ref="U265:U287" si="148">F265/$N$288*100</f>
        <v>2.8017328893336422</v>
      </c>
      <c r="V265" s="174">
        <f t="shared" ref="V265:V287" si="149">G265/$N$288*100</f>
        <v>3.5942779357594481</v>
      </c>
      <c r="W265" s="174">
        <f t="shared" ref="W265:W287" si="150">H265/$N$288*100</f>
        <v>0.8033540870080772</v>
      </c>
      <c r="X265" s="181">
        <f t="shared" ref="X265:X287" si="151">M265/$N$288*100</f>
        <v>0.55030003140271833</v>
      </c>
      <c r="Y265" s="169">
        <f t="shared" ref="Y265:Y288" si="152">SUM(Q265:X265)</f>
        <v>13.628748055943625</v>
      </c>
      <c r="AK265" s="95" t="s">
        <v>36</v>
      </c>
      <c r="AL265" s="112"/>
      <c r="AM265" s="103" t="str">
        <f t="shared" ref="AM265:AS280" si="153">CONCATENATE($AK265,AM$28)</f>
        <v>Buenos Aires1</v>
      </c>
      <c r="AN265" s="103" t="str">
        <f t="shared" si="153"/>
        <v>Buenos Aires2</v>
      </c>
      <c r="AO265" s="103" t="str">
        <f t="shared" si="153"/>
        <v>Buenos Aires3</v>
      </c>
      <c r="AP265" s="103" t="str">
        <f t="shared" si="153"/>
        <v>Buenos Aires4</v>
      </c>
      <c r="AQ265" s="103" t="str">
        <f t="shared" si="153"/>
        <v>Buenos Aires5</v>
      </c>
      <c r="AR265" s="103" t="str">
        <f t="shared" si="153"/>
        <v>Buenos Aires6</v>
      </c>
      <c r="AS265" s="104" t="str">
        <f t="shared" si="153"/>
        <v>Buenos Aires7</v>
      </c>
    </row>
    <row r="266" spans="1:45" x14ac:dyDescent="0.25">
      <c r="A266" s="95" t="s">
        <v>1</v>
      </c>
      <c r="B266" s="158"/>
      <c r="C266" s="113">
        <f>SUMIF('Todas las localidades'!$AR$8:$AR$967,'Estr. fij x períodos'!AM266,'Todas las localidades'!$AD$8:$AD$967)</f>
        <v>0</v>
      </c>
      <c r="D266" s="113">
        <f>SUMIF('Todas las localidades'!$AR$8:$AR$967,'Estr. fij x períodos'!AN266,'Todas las localidades'!$AD$8:$AD$967)</f>
        <v>0</v>
      </c>
      <c r="E266" s="113">
        <f>SUMIF('Todas las localidades'!$AR$8:$AR$967,'Estr. fij x períodos'!AO266,'Todas las localidades'!$AD$8:$AD$967)</f>
        <v>66918</v>
      </c>
      <c r="F266" s="113">
        <f>SUMIF('Todas las localidades'!$AR$8:$AR$967,'Estr. fij x períodos'!AP266,'Todas las localidades'!$AD$8:$AD$967)</f>
        <v>0</v>
      </c>
      <c r="G266" s="113">
        <f>SUMIF('Todas las localidades'!$AR$8:$AR$967,'Estr. fij x períodos'!AQ266,'Todas las localidades'!$AD$8:$AD$967)</f>
        <v>25483</v>
      </c>
      <c r="H266" s="113">
        <f>SUMIF('Todas las localidades'!$AR$8:$AR$967,'Estr. fij x períodos'!AR266,'Todas las localidades'!$AD$8:$AD$967)</f>
        <v>0</v>
      </c>
      <c r="I266" s="114"/>
      <c r="J266" s="114"/>
      <c r="K266" s="114"/>
      <c r="L266" s="114"/>
      <c r="M266" s="114">
        <f>SUMIF('Todas las localidades'!$AR$8:$AR$967,'Estr. fij x períodos'!AS266,'Todas las localidades'!$AD$8:$AD$967)</f>
        <v>10697</v>
      </c>
      <c r="N266" s="165">
        <f t="shared" si="144"/>
        <v>103098</v>
      </c>
      <c r="P266" s="95" t="s">
        <v>1</v>
      </c>
      <c r="Q266" s="173"/>
      <c r="R266" s="174">
        <f t="shared" si="145"/>
        <v>0</v>
      </c>
      <c r="S266" s="174">
        <f t="shared" si="146"/>
        <v>0</v>
      </c>
      <c r="T266" s="174">
        <f t="shared" si="147"/>
        <v>0.35335582690982204</v>
      </c>
      <c r="U266" s="174">
        <f t="shared" si="148"/>
        <v>0</v>
      </c>
      <c r="V266" s="174">
        <f t="shared" si="149"/>
        <v>0.13456120232438201</v>
      </c>
      <c r="W266" s="174">
        <f t="shared" si="150"/>
        <v>0</v>
      </c>
      <c r="X266" s="181">
        <f t="shared" si="151"/>
        <v>5.6484761655374735E-2</v>
      </c>
      <c r="Y266" s="169">
        <f t="shared" si="152"/>
        <v>0.54440179088957874</v>
      </c>
      <c r="AK266" s="95" t="s">
        <v>1</v>
      </c>
      <c r="AL266" s="112"/>
      <c r="AM266" s="103" t="str">
        <f t="shared" si="153"/>
        <v>Catamarca1</v>
      </c>
      <c r="AN266" s="103" t="str">
        <f t="shared" si="153"/>
        <v>Catamarca2</v>
      </c>
      <c r="AO266" s="103" t="str">
        <f t="shared" si="153"/>
        <v>Catamarca3</v>
      </c>
      <c r="AP266" s="103" t="str">
        <f t="shared" si="153"/>
        <v>Catamarca4</v>
      </c>
      <c r="AQ266" s="103" t="str">
        <f t="shared" si="153"/>
        <v>Catamarca5</v>
      </c>
      <c r="AR266" s="103" t="str">
        <f t="shared" si="153"/>
        <v>Catamarca6</v>
      </c>
      <c r="AS266" s="104" t="str">
        <f t="shared" si="153"/>
        <v>Catamarca7</v>
      </c>
    </row>
    <row r="267" spans="1:45" x14ac:dyDescent="0.25">
      <c r="A267" s="95" t="s">
        <v>199</v>
      </c>
      <c r="B267" s="158"/>
      <c r="C267" s="113">
        <f>SUMIF('Todas las localidades'!$AR$8:$AR$967,'Estr. fij x períodos'!AM267,'Todas las localidades'!$AD$8:$AD$967)</f>
        <v>0</v>
      </c>
      <c r="D267" s="113">
        <f>SUMIF('Todas las localidades'!$AR$8:$AR$967,'Estr. fij x períodos'!AN267,'Todas las localidades'!$AD$8:$AD$967)</f>
        <v>0</v>
      </c>
      <c r="E267" s="113">
        <f>SUMIF('Todas las localidades'!$AR$8:$AR$967,'Estr. fij x períodos'!AO267,'Todas las localidades'!$AD$8:$AD$967)</f>
        <v>148191</v>
      </c>
      <c r="F267" s="113">
        <f>SUMIF('Todas las localidades'!$AR$8:$AR$967,'Estr. fij x períodos'!AP267,'Todas las localidades'!$AD$8:$AD$967)</f>
        <v>34341</v>
      </c>
      <c r="G267" s="113">
        <f>SUMIF('Todas las localidades'!$AR$8:$AR$967,'Estr. fij x períodos'!AQ267,'Todas las localidades'!$AD$8:$AD$967)</f>
        <v>79132</v>
      </c>
      <c r="H267" s="113">
        <f>SUMIF('Todas las localidades'!$AR$8:$AR$967,'Estr. fij x períodos'!AR267,'Todas las localidades'!$AD$8:$AD$967)</f>
        <v>23775</v>
      </c>
      <c r="I267" s="114"/>
      <c r="J267" s="114"/>
      <c r="K267" s="114"/>
      <c r="L267" s="114"/>
      <c r="M267" s="114">
        <f>SUMIF('Todas las localidades'!$AR$8:$AR$967,'Estr. fij x períodos'!AS267,'Todas las localidades'!$AD$8:$AD$967)</f>
        <v>10992</v>
      </c>
      <c r="N267" s="165">
        <f t="shared" si="144"/>
        <v>296431</v>
      </c>
      <c r="P267" s="95" t="s">
        <v>199</v>
      </c>
      <c r="Q267" s="173"/>
      <c r="R267" s="174">
        <f t="shared" si="145"/>
        <v>0</v>
      </c>
      <c r="S267" s="174">
        <f t="shared" si="146"/>
        <v>0</v>
      </c>
      <c r="T267" s="174">
        <f t="shared" si="147"/>
        <v>0.78251222908026896</v>
      </c>
      <c r="U267" s="174">
        <f t="shared" si="148"/>
        <v>0.18133525287531305</v>
      </c>
      <c r="V267" s="174">
        <f t="shared" si="149"/>
        <v>0.41785100115108098</v>
      </c>
      <c r="W267" s="174">
        <f t="shared" si="150"/>
        <v>0.12554222757376218</v>
      </c>
      <c r="X267" s="181">
        <f t="shared" si="151"/>
        <v>5.8042488559023935E-2</v>
      </c>
      <c r="Y267" s="169">
        <f t="shared" si="152"/>
        <v>1.5652831992394489</v>
      </c>
      <c r="AK267" s="95" t="s">
        <v>199</v>
      </c>
      <c r="AL267" s="112"/>
      <c r="AM267" s="103" t="str">
        <f t="shared" si="153"/>
        <v>Chaco1</v>
      </c>
      <c r="AN267" s="103" t="str">
        <f t="shared" si="153"/>
        <v>Chaco2</v>
      </c>
      <c r="AO267" s="103" t="str">
        <f t="shared" si="153"/>
        <v>Chaco3</v>
      </c>
      <c r="AP267" s="103" t="str">
        <f t="shared" si="153"/>
        <v>Chaco4</v>
      </c>
      <c r="AQ267" s="103" t="str">
        <f t="shared" si="153"/>
        <v>Chaco5</v>
      </c>
      <c r="AR267" s="103" t="str">
        <f t="shared" si="153"/>
        <v>Chaco6</v>
      </c>
      <c r="AS267" s="104" t="str">
        <f t="shared" si="153"/>
        <v>Chaco7</v>
      </c>
    </row>
    <row r="268" spans="1:45" x14ac:dyDescent="0.25">
      <c r="A268" s="95" t="s">
        <v>260</v>
      </c>
      <c r="B268" s="158"/>
      <c r="C268" s="113">
        <f>SUMIF('Todas las localidades'!$AR$8:$AR$967,'Estr. fij x períodos'!AM268,'Todas las localidades'!$AD$8:$AD$967)</f>
        <v>0</v>
      </c>
      <c r="D268" s="113">
        <f>SUMIF('Todas las localidades'!$AR$8:$AR$967,'Estr. fij x períodos'!AN268,'Todas las localidades'!$AD$8:$AD$967)</f>
        <v>0</v>
      </c>
      <c r="E268" s="113">
        <f>SUMIF('Todas las localidades'!$AR$8:$AR$967,'Estr. fij x períodos'!AO268,'Todas las localidades'!$AD$8:$AD$967)</f>
        <v>75848</v>
      </c>
      <c r="F268" s="113">
        <f>SUMIF('Todas las localidades'!$AR$8:$AR$967,'Estr. fij x períodos'!AP268,'Todas las localidades'!$AD$8:$AD$967)</f>
        <v>30329</v>
      </c>
      <c r="G268" s="113">
        <f>SUMIF('Todas las localidades'!$AR$8:$AR$967,'Estr. fij x períodos'!AQ268,'Todas las localidades'!$AD$8:$AD$967)</f>
        <v>26555</v>
      </c>
      <c r="H268" s="113">
        <f>SUMIF('Todas las localidades'!$AR$8:$AR$967,'Estr. fij x períodos'!AR268,'Todas las localidades'!$AD$8:$AD$967)</f>
        <v>1674</v>
      </c>
      <c r="I268" s="114"/>
      <c r="J268" s="114"/>
      <c r="K268" s="114"/>
      <c r="L268" s="114"/>
      <c r="M268" s="114">
        <f>SUMIF('Todas las localidades'!$AR$8:$AR$967,'Estr. fij x períodos'!AS268,'Todas las localidades'!$AD$8:$AD$967)</f>
        <v>8446</v>
      </c>
      <c r="N268" s="165">
        <f t="shared" si="144"/>
        <v>142852</v>
      </c>
      <c r="P268" s="95" t="s">
        <v>260</v>
      </c>
      <c r="Q268" s="173"/>
      <c r="R268" s="174">
        <f t="shared" si="145"/>
        <v>0</v>
      </c>
      <c r="S268" s="174">
        <f t="shared" si="146"/>
        <v>0</v>
      </c>
      <c r="T268" s="174">
        <f t="shared" si="147"/>
        <v>0.40051006843384712</v>
      </c>
      <c r="U268" s="174">
        <f t="shared" si="148"/>
        <v>0.16015016698568385</v>
      </c>
      <c r="V268" s="174">
        <f t="shared" si="149"/>
        <v>0.14022182347933776</v>
      </c>
      <c r="W268" s="174">
        <f t="shared" si="150"/>
        <v>8.839440124436505E-3</v>
      </c>
      <c r="X268" s="181">
        <f t="shared" si="151"/>
        <v>4.4598513316004014E-2</v>
      </c>
      <c r="Y268" s="169">
        <f t="shared" si="152"/>
        <v>0.75432001233930923</v>
      </c>
      <c r="AK268" s="95" t="s">
        <v>260</v>
      </c>
      <c r="AL268" s="112"/>
      <c r="AM268" s="103" t="str">
        <f t="shared" si="153"/>
        <v>Chubut1</v>
      </c>
      <c r="AN268" s="103" t="str">
        <f t="shared" si="153"/>
        <v>Chubut2</v>
      </c>
      <c r="AO268" s="103" t="str">
        <f t="shared" si="153"/>
        <v>Chubut3</v>
      </c>
      <c r="AP268" s="103" t="str">
        <f t="shared" si="153"/>
        <v>Chubut4</v>
      </c>
      <c r="AQ268" s="103" t="str">
        <f t="shared" si="153"/>
        <v>Chubut5</v>
      </c>
      <c r="AR268" s="103" t="str">
        <f t="shared" si="153"/>
        <v>Chubut6</v>
      </c>
      <c r="AS268" s="104" t="str">
        <f t="shared" si="153"/>
        <v>Chubut7</v>
      </c>
    </row>
    <row r="269" spans="1:45" x14ac:dyDescent="0.25">
      <c r="A269" s="95" t="s">
        <v>276</v>
      </c>
      <c r="B269" s="158"/>
      <c r="C269" s="113">
        <f>SUMIF('Todas las localidades'!$AR$8:$AR$967,'Estr. fij x períodos'!AM269,'Todas las localidades'!$AD$8:$AD$967)</f>
        <v>820183</v>
      </c>
      <c r="D269" s="113">
        <f>SUMIF('Todas las localidades'!$AR$8:$AR$967,'Estr. fij x períodos'!AN269,'Todas las localidades'!$AD$8:$AD$967)</f>
        <v>0</v>
      </c>
      <c r="E269" s="113">
        <f>SUMIF('Todas las localidades'!$AR$8:$AR$967,'Estr. fij x períodos'!AO269,'Todas las localidades'!$AD$8:$AD$967)</f>
        <v>92813</v>
      </c>
      <c r="F269" s="113">
        <f>SUMIF('Todas las localidades'!$AR$8:$AR$967,'Estr. fij x períodos'!AP269,'Todas las localidades'!$AD$8:$AD$967)</f>
        <v>125262</v>
      </c>
      <c r="G269" s="113">
        <f>SUMIF('Todas las localidades'!$AR$8:$AR$967,'Estr. fij x períodos'!AQ269,'Todas las localidades'!$AD$8:$AD$967)</f>
        <v>343988</v>
      </c>
      <c r="H269" s="113">
        <f>SUMIF('Todas las localidades'!$AR$8:$AR$967,'Estr. fij x períodos'!AR269,'Todas las localidades'!$AD$8:$AD$967)</f>
        <v>157916</v>
      </c>
      <c r="I269" s="114"/>
      <c r="J269" s="114"/>
      <c r="K269" s="114"/>
      <c r="L269" s="114"/>
      <c r="M269" s="114">
        <f>SUMIF('Todas las localidades'!$AR$8:$AR$967,'Estr. fij x períodos'!AS269,'Todas las localidades'!$AD$8:$AD$967)</f>
        <v>87189</v>
      </c>
      <c r="N269" s="165">
        <f t="shared" si="144"/>
        <v>1627351</v>
      </c>
      <c r="P269" s="95" t="s">
        <v>276</v>
      </c>
      <c r="Q269" s="173"/>
      <c r="R269" s="174">
        <f t="shared" si="145"/>
        <v>4.3309190678498846</v>
      </c>
      <c r="S269" s="174">
        <f t="shared" si="146"/>
        <v>0</v>
      </c>
      <c r="T269" s="174">
        <f t="shared" si="147"/>
        <v>0.49009256646913102</v>
      </c>
      <c r="U269" s="174">
        <f t="shared" si="148"/>
        <v>0.66143724544036175</v>
      </c>
      <c r="V269" s="174">
        <f t="shared" si="149"/>
        <v>1.8164046173982464</v>
      </c>
      <c r="W269" s="174">
        <f t="shared" si="150"/>
        <v>0.83386441259887412</v>
      </c>
      <c r="X269" s="181">
        <f t="shared" si="151"/>
        <v>0.46039542712634079</v>
      </c>
      <c r="Y269" s="169">
        <f t="shared" si="152"/>
        <v>8.5931133368828387</v>
      </c>
      <c r="AK269" s="95" t="s">
        <v>276</v>
      </c>
      <c r="AL269" s="112"/>
      <c r="AM269" s="103" t="str">
        <f t="shared" si="153"/>
        <v>Córdoba1</v>
      </c>
      <c r="AN269" s="103" t="str">
        <f t="shared" si="153"/>
        <v>Córdoba2</v>
      </c>
      <c r="AO269" s="103" t="str">
        <f t="shared" si="153"/>
        <v>Córdoba3</v>
      </c>
      <c r="AP269" s="103" t="str">
        <f t="shared" si="153"/>
        <v>Córdoba4</v>
      </c>
      <c r="AQ269" s="103" t="str">
        <f t="shared" si="153"/>
        <v>Córdoba5</v>
      </c>
      <c r="AR269" s="103" t="str">
        <f t="shared" si="153"/>
        <v>Córdoba6</v>
      </c>
      <c r="AS269" s="104" t="str">
        <f t="shared" si="153"/>
        <v>Córdoba7</v>
      </c>
    </row>
    <row r="270" spans="1:45" x14ac:dyDescent="0.25">
      <c r="A270" s="95" t="s">
        <v>396</v>
      </c>
      <c r="B270" s="158"/>
      <c r="C270" s="113">
        <f>SUMIF('Todas las localidades'!$AR$8:$AR$967,'Estr. fij x períodos'!AM270,'Todas las localidades'!$AD$8:$AD$967)</f>
        <v>0</v>
      </c>
      <c r="D270" s="113">
        <f>SUMIF('Todas las localidades'!$AR$8:$AR$967,'Estr. fij x períodos'!AN270,'Todas las localidades'!$AD$8:$AD$967)</f>
        <v>0</v>
      </c>
      <c r="E270" s="113">
        <f>SUMIF('Todas las localidades'!$AR$8:$AR$967,'Estr. fij x períodos'!AO270,'Todas las localidades'!$AD$8:$AD$967)</f>
        <v>132510</v>
      </c>
      <c r="F270" s="113">
        <f>SUMIF('Todas las localidades'!$AR$8:$AR$967,'Estr. fij x períodos'!AP270,'Todas las localidades'!$AD$8:$AD$967)</f>
        <v>39367</v>
      </c>
      <c r="G270" s="113">
        <f>SUMIF('Todas las localidades'!$AR$8:$AR$967,'Estr. fij x períodos'!AQ270,'Todas las localidades'!$AD$8:$AD$967)</f>
        <v>118650</v>
      </c>
      <c r="H270" s="113">
        <f>SUMIF('Todas las localidades'!$AR$8:$AR$967,'Estr. fij x períodos'!AR270,'Todas las localidades'!$AD$8:$AD$967)</f>
        <v>26536</v>
      </c>
      <c r="I270" s="114"/>
      <c r="J270" s="114"/>
      <c r="K270" s="114"/>
      <c r="L270" s="114"/>
      <c r="M270" s="114">
        <f>SUMIF('Todas las localidades'!$AR$8:$AR$967,'Estr. fij x períodos'!AS270,'Todas las localidades'!$AD$8:$AD$967)</f>
        <v>16614</v>
      </c>
      <c r="N270" s="165">
        <f t="shared" si="144"/>
        <v>333677</v>
      </c>
      <c r="P270" s="95" t="s">
        <v>396</v>
      </c>
      <c r="Q270" s="173"/>
      <c r="R270" s="174">
        <f t="shared" si="145"/>
        <v>0</v>
      </c>
      <c r="S270" s="174">
        <f t="shared" si="146"/>
        <v>0</v>
      </c>
      <c r="T270" s="174">
        <f t="shared" si="147"/>
        <v>0.69970980339849542</v>
      </c>
      <c r="U270" s="174">
        <f t="shared" si="148"/>
        <v>0.20787469496934999</v>
      </c>
      <c r="V270" s="174">
        <f t="shared" si="149"/>
        <v>0.62652304107789214</v>
      </c>
      <c r="W270" s="174">
        <f t="shared" si="150"/>
        <v>0.14012149530588239</v>
      </c>
      <c r="X270" s="181">
        <f t="shared" si="151"/>
        <v>8.7729067041450476E-2</v>
      </c>
      <c r="Y270" s="169">
        <f t="shared" si="152"/>
        <v>1.7619581017930706</v>
      </c>
      <c r="AK270" s="95" t="s">
        <v>396</v>
      </c>
      <c r="AL270" s="112"/>
      <c r="AM270" s="103" t="str">
        <f t="shared" si="153"/>
        <v>Corrientes1</v>
      </c>
      <c r="AN270" s="103" t="str">
        <f t="shared" si="153"/>
        <v>Corrientes2</v>
      </c>
      <c r="AO270" s="103" t="str">
        <f t="shared" si="153"/>
        <v>Corrientes3</v>
      </c>
      <c r="AP270" s="103" t="str">
        <f t="shared" si="153"/>
        <v>Corrientes4</v>
      </c>
      <c r="AQ270" s="103" t="str">
        <f t="shared" si="153"/>
        <v>Corrientes5</v>
      </c>
      <c r="AR270" s="103" t="str">
        <f t="shared" si="153"/>
        <v>Corrientes6</v>
      </c>
      <c r="AS270" s="104" t="str">
        <f t="shared" si="153"/>
        <v>Corrientes7</v>
      </c>
    </row>
    <row r="271" spans="1:45" x14ac:dyDescent="0.25">
      <c r="A271" s="95" t="s">
        <v>429</v>
      </c>
      <c r="B271" s="158"/>
      <c r="C271" s="113">
        <f>SUMIF('Todas las localidades'!$AR$8:$AR$967,'Estr. fij x períodos'!AM271,'Todas las localidades'!$AD$8:$AD$967)</f>
        <v>0</v>
      </c>
      <c r="D271" s="113">
        <f>SUMIF('Todas las localidades'!$AR$8:$AR$967,'Estr. fij x períodos'!AN271,'Todas las localidades'!$AD$8:$AD$967)</f>
        <v>0</v>
      </c>
      <c r="E271" s="113">
        <f>SUMIF('Todas las localidades'!$AR$8:$AR$967,'Estr. fij x períodos'!AO271,'Todas las localidades'!$AD$8:$AD$967)</f>
        <v>201388</v>
      </c>
      <c r="F271" s="113">
        <f>SUMIF('Todas las localidades'!$AR$8:$AR$967,'Estr. fij x períodos'!AP271,'Todas las localidades'!$AD$8:$AD$967)</f>
        <v>79628</v>
      </c>
      <c r="G271" s="113">
        <f>SUMIF('Todas las localidades'!$AR$8:$AR$967,'Estr. fij x períodos'!AQ271,'Todas las localidades'!$AD$8:$AD$967)</f>
        <v>167289</v>
      </c>
      <c r="H271" s="113">
        <f>SUMIF('Todas las localidades'!$AR$8:$AR$967,'Estr. fij x períodos'!AR271,'Todas las localidades'!$AD$8:$AD$967)</f>
        <v>37850</v>
      </c>
      <c r="I271" s="114"/>
      <c r="J271" s="114"/>
      <c r="K271" s="114"/>
      <c r="L271" s="114"/>
      <c r="M271" s="114">
        <f>SUMIF('Todas las localidades'!$AR$8:$AR$967,'Estr. fij x períodos'!AS271,'Todas las localidades'!$AD$8:$AD$967)</f>
        <v>23441</v>
      </c>
      <c r="N271" s="165">
        <f t="shared" si="144"/>
        <v>509596</v>
      </c>
      <c r="P271" s="95" t="s">
        <v>429</v>
      </c>
      <c r="Q271" s="173"/>
      <c r="R271" s="174">
        <f t="shared" si="145"/>
        <v>0</v>
      </c>
      <c r="S271" s="174">
        <f t="shared" si="146"/>
        <v>0</v>
      </c>
      <c r="T271" s="174">
        <f t="shared" si="147"/>
        <v>1.0634152734647664</v>
      </c>
      <c r="U271" s="174">
        <f t="shared" si="148"/>
        <v>0.42047009452128442</v>
      </c>
      <c r="V271" s="174">
        <f t="shared" si="149"/>
        <v>0.88335788469346388</v>
      </c>
      <c r="W271" s="174">
        <f t="shared" si="150"/>
        <v>0.19986428238346576</v>
      </c>
      <c r="X271" s="181">
        <f t="shared" si="151"/>
        <v>0.12377856389302039</v>
      </c>
      <c r="Y271" s="169">
        <f t="shared" si="152"/>
        <v>2.6908860989560011</v>
      </c>
      <c r="AK271" s="95" t="s">
        <v>429</v>
      </c>
      <c r="AL271" s="112"/>
      <c r="AM271" s="103" t="str">
        <f t="shared" si="153"/>
        <v>Entre Ríos1</v>
      </c>
      <c r="AN271" s="103" t="str">
        <f t="shared" si="153"/>
        <v>Entre Ríos2</v>
      </c>
      <c r="AO271" s="103" t="str">
        <f t="shared" si="153"/>
        <v>Entre Ríos3</v>
      </c>
      <c r="AP271" s="103" t="str">
        <f t="shared" si="153"/>
        <v>Entre Ríos4</v>
      </c>
      <c r="AQ271" s="103" t="str">
        <f t="shared" si="153"/>
        <v>Entre Ríos5</v>
      </c>
      <c r="AR271" s="103" t="str">
        <f t="shared" si="153"/>
        <v>Entre Ríos6</v>
      </c>
      <c r="AS271" s="104" t="str">
        <f t="shared" si="153"/>
        <v>Entre Ríos7</v>
      </c>
    </row>
    <row r="272" spans="1:45" x14ac:dyDescent="0.25">
      <c r="A272" s="95" t="s">
        <v>461</v>
      </c>
      <c r="B272" s="158"/>
      <c r="C272" s="113">
        <f>SUMIF('Todas las localidades'!$AR$8:$AR$967,'Estr. fij x períodos'!AM272,'Todas las localidades'!$AD$8:$AD$967)</f>
        <v>0</v>
      </c>
      <c r="D272" s="113">
        <f>SUMIF('Todas las localidades'!$AR$8:$AR$967,'Estr. fij x períodos'!AN272,'Todas las localidades'!$AD$8:$AD$967)</f>
        <v>0</v>
      </c>
      <c r="E272" s="113">
        <f>SUMIF('Todas las localidades'!$AR$8:$AR$967,'Estr. fij x períodos'!AO272,'Todas las localidades'!$AD$8:$AD$967)</f>
        <v>61071</v>
      </c>
      <c r="F272" s="113">
        <f>SUMIF('Todas las localidades'!$AR$8:$AR$967,'Estr. fij x períodos'!AP272,'Todas las localidades'!$AD$8:$AD$967)</f>
        <v>16125</v>
      </c>
      <c r="G272" s="114">
        <f>SUMIF('Todas las localidades'!$AR$8:$AR$967,'Estr. fij x períodos'!AQ272,'Todas las localidades'!$AD$8:$AD$967)</f>
        <v>13152</v>
      </c>
      <c r="H272" s="159">
        <f>SUMIF('Todas las localidades'!$AR$8:$AR$967,'Estr. fij x períodos'!AR272,'Todas las localidades'!$AD$8:$AD$967)</f>
        <v>9250</v>
      </c>
      <c r="I272" s="159"/>
      <c r="J272" s="159"/>
      <c r="K272" s="159"/>
      <c r="L272" s="159"/>
      <c r="M272" s="159">
        <f>SUMIF('Todas las localidades'!$AR$8:$AR$967,'Estr. fij x períodos'!AS272,'Todas las localidades'!$AD$8:$AD$967)</f>
        <v>8264</v>
      </c>
      <c r="N272" s="165">
        <f t="shared" si="144"/>
        <v>107862</v>
      </c>
      <c r="P272" s="95" t="s">
        <v>461</v>
      </c>
      <c r="Q272" s="173"/>
      <c r="R272" s="174">
        <f t="shared" si="145"/>
        <v>0</v>
      </c>
      <c r="S272" s="174">
        <f t="shared" si="146"/>
        <v>0</v>
      </c>
      <c r="T272" s="174">
        <f t="shared" si="147"/>
        <v>0.32248115163647656</v>
      </c>
      <c r="U272" s="174">
        <f t="shared" si="148"/>
        <v>8.5146936682520102E-2</v>
      </c>
      <c r="V272" s="174">
        <f t="shared" si="149"/>
        <v>6.9448217751845231E-2</v>
      </c>
      <c r="W272" s="174">
        <f t="shared" si="150"/>
        <v>4.8843979182220831E-2</v>
      </c>
      <c r="X272" s="181">
        <f t="shared" si="151"/>
        <v>4.3637475022905187E-2</v>
      </c>
      <c r="Y272" s="169">
        <f t="shared" si="152"/>
        <v>0.56955776027596783</v>
      </c>
      <c r="AK272" s="95" t="s">
        <v>461</v>
      </c>
      <c r="AL272" s="112"/>
      <c r="AM272" s="103" t="str">
        <f t="shared" si="153"/>
        <v>Formosa1</v>
      </c>
      <c r="AN272" s="103" t="str">
        <f t="shared" si="153"/>
        <v>Formosa2</v>
      </c>
      <c r="AO272" s="103" t="str">
        <f t="shared" si="153"/>
        <v>Formosa3</v>
      </c>
      <c r="AP272" s="103" t="str">
        <f t="shared" si="153"/>
        <v>Formosa4</v>
      </c>
      <c r="AQ272" s="103" t="str">
        <f t="shared" si="153"/>
        <v>Formosa5</v>
      </c>
      <c r="AR272" s="103" t="str">
        <f t="shared" si="153"/>
        <v>Formosa6</v>
      </c>
      <c r="AS272" s="104" t="str">
        <f t="shared" si="153"/>
        <v>Formosa7</v>
      </c>
    </row>
    <row r="273" spans="1:45" x14ac:dyDescent="0.25">
      <c r="A273" s="95" t="s">
        <v>486</v>
      </c>
      <c r="B273" s="158"/>
      <c r="C273" s="113">
        <f>SUMIF('Todas las localidades'!$AR$8:$AR$967,'Estr. fij x períodos'!AM273,'Todas las localidades'!$AD$8:$AD$967)</f>
        <v>0</v>
      </c>
      <c r="D273" s="113">
        <f>SUMIF('Todas las localidades'!$AR$8:$AR$967,'Estr. fij x períodos'!AN273,'Todas las localidades'!$AD$8:$AD$967)</f>
        <v>0</v>
      </c>
      <c r="E273" s="113">
        <f>SUMIF('Todas las localidades'!$AR$8:$AR$967,'Estr. fij x períodos'!AO273,'Todas las localidades'!$AD$8:$AD$967)</f>
        <v>99040</v>
      </c>
      <c r="F273" s="113">
        <f>SUMIF('Todas las localidades'!$AR$8:$AR$967,'Estr. fij x períodos'!AP273,'Todas las localidades'!$AD$8:$AD$967)</f>
        <v>25265</v>
      </c>
      <c r="G273" s="114">
        <f>SUMIF('Todas las localidades'!$AR$8:$AR$967,'Estr. fij x períodos'!AQ273,'Todas las localidades'!$AD$8:$AD$967)</f>
        <v>40835</v>
      </c>
      <c r="H273" s="159">
        <f>SUMIF('Todas las localidades'!$AR$8:$AR$967,'Estr. fij x períodos'!AR273,'Todas las localidades'!$AD$8:$AD$967)</f>
        <v>10073</v>
      </c>
      <c r="I273" s="159"/>
      <c r="J273" s="159"/>
      <c r="K273" s="159"/>
      <c r="L273" s="159"/>
      <c r="M273" s="159">
        <f>SUMIF('Todas las localidades'!$AR$8:$AR$967,'Estr. fij x períodos'!AS273,'Todas las localidades'!$AD$8:$AD$967)</f>
        <v>19360</v>
      </c>
      <c r="N273" s="165">
        <f t="shared" si="144"/>
        <v>194573</v>
      </c>
      <c r="P273" s="95" t="s">
        <v>486</v>
      </c>
      <c r="Q273" s="173"/>
      <c r="R273" s="174">
        <f t="shared" si="145"/>
        <v>0</v>
      </c>
      <c r="S273" s="174">
        <f t="shared" si="146"/>
        <v>0</v>
      </c>
      <c r="T273" s="174">
        <f t="shared" si="147"/>
        <v>0.52297380521158399</v>
      </c>
      <c r="U273" s="174">
        <f t="shared" si="148"/>
        <v>0.13341006854473614</v>
      </c>
      <c r="V273" s="174">
        <f t="shared" si="149"/>
        <v>0.21562636647632299</v>
      </c>
      <c r="W273" s="174">
        <f t="shared" si="150"/>
        <v>5.3189773221893027E-2</v>
      </c>
      <c r="X273" s="181">
        <f t="shared" si="151"/>
        <v>0.10222912832084274</v>
      </c>
      <c r="Y273" s="169">
        <f t="shared" si="152"/>
        <v>1.0274291417753787</v>
      </c>
      <c r="AK273" s="95" t="s">
        <v>486</v>
      </c>
      <c r="AL273" s="112"/>
      <c r="AM273" s="103" t="str">
        <f t="shared" si="153"/>
        <v>Jujuy1</v>
      </c>
      <c r="AN273" s="103" t="str">
        <f t="shared" si="153"/>
        <v>Jujuy2</v>
      </c>
      <c r="AO273" s="103" t="str">
        <f t="shared" si="153"/>
        <v>Jujuy3</v>
      </c>
      <c r="AP273" s="103" t="str">
        <f t="shared" si="153"/>
        <v>Jujuy4</v>
      </c>
      <c r="AQ273" s="103" t="str">
        <f t="shared" si="153"/>
        <v>Jujuy5</v>
      </c>
      <c r="AR273" s="103" t="str">
        <f t="shared" si="153"/>
        <v>Jujuy6</v>
      </c>
      <c r="AS273" s="104" t="str">
        <f t="shared" si="153"/>
        <v>Jujuy7</v>
      </c>
    </row>
    <row r="274" spans="1:45" x14ac:dyDescent="0.25">
      <c r="A274" s="95" t="s">
        <v>532</v>
      </c>
      <c r="B274" s="158"/>
      <c r="C274" s="113">
        <f>SUMIF('Todas las localidades'!$AR$8:$AR$967,'Estr. fij x períodos'!AM274,'Todas las localidades'!$AD$8:$AD$967)</f>
        <v>0</v>
      </c>
      <c r="D274" s="113">
        <f>SUMIF('Todas las localidades'!$AR$8:$AR$967,'Estr. fij x períodos'!AN274,'Todas las localidades'!$AD$8:$AD$967)</f>
        <v>0</v>
      </c>
      <c r="E274" s="113">
        <f>SUMIF('Todas las localidades'!$AR$8:$AR$967,'Estr. fij x períodos'!AO274,'Todas las localidades'!$AD$8:$AD$967)</f>
        <v>35840</v>
      </c>
      <c r="F274" s="113">
        <f>SUMIF('Todas las localidades'!$AR$8:$AR$967,'Estr. fij x períodos'!AP274,'Todas las localidades'!$AD$8:$AD$967)</f>
        <v>21897</v>
      </c>
      <c r="G274" s="114">
        <f>SUMIF('Todas las localidades'!$AR$8:$AR$967,'Estr. fij x períodos'!AQ274,'Todas las localidades'!$AD$8:$AD$967)</f>
        <v>6270</v>
      </c>
      <c r="H274" s="159">
        <f>SUMIF('Todas las localidades'!$AR$8:$AR$967,'Estr. fij x períodos'!AR274,'Todas las localidades'!$AD$8:$AD$967)</f>
        <v>14306</v>
      </c>
      <c r="I274" s="159"/>
      <c r="J274" s="159"/>
      <c r="K274" s="159"/>
      <c r="L274" s="159"/>
      <c r="M274" s="159">
        <f>SUMIF('Todas las localidades'!$AR$8:$AR$967,'Estr. fij x períodos'!AS274,'Todas las localidades'!$AD$8:$AD$967)</f>
        <v>23789</v>
      </c>
      <c r="N274" s="165">
        <f t="shared" si="144"/>
        <v>102102</v>
      </c>
      <c r="P274" s="95" t="s">
        <v>532</v>
      </c>
      <c r="Q274" s="173"/>
      <c r="R274" s="174">
        <f t="shared" si="145"/>
        <v>0</v>
      </c>
      <c r="S274" s="174">
        <f t="shared" si="146"/>
        <v>0</v>
      </c>
      <c r="T274" s="174">
        <f t="shared" si="147"/>
        <v>0.18925061771792373</v>
      </c>
      <c r="U274" s="174">
        <f t="shared" si="148"/>
        <v>0.11562557969222589</v>
      </c>
      <c r="V274" s="174">
        <f t="shared" si="149"/>
        <v>3.3108297240272928E-2</v>
      </c>
      <c r="W274" s="174">
        <f t="shared" si="150"/>
        <v>7.5541834181713646E-2</v>
      </c>
      <c r="X274" s="181">
        <f t="shared" si="151"/>
        <v>0.12561615359630826</v>
      </c>
      <c r="Y274" s="169">
        <f t="shared" si="152"/>
        <v>0.53914248242844443</v>
      </c>
      <c r="AK274" s="95" t="s">
        <v>532</v>
      </c>
      <c r="AL274" s="112"/>
      <c r="AM274" s="103" t="str">
        <f t="shared" si="153"/>
        <v>La Pampa1</v>
      </c>
      <c r="AN274" s="103" t="str">
        <f t="shared" si="153"/>
        <v>La Pampa2</v>
      </c>
      <c r="AO274" s="103" t="str">
        <f t="shared" si="153"/>
        <v>La Pampa3</v>
      </c>
      <c r="AP274" s="103" t="str">
        <f t="shared" si="153"/>
        <v>La Pampa4</v>
      </c>
      <c r="AQ274" s="103" t="str">
        <f t="shared" si="153"/>
        <v>La Pampa5</v>
      </c>
      <c r="AR274" s="103" t="str">
        <f t="shared" si="153"/>
        <v>La Pampa6</v>
      </c>
      <c r="AS274" s="104" t="str">
        <f t="shared" si="153"/>
        <v>La Pampa7</v>
      </c>
    </row>
    <row r="275" spans="1:45" x14ac:dyDescent="0.25">
      <c r="A275" s="95" t="s">
        <v>563</v>
      </c>
      <c r="B275" s="158"/>
      <c r="C275" s="113">
        <f>SUMIF('Todas las localidades'!$AR$8:$AR$967,'Estr. fij x períodos'!AM275,'Todas las localidades'!$AD$8:$AD$967)</f>
        <v>0</v>
      </c>
      <c r="D275" s="113">
        <f>SUMIF('Todas las localidades'!$AR$8:$AR$967,'Estr. fij x períodos'!AN275,'Todas las localidades'!$AD$8:$AD$967)</f>
        <v>0</v>
      </c>
      <c r="E275" s="113">
        <f>SUMIF('Todas las localidades'!$AR$8:$AR$967,'Estr. fij x períodos'!AO275,'Todas las localidades'!$AD$8:$AD$967)</f>
        <v>46090</v>
      </c>
      <c r="F275" s="113">
        <f>SUMIF('Todas las localidades'!$AR$8:$AR$967,'Estr. fij x períodos'!AP275,'Todas las localidades'!$AD$8:$AD$967)</f>
        <v>0</v>
      </c>
      <c r="G275" s="114">
        <f>SUMIF('Todas las localidades'!$AR$8:$AR$967,'Estr. fij x períodos'!AQ275,'Todas las localidades'!$AD$8:$AD$967)</f>
        <v>25051</v>
      </c>
      <c r="H275" s="159">
        <f>SUMIF('Todas las localidades'!$AR$8:$AR$967,'Estr. fij x períodos'!AR275,'Todas las localidades'!$AD$8:$AD$967)</f>
        <v>1784</v>
      </c>
      <c r="I275" s="159"/>
      <c r="J275" s="159"/>
      <c r="K275" s="159"/>
      <c r="L275" s="159"/>
      <c r="M275" s="159">
        <f>SUMIF('Todas las localidades'!$AR$8:$AR$967,'Estr. fij x períodos'!AS275,'Todas las localidades'!$AD$8:$AD$967)</f>
        <v>13275</v>
      </c>
      <c r="N275" s="165">
        <f t="shared" si="144"/>
        <v>86200</v>
      </c>
      <c r="P275" s="95" t="s">
        <v>563</v>
      </c>
      <c r="Q275" s="173"/>
      <c r="R275" s="174">
        <f t="shared" si="145"/>
        <v>0</v>
      </c>
      <c r="S275" s="174">
        <f t="shared" si="146"/>
        <v>0</v>
      </c>
      <c r="T275" s="174">
        <f t="shared" si="147"/>
        <v>0.24337502708200631</v>
      </c>
      <c r="U275" s="174">
        <f t="shared" si="148"/>
        <v>0</v>
      </c>
      <c r="V275" s="174">
        <f t="shared" si="149"/>
        <v>0.13228005648581775</v>
      </c>
      <c r="W275" s="174">
        <f t="shared" si="150"/>
        <v>9.4202874444412939E-3</v>
      </c>
      <c r="X275" s="181">
        <f t="shared" si="151"/>
        <v>7.0097710664214219E-2</v>
      </c>
      <c r="Y275" s="169">
        <f t="shared" si="152"/>
        <v>0.45517308167647957</v>
      </c>
      <c r="AK275" s="95" t="s">
        <v>563</v>
      </c>
      <c r="AL275" s="112"/>
      <c r="AM275" s="103" t="str">
        <f t="shared" si="153"/>
        <v>La Rioja1</v>
      </c>
      <c r="AN275" s="103" t="str">
        <f t="shared" si="153"/>
        <v>La Rioja2</v>
      </c>
      <c r="AO275" s="103" t="str">
        <f t="shared" si="153"/>
        <v>La Rioja3</v>
      </c>
      <c r="AP275" s="103" t="str">
        <f t="shared" si="153"/>
        <v>La Rioja4</v>
      </c>
      <c r="AQ275" s="103" t="str">
        <f t="shared" si="153"/>
        <v>La Rioja5</v>
      </c>
      <c r="AR275" s="103" t="str">
        <f t="shared" si="153"/>
        <v>La Rioja6</v>
      </c>
      <c r="AS275" s="104" t="str">
        <f t="shared" si="153"/>
        <v>La Rioja7</v>
      </c>
    </row>
    <row r="276" spans="1:45" x14ac:dyDescent="0.25">
      <c r="A276" s="95" t="s">
        <v>582</v>
      </c>
      <c r="B276" s="158"/>
      <c r="C276" s="113">
        <f>SUMIF('Todas las localidades'!$AR$8:$AR$967,'Estr. fij x períodos'!AM276,'Todas las localidades'!$AD$8:$AD$967)</f>
        <v>0</v>
      </c>
      <c r="D276" s="113">
        <f>SUMIF('Todas las localidades'!$AR$8:$AR$967,'Estr. fij x períodos'!AN276,'Todas las localidades'!$AD$8:$AD$967)</f>
        <v>491723</v>
      </c>
      <c r="E276" s="113">
        <f>SUMIF('Todas las localidades'!$AR$8:$AR$967,'Estr. fij x períodos'!AO276,'Todas las localidades'!$AD$8:$AD$967)</f>
        <v>59927</v>
      </c>
      <c r="F276" s="113">
        <f>SUMIF('Todas las localidades'!$AR$8:$AR$967,'Estr. fij x períodos'!AP276,'Todas las localidades'!$AD$8:$AD$967)</f>
        <v>35423</v>
      </c>
      <c r="G276" s="114">
        <f>SUMIF('Todas las localidades'!$AR$8:$AR$967,'Estr. fij x períodos'!AQ276,'Todas las localidades'!$AD$8:$AD$967)</f>
        <v>52764</v>
      </c>
      <c r="H276" s="159">
        <f>SUMIF('Todas las localidades'!$AR$8:$AR$967,'Estr. fij x períodos'!AR276,'Todas las localidades'!$AD$8:$AD$967)</f>
        <v>13067</v>
      </c>
      <c r="I276" s="159"/>
      <c r="J276" s="159"/>
      <c r="K276" s="159"/>
      <c r="L276" s="159"/>
      <c r="M276" s="159">
        <f>SUMIF('Todas las localidades'!$AR$8:$AR$967,'Estr. fij x períodos'!AS276,'Todas las localidades'!$AD$8:$AD$967)</f>
        <v>21757</v>
      </c>
      <c r="N276" s="165">
        <f t="shared" si="144"/>
        <v>674661</v>
      </c>
      <c r="P276" s="95" t="s">
        <v>582</v>
      </c>
      <c r="Q276" s="173"/>
      <c r="R276" s="174">
        <f t="shared" si="145"/>
        <v>0</v>
      </c>
      <c r="S276" s="174">
        <f t="shared" si="146"/>
        <v>2.5965089703155861</v>
      </c>
      <c r="T276" s="174">
        <f t="shared" si="147"/>
        <v>0.31644033950842682</v>
      </c>
      <c r="U276" s="174">
        <f t="shared" si="148"/>
        <v>0.18704867833208741</v>
      </c>
      <c r="V276" s="174">
        <f t="shared" si="149"/>
        <v>0.27861661811575134</v>
      </c>
      <c r="W276" s="174">
        <f t="shared" si="150"/>
        <v>6.8999381186386988E-2</v>
      </c>
      <c r="X276" s="181">
        <f t="shared" si="151"/>
        <v>0.11488631946676527</v>
      </c>
      <c r="Y276" s="169">
        <f t="shared" si="152"/>
        <v>3.5625003069250041</v>
      </c>
      <c r="AK276" s="95" t="s">
        <v>582</v>
      </c>
      <c r="AL276" s="112"/>
      <c r="AM276" s="103" t="str">
        <f t="shared" si="153"/>
        <v>Mendoza1</v>
      </c>
      <c r="AN276" s="103" t="str">
        <f t="shared" si="153"/>
        <v>Mendoza2</v>
      </c>
      <c r="AO276" s="103" t="str">
        <f t="shared" si="153"/>
        <v>Mendoza3</v>
      </c>
      <c r="AP276" s="103" t="str">
        <f t="shared" si="153"/>
        <v>Mendoza4</v>
      </c>
      <c r="AQ276" s="103" t="str">
        <f t="shared" si="153"/>
        <v>Mendoza5</v>
      </c>
      <c r="AR276" s="103" t="str">
        <f t="shared" si="153"/>
        <v>Mendoza6</v>
      </c>
      <c r="AS276" s="104" t="str">
        <f t="shared" si="153"/>
        <v>Mendoza7</v>
      </c>
    </row>
    <row r="277" spans="1:45" x14ac:dyDescent="0.25">
      <c r="A277" s="95" t="s">
        <v>604</v>
      </c>
      <c r="B277" s="158"/>
      <c r="C277" s="113">
        <f>SUMIF('Todas las localidades'!$AR$8:$AR$967,'Estr. fij x períodos'!AM277,'Todas las localidades'!$AD$8:$AD$967)</f>
        <v>0</v>
      </c>
      <c r="D277" s="113">
        <f>SUMIF('Todas las localidades'!$AR$8:$AR$967,'Estr. fij x períodos'!AN277,'Todas las localidades'!$AD$8:$AD$967)</f>
        <v>0</v>
      </c>
      <c r="E277" s="113">
        <f>SUMIF('Todas las localidades'!$AR$8:$AR$967,'Estr. fij x períodos'!AO277,'Todas las localidades'!$AD$8:$AD$967)</f>
        <v>100974</v>
      </c>
      <c r="F277" s="113">
        <f>SUMIF('Todas las localidades'!$AR$8:$AR$967,'Estr. fij x períodos'!AP277,'Todas las localidades'!$AD$8:$AD$967)</f>
        <v>26729</v>
      </c>
      <c r="G277" s="114">
        <f>SUMIF('Todas las localidades'!$AR$8:$AR$967,'Estr. fij x períodos'!AQ277,'Todas las localidades'!$AD$8:$AD$967)</f>
        <v>33923</v>
      </c>
      <c r="H277" s="159">
        <f>SUMIF('Todas las localidades'!$AR$8:$AR$967,'Estr. fij x períodos'!AR277,'Todas las localidades'!$AD$8:$AD$967)</f>
        <v>16750</v>
      </c>
      <c r="I277" s="159"/>
      <c r="J277" s="159"/>
      <c r="K277" s="159"/>
      <c r="L277" s="159"/>
      <c r="M277" s="159">
        <f>SUMIF('Todas las localidades'!$AR$8:$AR$967,'Estr. fij x períodos'!AS277,'Todas las localidades'!$AD$8:$AD$967)</f>
        <v>7460</v>
      </c>
      <c r="N277" s="165">
        <f t="shared" si="144"/>
        <v>185836</v>
      </c>
      <c r="P277" s="95" t="s">
        <v>604</v>
      </c>
      <c r="Q277" s="173"/>
      <c r="R277" s="174">
        <f t="shared" si="145"/>
        <v>0</v>
      </c>
      <c r="S277" s="174">
        <f t="shared" si="146"/>
        <v>0</v>
      </c>
      <c r="T277" s="174">
        <f t="shared" si="147"/>
        <v>0.53318615718330442</v>
      </c>
      <c r="U277" s="174">
        <f t="shared" si="148"/>
        <v>0.14114061833098171</v>
      </c>
      <c r="V277" s="174">
        <f t="shared" si="149"/>
        <v>0.17912803305929487</v>
      </c>
      <c r="W277" s="174">
        <f t="shared" si="150"/>
        <v>8.8447205546183669E-2</v>
      </c>
      <c r="X277" s="181">
        <f t="shared" si="151"/>
        <v>3.9392009156688369E-2</v>
      </c>
      <c r="Y277" s="169">
        <f t="shared" si="152"/>
        <v>0.98129402327645299</v>
      </c>
      <c r="AK277" s="95" t="s">
        <v>604</v>
      </c>
      <c r="AL277" s="112"/>
      <c r="AM277" s="103" t="str">
        <f t="shared" si="153"/>
        <v>Misiones1</v>
      </c>
      <c r="AN277" s="103" t="str">
        <f t="shared" si="153"/>
        <v>Misiones2</v>
      </c>
      <c r="AO277" s="103" t="str">
        <f t="shared" si="153"/>
        <v>Misiones3</v>
      </c>
      <c r="AP277" s="103" t="str">
        <f t="shared" si="153"/>
        <v>Misiones4</v>
      </c>
      <c r="AQ277" s="103" t="str">
        <f t="shared" si="153"/>
        <v>Misiones5</v>
      </c>
      <c r="AR277" s="103" t="str">
        <f t="shared" si="153"/>
        <v>Misiones6</v>
      </c>
      <c r="AS277" s="104" t="str">
        <f t="shared" si="153"/>
        <v>Misiones7</v>
      </c>
    </row>
    <row r="278" spans="1:45" x14ac:dyDescent="0.25">
      <c r="A278" s="95" t="s">
        <v>639</v>
      </c>
      <c r="B278" s="158"/>
      <c r="C278" s="113">
        <f>SUMIF('Todas las localidades'!$AR$8:$AR$967,'Estr. fij x períodos'!AM278,'Todas las localidades'!$AD$8:$AD$967)</f>
        <v>0</v>
      </c>
      <c r="D278" s="113">
        <f>SUMIF('Todas las localidades'!$AR$8:$AR$967,'Estr. fij x períodos'!AN278,'Todas las localidades'!$AD$8:$AD$967)</f>
        <v>0</v>
      </c>
      <c r="E278" s="113">
        <f>SUMIF('Todas las localidades'!$AR$8:$AR$967,'Estr. fij x períodos'!AO278,'Todas las localidades'!$AD$8:$AD$967)</f>
        <v>45581</v>
      </c>
      <c r="F278" s="113">
        <f>SUMIF('Todas las localidades'!$AR$8:$AR$967,'Estr. fij x períodos'!AP278,'Todas las localidades'!$AD$8:$AD$967)</f>
        <v>0</v>
      </c>
      <c r="G278" s="114">
        <f>SUMIF('Todas las localidades'!$AR$8:$AR$967,'Estr. fij x períodos'!AQ278,'Todas las localidades'!$AD$8:$AD$967)</f>
        <v>52693</v>
      </c>
      <c r="H278" s="159">
        <f>SUMIF('Todas las localidades'!$AR$8:$AR$967,'Estr. fij x períodos'!AR278,'Todas las localidades'!$AD$8:$AD$967)</f>
        <v>643</v>
      </c>
      <c r="I278" s="159"/>
      <c r="J278" s="159"/>
      <c r="K278" s="159"/>
      <c r="L278" s="159"/>
      <c r="M278" s="159">
        <f>SUMIF('Todas las localidades'!$AR$8:$AR$967,'Estr. fij x períodos'!AS278,'Todas las localidades'!$AD$8:$AD$967)</f>
        <v>5138</v>
      </c>
      <c r="N278" s="165">
        <f t="shared" si="144"/>
        <v>104055</v>
      </c>
      <c r="P278" s="95" t="s">
        <v>639</v>
      </c>
      <c r="Q278" s="173"/>
      <c r="R278" s="174">
        <f t="shared" si="145"/>
        <v>0</v>
      </c>
      <c r="S278" s="174">
        <f t="shared" si="146"/>
        <v>0</v>
      </c>
      <c r="T278" s="174">
        <f t="shared" si="147"/>
        <v>0.24068728811943871</v>
      </c>
      <c r="U278" s="174">
        <f t="shared" si="148"/>
        <v>0</v>
      </c>
      <c r="V278" s="174">
        <f t="shared" si="149"/>
        <v>0.27824170757283917</v>
      </c>
      <c r="W278" s="174">
        <f t="shared" si="150"/>
        <v>3.3953166069370807E-3</v>
      </c>
      <c r="X278" s="181">
        <f t="shared" si="151"/>
        <v>2.7130850274405476E-2</v>
      </c>
      <c r="Y278" s="169">
        <f t="shared" si="152"/>
        <v>0.54945516257362037</v>
      </c>
      <c r="AK278" s="95" t="s">
        <v>639</v>
      </c>
      <c r="AL278" s="112"/>
      <c r="AM278" s="103" t="str">
        <f t="shared" si="153"/>
        <v>Neuquén1</v>
      </c>
      <c r="AN278" s="103" t="str">
        <f t="shared" si="153"/>
        <v>Neuquén2</v>
      </c>
      <c r="AO278" s="103" t="str">
        <f t="shared" si="153"/>
        <v>Neuquén3</v>
      </c>
      <c r="AP278" s="103" t="str">
        <f t="shared" si="153"/>
        <v>Neuquén4</v>
      </c>
      <c r="AQ278" s="103" t="str">
        <f t="shared" si="153"/>
        <v>Neuquén5</v>
      </c>
      <c r="AR278" s="103" t="str">
        <f t="shared" si="153"/>
        <v>Neuquén6</v>
      </c>
      <c r="AS278" s="104" t="str">
        <f t="shared" si="153"/>
        <v>Neuquén7</v>
      </c>
    </row>
    <row r="279" spans="1:45" x14ac:dyDescent="0.25">
      <c r="A279" s="95" t="s">
        <v>662</v>
      </c>
      <c r="B279" s="158"/>
      <c r="C279" s="113">
        <f>SUMIF('Todas las localidades'!$AR$8:$AR$967,'Estr. fij x períodos'!AM279,'Todas las localidades'!$AD$8:$AD$967)</f>
        <v>0</v>
      </c>
      <c r="D279" s="113">
        <f>SUMIF('Todas las localidades'!$AR$8:$AR$967,'Estr. fij x períodos'!AN279,'Todas las localidades'!$AD$8:$AD$967)</f>
        <v>0</v>
      </c>
      <c r="E279" s="113">
        <f>SUMIF('Todas las localidades'!$AR$8:$AR$967,'Estr. fij x períodos'!AO279,'Todas las localidades'!$AD$8:$AD$967)</f>
        <v>26846</v>
      </c>
      <c r="F279" s="113">
        <f>SUMIF('Todas las localidades'!$AR$8:$AR$967,'Estr. fij x períodos'!AP279,'Todas las localidades'!$AD$8:$AD$967)</f>
        <v>66977</v>
      </c>
      <c r="G279" s="114">
        <f>SUMIF('Todas las localidades'!$AR$8:$AR$967,'Estr. fij x períodos'!AQ279,'Todas las localidades'!$AD$8:$AD$967)</f>
        <v>57833</v>
      </c>
      <c r="H279" s="159">
        <f>SUMIF('Todas las localidades'!$AR$8:$AR$967,'Estr. fij x períodos'!AR279,'Todas las localidades'!$AD$8:$AD$967)</f>
        <v>13966</v>
      </c>
      <c r="I279" s="159"/>
      <c r="J279" s="159"/>
      <c r="K279" s="159"/>
      <c r="L279" s="159"/>
      <c r="M279" s="159">
        <f>SUMIF('Todas las localidades'!$AR$8:$AR$967,'Estr. fij x períodos'!AS279,'Todas las localidades'!$AD$8:$AD$967)</f>
        <v>7061</v>
      </c>
      <c r="N279" s="165">
        <f t="shared" si="144"/>
        <v>172683</v>
      </c>
      <c r="P279" s="95" t="s">
        <v>662</v>
      </c>
      <c r="Q279" s="173"/>
      <c r="R279" s="174">
        <f t="shared" si="145"/>
        <v>0</v>
      </c>
      <c r="S279" s="174">
        <f t="shared" si="146"/>
        <v>0</v>
      </c>
      <c r="T279" s="174">
        <f t="shared" si="147"/>
        <v>0.14175842866225952</v>
      </c>
      <c r="U279" s="174">
        <f t="shared" si="148"/>
        <v>0.35366737229055184</v>
      </c>
      <c r="V279" s="174">
        <f t="shared" si="149"/>
        <v>0.30538311870760837</v>
      </c>
      <c r="W279" s="174">
        <f t="shared" si="150"/>
        <v>7.3746487919880671E-2</v>
      </c>
      <c r="X279" s="181">
        <f t="shared" si="151"/>
        <v>3.7285117514125547E-2</v>
      </c>
      <c r="Y279" s="169">
        <f t="shared" si="152"/>
        <v>0.91184052509442604</v>
      </c>
      <c r="AK279" s="95" t="s">
        <v>662</v>
      </c>
      <c r="AL279" s="112"/>
      <c r="AM279" s="103" t="str">
        <f t="shared" si="153"/>
        <v>Río Negro1</v>
      </c>
      <c r="AN279" s="103" t="str">
        <f t="shared" si="153"/>
        <v>Río Negro2</v>
      </c>
      <c r="AO279" s="103" t="str">
        <f t="shared" si="153"/>
        <v>Río Negro3</v>
      </c>
      <c r="AP279" s="103" t="str">
        <f t="shared" si="153"/>
        <v>Río Negro4</v>
      </c>
      <c r="AQ279" s="103" t="str">
        <f t="shared" si="153"/>
        <v>Río Negro5</v>
      </c>
      <c r="AR279" s="103" t="str">
        <f t="shared" si="153"/>
        <v>Río Negro6</v>
      </c>
      <c r="AS279" s="104" t="str">
        <f t="shared" si="153"/>
        <v>Río Negro7</v>
      </c>
    </row>
    <row r="280" spans="1:45" x14ac:dyDescent="0.25">
      <c r="A280" s="95" t="s">
        <v>687</v>
      </c>
      <c r="B280" s="158"/>
      <c r="C280" s="113">
        <f>SUMIF('Todas las localidades'!$AR$8:$AR$967,'Estr. fij x períodos'!AM280,'Todas las localidades'!$AD$8:$AD$967)</f>
        <v>0</v>
      </c>
      <c r="D280" s="113">
        <f>SUMIF('Todas las localidades'!$AR$8:$AR$967,'Estr. fij x períodos'!AN280,'Todas las localidades'!$AD$8:$AD$967)</f>
        <v>184626</v>
      </c>
      <c r="E280" s="113">
        <f>SUMIF('Todas las localidades'!$AR$8:$AR$967,'Estr. fij x períodos'!AO280,'Todas las localidades'!$AD$8:$AD$967)</f>
        <v>0</v>
      </c>
      <c r="F280" s="113">
        <f>SUMIF('Todas las localidades'!$AR$8:$AR$967,'Estr. fij x períodos'!AP280,'Todas las localidades'!$AD$8:$AD$967)</f>
        <v>43908</v>
      </c>
      <c r="G280" s="114">
        <f>SUMIF('Todas las localidades'!$AR$8:$AR$967,'Estr. fij x períodos'!AQ280,'Todas las localidades'!$AD$8:$AD$967)</f>
        <v>79931</v>
      </c>
      <c r="H280" s="159">
        <f>SUMIF('Todas las localidades'!$AR$8:$AR$967,'Estr. fij x períodos'!AR280,'Todas las localidades'!$AD$8:$AD$967)</f>
        <v>18368</v>
      </c>
      <c r="I280" s="159"/>
      <c r="J280" s="159"/>
      <c r="K280" s="159"/>
      <c r="L280" s="159"/>
      <c r="M280" s="159">
        <f>SUMIF('Todas las localidades'!$AR$8:$AR$967,'Estr. fij x períodos'!AS280,'Todas las localidades'!$AD$8:$AD$967)</f>
        <v>12687</v>
      </c>
      <c r="N280" s="165">
        <f t="shared" si="144"/>
        <v>339520</v>
      </c>
      <c r="P280" s="95" t="s">
        <v>687</v>
      </c>
      <c r="Q280" s="173"/>
      <c r="R280" s="174">
        <f t="shared" si="145"/>
        <v>0</v>
      </c>
      <c r="S280" s="174">
        <f t="shared" si="146"/>
        <v>0.9749047027564004</v>
      </c>
      <c r="T280" s="174">
        <f t="shared" si="147"/>
        <v>0</v>
      </c>
      <c r="U280" s="174">
        <f t="shared" si="148"/>
        <v>0.23185312842518405</v>
      </c>
      <c r="V280" s="174">
        <f t="shared" si="149"/>
        <v>0.42207006486638848</v>
      </c>
      <c r="W280" s="174">
        <f t="shared" si="150"/>
        <v>9.6990941580435919E-2</v>
      </c>
      <c r="X280" s="181">
        <f t="shared" si="151"/>
        <v>6.6992817717279537E-2</v>
      </c>
      <c r="Y280" s="169">
        <f t="shared" si="152"/>
        <v>1.7928116553456885</v>
      </c>
      <c r="AK280" s="95" t="s">
        <v>687</v>
      </c>
      <c r="AL280" s="112"/>
      <c r="AM280" s="103" t="str">
        <f t="shared" si="153"/>
        <v>Salta1</v>
      </c>
      <c r="AN280" s="103" t="str">
        <f t="shared" si="153"/>
        <v>Salta2</v>
      </c>
      <c r="AO280" s="103" t="str">
        <f t="shared" si="153"/>
        <v>Salta3</v>
      </c>
      <c r="AP280" s="103" t="str">
        <f t="shared" si="153"/>
        <v>Salta4</v>
      </c>
      <c r="AQ280" s="103" t="str">
        <f t="shared" si="153"/>
        <v>Salta5</v>
      </c>
      <c r="AR280" s="103" t="str">
        <f t="shared" si="153"/>
        <v>Salta6</v>
      </c>
      <c r="AS280" s="104" t="str">
        <f t="shared" si="153"/>
        <v>Salta7</v>
      </c>
    </row>
    <row r="281" spans="1:45" x14ac:dyDescent="0.25">
      <c r="A281" s="95" t="s">
        <v>723</v>
      </c>
      <c r="B281" s="158"/>
      <c r="C281" s="113">
        <f>SUMIF('Todas las localidades'!$AR$8:$AR$967,'Estr. fij x períodos'!AM281,'Todas las localidades'!$AD$8:$AD$967)</f>
        <v>0</v>
      </c>
      <c r="D281" s="113">
        <f>SUMIF('Todas las localidades'!$AR$8:$AR$967,'Estr. fij x períodos'!AN281,'Todas las localidades'!$AD$8:$AD$967)</f>
        <v>0</v>
      </c>
      <c r="E281" s="113">
        <f>SUMIF('Todas las localidades'!$AR$8:$AR$967,'Estr. fij x períodos'!AO281,'Todas las localidades'!$AD$8:$AD$967)</f>
        <v>224256</v>
      </c>
      <c r="F281" s="113">
        <f>SUMIF('Todas las localidades'!$AR$8:$AR$967,'Estr. fij x períodos'!AP281,'Todas las localidades'!$AD$8:$AD$967)</f>
        <v>0</v>
      </c>
      <c r="G281" s="114">
        <f>SUMIF('Todas las localidades'!$AR$8:$AR$967,'Estr. fij x períodos'!AQ281,'Todas las localidades'!$AD$8:$AD$967)</f>
        <v>19705</v>
      </c>
      <c r="H281" s="159">
        <f>SUMIF('Todas las localidades'!$AR$8:$AR$967,'Estr. fij x períodos'!AR281,'Todas las localidades'!$AD$8:$AD$967)</f>
        <v>3703</v>
      </c>
      <c r="I281" s="159"/>
      <c r="J281" s="159"/>
      <c r="K281" s="159"/>
      <c r="L281" s="159"/>
      <c r="M281" s="159">
        <f>SUMIF('Todas las localidades'!$AR$8:$AR$967,'Estr. fij x períodos'!AS281,'Todas las localidades'!$AD$8:$AD$967)</f>
        <v>7387</v>
      </c>
      <c r="N281" s="165">
        <f t="shared" si="144"/>
        <v>255051</v>
      </c>
      <c r="P281" s="95" t="s">
        <v>723</v>
      </c>
      <c r="Q281" s="173"/>
      <c r="R281" s="174">
        <f t="shared" si="145"/>
        <v>0</v>
      </c>
      <c r="S281" s="174">
        <f t="shared" si="146"/>
        <v>0</v>
      </c>
      <c r="T281" s="174">
        <f t="shared" si="147"/>
        <v>1.18416815086358</v>
      </c>
      <c r="U281" s="174">
        <f t="shared" si="148"/>
        <v>0</v>
      </c>
      <c r="V281" s="174">
        <f t="shared" si="149"/>
        <v>0.10405087673358504</v>
      </c>
      <c r="W281" s="174">
        <f t="shared" si="150"/>
        <v>1.9553432963433919E-2</v>
      </c>
      <c r="X281" s="181">
        <f t="shared" si="151"/>
        <v>3.9006537753412465E-2</v>
      </c>
      <c r="Y281" s="169">
        <f t="shared" si="152"/>
        <v>1.3467789983140115</v>
      </c>
      <c r="AK281" s="95" t="s">
        <v>723</v>
      </c>
      <c r="AL281" s="112"/>
      <c r="AM281" s="103" t="str">
        <f t="shared" ref="AM281:AS287" si="154">CONCATENATE($AK281,AM$28)</f>
        <v>San Juan1</v>
      </c>
      <c r="AN281" s="103" t="str">
        <f t="shared" si="154"/>
        <v>San Juan2</v>
      </c>
      <c r="AO281" s="103" t="str">
        <f t="shared" si="154"/>
        <v>San Juan3</v>
      </c>
      <c r="AP281" s="103" t="str">
        <f t="shared" si="154"/>
        <v>San Juan4</v>
      </c>
      <c r="AQ281" s="103" t="str">
        <f t="shared" si="154"/>
        <v>San Juan5</v>
      </c>
      <c r="AR281" s="103" t="str">
        <f t="shared" si="154"/>
        <v>San Juan6</v>
      </c>
      <c r="AS281" s="104" t="str">
        <f t="shared" si="154"/>
        <v>San Juan7</v>
      </c>
    </row>
    <row r="282" spans="1:45" x14ac:dyDescent="0.25">
      <c r="A282" s="95" t="s">
        <v>740</v>
      </c>
      <c r="B282" s="158"/>
      <c r="C282" s="113">
        <f>SUMIF('Todas las localidades'!$AR$8:$AR$967,'Estr. fij x períodos'!AM282,'Todas las localidades'!$AD$8:$AD$967)</f>
        <v>0</v>
      </c>
      <c r="D282" s="113">
        <f>SUMIF('Todas las localidades'!$AR$8:$AR$967,'Estr. fij x períodos'!AN282,'Todas las localidades'!$AD$8:$AD$967)</f>
        <v>0</v>
      </c>
      <c r="E282" s="113">
        <f>SUMIF('Todas las localidades'!$AR$8:$AR$967,'Estr. fij x períodos'!AO282,'Todas las localidades'!$AD$8:$AD$967)</f>
        <v>91751</v>
      </c>
      <c r="F282" s="113">
        <f>SUMIF('Todas las localidades'!$AR$8:$AR$967,'Estr. fij x períodos'!AP282,'Todas las localidades'!$AD$8:$AD$967)</f>
        <v>0</v>
      </c>
      <c r="G282" s="114">
        <f>SUMIF('Todas las localidades'!$AR$8:$AR$967,'Estr. fij x períodos'!AQ282,'Todas las localidades'!$AD$8:$AD$967)</f>
        <v>7127</v>
      </c>
      <c r="H282" s="159">
        <f>SUMIF('Todas las localidades'!$AR$8:$AR$967,'Estr. fij x períodos'!AR282,'Todas las localidades'!$AD$8:$AD$967)</f>
        <v>11637</v>
      </c>
      <c r="I282" s="159"/>
      <c r="J282" s="159"/>
      <c r="K282" s="159"/>
      <c r="L282" s="159"/>
      <c r="M282" s="159">
        <f>SUMIF('Todas las localidades'!$AR$8:$AR$967,'Estr. fij x períodos'!AS282,'Todas las localidades'!$AD$8:$AD$967)</f>
        <v>5759</v>
      </c>
      <c r="N282" s="165">
        <f t="shared" si="144"/>
        <v>116274</v>
      </c>
      <c r="P282" s="95" t="s">
        <v>740</v>
      </c>
      <c r="Q282" s="173"/>
      <c r="R282" s="174">
        <f t="shared" si="145"/>
        <v>0</v>
      </c>
      <c r="S282" s="174">
        <f t="shared" si="146"/>
        <v>0</v>
      </c>
      <c r="T282" s="174">
        <f t="shared" si="147"/>
        <v>0.48448474961599386</v>
      </c>
      <c r="U282" s="174">
        <f t="shared" si="148"/>
        <v>0</v>
      </c>
      <c r="V282" s="174">
        <f t="shared" si="149"/>
        <v>3.7633625906128419E-2</v>
      </c>
      <c r="W282" s="174">
        <f t="shared" si="150"/>
        <v>6.1448366026324738E-2</v>
      </c>
      <c r="X282" s="181">
        <f t="shared" si="151"/>
        <v>3.04099974173416E-2</v>
      </c>
      <c r="Y282" s="169">
        <f t="shared" si="152"/>
        <v>0.61397673896578864</v>
      </c>
      <c r="AK282" s="95" t="s">
        <v>740</v>
      </c>
      <c r="AL282" s="112"/>
      <c r="AM282" s="103" t="str">
        <f t="shared" si="154"/>
        <v>San Luis1</v>
      </c>
      <c r="AN282" s="103" t="str">
        <f t="shared" si="154"/>
        <v>San Luis2</v>
      </c>
      <c r="AO282" s="103" t="str">
        <f t="shared" si="154"/>
        <v>San Luis3</v>
      </c>
      <c r="AP282" s="103" t="str">
        <f t="shared" si="154"/>
        <v>San Luis4</v>
      </c>
      <c r="AQ282" s="103" t="str">
        <f t="shared" si="154"/>
        <v>San Luis5</v>
      </c>
      <c r="AR282" s="103" t="str">
        <f t="shared" si="154"/>
        <v>San Luis6</v>
      </c>
      <c r="AS282" s="104" t="str">
        <f t="shared" si="154"/>
        <v>San Luis7</v>
      </c>
    </row>
    <row r="283" spans="1:45" x14ac:dyDescent="0.25">
      <c r="A283" s="95" t="s">
        <v>753</v>
      </c>
      <c r="B283" s="158"/>
      <c r="C283" s="113">
        <f>SUMIF('Todas las localidades'!$AR$8:$AR$967,'Estr. fij x períodos'!AM283,'Todas las localidades'!$AD$8:$AD$967)</f>
        <v>0</v>
      </c>
      <c r="D283" s="113">
        <f>SUMIF('Todas las localidades'!$AR$8:$AR$967,'Estr. fij x períodos'!AN283,'Todas las localidades'!$AD$8:$AD$967)</f>
        <v>0</v>
      </c>
      <c r="E283" s="113">
        <f>SUMIF('Todas las localidades'!$AR$8:$AR$967,'Estr. fij x períodos'!AO283,'Todas las localidades'!$AD$8:$AD$967)</f>
        <v>0</v>
      </c>
      <c r="F283" s="113">
        <f>SUMIF('Todas las localidades'!$AR$8:$AR$967,'Estr. fij x períodos'!AP283,'Todas las localidades'!$AD$8:$AD$967)</f>
        <v>41199</v>
      </c>
      <c r="G283" s="114">
        <f>SUMIF('Todas las localidades'!$AR$8:$AR$967,'Estr. fij x períodos'!AQ283,'Todas las localidades'!$AD$8:$AD$967)</f>
        <v>12761</v>
      </c>
      <c r="H283" s="159">
        <f>SUMIF('Todas las localidades'!$AR$8:$AR$967,'Estr. fij x períodos'!AR283,'Todas las localidades'!$AD$8:$AD$967)</f>
        <v>11343</v>
      </c>
      <c r="I283" s="159"/>
      <c r="J283" s="159"/>
      <c r="K283" s="159"/>
      <c r="L283" s="159"/>
      <c r="M283" s="159">
        <f>SUMIF('Todas las localidades'!$AR$8:$AR$967,'Estr. fij x períodos'!AS283,'Todas las localidades'!$AD$8:$AD$967)</f>
        <v>4994</v>
      </c>
      <c r="N283" s="165">
        <f t="shared" si="144"/>
        <v>70297</v>
      </c>
      <c r="P283" s="95" t="s">
        <v>753</v>
      </c>
      <c r="Q283" s="173"/>
      <c r="R283" s="174">
        <f t="shared" si="145"/>
        <v>0</v>
      </c>
      <c r="S283" s="174">
        <f t="shared" si="146"/>
        <v>0</v>
      </c>
      <c r="T283" s="174">
        <f t="shared" si="147"/>
        <v>0</v>
      </c>
      <c r="U283" s="174">
        <f t="shared" si="148"/>
        <v>0.21754844306252066</v>
      </c>
      <c r="V283" s="174">
        <f t="shared" si="149"/>
        <v>6.7383569550737307E-2</v>
      </c>
      <c r="W283" s="174">
        <f t="shared" si="150"/>
        <v>5.9895919552857398E-2</v>
      </c>
      <c r="X283" s="181">
        <f t="shared" si="151"/>
        <v>2.6370468328217385E-2</v>
      </c>
      <c r="Y283" s="169">
        <f t="shared" si="152"/>
        <v>0.37119840049433273</v>
      </c>
      <c r="AK283" s="95" t="s">
        <v>753</v>
      </c>
      <c r="AL283" s="112"/>
      <c r="AM283" s="103" t="str">
        <f t="shared" si="154"/>
        <v>Santa Cruz1</v>
      </c>
      <c r="AN283" s="103" t="str">
        <f t="shared" si="154"/>
        <v>Santa Cruz2</v>
      </c>
      <c r="AO283" s="103" t="str">
        <f t="shared" si="154"/>
        <v>Santa Cruz3</v>
      </c>
      <c r="AP283" s="103" t="str">
        <f t="shared" si="154"/>
        <v>Santa Cruz4</v>
      </c>
      <c r="AQ283" s="103" t="str">
        <f t="shared" si="154"/>
        <v>Santa Cruz5</v>
      </c>
      <c r="AR283" s="103" t="str">
        <f t="shared" si="154"/>
        <v>Santa Cruz6</v>
      </c>
      <c r="AS283" s="104" t="str">
        <f t="shared" si="154"/>
        <v>Santa Cruz7</v>
      </c>
    </row>
    <row r="284" spans="1:45" x14ac:dyDescent="0.25">
      <c r="A284" s="95" t="s">
        <v>767</v>
      </c>
      <c r="B284" s="158"/>
      <c r="C284" s="113">
        <f>SUMIF('Todas las localidades'!$AR$8:$AR$967,'Estr. fij x períodos'!AM284,'Todas las localidades'!$AD$8:$AD$967)</f>
        <v>805838</v>
      </c>
      <c r="D284" s="113">
        <f>SUMIF('Todas las localidades'!$AR$8:$AR$967,'Estr. fij x períodos'!AN284,'Todas las localidades'!$AD$8:$AD$967)</f>
        <v>0</v>
      </c>
      <c r="E284" s="113">
        <f>SUMIF('Todas las localidades'!$AR$8:$AR$967,'Estr. fij x períodos'!AO284,'Todas las localidades'!$AD$8:$AD$967)</f>
        <v>279820</v>
      </c>
      <c r="F284" s="113">
        <f>SUMIF('Todas las localidades'!$AR$8:$AR$967,'Estr. fij x períodos'!AP284,'Todas las localidades'!$AD$8:$AD$967)</f>
        <v>111148</v>
      </c>
      <c r="G284" s="114">
        <f>SUMIF('Todas las localidades'!$AR$8:$AR$967,'Estr. fij x períodos'!AQ284,'Todas las localidades'!$AD$8:$AD$967)</f>
        <v>285245</v>
      </c>
      <c r="H284" s="159">
        <f>SUMIF('Todas las localidades'!$AR$8:$AR$967,'Estr. fij x períodos'!AR284,'Todas las localidades'!$AD$8:$AD$967)</f>
        <v>103916</v>
      </c>
      <c r="I284" s="159"/>
      <c r="J284" s="159"/>
      <c r="K284" s="159"/>
      <c r="L284" s="159"/>
      <c r="M284" s="159">
        <f>SUMIF('Todas las localidades'!$AR$8:$AR$967,'Estr. fij x períodos'!AS284,'Todas las localidades'!$AD$8:$AD$967)</f>
        <v>124027</v>
      </c>
      <c r="N284" s="165">
        <f t="shared" si="144"/>
        <v>1709994</v>
      </c>
      <c r="P284" s="95" t="s">
        <v>767</v>
      </c>
      <c r="Q284" s="173"/>
      <c r="R284" s="174">
        <f t="shared" si="145"/>
        <v>4.2551712968910786</v>
      </c>
      <c r="S284" s="174">
        <f t="shared" si="146"/>
        <v>0</v>
      </c>
      <c r="T284" s="174">
        <f t="shared" si="147"/>
        <v>1.4775699734885441</v>
      </c>
      <c r="U284" s="174">
        <f t="shared" si="148"/>
        <v>0.58690925385356552</v>
      </c>
      <c r="V284" s="174">
        <f t="shared" si="149"/>
        <v>1.506216307225144</v>
      </c>
      <c r="W284" s="174">
        <f t="shared" si="150"/>
        <v>0.54872118277834159</v>
      </c>
      <c r="X284" s="181">
        <f t="shared" si="151"/>
        <v>0.65491591416576256</v>
      </c>
      <c r="Y284" s="169">
        <f t="shared" si="152"/>
        <v>9.0295039284024359</v>
      </c>
      <c r="AK284" s="95" t="s">
        <v>767</v>
      </c>
      <c r="AL284" s="112"/>
      <c r="AM284" s="103" t="str">
        <f t="shared" si="154"/>
        <v>Santa Fe1</v>
      </c>
      <c r="AN284" s="103" t="str">
        <f t="shared" si="154"/>
        <v>Santa Fe2</v>
      </c>
      <c r="AO284" s="103" t="str">
        <f t="shared" si="154"/>
        <v>Santa Fe3</v>
      </c>
      <c r="AP284" s="103" t="str">
        <f t="shared" si="154"/>
        <v>Santa Fe4</v>
      </c>
      <c r="AQ284" s="103" t="str">
        <f t="shared" si="154"/>
        <v>Santa Fe5</v>
      </c>
      <c r="AR284" s="103" t="str">
        <f t="shared" si="154"/>
        <v>Santa Fe6</v>
      </c>
      <c r="AS284" s="104" t="str">
        <f t="shared" si="154"/>
        <v>Santa Fe7</v>
      </c>
    </row>
    <row r="285" spans="1:45" x14ac:dyDescent="0.25">
      <c r="A285" s="95" t="s">
        <v>882</v>
      </c>
      <c r="B285" s="158"/>
      <c r="C285" s="113">
        <f>SUMIF('Todas las localidades'!$AR$8:$AR$967,'Estr. fij x períodos'!AM285,'Todas las localidades'!$AD$8:$AD$967)</f>
        <v>0</v>
      </c>
      <c r="D285" s="113">
        <f>SUMIF('Todas las localidades'!$AR$8:$AR$967,'Estr. fij x períodos'!AN285,'Todas las localidades'!$AD$8:$AD$967)</f>
        <v>0</v>
      </c>
      <c r="E285" s="113">
        <f>SUMIF('Todas las localidades'!$AR$8:$AR$967,'Estr. fij x períodos'!AO285,'Todas las localidades'!$AD$8:$AD$967)</f>
        <v>140576</v>
      </c>
      <c r="F285" s="113">
        <f>SUMIF('Todas las localidades'!$AR$8:$AR$967,'Estr. fij x períodos'!AP285,'Todas las localidades'!$AD$8:$AD$967)</f>
        <v>0</v>
      </c>
      <c r="G285" s="114">
        <f>SUMIF('Todas las localidades'!$AR$8:$AR$967,'Estr. fij x períodos'!AQ285,'Todas las localidades'!$AD$8:$AD$967)</f>
        <v>57341</v>
      </c>
      <c r="H285" s="159">
        <f>SUMIF('Todas las localidades'!$AR$8:$AR$967,'Estr. fij x períodos'!AR285,'Todas las localidades'!$AD$8:$AD$967)</f>
        <v>25174</v>
      </c>
      <c r="I285" s="159"/>
      <c r="J285" s="159"/>
      <c r="K285" s="159"/>
      <c r="L285" s="159"/>
      <c r="M285" s="159">
        <f>SUMIF('Todas las localidades'!$AR$8:$AR$967,'Estr. fij x períodos'!AS285,'Todas las localidades'!$AD$8:$AD$967)</f>
        <v>16052</v>
      </c>
      <c r="N285" s="165">
        <f t="shared" si="144"/>
        <v>239143</v>
      </c>
      <c r="P285" s="95" t="s">
        <v>882</v>
      </c>
      <c r="Q285" s="173"/>
      <c r="R285" s="174">
        <f t="shared" si="145"/>
        <v>0</v>
      </c>
      <c r="S285" s="174">
        <f t="shared" si="146"/>
        <v>0</v>
      </c>
      <c r="T285" s="174">
        <f t="shared" si="147"/>
        <v>0.74230175324539205</v>
      </c>
      <c r="U285" s="174">
        <f t="shared" si="148"/>
        <v>0</v>
      </c>
      <c r="V285" s="174">
        <f t="shared" si="149"/>
        <v>0.30278514705813242</v>
      </c>
      <c r="W285" s="174">
        <f t="shared" si="150"/>
        <v>0.13292954939818671</v>
      </c>
      <c r="X285" s="181">
        <f t="shared" si="151"/>
        <v>8.4761465279244191E-2</v>
      </c>
      <c r="Y285" s="169">
        <f t="shared" si="152"/>
        <v>1.2627779149809555</v>
      </c>
      <c r="AK285" s="95" t="s">
        <v>882</v>
      </c>
      <c r="AL285" s="112"/>
      <c r="AM285" s="103" t="str">
        <f t="shared" si="154"/>
        <v>Santiago del Estero1</v>
      </c>
      <c r="AN285" s="103" t="str">
        <f t="shared" si="154"/>
        <v>Santiago del Estero2</v>
      </c>
      <c r="AO285" s="103" t="str">
        <f t="shared" si="154"/>
        <v>Santiago del Estero3</v>
      </c>
      <c r="AP285" s="103" t="str">
        <f t="shared" si="154"/>
        <v>Santiago del Estero4</v>
      </c>
      <c r="AQ285" s="103" t="str">
        <f t="shared" si="154"/>
        <v>Santiago del Estero5</v>
      </c>
      <c r="AR285" s="103" t="str">
        <f t="shared" si="154"/>
        <v>Santiago del Estero6</v>
      </c>
      <c r="AS285" s="104" t="str">
        <f t="shared" si="154"/>
        <v>Santiago del Estero7</v>
      </c>
    </row>
    <row r="286" spans="1:45" x14ac:dyDescent="0.25">
      <c r="A286" s="95" t="s">
        <v>926</v>
      </c>
      <c r="B286" s="158"/>
      <c r="C286" s="113">
        <f>SUMIF('Todas las localidades'!$AR$8:$AR$967,'Estr. fij x períodos'!AM286,'Todas las localidades'!$AD$8:$AD$967)</f>
        <v>0</v>
      </c>
      <c r="D286" s="113">
        <f>SUMIF('Todas las localidades'!$AR$8:$AR$967,'Estr. fij x períodos'!AN286,'Todas las localidades'!$AD$8:$AD$967)</f>
        <v>0</v>
      </c>
      <c r="E286" s="113">
        <f>SUMIF('Todas las localidades'!$AR$8:$AR$967,'Estr. fij x períodos'!AO286,'Todas las localidades'!$AD$8:$AD$967)</f>
        <v>0</v>
      </c>
      <c r="F286" s="113">
        <f>SUMIF('Todas las localidades'!$AR$8:$AR$967,'Estr. fij x períodos'!AP286,'Todas las localidades'!$AD$8:$AD$967)</f>
        <v>11562</v>
      </c>
      <c r="G286" s="114">
        <f>SUMIF('Todas las localidades'!$AR$8:$AR$967,'Estr. fij x períodos'!AQ286,'Todas las localidades'!$AD$8:$AD$967)</f>
        <v>0</v>
      </c>
      <c r="H286" s="159">
        <f>SUMIF('Todas las localidades'!$AR$8:$AR$967,'Estr. fij x períodos'!AR286,'Todas las localidades'!$AD$8:$AD$967)</f>
        <v>0</v>
      </c>
      <c r="I286" s="159"/>
      <c r="J286" s="159"/>
      <c r="K286" s="159"/>
      <c r="L286" s="159"/>
      <c r="M286" s="159">
        <f>SUMIF('Todas las localidades'!$AR$8:$AR$967,'Estr. fij x períodos'!AS286,'Todas las localidades'!$AD$8:$AD$967)</f>
        <v>0</v>
      </c>
      <c r="N286" s="165">
        <f t="shared" si="144"/>
        <v>11562</v>
      </c>
      <c r="P286" s="95" t="s">
        <v>926</v>
      </c>
      <c r="Q286" s="173"/>
      <c r="R286" s="174">
        <f t="shared" si="145"/>
        <v>0</v>
      </c>
      <c r="S286" s="174">
        <f t="shared" si="146"/>
        <v>0</v>
      </c>
      <c r="T286" s="174">
        <f t="shared" si="147"/>
        <v>0</v>
      </c>
      <c r="U286" s="174">
        <f t="shared" si="148"/>
        <v>6.1052333762685117E-2</v>
      </c>
      <c r="V286" s="174">
        <f t="shared" si="149"/>
        <v>0</v>
      </c>
      <c r="W286" s="174">
        <f t="shared" si="150"/>
        <v>0</v>
      </c>
      <c r="X286" s="181">
        <f t="shared" si="151"/>
        <v>0</v>
      </c>
      <c r="Y286" s="169">
        <f t="shared" si="152"/>
        <v>6.1052333762685117E-2</v>
      </c>
      <c r="AK286" s="95" t="s">
        <v>926</v>
      </c>
      <c r="AL286" s="112"/>
      <c r="AM286" s="103" t="str">
        <f t="shared" si="154"/>
        <v>Tierra del Fuego1</v>
      </c>
      <c r="AN286" s="103" t="str">
        <f t="shared" si="154"/>
        <v>Tierra del Fuego2</v>
      </c>
      <c r="AO286" s="103" t="str">
        <f t="shared" si="154"/>
        <v>Tierra del Fuego3</v>
      </c>
      <c r="AP286" s="103" t="str">
        <f t="shared" si="154"/>
        <v>Tierra del Fuego4</v>
      </c>
      <c r="AQ286" s="103" t="str">
        <f t="shared" si="154"/>
        <v>Tierra del Fuego5</v>
      </c>
      <c r="AR286" s="103" t="str">
        <f t="shared" si="154"/>
        <v>Tierra del Fuego6</v>
      </c>
      <c r="AS286" s="104" t="str">
        <f t="shared" si="154"/>
        <v>Tierra del Fuego7</v>
      </c>
    </row>
    <row r="287" spans="1:45" ht="15.75" thickBot="1" x14ac:dyDescent="0.3">
      <c r="A287" s="96" t="s">
        <v>506</v>
      </c>
      <c r="B287" s="160"/>
      <c r="C287" s="161">
        <f>SUMIF('Todas las localidades'!$AR$8:$AR$967,'Estr. fij x períodos'!AM287,'Todas las localidades'!$AD$8:$AD$967)</f>
        <v>0</v>
      </c>
      <c r="D287" s="161">
        <f>SUMIF('Todas las localidades'!$AR$8:$AR$967,'Estr. fij x períodos'!AN287,'Todas las localidades'!$AD$8:$AD$967)</f>
        <v>360979</v>
      </c>
      <c r="E287" s="161">
        <f>SUMIF('Todas las localidades'!$AR$8:$AR$967,'Estr. fij x períodos'!AO287,'Todas las localidades'!$AD$8:$AD$967)</f>
        <v>0</v>
      </c>
      <c r="F287" s="161">
        <f>SUMIF('Todas las localidades'!$AR$8:$AR$967,'Estr. fij x períodos'!AP287,'Todas las localidades'!$AD$8:$AD$967)</f>
        <v>20694</v>
      </c>
      <c r="G287" s="162">
        <f>SUMIF('Todas las localidades'!$AR$8:$AR$967,'Estr. fij x períodos'!AQ287,'Todas las localidades'!$AD$8:$AD$967)</f>
        <v>91835</v>
      </c>
      <c r="H287" s="163">
        <f>SUMIF('Todas las localidades'!$AR$8:$AR$967,'Estr. fij x períodos'!AR287,'Todas las localidades'!$AD$8:$AD$967)</f>
        <v>30551</v>
      </c>
      <c r="I287" s="163"/>
      <c r="J287" s="163"/>
      <c r="K287" s="163"/>
      <c r="L287" s="163"/>
      <c r="M287" s="163">
        <f>SUMIF('Todas las localidades'!$AR$8:$AR$967,'Estr. fij x períodos'!AS287,'Todas las localidades'!$AD$8:$AD$967)</f>
        <v>18487</v>
      </c>
      <c r="N287" s="166">
        <f t="shared" si="144"/>
        <v>522546</v>
      </c>
      <c r="P287" s="96" t="s">
        <v>506</v>
      </c>
      <c r="Q287" s="175"/>
      <c r="R287" s="176">
        <f t="shared" si="145"/>
        <v>0</v>
      </c>
      <c r="S287" s="176">
        <f t="shared" si="146"/>
        <v>1.9061244066182588</v>
      </c>
      <c r="T287" s="176">
        <f t="shared" si="147"/>
        <v>0</v>
      </c>
      <c r="U287" s="176">
        <f t="shared" si="148"/>
        <v>0.10927322218344626</v>
      </c>
      <c r="V287" s="176">
        <f t="shared" si="149"/>
        <v>0.48492830575127033</v>
      </c>
      <c r="W287" s="176">
        <f t="shared" si="150"/>
        <v>0.16132242248605716</v>
      </c>
      <c r="X287" s="182">
        <f t="shared" si="151"/>
        <v>9.7619312772077471E-2</v>
      </c>
      <c r="Y287" s="177">
        <f t="shared" si="152"/>
        <v>2.75926766981111</v>
      </c>
      <c r="AK287" s="96" t="s">
        <v>506</v>
      </c>
      <c r="AL287" s="112"/>
      <c r="AM287" s="103" t="str">
        <f t="shared" si="154"/>
        <v>Tucumán1</v>
      </c>
      <c r="AN287" s="103" t="str">
        <f t="shared" si="154"/>
        <v>Tucumán2</v>
      </c>
      <c r="AO287" s="103" t="str">
        <f t="shared" si="154"/>
        <v>Tucumán3</v>
      </c>
      <c r="AP287" s="103" t="str">
        <f t="shared" si="154"/>
        <v>Tucumán4</v>
      </c>
      <c r="AQ287" s="103" t="str">
        <f t="shared" si="154"/>
        <v>Tucumán5</v>
      </c>
      <c r="AR287" s="103" t="str">
        <f t="shared" si="154"/>
        <v>Tucumán6</v>
      </c>
      <c r="AS287" s="104" t="str">
        <f t="shared" si="154"/>
        <v>Tucumán7</v>
      </c>
    </row>
    <row r="288" spans="1:45" x14ac:dyDescent="0.25">
      <c r="A288" s="89"/>
      <c r="B288" s="86">
        <f>SUM(B264:B287)</f>
        <v>8451495</v>
      </c>
      <c r="C288" s="87">
        <f>SUM(C264:C287)</f>
        <v>1626021</v>
      </c>
      <c r="D288" s="87">
        <f t="shared" ref="D288:M288" si="155">SUM(D264:D287)</f>
        <v>1835534</v>
      </c>
      <c r="E288" s="87">
        <f t="shared" si="155"/>
        <v>2244606</v>
      </c>
      <c r="F288" s="87">
        <f t="shared" si="155"/>
        <v>1260442</v>
      </c>
      <c r="G288" s="87">
        <f t="shared" si="155"/>
        <v>2278242</v>
      </c>
      <c r="H288" s="87">
        <f t="shared" si="155"/>
        <v>684420</v>
      </c>
      <c r="I288" s="88"/>
      <c r="J288" s="88"/>
      <c r="K288" s="88"/>
      <c r="L288" s="88"/>
      <c r="M288" s="88">
        <f t="shared" si="155"/>
        <v>557091</v>
      </c>
      <c r="N288" s="167">
        <f t="shared" si="144"/>
        <v>18937851</v>
      </c>
      <c r="P288" s="89"/>
      <c r="Q288" s="178">
        <f>SUM(Q264:Q287)</f>
        <v>44.627529279853348</v>
      </c>
      <c r="R288" s="179">
        <f>SUM(R264:R287)</f>
        <v>8.5860903647409632</v>
      </c>
      <c r="S288" s="179">
        <f t="shared" ref="S288:X288" si="156">SUM(S264:S287)</f>
        <v>9.6924091334333546</v>
      </c>
      <c r="T288" s="179">
        <f t="shared" si="156"/>
        <v>11.852485268787889</v>
      </c>
      <c r="U288" s="179">
        <f t="shared" si="156"/>
        <v>6.6556759792861389</v>
      </c>
      <c r="V288" s="179">
        <f t="shared" si="156"/>
        <v>12.030097818384988</v>
      </c>
      <c r="W288" s="179">
        <f t="shared" si="156"/>
        <v>3.6140320250697928</v>
      </c>
      <c r="X288" s="180">
        <f t="shared" si="156"/>
        <v>2.9416801304435238</v>
      </c>
      <c r="Y288" s="169">
        <f t="shared" si="152"/>
        <v>100</v>
      </c>
    </row>
    <row r="290" spans="1:45" x14ac:dyDescent="0.25">
      <c r="A290" s="336">
        <v>1960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P290" s="336">
        <v>1960</v>
      </c>
      <c r="Q290" s="336"/>
      <c r="R290" s="336"/>
      <c r="S290" s="336"/>
      <c r="T290" s="336"/>
      <c r="U290" s="336"/>
      <c r="V290" s="336"/>
      <c r="W290" s="336"/>
      <c r="X290" s="336"/>
      <c r="Y290" s="336"/>
    </row>
    <row r="291" spans="1:45" ht="15" customHeight="1" x14ac:dyDescent="0.25">
      <c r="A291" s="333" t="s">
        <v>27</v>
      </c>
      <c r="B291" s="338" t="s">
        <v>966</v>
      </c>
      <c r="C291" s="339"/>
      <c r="D291" s="339"/>
      <c r="E291" s="339"/>
      <c r="F291" s="339"/>
      <c r="G291" s="339"/>
      <c r="H291" s="339"/>
      <c r="I291" s="340"/>
      <c r="J291" s="340"/>
      <c r="K291" s="340"/>
      <c r="L291" s="340"/>
      <c r="M291" s="345"/>
      <c r="N291" s="346" t="s">
        <v>967</v>
      </c>
      <c r="P291" s="333" t="s">
        <v>27</v>
      </c>
      <c r="Q291" s="338" t="s">
        <v>966</v>
      </c>
      <c r="R291" s="339"/>
      <c r="S291" s="339"/>
      <c r="T291" s="339"/>
      <c r="U291" s="339"/>
      <c r="V291" s="339"/>
      <c r="W291" s="339"/>
      <c r="X291" s="345"/>
      <c r="Y291" s="343" t="s">
        <v>967</v>
      </c>
      <c r="AK291" s="336" t="s">
        <v>931</v>
      </c>
      <c r="AL291" s="338" t="s">
        <v>966</v>
      </c>
      <c r="AM291" s="339"/>
      <c r="AN291" s="339"/>
      <c r="AO291" s="339"/>
      <c r="AP291" s="339"/>
      <c r="AQ291" s="339"/>
      <c r="AR291" s="339"/>
      <c r="AS291" s="340"/>
    </row>
    <row r="292" spans="1:45" ht="15.75" thickBot="1" x14ac:dyDescent="0.3">
      <c r="A292" s="333"/>
      <c r="B292" s="107" t="s">
        <v>940</v>
      </c>
      <c r="C292" s="105">
        <v>1</v>
      </c>
      <c r="D292" s="105">
        <v>2</v>
      </c>
      <c r="E292" s="105">
        <v>3</v>
      </c>
      <c r="F292" s="105">
        <v>4</v>
      </c>
      <c r="G292" s="105">
        <v>5</v>
      </c>
      <c r="H292" s="105">
        <v>6</v>
      </c>
      <c r="I292" s="106"/>
      <c r="J292" s="106"/>
      <c r="K292" s="106"/>
      <c r="L292" s="106"/>
      <c r="M292" s="115">
        <v>7</v>
      </c>
      <c r="N292" s="344"/>
      <c r="P292" s="333"/>
      <c r="Q292" s="107" t="s">
        <v>940</v>
      </c>
      <c r="R292" s="105">
        <v>1</v>
      </c>
      <c r="S292" s="105">
        <v>2</v>
      </c>
      <c r="T292" s="105">
        <v>3</v>
      </c>
      <c r="U292" s="105">
        <v>4</v>
      </c>
      <c r="V292" s="105">
        <v>5</v>
      </c>
      <c r="W292" s="105">
        <v>6</v>
      </c>
      <c r="X292" s="115">
        <v>7</v>
      </c>
      <c r="Y292" s="344"/>
      <c r="AK292" s="337"/>
      <c r="AL292" s="107" t="s">
        <v>940</v>
      </c>
      <c r="AM292" s="105">
        <v>1</v>
      </c>
      <c r="AN292" s="105">
        <v>2</v>
      </c>
      <c r="AO292" s="105">
        <v>3</v>
      </c>
      <c r="AP292" s="105">
        <v>4</v>
      </c>
      <c r="AQ292" s="105">
        <v>5</v>
      </c>
      <c r="AR292" s="105">
        <v>6</v>
      </c>
      <c r="AS292" s="106">
        <v>7</v>
      </c>
    </row>
    <row r="293" spans="1:45" x14ac:dyDescent="0.25">
      <c r="A293" s="92" t="s">
        <v>940</v>
      </c>
      <c r="B293" s="156">
        <f>SUMIF('Todas las localidades'!$AR$8:$AR$967,'Estr. fij x períodos'!AL293,'Todas las localidades'!$AE$8:$AE$967)</f>
        <v>6775906</v>
      </c>
      <c r="C293" s="157"/>
      <c r="D293" s="157"/>
      <c r="E293" s="157"/>
      <c r="F293" s="157"/>
      <c r="G293" s="157"/>
      <c r="H293" s="157"/>
      <c r="I293" s="164"/>
      <c r="J293" s="164"/>
      <c r="K293" s="164"/>
      <c r="L293" s="164"/>
      <c r="M293" s="164"/>
      <c r="N293" s="119">
        <f>SUM(B293:M293)</f>
        <v>6775906</v>
      </c>
      <c r="P293" s="92" t="s">
        <v>940</v>
      </c>
      <c r="Q293" s="168">
        <f>B293/$N$317*100</f>
        <v>44.556973845101211</v>
      </c>
      <c r="R293" s="170"/>
      <c r="S293" s="170"/>
      <c r="T293" s="170"/>
      <c r="U293" s="170"/>
      <c r="V293" s="170"/>
      <c r="W293" s="170"/>
      <c r="X293" s="171"/>
      <c r="Y293" s="172">
        <f>SUM(Q293:X293)</f>
        <v>44.556973845101211</v>
      </c>
      <c r="AK293" s="92" t="s">
        <v>940</v>
      </c>
      <c r="AL293" s="108" t="str">
        <f>CONCATENATE($AK293,AL$28)</f>
        <v>GBAGBA</v>
      </c>
      <c r="AM293" s="110"/>
      <c r="AN293" s="110"/>
      <c r="AO293" s="110"/>
      <c r="AP293" s="110"/>
      <c r="AQ293" s="110"/>
      <c r="AR293" s="110"/>
      <c r="AS293" s="111"/>
    </row>
    <row r="294" spans="1:45" x14ac:dyDescent="0.25">
      <c r="A294" s="95" t="s">
        <v>36</v>
      </c>
      <c r="B294" s="158"/>
      <c r="C294" s="113">
        <f>SUMIF('Todas las localidades'!$AR$8:$AR$967,'Estr. fij x períodos'!AM294,'Todas las localidades'!$AE$8:$AE$967)</f>
        <v>0</v>
      </c>
      <c r="D294" s="113">
        <f>SUMIF('Todas las localidades'!$AR$8:$AR$967,'Estr. fij x períodos'!AN294,'Todas las localidades'!$AE$8:$AE$967)</f>
        <v>622111</v>
      </c>
      <c r="E294" s="113">
        <f>SUMIF('Todas las localidades'!$AR$8:$AR$967,'Estr. fij x períodos'!AO294,'Todas las localidades'!$AE$8:$AE$967)</f>
        <v>247127</v>
      </c>
      <c r="F294" s="113">
        <f>SUMIF('Todas las localidades'!$AR$8:$AR$967,'Estr. fij x períodos'!AP294,'Todas las localidades'!$AE$8:$AE$967)</f>
        <v>434920</v>
      </c>
      <c r="G294" s="113">
        <f>SUMIF('Todas las localidades'!$AR$8:$AR$967,'Estr. fij x períodos'!AQ294,'Todas las localidades'!$AE$8:$AE$967)</f>
        <v>571325</v>
      </c>
      <c r="H294" s="113">
        <f>SUMIF('Todas las localidades'!$AR$8:$AR$967,'Estr. fij x períodos'!AR294,'Todas las localidades'!$AE$8:$AE$967)</f>
        <v>137127</v>
      </c>
      <c r="I294" s="114"/>
      <c r="J294" s="114"/>
      <c r="K294" s="114"/>
      <c r="L294" s="114"/>
      <c r="M294" s="114">
        <f>SUMIF('Todas las localidades'!$AR$8:$AR$967,'Estr. fij x períodos'!AS294,'Todas las localidades'!$AE$8:$AE$967)</f>
        <v>88687</v>
      </c>
      <c r="N294" s="165">
        <f t="shared" ref="N294:N317" si="157">SUM(B294:M294)</f>
        <v>2101297</v>
      </c>
      <c r="P294" s="95" t="s">
        <v>36</v>
      </c>
      <c r="Q294" s="173"/>
      <c r="R294" s="174">
        <f t="shared" ref="R294:R316" si="158">C294/$N$317*100</f>
        <v>0</v>
      </c>
      <c r="S294" s="174">
        <f t="shared" ref="S294:S316" si="159">D294/$N$317*100</f>
        <v>4.0908748668812347</v>
      </c>
      <c r="T294" s="174">
        <f t="shared" ref="T294:T316" si="160">E294/$N$317*100</f>
        <v>1.6250566751395794</v>
      </c>
      <c r="U294" s="174">
        <f t="shared" ref="U294:U316" si="161">F294/$N$317*100</f>
        <v>2.8599450855297315</v>
      </c>
      <c r="V294" s="174">
        <f t="shared" ref="V294:V316" si="162">G294/$N$317*100</f>
        <v>3.7569165041623145</v>
      </c>
      <c r="W294" s="174">
        <f t="shared" ref="W294:W316" si="163">H294/$N$317*100</f>
        <v>0.90171914316066282</v>
      </c>
      <c r="X294" s="181">
        <f t="shared" ref="X294:X316" si="164">M294/$N$317*100</f>
        <v>0.58318759726012892</v>
      </c>
      <c r="Y294" s="169">
        <f t="shared" ref="Y294:Y317" si="165">SUM(Q294:X294)</f>
        <v>13.817699872133652</v>
      </c>
      <c r="AK294" s="95" t="s">
        <v>36</v>
      </c>
      <c r="AL294" s="112"/>
      <c r="AM294" s="103" t="str">
        <f t="shared" ref="AM294:AS309" si="166">CONCATENATE($AK294,AM$28)</f>
        <v>Buenos Aires1</v>
      </c>
      <c r="AN294" s="103" t="str">
        <f t="shared" si="166"/>
        <v>Buenos Aires2</v>
      </c>
      <c r="AO294" s="103" t="str">
        <f t="shared" si="166"/>
        <v>Buenos Aires3</v>
      </c>
      <c r="AP294" s="103" t="str">
        <f t="shared" si="166"/>
        <v>Buenos Aires4</v>
      </c>
      <c r="AQ294" s="103" t="str">
        <f t="shared" si="166"/>
        <v>Buenos Aires5</v>
      </c>
      <c r="AR294" s="103" t="str">
        <f t="shared" si="166"/>
        <v>Buenos Aires6</v>
      </c>
      <c r="AS294" s="104" t="str">
        <f t="shared" si="166"/>
        <v>Buenos Aires7</v>
      </c>
    </row>
    <row r="295" spans="1:45" x14ac:dyDescent="0.25">
      <c r="A295" s="95" t="s">
        <v>1</v>
      </c>
      <c r="B295" s="158"/>
      <c r="C295" s="113">
        <f>SUMIF('Todas las localidades'!$AR$8:$AR$967,'Estr. fij x períodos'!AM295,'Todas las localidades'!$AE$8:$AE$967)</f>
        <v>0</v>
      </c>
      <c r="D295" s="113">
        <f>SUMIF('Todas las localidades'!$AR$8:$AR$967,'Estr. fij x períodos'!AN295,'Todas las localidades'!$AE$8:$AE$967)</f>
        <v>0</v>
      </c>
      <c r="E295" s="113">
        <f>SUMIF('Todas las localidades'!$AR$8:$AR$967,'Estr. fij x períodos'!AO295,'Todas las localidades'!$AE$8:$AE$967)</f>
        <v>60586</v>
      </c>
      <c r="F295" s="113">
        <f>SUMIF('Todas las localidades'!$AR$8:$AR$967,'Estr. fij x períodos'!AP295,'Todas las localidades'!$AE$8:$AE$967)</f>
        <v>0</v>
      </c>
      <c r="G295" s="113">
        <f>SUMIF('Todas las localidades'!$AR$8:$AR$967,'Estr. fij x períodos'!AQ295,'Todas las localidades'!$AE$8:$AE$967)</f>
        <v>21360</v>
      </c>
      <c r="H295" s="113">
        <f>SUMIF('Todas las localidades'!$AR$8:$AR$967,'Estr. fij x períodos'!AR295,'Todas las localidades'!$AE$8:$AE$967)</f>
        <v>0</v>
      </c>
      <c r="I295" s="114"/>
      <c r="J295" s="114"/>
      <c r="K295" s="114"/>
      <c r="L295" s="114"/>
      <c r="M295" s="114">
        <f>SUMIF('Todas las localidades'!$AR$8:$AR$967,'Estr. fij x períodos'!AS295,'Todas las localidades'!$AE$8:$AE$967)</f>
        <v>8534</v>
      </c>
      <c r="N295" s="165">
        <f t="shared" si="157"/>
        <v>90480</v>
      </c>
      <c r="P295" s="95" t="s">
        <v>1</v>
      </c>
      <c r="Q295" s="173"/>
      <c r="R295" s="174">
        <f t="shared" si="158"/>
        <v>0</v>
      </c>
      <c r="S295" s="174">
        <f t="shared" si="159"/>
        <v>0</v>
      </c>
      <c r="T295" s="174">
        <f t="shared" si="160"/>
        <v>0.39840116102249679</v>
      </c>
      <c r="U295" s="174">
        <f t="shared" si="161"/>
        <v>0</v>
      </c>
      <c r="V295" s="174">
        <f t="shared" si="162"/>
        <v>0.1404589971188151</v>
      </c>
      <c r="W295" s="174">
        <f t="shared" si="163"/>
        <v>0</v>
      </c>
      <c r="X295" s="181">
        <f t="shared" si="164"/>
        <v>5.6117840890073406E-2</v>
      </c>
      <c r="Y295" s="169">
        <f t="shared" si="165"/>
        <v>0.59497799903138537</v>
      </c>
      <c r="AK295" s="95" t="s">
        <v>1</v>
      </c>
      <c r="AL295" s="112"/>
      <c r="AM295" s="103" t="str">
        <f t="shared" si="166"/>
        <v>Catamarca1</v>
      </c>
      <c r="AN295" s="103" t="str">
        <f t="shared" si="166"/>
        <v>Catamarca2</v>
      </c>
      <c r="AO295" s="103" t="str">
        <f t="shared" si="166"/>
        <v>Catamarca3</v>
      </c>
      <c r="AP295" s="103" t="str">
        <f t="shared" si="166"/>
        <v>Catamarca4</v>
      </c>
      <c r="AQ295" s="103" t="str">
        <f t="shared" si="166"/>
        <v>Catamarca5</v>
      </c>
      <c r="AR295" s="103" t="str">
        <f t="shared" si="166"/>
        <v>Catamarca6</v>
      </c>
      <c r="AS295" s="104" t="str">
        <f t="shared" si="166"/>
        <v>Catamarca7</v>
      </c>
    </row>
    <row r="296" spans="1:45" x14ac:dyDescent="0.25">
      <c r="A296" s="95" t="s">
        <v>199</v>
      </c>
      <c r="B296" s="158"/>
      <c r="C296" s="113">
        <f>SUMIF('Todas las localidades'!$AR$8:$AR$967,'Estr. fij x períodos'!AM296,'Todas las localidades'!$AE$8:$AE$967)</f>
        <v>0</v>
      </c>
      <c r="D296" s="113">
        <f>SUMIF('Todas las localidades'!$AR$8:$AR$967,'Estr. fij x períodos'!AN296,'Todas las localidades'!$AE$8:$AE$967)</f>
        <v>0</v>
      </c>
      <c r="E296" s="113">
        <f>SUMIF('Todas las localidades'!$AR$8:$AR$967,'Estr. fij x períodos'!AO296,'Todas las localidades'!$AE$8:$AE$967)</f>
        <v>112338</v>
      </c>
      <c r="F296" s="113">
        <f>SUMIF('Todas las localidades'!$AR$8:$AR$967,'Estr. fij x períodos'!AP296,'Todas las localidades'!$AE$8:$AE$967)</f>
        <v>29166</v>
      </c>
      <c r="G296" s="113">
        <f>SUMIF('Todas las localidades'!$AR$8:$AR$967,'Estr. fij x períodos'!AQ296,'Todas las localidades'!$AE$8:$AE$967)</f>
        <v>68190</v>
      </c>
      <c r="H296" s="113">
        <f>SUMIF('Todas las localidades'!$AR$8:$AR$967,'Estr. fij x períodos'!AR296,'Todas las localidades'!$AE$8:$AE$967)</f>
        <v>23242</v>
      </c>
      <c r="I296" s="114"/>
      <c r="J296" s="114"/>
      <c r="K296" s="114"/>
      <c r="L296" s="114"/>
      <c r="M296" s="114">
        <f>SUMIF('Todas las localidades'!$AR$8:$AR$967,'Estr. fij x períodos'!AS296,'Todas las localidades'!$AE$8:$AE$967)</f>
        <v>15113</v>
      </c>
      <c r="N296" s="165">
        <f t="shared" si="157"/>
        <v>248049</v>
      </c>
      <c r="P296" s="95" t="s">
        <v>199</v>
      </c>
      <c r="Q296" s="173"/>
      <c r="R296" s="174">
        <f t="shared" si="158"/>
        <v>0</v>
      </c>
      <c r="S296" s="174">
        <f t="shared" si="159"/>
        <v>0</v>
      </c>
      <c r="T296" s="174">
        <f t="shared" si="160"/>
        <v>0.7387117424313413</v>
      </c>
      <c r="U296" s="174">
        <f t="shared" si="161"/>
        <v>0.19178965870633713</v>
      </c>
      <c r="V296" s="174">
        <f t="shared" si="162"/>
        <v>0.44840351186947569</v>
      </c>
      <c r="W296" s="174">
        <f t="shared" si="163"/>
        <v>0.15283464471139982</v>
      </c>
      <c r="X296" s="181">
        <f t="shared" si="164"/>
        <v>9.9380001098157894E-2</v>
      </c>
      <c r="Y296" s="169">
        <f t="shared" si="165"/>
        <v>1.6311195588167118</v>
      </c>
      <c r="AK296" s="95" t="s">
        <v>199</v>
      </c>
      <c r="AL296" s="112"/>
      <c r="AM296" s="103" t="str">
        <f t="shared" si="166"/>
        <v>Chaco1</v>
      </c>
      <c r="AN296" s="103" t="str">
        <f t="shared" si="166"/>
        <v>Chaco2</v>
      </c>
      <c r="AO296" s="103" t="str">
        <f t="shared" si="166"/>
        <v>Chaco3</v>
      </c>
      <c r="AP296" s="103" t="str">
        <f t="shared" si="166"/>
        <v>Chaco4</v>
      </c>
      <c r="AQ296" s="103" t="str">
        <f t="shared" si="166"/>
        <v>Chaco5</v>
      </c>
      <c r="AR296" s="103" t="str">
        <f t="shared" si="166"/>
        <v>Chaco6</v>
      </c>
      <c r="AS296" s="104" t="str">
        <f t="shared" si="166"/>
        <v>Chaco7</v>
      </c>
    </row>
    <row r="297" spans="1:45" x14ac:dyDescent="0.25">
      <c r="A297" s="95" t="s">
        <v>260</v>
      </c>
      <c r="B297" s="158"/>
      <c r="C297" s="113">
        <f>SUMIF('Todas las localidades'!$AR$8:$AR$967,'Estr. fij x períodos'!AM297,'Todas las localidades'!$AE$8:$AE$967)</f>
        <v>0</v>
      </c>
      <c r="D297" s="113">
        <f>SUMIF('Todas las localidades'!$AR$8:$AR$967,'Estr. fij x períodos'!AN297,'Todas las localidades'!$AE$8:$AE$967)</f>
        <v>0</v>
      </c>
      <c r="E297" s="113">
        <f>SUMIF('Todas las localidades'!$AR$8:$AR$967,'Estr. fij x períodos'!AO297,'Todas las localidades'!$AE$8:$AE$967)</f>
        <v>46229</v>
      </c>
      <c r="F297" s="113">
        <f>SUMIF('Todas las localidades'!$AR$8:$AR$967,'Estr. fij x períodos'!AP297,'Todas las localidades'!$AE$8:$AE$967)</f>
        <v>17176</v>
      </c>
      <c r="G297" s="113">
        <f>SUMIF('Todas las localidades'!$AR$8:$AR$967,'Estr. fij x períodos'!AQ297,'Todas las localidades'!$AE$8:$AE$967)</f>
        <v>17367</v>
      </c>
      <c r="H297" s="113">
        <f>SUMIF('Todas las localidades'!$AR$8:$AR$967,'Estr. fij x períodos'!AR297,'Todas las localidades'!$AE$8:$AE$967)</f>
        <v>1642</v>
      </c>
      <c r="I297" s="114"/>
      <c r="J297" s="114"/>
      <c r="K297" s="114"/>
      <c r="L297" s="114"/>
      <c r="M297" s="114">
        <f>SUMIF('Todas las localidades'!$AR$8:$AR$967,'Estr. fij x períodos'!AS297,'Todas las localidades'!$AE$8:$AE$967)</f>
        <v>6330</v>
      </c>
      <c r="N297" s="165">
        <f t="shared" si="157"/>
        <v>88744</v>
      </c>
      <c r="P297" s="95" t="s">
        <v>260</v>
      </c>
      <c r="Q297" s="173"/>
      <c r="R297" s="174">
        <f t="shared" si="158"/>
        <v>0</v>
      </c>
      <c r="S297" s="174">
        <f t="shared" si="159"/>
        <v>0</v>
      </c>
      <c r="T297" s="174">
        <f t="shared" si="160"/>
        <v>0.30399246150775766</v>
      </c>
      <c r="U297" s="174">
        <f t="shared" si="161"/>
        <v>0.11294586772063521</v>
      </c>
      <c r="V297" s="174">
        <f t="shared" si="162"/>
        <v>0.11420184470798042</v>
      </c>
      <c r="W297" s="174">
        <f t="shared" si="163"/>
        <v>1.0797456613721647E-2</v>
      </c>
      <c r="X297" s="181">
        <f t="shared" si="164"/>
        <v>4.1624787067514026E-2</v>
      </c>
      <c r="Y297" s="169">
        <f t="shared" si="165"/>
        <v>0.58356241761760896</v>
      </c>
      <c r="AK297" s="95" t="s">
        <v>260</v>
      </c>
      <c r="AL297" s="112"/>
      <c r="AM297" s="103" t="str">
        <f t="shared" si="166"/>
        <v>Chubut1</v>
      </c>
      <c r="AN297" s="103" t="str">
        <f t="shared" si="166"/>
        <v>Chubut2</v>
      </c>
      <c r="AO297" s="103" t="str">
        <f t="shared" si="166"/>
        <v>Chubut3</v>
      </c>
      <c r="AP297" s="103" t="str">
        <f t="shared" si="166"/>
        <v>Chubut4</v>
      </c>
      <c r="AQ297" s="103" t="str">
        <f t="shared" si="166"/>
        <v>Chubut5</v>
      </c>
      <c r="AR297" s="103" t="str">
        <f t="shared" si="166"/>
        <v>Chubut6</v>
      </c>
      <c r="AS297" s="104" t="str">
        <f t="shared" si="166"/>
        <v>Chubut7</v>
      </c>
    </row>
    <row r="298" spans="1:45" x14ac:dyDescent="0.25">
      <c r="A298" s="95" t="s">
        <v>276</v>
      </c>
      <c r="B298" s="158"/>
      <c r="C298" s="113">
        <f>SUMIF('Todas las localidades'!$AR$8:$AR$967,'Estr. fij x períodos'!AM298,'Todas las localidades'!$AE$8:$AE$967)</f>
        <v>598957</v>
      </c>
      <c r="D298" s="113">
        <f>SUMIF('Todas las localidades'!$AR$8:$AR$967,'Estr. fij x períodos'!AN298,'Todas las localidades'!$AE$8:$AE$967)</f>
        <v>0</v>
      </c>
      <c r="E298" s="113">
        <f>SUMIF('Todas las localidades'!$AR$8:$AR$967,'Estr. fij x períodos'!AO298,'Todas las localidades'!$AE$8:$AE$967)</f>
        <v>73539</v>
      </c>
      <c r="F298" s="113">
        <f>SUMIF('Todas las localidades'!$AR$8:$AR$967,'Estr. fij x períodos'!AP298,'Todas las localidades'!$AE$8:$AE$967)</f>
        <v>99945</v>
      </c>
      <c r="G298" s="113">
        <f>SUMIF('Todas las localidades'!$AR$8:$AR$967,'Estr. fij x períodos'!AQ298,'Todas las localidades'!$AE$8:$AE$967)</f>
        <v>287809</v>
      </c>
      <c r="H298" s="113">
        <f>SUMIF('Todas las localidades'!$AR$8:$AR$967,'Estr. fij x períodos'!AR298,'Todas las localidades'!$AE$8:$AE$967)</f>
        <v>137303</v>
      </c>
      <c r="I298" s="114"/>
      <c r="J298" s="114"/>
      <c r="K298" s="114"/>
      <c r="L298" s="114"/>
      <c r="M298" s="114">
        <f>SUMIF('Todas las localidades'!$AR$8:$AR$967,'Estr. fij x períodos'!AS298,'Todas las localidades'!$AE$8:$AE$967)</f>
        <v>87009</v>
      </c>
      <c r="N298" s="165">
        <f t="shared" si="157"/>
        <v>1284562</v>
      </c>
      <c r="P298" s="95" t="s">
        <v>276</v>
      </c>
      <c r="Q298" s="173"/>
      <c r="R298" s="174">
        <f t="shared" si="158"/>
        <v>3.9386188921954184</v>
      </c>
      <c r="S298" s="174">
        <f t="shared" si="159"/>
        <v>0</v>
      </c>
      <c r="T298" s="174">
        <f t="shared" si="160"/>
        <v>0.48357744331088681</v>
      </c>
      <c r="U298" s="174">
        <f t="shared" si="161"/>
        <v>0.65721790576029837</v>
      </c>
      <c r="V298" s="174">
        <f t="shared" si="162"/>
        <v>1.8925731976483637</v>
      </c>
      <c r="W298" s="174">
        <f t="shared" si="163"/>
        <v>0.90287648321182912</v>
      </c>
      <c r="X298" s="181">
        <f t="shared" si="164"/>
        <v>0.57215341199957781</v>
      </c>
      <c r="Y298" s="169">
        <f t="shared" si="165"/>
        <v>8.4470173341263735</v>
      </c>
      <c r="AK298" s="95" t="s">
        <v>276</v>
      </c>
      <c r="AL298" s="112"/>
      <c r="AM298" s="103" t="str">
        <f t="shared" si="166"/>
        <v>Córdoba1</v>
      </c>
      <c r="AN298" s="103" t="str">
        <f t="shared" si="166"/>
        <v>Córdoba2</v>
      </c>
      <c r="AO298" s="103" t="str">
        <f t="shared" si="166"/>
        <v>Córdoba3</v>
      </c>
      <c r="AP298" s="103" t="str">
        <f t="shared" si="166"/>
        <v>Córdoba4</v>
      </c>
      <c r="AQ298" s="103" t="str">
        <f t="shared" si="166"/>
        <v>Córdoba5</v>
      </c>
      <c r="AR298" s="103" t="str">
        <f t="shared" si="166"/>
        <v>Córdoba6</v>
      </c>
      <c r="AS298" s="104" t="str">
        <f t="shared" si="166"/>
        <v>Córdoba7</v>
      </c>
    </row>
    <row r="299" spans="1:45" x14ac:dyDescent="0.25">
      <c r="A299" s="95" t="s">
        <v>396</v>
      </c>
      <c r="B299" s="158"/>
      <c r="C299" s="113">
        <f>SUMIF('Todas las localidades'!$AR$8:$AR$967,'Estr. fij x períodos'!AM299,'Todas las localidades'!$AE$8:$AE$967)</f>
        <v>0</v>
      </c>
      <c r="D299" s="113">
        <f>SUMIF('Todas las localidades'!$AR$8:$AR$967,'Estr. fij x períodos'!AN299,'Todas las localidades'!$AE$8:$AE$967)</f>
        <v>0</v>
      </c>
      <c r="E299" s="113">
        <f>SUMIF('Todas las localidades'!$AR$8:$AR$967,'Estr. fij x períodos'!AO299,'Todas las localidades'!$AE$8:$AE$967)</f>
        <v>97507</v>
      </c>
      <c r="F299" s="113">
        <f>SUMIF('Todas las localidades'!$AR$8:$AR$967,'Estr. fij x períodos'!AP299,'Todas las localidades'!$AE$8:$AE$967)</f>
        <v>30011</v>
      </c>
      <c r="G299" s="113">
        <f>SUMIF('Todas las localidades'!$AR$8:$AR$967,'Estr. fij x períodos'!AQ299,'Todas las localidades'!$AE$8:$AE$967)</f>
        <v>98665</v>
      </c>
      <c r="H299" s="113">
        <f>SUMIF('Todas las localidades'!$AR$8:$AR$967,'Estr. fij x períodos'!AR299,'Todas las localidades'!$AE$8:$AE$967)</f>
        <v>24328</v>
      </c>
      <c r="I299" s="114"/>
      <c r="J299" s="114"/>
      <c r="K299" s="114"/>
      <c r="L299" s="114"/>
      <c r="M299" s="114">
        <f>SUMIF('Todas las localidades'!$AR$8:$AR$967,'Estr. fij x períodos'!AS299,'Todas las localidades'!$AE$8:$AE$967)</f>
        <v>15175</v>
      </c>
      <c r="N299" s="165">
        <f t="shared" si="157"/>
        <v>265686</v>
      </c>
      <c r="P299" s="95" t="s">
        <v>396</v>
      </c>
      <c r="Q299" s="173"/>
      <c r="R299" s="174">
        <f t="shared" si="158"/>
        <v>0</v>
      </c>
      <c r="S299" s="174">
        <f t="shared" si="159"/>
        <v>0</v>
      </c>
      <c r="T299" s="174">
        <f t="shared" si="160"/>
        <v>0.64118611573334761</v>
      </c>
      <c r="U299" s="174">
        <f t="shared" si="161"/>
        <v>0.19734620611108425</v>
      </c>
      <c r="V299" s="174">
        <f t="shared" si="162"/>
        <v>0.64880088720636198</v>
      </c>
      <c r="W299" s="174">
        <f t="shared" si="163"/>
        <v>0.15997595889075533</v>
      </c>
      <c r="X299" s="181">
        <f t="shared" si="164"/>
        <v>9.978770043436419E-2</v>
      </c>
      <c r="Y299" s="169">
        <f t="shared" si="165"/>
        <v>1.7470968683759132</v>
      </c>
      <c r="AK299" s="95" t="s">
        <v>396</v>
      </c>
      <c r="AL299" s="112"/>
      <c r="AM299" s="103" t="str">
        <f t="shared" si="166"/>
        <v>Corrientes1</v>
      </c>
      <c r="AN299" s="103" t="str">
        <f t="shared" si="166"/>
        <v>Corrientes2</v>
      </c>
      <c r="AO299" s="103" t="str">
        <f t="shared" si="166"/>
        <v>Corrientes3</v>
      </c>
      <c r="AP299" s="103" t="str">
        <f t="shared" si="166"/>
        <v>Corrientes4</v>
      </c>
      <c r="AQ299" s="103" t="str">
        <f t="shared" si="166"/>
        <v>Corrientes5</v>
      </c>
      <c r="AR299" s="103" t="str">
        <f t="shared" si="166"/>
        <v>Corrientes6</v>
      </c>
      <c r="AS299" s="104" t="str">
        <f t="shared" si="166"/>
        <v>Corrientes7</v>
      </c>
    </row>
    <row r="300" spans="1:45" x14ac:dyDescent="0.25">
      <c r="A300" s="95" t="s">
        <v>429</v>
      </c>
      <c r="B300" s="158"/>
      <c r="C300" s="113">
        <f>SUMIF('Todas las localidades'!$AR$8:$AR$967,'Estr. fij x períodos'!AM300,'Todas las localidades'!$AE$8:$AE$967)</f>
        <v>0</v>
      </c>
      <c r="D300" s="113">
        <f>SUMIF('Todas las localidades'!$AR$8:$AR$967,'Estr. fij x períodos'!AN300,'Todas las localidades'!$AE$8:$AE$967)</f>
        <v>0</v>
      </c>
      <c r="E300" s="113">
        <f>SUMIF('Todas las localidades'!$AR$8:$AR$967,'Estr. fij x períodos'!AO300,'Todas las localidades'!$AE$8:$AE$967)</f>
        <v>168681</v>
      </c>
      <c r="F300" s="113">
        <f>SUMIF('Todas las localidades'!$AR$8:$AR$967,'Estr. fij x períodos'!AP300,'Todas las localidades'!$AE$8:$AE$967)</f>
        <v>69449</v>
      </c>
      <c r="G300" s="113">
        <f>SUMIF('Todas las localidades'!$AR$8:$AR$967,'Estr. fij x períodos'!AQ300,'Todas las localidades'!$AE$8:$AE$967)</f>
        <v>152305</v>
      </c>
      <c r="H300" s="113">
        <f>SUMIF('Todas las localidades'!$AR$8:$AR$967,'Estr. fij x períodos'!AR300,'Todas las localidades'!$AE$8:$AE$967)</f>
        <v>33378</v>
      </c>
      <c r="I300" s="114"/>
      <c r="J300" s="114"/>
      <c r="K300" s="114"/>
      <c r="L300" s="114"/>
      <c r="M300" s="114">
        <f>SUMIF('Todas las localidades'!$AR$8:$AR$967,'Estr. fij x períodos'!AS300,'Todas las localidades'!$AE$8:$AE$967)</f>
        <v>19879</v>
      </c>
      <c r="N300" s="165">
        <f t="shared" si="157"/>
        <v>443692</v>
      </c>
      <c r="P300" s="95" t="s">
        <v>429</v>
      </c>
      <c r="Q300" s="173"/>
      <c r="R300" s="174">
        <f t="shared" si="158"/>
        <v>0</v>
      </c>
      <c r="S300" s="174">
        <f t="shared" si="159"/>
        <v>0</v>
      </c>
      <c r="T300" s="174">
        <f t="shared" si="160"/>
        <v>1.1092118021066877</v>
      </c>
      <c r="U300" s="174">
        <f t="shared" si="161"/>
        <v>0.45668243871276171</v>
      </c>
      <c r="V300" s="174">
        <f t="shared" si="162"/>
        <v>1.0015265709822629</v>
      </c>
      <c r="W300" s="174">
        <f t="shared" si="163"/>
        <v>0.21948691038538437</v>
      </c>
      <c r="X300" s="181">
        <f t="shared" si="164"/>
        <v>0.13072024362008075</v>
      </c>
      <c r="Y300" s="169">
        <f t="shared" si="165"/>
        <v>2.9176279658071773</v>
      </c>
      <c r="AK300" s="95" t="s">
        <v>429</v>
      </c>
      <c r="AL300" s="112"/>
      <c r="AM300" s="103" t="str">
        <f t="shared" si="166"/>
        <v>Entre Ríos1</v>
      </c>
      <c r="AN300" s="103" t="str">
        <f t="shared" si="166"/>
        <v>Entre Ríos2</v>
      </c>
      <c r="AO300" s="103" t="str">
        <f t="shared" si="166"/>
        <v>Entre Ríos3</v>
      </c>
      <c r="AP300" s="103" t="str">
        <f t="shared" si="166"/>
        <v>Entre Ríos4</v>
      </c>
      <c r="AQ300" s="103" t="str">
        <f t="shared" si="166"/>
        <v>Entre Ríos5</v>
      </c>
      <c r="AR300" s="103" t="str">
        <f t="shared" si="166"/>
        <v>Entre Ríos6</v>
      </c>
      <c r="AS300" s="104" t="str">
        <f t="shared" si="166"/>
        <v>Entre Ríos7</v>
      </c>
    </row>
    <row r="301" spans="1:45" x14ac:dyDescent="0.25">
      <c r="A301" s="95" t="s">
        <v>461</v>
      </c>
      <c r="B301" s="158"/>
      <c r="C301" s="113">
        <f>SUMIF('Todas las localidades'!$AR$8:$AR$967,'Estr. fij x períodos'!AM301,'Todas las localidades'!$AE$8:$AE$967)</f>
        <v>0</v>
      </c>
      <c r="D301" s="113">
        <f>SUMIF('Todas las localidades'!$AR$8:$AR$967,'Estr. fij x períodos'!AN301,'Todas las localidades'!$AE$8:$AE$967)</f>
        <v>0</v>
      </c>
      <c r="E301" s="113">
        <f>SUMIF('Todas las localidades'!$AR$8:$AR$967,'Estr. fij x períodos'!AO301,'Todas las localidades'!$AE$8:$AE$967)</f>
        <v>36499</v>
      </c>
      <c r="F301" s="113">
        <f>SUMIF('Todas las localidades'!$AR$8:$AR$967,'Estr. fij x períodos'!AP301,'Todas las localidades'!$AE$8:$AE$967)</f>
        <v>10043</v>
      </c>
      <c r="G301" s="114">
        <f>SUMIF('Todas las localidades'!$AR$8:$AR$967,'Estr. fij x períodos'!AQ301,'Todas las localidades'!$AE$8:$AE$967)</f>
        <v>10383</v>
      </c>
      <c r="H301" s="159">
        <f>SUMIF('Todas las localidades'!$AR$8:$AR$967,'Estr. fij x períodos'!AR301,'Todas las localidades'!$AE$8:$AE$967)</f>
        <v>6366</v>
      </c>
      <c r="I301" s="159"/>
      <c r="J301" s="159"/>
      <c r="K301" s="159"/>
      <c r="L301" s="159"/>
      <c r="M301" s="159">
        <f>SUMIF('Todas las localidades'!$AR$8:$AR$967,'Estr. fij x períodos'!AS301,'Todas las localidades'!$AE$8:$AE$967)</f>
        <v>15012</v>
      </c>
      <c r="N301" s="165">
        <f t="shared" si="157"/>
        <v>78303</v>
      </c>
      <c r="P301" s="95" t="s">
        <v>461</v>
      </c>
      <c r="Q301" s="173"/>
      <c r="R301" s="174">
        <f t="shared" si="158"/>
        <v>0</v>
      </c>
      <c r="S301" s="174">
        <f t="shared" si="159"/>
        <v>0</v>
      </c>
      <c r="T301" s="174">
        <f t="shared" si="160"/>
        <v>0.24000996890634982</v>
      </c>
      <c r="U301" s="174">
        <f t="shared" si="161"/>
        <v>6.6040716669675092E-2</v>
      </c>
      <c r="V301" s="174">
        <f t="shared" si="162"/>
        <v>6.8276487223064466E-2</v>
      </c>
      <c r="W301" s="174">
        <f t="shared" si="163"/>
        <v>4.1861515714343489E-2</v>
      </c>
      <c r="X301" s="181">
        <f t="shared" si="164"/>
        <v>9.8715845727886331E-2</v>
      </c>
      <c r="Y301" s="169">
        <f t="shared" si="165"/>
        <v>0.51490453424131921</v>
      </c>
      <c r="AK301" s="95" t="s">
        <v>461</v>
      </c>
      <c r="AL301" s="112"/>
      <c r="AM301" s="103" t="str">
        <f t="shared" si="166"/>
        <v>Formosa1</v>
      </c>
      <c r="AN301" s="103" t="str">
        <f t="shared" si="166"/>
        <v>Formosa2</v>
      </c>
      <c r="AO301" s="103" t="str">
        <f t="shared" si="166"/>
        <v>Formosa3</v>
      </c>
      <c r="AP301" s="103" t="str">
        <f t="shared" si="166"/>
        <v>Formosa4</v>
      </c>
      <c r="AQ301" s="103" t="str">
        <f t="shared" si="166"/>
        <v>Formosa5</v>
      </c>
      <c r="AR301" s="103" t="str">
        <f t="shared" si="166"/>
        <v>Formosa6</v>
      </c>
      <c r="AS301" s="104" t="str">
        <f t="shared" si="166"/>
        <v>Formosa7</v>
      </c>
    </row>
    <row r="302" spans="1:45" x14ac:dyDescent="0.25">
      <c r="A302" s="95" t="s">
        <v>486</v>
      </c>
      <c r="B302" s="158"/>
      <c r="C302" s="113">
        <f>SUMIF('Todas las localidades'!$AR$8:$AR$967,'Estr. fij x períodos'!AM302,'Todas las localidades'!$AE$8:$AE$967)</f>
        <v>0</v>
      </c>
      <c r="D302" s="113">
        <f>SUMIF('Todas las localidades'!$AR$8:$AR$967,'Estr. fij x períodos'!AN302,'Todas las localidades'!$AE$8:$AE$967)</f>
        <v>0</v>
      </c>
      <c r="E302" s="113">
        <f>SUMIF('Todas las localidades'!$AR$8:$AR$967,'Estr. fij x períodos'!AO302,'Todas las localidades'!$AE$8:$AE$967)</f>
        <v>55644</v>
      </c>
      <c r="F302" s="113">
        <f>SUMIF('Todas las localidades'!$AR$8:$AR$967,'Estr. fij x períodos'!AP302,'Todas las localidades'!$AE$8:$AE$967)</f>
        <v>15354</v>
      </c>
      <c r="G302" s="114">
        <f>SUMIF('Todas las localidades'!$AR$8:$AR$967,'Estr. fij x períodos'!AQ302,'Todas las localidades'!$AE$8:$AE$967)</f>
        <v>29749</v>
      </c>
      <c r="H302" s="159">
        <f>SUMIF('Todas las localidades'!$AR$8:$AR$967,'Estr. fij x períodos'!AR302,'Todas las localidades'!$AE$8:$AE$967)</f>
        <v>8731</v>
      </c>
      <c r="I302" s="159"/>
      <c r="J302" s="159"/>
      <c r="K302" s="159"/>
      <c r="L302" s="159"/>
      <c r="M302" s="159">
        <f>SUMIF('Todas las localidades'!$AR$8:$AR$967,'Estr. fij x períodos'!AS302,'Todas las localidades'!$AE$8:$AE$967)</f>
        <v>21197</v>
      </c>
      <c r="N302" s="165">
        <f t="shared" si="157"/>
        <v>130675</v>
      </c>
      <c r="P302" s="95" t="s">
        <v>486</v>
      </c>
      <c r="Q302" s="173"/>
      <c r="R302" s="174">
        <f t="shared" si="158"/>
        <v>0</v>
      </c>
      <c r="S302" s="174">
        <f t="shared" si="159"/>
        <v>0</v>
      </c>
      <c r="T302" s="174">
        <f t="shared" si="160"/>
        <v>0.36590357844940763</v>
      </c>
      <c r="U302" s="174">
        <f t="shared" si="161"/>
        <v>0.10096476787276625</v>
      </c>
      <c r="V302" s="174">
        <f t="shared" si="162"/>
        <v>0.19562334762582537</v>
      </c>
      <c r="W302" s="174">
        <f t="shared" si="163"/>
        <v>5.7413272651890196E-2</v>
      </c>
      <c r="X302" s="181">
        <f t="shared" si="164"/>
        <v>0.13938714241233724</v>
      </c>
      <c r="Y302" s="169">
        <f t="shared" si="165"/>
        <v>0.85929210901222675</v>
      </c>
      <c r="AK302" s="95" t="s">
        <v>486</v>
      </c>
      <c r="AL302" s="112"/>
      <c r="AM302" s="103" t="str">
        <f t="shared" si="166"/>
        <v>Jujuy1</v>
      </c>
      <c r="AN302" s="103" t="str">
        <f t="shared" si="166"/>
        <v>Jujuy2</v>
      </c>
      <c r="AO302" s="103" t="str">
        <f t="shared" si="166"/>
        <v>Jujuy3</v>
      </c>
      <c r="AP302" s="103" t="str">
        <f t="shared" si="166"/>
        <v>Jujuy4</v>
      </c>
      <c r="AQ302" s="103" t="str">
        <f t="shared" si="166"/>
        <v>Jujuy5</v>
      </c>
      <c r="AR302" s="103" t="str">
        <f t="shared" si="166"/>
        <v>Jujuy6</v>
      </c>
      <c r="AS302" s="104" t="str">
        <f t="shared" si="166"/>
        <v>Jujuy7</v>
      </c>
    </row>
    <row r="303" spans="1:45" x14ac:dyDescent="0.25">
      <c r="A303" s="95" t="s">
        <v>532</v>
      </c>
      <c r="B303" s="158"/>
      <c r="C303" s="113">
        <f>SUMIF('Todas las localidades'!$AR$8:$AR$967,'Estr. fij x períodos'!AM303,'Todas las localidades'!$AE$8:$AE$967)</f>
        <v>0</v>
      </c>
      <c r="D303" s="113">
        <f>SUMIF('Todas las localidades'!$AR$8:$AR$967,'Estr. fij x períodos'!AN303,'Todas las localidades'!$AE$8:$AE$967)</f>
        <v>0</v>
      </c>
      <c r="E303" s="113">
        <f>SUMIF('Todas las localidades'!$AR$8:$AR$967,'Estr. fij x períodos'!AO303,'Todas las localidades'!$AE$8:$AE$967)</f>
        <v>25599</v>
      </c>
      <c r="F303" s="113">
        <f>SUMIF('Todas las localidades'!$AR$8:$AR$967,'Estr. fij x períodos'!AP303,'Todas las localidades'!$AE$8:$AE$967)</f>
        <v>17339</v>
      </c>
      <c r="G303" s="114">
        <f>SUMIF('Todas las localidades'!$AR$8:$AR$967,'Estr. fij x períodos'!AQ303,'Todas las localidades'!$AE$8:$AE$967)</f>
        <v>4787</v>
      </c>
      <c r="H303" s="159">
        <f>SUMIF('Todas las localidades'!$AR$8:$AR$967,'Estr. fij x períodos'!AR303,'Todas las localidades'!$AE$8:$AE$967)</f>
        <v>11242</v>
      </c>
      <c r="I303" s="159"/>
      <c r="J303" s="159"/>
      <c r="K303" s="159"/>
      <c r="L303" s="159"/>
      <c r="M303" s="159">
        <f>SUMIF('Todas las localidades'!$AR$8:$AR$967,'Estr. fij x períodos'!AS303,'Todas las localidades'!$AE$8:$AE$967)</f>
        <v>25333</v>
      </c>
      <c r="N303" s="165">
        <f t="shared" si="157"/>
        <v>84300</v>
      </c>
      <c r="P303" s="95" t="s">
        <v>532</v>
      </c>
      <c r="Q303" s="173"/>
      <c r="R303" s="174">
        <f t="shared" si="158"/>
        <v>0</v>
      </c>
      <c r="S303" s="174">
        <f t="shared" si="159"/>
        <v>0</v>
      </c>
      <c r="T303" s="174">
        <f t="shared" si="160"/>
        <v>0.16833379528298442</v>
      </c>
      <c r="U303" s="174">
        <f t="shared" si="161"/>
        <v>0.11401772242711306</v>
      </c>
      <c r="V303" s="174">
        <f t="shared" si="162"/>
        <v>3.1478334232573402E-2</v>
      </c>
      <c r="W303" s="174">
        <f t="shared" si="163"/>
        <v>7.3925095768245283E-2</v>
      </c>
      <c r="X303" s="181">
        <f t="shared" si="164"/>
        <v>0.16658463361474452</v>
      </c>
      <c r="Y303" s="169">
        <f t="shared" si="165"/>
        <v>0.55433958132566064</v>
      </c>
      <c r="AK303" s="95" t="s">
        <v>532</v>
      </c>
      <c r="AL303" s="112"/>
      <c r="AM303" s="103" t="str">
        <f t="shared" si="166"/>
        <v>La Pampa1</v>
      </c>
      <c r="AN303" s="103" t="str">
        <f t="shared" si="166"/>
        <v>La Pampa2</v>
      </c>
      <c r="AO303" s="103" t="str">
        <f t="shared" si="166"/>
        <v>La Pampa3</v>
      </c>
      <c r="AP303" s="103" t="str">
        <f t="shared" si="166"/>
        <v>La Pampa4</v>
      </c>
      <c r="AQ303" s="103" t="str">
        <f t="shared" si="166"/>
        <v>La Pampa5</v>
      </c>
      <c r="AR303" s="103" t="str">
        <f t="shared" si="166"/>
        <v>La Pampa6</v>
      </c>
      <c r="AS303" s="104" t="str">
        <f t="shared" si="166"/>
        <v>La Pampa7</v>
      </c>
    </row>
    <row r="304" spans="1:45" x14ac:dyDescent="0.25">
      <c r="A304" s="95" t="s">
        <v>563</v>
      </c>
      <c r="B304" s="158"/>
      <c r="C304" s="113">
        <f>SUMIF('Todas las localidades'!$AR$8:$AR$967,'Estr. fij x períodos'!AM304,'Todas las localidades'!$AE$8:$AE$967)</f>
        <v>0</v>
      </c>
      <c r="D304" s="113">
        <f>SUMIF('Todas las localidades'!$AR$8:$AR$967,'Estr. fij x períodos'!AN304,'Todas las localidades'!$AE$8:$AE$967)</f>
        <v>0</v>
      </c>
      <c r="E304" s="113">
        <f>SUMIF('Todas las localidades'!$AR$8:$AR$967,'Estr. fij x períodos'!AO304,'Todas las localidades'!$AE$8:$AE$967)</f>
        <v>37000</v>
      </c>
      <c r="F304" s="113">
        <f>SUMIF('Todas las localidades'!$AR$8:$AR$967,'Estr. fij x períodos'!AP304,'Todas las localidades'!$AE$8:$AE$967)</f>
        <v>0</v>
      </c>
      <c r="G304" s="114">
        <f>SUMIF('Todas las localidades'!$AR$8:$AR$967,'Estr. fij x períodos'!AQ304,'Todas las localidades'!$AE$8:$AE$967)</f>
        <v>21399</v>
      </c>
      <c r="H304" s="159">
        <f>SUMIF('Todas las localidades'!$AR$8:$AR$967,'Estr. fij x períodos'!AR304,'Todas las localidades'!$AE$8:$AE$967)</f>
        <v>1671</v>
      </c>
      <c r="I304" s="159"/>
      <c r="J304" s="159"/>
      <c r="K304" s="159"/>
      <c r="L304" s="159"/>
      <c r="M304" s="159">
        <f>SUMIF('Todas las localidades'!$AR$8:$AR$967,'Estr. fij x períodos'!AS304,'Todas las localidades'!$AE$8:$AE$967)</f>
        <v>13550</v>
      </c>
      <c r="N304" s="165">
        <f t="shared" si="157"/>
        <v>73620</v>
      </c>
      <c r="P304" s="95" t="s">
        <v>563</v>
      </c>
      <c r="Q304" s="173"/>
      <c r="R304" s="174">
        <f t="shared" si="158"/>
        <v>0</v>
      </c>
      <c r="S304" s="174">
        <f t="shared" si="159"/>
        <v>0</v>
      </c>
      <c r="T304" s="174">
        <f t="shared" si="160"/>
        <v>0.24330444257472653</v>
      </c>
      <c r="U304" s="174">
        <f t="shared" si="161"/>
        <v>0</v>
      </c>
      <c r="V304" s="174">
        <f t="shared" si="162"/>
        <v>0.14071545315288034</v>
      </c>
      <c r="W304" s="174">
        <f t="shared" si="163"/>
        <v>1.0988154690334271E-2</v>
      </c>
      <c r="X304" s="181">
        <f t="shared" si="164"/>
        <v>8.9102032348312016E-2</v>
      </c>
      <c r="Y304" s="169">
        <f t="shared" si="165"/>
        <v>0.48411008276625311</v>
      </c>
      <c r="AK304" s="95" t="s">
        <v>563</v>
      </c>
      <c r="AL304" s="112"/>
      <c r="AM304" s="103" t="str">
        <f t="shared" si="166"/>
        <v>La Rioja1</v>
      </c>
      <c r="AN304" s="103" t="str">
        <f t="shared" si="166"/>
        <v>La Rioja2</v>
      </c>
      <c r="AO304" s="103" t="str">
        <f t="shared" si="166"/>
        <v>La Rioja3</v>
      </c>
      <c r="AP304" s="103" t="str">
        <f t="shared" si="166"/>
        <v>La Rioja4</v>
      </c>
      <c r="AQ304" s="103" t="str">
        <f t="shared" si="166"/>
        <v>La Rioja5</v>
      </c>
      <c r="AR304" s="103" t="str">
        <f t="shared" si="166"/>
        <v>La Rioja6</v>
      </c>
      <c r="AS304" s="104" t="str">
        <f t="shared" si="166"/>
        <v>La Rioja7</v>
      </c>
    </row>
    <row r="305" spans="1:45" x14ac:dyDescent="0.25">
      <c r="A305" s="95" t="s">
        <v>582</v>
      </c>
      <c r="B305" s="158"/>
      <c r="C305" s="113">
        <f>SUMIF('Todas las localidades'!$AR$8:$AR$967,'Estr. fij x períodos'!AM305,'Todas las localidades'!$AE$8:$AE$967)</f>
        <v>0</v>
      </c>
      <c r="D305" s="113">
        <f>SUMIF('Todas las localidades'!$AR$8:$AR$967,'Estr. fij x períodos'!AN305,'Todas las localidades'!$AE$8:$AE$967)</f>
        <v>395171</v>
      </c>
      <c r="E305" s="113">
        <f>SUMIF('Todas las localidades'!$AR$8:$AR$967,'Estr. fij x períodos'!AO305,'Todas las localidades'!$AE$8:$AE$967)</f>
        <v>48099</v>
      </c>
      <c r="F305" s="113">
        <f>SUMIF('Todas las localidades'!$AR$8:$AR$967,'Estr. fij x períodos'!AP305,'Todas las localidades'!$AE$8:$AE$967)</f>
        <v>26171</v>
      </c>
      <c r="G305" s="114">
        <f>SUMIF('Todas las localidades'!$AR$8:$AR$967,'Estr. fij x períodos'!AQ305,'Todas las localidades'!$AE$8:$AE$967)</f>
        <v>41293</v>
      </c>
      <c r="H305" s="159">
        <f>SUMIF('Todas las localidades'!$AR$8:$AR$967,'Estr. fij x períodos'!AR305,'Todas las localidades'!$AE$8:$AE$967)</f>
        <v>12174</v>
      </c>
      <c r="I305" s="159"/>
      <c r="J305" s="159"/>
      <c r="K305" s="159"/>
      <c r="L305" s="159"/>
      <c r="M305" s="159">
        <f>SUMIF('Todas las localidades'!$AR$8:$AR$967,'Estr. fij x períodos'!AS305,'Todas las localidades'!$AE$8:$AE$967)</f>
        <v>25866</v>
      </c>
      <c r="N305" s="165">
        <f t="shared" si="157"/>
        <v>548774</v>
      </c>
      <c r="P305" s="95" t="s">
        <v>582</v>
      </c>
      <c r="Q305" s="173"/>
      <c r="R305" s="174">
        <f t="shared" si="158"/>
        <v>0</v>
      </c>
      <c r="S305" s="174">
        <f t="shared" si="159"/>
        <v>2.5985637804512773</v>
      </c>
      <c r="T305" s="174">
        <f t="shared" si="160"/>
        <v>0.31628919955139922</v>
      </c>
      <c r="U305" s="174">
        <f t="shared" si="161"/>
        <v>0.17209515044927481</v>
      </c>
      <c r="V305" s="174">
        <f t="shared" si="162"/>
        <v>0.27153433370914004</v>
      </c>
      <c r="W305" s="174">
        <f t="shared" si="163"/>
        <v>8.0053737402830283E-2</v>
      </c>
      <c r="X305" s="181">
        <f t="shared" si="164"/>
        <v>0.17008953274696964</v>
      </c>
      <c r="Y305" s="169">
        <f t="shared" si="165"/>
        <v>3.6086257343108912</v>
      </c>
      <c r="AK305" s="95" t="s">
        <v>582</v>
      </c>
      <c r="AL305" s="112"/>
      <c r="AM305" s="103" t="str">
        <f t="shared" si="166"/>
        <v>Mendoza1</v>
      </c>
      <c r="AN305" s="103" t="str">
        <f t="shared" si="166"/>
        <v>Mendoza2</v>
      </c>
      <c r="AO305" s="103" t="str">
        <f t="shared" si="166"/>
        <v>Mendoza3</v>
      </c>
      <c r="AP305" s="103" t="str">
        <f t="shared" si="166"/>
        <v>Mendoza4</v>
      </c>
      <c r="AQ305" s="103" t="str">
        <f t="shared" si="166"/>
        <v>Mendoza5</v>
      </c>
      <c r="AR305" s="103" t="str">
        <f t="shared" si="166"/>
        <v>Mendoza6</v>
      </c>
      <c r="AS305" s="104" t="str">
        <f t="shared" si="166"/>
        <v>Mendoza7</v>
      </c>
    </row>
    <row r="306" spans="1:45" x14ac:dyDescent="0.25">
      <c r="A306" s="95" t="s">
        <v>604</v>
      </c>
      <c r="B306" s="158"/>
      <c r="C306" s="113">
        <f>SUMIF('Todas las localidades'!$AR$8:$AR$967,'Estr. fij x períodos'!AM306,'Todas las localidades'!$AE$8:$AE$967)</f>
        <v>0</v>
      </c>
      <c r="D306" s="113">
        <f>SUMIF('Todas las localidades'!$AR$8:$AR$967,'Estr. fij x períodos'!AN306,'Todas las localidades'!$AE$8:$AE$967)</f>
        <v>0</v>
      </c>
      <c r="E306" s="113">
        <f>SUMIF('Todas las localidades'!$AR$8:$AR$967,'Estr. fij x períodos'!AO306,'Todas las localidades'!$AE$8:$AE$967)</f>
        <v>73865</v>
      </c>
      <c r="F306" s="113">
        <f>SUMIF('Todas las localidades'!$AR$8:$AR$967,'Estr. fij x períodos'!AP306,'Todas las localidades'!$AE$8:$AE$967)</f>
        <v>21322</v>
      </c>
      <c r="G306" s="114">
        <f>SUMIF('Todas las localidades'!$AR$8:$AR$967,'Estr. fij x períodos'!AQ306,'Todas las localidades'!$AE$8:$AE$967)</f>
        <v>25998</v>
      </c>
      <c r="H306" s="159">
        <f>SUMIF('Todas las localidades'!$AR$8:$AR$967,'Estr. fij x períodos'!AR306,'Todas las localidades'!$AE$8:$AE$967)</f>
        <v>15534</v>
      </c>
      <c r="I306" s="159"/>
      <c r="J306" s="159"/>
      <c r="K306" s="159"/>
      <c r="L306" s="159"/>
      <c r="M306" s="159">
        <f>SUMIF('Todas las localidades'!$AR$8:$AR$967,'Estr. fij x períodos'!AS306,'Todas las localidades'!$AE$8:$AE$967)</f>
        <v>9477</v>
      </c>
      <c r="N306" s="165">
        <f t="shared" si="157"/>
        <v>146196</v>
      </c>
      <c r="P306" s="95" t="s">
        <v>604</v>
      </c>
      <c r="Q306" s="173"/>
      <c r="R306" s="174">
        <f t="shared" si="158"/>
        <v>0</v>
      </c>
      <c r="S306" s="174">
        <f t="shared" si="159"/>
        <v>0</v>
      </c>
      <c r="T306" s="174">
        <f t="shared" si="160"/>
        <v>0.48572115272384259</v>
      </c>
      <c r="U306" s="174">
        <f t="shared" si="161"/>
        <v>0.14020911688049509</v>
      </c>
      <c r="V306" s="174">
        <f t="shared" si="162"/>
        <v>0.17095753778534434</v>
      </c>
      <c r="W306" s="174">
        <f t="shared" si="163"/>
        <v>0.10214841110691357</v>
      </c>
      <c r="X306" s="181">
        <f t="shared" si="164"/>
        <v>6.2318816277856307E-2</v>
      </c>
      <c r="Y306" s="169">
        <f t="shared" si="165"/>
        <v>0.96135503477445172</v>
      </c>
      <c r="AK306" s="95" t="s">
        <v>604</v>
      </c>
      <c r="AL306" s="112"/>
      <c r="AM306" s="103" t="str">
        <f t="shared" si="166"/>
        <v>Misiones1</v>
      </c>
      <c r="AN306" s="103" t="str">
        <f t="shared" si="166"/>
        <v>Misiones2</v>
      </c>
      <c r="AO306" s="103" t="str">
        <f t="shared" si="166"/>
        <v>Misiones3</v>
      </c>
      <c r="AP306" s="103" t="str">
        <f t="shared" si="166"/>
        <v>Misiones4</v>
      </c>
      <c r="AQ306" s="103" t="str">
        <f t="shared" si="166"/>
        <v>Misiones5</v>
      </c>
      <c r="AR306" s="103" t="str">
        <f t="shared" si="166"/>
        <v>Misiones6</v>
      </c>
      <c r="AS306" s="104" t="str">
        <f t="shared" si="166"/>
        <v>Misiones7</v>
      </c>
    </row>
    <row r="307" spans="1:45" x14ac:dyDescent="0.25">
      <c r="A307" s="95" t="s">
        <v>639</v>
      </c>
      <c r="B307" s="158"/>
      <c r="C307" s="113">
        <f>SUMIF('Todas las localidades'!$AR$8:$AR$967,'Estr. fij x períodos'!AM307,'Todas las localidades'!$AE$8:$AE$967)</f>
        <v>0</v>
      </c>
      <c r="D307" s="113">
        <f>SUMIF('Todas las localidades'!$AR$8:$AR$967,'Estr. fij x períodos'!AN307,'Todas las localidades'!$AE$8:$AE$967)</f>
        <v>0</v>
      </c>
      <c r="E307" s="113">
        <f>SUMIF('Todas las localidades'!$AR$8:$AR$967,'Estr. fij x períodos'!AO307,'Todas las localidades'!$AE$8:$AE$967)</f>
        <v>27517</v>
      </c>
      <c r="F307" s="113">
        <f>SUMIF('Todas las localidades'!$AR$8:$AR$967,'Estr. fij x períodos'!AP307,'Todas las localidades'!$AE$8:$AE$967)</f>
        <v>0</v>
      </c>
      <c r="G307" s="114">
        <f>SUMIF('Todas las localidades'!$AR$8:$AR$967,'Estr. fij x períodos'!AQ307,'Todas las localidades'!$AE$8:$AE$967)</f>
        <v>29068</v>
      </c>
      <c r="H307" s="159">
        <f>SUMIF('Todas las localidades'!$AR$8:$AR$967,'Estr. fij x períodos'!AR307,'Todas las localidades'!$AE$8:$AE$967)</f>
        <v>389</v>
      </c>
      <c r="I307" s="159"/>
      <c r="J307" s="159"/>
      <c r="K307" s="159"/>
      <c r="L307" s="159"/>
      <c r="M307" s="159">
        <f>SUMIF('Todas las localidades'!$AR$8:$AR$967,'Estr. fij x períodos'!AS307,'Todas las localidades'!$AE$8:$AE$967)</f>
        <v>5783</v>
      </c>
      <c r="N307" s="165">
        <f t="shared" si="157"/>
        <v>62757</v>
      </c>
      <c r="P307" s="95" t="s">
        <v>639</v>
      </c>
      <c r="Q307" s="173"/>
      <c r="R307" s="174">
        <f t="shared" si="158"/>
        <v>0</v>
      </c>
      <c r="S307" s="174">
        <f t="shared" si="159"/>
        <v>0</v>
      </c>
      <c r="T307" s="174">
        <f t="shared" si="160"/>
        <v>0.18094617152239864</v>
      </c>
      <c r="U307" s="174">
        <f t="shared" si="161"/>
        <v>0</v>
      </c>
      <c r="V307" s="174">
        <f t="shared" si="162"/>
        <v>0.19114523072330136</v>
      </c>
      <c r="W307" s="174">
        <f t="shared" si="163"/>
        <v>2.5579845449072596E-3</v>
      </c>
      <c r="X307" s="181">
        <f t="shared" si="164"/>
        <v>3.8027826794855231E-2</v>
      </c>
      <c r="Y307" s="169">
        <f t="shared" si="165"/>
        <v>0.4126772135854625</v>
      </c>
      <c r="AK307" s="95" t="s">
        <v>639</v>
      </c>
      <c r="AL307" s="112"/>
      <c r="AM307" s="103" t="str">
        <f t="shared" si="166"/>
        <v>Neuquén1</v>
      </c>
      <c r="AN307" s="103" t="str">
        <f t="shared" si="166"/>
        <v>Neuquén2</v>
      </c>
      <c r="AO307" s="103" t="str">
        <f t="shared" si="166"/>
        <v>Neuquén3</v>
      </c>
      <c r="AP307" s="103" t="str">
        <f t="shared" si="166"/>
        <v>Neuquén4</v>
      </c>
      <c r="AQ307" s="103" t="str">
        <f t="shared" si="166"/>
        <v>Neuquén5</v>
      </c>
      <c r="AR307" s="103" t="str">
        <f t="shared" si="166"/>
        <v>Neuquén6</v>
      </c>
      <c r="AS307" s="104" t="str">
        <f t="shared" si="166"/>
        <v>Neuquén7</v>
      </c>
    </row>
    <row r="308" spans="1:45" x14ac:dyDescent="0.25">
      <c r="A308" s="95" t="s">
        <v>662</v>
      </c>
      <c r="B308" s="158"/>
      <c r="C308" s="113">
        <f>SUMIF('Todas las localidades'!$AR$8:$AR$967,'Estr. fij x períodos'!AM308,'Todas las localidades'!$AE$8:$AE$967)</f>
        <v>0</v>
      </c>
      <c r="D308" s="113">
        <f>SUMIF('Todas las localidades'!$AR$8:$AR$967,'Estr. fij x períodos'!AN308,'Todas las localidades'!$AE$8:$AE$967)</f>
        <v>0</v>
      </c>
      <c r="E308" s="113">
        <f>SUMIF('Todas las localidades'!$AR$8:$AR$967,'Estr. fij x períodos'!AO308,'Todas las localidades'!$AE$8:$AE$967)</f>
        <v>16643</v>
      </c>
      <c r="F308" s="113">
        <f>SUMIF('Todas las localidades'!$AR$8:$AR$967,'Estr. fij x períodos'!AP308,'Todas las localidades'!$AE$8:$AE$967)</f>
        <v>38739</v>
      </c>
      <c r="G308" s="114">
        <f>SUMIF('Todas las localidades'!$AR$8:$AR$967,'Estr. fij x períodos'!AQ308,'Todas las localidades'!$AE$8:$AE$967)</f>
        <v>36463</v>
      </c>
      <c r="H308" s="159">
        <f>SUMIF('Todas las localidades'!$AR$8:$AR$967,'Estr. fij x períodos'!AR308,'Todas las localidades'!$AE$8:$AE$967)</f>
        <v>13603</v>
      </c>
      <c r="I308" s="159"/>
      <c r="J308" s="159"/>
      <c r="K308" s="159"/>
      <c r="L308" s="159"/>
      <c r="M308" s="159">
        <f>SUMIF('Todas las localidades'!$AR$8:$AR$967,'Estr. fij x períodos'!AS308,'Todas las localidades'!$AE$8:$AE$967)</f>
        <v>8907</v>
      </c>
      <c r="N308" s="165">
        <f t="shared" si="157"/>
        <v>114355</v>
      </c>
      <c r="P308" s="95" t="s">
        <v>662</v>
      </c>
      <c r="Q308" s="173"/>
      <c r="R308" s="174">
        <f t="shared" si="158"/>
        <v>0</v>
      </c>
      <c r="S308" s="174">
        <f t="shared" si="159"/>
        <v>0</v>
      </c>
      <c r="T308" s="174">
        <f t="shared" si="160"/>
        <v>0.1094409685884101</v>
      </c>
      <c r="U308" s="174">
        <f t="shared" si="161"/>
        <v>0.25473975137573868</v>
      </c>
      <c r="V308" s="174">
        <f t="shared" si="162"/>
        <v>0.23977324025952035</v>
      </c>
      <c r="W308" s="174">
        <f t="shared" si="163"/>
        <v>8.9450549522810952E-2</v>
      </c>
      <c r="X308" s="181">
        <f t="shared" si="164"/>
        <v>5.8570612703056461E-2</v>
      </c>
      <c r="Y308" s="169">
        <f t="shared" si="165"/>
        <v>0.75197512244953657</v>
      </c>
      <c r="AK308" s="95" t="s">
        <v>662</v>
      </c>
      <c r="AL308" s="112"/>
      <c r="AM308" s="103" t="str">
        <f t="shared" si="166"/>
        <v>Río Negro1</v>
      </c>
      <c r="AN308" s="103" t="str">
        <f t="shared" si="166"/>
        <v>Río Negro2</v>
      </c>
      <c r="AO308" s="103" t="str">
        <f t="shared" si="166"/>
        <v>Río Negro3</v>
      </c>
      <c r="AP308" s="103" t="str">
        <f t="shared" si="166"/>
        <v>Río Negro4</v>
      </c>
      <c r="AQ308" s="103" t="str">
        <f t="shared" si="166"/>
        <v>Río Negro5</v>
      </c>
      <c r="AR308" s="103" t="str">
        <f t="shared" si="166"/>
        <v>Río Negro6</v>
      </c>
      <c r="AS308" s="104" t="str">
        <f t="shared" si="166"/>
        <v>Río Negro7</v>
      </c>
    </row>
    <row r="309" spans="1:45" x14ac:dyDescent="0.25">
      <c r="A309" s="95" t="s">
        <v>687</v>
      </c>
      <c r="B309" s="158"/>
      <c r="C309" s="113">
        <f>SUMIF('Todas las localidades'!$AR$8:$AR$967,'Estr. fij x períodos'!AM309,'Todas las localidades'!$AE$8:$AE$967)</f>
        <v>0</v>
      </c>
      <c r="D309" s="113">
        <f>SUMIF('Todas las localidades'!$AR$8:$AR$967,'Estr. fij x períodos'!AN309,'Todas las localidades'!$AE$8:$AE$967)</f>
        <v>121638</v>
      </c>
      <c r="E309" s="113">
        <f>SUMIF('Todas las localidades'!$AR$8:$AR$967,'Estr. fij x períodos'!AO309,'Todas las localidades'!$AE$8:$AE$967)</f>
        <v>0</v>
      </c>
      <c r="F309" s="113">
        <f>SUMIF('Todas las localidades'!$AR$8:$AR$967,'Estr. fij x períodos'!AP309,'Todas las localidades'!$AE$8:$AE$967)</f>
        <v>28247</v>
      </c>
      <c r="G309" s="114">
        <f>SUMIF('Todas las localidades'!$AR$8:$AR$967,'Estr. fij x períodos'!AQ309,'Todas las localidades'!$AE$8:$AE$967)</f>
        <v>59814</v>
      </c>
      <c r="H309" s="159">
        <f>SUMIF('Todas las localidades'!$AR$8:$AR$967,'Estr. fij x períodos'!AR309,'Todas las localidades'!$AE$8:$AE$967)</f>
        <v>13941</v>
      </c>
      <c r="I309" s="159"/>
      <c r="J309" s="159"/>
      <c r="K309" s="159"/>
      <c r="L309" s="159"/>
      <c r="M309" s="159">
        <f>SUMIF('Todas las localidades'!$AR$8:$AR$967,'Estr. fij x períodos'!AS309,'Todas las localidades'!$AE$8:$AE$967)</f>
        <v>9607</v>
      </c>
      <c r="N309" s="165">
        <f t="shared" si="157"/>
        <v>233247</v>
      </c>
      <c r="P309" s="95" t="s">
        <v>687</v>
      </c>
      <c r="Q309" s="173"/>
      <c r="R309" s="174">
        <f t="shared" si="158"/>
        <v>0</v>
      </c>
      <c r="S309" s="174">
        <f t="shared" si="159"/>
        <v>0.79986664286228604</v>
      </c>
      <c r="T309" s="174">
        <f t="shared" si="160"/>
        <v>0</v>
      </c>
      <c r="U309" s="174">
        <f t="shared" si="161"/>
        <v>0.18574650241644056</v>
      </c>
      <c r="V309" s="174">
        <f t="shared" si="162"/>
        <v>0.39332464670715384</v>
      </c>
      <c r="W309" s="174">
        <f t="shared" si="163"/>
        <v>9.1673168484709799E-2</v>
      </c>
      <c r="X309" s="181">
        <f t="shared" si="164"/>
        <v>6.3173669724740478E-2</v>
      </c>
      <c r="Y309" s="169">
        <f t="shared" si="165"/>
        <v>1.5337846301953308</v>
      </c>
      <c r="AK309" s="95" t="s">
        <v>687</v>
      </c>
      <c r="AL309" s="112"/>
      <c r="AM309" s="103" t="str">
        <f t="shared" si="166"/>
        <v>Salta1</v>
      </c>
      <c r="AN309" s="103" t="str">
        <f t="shared" si="166"/>
        <v>Salta2</v>
      </c>
      <c r="AO309" s="103" t="str">
        <f t="shared" si="166"/>
        <v>Salta3</v>
      </c>
      <c r="AP309" s="103" t="str">
        <f t="shared" si="166"/>
        <v>Salta4</v>
      </c>
      <c r="AQ309" s="103" t="str">
        <f t="shared" si="166"/>
        <v>Salta5</v>
      </c>
      <c r="AR309" s="103" t="str">
        <f t="shared" si="166"/>
        <v>Salta6</v>
      </c>
      <c r="AS309" s="104" t="str">
        <f t="shared" si="166"/>
        <v>Salta7</v>
      </c>
    </row>
    <row r="310" spans="1:45" x14ac:dyDescent="0.25">
      <c r="A310" s="95" t="s">
        <v>723</v>
      </c>
      <c r="B310" s="158"/>
      <c r="C310" s="113">
        <f>SUMIF('Todas las localidades'!$AR$8:$AR$967,'Estr. fij x períodos'!AM310,'Todas las localidades'!$AE$8:$AE$967)</f>
        <v>0</v>
      </c>
      <c r="D310" s="113">
        <f>SUMIF('Todas las localidades'!$AR$8:$AR$967,'Estr. fij x períodos'!AN310,'Todas las localidades'!$AE$8:$AE$967)</f>
        <v>0</v>
      </c>
      <c r="E310" s="113">
        <f>SUMIF('Todas las localidades'!$AR$8:$AR$967,'Estr. fij x períodos'!AO310,'Todas las localidades'!$AE$8:$AE$967)</f>
        <v>190904</v>
      </c>
      <c r="F310" s="113">
        <f>SUMIF('Todas las localidades'!$AR$8:$AR$967,'Estr. fij x períodos'!AP310,'Todas las localidades'!$AE$8:$AE$967)</f>
        <v>0</v>
      </c>
      <c r="G310" s="114">
        <f>SUMIF('Todas las localidades'!$AR$8:$AR$967,'Estr. fij x períodos'!AQ310,'Todas las localidades'!$AE$8:$AE$967)</f>
        <v>17436</v>
      </c>
      <c r="H310" s="159">
        <f>SUMIF('Todas las localidades'!$AR$8:$AR$967,'Estr. fij x períodos'!AR310,'Todas las localidades'!$AE$8:$AE$967)</f>
        <v>3281</v>
      </c>
      <c r="I310" s="159"/>
      <c r="J310" s="159"/>
      <c r="K310" s="159"/>
      <c r="L310" s="159"/>
      <c r="M310" s="159">
        <f>SUMIF('Todas las localidades'!$AR$8:$AR$967,'Estr. fij x períodos'!AS310,'Todas las localidades'!$AE$8:$AE$967)</f>
        <v>9121</v>
      </c>
      <c r="N310" s="165">
        <f t="shared" si="157"/>
        <v>220742</v>
      </c>
      <c r="P310" s="95" t="s">
        <v>723</v>
      </c>
      <c r="Q310" s="173"/>
      <c r="R310" s="174">
        <f t="shared" si="158"/>
        <v>0</v>
      </c>
      <c r="S310" s="174">
        <f t="shared" si="159"/>
        <v>0</v>
      </c>
      <c r="T310" s="174">
        <f t="shared" si="160"/>
        <v>1.2553457109536645</v>
      </c>
      <c r="U310" s="174">
        <f t="shared" si="161"/>
        <v>0</v>
      </c>
      <c r="V310" s="174">
        <f t="shared" si="162"/>
        <v>0.11465557461440355</v>
      </c>
      <c r="W310" s="174">
        <f t="shared" si="163"/>
        <v>2.1575185840207508E-2</v>
      </c>
      <c r="X310" s="181">
        <f t="shared" si="164"/>
        <v>5.9977832992542716E-2</v>
      </c>
      <c r="Y310" s="169">
        <f t="shared" si="165"/>
        <v>1.4515543044008183</v>
      </c>
      <c r="AK310" s="95" t="s">
        <v>723</v>
      </c>
      <c r="AL310" s="112"/>
      <c r="AM310" s="103" t="str">
        <f t="shared" ref="AM310:AS316" si="167">CONCATENATE($AK310,AM$28)</f>
        <v>San Juan1</v>
      </c>
      <c r="AN310" s="103" t="str">
        <f t="shared" si="167"/>
        <v>San Juan2</v>
      </c>
      <c r="AO310" s="103" t="str">
        <f t="shared" si="167"/>
        <v>San Juan3</v>
      </c>
      <c r="AP310" s="103" t="str">
        <f t="shared" si="167"/>
        <v>San Juan4</v>
      </c>
      <c r="AQ310" s="103" t="str">
        <f t="shared" si="167"/>
        <v>San Juan5</v>
      </c>
      <c r="AR310" s="103" t="str">
        <f t="shared" si="167"/>
        <v>San Juan6</v>
      </c>
      <c r="AS310" s="104" t="str">
        <f t="shared" si="167"/>
        <v>San Juan7</v>
      </c>
    </row>
    <row r="311" spans="1:45" x14ac:dyDescent="0.25">
      <c r="A311" s="95" t="s">
        <v>740</v>
      </c>
      <c r="B311" s="158"/>
      <c r="C311" s="113">
        <f>SUMIF('Todas las localidades'!$AR$8:$AR$967,'Estr. fij x períodos'!AM311,'Todas las localidades'!$AE$8:$AE$967)</f>
        <v>0</v>
      </c>
      <c r="D311" s="113">
        <f>SUMIF('Todas las localidades'!$AR$8:$AR$967,'Estr. fij x períodos'!AN311,'Todas las localidades'!$AE$8:$AE$967)</f>
        <v>0</v>
      </c>
      <c r="E311" s="113">
        <f>SUMIF('Todas las localidades'!$AR$8:$AR$967,'Estr. fij x períodos'!AO311,'Todas las localidades'!$AE$8:$AE$967)</f>
        <v>76301</v>
      </c>
      <c r="F311" s="113">
        <f>SUMIF('Todas las localidades'!$AR$8:$AR$967,'Estr. fij x períodos'!AP311,'Todas las localidades'!$AE$8:$AE$967)</f>
        <v>0</v>
      </c>
      <c r="G311" s="114">
        <f>SUMIF('Todas las localidades'!$AR$8:$AR$967,'Estr. fij x períodos'!AQ311,'Todas las localidades'!$AE$8:$AE$967)</f>
        <v>7822</v>
      </c>
      <c r="H311" s="159">
        <f>SUMIF('Todas las localidades'!$AR$8:$AR$967,'Estr. fij x períodos'!AR311,'Todas las localidades'!$AE$8:$AE$967)</f>
        <v>12251</v>
      </c>
      <c r="I311" s="159"/>
      <c r="J311" s="159"/>
      <c r="K311" s="159"/>
      <c r="L311" s="159"/>
      <c r="M311" s="159">
        <f>SUMIF('Todas las localidades'!$AR$8:$AR$967,'Estr. fij x períodos'!AS311,'Todas las localidades'!$AE$8:$AE$967)</f>
        <v>5647</v>
      </c>
      <c r="N311" s="165">
        <f t="shared" si="157"/>
        <v>102021</v>
      </c>
      <c r="P311" s="95" t="s">
        <v>740</v>
      </c>
      <c r="Q311" s="173"/>
      <c r="R311" s="174">
        <f t="shared" si="158"/>
        <v>0</v>
      </c>
      <c r="S311" s="174">
        <f t="shared" si="159"/>
        <v>0</v>
      </c>
      <c r="T311" s="174">
        <f t="shared" si="160"/>
        <v>0.50173979115930289</v>
      </c>
      <c r="U311" s="174">
        <f t="shared" si="161"/>
        <v>0</v>
      </c>
      <c r="V311" s="174">
        <f t="shared" si="162"/>
        <v>5.143587431944624E-2</v>
      </c>
      <c r="W311" s="174">
        <f t="shared" si="163"/>
        <v>8.0560073675215532E-2</v>
      </c>
      <c r="X311" s="181">
        <f t="shared" si="164"/>
        <v>3.7133518573499474E-2</v>
      </c>
      <c r="Y311" s="169">
        <f t="shared" si="165"/>
        <v>0.6708692577274642</v>
      </c>
      <c r="AK311" s="95" t="s">
        <v>740</v>
      </c>
      <c r="AL311" s="112"/>
      <c r="AM311" s="103" t="str">
        <f t="shared" si="167"/>
        <v>San Luis1</v>
      </c>
      <c r="AN311" s="103" t="str">
        <f t="shared" si="167"/>
        <v>San Luis2</v>
      </c>
      <c r="AO311" s="103" t="str">
        <f t="shared" si="167"/>
        <v>San Luis3</v>
      </c>
      <c r="AP311" s="103" t="str">
        <f t="shared" si="167"/>
        <v>San Luis4</v>
      </c>
      <c r="AQ311" s="103" t="str">
        <f t="shared" si="167"/>
        <v>San Luis5</v>
      </c>
      <c r="AR311" s="103" t="str">
        <f t="shared" si="167"/>
        <v>San Luis6</v>
      </c>
      <c r="AS311" s="104" t="str">
        <f t="shared" si="167"/>
        <v>San Luis7</v>
      </c>
    </row>
    <row r="312" spans="1:45" x14ac:dyDescent="0.25">
      <c r="A312" s="95" t="s">
        <v>753</v>
      </c>
      <c r="B312" s="158"/>
      <c r="C312" s="113">
        <f>SUMIF('Todas las localidades'!$AR$8:$AR$967,'Estr. fij x períodos'!AM312,'Todas las localidades'!$AE$8:$AE$967)</f>
        <v>0</v>
      </c>
      <c r="D312" s="113">
        <f>SUMIF('Todas las localidades'!$AR$8:$AR$967,'Estr. fij x períodos'!AN312,'Todas las localidades'!$AE$8:$AE$967)</f>
        <v>0</v>
      </c>
      <c r="E312" s="113">
        <f>SUMIF('Todas las localidades'!$AR$8:$AR$967,'Estr. fij x períodos'!AO312,'Todas las localidades'!$AE$8:$AE$967)</f>
        <v>0</v>
      </c>
      <c r="F312" s="113">
        <f>SUMIF('Todas las localidades'!$AR$8:$AR$967,'Estr. fij x períodos'!AP312,'Todas las localidades'!$AE$8:$AE$967)</f>
        <v>18078</v>
      </c>
      <c r="G312" s="114">
        <f>SUMIF('Todas las localidades'!$AR$8:$AR$967,'Estr. fij x períodos'!AQ312,'Todas las localidades'!$AE$8:$AE$967)</f>
        <v>7094</v>
      </c>
      <c r="H312" s="159">
        <f>SUMIF('Todas las localidades'!$AR$8:$AR$967,'Estr. fij x períodos'!AR312,'Todas las localidades'!$AE$8:$AE$967)</f>
        <v>8596</v>
      </c>
      <c r="I312" s="159"/>
      <c r="J312" s="159"/>
      <c r="K312" s="159"/>
      <c r="L312" s="159"/>
      <c r="M312" s="159">
        <f>SUMIF('Todas las localidades'!$AR$8:$AR$967,'Estr. fij x períodos'!AS312,'Todas las localidades'!$AE$8:$AE$967)</f>
        <v>4246</v>
      </c>
      <c r="N312" s="165">
        <f t="shared" si="157"/>
        <v>38014</v>
      </c>
      <c r="P312" s="95" t="s">
        <v>753</v>
      </c>
      <c r="Q312" s="173"/>
      <c r="R312" s="174">
        <f t="shared" si="158"/>
        <v>0</v>
      </c>
      <c r="S312" s="174">
        <f t="shared" si="159"/>
        <v>0</v>
      </c>
      <c r="T312" s="174">
        <f t="shared" si="160"/>
        <v>0</v>
      </c>
      <c r="U312" s="174">
        <f t="shared" si="161"/>
        <v>0.11887723548286233</v>
      </c>
      <c r="V312" s="174">
        <f t="shared" si="162"/>
        <v>4.6648695016894864E-2</v>
      </c>
      <c r="W312" s="174">
        <f t="shared" si="163"/>
        <v>5.6525540226279702E-2</v>
      </c>
      <c r="X312" s="181">
        <f t="shared" si="164"/>
        <v>2.7920828734386186E-2</v>
      </c>
      <c r="Y312" s="169">
        <f t="shared" si="165"/>
        <v>0.2499722994604231</v>
      </c>
      <c r="AK312" s="95" t="s">
        <v>753</v>
      </c>
      <c r="AL312" s="112"/>
      <c r="AM312" s="103" t="str">
        <f t="shared" si="167"/>
        <v>Santa Cruz1</v>
      </c>
      <c r="AN312" s="103" t="str">
        <f t="shared" si="167"/>
        <v>Santa Cruz2</v>
      </c>
      <c r="AO312" s="103" t="str">
        <f t="shared" si="167"/>
        <v>Santa Cruz3</v>
      </c>
      <c r="AP312" s="103" t="str">
        <f t="shared" si="167"/>
        <v>Santa Cruz4</v>
      </c>
      <c r="AQ312" s="103" t="str">
        <f t="shared" si="167"/>
        <v>Santa Cruz5</v>
      </c>
      <c r="AR312" s="103" t="str">
        <f t="shared" si="167"/>
        <v>Santa Cruz6</v>
      </c>
      <c r="AS312" s="104" t="str">
        <f t="shared" si="167"/>
        <v>Santa Cruz7</v>
      </c>
    </row>
    <row r="313" spans="1:45" x14ac:dyDescent="0.25">
      <c r="A313" s="95" t="s">
        <v>767</v>
      </c>
      <c r="B313" s="158"/>
      <c r="C313" s="113">
        <f>SUMIF('Todas las localidades'!$AR$8:$AR$967,'Estr. fij x períodos'!AM313,'Todas las localidades'!$AE$8:$AE$967)</f>
        <v>670232</v>
      </c>
      <c r="D313" s="113">
        <f>SUMIF('Todas las localidades'!$AR$8:$AR$967,'Estr. fij x períodos'!AN313,'Todas las localidades'!$AE$8:$AE$967)</f>
        <v>0</v>
      </c>
      <c r="E313" s="113">
        <f>SUMIF('Todas las localidades'!$AR$8:$AR$967,'Estr. fij x períodos'!AO313,'Todas las localidades'!$AE$8:$AE$967)</f>
        <v>229594</v>
      </c>
      <c r="F313" s="113">
        <f>SUMIF('Todas las localidades'!$AR$8:$AR$967,'Estr. fij x períodos'!AP313,'Todas las localidades'!$AE$8:$AE$967)</f>
        <v>79536</v>
      </c>
      <c r="G313" s="114">
        <f>SUMIF('Todas las localidades'!$AR$8:$AR$967,'Estr. fij x períodos'!AQ313,'Todas las localidades'!$AE$8:$AE$967)</f>
        <v>227819</v>
      </c>
      <c r="H313" s="159">
        <f>SUMIF('Todas las localidades'!$AR$8:$AR$967,'Estr. fij x períodos'!AR313,'Todas las localidades'!$AE$8:$AE$967)</f>
        <v>86034</v>
      </c>
      <c r="I313" s="159"/>
      <c r="J313" s="159"/>
      <c r="K313" s="159"/>
      <c r="L313" s="159"/>
      <c r="M313" s="159">
        <f>SUMIF('Todas las localidades'!$AR$8:$AR$967,'Estr. fij x períodos'!AS313,'Todas las localidades'!$AE$8:$AE$967)</f>
        <v>121135</v>
      </c>
      <c r="N313" s="165">
        <f t="shared" si="157"/>
        <v>1414350</v>
      </c>
      <c r="P313" s="95" t="s">
        <v>767</v>
      </c>
      <c r="Q313" s="173"/>
      <c r="R313" s="174">
        <f t="shared" si="158"/>
        <v>4.40730873393903</v>
      </c>
      <c r="S313" s="174">
        <f t="shared" si="159"/>
        <v>0</v>
      </c>
      <c r="T313" s="174">
        <f t="shared" si="160"/>
        <v>1.5097632483378853</v>
      </c>
      <c r="U313" s="174">
        <f t="shared" si="161"/>
        <v>0.52301249039522835</v>
      </c>
      <c r="V313" s="174">
        <f t="shared" si="162"/>
        <v>1.4980912108900437</v>
      </c>
      <c r="W313" s="174">
        <f t="shared" si="163"/>
        <v>0.56574201114794653</v>
      </c>
      <c r="X313" s="181">
        <f t="shared" si="164"/>
        <v>0.79655901760241876</v>
      </c>
      <c r="Y313" s="169">
        <f t="shared" si="165"/>
        <v>9.3004767123125536</v>
      </c>
      <c r="AK313" s="95" t="s">
        <v>767</v>
      </c>
      <c r="AL313" s="112"/>
      <c r="AM313" s="103" t="str">
        <f t="shared" si="167"/>
        <v>Santa Fe1</v>
      </c>
      <c r="AN313" s="103" t="str">
        <f t="shared" si="167"/>
        <v>Santa Fe2</v>
      </c>
      <c r="AO313" s="103" t="str">
        <f t="shared" si="167"/>
        <v>Santa Fe3</v>
      </c>
      <c r="AP313" s="103" t="str">
        <f t="shared" si="167"/>
        <v>Santa Fe4</v>
      </c>
      <c r="AQ313" s="103" t="str">
        <f t="shared" si="167"/>
        <v>Santa Fe5</v>
      </c>
      <c r="AR313" s="103" t="str">
        <f t="shared" si="167"/>
        <v>Santa Fe6</v>
      </c>
      <c r="AS313" s="104" t="str">
        <f t="shared" si="167"/>
        <v>Santa Fe7</v>
      </c>
    </row>
    <row r="314" spans="1:45" x14ac:dyDescent="0.25">
      <c r="A314" s="95" t="s">
        <v>882</v>
      </c>
      <c r="B314" s="158"/>
      <c r="C314" s="113">
        <f>SUMIF('Todas las localidades'!$AR$8:$AR$967,'Estr. fij x períodos'!AM314,'Todas las localidades'!$AE$8:$AE$967)</f>
        <v>0</v>
      </c>
      <c r="D314" s="113">
        <f>SUMIF('Todas las localidades'!$AR$8:$AR$967,'Estr. fij x períodos'!AN314,'Todas las localidades'!$AE$8:$AE$967)</f>
        <v>0</v>
      </c>
      <c r="E314" s="113">
        <f>SUMIF('Todas las localidades'!$AR$8:$AR$967,'Estr. fij x períodos'!AO314,'Todas las localidades'!$AE$8:$AE$967)</f>
        <v>112745</v>
      </c>
      <c r="F314" s="113">
        <f>SUMIF('Todas las localidades'!$AR$8:$AR$967,'Estr. fij x períodos'!AP314,'Todas las localidades'!$AE$8:$AE$967)</f>
        <v>0</v>
      </c>
      <c r="G314" s="114">
        <f>SUMIF('Todas las localidades'!$AR$8:$AR$967,'Estr. fij x períodos'!AQ314,'Todas las localidades'!$AE$8:$AE$967)</f>
        <v>47225</v>
      </c>
      <c r="H314" s="159">
        <f>SUMIF('Todas las localidades'!$AR$8:$AR$967,'Estr. fij x períodos'!AR314,'Todas las localidades'!$AE$8:$AE$967)</f>
        <v>21161</v>
      </c>
      <c r="I314" s="159"/>
      <c r="J314" s="159"/>
      <c r="K314" s="159"/>
      <c r="L314" s="159"/>
      <c r="M314" s="159">
        <f>SUMIF('Todas las localidades'!$AR$8:$AR$967,'Estr. fij x períodos'!AS314,'Todas las localidades'!$AE$8:$AE$967)</f>
        <v>15491</v>
      </c>
      <c r="N314" s="165">
        <f t="shared" si="157"/>
        <v>196622</v>
      </c>
      <c r="P314" s="95" t="s">
        <v>882</v>
      </c>
      <c r="Q314" s="173"/>
      <c r="R314" s="174">
        <f t="shared" si="158"/>
        <v>0</v>
      </c>
      <c r="S314" s="174">
        <f t="shared" si="159"/>
        <v>0</v>
      </c>
      <c r="T314" s="174">
        <f t="shared" si="160"/>
        <v>0.74138809129966321</v>
      </c>
      <c r="U314" s="174">
        <f t="shared" si="161"/>
        <v>0</v>
      </c>
      <c r="V314" s="174">
        <f t="shared" si="162"/>
        <v>0.31054195407003943</v>
      </c>
      <c r="W314" s="174">
        <f t="shared" si="163"/>
        <v>0.1391504137655078</v>
      </c>
      <c r="X314" s="181">
        <f t="shared" si="164"/>
        <v>0.10186565188986726</v>
      </c>
      <c r="Y314" s="169">
        <f t="shared" si="165"/>
        <v>1.2929461110250777</v>
      </c>
      <c r="AK314" s="95" t="s">
        <v>882</v>
      </c>
      <c r="AL314" s="112"/>
      <c r="AM314" s="103" t="str">
        <f t="shared" si="167"/>
        <v>Santiago del Estero1</v>
      </c>
      <c r="AN314" s="103" t="str">
        <f t="shared" si="167"/>
        <v>Santiago del Estero2</v>
      </c>
      <c r="AO314" s="103" t="str">
        <f t="shared" si="167"/>
        <v>Santiago del Estero3</v>
      </c>
      <c r="AP314" s="103" t="str">
        <f t="shared" si="167"/>
        <v>Santiago del Estero4</v>
      </c>
      <c r="AQ314" s="103" t="str">
        <f t="shared" si="167"/>
        <v>Santiago del Estero5</v>
      </c>
      <c r="AR314" s="103" t="str">
        <f t="shared" si="167"/>
        <v>Santiago del Estero6</v>
      </c>
      <c r="AS314" s="104" t="str">
        <f t="shared" si="167"/>
        <v>Santiago del Estero7</v>
      </c>
    </row>
    <row r="315" spans="1:45" x14ac:dyDescent="0.25">
      <c r="A315" s="95" t="s">
        <v>926</v>
      </c>
      <c r="B315" s="158"/>
      <c r="C315" s="113">
        <f>SUMIF('Todas las localidades'!$AR$8:$AR$967,'Estr. fij x períodos'!AM315,'Todas las localidades'!$AE$8:$AE$967)</f>
        <v>0</v>
      </c>
      <c r="D315" s="113">
        <f>SUMIF('Todas las localidades'!$AR$8:$AR$967,'Estr. fij x períodos'!AN315,'Todas las localidades'!$AE$8:$AE$967)</f>
        <v>0</v>
      </c>
      <c r="E315" s="113">
        <f>SUMIF('Todas las localidades'!$AR$8:$AR$967,'Estr. fij x períodos'!AO315,'Todas las localidades'!$AE$8:$AE$967)</f>
        <v>0</v>
      </c>
      <c r="F315" s="113">
        <f>SUMIF('Todas las localidades'!$AR$8:$AR$967,'Estr. fij x períodos'!AP315,'Todas las localidades'!$AE$8:$AE$967)</f>
        <v>7064</v>
      </c>
      <c r="G315" s="114">
        <f>SUMIF('Todas las localidades'!$AR$8:$AR$967,'Estr. fij x períodos'!AQ315,'Todas las localidades'!$AE$8:$AE$967)</f>
        <v>0</v>
      </c>
      <c r="H315" s="159">
        <f>SUMIF('Todas las localidades'!$AR$8:$AR$967,'Estr. fij x períodos'!AR315,'Todas las localidades'!$AE$8:$AE$967)</f>
        <v>0</v>
      </c>
      <c r="I315" s="159"/>
      <c r="J315" s="159"/>
      <c r="K315" s="159"/>
      <c r="L315" s="159"/>
      <c r="M315" s="159">
        <f>SUMIF('Todas las localidades'!$AR$8:$AR$967,'Estr. fij x períodos'!AS315,'Todas las localidades'!$AE$8:$AE$967)</f>
        <v>0</v>
      </c>
      <c r="N315" s="165">
        <f t="shared" si="157"/>
        <v>7064</v>
      </c>
      <c r="P315" s="95" t="s">
        <v>926</v>
      </c>
      <c r="Q315" s="173"/>
      <c r="R315" s="174">
        <f t="shared" si="158"/>
        <v>0</v>
      </c>
      <c r="S315" s="174">
        <f t="shared" si="159"/>
        <v>0</v>
      </c>
      <c r="T315" s="174">
        <f t="shared" si="160"/>
        <v>0</v>
      </c>
      <c r="U315" s="174">
        <f t="shared" si="161"/>
        <v>4.6451421144536972E-2</v>
      </c>
      <c r="V315" s="174">
        <f t="shared" si="162"/>
        <v>0</v>
      </c>
      <c r="W315" s="174">
        <f t="shared" si="163"/>
        <v>0</v>
      </c>
      <c r="X315" s="181">
        <f t="shared" si="164"/>
        <v>0</v>
      </c>
      <c r="Y315" s="169">
        <f t="shared" si="165"/>
        <v>4.6451421144536972E-2</v>
      </c>
      <c r="AK315" s="95" t="s">
        <v>926</v>
      </c>
      <c r="AL315" s="112"/>
      <c r="AM315" s="103" t="str">
        <f t="shared" si="167"/>
        <v>Tierra del Fuego1</v>
      </c>
      <c r="AN315" s="103" t="str">
        <f t="shared" si="167"/>
        <v>Tierra del Fuego2</v>
      </c>
      <c r="AO315" s="103" t="str">
        <f t="shared" si="167"/>
        <v>Tierra del Fuego3</v>
      </c>
      <c r="AP315" s="103" t="str">
        <f t="shared" si="167"/>
        <v>Tierra del Fuego4</v>
      </c>
      <c r="AQ315" s="103" t="str">
        <f t="shared" si="167"/>
        <v>Tierra del Fuego5</v>
      </c>
      <c r="AR315" s="103" t="str">
        <f t="shared" si="167"/>
        <v>Tierra del Fuego6</v>
      </c>
      <c r="AS315" s="104" t="str">
        <f t="shared" si="167"/>
        <v>Tierra del Fuego7</v>
      </c>
    </row>
    <row r="316" spans="1:45" ht="15.75" thickBot="1" x14ac:dyDescent="0.3">
      <c r="A316" s="96" t="s">
        <v>506</v>
      </c>
      <c r="B316" s="160"/>
      <c r="C316" s="161">
        <f>SUMIF('Todas las localidades'!$AR$8:$AR$967,'Estr. fij x períodos'!AM316,'Todas las localidades'!$AE$8:$AE$967)</f>
        <v>0</v>
      </c>
      <c r="D316" s="161">
        <f>SUMIF('Todas las localidades'!$AR$8:$AR$967,'Estr. fij x períodos'!AN316,'Todas las localidades'!$AE$8:$AE$967)</f>
        <v>308754</v>
      </c>
      <c r="E316" s="161">
        <f>SUMIF('Todas las localidades'!$AR$8:$AR$967,'Estr. fij x períodos'!AO316,'Todas las localidades'!$AE$8:$AE$967)</f>
        <v>0</v>
      </c>
      <c r="F316" s="161">
        <f>SUMIF('Todas las localidades'!$AR$8:$AR$967,'Estr. fij x períodos'!AP316,'Todas las localidades'!$AE$8:$AE$967)</f>
        <v>17076</v>
      </c>
      <c r="G316" s="162">
        <f>SUMIF('Todas las localidades'!$AR$8:$AR$967,'Estr. fij x períodos'!AQ316,'Todas las localidades'!$AE$8:$AE$967)</f>
        <v>86965</v>
      </c>
      <c r="H316" s="163">
        <f>SUMIF('Todas las localidades'!$AR$8:$AR$967,'Estr. fij x períodos'!AR316,'Todas las localidades'!$AE$8:$AE$967)</f>
        <v>25561</v>
      </c>
      <c r="I316" s="163"/>
      <c r="J316" s="163"/>
      <c r="K316" s="163"/>
      <c r="L316" s="163"/>
      <c r="M316" s="163">
        <f>SUMIF('Todas las localidades'!$AR$8:$AR$967,'Estr. fij x períodos'!AS316,'Todas las localidades'!$AE$8:$AE$967)</f>
        <v>19473</v>
      </c>
      <c r="N316" s="166">
        <f t="shared" si="157"/>
        <v>457829</v>
      </c>
      <c r="P316" s="96" t="s">
        <v>506</v>
      </c>
      <c r="Q316" s="175"/>
      <c r="R316" s="176">
        <f t="shared" si="158"/>
        <v>0</v>
      </c>
      <c r="S316" s="176">
        <f t="shared" si="159"/>
        <v>2.0303032395328948</v>
      </c>
      <c r="T316" s="176">
        <f t="shared" si="160"/>
        <v>0</v>
      </c>
      <c r="U316" s="176">
        <f t="shared" si="161"/>
        <v>0.11228828814610892</v>
      </c>
      <c r="V316" s="176">
        <f t="shared" si="162"/>
        <v>0.57186407698678632</v>
      </c>
      <c r="W316" s="176">
        <f t="shared" si="163"/>
        <v>0.16808391504466444</v>
      </c>
      <c r="X316" s="182">
        <f t="shared" si="164"/>
        <v>0.12805047054750404</v>
      </c>
      <c r="Y316" s="177">
        <f t="shared" si="165"/>
        <v>3.0105899902579587</v>
      </c>
      <c r="AK316" s="96" t="s">
        <v>506</v>
      </c>
      <c r="AL316" s="112"/>
      <c r="AM316" s="103" t="str">
        <f t="shared" si="167"/>
        <v>Tucumán1</v>
      </c>
      <c r="AN316" s="103" t="str">
        <f t="shared" si="167"/>
        <v>Tucumán2</v>
      </c>
      <c r="AO316" s="103" t="str">
        <f t="shared" si="167"/>
        <v>Tucumán3</v>
      </c>
      <c r="AP316" s="103" t="str">
        <f t="shared" si="167"/>
        <v>Tucumán4</v>
      </c>
      <c r="AQ316" s="103" t="str">
        <f t="shared" si="167"/>
        <v>Tucumán5</v>
      </c>
      <c r="AR316" s="103" t="str">
        <f t="shared" si="167"/>
        <v>Tucumán6</v>
      </c>
      <c r="AS316" s="104" t="str">
        <f t="shared" si="167"/>
        <v>Tucumán7</v>
      </c>
    </row>
    <row r="317" spans="1:45" x14ac:dyDescent="0.25">
      <c r="A317" s="89"/>
      <c r="B317" s="86">
        <f>SUM(B293:B316)</f>
        <v>6775906</v>
      </c>
      <c r="C317" s="87">
        <f>SUM(C293:C316)</f>
        <v>1269189</v>
      </c>
      <c r="D317" s="87">
        <f t="shared" ref="D317:M317" si="168">SUM(D293:D316)</f>
        <v>1447674</v>
      </c>
      <c r="E317" s="87">
        <f t="shared" si="168"/>
        <v>1736417</v>
      </c>
      <c r="F317" s="87">
        <f t="shared" si="168"/>
        <v>959636</v>
      </c>
      <c r="G317" s="87">
        <f t="shared" si="168"/>
        <v>1870336</v>
      </c>
      <c r="H317" s="87">
        <f t="shared" si="168"/>
        <v>597555</v>
      </c>
      <c r="I317" s="88"/>
      <c r="J317" s="88"/>
      <c r="K317" s="88"/>
      <c r="L317" s="88"/>
      <c r="M317" s="88">
        <f t="shared" si="168"/>
        <v>550572</v>
      </c>
      <c r="N317" s="167">
        <f t="shared" si="157"/>
        <v>15207285</v>
      </c>
      <c r="P317" s="89"/>
      <c r="Q317" s="178">
        <f>SUM(Q293:Q316)</f>
        <v>44.556973845101211</v>
      </c>
      <c r="R317" s="179">
        <f>SUM(R293:R316)</f>
        <v>8.3459276261344488</v>
      </c>
      <c r="S317" s="179">
        <f t="shared" ref="S317:X317" si="169">SUM(S293:S316)</f>
        <v>9.5196085297276927</v>
      </c>
      <c r="T317" s="179">
        <f t="shared" si="169"/>
        <v>11.418323520602131</v>
      </c>
      <c r="U317" s="179">
        <f t="shared" si="169"/>
        <v>6.310370325801089</v>
      </c>
      <c r="V317" s="179">
        <f t="shared" si="169"/>
        <v>12.298947511011994</v>
      </c>
      <c r="W317" s="179">
        <f t="shared" si="169"/>
        <v>3.92939962656056</v>
      </c>
      <c r="X317" s="180">
        <f t="shared" si="169"/>
        <v>3.6204490150608737</v>
      </c>
      <c r="Y317" s="169">
        <f t="shared" si="165"/>
        <v>100</v>
      </c>
    </row>
    <row r="322" spans="1:43" ht="15" customHeight="1" x14ac:dyDescent="0.25">
      <c r="A322" s="333" t="s">
        <v>985</v>
      </c>
      <c r="B322" s="321" t="s">
        <v>30</v>
      </c>
      <c r="C322" s="322"/>
      <c r="D322" s="322"/>
      <c r="E322" s="322"/>
      <c r="F322" s="322"/>
      <c r="G322" s="334"/>
      <c r="M322" s="333" t="s">
        <v>985</v>
      </c>
      <c r="N322" s="321" t="s">
        <v>969</v>
      </c>
      <c r="O322" s="322"/>
      <c r="P322" s="322"/>
      <c r="Q322" s="322"/>
      <c r="R322" s="322"/>
      <c r="S322" s="334"/>
      <c r="U322" s="333" t="s">
        <v>985</v>
      </c>
      <c r="V322" s="321" t="s">
        <v>960</v>
      </c>
      <c r="W322" s="322"/>
      <c r="X322" s="322"/>
      <c r="Y322" s="322"/>
      <c r="Z322" s="323"/>
      <c r="AB322" s="333" t="s">
        <v>931</v>
      </c>
      <c r="AC322" s="321" t="s">
        <v>978</v>
      </c>
      <c r="AD322" s="322"/>
      <c r="AE322" s="322"/>
      <c r="AF322" s="322"/>
      <c r="AG322" s="323"/>
      <c r="AI322" s="333" t="s">
        <v>931</v>
      </c>
      <c r="AJ322" s="321" t="s">
        <v>979</v>
      </c>
      <c r="AK322" s="322"/>
      <c r="AL322" s="322"/>
      <c r="AM322" s="322"/>
      <c r="AN322" s="323"/>
      <c r="AP322" s="335" t="s">
        <v>1001</v>
      </c>
      <c r="AQ322" s="335"/>
    </row>
    <row r="323" spans="1:43" ht="15.75" thickBot="1" x14ac:dyDescent="0.3">
      <c r="A323" s="333"/>
      <c r="B323" s="90" t="s">
        <v>34</v>
      </c>
      <c r="C323" s="91">
        <v>2001</v>
      </c>
      <c r="D323" s="91">
        <v>1991</v>
      </c>
      <c r="E323" s="91">
        <v>1980</v>
      </c>
      <c r="F323" s="91">
        <v>1970</v>
      </c>
      <c r="G323" s="99">
        <v>1960</v>
      </c>
      <c r="M323" s="333"/>
      <c r="N323" s="90" t="s">
        <v>34</v>
      </c>
      <c r="O323" s="91">
        <v>2001</v>
      </c>
      <c r="P323" s="91">
        <v>1991</v>
      </c>
      <c r="Q323" s="91">
        <v>1980</v>
      </c>
      <c r="R323" s="91">
        <v>1970</v>
      </c>
      <c r="S323" s="99">
        <v>1960</v>
      </c>
      <c r="U323" s="333"/>
      <c r="V323" s="69" t="s">
        <v>961</v>
      </c>
      <c r="W323" s="66" t="s">
        <v>962</v>
      </c>
      <c r="X323" s="66" t="s">
        <v>963</v>
      </c>
      <c r="Y323" s="66" t="s">
        <v>964</v>
      </c>
      <c r="Z323" s="67" t="s">
        <v>965</v>
      </c>
      <c r="AB323" s="333"/>
      <c r="AC323" s="69" t="s">
        <v>961</v>
      </c>
      <c r="AD323" s="66" t="s">
        <v>962</v>
      </c>
      <c r="AE323" s="66" t="s">
        <v>963</v>
      </c>
      <c r="AF323" s="66" t="s">
        <v>964</v>
      </c>
      <c r="AG323" s="67" t="s">
        <v>965</v>
      </c>
      <c r="AI323" s="333"/>
      <c r="AJ323" s="69" t="s">
        <v>961</v>
      </c>
      <c r="AK323" s="66" t="s">
        <v>962</v>
      </c>
      <c r="AL323" s="66" t="s">
        <v>963</v>
      </c>
      <c r="AM323" s="66" t="s">
        <v>964</v>
      </c>
      <c r="AN323" s="67" t="s">
        <v>965</v>
      </c>
      <c r="AP323" s="335"/>
      <c r="AQ323" s="335"/>
    </row>
    <row r="324" spans="1:43" ht="15.75" thickBot="1" x14ac:dyDescent="0.3">
      <c r="A324" s="216" t="s">
        <v>940</v>
      </c>
      <c r="B324" s="93">
        <f>SUMIF('Todas las localidades'!$AU$8:$AU$967,'Estr. fij x períodos'!$AP324,'Todas las localidades'!Z$8:Z$967)</f>
        <v>13588171</v>
      </c>
      <c r="C324" s="94">
        <f>SUMIF('Todas las localidades'!$AU$8:$AU$967,'Estr. fij x períodos'!$AP324,'Todas las localidades'!AA$8:AA$967)</f>
        <v>12053296</v>
      </c>
      <c r="D324" s="94">
        <f>SUMIF('Todas las localidades'!$AU$8:$AU$967,'Estr. fij x períodos'!$AP324,'Todas las localidades'!AB$8:AB$967)</f>
        <v>11301472</v>
      </c>
      <c r="E324" s="94">
        <f>SUMIF('Todas las localidades'!$AU$8:$AU$967,'Estr. fij x períodos'!$AP324,'Todas las localidades'!AC$8:AC$967)</f>
        <v>9969826</v>
      </c>
      <c r="F324" s="94">
        <f>SUMIF('Todas las localidades'!$AU$8:$AU$967,'Estr. fij x períodos'!$AP324,'Todas las localidades'!AD$8:AD$967)</f>
        <v>8451495</v>
      </c>
      <c r="G324" s="100">
        <f>SUMIF('Todas las localidades'!$AU$8:$AU$967,'Estr. fij x períodos'!$AP324,'Todas las localidades'!AE$8:AE$967)</f>
        <v>6775906</v>
      </c>
      <c r="M324" s="216" t="s">
        <v>940</v>
      </c>
      <c r="N324" s="127">
        <f>B324/B$336*100</f>
        <v>37.230054676639348</v>
      </c>
      <c r="O324" s="128">
        <f t="shared" ref="O324:S335" si="170">C324/C$336*100</f>
        <v>37.011393966311402</v>
      </c>
      <c r="P324" s="128">
        <f t="shared" si="170"/>
        <v>39.35028399370352</v>
      </c>
      <c r="Q324" s="128">
        <f t="shared" si="170"/>
        <v>42.281247553518519</v>
      </c>
      <c r="R324" s="128">
        <f t="shared" si="170"/>
        <v>44.627529279853348</v>
      </c>
      <c r="S324" s="129">
        <f t="shared" si="170"/>
        <v>44.556973845101211</v>
      </c>
      <c r="U324" s="216" t="s">
        <v>940</v>
      </c>
      <c r="V324" s="210">
        <f>RATE(8.94,,-C324,B324)*100</f>
        <v>1.3497606189748019</v>
      </c>
      <c r="W324" s="211">
        <f>RATE(10.52,,-D324,C324)*100</f>
        <v>0.61409428925689402</v>
      </c>
      <c r="X324" s="183">
        <f>RATE(10.56,,-E324,D324)*100</f>
        <v>1.1942898640800819</v>
      </c>
      <c r="Y324" s="183">
        <f>RATE(10,,-F324,E324)*100</f>
        <v>1.665922094805522</v>
      </c>
      <c r="Z324" s="184">
        <f>RATE(10,,-G324,F324)*100</f>
        <v>2.2342973920222611</v>
      </c>
      <c r="AB324" s="216" t="s">
        <v>940</v>
      </c>
      <c r="AC324" s="219">
        <f t="shared" ref="AC324:AG335" si="171">(B324-C324)/(B$336-C$336)</f>
        <v>0.39041366106332925</v>
      </c>
      <c r="AD324" s="220">
        <f t="shared" si="171"/>
        <v>0.19546843849674542</v>
      </c>
      <c r="AE324" s="221">
        <f t="shared" si="171"/>
        <v>0.25905508854666282</v>
      </c>
      <c r="AF324" s="221">
        <f t="shared" si="171"/>
        <v>0.32709038544519509</v>
      </c>
      <c r="AG324" s="222">
        <f t="shared" si="171"/>
        <v>0.44915141562969263</v>
      </c>
      <c r="AI324" s="92" t="s">
        <v>940</v>
      </c>
      <c r="AJ324" s="207">
        <f>V324/SUM(V$16:V$23)</f>
        <v>0.10494263269378436</v>
      </c>
      <c r="AK324" s="206">
        <f t="shared" ref="AK324:AK335" si="172">W324/SUM(W$16:W$23)</f>
        <v>4.5197602007136857E-2</v>
      </c>
      <c r="AL324" s="206">
        <f t="shared" ref="AL324:AN335" si="173">X324/SUM(X$16:X$23)</f>
        <v>5.1067256684339236E-2</v>
      </c>
      <c r="AM324" s="206">
        <f t="shared" si="173"/>
        <v>6.3148387916106691E-2</v>
      </c>
      <c r="AN324" s="206">
        <f t="shared" si="173"/>
        <v>9.2744171687704893E-2</v>
      </c>
      <c r="AP324" s="80" t="s">
        <v>992</v>
      </c>
    </row>
    <row r="325" spans="1:43" ht="15.75" thickBot="1" x14ac:dyDescent="0.3">
      <c r="A325" s="217" t="s">
        <v>986</v>
      </c>
      <c r="B325" s="83">
        <f>SUMIF('Todas las localidades'!$AU$8:$AU$967,'Estr. fij x períodos'!$AP325,'Todas las localidades'!Z$8:Z$967)</f>
        <v>2616720</v>
      </c>
      <c r="C325" s="84">
        <f>SUMIF('Todas las localidades'!$AU$8:$AU$967,'Estr. fij x períodos'!$AP325,'Todas las localidades'!AA$8:AA$967)</f>
        <v>2397392</v>
      </c>
      <c r="D325" s="84">
        <f>SUMIF('Todas las localidades'!$AU$8:$AU$967,'Estr. fij x períodos'!$AP325,'Todas las localidades'!AB$8:AB$967)</f>
        <v>2274583</v>
      </c>
      <c r="E325" s="84">
        <f>SUMIF('Todas las localidades'!$AU$8:$AU$967,'Estr. fij x períodos'!$AP325,'Todas las localidades'!AC$8:AC$967)</f>
        <v>1938646</v>
      </c>
      <c r="F325" s="84">
        <f>SUMIF('Todas las localidades'!$AU$8:$AU$967,'Estr. fij x períodos'!$AP325,'Todas las localidades'!AD$8:AD$967)</f>
        <v>1604044</v>
      </c>
      <c r="G325" s="85">
        <f>SUMIF('Todas las localidades'!$AU$8:$AU$967,'Estr. fij x períodos'!$AP325,'Todas las localidades'!AE$8:AE$967)</f>
        <v>1292343</v>
      </c>
      <c r="M325" s="217" t="s">
        <v>986</v>
      </c>
      <c r="N325" s="130">
        <f t="shared" ref="N325:N335" si="174">B325/B$336*100</f>
        <v>7.1695174187501545</v>
      </c>
      <c r="O325" s="131">
        <f t="shared" si="170"/>
        <v>7.3615399309602303</v>
      </c>
      <c r="P325" s="131">
        <f t="shared" si="170"/>
        <v>7.9198078814202377</v>
      </c>
      <c r="Q325" s="131">
        <f t="shared" si="170"/>
        <v>8.2216451364987169</v>
      </c>
      <c r="R325" s="131">
        <f t="shared" si="170"/>
        <v>8.4700423506341878</v>
      </c>
      <c r="S325" s="132">
        <f t="shared" si="170"/>
        <v>8.4981836008202656</v>
      </c>
      <c r="U325" s="217" t="s">
        <v>986</v>
      </c>
      <c r="V325" s="185">
        <f t="shared" ref="V325:V336" si="175">RATE(8.94,,-C325,B325)*100</f>
        <v>0.98400606844605465</v>
      </c>
      <c r="W325" s="186">
        <f t="shared" ref="W325:W336" si="176">RATE(10.52,,-D325,C325)*100</f>
        <v>0.50110631087331992</v>
      </c>
      <c r="X325" s="186">
        <f t="shared" ref="X325:X336" si="177">RATE(10.56,,-E325,D325)*100</f>
        <v>1.5248320873081374</v>
      </c>
      <c r="Y325" s="186">
        <f t="shared" ref="Y325:Z336" si="178">RATE(10,,-F325,E325)*100</f>
        <v>1.9126802911151066</v>
      </c>
      <c r="Z325" s="187">
        <f t="shared" si="178"/>
        <v>2.1842233025577138</v>
      </c>
      <c r="AB325" s="217" t="s">
        <v>986</v>
      </c>
      <c r="AC325" s="223">
        <f t="shared" si="171"/>
        <v>5.5788678200959604E-2</v>
      </c>
      <c r="AD325" s="224">
        <f t="shared" si="171"/>
        <v>3.1929392335635479E-2</v>
      </c>
      <c r="AE325" s="224">
        <f t="shared" si="171"/>
        <v>6.5352345353870522E-2</v>
      </c>
      <c r="AF325" s="224">
        <f t="shared" si="171"/>
        <v>7.2082501872604315E-2</v>
      </c>
      <c r="AG325" s="225">
        <f t="shared" si="171"/>
        <v>8.3553273149436308E-2</v>
      </c>
      <c r="AI325" s="95" t="s">
        <v>951</v>
      </c>
      <c r="AJ325" s="206">
        <f t="shared" ref="AJ325:AJ335" si="179">V325/SUM(V$16:V$23)</f>
        <v>7.6505556583672224E-2</v>
      </c>
      <c r="AK325" s="206">
        <f t="shared" si="172"/>
        <v>3.6881638533919403E-2</v>
      </c>
      <c r="AL325" s="206">
        <f t="shared" ref="AL325:AL335" si="180">X325/SUM(X$16:X$23)</f>
        <v>6.5201082203825853E-2</v>
      </c>
      <c r="AM325" s="206">
        <f t="shared" si="173"/>
        <v>7.2501995957337168E-2</v>
      </c>
      <c r="AN325" s="206">
        <f t="shared" si="173"/>
        <v>9.0665630143957163E-2</v>
      </c>
      <c r="AP325" s="80" t="s">
        <v>993</v>
      </c>
    </row>
    <row r="326" spans="1:43" ht="15.75" thickBot="1" x14ac:dyDescent="0.3">
      <c r="A326" s="217" t="s">
        <v>988</v>
      </c>
      <c r="B326" s="83">
        <f>SUM(B327:B329)</f>
        <v>3737073</v>
      </c>
      <c r="C326" s="84">
        <f t="shared" ref="C326:G326" si="181">SUM(C327:C329)</f>
        <v>3452215</v>
      </c>
      <c r="D326" s="84">
        <f t="shared" si="181"/>
        <v>3014781</v>
      </c>
      <c r="E326" s="84">
        <f t="shared" si="181"/>
        <v>2396941</v>
      </c>
      <c r="F326" s="84">
        <f t="shared" si="181"/>
        <v>1857511</v>
      </c>
      <c r="G326" s="85">
        <f t="shared" si="181"/>
        <v>1424520</v>
      </c>
      <c r="M326" s="217" t="s">
        <v>988</v>
      </c>
      <c r="N326" s="130">
        <f t="shared" si="174"/>
        <v>10.239158170779026</v>
      </c>
      <c r="O326" s="131">
        <f t="shared" si="170"/>
        <v>10.600526977966004</v>
      </c>
      <c r="P326" s="131">
        <f t="shared" si="170"/>
        <v>10.497082904671313</v>
      </c>
      <c r="Q326" s="131">
        <f t="shared" si="170"/>
        <v>10.165238168868568</v>
      </c>
      <c r="R326" s="131">
        <f t="shared" si="170"/>
        <v>9.8084571475401301</v>
      </c>
      <c r="S326" s="132">
        <f t="shared" si="170"/>
        <v>9.3673525550418759</v>
      </c>
      <c r="U326" s="217" t="s">
        <v>988</v>
      </c>
      <c r="V326" s="185">
        <f t="shared" si="175"/>
        <v>0.89081945242722627</v>
      </c>
      <c r="W326" s="186">
        <f t="shared" si="176"/>
        <v>1.2962463218538178</v>
      </c>
      <c r="X326" s="186">
        <f t="shared" si="177"/>
        <v>2.1954755867622935</v>
      </c>
      <c r="Y326" s="186">
        <f t="shared" si="178"/>
        <v>2.5823384586722278</v>
      </c>
      <c r="Z326" s="187">
        <f t="shared" si="178"/>
        <v>2.6895579455362952</v>
      </c>
      <c r="AB326" s="217" t="s">
        <v>988</v>
      </c>
      <c r="AC326" s="223">
        <f t="shared" si="171"/>
        <v>7.245701093781437E-2</v>
      </c>
      <c r="AD326" s="224">
        <f t="shared" si="171"/>
        <v>0.11372946450949335</v>
      </c>
      <c r="AE326" s="224">
        <f t="shared" si="171"/>
        <v>0.12019305123709316</v>
      </c>
      <c r="AF326" s="224">
        <f t="shared" si="171"/>
        <v>0.11620810391192803</v>
      </c>
      <c r="AG326" s="225">
        <f t="shared" si="171"/>
        <v>0.11606576589182446</v>
      </c>
      <c r="AI326" s="95" t="s">
        <v>932</v>
      </c>
      <c r="AJ326" s="206">
        <f t="shared" si="179"/>
        <v>6.9260383862402311E-2</v>
      </c>
      <c r="AK326" s="206">
        <f t="shared" si="172"/>
        <v>9.5404282995791054E-2</v>
      </c>
      <c r="AL326" s="206">
        <f t="shared" si="180"/>
        <v>9.3877473723474936E-2</v>
      </c>
      <c r="AM326" s="206">
        <f t="shared" si="173"/>
        <v>9.7886036344305496E-2</v>
      </c>
      <c r="AN326" s="206">
        <f t="shared" si="173"/>
        <v>0.11164172896387811</v>
      </c>
    </row>
    <row r="327" spans="1:43" ht="15.75" thickBot="1" x14ac:dyDescent="0.3">
      <c r="A327" s="218" t="s">
        <v>935</v>
      </c>
      <c r="B327" s="83">
        <f>SUMIF('Todas las localidades'!$AU$8:$AU$967,'Estr. fij x períodos'!$AP327,'Todas las localidades'!Z$8:Z$967)</f>
        <v>0</v>
      </c>
      <c r="C327" s="84">
        <f>SUMIF('Todas las localidades'!$AU$8:$AU$967,'Estr. fij x períodos'!$AP327,'Todas las localidades'!AA$8:AA$967)</f>
        <v>0</v>
      </c>
      <c r="D327" s="84">
        <f>SUMIF('Todas las localidades'!$AU$8:$AU$967,'Estr. fij x períodos'!$AP327,'Todas las localidades'!AB$8:AB$967)</f>
        <v>0</v>
      </c>
      <c r="E327" s="84">
        <f>SUMIF('Todas las localidades'!$AU$8:$AU$967,'Estr. fij x períodos'!$AP327,'Todas las localidades'!AC$8:AC$967)</f>
        <v>0</v>
      </c>
      <c r="F327" s="84">
        <f>SUMIF('Todas las localidades'!$AU$8:$AU$967,'Estr. fij x períodos'!$AP327,'Todas las localidades'!AD$8:AD$967)</f>
        <v>0</v>
      </c>
      <c r="G327" s="85">
        <f>SUMIF('Todas las localidades'!$AU$8:$AU$967,'Estr. fij x períodos'!$AP327,'Todas las localidades'!AE$8:AE$967)</f>
        <v>0</v>
      </c>
      <c r="M327" s="218" t="s">
        <v>935</v>
      </c>
      <c r="N327" s="130">
        <f t="shared" si="174"/>
        <v>0</v>
      </c>
      <c r="O327" s="131">
        <f t="shared" si="170"/>
        <v>0</v>
      </c>
      <c r="P327" s="131">
        <f t="shared" si="170"/>
        <v>0</v>
      </c>
      <c r="Q327" s="131">
        <f t="shared" si="170"/>
        <v>0</v>
      </c>
      <c r="R327" s="131">
        <f t="shared" si="170"/>
        <v>0</v>
      </c>
      <c r="S327" s="132">
        <f t="shared" si="170"/>
        <v>0</v>
      </c>
      <c r="U327" s="218" t="s">
        <v>935</v>
      </c>
      <c r="V327" s="185"/>
      <c r="W327" s="186"/>
      <c r="X327" s="186"/>
      <c r="Y327" s="186"/>
      <c r="Z327" s="187"/>
      <c r="AB327" s="218" t="s">
        <v>935</v>
      </c>
      <c r="AC327" s="223">
        <f t="shared" si="171"/>
        <v>0</v>
      </c>
      <c r="AD327" s="224">
        <f t="shared" si="171"/>
        <v>0</v>
      </c>
      <c r="AE327" s="224">
        <f t="shared" si="171"/>
        <v>0</v>
      </c>
      <c r="AF327" s="224">
        <f t="shared" si="171"/>
        <v>0</v>
      </c>
      <c r="AG327" s="225">
        <f t="shared" si="171"/>
        <v>0</v>
      </c>
      <c r="AI327" s="95" t="s">
        <v>945</v>
      </c>
      <c r="AJ327" s="206">
        <f t="shared" ref="AJ327:AJ330" si="182">V327/SUM(V$16:V$23)</f>
        <v>0</v>
      </c>
      <c r="AK327" s="206">
        <f t="shared" ref="AK327:AK330" si="183">W327/SUM(W$16:W$23)</f>
        <v>0</v>
      </c>
      <c r="AL327" s="206">
        <f t="shared" ref="AL327:AL330" si="184">X327/SUM(X$16:X$23)</f>
        <v>0</v>
      </c>
      <c r="AM327" s="206">
        <f t="shared" si="173"/>
        <v>0</v>
      </c>
      <c r="AN327" s="206">
        <f t="shared" si="173"/>
        <v>0</v>
      </c>
      <c r="AP327" s="80" t="s">
        <v>994</v>
      </c>
    </row>
    <row r="328" spans="1:43" ht="15.75" thickBot="1" x14ac:dyDescent="0.3">
      <c r="A328" s="218" t="s">
        <v>955</v>
      </c>
      <c r="B328" s="83">
        <f>SUMIF('Todas las localidades'!$AU$8:$AU$967,'Estr. fij x períodos'!$AP328,'Todas las localidades'!Z$8:Z$967)</f>
        <v>0</v>
      </c>
      <c r="C328" s="84">
        <f>SUMIF('Todas las localidades'!$AU$8:$AU$967,'Estr. fij x períodos'!$AP328,'Todas las localidades'!AA$8:AA$967)</f>
        <v>0</v>
      </c>
      <c r="D328" s="84">
        <f>SUMIF('Todas las localidades'!$AU$8:$AU$967,'Estr. fij x períodos'!$AP328,'Todas las localidades'!AB$8:AB$967)</f>
        <v>0</v>
      </c>
      <c r="E328" s="84">
        <f>SUMIF('Todas las localidades'!$AU$8:$AU$967,'Estr. fij x períodos'!$AP328,'Todas las localidades'!AC$8:AC$967)</f>
        <v>0</v>
      </c>
      <c r="F328" s="84">
        <f>SUMIF('Todas las localidades'!$AU$8:$AU$967,'Estr. fij x períodos'!$AP328,'Todas las localidades'!AD$8:AD$967)</f>
        <v>0</v>
      </c>
      <c r="G328" s="85">
        <f>SUMIF('Todas las localidades'!$AU$8:$AU$967,'Estr. fij x períodos'!$AP328,'Todas las localidades'!AE$8:AE$967)</f>
        <v>0</v>
      </c>
      <c r="M328" s="218" t="s">
        <v>955</v>
      </c>
      <c r="N328" s="130">
        <f t="shared" si="174"/>
        <v>0</v>
      </c>
      <c r="O328" s="131">
        <f t="shared" si="170"/>
        <v>0</v>
      </c>
      <c r="P328" s="131">
        <f t="shared" si="170"/>
        <v>0</v>
      </c>
      <c r="Q328" s="131">
        <f t="shared" si="170"/>
        <v>0</v>
      </c>
      <c r="R328" s="131">
        <f t="shared" si="170"/>
        <v>0</v>
      </c>
      <c r="S328" s="132">
        <f t="shared" si="170"/>
        <v>0</v>
      </c>
      <c r="U328" s="218" t="s">
        <v>955</v>
      </c>
      <c r="V328" s="185"/>
      <c r="W328" s="186"/>
      <c r="X328" s="186"/>
      <c r="Y328" s="186"/>
      <c r="Z328" s="187"/>
      <c r="AB328" s="218" t="s">
        <v>955</v>
      </c>
      <c r="AC328" s="223">
        <f t="shared" si="171"/>
        <v>0</v>
      </c>
      <c r="AD328" s="224">
        <f t="shared" si="171"/>
        <v>0</v>
      </c>
      <c r="AE328" s="224">
        <f t="shared" si="171"/>
        <v>0</v>
      </c>
      <c r="AF328" s="224">
        <f t="shared" si="171"/>
        <v>0</v>
      </c>
      <c r="AG328" s="225">
        <f t="shared" si="171"/>
        <v>0</v>
      </c>
      <c r="AI328" s="95" t="s">
        <v>945</v>
      </c>
      <c r="AJ328" s="206">
        <f t="shared" si="182"/>
        <v>0</v>
      </c>
      <c r="AK328" s="206">
        <f t="shared" si="183"/>
        <v>0</v>
      </c>
      <c r="AL328" s="206">
        <f t="shared" si="184"/>
        <v>0</v>
      </c>
      <c r="AM328" s="206">
        <f t="shared" si="173"/>
        <v>0</v>
      </c>
      <c r="AN328" s="206">
        <f t="shared" si="173"/>
        <v>0</v>
      </c>
      <c r="AP328" s="80" t="s">
        <v>995</v>
      </c>
    </row>
    <row r="329" spans="1:43" ht="15.75" thickBot="1" x14ac:dyDescent="0.3">
      <c r="A329" s="218" t="s">
        <v>989</v>
      </c>
      <c r="B329" s="83">
        <f>SUMIF('Todas las localidades'!$AU$8:$AU$967,'Estr. fij x períodos'!$AP329,'Todas las localidades'!Z$8:Z$967)</f>
        <v>3737073</v>
      </c>
      <c r="C329" s="84">
        <f>SUMIF('Todas las localidades'!$AU$8:$AU$967,'Estr. fij x períodos'!$AP329,'Todas las localidades'!AA$8:AA$967)</f>
        <v>3452215</v>
      </c>
      <c r="D329" s="84">
        <f>SUMIF('Todas las localidades'!$AU$8:$AU$967,'Estr. fij x períodos'!$AP329,'Todas las localidades'!AB$8:AB$967)</f>
        <v>3014781</v>
      </c>
      <c r="E329" s="84">
        <f>SUMIF('Todas las localidades'!$AU$8:$AU$967,'Estr. fij x períodos'!$AP329,'Todas las localidades'!AC$8:AC$967)</f>
        <v>2396941</v>
      </c>
      <c r="F329" s="84">
        <f>SUMIF('Todas las localidades'!$AU$8:$AU$967,'Estr. fij x períodos'!$AP329,'Todas las localidades'!AD$8:AD$967)</f>
        <v>1857511</v>
      </c>
      <c r="G329" s="85">
        <f>SUMIF('Todas las localidades'!$AU$8:$AU$967,'Estr. fij x períodos'!$AP329,'Todas las localidades'!AE$8:AE$967)</f>
        <v>1424520</v>
      </c>
      <c r="M329" s="218" t="s">
        <v>989</v>
      </c>
      <c r="N329" s="130">
        <f t="shared" si="174"/>
        <v>10.239158170779026</v>
      </c>
      <c r="O329" s="131">
        <f t="shared" si="170"/>
        <v>10.600526977966004</v>
      </c>
      <c r="P329" s="131">
        <f t="shared" si="170"/>
        <v>10.497082904671313</v>
      </c>
      <c r="Q329" s="131">
        <f t="shared" si="170"/>
        <v>10.165238168868568</v>
      </c>
      <c r="R329" s="131">
        <f t="shared" si="170"/>
        <v>9.8084571475401301</v>
      </c>
      <c r="S329" s="132">
        <f t="shared" si="170"/>
        <v>9.3673525550418759</v>
      </c>
      <c r="U329" s="218" t="s">
        <v>989</v>
      </c>
      <c r="V329" s="185">
        <f t="shared" ref="V329:V330" si="185">RATE(8.94,,-C329,B329)*100</f>
        <v>0.89081945242722627</v>
      </c>
      <c r="W329" s="186">
        <f t="shared" ref="W329:W330" si="186">RATE(10.52,,-D329,C329)*100</f>
        <v>1.2962463218538178</v>
      </c>
      <c r="X329" s="186">
        <f t="shared" ref="X329:X330" si="187">RATE(10.56,,-E329,D329)*100</f>
        <v>2.1954755867622935</v>
      </c>
      <c r="Y329" s="186">
        <f t="shared" ref="Y329:Z330" si="188">RATE(10,,-F329,E329)*100</f>
        <v>2.5823384586722278</v>
      </c>
      <c r="Z329" s="187">
        <f t="shared" si="188"/>
        <v>2.6895579455362952</v>
      </c>
      <c r="AB329" s="218" t="s">
        <v>989</v>
      </c>
      <c r="AC329" s="223">
        <f t="shared" si="171"/>
        <v>7.245701093781437E-2</v>
      </c>
      <c r="AD329" s="224">
        <f t="shared" si="171"/>
        <v>0.11372946450949335</v>
      </c>
      <c r="AE329" s="224">
        <f t="shared" si="171"/>
        <v>0.12019305123709316</v>
      </c>
      <c r="AF329" s="224">
        <f t="shared" si="171"/>
        <v>0.11620810391192803</v>
      </c>
      <c r="AG329" s="225">
        <f t="shared" si="171"/>
        <v>0.11606576589182446</v>
      </c>
      <c r="AI329" s="95" t="s">
        <v>945</v>
      </c>
      <c r="AJ329" s="206">
        <f t="shared" si="182"/>
        <v>6.9260383862402311E-2</v>
      </c>
      <c r="AK329" s="206">
        <f t="shared" si="183"/>
        <v>9.5404282995791054E-2</v>
      </c>
      <c r="AL329" s="206">
        <f t="shared" si="184"/>
        <v>9.3877473723474936E-2</v>
      </c>
      <c r="AM329" s="206">
        <f t="shared" si="173"/>
        <v>9.7886036344305496E-2</v>
      </c>
      <c r="AN329" s="206">
        <f t="shared" si="173"/>
        <v>0.11164172896387811</v>
      </c>
      <c r="AP329" s="80" t="s">
        <v>996</v>
      </c>
    </row>
    <row r="330" spans="1:43" ht="15.75" thickBot="1" x14ac:dyDescent="0.3">
      <c r="A330" s="217" t="s">
        <v>987</v>
      </c>
      <c r="B330" s="83">
        <f>SUMIF('Todas las localidades'!$AU$8:$AU$967,'Estr. fij x períodos'!$AP330,'Todas las localidades'!Z$8:Z$967)</f>
        <v>6177480</v>
      </c>
      <c r="C330" s="84">
        <f>SUMIF('Todas las localidades'!$AU$8:$AU$967,'Estr. fij x períodos'!$AP330,'Todas las localidades'!AA$8:AA$967)</f>
        <v>5645733</v>
      </c>
      <c r="D330" s="84">
        <f>SUMIF('Todas las localidades'!$AU$8:$AU$967,'Estr. fij x períodos'!$AP330,'Todas las localidades'!AB$8:AB$967)</f>
        <v>4882204</v>
      </c>
      <c r="E330" s="84">
        <f>SUMIF('Todas las localidades'!$AU$8:$AU$967,'Estr. fij x períodos'!$AP330,'Todas las localidades'!AC$8:AC$967)</f>
        <v>4031105</v>
      </c>
      <c r="F330" s="84">
        <f>SUMIF('Todas las localidades'!$AU$8:$AU$967,'Estr. fij x períodos'!$AP330,'Todas las localidades'!AD$8:AD$967)</f>
        <v>3246259</v>
      </c>
      <c r="G330" s="85">
        <f>SUMIF('Todas las localidades'!$AU$8:$AU$967,'Estr. fij x períodos'!$AP330,'Todas las localidades'!AE$8:AE$967)</f>
        <v>2677393</v>
      </c>
      <c r="M330" s="217" t="s">
        <v>987</v>
      </c>
      <c r="N330" s="130">
        <f t="shared" si="174"/>
        <v>16.925597872137907</v>
      </c>
      <c r="O330" s="131">
        <f t="shared" si="170"/>
        <v>17.336042215474105</v>
      </c>
      <c r="P330" s="131">
        <f t="shared" si="170"/>
        <v>16.999211599621297</v>
      </c>
      <c r="Q330" s="131">
        <f t="shared" si="170"/>
        <v>17.09559910265498</v>
      </c>
      <c r="R330" s="131">
        <f t="shared" si="170"/>
        <v>17.141644001740218</v>
      </c>
      <c r="S330" s="132">
        <f t="shared" si="170"/>
        <v>17.605989497796614</v>
      </c>
      <c r="U330" s="217" t="s">
        <v>987</v>
      </c>
      <c r="V330" s="185">
        <f t="shared" si="185"/>
        <v>1.0119131090755338</v>
      </c>
      <c r="W330" s="186">
        <f t="shared" si="186"/>
        <v>1.3907926712126764</v>
      </c>
      <c r="X330" s="186">
        <f t="shared" si="187"/>
        <v>1.8305319480394204</v>
      </c>
      <c r="Y330" s="186">
        <f t="shared" si="188"/>
        <v>2.1889870889703955</v>
      </c>
      <c r="Z330" s="187">
        <f t="shared" si="188"/>
        <v>1.9452756058534293</v>
      </c>
      <c r="AB330" s="217" t="s">
        <v>987</v>
      </c>
      <c r="AC330" s="223">
        <f t="shared" si="171"/>
        <v>0.13525615638370689</v>
      </c>
      <c r="AD330" s="224">
        <f t="shared" si="171"/>
        <v>0.19851164817428218</v>
      </c>
      <c r="AE330" s="224">
        <f t="shared" si="171"/>
        <v>0.16557067479418419</v>
      </c>
      <c r="AF330" s="224">
        <f t="shared" si="171"/>
        <v>0.16907748090180574</v>
      </c>
      <c r="AG330" s="225">
        <f t="shared" si="171"/>
        <v>0.15248785304964449</v>
      </c>
      <c r="AI330" s="95" t="s">
        <v>945</v>
      </c>
      <c r="AJ330" s="206">
        <f t="shared" si="182"/>
        <v>7.867530303587969E-2</v>
      </c>
      <c r="AK330" s="206">
        <f t="shared" si="183"/>
        <v>0.10236293469522376</v>
      </c>
      <c r="AL330" s="206">
        <f t="shared" si="184"/>
        <v>7.8272660323896376E-2</v>
      </c>
      <c r="AM330" s="206">
        <f t="shared" si="173"/>
        <v>8.2975672313049323E-2</v>
      </c>
      <c r="AN330" s="206">
        <f t="shared" si="173"/>
        <v>8.0747073067960279E-2</v>
      </c>
      <c r="AP330" s="80" t="s">
        <v>997</v>
      </c>
    </row>
    <row r="331" spans="1:43" ht="15.75" thickBot="1" x14ac:dyDescent="0.3">
      <c r="A331" s="217" t="s">
        <v>990</v>
      </c>
      <c r="B331" s="83">
        <f>SUM(B332:B334)</f>
        <v>9087753</v>
      </c>
      <c r="C331" s="84">
        <f t="shared" ref="C331:G331" si="189">SUM(C332:C334)</f>
        <v>7901058</v>
      </c>
      <c r="D331" s="84">
        <f t="shared" si="189"/>
        <v>6363912</v>
      </c>
      <c r="E331" s="84">
        <f t="shared" si="189"/>
        <v>4566767</v>
      </c>
      <c r="F331" s="84">
        <f t="shared" si="189"/>
        <v>3221451</v>
      </c>
      <c r="G331" s="85">
        <f t="shared" si="189"/>
        <v>2486551</v>
      </c>
      <c r="M331" s="217" t="s">
        <v>990</v>
      </c>
      <c r="N331" s="130">
        <f t="shared" si="174"/>
        <v>24.89941737396396</v>
      </c>
      <c r="O331" s="131">
        <f t="shared" si="170"/>
        <v>24.261344812960406</v>
      </c>
      <c r="P331" s="131">
        <f t="shared" si="170"/>
        <v>22.158329862776966</v>
      </c>
      <c r="Q331" s="131">
        <f t="shared" si="170"/>
        <v>19.367299494117461</v>
      </c>
      <c r="R331" s="131">
        <f t="shared" si="170"/>
        <v>17.010647089788595</v>
      </c>
      <c r="S331" s="132">
        <f t="shared" si="170"/>
        <v>16.351051486179159</v>
      </c>
      <c r="U331" s="217" t="s">
        <v>990</v>
      </c>
      <c r="V331" s="185">
        <f t="shared" si="175"/>
        <v>1.5775375971798657</v>
      </c>
      <c r="W331" s="186">
        <f t="shared" si="176"/>
        <v>2.0778847379878256</v>
      </c>
      <c r="X331" s="186">
        <f t="shared" si="177"/>
        <v>3.1922978511004625</v>
      </c>
      <c r="Y331" s="186">
        <f t="shared" si="178"/>
        <v>3.5513421929136371</v>
      </c>
      <c r="Z331" s="187">
        <f t="shared" si="178"/>
        <v>2.6231676635027052</v>
      </c>
      <c r="AB331" s="217" t="s">
        <v>990</v>
      </c>
      <c r="AC331" s="223">
        <f t="shared" si="171"/>
        <v>0.30184994837726037</v>
      </c>
      <c r="AD331" s="224">
        <f t="shared" si="171"/>
        <v>0.3996460985037964</v>
      </c>
      <c r="AE331" s="224">
        <f t="shared" si="171"/>
        <v>0.34961210194465525</v>
      </c>
      <c r="AF331" s="224">
        <f t="shared" si="171"/>
        <v>0.28981818126982067</v>
      </c>
      <c r="AG331" s="225">
        <f t="shared" si="171"/>
        <v>0.1969942362633445</v>
      </c>
      <c r="AI331" s="95" t="s">
        <v>945</v>
      </c>
      <c r="AJ331" s="206">
        <f t="shared" si="179"/>
        <v>0.12265208089062821</v>
      </c>
      <c r="AK331" s="206">
        <f t="shared" si="172"/>
        <v>0.1529332043095909</v>
      </c>
      <c r="AL331" s="206">
        <f t="shared" si="180"/>
        <v>0.13650111139524884</v>
      </c>
      <c r="AM331" s="206">
        <f t="shared" si="173"/>
        <v>0.13461705989746622</v>
      </c>
      <c r="AN331" s="206">
        <f t="shared" si="173"/>
        <v>0.1088859133158343</v>
      </c>
    </row>
    <row r="332" spans="1:43" ht="15.75" thickBot="1" x14ac:dyDescent="0.3">
      <c r="A332" s="218" t="s">
        <v>935</v>
      </c>
      <c r="B332" s="83">
        <f>SUMIF('Todas las localidades'!$AU$8:$AU$967,'Estr. fij x períodos'!$AP332,'Todas las localidades'!Z$8:Z$967)</f>
        <v>995120</v>
      </c>
      <c r="C332" s="84">
        <f>SUMIF('Todas las localidades'!$AU$8:$AU$967,'Estr. fij x períodos'!$AP332,'Todas las localidades'!AA$8:AA$967)</f>
        <v>844052</v>
      </c>
      <c r="D332" s="84">
        <f>SUMIF('Todas las localidades'!$AU$8:$AU$967,'Estr. fij x períodos'!$AP332,'Todas las localidades'!AB$8:AB$967)</f>
        <v>720214</v>
      </c>
      <c r="E332" s="84">
        <f>SUMIF('Todas las localidades'!$AU$8:$AU$967,'Estr. fij x períodos'!$AP332,'Todas las localidades'!AC$8:AC$967)</f>
        <v>461859</v>
      </c>
      <c r="F332" s="84">
        <f>SUMIF('Todas las localidades'!$AU$8:$AU$967,'Estr. fij x períodos'!$AP332,'Todas las localidades'!AD$8:AD$967)</f>
        <v>264539</v>
      </c>
      <c r="G332" s="85">
        <f>SUMIF('Todas las localidades'!$AU$8:$AU$967,'Estr. fij x períodos'!$AP332,'Todas las localidades'!AE$8:AE$967)</f>
        <v>162422</v>
      </c>
      <c r="M332" s="218" t="s">
        <v>935</v>
      </c>
      <c r="N332" s="130">
        <f t="shared" si="174"/>
        <v>2.7265164686121</v>
      </c>
      <c r="O332" s="131">
        <f t="shared" si="170"/>
        <v>2.5917841144905984</v>
      </c>
      <c r="P332" s="131">
        <f t="shared" si="170"/>
        <v>2.5076932842236115</v>
      </c>
      <c r="Q332" s="131">
        <f t="shared" si="170"/>
        <v>1.9587076759233819</v>
      </c>
      <c r="R332" s="131">
        <f t="shared" si="170"/>
        <v>1.3968797198795153</v>
      </c>
      <c r="S332" s="132">
        <f t="shared" si="170"/>
        <v>1.0680538965370874</v>
      </c>
      <c r="U332" s="218" t="s">
        <v>935</v>
      </c>
      <c r="V332" s="185">
        <f t="shared" si="175"/>
        <v>1.8587781173516289</v>
      </c>
      <c r="W332" s="186">
        <f t="shared" si="176"/>
        <v>1.5196603945913834</v>
      </c>
      <c r="X332" s="186">
        <f t="shared" si="177"/>
        <v>4.2970401504096891</v>
      </c>
      <c r="Y332" s="186">
        <f t="shared" si="178"/>
        <v>5.7309100610156802</v>
      </c>
      <c r="Z332" s="187">
        <f t="shared" si="178"/>
        <v>4.9988361887268269</v>
      </c>
      <c r="AB332" s="218" t="s">
        <v>935</v>
      </c>
      <c r="AC332" s="223">
        <f t="shared" si="171"/>
        <v>3.842593758417788E-2</v>
      </c>
      <c r="AD332" s="224">
        <f t="shared" si="171"/>
        <v>3.2196924395283946E-2</v>
      </c>
      <c r="AE332" s="224">
        <f t="shared" si="171"/>
        <v>5.0259736747959353E-2</v>
      </c>
      <c r="AF332" s="224">
        <f t="shared" si="171"/>
        <v>4.250817170699004E-2</v>
      </c>
      <c r="AG332" s="225">
        <f t="shared" si="171"/>
        <v>2.7373058136486529E-2</v>
      </c>
      <c r="AI332" s="95" t="s">
        <v>941</v>
      </c>
      <c r="AJ332" s="206">
        <f t="shared" si="179"/>
        <v>0.14451826974818383</v>
      </c>
      <c r="AK332" s="206">
        <f t="shared" si="172"/>
        <v>0.11184765418330882</v>
      </c>
      <c r="AL332" s="206">
        <f t="shared" si="180"/>
        <v>0.18373935754106765</v>
      </c>
      <c r="AM332" s="206">
        <f t="shared" si="173"/>
        <v>0.21723568753530723</v>
      </c>
      <c r="AN332" s="206">
        <f t="shared" si="173"/>
        <v>0.20749830500691649</v>
      </c>
      <c r="AP332" s="80" t="s">
        <v>998</v>
      </c>
    </row>
    <row r="333" spans="1:43" ht="15.75" thickBot="1" x14ac:dyDescent="0.3">
      <c r="A333" s="218" t="s">
        <v>955</v>
      </c>
      <c r="B333" s="83">
        <f>SUMIF('Todas las localidades'!$AU$8:$AU$967,'Estr. fij x períodos'!$AP333,'Todas las localidades'!Z$8:Z$967)</f>
        <v>369403</v>
      </c>
      <c r="C333" s="84">
        <f>SUMIF('Todas las localidades'!$AU$8:$AU$967,'Estr. fij x períodos'!$AP333,'Todas las localidades'!AA$8:AA$967)</f>
        <v>275922</v>
      </c>
      <c r="D333" s="84">
        <f>SUMIF('Todas las localidades'!$AU$8:$AU$967,'Estr. fij x períodos'!$AP333,'Todas las localidades'!AB$8:AB$967)</f>
        <v>207646</v>
      </c>
      <c r="E333" s="84">
        <f>SUMIF('Todas las localidades'!$AU$8:$AU$967,'Estr. fij x períodos'!$AP333,'Todas las localidades'!AC$8:AC$967)</f>
        <v>122701</v>
      </c>
      <c r="F333" s="84">
        <f>SUMIF('Todas las localidades'!$AU$8:$AU$967,'Estr. fij x períodos'!$AP333,'Todas las localidades'!AD$8:AD$967)</f>
        <v>76865</v>
      </c>
      <c r="G333" s="85">
        <f>SUMIF('Todas las localidades'!$AU$8:$AU$967,'Estr. fij x períodos'!$AP333,'Todas las localidades'!AE$8:AE$967)</f>
        <v>40832</v>
      </c>
      <c r="M333" s="218" t="s">
        <v>955</v>
      </c>
      <c r="N333" s="130">
        <f t="shared" si="174"/>
        <v>1.0121225209569855</v>
      </c>
      <c r="O333" s="131">
        <f t="shared" si="170"/>
        <v>0.84725852961485171</v>
      </c>
      <c r="P333" s="131">
        <f t="shared" si="170"/>
        <v>0.72299688661411199</v>
      </c>
      <c r="Q333" s="131">
        <f t="shared" si="170"/>
        <v>0.52036528581986041</v>
      </c>
      <c r="R333" s="131">
        <f t="shared" si="170"/>
        <v>0.40588026592880044</v>
      </c>
      <c r="S333" s="132">
        <f t="shared" si="170"/>
        <v>0.26850289187057386</v>
      </c>
      <c r="U333" s="218" t="s">
        <v>955</v>
      </c>
      <c r="V333" s="185">
        <f t="shared" si="175"/>
        <v>3.3174872824724102</v>
      </c>
      <c r="W333" s="186">
        <f t="shared" si="176"/>
        <v>2.7391583905262542</v>
      </c>
      <c r="X333" s="186">
        <f t="shared" si="177"/>
        <v>5.1080392099415119</v>
      </c>
      <c r="Y333" s="186">
        <f t="shared" si="178"/>
        <v>4.7880954621043994</v>
      </c>
      <c r="Z333" s="187">
        <f t="shared" si="178"/>
        <v>6.5302136172817908</v>
      </c>
      <c r="AB333" s="218" t="s">
        <v>955</v>
      </c>
      <c r="AC333" s="223">
        <f t="shared" si="171"/>
        <v>2.3778001107491543E-2</v>
      </c>
      <c r="AD333" s="224">
        <f t="shared" si="171"/>
        <v>1.7751233143400304E-2</v>
      </c>
      <c r="AE333" s="224">
        <f t="shared" si="171"/>
        <v>1.6524988245071343E-2</v>
      </c>
      <c r="AF333" s="224">
        <f t="shared" si="171"/>
        <v>9.8743389335171072E-3</v>
      </c>
      <c r="AG333" s="225">
        <f t="shared" si="171"/>
        <v>9.6588560556226596E-3</v>
      </c>
      <c r="AI333" s="95" t="s">
        <v>935</v>
      </c>
      <c r="AJ333" s="206">
        <f t="shared" si="179"/>
        <v>0.25793155057022921</v>
      </c>
      <c r="AK333" s="206">
        <f t="shared" si="172"/>
        <v>0.20160322760748639</v>
      </c>
      <c r="AL333" s="206">
        <f t="shared" si="180"/>
        <v>0.21841728489312651</v>
      </c>
      <c r="AM333" s="206">
        <f t="shared" si="173"/>
        <v>0.18149738848119185</v>
      </c>
      <c r="AN333" s="206">
        <f t="shared" si="173"/>
        <v>0.27106474502501526</v>
      </c>
      <c r="AP333" s="80" t="s">
        <v>999</v>
      </c>
    </row>
    <row r="334" spans="1:43" ht="15.75" thickBot="1" x14ac:dyDescent="0.3">
      <c r="A334" s="218" t="s">
        <v>989</v>
      </c>
      <c r="B334" s="83">
        <f>SUMIF('Todas las localidades'!$AU$8:$AU$967,'Estr. fij x períodos'!$AP334,'Todas las localidades'!Z$8:Z$967)</f>
        <v>7723230</v>
      </c>
      <c r="C334" s="84">
        <f>SUMIF('Todas las localidades'!$AU$8:$AU$967,'Estr. fij x períodos'!$AP334,'Todas las localidades'!AA$8:AA$967)</f>
        <v>6781084</v>
      </c>
      <c r="D334" s="84">
        <f>SUMIF('Todas las localidades'!$AU$8:$AU$967,'Estr. fij x períodos'!$AP334,'Todas las localidades'!AB$8:AB$967)</f>
        <v>5436052</v>
      </c>
      <c r="E334" s="84">
        <f>SUMIF('Todas las localidades'!$AU$8:$AU$967,'Estr. fij x períodos'!$AP334,'Todas las localidades'!AC$8:AC$967)</f>
        <v>3982207</v>
      </c>
      <c r="F334" s="84">
        <f>SUMIF('Todas las localidades'!$AU$8:$AU$967,'Estr. fij x períodos'!$AP334,'Todas las localidades'!AD$8:AD$967)</f>
        <v>2880047</v>
      </c>
      <c r="G334" s="85">
        <f>SUMIF('Todas las localidades'!$AU$8:$AU$967,'Estr. fij x períodos'!$AP334,'Todas las localidades'!AE$8:AE$967)</f>
        <v>2283297</v>
      </c>
      <c r="M334" s="218" t="s">
        <v>989</v>
      </c>
      <c r="N334" s="130">
        <f t="shared" si="174"/>
        <v>21.160778384394874</v>
      </c>
      <c r="O334" s="131">
        <f t="shared" si="170"/>
        <v>20.822302168854957</v>
      </c>
      <c r="P334" s="131">
        <f t="shared" si="170"/>
        <v>18.927639691939248</v>
      </c>
      <c r="Q334" s="131">
        <f t="shared" si="170"/>
        <v>16.888226532374219</v>
      </c>
      <c r="R334" s="131">
        <f t="shared" si="170"/>
        <v>15.207887103980278</v>
      </c>
      <c r="S334" s="132">
        <f t="shared" si="170"/>
        <v>15.014494697771497</v>
      </c>
      <c r="U334" s="218" t="s">
        <v>989</v>
      </c>
      <c r="V334" s="185">
        <f t="shared" si="175"/>
        <v>1.4658488785498804</v>
      </c>
      <c r="W334" s="186">
        <f t="shared" si="176"/>
        <v>2.1237963126975288</v>
      </c>
      <c r="X334" s="186">
        <f t="shared" si="177"/>
        <v>2.9909871356155597</v>
      </c>
      <c r="Y334" s="186">
        <f t="shared" si="178"/>
        <v>3.2933649791557378</v>
      </c>
      <c r="Z334" s="187">
        <f t="shared" si="178"/>
        <v>2.3490266683733427</v>
      </c>
      <c r="AB334" s="218" t="s">
        <v>989</v>
      </c>
      <c r="AC334" s="223">
        <f t="shared" si="171"/>
        <v>0.23964600968559094</v>
      </c>
      <c r="AD334" s="224">
        <f t="shared" si="171"/>
        <v>0.34969794096511214</v>
      </c>
      <c r="AE334" s="224">
        <f t="shared" si="171"/>
        <v>0.28282737695162458</v>
      </c>
      <c r="AF334" s="224">
        <f t="shared" si="171"/>
        <v>0.23743567062931353</v>
      </c>
      <c r="AG334" s="225">
        <f t="shared" si="171"/>
        <v>0.15996232207123531</v>
      </c>
      <c r="AI334" s="95" t="s">
        <v>938</v>
      </c>
      <c r="AJ334" s="206">
        <f t="shared" si="179"/>
        <v>0.11396838690040904</v>
      </c>
      <c r="AK334" s="206">
        <f t="shared" si="172"/>
        <v>0.15631231581991145</v>
      </c>
      <c r="AL334" s="206">
        <f t="shared" si="180"/>
        <v>0.12789316261315473</v>
      </c>
      <c r="AM334" s="206">
        <f t="shared" si="173"/>
        <v>0.12483818415129756</v>
      </c>
      <c r="AN334" s="206">
        <f t="shared" si="173"/>
        <v>9.7506506254939992E-2</v>
      </c>
      <c r="AP334" s="80" t="s">
        <v>1000</v>
      </c>
    </row>
    <row r="335" spans="1:43" ht="15.75" thickBot="1" x14ac:dyDescent="0.3">
      <c r="A335" s="215" t="s">
        <v>991</v>
      </c>
      <c r="B335" s="97">
        <f>SUMIF('Todas las localidades'!$AU$8:$AU$967,'Estr. fij x períodos'!$AP335,'Todas las localidades'!Z$8:Z$967)</f>
        <v>1290657</v>
      </c>
      <c r="C335" s="98">
        <f>SUMIF('Todas las localidades'!$AU$8:$AU$967,'Estr. fij x períodos'!$AP335,'Todas las localidades'!AA$8:AA$967)</f>
        <v>1116753</v>
      </c>
      <c r="D335" s="98">
        <f>SUMIF('Todas las localidades'!$AU$8:$AU$967,'Estr. fij x períodos'!$AP335,'Todas las localidades'!AB$8:AB$967)</f>
        <v>883227</v>
      </c>
      <c r="E335" s="98">
        <f>SUMIF('Todas las localidades'!$AU$8:$AU$967,'Estr. fij x períodos'!$AP335,'Todas las localidades'!AC$8:AC$967)</f>
        <v>676497</v>
      </c>
      <c r="F335" s="98">
        <f>SUMIF('Todas las localidades'!$AU$8:$AU$967,'Estr. fij x períodos'!$AP335,'Todas las localidades'!AD$8:AD$967)</f>
        <v>557091</v>
      </c>
      <c r="G335" s="101">
        <f>SUMIF('Todas las localidades'!$AU$8:$AU$967,'Estr. fij x períodos'!$AP335,'Todas las localidades'!AE$8:AE$967)</f>
        <v>550572</v>
      </c>
      <c r="M335" s="215" t="s">
        <v>991</v>
      </c>
      <c r="N335" s="133">
        <f t="shared" si="174"/>
        <v>3.5362544877296074</v>
      </c>
      <c r="O335" s="134">
        <f t="shared" si="170"/>
        <v>3.4291520963278552</v>
      </c>
      <c r="P335" s="134">
        <f t="shared" si="170"/>
        <v>3.0752837578066625</v>
      </c>
      <c r="Q335" s="134">
        <f t="shared" si="170"/>
        <v>2.8689705443417588</v>
      </c>
      <c r="R335" s="134">
        <f t="shared" si="170"/>
        <v>2.9416801304435229</v>
      </c>
      <c r="S335" s="135">
        <f t="shared" si="170"/>
        <v>3.6204490150608741</v>
      </c>
      <c r="U335" s="215" t="s">
        <v>991</v>
      </c>
      <c r="V335" s="188">
        <f t="shared" si="175"/>
        <v>1.6320338464020485</v>
      </c>
      <c r="W335" s="189">
        <f t="shared" si="176"/>
        <v>2.2550736979133581</v>
      </c>
      <c r="X335" s="189">
        <f t="shared" si="177"/>
        <v>2.5572863607560068</v>
      </c>
      <c r="Y335" s="189">
        <f t="shared" si="178"/>
        <v>1.9609734779998051</v>
      </c>
      <c r="Z335" s="190">
        <f t="shared" si="178"/>
        <v>0.11777794387172157</v>
      </c>
      <c r="AB335" s="215" t="s">
        <v>991</v>
      </c>
      <c r="AC335" s="226">
        <f t="shared" si="171"/>
        <v>4.4234545036929529E-2</v>
      </c>
      <c r="AD335" s="227">
        <f t="shared" si="171"/>
        <v>6.0714957980047154E-2</v>
      </c>
      <c r="AE335" s="227">
        <f t="shared" si="171"/>
        <v>4.0216738123534039E-2</v>
      </c>
      <c r="AF335" s="227">
        <f t="shared" si="171"/>
        <v>2.5723346598646123E-2</v>
      </c>
      <c r="AG335" s="228">
        <f t="shared" si="171"/>
        <v>1.7474560160576169E-3</v>
      </c>
      <c r="AI335" s="96" t="s">
        <v>955</v>
      </c>
      <c r="AJ335" s="207">
        <f t="shared" si="179"/>
        <v>0.12688911357991814</v>
      </c>
      <c r="AK335" s="206">
        <f t="shared" si="172"/>
        <v>0.16597438744852502</v>
      </c>
      <c r="AL335" s="206">
        <f t="shared" si="180"/>
        <v>0.1093483273431934</v>
      </c>
      <c r="AM335" s="206">
        <f t="shared" si="173"/>
        <v>7.4332595904723062E-2</v>
      </c>
      <c r="AN335" s="206">
        <f t="shared" si="173"/>
        <v>4.8888826914743064E-3</v>
      </c>
      <c r="AP335" s="80" t="s">
        <v>991</v>
      </c>
    </row>
    <row r="336" spans="1:43" x14ac:dyDescent="0.25">
      <c r="A336" s="89"/>
      <c r="B336" s="86">
        <f>SUM(B335,B330:B331,B324:B326)</f>
        <v>36497854</v>
      </c>
      <c r="C336" s="87">
        <f t="shared" ref="C336:G336" si="190">SUM(C335,C330:C331,C324:C326)</f>
        <v>32566447</v>
      </c>
      <c r="D336" s="87">
        <f t="shared" si="190"/>
        <v>28720179</v>
      </c>
      <c r="E336" s="87">
        <f t="shared" si="190"/>
        <v>23579782</v>
      </c>
      <c r="F336" s="87">
        <f t="shared" si="190"/>
        <v>18937851</v>
      </c>
      <c r="G336" s="88">
        <f t="shared" si="190"/>
        <v>15207285</v>
      </c>
      <c r="M336" s="89" t="s">
        <v>967</v>
      </c>
      <c r="N336" s="124">
        <f>SUM(N335,N330:N331,N324:N326)</f>
        <v>100.00000000000001</v>
      </c>
      <c r="O336" s="125">
        <f t="shared" ref="O336:S336" si="191">SUM(O335,O330:O331,O324:O326)</f>
        <v>100</v>
      </c>
      <c r="P336" s="125">
        <f t="shared" si="191"/>
        <v>100</v>
      </c>
      <c r="Q336" s="125">
        <f t="shared" si="191"/>
        <v>100</v>
      </c>
      <c r="R336" s="125">
        <f t="shared" si="191"/>
        <v>100</v>
      </c>
      <c r="S336" s="126">
        <f t="shared" si="191"/>
        <v>100</v>
      </c>
      <c r="U336" s="89" t="s">
        <v>967</v>
      </c>
      <c r="V336" s="191">
        <f t="shared" si="175"/>
        <v>1.2830034813433244</v>
      </c>
      <c r="W336" s="192">
        <f t="shared" si="176"/>
        <v>1.2018660890819792</v>
      </c>
      <c r="X336" s="192">
        <f t="shared" si="177"/>
        <v>1.8850692896506525</v>
      </c>
      <c r="Y336" s="192">
        <f t="shared" si="178"/>
        <v>2.2164771370496257</v>
      </c>
      <c r="Z336" s="193">
        <f t="shared" si="178"/>
        <v>2.2181227968107233</v>
      </c>
      <c r="AB336" s="89" t="s">
        <v>967</v>
      </c>
      <c r="AC336" s="206">
        <f t="shared" ref="AC336:AG336" si="192">(B336-C336)/(B$24-C$24)</f>
        <v>1</v>
      </c>
      <c r="AD336" s="206">
        <f t="shared" si="192"/>
        <v>1</v>
      </c>
      <c r="AE336" s="206">
        <f t="shared" si="192"/>
        <v>1</v>
      </c>
      <c r="AF336" s="206">
        <f t="shared" si="192"/>
        <v>1</v>
      </c>
      <c r="AG336" s="206">
        <f t="shared" si="192"/>
        <v>1</v>
      </c>
      <c r="AI336" s="89" t="s">
        <v>967</v>
      </c>
      <c r="AJ336" s="206">
        <f>SUM(AJ324:AJ335)</f>
        <v>1.1646036617275093</v>
      </c>
      <c r="AK336" s="206">
        <f t="shared" ref="AK336:AN336" si="193">SUM(AK324:AK335)</f>
        <v>1.1639215305966848</v>
      </c>
      <c r="AL336" s="206">
        <f t="shared" si="193"/>
        <v>1.1581951904448025</v>
      </c>
      <c r="AM336" s="206">
        <f t="shared" si="193"/>
        <v>1.1469190448450899</v>
      </c>
      <c r="AN336" s="206">
        <f t="shared" si="193"/>
        <v>1.177284685121559</v>
      </c>
    </row>
    <row r="337" spans="2:7" x14ac:dyDescent="0.25">
      <c r="B337" s="81"/>
      <c r="C337" s="81"/>
      <c r="D337" s="81"/>
      <c r="E337" s="81"/>
      <c r="F337" s="81"/>
      <c r="G337" s="81"/>
    </row>
  </sheetData>
  <mergeCells count="162">
    <mergeCell ref="AP322:AQ323"/>
    <mergeCell ref="B2:C2"/>
    <mergeCell ref="D2:E2"/>
    <mergeCell ref="F2:G2"/>
    <mergeCell ref="H2:I2"/>
    <mergeCell ref="J2:K2"/>
    <mergeCell ref="AK291:AK292"/>
    <mergeCell ref="AL291:AS291"/>
    <mergeCell ref="AL262:AS262"/>
    <mergeCell ref="AK232:AK233"/>
    <mergeCell ref="AL232:AS232"/>
    <mergeCell ref="A261:N261"/>
    <mergeCell ref="P261:Y261"/>
    <mergeCell ref="AK202:AK203"/>
    <mergeCell ref="AL202:AS202"/>
    <mergeCell ref="A231:N231"/>
    <mergeCell ref="P231:Y231"/>
    <mergeCell ref="A232:A233"/>
    <mergeCell ref="B232:M232"/>
    <mergeCell ref="N232:N233"/>
    <mergeCell ref="P232:P233"/>
    <mergeCell ref="Q232:X232"/>
    <mergeCell ref="A322:A323"/>
    <mergeCell ref="B322:G322"/>
    <mergeCell ref="M322:M323"/>
    <mergeCell ref="N322:S322"/>
    <mergeCell ref="U322:U323"/>
    <mergeCell ref="V322:Z322"/>
    <mergeCell ref="AB322:AB323"/>
    <mergeCell ref="AC322:AG322"/>
    <mergeCell ref="AK262:AK263"/>
    <mergeCell ref="A290:N290"/>
    <mergeCell ref="P290:Y290"/>
    <mergeCell ref="A291:A292"/>
    <mergeCell ref="B291:M291"/>
    <mergeCell ref="N291:N292"/>
    <mergeCell ref="P291:P292"/>
    <mergeCell ref="Q291:X291"/>
    <mergeCell ref="Y291:Y292"/>
    <mergeCell ref="A262:A263"/>
    <mergeCell ref="B262:M262"/>
    <mergeCell ref="N262:N263"/>
    <mergeCell ref="P262:P263"/>
    <mergeCell ref="Q262:X262"/>
    <mergeCell ref="Y262:Y263"/>
    <mergeCell ref="AI322:AI323"/>
    <mergeCell ref="AJ322:AN322"/>
    <mergeCell ref="Y232:Y233"/>
    <mergeCell ref="AK172:AK173"/>
    <mergeCell ref="AL172:AS172"/>
    <mergeCell ref="A201:N201"/>
    <mergeCell ref="P201:Y201"/>
    <mergeCell ref="A202:A203"/>
    <mergeCell ref="B202:M202"/>
    <mergeCell ref="N202:N203"/>
    <mergeCell ref="P202:P203"/>
    <mergeCell ref="Q202:X202"/>
    <mergeCell ref="Y202:Y203"/>
    <mergeCell ref="AL142:AS142"/>
    <mergeCell ref="A171:N171"/>
    <mergeCell ref="P171:Y171"/>
    <mergeCell ref="A172:A173"/>
    <mergeCell ref="B172:M172"/>
    <mergeCell ref="N172:N173"/>
    <mergeCell ref="P172:P173"/>
    <mergeCell ref="Q172:X172"/>
    <mergeCell ref="Y172:Y173"/>
    <mergeCell ref="A141:N141"/>
    <mergeCell ref="P141:Y141"/>
    <mergeCell ref="A142:A143"/>
    <mergeCell ref="B142:M142"/>
    <mergeCell ref="N142:N143"/>
    <mergeCell ref="P142:P143"/>
    <mergeCell ref="Q142:X142"/>
    <mergeCell ref="Y142:Y143"/>
    <mergeCell ref="AK99:AK100"/>
    <mergeCell ref="AK142:AK143"/>
    <mergeCell ref="A113:A114"/>
    <mergeCell ref="B113:G113"/>
    <mergeCell ref="M113:M114"/>
    <mergeCell ref="N113:S113"/>
    <mergeCell ref="U113:U114"/>
    <mergeCell ref="V113:Z113"/>
    <mergeCell ref="A84:N84"/>
    <mergeCell ref="P84:Y84"/>
    <mergeCell ref="A85:A86"/>
    <mergeCell ref="B85:M85"/>
    <mergeCell ref="N85:N86"/>
    <mergeCell ref="P85:P86"/>
    <mergeCell ref="Q85:X85"/>
    <mergeCell ref="Y85:Y86"/>
    <mergeCell ref="AL99:AS99"/>
    <mergeCell ref="AK85:AK86"/>
    <mergeCell ref="AL85:AS85"/>
    <mergeCell ref="A98:N98"/>
    <mergeCell ref="P98:Y98"/>
    <mergeCell ref="A99:A100"/>
    <mergeCell ref="B99:M99"/>
    <mergeCell ref="N99:N100"/>
    <mergeCell ref="P99:P100"/>
    <mergeCell ref="Q99:X99"/>
    <mergeCell ref="Y99:Y100"/>
    <mergeCell ref="AL55:AS55"/>
    <mergeCell ref="A69:N69"/>
    <mergeCell ref="P69:Y69"/>
    <mergeCell ref="A70:A71"/>
    <mergeCell ref="B70:M70"/>
    <mergeCell ref="N70:N71"/>
    <mergeCell ref="P70:P71"/>
    <mergeCell ref="Q70:X70"/>
    <mergeCell ref="Y70:Y71"/>
    <mergeCell ref="AK70:AK71"/>
    <mergeCell ref="AL70:AS70"/>
    <mergeCell ref="A54:N54"/>
    <mergeCell ref="P54:Y54"/>
    <mergeCell ref="A55:A56"/>
    <mergeCell ref="B55:M55"/>
    <mergeCell ref="N55:N56"/>
    <mergeCell ref="P55:P56"/>
    <mergeCell ref="Q55:X55"/>
    <mergeCell ref="Y55:Y56"/>
    <mergeCell ref="AK55:AK56"/>
    <mergeCell ref="AK27:AK28"/>
    <mergeCell ref="AL27:AS27"/>
    <mergeCell ref="A40:N40"/>
    <mergeCell ref="P40:Y40"/>
    <mergeCell ref="A41:A42"/>
    <mergeCell ref="B41:M41"/>
    <mergeCell ref="N41:N42"/>
    <mergeCell ref="P41:P42"/>
    <mergeCell ref="Q41:X41"/>
    <mergeCell ref="Y41:Y42"/>
    <mergeCell ref="A27:A28"/>
    <mergeCell ref="B27:M27"/>
    <mergeCell ref="N27:N28"/>
    <mergeCell ref="P27:P28"/>
    <mergeCell ref="Q27:X27"/>
    <mergeCell ref="Y27:Y28"/>
    <mergeCell ref="AK41:AK42"/>
    <mergeCell ref="AL41:AS41"/>
    <mergeCell ref="A26:N26"/>
    <mergeCell ref="P26:Y26"/>
    <mergeCell ref="AB2:AB3"/>
    <mergeCell ref="AC2:AG2"/>
    <mergeCell ref="AI2:AI3"/>
    <mergeCell ref="AJ2:AN2"/>
    <mergeCell ref="A14:A15"/>
    <mergeCell ref="B14:G14"/>
    <mergeCell ref="M14:M15"/>
    <mergeCell ref="N14:S14"/>
    <mergeCell ref="U14:U15"/>
    <mergeCell ref="V14:Z14"/>
    <mergeCell ref="A2:A3"/>
    <mergeCell ref="F1:K1"/>
    <mergeCell ref="M2:M3"/>
    <mergeCell ref="N2:S2"/>
    <mergeCell ref="U2:U3"/>
    <mergeCell ref="V2:Z2"/>
    <mergeCell ref="AB14:AB15"/>
    <mergeCell ref="AC14:AG14"/>
    <mergeCell ref="AI14:AI15"/>
    <mergeCell ref="AJ14:AN1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82"/>
  <sheetViews>
    <sheetView topLeftCell="A14" workbookViewId="0">
      <selection activeCell="G6" sqref="G6"/>
    </sheetView>
  </sheetViews>
  <sheetFormatPr baseColWidth="10" defaultRowHeight="13.5" x14ac:dyDescent="0.25"/>
  <cols>
    <col min="1" max="3" width="11.42578125" style="272"/>
    <col min="4" max="4" width="11.42578125" style="273"/>
    <col min="5" max="5" width="11.42578125" style="272"/>
    <col min="6" max="6" width="15.7109375" style="273" customWidth="1"/>
    <col min="7" max="16384" width="11.42578125" style="272"/>
  </cols>
  <sheetData>
    <row r="4" spans="1:13" ht="14.25" x14ac:dyDescent="0.25">
      <c r="A4" s="315" t="s">
        <v>1144</v>
      </c>
      <c r="B4" s="315"/>
      <c r="F4" s="312" t="s">
        <v>1059</v>
      </c>
      <c r="G4" s="312"/>
      <c r="H4" s="312"/>
      <c r="I4" s="312"/>
      <c r="J4" s="312"/>
      <c r="K4" s="312"/>
      <c r="L4" s="312"/>
      <c r="M4" s="312"/>
    </row>
    <row r="5" spans="1:13" ht="43.5" thickBot="1" x14ac:dyDescent="0.3">
      <c r="A5" s="314" t="s">
        <v>1145</v>
      </c>
      <c r="B5" s="314"/>
      <c r="C5" s="274"/>
      <c r="D5" s="275" t="s">
        <v>1065</v>
      </c>
      <c r="E5" s="276" t="s">
        <v>1066</v>
      </c>
      <c r="F5" s="277" t="s">
        <v>1061</v>
      </c>
      <c r="G5" s="278" t="s">
        <v>214</v>
      </c>
      <c r="H5" s="278" t="s">
        <v>281</v>
      </c>
      <c r="I5" s="278" t="s">
        <v>21</v>
      </c>
      <c r="J5" s="278" t="s">
        <v>200</v>
      </c>
      <c r="K5" s="278" t="s">
        <v>3</v>
      </c>
      <c r="L5" s="278" t="s">
        <v>6</v>
      </c>
      <c r="M5" s="278" t="s">
        <v>1062</v>
      </c>
    </row>
    <row r="6" spans="1:13" ht="14.25" x14ac:dyDescent="0.25">
      <c r="A6" s="279" t="s">
        <v>1067</v>
      </c>
      <c r="B6" s="273" t="s">
        <v>214</v>
      </c>
      <c r="D6" s="280" t="s">
        <v>214</v>
      </c>
      <c r="E6" s="281">
        <v>5</v>
      </c>
      <c r="F6" s="281" t="str">
        <f>CONCATENATE(D6,E6)</f>
        <v>A5</v>
      </c>
      <c r="G6" s="282" t="str">
        <f t="shared" ref="G6" si="0">IF(OR(F6=$A$6,F6=$A$7, F6=$A$8,F6=$A$9,F6=$A$10,F6=$A$11,F6=$A$12,F6=$A$13,F6=$A$14), "A", "")</f>
        <v>A</v>
      </c>
      <c r="H6" s="282" t="str">
        <f t="shared" ref="H6" si="1">IF(OR(F6=$A$15,F6=$A$16,F6=$A$17,F6=$A$18,F6=$A$19,F6=$A$20,F6=$A$21,F6=$A$22,F6=$A$23,F6=$A$24,F6=$A$25,F6=$A$26,F6=$A$27,F6=$A$28,F6=$A$29,F6=$A$30),"B","")</f>
        <v/>
      </c>
      <c r="I6" s="282" t="str">
        <f t="shared" ref="I6" si="2">IF(OR(F6=$A$31,F6=$A$32,F6=$A$33,F6=$A$34),"C","")</f>
        <v/>
      </c>
      <c r="J6" s="282" t="str">
        <f t="shared" ref="J6" si="3">IF(OR(F6=$A$35,F6=$A$36,F6=$A$37),"D","")</f>
        <v/>
      </c>
      <c r="K6" s="282" t="str">
        <f t="shared" ref="K6" si="4">IF(OR(F6=$A$38,F6=$A$39,F6=$A$40,F6=$A$41,F6=$A$42,F6=$A$43),"E","")</f>
        <v/>
      </c>
      <c r="L6" s="282" t="str">
        <f t="shared" ref="L6" si="5">IF(OR(F6=$A$44,F6=$A$45),"F","")</f>
        <v/>
      </c>
      <c r="M6" s="282" t="str">
        <f t="shared" ref="M6" si="6">CONCATENATE(G6,H6,I6,J6,K6,L6)</f>
        <v>A</v>
      </c>
    </row>
    <row r="7" spans="1:13" ht="14.25" x14ac:dyDescent="0.25">
      <c r="A7" s="279" t="s">
        <v>1068</v>
      </c>
      <c r="B7" s="273" t="s">
        <v>214</v>
      </c>
      <c r="D7" s="280" t="s">
        <v>214</v>
      </c>
      <c r="E7" s="281">
        <v>6</v>
      </c>
      <c r="F7" s="281" t="str">
        <f>CONCATENATE(D7,E7)</f>
        <v>A6</v>
      </c>
      <c r="G7" s="282" t="str">
        <f t="shared" ref="G7:G45" si="7">IF(OR(F7=$A$6,F7=$A$7, F7=$A$8,F7=$A$9,F7=$A$10,F7=$A$11,F7=$A$12,F7=$A$13,F7=$A$14), "A", "")</f>
        <v>A</v>
      </c>
      <c r="H7" s="282" t="str">
        <f t="shared" ref="H7:H45" si="8">IF(OR(F7=$A$15,F7=$A$16,F7=$A$17,F7=$A$18,F7=$A$19,F7=$A$20,F7=$A$21,F7=$A$22,F7=$A$23,F7=$A$24,F7=$A$25,F7=$A$26,F7=$A$27,F7=$A$28,F7=$A$29,F7=$A$30),"B","")</f>
        <v/>
      </c>
      <c r="I7" s="282" t="str">
        <f t="shared" ref="I7:I45" si="9">IF(OR(F7=$A$31,F7=$A$32,F7=$A$33,F7=$A$34),"C","")</f>
        <v/>
      </c>
      <c r="J7" s="282" t="str">
        <f t="shared" ref="J7:J45" si="10">IF(OR(F7=$A$35,F7=$A$36,F7=$A$37),"D","")</f>
        <v/>
      </c>
      <c r="K7" s="282" t="str">
        <f t="shared" ref="K7:K45" si="11">IF(OR(F7=$A$38,F7=$A$39,F7=$A$40,F7=$A$41,F7=$A$42,F7=$A$43),"E","")</f>
        <v/>
      </c>
      <c r="L7" s="282" t="str">
        <f t="shared" ref="L7:L45" si="12">IF(OR(F7=$A$44,F7=$A$45),"F","")</f>
        <v/>
      </c>
      <c r="M7" s="282" t="str">
        <f t="shared" ref="M7:M45" si="13">CONCATENATE(G7,H7,I7,J7,K7,L7)</f>
        <v>A</v>
      </c>
    </row>
    <row r="8" spans="1:13" ht="14.25" x14ac:dyDescent="0.25">
      <c r="A8" s="279" t="s">
        <v>1069</v>
      </c>
      <c r="B8" s="273" t="s">
        <v>214</v>
      </c>
      <c r="D8" s="280" t="s">
        <v>214</v>
      </c>
      <c r="E8" s="281">
        <v>7</v>
      </c>
      <c r="F8" s="281" t="str">
        <f>CONCATENATE(D8,E8)</f>
        <v>A7</v>
      </c>
      <c r="G8" s="282" t="str">
        <f t="shared" si="7"/>
        <v/>
      </c>
      <c r="H8" s="282" t="str">
        <f t="shared" si="8"/>
        <v>B</v>
      </c>
      <c r="I8" s="282" t="str">
        <f t="shared" si="9"/>
        <v/>
      </c>
      <c r="J8" s="282" t="str">
        <f t="shared" si="10"/>
        <v/>
      </c>
      <c r="K8" s="282" t="str">
        <f t="shared" si="11"/>
        <v/>
      </c>
      <c r="L8" s="282" t="str">
        <f t="shared" si="12"/>
        <v/>
      </c>
      <c r="M8" s="282" t="str">
        <f t="shared" si="13"/>
        <v>B</v>
      </c>
    </row>
    <row r="9" spans="1:13" ht="14.25" x14ac:dyDescent="0.25">
      <c r="A9" s="279" t="s">
        <v>1070</v>
      </c>
      <c r="B9" s="273" t="s">
        <v>214</v>
      </c>
      <c r="D9" s="280" t="s">
        <v>214</v>
      </c>
      <c r="E9" s="281">
        <v>8</v>
      </c>
      <c r="F9" s="281" t="str">
        <f>CONCATENATE(D9,E9)</f>
        <v>A8</v>
      </c>
      <c r="G9" s="282" t="str">
        <f t="shared" si="7"/>
        <v/>
      </c>
      <c r="H9" s="282" t="str">
        <f t="shared" si="8"/>
        <v>B</v>
      </c>
      <c r="I9" s="282" t="str">
        <f t="shared" si="9"/>
        <v/>
      </c>
      <c r="J9" s="282" t="str">
        <f t="shared" si="10"/>
        <v/>
      </c>
      <c r="K9" s="282" t="str">
        <f t="shared" si="11"/>
        <v/>
      </c>
      <c r="L9" s="282" t="str">
        <f t="shared" si="12"/>
        <v/>
      </c>
      <c r="M9" s="282" t="str">
        <f t="shared" si="13"/>
        <v>B</v>
      </c>
    </row>
    <row r="10" spans="1:13" ht="14.25" x14ac:dyDescent="0.25">
      <c r="A10" s="279" t="s">
        <v>1071</v>
      </c>
      <c r="B10" s="273" t="s">
        <v>214</v>
      </c>
      <c r="D10" s="280" t="s">
        <v>214</v>
      </c>
      <c r="E10" s="281">
        <v>9</v>
      </c>
      <c r="F10" s="281" t="str">
        <f>CONCATENATE(D10,E10)</f>
        <v>A9</v>
      </c>
      <c r="G10" s="282" t="str">
        <f t="shared" si="7"/>
        <v>A</v>
      </c>
      <c r="H10" s="282" t="str">
        <f t="shared" si="8"/>
        <v/>
      </c>
      <c r="I10" s="282" t="str">
        <f t="shared" si="9"/>
        <v/>
      </c>
      <c r="J10" s="282" t="str">
        <f t="shared" si="10"/>
        <v/>
      </c>
      <c r="K10" s="282" t="str">
        <f t="shared" si="11"/>
        <v/>
      </c>
      <c r="L10" s="282" t="str">
        <f t="shared" si="12"/>
        <v/>
      </c>
      <c r="M10" s="282" t="str">
        <f t="shared" si="13"/>
        <v>A</v>
      </c>
    </row>
    <row r="11" spans="1:13" ht="14.25" x14ac:dyDescent="0.25">
      <c r="A11" s="279" t="s">
        <v>1072</v>
      </c>
      <c r="B11" s="273" t="s">
        <v>214</v>
      </c>
      <c r="D11" s="280" t="s">
        <v>214</v>
      </c>
      <c r="E11" s="281">
        <v>10</v>
      </c>
      <c r="F11" s="281" t="str">
        <f t="shared" ref="F11:F45" si="14">CONCATENATE(D11,E11)</f>
        <v>A10</v>
      </c>
      <c r="G11" s="282" t="str">
        <f t="shared" si="7"/>
        <v>A</v>
      </c>
      <c r="H11" s="282" t="str">
        <f t="shared" si="8"/>
        <v/>
      </c>
      <c r="I11" s="282" t="str">
        <f t="shared" si="9"/>
        <v/>
      </c>
      <c r="J11" s="282" t="str">
        <f t="shared" si="10"/>
        <v/>
      </c>
      <c r="K11" s="282" t="str">
        <f t="shared" si="11"/>
        <v/>
      </c>
      <c r="L11" s="282" t="str">
        <f t="shared" si="12"/>
        <v/>
      </c>
      <c r="M11" s="282" t="str">
        <f t="shared" si="13"/>
        <v>A</v>
      </c>
    </row>
    <row r="12" spans="1:13" ht="14.25" x14ac:dyDescent="0.25">
      <c r="A12" s="279" t="s">
        <v>1073</v>
      </c>
      <c r="B12" s="273" t="s">
        <v>214</v>
      </c>
      <c r="D12" s="280" t="s">
        <v>281</v>
      </c>
      <c r="E12" s="281">
        <v>5</v>
      </c>
      <c r="F12" s="281" t="str">
        <f t="shared" si="14"/>
        <v>B5</v>
      </c>
      <c r="G12" s="282" t="str">
        <f t="shared" si="7"/>
        <v/>
      </c>
      <c r="H12" s="282" t="str">
        <f t="shared" si="8"/>
        <v>B</v>
      </c>
      <c r="I12" s="282" t="str">
        <f t="shared" si="9"/>
        <v/>
      </c>
      <c r="J12" s="282" t="str">
        <f t="shared" si="10"/>
        <v/>
      </c>
      <c r="K12" s="282" t="str">
        <f t="shared" si="11"/>
        <v/>
      </c>
      <c r="L12" s="282" t="str">
        <f t="shared" si="12"/>
        <v/>
      </c>
      <c r="M12" s="282" t="str">
        <f t="shared" si="13"/>
        <v>B</v>
      </c>
    </row>
    <row r="13" spans="1:13" ht="14.25" x14ac:dyDescent="0.25">
      <c r="A13" s="283" t="s">
        <v>1074</v>
      </c>
      <c r="B13" s="284" t="s">
        <v>214</v>
      </c>
      <c r="D13" s="280" t="s">
        <v>281</v>
      </c>
      <c r="E13" s="281">
        <v>6</v>
      </c>
      <c r="F13" s="281" t="str">
        <f t="shared" si="14"/>
        <v>B6</v>
      </c>
      <c r="G13" s="282" t="str">
        <f t="shared" si="7"/>
        <v/>
      </c>
      <c r="H13" s="282" t="str">
        <f t="shared" si="8"/>
        <v>B</v>
      </c>
      <c r="I13" s="282" t="str">
        <f t="shared" si="9"/>
        <v/>
      </c>
      <c r="J13" s="282" t="str">
        <f t="shared" si="10"/>
        <v/>
      </c>
      <c r="K13" s="282" t="str">
        <f t="shared" si="11"/>
        <v/>
      </c>
      <c r="L13" s="282" t="str">
        <f t="shared" si="12"/>
        <v/>
      </c>
      <c r="M13" s="282" t="str">
        <f t="shared" si="13"/>
        <v>B</v>
      </c>
    </row>
    <row r="14" spans="1:13" ht="15" thickBot="1" x14ac:dyDescent="0.3">
      <c r="A14" s="285" t="s">
        <v>1075</v>
      </c>
      <c r="B14" s="286" t="s">
        <v>214</v>
      </c>
      <c r="D14" s="280" t="s">
        <v>281</v>
      </c>
      <c r="E14" s="281">
        <v>7</v>
      </c>
      <c r="F14" s="281" t="str">
        <f t="shared" si="14"/>
        <v>B7</v>
      </c>
      <c r="G14" s="282" t="str">
        <f t="shared" si="7"/>
        <v/>
      </c>
      <c r="H14" s="282" t="str">
        <f t="shared" si="8"/>
        <v>B</v>
      </c>
      <c r="I14" s="282" t="str">
        <f t="shared" si="9"/>
        <v/>
      </c>
      <c r="J14" s="282" t="str">
        <f t="shared" si="10"/>
        <v/>
      </c>
      <c r="K14" s="282" t="str">
        <f t="shared" si="11"/>
        <v/>
      </c>
      <c r="L14" s="282" t="str">
        <f t="shared" si="12"/>
        <v/>
      </c>
      <c r="M14" s="282" t="str">
        <f t="shared" si="13"/>
        <v>B</v>
      </c>
    </row>
    <row r="15" spans="1:13" ht="14.25" x14ac:dyDescent="0.25">
      <c r="A15" s="279" t="s">
        <v>1076</v>
      </c>
      <c r="B15" s="273" t="s">
        <v>281</v>
      </c>
      <c r="D15" s="280" t="s">
        <v>281</v>
      </c>
      <c r="E15" s="281">
        <v>8</v>
      </c>
      <c r="F15" s="281" t="str">
        <f t="shared" si="14"/>
        <v>B8</v>
      </c>
      <c r="G15" s="282" t="str">
        <f t="shared" si="7"/>
        <v/>
      </c>
      <c r="H15" s="282" t="str">
        <f t="shared" si="8"/>
        <v>B</v>
      </c>
      <c r="I15" s="282" t="str">
        <f t="shared" si="9"/>
        <v/>
      </c>
      <c r="J15" s="282" t="str">
        <f t="shared" si="10"/>
        <v/>
      </c>
      <c r="K15" s="282" t="str">
        <f t="shared" si="11"/>
        <v/>
      </c>
      <c r="L15" s="282" t="str">
        <f t="shared" si="12"/>
        <v/>
      </c>
      <c r="M15" s="282" t="str">
        <f t="shared" si="13"/>
        <v>B</v>
      </c>
    </row>
    <row r="16" spans="1:13" ht="14.25" x14ac:dyDescent="0.25">
      <c r="A16" s="279" t="s">
        <v>1077</v>
      </c>
      <c r="B16" s="273" t="s">
        <v>281</v>
      </c>
      <c r="D16" s="280" t="s">
        <v>281</v>
      </c>
      <c r="E16" s="281">
        <v>9</v>
      </c>
      <c r="F16" s="281" t="str">
        <f t="shared" si="14"/>
        <v>B9</v>
      </c>
      <c r="G16" s="282" t="str">
        <f t="shared" si="7"/>
        <v/>
      </c>
      <c r="H16" s="282" t="str">
        <f t="shared" si="8"/>
        <v>B</v>
      </c>
      <c r="I16" s="282" t="str">
        <f t="shared" si="9"/>
        <v/>
      </c>
      <c r="J16" s="282" t="str">
        <f t="shared" si="10"/>
        <v/>
      </c>
      <c r="K16" s="282" t="str">
        <f t="shared" si="11"/>
        <v/>
      </c>
      <c r="L16" s="282" t="str">
        <f t="shared" si="12"/>
        <v/>
      </c>
      <c r="M16" s="282" t="str">
        <f t="shared" si="13"/>
        <v>B</v>
      </c>
    </row>
    <row r="17" spans="1:13" ht="14.25" x14ac:dyDescent="0.25">
      <c r="A17" s="279" t="s">
        <v>1078</v>
      </c>
      <c r="B17" s="273" t="s">
        <v>281</v>
      </c>
      <c r="D17" s="280" t="s">
        <v>281</v>
      </c>
      <c r="E17" s="281">
        <v>10</v>
      </c>
      <c r="F17" s="281" t="str">
        <f t="shared" si="14"/>
        <v>B10</v>
      </c>
      <c r="G17" s="282" t="str">
        <f t="shared" si="7"/>
        <v/>
      </c>
      <c r="H17" s="282" t="str">
        <f t="shared" si="8"/>
        <v>B</v>
      </c>
      <c r="I17" s="282" t="str">
        <f t="shared" si="9"/>
        <v/>
      </c>
      <c r="J17" s="282" t="str">
        <f t="shared" si="10"/>
        <v/>
      </c>
      <c r="K17" s="282" t="str">
        <f t="shared" si="11"/>
        <v/>
      </c>
      <c r="L17" s="282" t="str">
        <f t="shared" si="12"/>
        <v/>
      </c>
      <c r="M17" s="282" t="str">
        <f t="shared" si="13"/>
        <v>B</v>
      </c>
    </row>
    <row r="18" spans="1:13" ht="14.25" x14ac:dyDescent="0.25">
      <c r="A18" s="279" t="s">
        <v>1079</v>
      </c>
      <c r="B18" s="273" t="s">
        <v>281</v>
      </c>
      <c r="D18" s="280" t="s">
        <v>21</v>
      </c>
      <c r="E18" s="281">
        <v>5</v>
      </c>
      <c r="F18" s="281" t="str">
        <f t="shared" si="14"/>
        <v>C5</v>
      </c>
      <c r="G18" s="282" t="str">
        <f t="shared" si="7"/>
        <v>A</v>
      </c>
      <c r="H18" s="282" t="str">
        <f t="shared" si="8"/>
        <v/>
      </c>
      <c r="I18" s="282" t="str">
        <f t="shared" si="9"/>
        <v/>
      </c>
      <c r="J18" s="282" t="str">
        <f t="shared" si="10"/>
        <v/>
      </c>
      <c r="K18" s="282" t="str">
        <f t="shared" si="11"/>
        <v/>
      </c>
      <c r="L18" s="282" t="str">
        <f t="shared" si="12"/>
        <v/>
      </c>
      <c r="M18" s="282" t="str">
        <f t="shared" si="13"/>
        <v>A</v>
      </c>
    </row>
    <row r="19" spans="1:13" ht="14.25" x14ac:dyDescent="0.25">
      <c r="A19" s="279" t="s">
        <v>1080</v>
      </c>
      <c r="B19" s="273" t="s">
        <v>281</v>
      </c>
      <c r="D19" s="280" t="s">
        <v>21</v>
      </c>
      <c r="E19" s="281">
        <v>6</v>
      </c>
      <c r="F19" s="281" t="str">
        <f t="shared" si="14"/>
        <v>C6</v>
      </c>
      <c r="G19" s="282" t="str">
        <f t="shared" si="7"/>
        <v>A</v>
      </c>
      <c r="H19" s="282" t="str">
        <f t="shared" si="8"/>
        <v/>
      </c>
      <c r="I19" s="282" t="str">
        <f t="shared" si="9"/>
        <v/>
      </c>
      <c r="J19" s="282" t="str">
        <f t="shared" si="10"/>
        <v/>
      </c>
      <c r="K19" s="282" t="str">
        <f t="shared" si="11"/>
        <v/>
      </c>
      <c r="L19" s="282" t="str">
        <f t="shared" si="12"/>
        <v/>
      </c>
      <c r="M19" s="282" t="str">
        <f t="shared" si="13"/>
        <v>A</v>
      </c>
    </row>
    <row r="20" spans="1:13" ht="14.25" x14ac:dyDescent="0.25">
      <c r="A20" s="279" t="s">
        <v>1081</v>
      </c>
      <c r="B20" s="273" t="s">
        <v>281</v>
      </c>
      <c r="D20" s="280" t="s">
        <v>21</v>
      </c>
      <c r="E20" s="281">
        <v>7</v>
      </c>
      <c r="F20" s="281" t="str">
        <f t="shared" si="14"/>
        <v>C7</v>
      </c>
      <c r="G20" s="282" t="str">
        <f t="shared" si="7"/>
        <v/>
      </c>
      <c r="H20" s="282" t="str">
        <f t="shared" si="8"/>
        <v>B</v>
      </c>
      <c r="I20" s="282" t="str">
        <f t="shared" si="9"/>
        <v/>
      </c>
      <c r="J20" s="282" t="str">
        <f t="shared" si="10"/>
        <v/>
      </c>
      <c r="K20" s="282" t="str">
        <f t="shared" si="11"/>
        <v/>
      </c>
      <c r="L20" s="282" t="str">
        <f t="shared" si="12"/>
        <v/>
      </c>
      <c r="M20" s="282" t="str">
        <f t="shared" si="13"/>
        <v>B</v>
      </c>
    </row>
    <row r="21" spans="1:13" ht="14.25" x14ac:dyDescent="0.25">
      <c r="A21" s="279" t="s">
        <v>1082</v>
      </c>
      <c r="B21" s="273" t="s">
        <v>281</v>
      </c>
      <c r="D21" s="280" t="s">
        <v>21</v>
      </c>
      <c r="E21" s="281">
        <v>8</v>
      </c>
      <c r="F21" s="281" t="str">
        <f t="shared" si="14"/>
        <v>C8</v>
      </c>
      <c r="G21" s="282" t="str">
        <f t="shared" si="7"/>
        <v/>
      </c>
      <c r="H21" s="282" t="str">
        <f t="shared" si="8"/>
        <v>B</v>
      </c>
      <c r="I21" s="282" t="str">
        <f t="shared" si="9"/>
        <v/>
      </c>
      <c r="J21" s="282" t="str">
        <f t="shared" si="10"/>
        <v/>
      </c>
      <c r="K21" s="282" t="str">
        <f t="shared" si="11"/>
        <v/>
      </c>
      <c r="L21" s="282" t="str">
        <f t="shared" si="12"/>
        <v/>
      </c>
      <c r="M21" s="282" t="str">
        <f t="shared" si="13"/>
        <v>B</v>
      </c>
    </row>
    <row r="22" spans="1:13" ht="14.25" x14ac:dyDescent="0.25">
      <c r="A22" s="279" t="s">
        <v>1083</v>
      </c>
      <c r="B22" s="273" t="s">
        <v>281</v>
      </c>
      <c r="D22" s="280" t="s">
        <v>21</v>
      </c>
      <c r="E22" s="281">
        <v>9</v>
      </c>
      <c r="F22" s="281" t="str">
        <f t="shared" si="14"/>
        <v>C9</v>
      </c>
      <c r="G22" s="282" t="str">
        <f t="shared" si="7"/>
        <v/>
      </c>
      <c r="H22" s="282" t="str">
        <f t="shared" si="8"/>
        <v/>
      </c>
      <c r="I22" s="282" t="str">
        <f t="shared" si="9"/>
        <v>C</v>
      </c>
      <c r="J22" s="282" t="str">
        <f t="shared" si="10"/>
        <v/>
      </c>
      <c r="K22" s="282" t="str">
        <f t="shared" si="11"/>
        <v/>
      </c>
      <c r="L22" s="282" t="str">
        <f t="shared" si="12"/>
        <v/>
      </c>
      <c r="M22" s="282" t="str">
        <f t="shared" si="13"/>
        <v>C</v>
      </c>
    </row>
    <row r="23" spans="1:13" ht="14.25" x14ac:dyDescent="0.25">
      <c r="A23" s="279" t="s">
        <v>1084</v>
      </c>
      <c r="B23" s="273" t="s">
        <v>281</v>
      </c>
      <c r="D23" s="280" t="s">
        <v>21</v>
      </c>
      <c r="E23" s="281">
        <v>10</v>
      </c>
      <c r="F23" s="281" t="str">
        <f t="shared" si="14"/>
        <v>C10</v>
      </c>
      <c r="G23" s="282" t="str">
        <f t="shared" si="7"/>
        <v/>
      </c>
      <c r="H23" s="282" t="str">
        <f t="shared" si="8"/>
        <v/>
      </c>
      <c r="I23" s="282" t="str">
        <f t="shared" si="9"/>
        <v>C</v>
      </c>
      <c r="J23" s="282" t="str">
        <f t="shared" si="10"/>
        <v/>
      </c>
      <c r="K23" s="282" t="str">
        <f t="shared" si="11"/>
        <v/>
      </c>
      <c r="L23" s="282" t="str">
        <f t="shared" si="12"/>
        <v/>
      </c>
      <c r="M23" s="282" t="str">
        <f t="shared" si="13"/>
        <v>C</v>
      </c>
    </row>
    <row r="24" spans="1:13" ht="14.25" x14ac:dyDescent="0.25">
      <c r="A24" s="279" t="s">
        <v>1085</v>
      </c>
      <c r="B24" s="273" t="s">
        <v>281</v>
      </c>
      <c r="D24" s="280" t="s">
        <v>200</v>
      </c>
      <c r="E24" s="281">
        <v>5</v>
      </c>
      <c r="F24" s="281" t="str">
        <f t="shared" si="14"/>
        <v>D5</v>
      </c>
      <c r="G24" s="282" t="str">
        <f t="shared" si="7"/>
        <v>A</v>
      </c>
      <c r="H24" s="282" t="str">
        <f t="shared" si="8"/>
        <v/>
      </c>
      <c r="I24" s="282" t="str">
        <f t="shared" si="9"/>
        <v/>
      </c>
      <c r="J24" s="282" t="str">
        <f t="shared" si="10"/>
        <v/>
      </c>
      <c r="K24" s="282" t="str">
        <f t="shared" si="11"/>
        <v/>
      </c>
      <c r="L24" s="282" t="str">
        <f t="shared" si="12"/>
        <v/>
      </c>
      <c r="M24" s="282" t="str">
        <f t="shared" si="13"/>
        <v>A</v>
      </c>
    </row>
    <row r="25" spans="1:13" ht="14.25" x14ac:dyDescent="0.25">
      <c r="A25" s="279" t="s">
        <v>1086</v>
      </c>
      <c r="B25" s="273" t="s">
        <v>281</v>
      </c>
      <c r="D25" s="280" t="s">
        <v>200</v>
      </c>
      <c r="E25" s="281">
        <v>6</v>
      </c>
      <c r="F25" s="281" t="str">
        <f t="shared" si="14"/>
        <v>D6</v>
      </c>
      <c r="G25" s="282" t="str">
        <f t="shared" si="7"/>
        <v/>
      </c>
      <c r="H25" s="282" t="str">
        <f t="shared" si="8"/>
        <v/>
      </c>
      <c r="I25" s="282" t="str">
        <f t="shared" si="9"/>
        <v/>
      </c>
      <c r="J25" s="282" t="str">
        <f t="shared" si="10"/>
        <v>D</v>
      </c>
      <c r="K25" s="282" t="str">
        <f t="shared" si="11"/>
        <v/>
      </c>
      <c r="L25" s="282" t="str">
        <f t="shared" si="12"/>
        <v/>
      </c>
      <c r="M25" s="282" t="str">
        <f t="shared" si="13"/>
        <v>D</v>
      </c>
    </row>
    <row r="26" spans="1:13" ht="14.25" x14ac:dyDescent="0.25">
      <c r="A26" s="279" t="s">
        <v>1087</v>
      </c>
      <c r="B26" s="273" t="s">
        <v>281</v>
      </c>
      <c r="D26" s="280" t="s">
        <v>200</v>
      </c>
      <c r="E26" s="281">
        <v>7</v>
      </c>
      <c r="F26" s="281" t="str">
        <f t="shared" si="14"/>
        <v>D7</v>
      </c>
      <c r="G26" s="282" t="str">
        <f t="shared" si="7"/>
        <v/>
      </c>
      <c r="H26" s="282" t="str">
        <f t="shared" si="8"/>
        <v>B</v>
      </c>
      <c r="I26" s="282" t="str">
        <f t="shared" si="9"/>
        <v/>
      </c>
      <c r="J26" s="282" t="str">
        <f t="shared" si="10"/>
        <v/>
      </c>
      <c r="K26" s="282" t="str">
        <f t="shared" si="11"/>
        <v/>
      </c>
      <c r="L26" s="282" t="str">
        <f t="shared" si="12"/>
        <v/>
      </c>
      <c r="M26" s="282" t="str">
        <f t="shared" si="13"/>
        <v>B</v>
      </c>
    </row>
    <row r="27" spans="1:13" ht="14.25" x14ac:dyDescent="0.25">
      <c r="A27" s="279" t="s">
        <v>1088</v>
      </c>
      <c r="B27" s="273" t="s">
        <v>281</v>
      </c>
      <c r="D27" s="280" t="s">
        <v>200</v>
      </c>
      <c r="E27" s="281">
        <v>8</v>
      </c>
      <c r="F27" s="281" t="str">
        <f t="shared" si="14"/>
        <v>D8</v>
      </c>
      <c r="G27" s="282" t="str">
        <f t="shared" si="7"/>
        <v/>
      </c>
      <c r="H27" s="282" t="str">
        <f t="shared" si="8"/>
        <v/>
      </c>
      <c r="I27" s="282" t="str">
        <f t="shared" si="9"/>
        <v/>
      </c>
      <c r="J27" s="282" t="str">
        <f t="shared" si="10"/>
        <v/>
      </c>
      <c r="K27" s="282" t="str">
        <f t="shared" si="11"/>
        <v>E</v>
      </c>
      <c r="L27" s="282" t="str">
        <f t="shared" si="12"/>
        <v/>
      </c>
      <c r="M27" s="282" t="str">
        <f t="shared" si="13"/>
        <v>E</v>
      </c>
    </row>
    <row r="28" spans="1:13" ht="14.25" x14ac:dyDescent="0.25">
      <c r="A28" s="279" t="s">
        <v>1089</v>
      </c>
      <c r="B28" s="273" t="s">
        <v>281</v>
      </c>
      <c r="D28" s="280" t="s">
        <v>200</v>
      </c>
      <c r="E28" s="281">
        <v>9</v>
      </c>
      <c r="F28" s="281" t="str">
        <f t="shared" si="14"/>
        <v>D9</v>
      </c>
      <c r="G28" s="282" t="str">
        <f t="shared" si="7"/>
        <v>A</v>
      </c>
      <c r="H28" s="282" t="str">
        <f t="shared" si="8"/>
        <v/>
      </c>
      <c r="I28" s="282" t="str">
        <f t="shared" si="9"/>
        <v/>
      </c>
      <c r="J28" s="282" t="str">
        <f t="shared" si="10"/>
        <v/>
      </c>
      <c r="K28" s="282" t="str">
        <f t="shared" si="11"/>
        <v/>
      </c>
      <c r="L28" s="282" t="str">
        <f t="shared" si="12"/>
        <v/>
      </c>
      <c r="M28" s="282" t="str">
        <f t="shared" si="13"/>
        <v>A</v>
      </c>
    </row>
    <row r="29" spans="1:13" ht="14.25" x14ac:dyDescent="0.25">
      <c r="A29" s="279" t="s">
        <v>1090</v>
      </c>
      <c r="B29" s="273" t="s">
        <v>281</v>
      </c>
      <c r="D29" s="280" t="s">
        <v>200</v>
      </c>
      <c r="E29" s="281">
        <v>10</v>
      </c>
      <c r="F29" s="281" t="str">
        <f t="shared" si="14"/>
        <v>D10</v>
      </c>
      <c r="G29" s="282" t="str">
        <f t="shared" si="7"/>
        <v/>
      </c>
      <c r="H29" s="282" t="str">
        <f t="shared" si="8"/>
        <v/>
      </c>
      <c r="I29" s="282" t="str">
        <f t="shared" si="9"/>
        <v/>
      </c>
      <c r="J29" s="282" t="str">
        <f t="shared" si="10"/>
        <v>D</v>
      </c>
      <c r="K29" s="282" t="str">
        <f t="shared" si="11"/>
        <v/>
      </c>
      <c r="L29" s="282" t="str">
        <f t="shared" si="12"/>
        <v/>
      </c>
      <c r="M29" s="282" t="str">
        <f t="shared" si="13"/>
        <v>D</v>
      </c>
    </row>
    <row r="30" spans="1:13" ht="15" thickBot="1" x14ac:dyDescent="0.3">
      <c r="A30" s="285" t="s">
        <v>1091</v>
      </c>
      <c r="B30" s="286" t="s">
        <v>281</v>
      </c>
      <c r="D30" s="280" t="s">
        <v>3</v>
      </c>
      <c r="E30" s="281">
        <v>5</v>
      </c>
      <c r="F30" s="281" t="str">
        <f t="shared" si="14"/>
        <v>E5</v>
      </c>
      <c r="G30" s="282" t="str">
        <f t="shared" si="7"/>
        <v/>
      </c>
      <c r="H30" s="282" t="str">
        <f t="shared" si="8"/>
        <v>B</v>
      </c>
      <c r="I30" s="282" t="str">
        <f t="shared" si="9"/>
        <v/>
      </c>
      <c r="J30" s="282" t="str">
        <f t="shared" si="10"/>
        <v/>
      </c>
      <c r="K30" s="282" t="str">
        <f t="shared" si="11"/>
        <v/>
      </c>
      <c r="L30" s="282" t="str">
        <f t="shared" si="12"/>
        <v/>
      </c>
      <c r="M30" s="282" t="str">
        <f t="shared" si="13"/>
        <v>B</v>
      </c>
    </row>
    <row r="31" spans="1:13" ht="14.25" x14ac:dyDescent="0.25">
      <c r="A31" s="279" t="s">
        <v>1092</v>
      </c>
      <c r="B31" s="273" t="s">
        <v>21</v>
      </c>
      <c r="D31" s="280" t="s">
        <v>3</v>
      </c>
      <c r="E31" s="281">
        <v>6</v>
      </c>
      <c r="F31" s="281" t="str">
        <f t="shared" si="14"/>
        <v>E6</v>
      </c>
      <c r="G31" s="282" t="str">
        <f t="shared" si="7"/>
        <v/>
      </c>
      <c r="H31" s="282" t="str">
        <f t="shared" si="8"/>
        <v/>
      </c>
      <c r="I31" s="282" t="str">
        <f t="shared" si="9"/>
        <v/>
      </c>
      <c r="J31" s="282" t="str">
        <f t="shared" si="10"/>
        <v/>
      </c>
      <c r="K31" s="282" t="str">
        <f t="shared" si="11"/>
        <v>E</v>
      </c>
      <c r="L31" s="282" t="str">
        <f t="shared" si="12"/>
        <v/>
      </c>
      <c r="M31" s="282" t="str">
        <f t="shared" si="13"/>
        <v>E</v>
      </c>
    </row>
    <row r="32" spans="1:13" ht="14.25" x14ac:dyDescent="0.25">
      <c r="A32" s="279" t="s">
        <v>1093</v>
      </c>
      <c r="B32" s="273" t="s">
        <v>21</v>
      </c>
      <c r="D32" s="280" t="s">
        <v>3</v>
      </c>
      <c r="E32" s="281">
        <v>7</v>
      </c>
      <c r="F32" s="281" t="str">
        <f t="shared" si="14"/>
        <v>E7</v>
      </c>
      <c r="G32" s="282" t="str">
        <f t="shared" si="7"/>
        <v/>
      </c>
      <c r="H32" s="282" t="str">
        <f t="shared" si="8"/>
        <v>B</v>
      </c>
      <c r="I32" s="282" t="str">
        <f t="shared" si="9"/>
        <v/>
      </c>
      <c r="J32" s="282" t="str">
        <f t="shared" si="10"/>
        <v/>
      </c>
      <c r="K32" s="282" t="str">
        <f t="shared" si="11"/>
        <v/>
      </c>
      <c r="L32" s="282" t="str">
        <f t="shared" si="12"/>
        <v/>
      </c>
      <c r="M32" s="282" t="str">
        <f t="shared" si="13"/>
        <v>B</v>
      </c>
    </row>
    <row r="33" spans="1:13" ht="14.25" x14ac:dyDescent="0.25">
      <c r="A33" s="279" t="s">
        <v>1094</v>
      </c>
      <c r="B33" s="273" t="s">
        <v>21</v>
      </c>
      <c r="D33" s="280" t="s">
        <v>3</v>
      </c>
      <c r="E33" s="281">
        <v>8</v>
      </c>
      <c r="F33" s="281" t="str">
        <f t="shared" si="14"/>
        <v>E8</v>
      </c>
      <c r="G33" s="282" t="str">
        <f t="shared" si="7"/>
        <v/>
      </c>
      <c r="H33" s="282" t="str">
        <f t="shared" si="8"/>
        <v/>
      </c>
      <c r="I33" s="282" t="str">
        <f t="shared" si="9"/>
        <v/>
      </c>
      <c r="J33" s="282" t="str">
        <f t="shared" si="10"/>
        <v/>
      </c>
      <c r="K33" s="282" t="str">
        <f t="shared" si="11"/>
        <v>E</v>
      </c>
      <c r="L33" s="282" t="str">
        <f t="shared" si="12"/>
        <v/>
      </c>
      <c r="M33" s="282" t="str">
        <f t="shared" si="13"/>
        <v>E</v>
      </c>
    </row>
    <row r="34" spans="1:13" ht="14.25" x14ac:dyDescent="0.25">
      <c r="A34" s="279" t="s">
        <v>1095</v>
      </c>
      <c r="B34" s="273" t="s">
        <v>21</v>
      </c>
      <c r="D34" s="280" t="s">
        <v>3</v>
      </c>
      <c r="E34" s="281">
        <v>9</v>
      </c>
      <c r="F34" s="281" t="str">
        <f t="shared" si="14"/>
        <v>E9</v>
      </c>
      <c r="G34" s="282" t="str">
        <f t="shared" si="7"/>
        <v/>
      </c>
      <c r="H34" s="282" t="str">
        <f t="shared" si="8"/>
        <v>B</v>
      </c>
      <c r="I34" s="282" t="str">
        <f t="shared" si="9"/>
        <v/>
      </c>
      <c r="J34" s="282" t="str">
        <f t="shared" si="10"/>
        <v/>
      </c>
      <c r="K34" s="282" t="str">
        <f t="shared" si="11"/>
        <v/>
      </c>
      <c r="L34" s="282" t="str">
        <f t="shared" si="12"/>
        <v/>
      </c>
      <c r="M34" s="282" t="str">
        <f t="shared" si="13"/>
        <v>B</v>
      </c>
    </row>
    <row r="35" spans="1:13" ht="14.25" x14ac:dyDescent="0.25">
      <c r="A35" s="279" t="s">
        <v>1096</v>
      </c>
      <c r="B35" s="273" t="s">
        <v>200</v>
      </c>
      <c r="D35" s="280" t="s">
        <v>3</v>
      </c>
      <c r="E35" s="281">
        <v>10</v>
      </c>
      <c r="F35" s="281" t="str">
        <f t="shared" si="14"/>
        <v>E10</v>
      </c>
      <c r="G35" s="282" t="str">
        <f t="shared" si="7"/>
        <v/>
      </c>
      <c r="H35" s="282" t="str">
        <f t="shared" si="8"/>
        <v/>
      </c>
      <c r="I35" s="282" t="str">
        <f t="shared" si="9"/>
        <v/>
      </c>
      <c r="J35" s="282" t="str">
        <f t="shared" si="10"/>
        <v/>
      </c>
      <c r="K35" s="282" t="str">
        <f t="shared" si="11"/>
        <v>E</v>
      </c>
      <c r="L35" s="282" t="str">
        <f t="shared" si="12"/>
        <v/>
      </c>
      <c r="M35" s="282" t="str">
        <f t="shared" si="13"/>
        <v>E</v>
      </c>
    </row>
    <row r="36" spans="1:13" ht="14.25" x14ac:dyDescent="0.25">
      <c r="A36" s="279" t="s">
        <v>1097</v>
      </c>
      <c r="B36" s="273" t="s">
        <v>200</v>
      </c>
      <c r="D36" s="280" t="s">
        <v>6</v>
      </c>
      <c r="E36" s="281">
        <v>5</v>
      </c>
      <c r="F36" s="281" t="str">
        <f t="shared" si="14"/>
        <v>F5</v>
      </c>
      <c r="G36" s="282" t="str">
        <f t="shared" si="7"/>
        <v>A</v>
      </c>
      <c r="H36" s="282" t="str">
        <f t="shared" si="8"/>
        <v/>
      </c>
      <c r="I36" s="282" t="str">
        <f t="shared" si="9"/>
        <v/>
      </c>
      <c r="J36" s="282" t="str">
        <f t="shared" si="10"/>
        <v/>
      </c>
      <c r="K36" s="282" t="str">
        <f t="shared" si="11"/>
        <v/>
      </c>
      <c r="L36" s="282" t="str">
        <f t="shared" si="12"/>
        <v/>
      </c>
      <c r="M36" s="282" t="str">
        <f t="shared" si="13"/>
        <v>A</v>
      </c>
    </row>
    <row r="37" spans="1:13" ht="14.25" x14ac:dyDescent="0.25">
      <c r="A37" s="279" t="s">
        <v>1098</v>
      </c>
      <c r="B37" s="273" t="s">
        <v>200</v>
      </c>
      <c r="D37" s="280" t="s">
        <v>6</v>
      </c>
      <c r="E37" s="281">
        <v>6</v>
      </c>
      <c r="F37" s="281" t="str">
        <f t="shared" si="14"/>
        <v>F6</v>
      </c>
      <c r="G37" s="282" t="str">
        <f t="shared" si="7"/>
        <v/>
      </c>
      <c r="H37" s="282" t="str">
        <f t="shared" si="8"/>
        <v/>
      </c>
      <c r="I37" s="282" t="str">
        <f t="shared" si="9"/>
        <v/>
      </c>
      <c r="J37" s="282" t="str">
        <f t="shared" si="10"/>
        <v>D</v>
      </c>
      <c r="K37" s="282" t="str">
        <f t="shared" si="11"/>
        <v/>
      </c>
      <c r="L37" s="282" t="str">
        <f t="shared" si="12"/>
        <v/>
      </c>
      <c r="M37" s="282" t="str">
        <f t="shared" si="13"/>
        <v>D</v>
      </c>
    </row>
    <row r="38" spans="1:13" ht="14.25" x14ac:dyDescent="0.25">
      <c r="A38" s="279" t="s">
        <v>1099</v>
      </c>
      <c r="B38" s="273" t="s">
        <v>3</v>
      </c>
      <c r="D38" s="280" t="s">
        <v>6</v>
      </c>
      <c r="E38" s="281">
        <v>7</v>
      </c>
      <c r="F38" s="281" t="str">
        <f t="shared" si="14"/>
        <v>F7</v>
      </c>
      <c r="G38" s="282" t="str">
        <f t="shared" si="7"/>
        <v/>
      </c>
      <c r="H38" s="282" t="str">
        <f t="shared" si="8"/>
        <v>B</v>
      </c>
      <c r="I38" s="282" t="str">
        <f t="shared" si="9"/>
        <v/>
      </c>
      <c r="J38" s="282" t="str">
        <f t="shared" si="10"/>
        <v/>
      </c>
      <c r="K38" s="282" t="str">
        <f t="shared" si="11"/>
        <v/>
      </c>
      <c r="L38" s="282" t="str">
        <f t="shared" si="12"/>
        <v/>
      </c>
      <c r="M38" s="282" t="str">
        <f t="shared" si="13"/>
        <v>B</v>
      </c>
    </row>
    <row r="39" spans="1:13" ht="14.25" x14ac:dyDescent="0.25">
      <c r="A39" s="279" t="s">
        <v>1100</v>
      </c>
      <c r="B39" s="273" t="s">
        <v>3</v>
      </c>
      <c r="D39" s="280" t="s">
        <v>6</v>
      </c>
      <c r="E39" s="281">
        <v>8</v>
      </c>
      <c r="F39" s="281" t="str">
        <f t="shared" si="14"/>
        <v>F8</v>
      </c>
      <c r="G39" s="282" t="str">
        <f t="shared" si="7"/>
        <v/>
      </c>
      <c r="H39" s="282" t="str">
        <f t="shared" si="8"/>
        <v/>
      </c>
      <c r="I39" s="282" t="str">
        <f t="shared" si="9"/>
        <v/>
      </c>
      <c r="J39" s="282" t="str">
        <f t="shared" si="10"/>
        <v/>
      </c>
      <c r="K39" s="282" t="str">
        <f t="shared" si="11"/>
        <v>E</v>
      </c>
      <c r="L39" s="282" t="str">
        <f t="shared" si="12"/>
        <v/>
      </c>
      <c r="M39" s="282" t="str">
        <f t="shared" si="13"/>
        <v>E</v>
      </c>
    </row>
    <row r="40" spans="1:13" ht="14.25" x14ac:dyDescent="0.25">
      <c r="A40" s="279" t="s">
        <v>1101</v>
      </c>
      <c r="B40" s="273" t="s">
        <v>3</v>
      </c>
      <c r="D40" s="280" t="s">
        <v>6</v>
      </c>
      <c r="E40" s="281">
        <v>9</v>
      </c>
      <c r="F40" s="281" t="str">
        <f t="shared" si="14"/>
        <v>F9</v>
      </c>
      <c r="G40" s="282" t="str">
        <f t="shared" si="7"/>
        <v/>
      </c>
      <c r="H40" s="282" t="str">
        <f t="shared" si="8"/>
        <v/>
      </c>
      <c r="I40" s="282" t="str">
        <f t="shared" si="9"/>
        <v>C</v>
      </c>
      <c r="J40" s="282" t="str">
        <f t="shared" si="10"/>
        <v/>
      </c>
      <c r="K40" s="282" t="str">
        <f t="shared" si="11"/>
        <v/>
      </c>
      <c r="L40" s="282" t="str">
        <f t="shared" si="12"/>
        <v/>
      </c>
      <c r="M40" s="282" t="str">
        <f t="shared" si="13"/>
        <v>C</v>
      </c>
    </row>
    <row r="41" spans="1:13" ht="14.25" x14ac:dyDescent="0.25">
      <c r="A41" s="279" t="s">
        <v>1102</v>
      </c>
      <c r="B41" s="273" t="s">
        <v>3</v>
      </c>
      <c r="D41" s="280" t="s">
        <v>6</v>
      </c>
      <c r="E41" s="281">
        <v>10</v>
      </c>
      <c r="F41" s="281" t="str">
        <f t="shared" si="14"/>
        <v>F10</v>
      </c>
      <c r="G41" s="282" t="str">
        <f t="shared" si="7"/>
        <v/>
      </c>
      <c r="H41" s="282" t="str">
        <f t="shared" si="8"/>
        <v/>
      </c>
      <c r="I41" s="282" t="str">
        <f t="shared" si="9"/>
        <v/>
      </c>
      <c r="J41" s="282" t="str">
        <f t="shared" si="10"/>
        <v/>
      </c>
      <c r="K41" s="282" t="str">
        <f t="shared" si="11"/>
        <v/>
      </c>
      <c r="L41" s="282" t="str">
        <f t="shared" si="12"/>
        <v>F</v>
      </c>
      <c r="M41" s="282" t="str">
        <f t="shared" si="13"/>
        <v>F</v>
      </c>
    </row>
    <row r="42" spans="1:13" ht="14.25" x14ac:dyDescent="0.25">
      <c r="A42" s="279" t="s">
        <v>1103</v>
      </c>
      <c r="B42" s="273" t="s">
        <v>3</v>
      </c>
      <c r="D42" s="280" t="s">
        <v>943</v>
      </c>
      <c r="E42" s="281">
        <v>1</v>
      </c>
      <c r="F42" s="281" t="str">
        <f t="shared" si="14"/>
        <v>N1</v>
      </c>
      <c r="G42" s="282" t="str">
        <f t="shared" si="7"/>
        <v/>
      </c>
      <c r="H42" s="282" t="str">
        <f t="shared" si="8"/>
        <v/>
      </c>
      <c r="I42" s="282" t="str">
        <f t="shared" si="9"/>
        <v>C</v>
      </c>
      <c r="J42" s="282" t="str">
        <f t="shared" si="10"/>
        <v/>
      </c>
      <c r="K42" s="282" t="str">
        <f t="shared" si="11"/>
        <v/>
      </c>
      <c r="L42" s="282" t="str">
        <f t="shared" si="12"/>
        <v/>
      </c>
      <c r="M42" s="282" t="str">
        <f t="shared" si="13"/>
        <v>C</v>
      </c>
    </row>
    <row r="43" spans="1:13" ht="14.25" x14ac:dyDescent="0.25">
      <c r="A43" s="279" t="s">
        <v>1104</v>
      </c>
      <c r="B43" s="273" t="s">
        <v>3</v>
      </c>
      <c r="D43" s="280" t="s">
        <v>943</v>
      </c>
      <c r="E43" s="281">
        <v>2</v>
      </c>
      <c r="F43" s="281" t="str">
        <f t="shared" si="14"/>
        <v>N2</v>
      </c>
      <c r="G43" s="282" t="str">
        <f t="shared" si="7"/>
        <v/>
      </c>
      <c r="H43" s="282" t="str">
        <f t="shared" si="8"/>
        <v/>
      </c>
      <c r="I43" s="282" t="str">
        <f t="shared" si="9"/>
        <v/>
      </c>
      <c r="J43" s="282" t="str">
        <f t="shared" si="10"/>
        <v/>
      </c>
      <c r="K43" s="282" t="str">
        <f t="shared" si="11"/>
        <v/>
      </c>
      <c r="L43" s="282" t="str">
        <f t="shared" si="12"/>
        <v>F</v>
      </c>
      <c r="M43" s="282" t="str">
        <f t="shared" si="13"/>
        <v>F</v>
      </c>
    </row>
    <row r="44" spans="1:13" ht="14.25" x14ac:dyDescent="0.25">
      <c r="A44" s="279" t="s">
        <v>1105</v>
      </c>
      <c r="B44" s="273" t="s">
        <v>6</v>
      </c>
      <c r="D44" s="280" t="s">
        <v>943</v>
      </c>
      <c r="E44" s="281">
        <v>3</v>
      </c>
      <c r="F44" s="281" t="str">
        <f t="shared" si="14"/>
        <v>N3</v>
      </c>
      <c r="G44" s="282" t="str">
        <f t="shared" si="7"/>
        <v/>
      </c>
      <c r="H44" s="282" t="str">
        <f t="shared" si="8"/>
        <v>B</v>
      </c>
      <c r="I44" s="282" t="str">
        <f t="shared" si="9"/>
        <v/>
      </c>
      <c r="J44" s="282" t="str">
        <f t="shared" si="10"/>
        <v/>
      </c>
      <c r="K44" s="282" t="str">
        <f t="shared" si="11"/>
        <v/>
      </c>
      <c r="L44" s="282" t="str">
        <f t="shared" si="12"/>
        <v/>
      </c>
      <c r="M44" s="282" t="str">
        <f t="shared" si="13"/>
        <v>B</v>
      </c>
    </row>
    <row r="45" spans="1:13" ht="14.25" x14ac:dyDescent="0.25">
      <c r="A45" s="279" t="s">
        <v>1106</v>
      </c>
      <c r="B45" s="273" t="s">
        <v>6</v>
      </c>
      <c r="D45" s="280" t="s">
        <v>943</v>
      </c>
      <c r="E45" s="281">
        <v>4</v>
      </c>
      <c r="F45" s="281" t="str">
        <f t="shared" si="14"/>
        <v>N4</v>
      </c>
      <c r="G45" s="282" t="str">
        <f t="shared" si="7"/>
        <v/>
      </c>
      <c r="H45" s="282" t="str">
        <f t="shared" si="8"/>
        <v/>
      </c>
      <c r="I45" s="282" t="str">
        <f t="shared" si="9"/>
        <v/>
      </c>
      <c r="J45" s="282" t="str">
        <f t="shared" si="10"/>
        <v/>
      </c>
      <c r="K45" s="282" t="str">
        <f t="shared" si="11"/>
        <v>E</v>
      </c>
      <c r="L45" s="282" t="str">
        <f t="shared" si="12"/>
        <v/>
      </c>
      <c r="M45" s="282" t="str">
        <f t="shared" si="13"/>
        <v>E</v>
      </c>
    </row>
    <row r="46" spans="1:13" ht="14.25" x14ac:dyDescent="0.25">
      <c r="A46" s="279" t="s">
        <v>1107</v>
      </c>
      <c r="B46" s="287"/>
    </row>
    <row r="47" spans="1:13" ht="14.25" x14ac:dyDescent="0.25">
      <c r="A47" s="279" t="s">
        <v>1108</v>
      </c>
      <c r="B47" s="287"/>
    </row>
    <row r="48" spans="1:13" ht="14.25" x14ac:dyDescent="0.25">
      <c r="A48" s="279" t="s">
        <v>1109</v>
      </c>
      <c r="B48" s="287"/>
    </row>
    <row r="49" spans="1:2" ht="14.25" x14ac:dyDescent="0.25">
      <c r="A49" s="279" t="s">
        <v>1110</v>
      </c>
      <c r="B49" s="287"/>
    </row>
    <row r="50" spans="1:2" ht="14.25" x14ac:dyDescent="0.25">
      <c r="A50" s="279" t="s">
        <v>1111</v>
      </c>
      <c r="B50" s="287"/>
    </row>
    <row r="51" spans="1:2" ht="14.25" x14ac:dyDescent="0.25">
      <c r="A51" s="279" t="s">
        <v>1112</v>
      </c>
      <c r="B51" s="287"/>
    </row>
    <row r="52" spans="1:2" ht="14.25" x14ac:dyDescent="0.25">
      <c r="A52" s="279" t="s">
        <v>1113</v>
      </c>
      <c r="B52" s="287"/>
    </row>
    <row r="53" spans="1:2" ht="14.25" x14ac:dyDescent="0.25">
      <c r="A53" s="279" t="s">
        <v>1114</v>
      </c>
      <c r="B53" s="287"/>
    </row>
    <row r="54" spans="1:2" ht="14.25" x14ac:dyDescent="0.25">
      <c r="A54" s="279" t="s">
        <v>1115</v>
      </c>
      <c r="B54" s="287"/>
    </row>
    <row r="55" spans="1:2" ht="14.25" x14ac:dyDescent="0.25">
      <c r="A55" s="279" t="s">
        <v>1116</v>
      </c>
      <c r="B55" s="287"/>
    </row>
    <row r="56" spans="1:2" ht="14.25" x14ac:dyDescent="0.25">
      <c r="A56" s="279" t="s">
        <v>1117</v>
      </c>
      <c r="B56" s="287"/>
    </row>
    <row r="57" spans="1:2" ht="14.25" x14ac:dyDescent="0.25">
      <c r="A57" s="279" t="s">
        <v>1118</v>
      </c>
      <c r="B57" s="287"/>
    </row>
    <row r="58" spans="1:2" ht="14.25" x14ac:dyDescent="0.25">
      <c r="A58" s="279" t="s">
        <v>1119</v>
      </c>
      <c r="B58" s="287"/>
    </row>
    <row r="59" spans="1:2" ht="14.25" x14ac:dyDescent="0.25">
      <c r="A59" s="279" t="s">
        <v>1120</v>
      </c>
      <c r="B59" s="287"/>
    </row>
    <row r="60" spans="1:2" ht="14.25" x14ac:dyDescent="0.25">
      <c r="A60" s="279" t="s">
        <v>1121</v>
      </c>
      <c r="B60" s="287"/>
    </row>
    <row r="61" spans="1:2" ht="14.25" x14ac:dyDescent="0.25">
      <c r="A61" s="279" t="s">
        <v>1122</v>
      </c>
      <c r="B61" s="287"/>
    </row>
    <row r="62" spans="1:2" ht="14.25" x14ac:dyDescent="0.25">
      <c r="A62" s="279" t="s">
        <v>1123</v>
      </c>
      <c r="B62" s="287"/>
    </row>
    <row r="63" spans="1:2" ht="14.25" x14ac:dyDescent="0.25">
      <c r="A63" s="279" t="s">
        <v>1124</v>
      </c>
      <c r="B63" s="287"/>
    </row>
    <row r="64" spans="1:2" ht="14.25" x14ac:dyDescent="0.25">
      <c r="A64" s="279" t="s">
        <v>1125</v>
      </c>
      <c r="B64" s="287"/>
    </row>
    <row r="65" spans="1:2" ht="14.25" x14ac:dyDescent="0.25">
      <c r="A65" s="279" t="s">
        <v>1126</v>
      </c>
      <c r="B65" s="287"/>
    </row>
    <row r="66" spans="1:2" ht="14.25" x14ac:dyDescent="0.25">
      <c r="A66" s="279" t="s">
        <v>1127</v>
      </c>
      <c r="B66" s="287"/>
    </row>
    <row r="67" spans="1:2" ht="14.25" x14ac:dyDescent="0.25">
      <c r="A67" s="279" t="s">
        <v>1128</v>
      </c>
      <c r="B67" s="287"/>
    </row>
    <row r="68" spans="1:2" ht="14.25" x14ac:dyDescent="0.25">
      <c r="A68" s="279" t="s">
        <v>1129</v>
      </c>
      <c r="B68" s="287"/>
    </row>
    <row r="69" spans="1:2" ht="14.25" x14ac:dyDescent="0.25">
      <c r="A69" s="279" t="s">
        <v>1130</v>
      </c>
      <c r="B69" s="287"/>
    </row>
    <row r="70" spans="1:2" ht="14.25" x14ac:dyDescent="0.25">
      <c r="A70" s="279" t="s">
        <v>1131</v>
      </c>
      <c r="B70" s="287"/>
    </row>
    <row r="71" spans="1:2" ht="14.25" x14ac:dyDescent="0.25">
      <c r="A71" s="279" t="s">
        <v>1132</v>
      </c>
      <c r="B71" s="287"/>
    </row>
    <row r="72" spans="1:2" ht="14.25" x14ac:dyDescent="0.25">
      <c r="A72" s="279" t="s">
        <v>1133</v>
      </c>
      <c r="B72" s="287"/>
    </row>
    <row r="73" spans="1:2" ht="14.25" x14ac:dyDescent="0.25">
      <c r="A73" s="279" t="s">
        <v>1134</v>
      </c>
      <c r="B73" s="287"/>
    </row>
    <row r="74" spans="1:2" ht="14.25" x14ac:dyDescent="0.25">
      <c r="A74" s="279" t="s">
        <v>1135</v>
      </c>
      <c r="B74" s="287"/>
    </row>
    <row r="75" spans="1:2" ht="14.25" x14ac:dyDescent="0.25">
      <c r="A75" s="279" t="s">
        <v>1136</v>
      </c>
      <c r="B75" s="287"/>
    </row>
    <row r="76" spans="1:2" ht="14.25" x14ac:dyDescent="0.25">
      <c r="A76" s="279" t="s">
        <v>1137</v>
      </c>
      <c r="B76" s="287"/>
    </row>
    <row r="77" spans="1:2" ht="14.25" x14ac:dyDescent="0.25">
      <c r="A77" s="279" t="s">
        <v>1138</v>
      </c>
      <c r="B77" s="287"/>
    </row>
    <row r="78" spans="1:2" ht="14.25" x14ac:dyDescent="0.25">
      <c r="A78" s="279" t="s">
        <v>1139</v>
      </c>
      <c r="B78" s="287"/>
    </row>
    <row r="79" spans="1:2" ht="14.25" x14ac:dyDescent="0.25">
      <c r="A79" s="279" t="s">
        <v>1140</v>
      </c>
      <c r="B79" s="287"/>
    </row>
    <row r="80" spans="1:2" ht="14.25" x14ac:dyDescent="0.25">
      <c r="A80" s="279" t="s">
        <v>1141</v>
      </c>
      <c r="B80" s="287"/>
    </row>
    <row r="81" spans="1:2" ht="14.25" x14ac:dyDescent="0.25">
      <c r="A81" s="279" t="s">
        <v>1142</v>
      </c>
      <c r="B81" s="287"/>
    </row>
    <row r="82" spans="1:2" ht="14.25" x14ac:dyDescent="0.25">
      <c r="A82" s="279" t="s">
        <v>1143</v>
      </c>
      <c r="B82" s="287"/>
    </row>
  </sheetData>
  <mergeCells count="3">
    <mergeCell ref="F4:M4"/>
    <mergeCell ref="A5:B5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H23" sqref="H23"/>
    </sheetView>
  </sheetViews>
  <sheetFormatPr baseColWidth="10" defaultRowHeight="15" x14ac:dyDescent="0.3"/>
  <cols>
    <col min="1" max="1" width="11.42578125" style="26"/>
    <col min="2" max="2" width="13.5703125" style="26" customWidth="1"/>
    <col min="3" max="3" width="15.28515625" style="26" customWidth="1"/>
    <col min="4" max="257" width="11.42578125" style="26"/>
    <col min="258" max="258" width="13.5703125" style="26" customWidth="1"/>
    <col min="259" max="259" width="15.28515625" style="26" customWidth="1"/>
    <col min="260" max="513" width="11.42578125" style="26"/>
    <col min="514" max="514" width="13.5703125" style="26" customWidth="1"/>
    <col min="515" max="515" width="15.28515625" style="26" customWidth="1"/>
    <col min="516" max="769" width="11.42578125" style="26"/>
    <col min="770" max="770" width="13.5703125" style="26" customWidth="1"/>
    <col min="771" max="771" width="15.28515625" style="26" customWidth="1"/>
    <col min="772" max="1025" width="11.42578125" style="26"/>
    <col min="1026" max="1026" width="13.5703125" style="26" customWidth="1"/>
    <col min="1027" max="1027" width="15.28515625" style="26" customWidth="1"/>
    <col min="1028" max="1281" width="11.42578125" style="26"/>
    <col min="1282" max="1282" width="13.5703125" style="26" customWidth="1"/>
    <col min="1283" max="1283" width="15.28515625" style="26" customWidth="1"/>
    <col min="1284" max="1537" width="11.42578125" style="26"/>
    <col min="1538" max="1538" width="13.5703125" style="26" customWidth="1"/>
    <col min="1539" max="1539" width="15.28515625" style="26" customWidth="1"/>
    <col min="1540" max="1793" width="11.42578125" style="26"/>
    <col min="1794" max="1794" width="13.5703125" style="26" customWidth="1"/>
    <col min="1795" max="1795" width="15.28515625" style="26" customWidth="1"/>
    <col min="1796" max="2049" width="11.42578125" style="26"/>
    <col min="2050" max="2050" width="13.5703125" style="26" customWidth="1"/>
    <col min="2051" max="2051" width="15.28515625" style="26" customWidth="1"/>
    <col min="2052" max="2305" width="11.42578125" style="26"/>
    <col min="2306" max="2306" width="13.5703125" style="26" customWidth="1"/>
    <col min="2307" max="2307" width="15.28515625" style="26" customWidth="1"/>
    <col min="2308" max="2561" width="11.42578125" style="26"/>
    <col min="2562" max="2562" width="13.5703125" style="26" customWidth="1"/>
    <col min="2563" max="2563" width="15.28515625" style="26" customWidth="1"/>
    <col min="2564" max="2817" width="11.42578125" style="26"/>
    <col min="2818" max="2818" width="13.5703125" style="26" customWidth="1"/>
    <col min="2819" max="2819" width="15.28515625" style="26" customWidth="1"/>
    <col min="2820" max="3073" width="11.42578125" style="26"/>
    <col min="3074" max="3074" width="13.5703125" style="26" customWidth="1"/>
    <col min="3075" max="3075" width="15.28515625" style="26" customWidth="1"/>
    <col min="3076" max="3329" width="11.42578125" style="26"/>
    <col min="3330" max="3330" width="13.5703125" style="26" customWidth="1"/>
    <col min="3331" max="3331" width="15.28515625" style="26" customWidth="1"/>
    <col min="3332" max="3585" width="11.42578125" style="26"/>
    <col min="3586" max="3586" width="13.5703125" style="26" customWidth="1"/>
    <col min="3587" max="3587" width="15.28515625" style="26" customWidth="1"/>
    <col min="3588" max="3841" width="11.42578125" style="26"/>
    <col min="3842" max="3842" width="13.5703125" style="26" customWidth="1"/>
    <col min="3843" max="3843" width="15.28515625" style="26" customWidth="1"/>
    <col min="3844" max="4097" width="11.42578125" style="26"/>
    <col min="4098" max="4098" width="13.5703125" style="26" customWidth="1"/>
    <col min="4099" max="4099" width="15.28515625" style="26" customWidth="1"/>
    <col min="4100" max="4353" width="11.42578125" style="26"/>
    <col min="4354" max="4354" width="13.5703125" style="26" customWidth="1"/>
    <col min="4355" max="4355" width="15.28515625" style="26" customWidth="1"/>
    <col min="4356" max="4609" width="11.42578125" style="26"/>
    <col min="4610" max="4610" width="13.5703125" style="26" customWidth="1"/>
    <col min="4611" max="4611" width="15.28515625" style="26" customWidth="1"/>
    <col min="4612" max="4865" width="11.42578125" style="26"/>
    <col min="4866" max="4866" width="13.5703125" style="26" customWidth="1"/>
    <col min="4867" max="4867" width="15.28515625" style="26" customWidth="1"/>
    <col min="4868" max="5121" width="11.42578125" style="26"/>
    <col min="5122" max="5122" width="13.5703125" style="26" customWidth="1"/>
    <col min="5123" max="5123" width="15.28515625" style="26" customWidth="1"/>
    <col min="5124" max="5377" width="11.42578125" style="26"/>
    <col min="5378" max="5378" width="13.5703125" style="26" customWidth="1"/>
    <col min="5379" max="5379" width="15.28515625" style="26" customWidth="1"/>
    <col min="5380" max="5633" width="11.42578125" style="26"/>
    <col min="5634" max="5634" width="13.5703125" style="26" customWidth="1"/>
    <col min="5635" max="5635" width="15.28515625" style="26" customWidth="1"/>
    <col min="5636" max="5889" width="11.42578125" style="26"/>
    <col min="5890" max="5890" width="13.5703125" style="26" customWidth="1"/>
    <col min="5891" max="5891" width="15.28515625" style="26" customWidth="1"/>
    <col min="5892" max="6145" width="11.42578125" style="26"/>
    <col min="6146" max="6146" width="13.5703125" style="26" customWidth="1"/>
    <col min="6147" max="6147" width="15.28515625" style="26" customWidth="1"/>
    <col min="6148" max="6401" width="11.42578125" style="26"/>
    <col min="6402" max="6402" width="13.5703125" style="26" customWidth="1"/>
    <col min="6403" max="6403" width="15.28515625" style="26" customWidth="1"/>
    <col min="6404" max="6657" width="11.42578125" style="26"/>
    <col min="6658" max="6658" width="13.5703125" style="26" customWidth="1"/>
    <col min="6659" max="6659" width="15.28515625" style="26" customWidth="1"/>
    <col min="6660" max="6913" width="11.42578125" style="26"/>
    <col min="6914" max="6914" width="13.5703125" style="26" customWidth="1"/>
    <col min="6915" max="6915" width="15.28515625" style="26" customWidth="1"/>
    <col min="6916" max="7169" width="11.42578125" style="26"/>
    <col min="7170" max="7170" width="13.5703125" style="26" customWidth="1"/>
    <col min="7171" max="7171" width="15.28515625" style="26" customWidth="1"/>
    <col min="7172" max="7425" width="11.42578125" style="26"/>
    <col min="7426" max="7426" width="13.5703125" style="26" customWidth="1"/>
    <col min="7427" max="7427" width="15.28515625" style="26" customWidth="1"/>
    <col min="7428" max="7681" width="11.42578125" style="26"/>
    <col min="7682" max="7682" width="13.5703125" style="26" customWidth="1"/>
    <col min="7683" max="7683" width="15.28515625" style="26" customWidth="1"/>
    <col min="7684" max="7937" width="11.42578125" style="26"/>
    <col min="7938" max="7938" width="13.5703125" style="26" customWidth="1"/>
    <col min="7939" max="7939" width="15.28515625" style="26" customWidth="1"/>
    <col min="7940" max="8193" width="11.42578125" style="26"/>
    <col min="8194" max="8194" width="13.5703125" style="26" customWidth="1"/>
    <col min="8195" max="8195" width="15.28515625" style="26" customWidth="1"/>
    <col min="8196" max="8449" width="11.42578125" style="26"/>
    <col min="8450" max="8450" width="13.5703125" style="26" customWidth="1"/>
    <col min="8451" max="8451" width="15.28515625" style="26" customWidth="1"/>
    <col min="8452" max="8705" width="11.42578125" style="26"/>
    <col min="8706" max="8706" width="13.5703125" style="26" customWidth="1"/>
    <col min="8707" max="8707" width="15.28515625" style="26" customWidth="1"/>
    <col min="8708" max="8961" width="11.42578125" style="26"/>
    <col min="8962" max="8962" width="13.5703125" style="26" customWidth="1"/>
    <col min="8963" max="8963" width="15.28515625" style="26" customWidth="1"/>
    <col min="8964" max="9217" width="11.42578125" style="26"/>
    <col min="9218" max="9218" width="13.5703125" style="26" customWidth="1"/>
    <col min="9219" max="9219" width="15.28515625" style="26" customWidth="1"/>
    <col min="9220" max="9473" width="11.42578125" style="26"/>
    <col min="9474" max="9474" width="13.5703125" style="26" customWidth="1"/>
    <col min="9475" max="9475" width="15.28515625" style="26" customWidth="1"/>
    <col min="9476" max="9729" width="11.42578125" style="26"/>
    <col min="9730" max="9730" width="13.5703125" style="26" customWidth="1"/>
    <col min="9731" max="9731" width="15.28515625" style="26" customWidth="1"/>
    <col min="9732" max="9985" width="11.42578125" style="26"/>
    <col min="9986" max="9986" width="13.5703125" style="26" customWidth="1"/>
    <col min="9987" max="9987" width="15.28515625" style="26" customWidth="1"/>
    <col min="9988" max="10241" width="11.42578125" style="26"/>
    <col min="10242" max="10242" width="13.5703125" style="26" customWidth="1"/>
    <col min="10243" max="10243" width="15.28515625" style="26" customWidth="1"/>
    <col min="10244" max="10497" width="11.42578125" style="26"/>
    <col min="10498" max="10498" width="13.5703125" style="26" customWidth="1"/>
    <col min="10499" max="10499" width="15.28515625" style="26" customWidth="1"/>
    <col min="10500" max="10753" width="11.42578125" style="26"/>
    <col min="10754" max="10754" width="13.5703125" style="26" customWidth="1"/>
    <col min="10755" max="10755" width="15.28515625" style="26" customWidth="1"/>
    <col min="10756" max="11009" width="11.42578125" style="26"/>
    <col min="11010" max="11010" width="13.5703125" style="26" customWidth="1"/>
    <col min="11011" max="11011" width="15.28515625" style="26" customWidth="1"/>
    <col min="11012" max="11265" width="11.42578125" style="26"/>
    <col min="11266" max="11266" width="13.5703125" style="26" customWidth="1"/>
    <col min="11267" max="11267" width="15.28515625" style="26" customWidth="1"/>
    <col min="11268" max="11521" width="11.42578125" style="26"/>
    <col min="11522" max="11522" width="13.5703125" style="26" customWidth="1"/>
    <col min="11523" max="11523" width="15.28515625" style="26" customWidth="1"/>
    <col min="11524" max="11777" width="11.42578125" style="26"/>
    <col min="11778" max="11778" width="13.5703125" style="26" customWidth="1"/>
    <col min="11779" max="11779" width="15.28515625" style="26" customWidth="1"/>
    <col min="11780" max="12033" width="11.42578125" style="26"/>
    <col min="12034" max="12034" width="13.5703125" style="26" customWidth="1"/>
    <col min="12035" max="12035" width="15.28515625" style="26" customWidth="1"/>
    <col min="12036" max="12289" width="11.42578125" style="26"/>
    <col min="12290" max="12290" width="13.5703125" style="26" customWidth="1"/>
    <col min="12291" max="12291" width="15.28515625" style="26" customWidth="1"/>
    <col min="12292" max="12545" width="11.42578125" style="26"/>
    <col min="12546" max="12546" width="13.5703125" style="26" customWidth="1"/>
    <col min="12547" max="12547" width="15.28515625" style="26" customWidth="1"/>
    <col min="12548" max="12801" width="11.42578125" style="26"/>
    <col min="12802" max="12802" width="13.5703125" style="26" customWidth="1"/>
    <col min="12803" max="12803" width="15.28515625" style="26" customWidth="1"/>
    <col min="12804" max="13057" width="11.42578125" style="26"/>
    <col min="13058" max="13058" width="13.5703125" style="26" customWidth="1"/>
    <col min="13059" max="13059" width="15.28515625" style="26" customWidth="1"/>
    <col min="13060" max="13313" width="11.42578125" style="26"/>
    <col min="13314" max="13314" width="13.5703125" style="26" customWidth="1"/>
    <col min="13315" max="13315" width="15.28515625" style="26" customWidth="1"/>
    <col min="13316" max="13569" width="11.42578125" style="26"/>
    <col min="13570" max="13570" width="13.5703125" style="26" customWidth="1"/>
    <col min="13571" max="13571" width="15.28515625" style="26" customWidth="1"/>
    <col min="13572" max="13825" width="11.42578125" style="26"/>
    <col min="13826" max="13826" width="13.5703125" style="26" customWidth="1"/>
    <col min="13827" max="13827" width="15.28515625" style="26" customWidth="1"/>
    <col min="13828" max="14081" width="11.42578125" style="26"/>
    <col min="14082" max="14082" width="13.5703125" style="26" customWidth="1"/>
    <col min="14083" max="14083" width="15.28515625" style="26" customWidth="1"/>
    <col min="14084" max="14337" width="11.42578125" style="26"/>
    <col min="14338" max="14338" width="13.5703125" style="26" customWidth="1"/>
    <col min="14339" max="14339" width="15.28515625" style="26" customWidth="1"/>
    <col min="14340" max="14593" width="11.42578125" style="26"/>
    <col min="14594" max="14594" width="13.5703125" style="26" customWidth="1"/>
    <col min="14595" max="14595" width="15.28515625" style="26" customWidth="1"/>
    <col min="14596" max="14849" width="11.42578125" style="26"/>
    <col min="14850" max="14850" width="13.5703125" style="26" customWidth="1"/>
    <col min="14851" max="14851" width="15.28515625" style="26" customWidth="1"/>
    <col min="14852" max="15105" width="11.42578125" style="26"/>
    <col min="15106" max="15106" width="13.5703125" style="26" customWidth="1"/>
    <col min="15107" max="15107" width="15.28515625" style="26" customWidth="1"/>
    <col min="15108" max="15361" width="11.42578125" style="26"/>
    <col min="15362" max="15362" width="13.5703125" style="26" customWidth="1"/>
    <col min="15363" max="15363" width="15.28515625" style="26" customWidth="1"/>
    <col min="15364" max="15617" width="11.42578125" style="26"/>
    <col min="15618" max="15618" width="13.5703125" style="26" customWidth="1"/>
    <col min="15619" max="15619" width="15.28515625" style="26" customWidth="1"/>
    <col min="15620" max="15873" width="11.42578125" style="26"/>
    <col min="15874" max="15874" width="13.5703125" style="26" customWidth="1"/>
    <col min="15875" max="15875" width="15.28515625" style="26" customWidth="1"/>
    <col min="15876" max="16129" width="11.42578125" style="26"/>
    <col min="16130" max="16130" width="13.5703125" style="26" customWidth="1"/>
    <col min="16131" max="16131" width="15.28515625" style="26" customWidth="1"/>
    <col min="16132" max="16384" width="11.42578125" style="26"/>
  </cols>
  <sheetData>
    <row r="1" spans="1:3" x14ac:dyDescent="0.3">
      <c r="A1" s="25" t="s">
        <v>929</v>
      </c>
    </row>
    <row r="2" spans="1:3" ht="15.75" thickBot="1" x14ac:dyDescent="0.35"/>
    <row r="3" spans="1:3" ht="15.75" thickBot="1" x14ac:dyDescent="0.35">
      <c r="A3" s="27" t="s">
        <v>930</v>
      </c>
      <c r="B3" s="28" t="s">
        <v>27</v>
      </c>
      <c r="C3" s="29" t="s">
        <v>931</v>
      </c>
    </row>
    <row r="4" spans="1:3" x14ac:dyDescent="0.3">
      <c r="A4" s="30" t="s">
        <v>281</v>
      </c>
      <c r="B4" s="42" t="s">
        <v>36</v>
      </c>
      <c r="C4" s="32" t="s">
        <v>951</v>
      </c>
    </row>
    <row r="5" spans="1:3" x14ac:dyDescent="0.3">
      <c r="A5" s="33" t="s">
        <v>948</v>
      </c>
      <c r="B5" s="34" t="s">
        <v>1</v>
      </c>
      <c r="C5" s="35" t="s">
        <v>945</v>
      </c>
    </row>
    <row r="6" spans="1:3" ht="15.75" thickBot="1" x14ac:dyDescent="0.35">
      <c r="A6" s="36" t="s">
        <v>942</v>
      </c>
      <c r="B6" s="37" t="s">
        <v>199</v>
      </c>
      <c r="C6" s="38" t="s">
        <v>941</v>
      </c>
    </row>
    <row r="7" spans="1:3" x14ac:dyDescent="0.3">
      <c r="A7" s="30" t="s">
        <v>956</v>
      </c>
      <c r="B7" s="31" t="s">
        <v>957</v>
      </c>
      <c r="C7" s="32" t="s">
        <v>955</v>
      </c>
    </row>
    <row r="8" spans="1:3" ht="15.75" thickBot="1" x14ac:dyDescent="0.35">
      <c r="A8" s="36" t="s">
        <v>43</v>
      </c>
      <c r="B8" s="37" t="s">
        <v>276</v>
      </c>
      <c r="C8" s="38" t="s">
        <v>932</v>
      </c>
    </row>
    <row r="9" spans="1:3" x14ac:dyDescent="0.3">
      <c r="A9" s="30" t="s">
        <v>944</v>
      </c>
      <c r="B9" s="31" t="s">
        <v>396</v>
      </c>
      <c r="C9" s="32" t="s">
        <v>941</v>
      </c>
    </row>
    <row r="10" spans="1:3" ht="15.75" thickBot="1" x14ac:dyDescent="0.35">
      <c r="A10" s="36" t="s">
        <v>3</v>
      </c>
      <c r="B10" s="37" t="s">
        <v>429</v>
      </c>
      <c r="C10" s="38" t="s">
        <v>951</v>
      </c>
    </row>
    <row r="11" spans="1:3" ht="15.75" thickBot="1" x14ac:dyDescent="0.35">
      <c r="A11" s="39" t="s">
        <v>200</v>
      </c>
      <c r="B11" s="40" t="s">
        <v>461</v>
      </c>
      <c r="C11" s="41" t="s">
        <v>941</v>
      </c>
    </row>
    <row r="12" spans="1:3" x14ac:dyDescent="0.3">
      <c r="A12" s="30" t="s">
        <v>21</v>
      </c>
      <c r="B12" s="31" t="s">
        <v>940</v>
      </c>
      <c r="C12" s="32" t="s">
        <v>940</v>
      </c>
    </row>
    <row r="13" spans="1:3" x14ac:dyDescent="0.3">
      <c r="A13" s="33" t="s">
        <v>950</v>
      </c>
      <c r="B13" s="34" t="s">
        <v>486</v>
      </c>
      <c r="C13" s="35" t="s">
        <v>945</v>
      </c>
    </row>
    <row r="14" spans="1:3" x14ac:dyDescent="0.3">
      <c r="A14" s="33" t="s">
        <v>952</v>
      </c>
      <c r="B14" s="34" t="s">
        <v>532</v>
      </c>
      <c r="C14" s="35" t="s">
        <v>951</v>
      </c>
    </row>
    <row r="15" spans="1:3" ht="15.75" thickBot="1" x14ac:dyDescent="0.35">
      <c r="A15" s="36" t="s">
        <v>6</v>
      </c>
      <c r="B15" s="37" t="s">
        <v>563</v>
      </c>
      <c r="C15" s="38" t="s">
        <v>932</v>
      </c>
    </row>
    <row r="16" spans="1:3" x14ac:dyDescent="0.3">
      <c r="A16" s="30" t="s">
        <v>939</v>
      </c>
      <c r="B16" s="31" t="s">
        <v>582</v>
      </c>
      <c r="C16" s="32" t="s">
        <v>938</v>
      </c>
    </row>
    <row r="17" spans="1:3" x14ac:dyDescent="0.3">
      <c r="A17" s="33" t="s">
        <v>943</v>
      </c>
      <c r="B17" s="34" t="s">
        <v>604</v>
      </c>
      <c r="C17" s="35" t="s">
        <v>941</v>
      </c>
    </row>
    <row r="18" spans="1:3" x14ac:dyDescent="0.3">
      <c r="A18" s="33" t="s">
        <v>934</v>
      </c>
      <c r="B18" s="34" t="s">
        <v>639</v>
      </c>
      <c r="C18" s="35" t="s">
        <v>935</v>
      </c>
    </row>
    <row r="19" spans="1:3" x14ac:dyDescent="0.3">
      <c r="A19" s="33" t="s">
        <v>936</v>
      </c>
      <c r="B19" s="34" t="s">
        <v>662</v>
      </c>
      <c r="C19" s="35" t="s">
        <v>935</v>
      </c>
    </row>
    <row r="20" spans="1:3" ht="15.75" thickBot="1" x14ac:dyDescent="0.35">
      <c r="A20" s="36" t="s">
        <v>214</v>
      </c>
      <c r="B20" s="37" t="s">
        <v>687</v>
      </c>
      <c r="C20" s="38" t="s">
        <v>945</v>
      </c>
    </row>
    <row r="21" spans="1:3" x14ac:dyDescent="0.3">
      <c r="A21" s="30" t="s">
        <v>937</v>
      </c>
      <c r="B21" s="31" t="s">
        <v>723</v>
      </c>
      <c r="C21" s="32" t="s">
        <v>938</v>
      </c>
    </row>
    <row r="22" spans="1:3" x14ac:dyDescent="0.3">
      <c r="A22" s="33" t="s">
        <v>933</v>
      </c>
      <c r="B22" s="34" t="s">
        <v>740</v>
      </c>
      <c r="C22" s="35" t="s">
        <v>932</v>
      </c>
    </row>
    <row r="23" spans="1:3" x14ac:dyDescent="0.3">
      <c r="A23" s="33" t="s">
        <v>958</v>
      </c>
      <c r="B23" s="34" t="s">
        <v>753</v>
      </c>
      <c r="C23" s="35" t="s">
        <v>955</v>
      </c>
    </row>
    <row r="24" spans="1:3" ht="15.75" thickBot="1" x14ac:dyDescent="0.35">
      <c r="A24" s="36" t="s">
        <v>953</v>
      </c>
      <c r="B24" s="37" t="s">
        <v>767</v>
      </c>
      <c r="C24" s="38" t="s">
        <v>951</v>
      </c>
    </row>
    <row r="25" spans="1:3" x14ac:dyDescent="0.3">
      <c r="A25" s="33" t="s">
        <v>946</v>
      </c>
      <c r="B25" s="34" t="s">
        <v>947</v>
      </c>
      <c r="C25" s="35" t="s">
        <v>945</v>
      </c>
    </row>
    <row r="26" spans="1:3" x14ac:dyDescent="0.3">
      <c r="A26" s="33" t="s">
        <v>954</v>
      </c>
      <c r="B26" s="34" t="s">
        <v>926</v>
      </c>
      <c r="C26" s="35" t="s">
        <v>955</v>
      </c>
    </row>
    <row r="27" spans="1:3" ht="15.75" thickBot="1" x14ac:dyDescent="0.35">
      <c r="A27" s="36" t="s">
        <v>949</v>
      </c>
      <c r="B27" s="37" t="s">
        <v>506</v>
      </c>
      <c r="C27" s="38" t="s">
        <v>945</v>
      </c>
    </row>
  </sheetData>
  <sortState xmlns:xlrd2="http://schemas.microsoft.com/office/spreadsheetml/2017/richdata2" ref="A4:C27">
    <sortCondition ref="B4:B27"/>
  </sortState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968"/>
  <sheetViews>
    <sheetView tabSelected="1" zoomScale="90" zoomScaleNormal="90" workbookViewId="0">
      <pane xSplit="1" ySplit="7" topLeftCell="B967" activePane="bottomRight" state="frozen"/>
      <selection pane="topRight" activeCell="B1" sqref="B1"/>
      <selection pane="bottomLeft" activeCell="A5" sqref="A5"/>
      <selection pane="bottomRight" activeCell="D968" sqref="D968"/>
    </sheetView>
  </sheetViews>
  <sheetFormatPr baseColWidth="10" defaultRowHeight="15" x14ac:dyDescent="0.25"/>
  <cols>
    <col min="1" max="1" width="60" style="59" customWidth="1"/>
    <col min="2" max="2" width="25.7109375" style="1" bestFit="1" customWidth="1"/>
    <col min="3" max="3" width="17" style="1" bestFit="1" customWidth="1"/>
    <col min="4" max="4" width="17" style="1" customWidth="1"/>
    <col min="5" max="5" width="11.42578125" style="1"/>
    <col min="6" max="6" width="26" style="1" customWidth="1"/>
    <col min="7" max="10" width="11.42578125" style="1"/>
    <col min="11" max="11" width="16.140625" style="1" customWidth="1"/>
    <col min="12" max="12" width="11.42578125" style="1"/>
    <col min="13" max="13" width="24.28515625" style="1" customWidth="1"/>
    <col min="14" max="14" width="10.7109375" style="1" customWidth="1"/>
    <col min="15" max="15" width="13.42578125" style="1" customWidth="1"/>
    <col min="16" max="16" width="10.7109375" style="1" customWidth="1"/>
    <col min="17" max="23" width="7.42578125" style="1" customWidth="1"/>
    <col min="24" max="25" width="10.140625" style="1" customWidth="1"/>
    <col min="26" max="31" width="11.42578125" style="1"/>
    <col min="32" max="32" width="11.42578125" style="58" customWidth="1"/>
    <col min="33" max="37" width="11.42578125" style="1" customWidth="1"/>
    <col min="38" max="16384" width="11.42578125" style="1"/>
  </cols>
  <sheetData>
    <row r="1" spans="1:47" x14ac:dyDescent="0.25">
      <c r="C1" s="1" t="s">
        <v>1043</v>
      </c>
    </row>
    <row r="2" spans="1:47" x14ac:dyDescent="0.25">
      <c r="C2" s="1" t="s">
        <v>1044</v>
      </c>
    </row>
    <row r="3" spans="1:47" x14ac:dyDescent="0.25">
      <c r="C3" s="1" t="s">
        <v>1047</v>
      </c>
    </row>
    <row r="4" spans="1:47" x14ac:dyDescent="0.25">
      <c r="C4" s="1" t="s">
        <v>1048</v>
      </c>
    </row>
    <row r="5" spans="1:47" x14ac:dyDescent="0.25">
      <c r="C5" s="265" t="s">
        <v>1050</v>
      </c>
    </row>
    <row r="6" spans="1:47" ht="15.75" customHeight="1" x14ac:dyDescent="0.25">
      <c r="A6" s="301"/>
      <c r="B6" s="300"/>
      <c r="C6" s="300"/>
      <c r="D6" s="300"/>
      <c r="E6" s="300"/>
      <c r="F6" s="68"/>
      <c r="G6" s="68" t="s">
        <v>1054</v>
      </c>
      <c r="H6" s="68" t="s">
        <v>1055</v>
      </c>
      <c r="I6" s="68" t="s">
        <v>1056</v>
      </c>
      <c r="J6" s="318" t="s">
        <v>1057</v>
      </c>
      <c r="K6" s="319"/>
      <c r="L6" s="320"/>
      <c r="M6" s="327" t="s">
        <v>1058</v>
      </c>
      <c r="N6" s="329" t="s">
        <v>1147</v>
      </c>
      <c r="O6" s="330"/>
      <c r="P6" s="330"/>
      <c r="Q6" s="324" t="s">
        <v>1060</v>
      </c>
      <c r="R6" s="325"/>
      <c r="S6" s="325"/>
      <c r="T6" s="325"/>
      <c r="U6" s="325"/>
      <c r="V6" s="325"/>
      <c r="W6" s="325"/>
      <c r="X6" s="326"/>
      <c r="Y6" s="331" t="s">
        <v>1148</v>
      </c>
      <c r="Z6" s="321" t="s">
        <v>30</v>
      </c>
      <c r="AA6" s="322"/>
      <c r="AB6" s="322"/>
      <c r="AC6" s="322"/>
      <c r="AD6" s="322"/>
      <c r="AE6" s="323"/>
      <c r="AF6" s="321" t="s">
        <v>959</v>
      </c>
      <c r="AG6" s="322"/>
      <c r="AH6" s="322"/>
      <c r="AI6" s="322"/>
      <c r="AJ6" s="322"/>
      <c r="AK6" s="323"/>
      <c r="AL6" s="321" t="s">
        <v>960</v>
      </c>
      <c r="AM6" s="322"/>
      <c r="AN6" s="322"/>
      <c r="AO6" s="322"/>
      <c r="AP6" s="323"/>
      <c r="AQ6" s="316" t="s">
        <v>968</v>
      </c>
      <c r="AR6" s="317"/>
    </row>
    <row r="7" spans="1:47" ht="15.75" thickBot="1" x14ac:dyDescent="0.3">
      <c r="A7" s="303" t="s">
        <v>25</v>
      </c>
      <c r="B7" s="304" t="s">
        <v>26</v>
      </c>
      <c r="C7" s="304" t="s">
        <v>27</v>
      </c>
      <c r="D7" s="302" t="s">
        <v>931</v>
      </c>
      <c r="E7" s="302" t="s">
        <v>28</v>
      </c>
      <c r="F7" s="66" t="s">
        <v>29</v>
      </c>
      <c r="G7" s="65" t="s">
        <v>31</v>
      </c>
      <c r="H7" s="65" t="s">
        <v>32</v>
      </c>
      <c r="I7" s="65" t="s">
        <v>32</v>
      </c>
      <c r="J7" s="65" t="s">
        <v>33</v>
      </c>
      <c r="K7" s="71" t="s">
        <v>1053</v>
      </c>
      <c r="L7" s="305" t="s">
        <v>32</v>
      </c>
      <c r="M7" s="328"/>
      <c r="N7" s="297" t="s">
        <v>1063</v>
      </c>
      <c r="O7" s="297" t="s">
        <v>1146</v>
      </c>
      <c r="P7" s="306" t="s">
        <v>1062</v>
      </c>
      <c r="Q7" s="298" t="s">
        <v>1063</v>
      </c>
      <c r="R7" s="297" t="s">
        <v>214</v>
      </c>
      <c r="S7" s="297" t="s">
        <v>281</v>
      </c>
      <c r="T7" s="297" t="s">
        <v>21</v>
      </c>
      <c r="U7" s="297" t="s">
        <v>200</v>
      </c>
      <c r="V7" s="297" t="s">
        <v>3</v>
      </c>
      <c r="W7" s="297" t="s">
        <v>6</v>
      </c>
      <c r="X7" s="299" t="s">
        <v>1062</v>
      </c>
      <c r="Y7" s="332"/>
      <c r="Z7" s="307" t="s">
        <v>34</v>
      </c>
      <c r="AA7" s="308">
        <v>2001</v>
      </c>
      <c r="AB7" s="308">
        <v>1991</v>
      </c>
      <c r="AC7" s="308">
        <v>1980</v>
      </c>
      <c r="AD7" s="308">
        <v>1970</v>
      </c>
      <c r="AE7" s="309">
        <v>1960</v>
      </c>
      <c r="AF7" s="69" t="s">
        <v>34</v>
      </c>
      <c r="AG7" s="66">
        <v>2001</v>
      </c>
      <c r="AH7" s="66">
        <v>1991</v>
      </c>
      <c r="AI7" s="66">
        <v>1980</v>
      </c>
      <c r="AJ7" s="66">
        <v>1970</v>
      </c>
      <c r="AK7" s="67">
        <v>1960</v>
      </c>
      <c r="AL7" s="69" t="s">
        <v>961</v>
      </c>
      <c r="AM7" s="66" t="s">
        <v>962</v>
      </c>
      <c r="AN7" s="66" t="s">
        <v>963</v>
      </c>
      <c r="AO7" s="66" t="s">
        <v>964</v>
      </c>
      <c r="AP7" s="67" t="s">
        <v>965</v>
      </c>
      <c r="AQ7" s="316"/>
      <c r="AR7" s="317"/>
    </row>
    <row r="8" spans="1:47" ht="15" customHeight="1" x14ac:dyDescent="0.25">
      <c r="A8" s="3" t="s">
        <v>196</v>
      </c>
      <c r="B8" s="57"/>
      <c r="C8" s="9" t="s">
        <v>940</v>
      </c>
      <c r="D8" s="9" t="s">
        <v>940</v>
      </c>
      <c r="E8" s="16" t="s">
        <v>2</v>
      </c>
      <c r="F8" s="16" t="s">
        <v>1042</v>
      </c>
      <c r="G8" s="57"/>
      <c r="H8" s="57"/>
      <c r="I8" s="16" t="s">
        <v>190</v>
      </c>
      <c r="J8" s="16" t="s">
        <v>3</v>
      </c>
      <c r="K8" s="4"/>
      <c r="L8" s="4" t="s">
        <v>3</v>
      </c>
      <c r="M8" s="288">
        <v>8</v>
      </c>
      <c r="N8" s="281" t="str">
        <f t="shared" ref="N8:N21" si="0">CONCATENATE(L8,M8)</f>
        <v>E8</v>
      </c>
      <c r="O8" s="282" t="str">
        <f>VLOOKUP(N8,'Adicional - Op 1'!$A$3:$B$79,2)</f>
        <v>E</v>
      </c>
      <c r="P8" s="293" t="str">
        <f>IF(O8=0, "", O8)</f>
        <v>E</v>
      </c>
      <c r="Q8" s="294" t="str">
        <f t="shared" ref="Q8:Q21" si="1">CONCATENATE(L8,M8)</f>
        <v>E8</v>
      </c>
      <c r="R8" s="282" t="str">
        <f>IF(OR(Q8='Adicional - Op 2'!$A$6,Q8='Adicional - Op 2'!$A$7, Q8='Adicional - Op 2'!$A$8,Q8='Adicional - Op 2'!$A$9,Q8='Adicional - Op 2'!$A$10,Q8='Adicional - Op 2'!$A$11,Q8='Adicional - Op 2'!$A$12,Q8='Adicional - Op 2'!$A$13,Q8='Adicional - Op 2'!$A$14), "A", "")</f>
        <v/>
      </c>
      <c r="S8" s="282" t="str">
        <f>IF(OR(Q8='Adicional - Op 2'!$A$15,Q8='Adicional - Op 2'!$A$16,Q8='Adicional - Op 2'!$A$17,Q8='Adicional - Op 2'!$A$18,Q8='Adicional - Op 2'!$A$19,Q8='Adicional - Op 2'!$A$20,Q8='Adicional - Op 2'!$A$21,Q8='Adicional - Op 2'!$A$22,Q8='Adicional - Op 2'!$A$23,Q8='Adicional - Op 2'!$A$24,Q8='Adicional - Op 2'!$A$25,Q8='Adicional - Op 2'!$A$26,Q8='Adicional - Op 2'!$A$27,Q8='Adicional - Op 2'!$A$28,Q8='Adicional - Op 2'!$A$29,Q8='Adicional - Op 2'!$A$30),"B","")</f>
        <v/>
      </c>
      <c r="T8" s="282" t="str">
        <f>IF(OR(Q8='Adicional - Op 2'!$A$31,Q8='Adicional - Op 2'!$A$32,Q8='Adicional - Op 2'!$A$33,Q8='Adicional - Op 2'!$A$34),"C","")</f>
        <v/>
      </c>
      <c r="U8" s="282" t="str">
        <f>IF(OR(Q8='Adicional - Op 2'!$A$35,Q8='Adicional - Op 2'!$A$36,Q8='Adicional - Op 2'!$A$37),"D","")</f>
        <v/>
      </c>
      <c r="V8" s="282" t="str">
        <f>IF(OR(Q8='Adicional - Op 2'!$A$38,Q8='Adicional - Op 2'!$A$39,Q8='Adicional - Op 2'!$A$40,Q8='Adicional - Op 2'!$A$41,Q8='Adicional - Op 2'!$A$42,Q8='Adicional - Op 2'!$A$43),"E","")</f>
        <v>E</v>
      </c>
      <c r="W8" s="282" t="str">
        <f>IF(OR(Q8='Adicional - Op 2'!$A$44,Q8='Adicional - Op 2'!$A$45),"F","")</f>
        <v/>
      </c>
      <c r="X8" s="295" t="str">
        <f t="shared" ref="X8" si="2">CONCATENATE(R8,S8,T8,U8,V8,W8)</f>
        <v>E</v>
      </c>
      <c r="Y8" s="296" t="str">
        <f>IF(P8=X8, "OK", MAL)</f>
        <v>OK</v>
      </c>
      <c r="Z8" s="72">
        <v>13588171</v>
      </c>
      <c r="AA8" s="14">
        <v>12053296</v>
      </c>
      <c r="AB8" s="14">
        <v>11301472</v>
      </c>
      <c r="AC8" s="14">
        <v>9969826</v>
      </c>
      <c r="AD8" s="14">
        <v>8451495</v>
      </c>
      <c r="AE8" s="15">
        <v>6775906</v>
      </c>
      <c r="AF8" s="70" t="str">
        <f t="shared" ref="AF8:AF71" si="3">IF(Z8="","",IF($D8="gba","GBA",IF(AND(Z8&gt;=1000000,Z8&lt;10000000),"1",IF(Z8&gt;=500000,"2",IF(Z8&gt;=100000,"3",IF(Z8&gt;=50000,"4",IF(Z8&gt;=10000,"5",IF(Z8&gt;=5000,"6","7"))))))))</f>
        <v>GBA</v>
      </c>
      <c r="AG8" s="61" t="str">
        <f t="shared" ref="AG8:AG71" si="4">IF(AA8="","",IF($D8="gba","GBA",IF(AND(AA8&gt;=1000000,AA8&lt;10000000),"1",IF(AA8&gt;=500000,"2",IF(AA8&gt;=100000,"3",IF(AA8&gt;=50000,"4",IF(AA8&gt;=10000,"5",IF(AA8&gt;=5000,"6","7"))))))))</f>
        <v>GBA</v>
      </c>
      <c r="AH8" s="61" t="str">
        <f t="shared" ref="AH8:AH71" si="5">IF(AB8="","",IF($D8="gba","GBA",IF(AND(AB8&gt;=1000000,AB8&lt;10000000),"1",IF(AB8&gt;=500000,"2",IF(AB8&gt;=100000,"3",IF(AB8&gt;=50000,"4",IF(AB8&gt;=10000,"5",IF(AB8&gt;=5000,"6","7"))))))))</f>
        <v>GBA</v>
      </c>
      <c r="AI8" s="61" t="str">
        <f t="shared" ref="AI8:AI71" si="6">IF(AC8="","",IF($D8="gba","GBA",IF(AND(AC8&gt;=1000000,AC8&lt;10000000),"1",IF(AC8&gt;=500000,"2",IF(AC8&gt;=100000,"3",IF(AC8&gt;=50000,"4",IF(AC8&gt;=10000,"5",IF(AC8&gt;=5000,"6","7"))))))))</f>
        <v>GBA</v>
      </c>
      <c r="AJ8" s="61" t="str">
        <f t="shared" ref="AJ8:AJ71" si="7">IF(AD8="","",IF($D8="gba","GBA",IF(AND(AD8&gt;=1000000,AD8&lt;10000000),"1",IF(AD8&gt;=500000,"2",IF(AD8&gt;=100000,"3",IF(AD8&gt;=50000,"4",IF(AD8&gt;=10000,"5",IF(AD8&gt;=5000,"6","7"))))))))</f>
        <v>GBA</v>
      </c>
      <c r="AK8" s="62" t="str">
        <f t="shared" ref="AK8:AK71" si="8">IF(AE8="","",IF($D8="gba","GBA",IF(AND(AE8&gt;=1000000,AE8&lt;10000000),"1",IF(AE8&gt;=500000,"2",IF(AE8&gt;=100000,"3",IF(AE8&gt;=50000,"4",IF(AE8&gt;=10000,"5",IF(AE8&gt;=5000,"6","7"))))))))</f>
        <v>GBA</v>
      </c>
      <c r="AL8" s="77">
        <f t="shared" ref="AL8:AL71" si="9">IF(OR(Z8="",AA8=""),"",RATE(8.94,,-AA8,Z8)*100)</f>
        <v>1.3497606189748019</v>
      </c>
      <c r="AM8" s="78">
        <f t="shared" ref="AM8:AM71" si="10">IF(OR(AA8="",AB8=""),"",RATE(10.52,,-AB8,AA8)*100)</f>
        <v>0.61409428925689402</v>
      </c>
      <c r="AN8" s="78">
        <f t="shared" ref="AN8:AN71" si="11">IF(OR(AB8="",AC8=""),"",RATE(10.56,,-AC8,AB8)*100)</f>
        <v>1.1942898640800819</v>
      </c>
      <c r="AO8" s="78">
        <f t="shared" ref="AO8:AO71" si="12">IF(OR(AC8="",AD8=""),"",RATE(10,,-AD8,AC8)*100)</f>
        <v>1.665922094805522</v>
      </c>
      <c r="AP8" s="79">
        <f t="shared" ref="AP8:AP71" si="13">IF(OR(AD8="",AE8=""),"",RATE(10,,-AE8,AD8)*100)</f>
        <v>2.2342973920222611</v>
      </c>
      <c r="AQ8" s="1" t="str">
        <f t="shared" ref="AQ8:AQ71" si="14">CONCATENATE(D8,AF8)</f>
        <v>GBAGBA</v>
      </c>
      <c r="AR8" s="1" t="str">
        <f t="shared" ref="AR8:AR71" si="15">CONCATENATE(C8,AF8)</f>
        <v>GBAGBA</v>
      </c>
      <c r="AS8" s="1" t="str">
        <f t="shared" ref="AS8:AS71" si="16">IF(AF8="GBA","GBA",IF(AF8&lt;"3","Grandes",IF(AF8="7","Pequeñas","Intermedias")))</f>
        <v>GBA</v>
      </c>
      <c r="AT8" s="1" t="str">
        <f t="shared" ref="AT8:AT71" si="17">IF(D8="GBA","GBA",IF(D8="Comahue","Comahue",IF(D8="Patagonia","Patagonia",IF(D8="Pampeana","Pampeana","Resto Extra Pampeana"))))</f>
        <v>GBA</v>
      </c>
      <c r="AU8" s="1" t="str">
        <f>CONCATENATE(AS8,AT8)</f>
        <v>GBAGBA</v>
      </c>
    </row>
    <row r="9" spans="1:47" x14ac:dyDescent="0.25">
      <c r="A9" s="2" t="s">
        <v>1160</v>
      </c>
      <c r="B9" s="6"/>
      <c r="C9" s="6" t="s">
        <v>276</v>
      </c>
      <c r="D9" s="3" t="str">
        <f>VLOOKUP(C9,Regiones!B$4:C$27,2)</f>
        <v>Centro</v>
      </c>
      <c r="E9" s="16" t="s">
        <v>2</v>
      </c>
      <c r="F9" s="16" t="s">
        <v>1042</v>
      </c>
      <c r="G9" s="16"/>
      <c r="H9" s="16" t="s">
        <v>4</v>
      </c>
      <c r="I9" s="16" t="s">
        <v>190</v>
      </c>
      <c r="J9" s="16" t="s">
        <v>3</v>
      </c>
      <c r="K9" s="4"/>
      <c r="L9" s="4" t="s">
        <v>3</v>
      </c>
      <c r="M9" s="288">
        <v>8</v>
      </c>
      <c r="N9" s="281" t="str">
        <f t="shared" si="0"/>
        <v>E8</v>
      </c>
      <c r="O9" s="282" t="str">
        <f>VLOOKUP(N9,'Adicional - Op 1'!$A$3:$B$79,2)</f>
        <v>E</v>
      </c>
      <c r="P9" s="293" t="str">
        <f t="shared" ref="P9:P71" si="18">IF(O9=0, "", O9)</f>
        <v>E</v>
      </c>
      <c r="Q9" s="294" t="str">
        <f t="shared" si="1"/>
        <v>E8</v>
      </c>
      <c r="R9" s="282" t="str">
        <f>IF(OR(Q9='Adicional - Op 2'!$A$6,Q9='Adicional - Op 2'!$A$7, Q9='Adicional - Op 2'!$A$8,Q9='Adicional - Op 2'!$A$9,Q9='Adicional - Op 2'!$A$10,Q9='Adicional - Op 2'!$A$11,Q9='Adicional - Op 2'!$A$12,Q9='Adicional - Op 2'!$A$13,Q9='Adicional - Op 2'!$A$14), "A", "")</f>
        <v/>
      </c>
      <c r="S9" s="282" t="str">
        <f>IF(OR(Q9='Adicional - Op 2'!$A$15,Q9='Adicional - Op 2'!$A$16,Q9='Adicional - Op 2'!$A$17,Q9='Adicional - Op 2'!$A$18,Q9='Adicional - Op 2'!$A$19,Q9='Adicional - Op 2'!$A$20,Q9='Adicional - Op 2'!$A$21,Q9='Adicional - Op 2'!$A$22,Q9='Adicional - Op 2'!$A$23,Q9='Adicional - Op 2'!$A$24,Q9='Adicional - Op 2'!$A$25,Q9='Adicional - Op 2'!$A$26,Q9='Adicional - Op 2'!$A$27,Q9='Adicional - Op 2'!$A$28,Q9='Adicional - Op 2'!$A$29,Q9='Adicional - Op 2'!$A$30),"B","")</f>
        <v/>
      </c>
      <c r="T9" s="282" t="str">
        <f>IF(OR(Q9='Adicional - Op 2'!$A$31,Q9='Adicional - Op 2'!$A$32,Q9='Adicional - Op 2'!$A$33,Q9='Adicional - Op 2'!$A$34),"C","")</f>
        <v/>
      </c>
      <c r="U9" s="282" t="str">
        <f>IF(OR(Q9='Adicional - Op 2'!$A$35,Q9='Adicional - Op 2'!$A$36,Q9='Adicional - Op 2'!$A$37),"D","")</f>
        <v/>
      </c>
      <c r="V9" s="282" t="str">
        <f>IF(OR(Q9='Adicional - Op 2'!$A$38,Q9='Adicional - Op 2'!$A$39,Q9='Adicional - Op 2'!$A$40,Q9='Adicional - Op 2'!$A$41,Q9='Adicional - Op 2'!$A$42,Q9='Adicional - Op 2'!$A$43),"E","")</f>
        <v>E</v>
      </c>
      <c r="W9" s="282" t="str">
        <f>IF(OR(Q9='Adicional - Op 2'!$A$44,Q9='Adicional - Op 2'!$A$45),"F","")</f>
        <v/>
      </c>
      <c r="X9" s="295" t="str">
        <f t="shared" ref="X9:X21" si="19">CONCATENATE(R9,S9,T9,U9,V9,W9)</f>
        <v>E</v>
      </c>
      <c r="Y9" s="296" t="str">
        <f>IF(P9=X9, "OK", MAL)</f>
        <v>OK</v>
      </c>
      <c r="Z9" s="73">
        <v>1454536</v>
      </c>
      <c r="AA9" s="17">
        <v>1373078</v>
      </c>
      <c r="AB9" s="17">
        <v>1231976</v>
      </c>
      <c r="AC9" s="17">
        <v>1018720</v>
      </c>
      <c r="AD9" s="17">
        <v>820183</v>
      </c>
      <c r="AE9" s="20">
        <v>598957</v>
      </c>
      <c r="AF9" s="70" t="str">
        <f t="shared" si="3"/>
        <v>1</v>
      </c>
      <c r="AG9" s="61" t="str">
        <f t="shared" si="4"/>
        <v>1</v>
      </c>
      <c r="AH9" s="61" t="str">
        <f t="shared" si="5"/>
        <v>1</v>
      </c>
      <c r="AI9" s="61" t="str">
        <f t="shared" si="6"/>
        <v>1</v>
      </c>
      <c r="AJ9" s="61" t="str">
        <f t="shared" si="7"/>
        <v>2</v>
      </c>
      <c r="AK9" s="62" t="str">
        <f t="shared" si="8"/>
        <v>2</v>
      </c>
      <c r="AL9" s="77">
        <f t="shared" si="9"/>
        <v>0.64673576660798016</v>
      </c>
      <c r="AM9" s="78">
        <f t="shared" si="10"/>
        <v>1.0360867760827155</v>
      </c>
      <c r="AN9" s="78">
        <f t="shared" si="11"/>
        <v>1.8162248163980292</v>
      </c>
      <c r="AO9" s="78">
        <f t="shared" si="12"/>
        <v>2.191413643056995</v>
      </c>
      <c r="AP9" s="79">
        <f t="shared" si="13"/>
        <v>3.1933026020293922</v>
      </c>
      <c r="AQ9" s="1" t="str">
        <f t="shared" si="14"/>
        <v>Centro1</v>
      </c>
      <c r="AR9" s="1" t="str">
        <f t="shared" si="15"/>
        <v>Córdoba1</v>
      </c>
      <c r="AS9" s="1" t="str">
        <f t="shared" si="16"/>
        <v>Grandes</v>
      </c>
      <c r="AT9" s="1" t="str">
        <f t="shared" si="17"/>
        <v>Resto Extra Pampeana</v>
      </c>
      <c r="AU9" s="1" t="str">
        <f t="shared" ref="AU9:AU72" si="20">IF(AS9="Pequeñas","Pequeñas",CONCATENATE(AS9,AT9))</f>
        <v>GrandesResto Extra Pampeana</v>
      </c>
    </row>
    <row r="10" spans="1:47" x14ac:dyDescent="0.25">
      <c r="A10" s="60" t="s">
        <v>766</v>
      </c>
      <c r="B10" s="9"/>
      <c r="C10" s="9" t="s">
        <v>767</v>
      </c>
      <c r="D10" s="3" t="str">
        <f>VLOOKUP(C10,Regiones!B$4:C$27,2)</f>
        <v>Pampeana</v>
      </c>
      <c r="E10" s="10" t="s">
        <v>2</v>
      </c>
      <c r="F10" s="10"/>
      <c r="G10" s="10"/>
      <c r="H10" s="10" t="s">
        <v>4</v>
      </c>
      <c r="I10" s="10" t="s">
        <v>190</v>
      </c>
      <c r="J10" s="10" t="s">
        <v>200</v>
      </c>
      <c r="K10" s="11"/>
      <c r="L10" s="11" t="s">
        <v>200</v>
      </c>
      <c r="M10" s="288">
        <v>10</v>
      </c>
      <c r="N10" s="281" t="str">
        <f t="shared" si="0"/>
        <v>D10</v>
      </c>
      <c r="O10" s="282" t="str">
        <f>VLOOKUP(N10,'Adicional - Op 1'!$A$3:$B$79,2)</f>
        <v>D</v>
      </c>
      <c r="P10" s="293" t="str">
        <f t="shared" si="18"/>
        <v>D</v>
      </c>
      <c r="Q10" s="294" t="str">
        <f t="shared" si="1"/>
        <v>D10</v>
      </c>
      <c r="R10" s="282" t="str">
        <f>IF(OR(Q10='Adicional - Op 2'!$A$6,Q10='Adicional - Op 2'!$A$7, Q10='Adicional - Op 2'!$A$8,Q10='Adicional - Op 2'!$A$9,Q10='Adicional - Op 2'!$A$10,Q10='Adicional - Op 2'!$A$11,Q10='Adicional - Op 2'!$A$12,Q10='Adicional - Op 2'!$A$13,Q10='Adicional - Op 2'!$A$14), "A", "")</f>
        <v/>
      </c>
      <c r="S10" s="282" t="str">
        <f>IF(OR(Q10='Adicional - Op 2'!$A$15,Q10='Adicional - Op 2'!$A$16,Q10='Adicional - Op 2'!$A$17,Q10='Adicional - Op 2'!$A$18,Q10='Adicional - Op 2'!$A$19,Q10='Adicional - Op 2'!$A$20,Q10='Adicional - Op 2'!$A$21,Q10='Adicional - Op 2'!$A$22,Q10='Adicional - Op 2'!$A$23,Q10='Adicional - Op 2'!$A$24,Q10='Adicional - Op 2'!$A$25,Q10='Adicional - Op 2'!$A$26,Q10='Adicional - Op 2'!$A$27,Q10='Adicional - Op 2'!$A$28,Q10='Adicional - Op 2'!$A$29,Q10='Adicional - Op 2'!$A$30),"B","")</f>
        <v/>
      </c>
      <c r="T10" s="282" t="str">
        <f>IF(OR(Q10='Adicional - Op 2'!$A$31,Q10='Adicional - Op 2'!$A$32,Q10='Adicional - Op 2'!$A$33,Q10='Adicional - Op 2'!$A$34),"C","")</f>
        <v/>
      </c>
      <c r="U10" s="282" t="str">
        <f>IF(OR(Q10='Adicional - Op 2'!$A$35,Q10='Adicional - Op 2'!$A$36,Q10='Adicional - Op 2'!$A$37),"D","")</f>
        <v>D</v>
      </c>
      <c r="V10" s="282" t="str">
        <f>IF(OR(Q10='Adicional - Op 2'!$A$38,Q10='Adicional - Op 2'!$A$39,Q10='Adicional - Op 2'!$A$40,Q10='Adicional - Op 2'!$A$41,Q10='Adicional - Op 2'!$A$42,Q10='Adicional - Op 2'!$A$43),"E","")</f>
        <v/>
      </c>
      <c r="W10" s="282" t="str">
        <f>IF(OR(Q10='Adicional - Op 2'!$A$44,Q10='Adicional - Op 2'!$A$45),"F","")</f>
        <v/>
      </c>
      <c r="X10" s="295" t="str">
        <f t="shared" si="19"/>
        <v>D</v>
      </c>
      <c r="Y10" s="296" t="str">
        <f>IF(P10=X10, "OK", MAL)</f>
        <v>OK</v>
      </c>
      <c r="Z10" s="74">
        <v>1236089</v>
      </c>
      <c r="AA10" s="12">
        <v>1161188</v>
      </c>
      <c r="AB10" s="12">
        <v>1118905</v>
      </c>
      <c r="AC10" s="12">
        <v>958587</v>
      </c>
      <c r="AD10" s="12">
        <v>805838</v>
      </c>
      <c r="AE10" s="13">
        <v>670232</v>
      </c>
      <c r="AF10" s="70" t="str">
        <f t="shared" si="3"/>
        <v>1</v>
      </c>
      <c r="AG10" s="61" t="str">
        <f t="shared" si="4"/>
        <v>1</v>
      </c>
      <c r="AH10" s="61" t="str">
        <f t="shared" si="5"/>
        <v>1</v>
      </c>
      <c r="AI10" s="61" t="str">
        <f t="shared" si="6"/>
        <v>2</v>
      </c>
      <c r="AJ10" s="61" t="str">
        <f t="shared" si="7"/>
        <v>2</v>
      </c>
      <c r="AK10" s="62" t="str">
        <f t="shared" si="8"/>
        <v>2</v>
      </c>
      <c r="AL10" s="77">
        <f t="shared" si="9"/>
        <v>0.70165308330103449</v>
      </c>
      <c r="AM10" s="78">
        <f t="shared" si="10"/>
        <v>0.35321826777636206</v>
      </c>
      <c r="AN10" s="78">
        <f t="shared" si="11"/>
        <v>1.4752213997335082</v>
      </c>
      <c r="AO10" s="78">
        <f t="shared" si="12"/>
        <v>1.7509280872950321</v>
      </c>
      <c r="AP10" s="79">
        <f t="shared" si="13"/>
        <v>1.8596684865846143</v>
      </c>
      <c r="AQ10" s="1" t="str">
        <f t="shared" si="14"/>
        <v>Pampeana1</v>
      </c>
      <c r="AR10" s="1" t="str">
        <f t="shared" si="15"/>
        <v>Santa Fe1</v>
      </c>
      <c r="AS10" s="1" t="str">
        <f t="shared" si="16"/>
        <v>Grandes</v>
      </c>
      <c r="AT10" s="1" t="str">
        <f t="shared" si="17"/>
        <v>Pampeana</v>
      </c>
      <c r="AU10" s="1" t="str">
        <f t="shared" si="20"/>
        <v>GrandesPampeana</v>
      </c>
    </row>
    <row r="11" spans="1:47" x14ac:dyDescent="0.25">
      <c r="A11" s="5" t="s">
        <v>581</v>
      </c>
      <c r="B11" s="6"/>
      <c r="C11" s="6" t="s">
        <v>582</v>
      </c>
      <c r="D11" s="3" t="str">
        <f>VLOOKUP(C11,Regiones!B$4:C$27,2)</f>
        <v>Cuyo</v>
      </c>
      <c r="E11" s="16" t="s">
        <v>2</v>
      </c>
      <c r="F11" s="16"/>
      <c r="G11" s="16"/>
      <c r="H11" s="16" t="s">
        <v>4</v>
      </c>
      <c r="I11" s="16" t="s">
        <v>190</v>
      </c>
      <c r="J11" s="16" t="s">
        <v>200</v>
      </c>
      <c r="K11" s="4"/>
      <c r="L11" s="4" t="s">
        <v>200</v>
      </c>
      <c r="M11" s="288">
        <v>10</v>
      </c>
      <c r="N11" s="281" t="str">
        <f t="shared" si="0"/>
        <v>D10</v>
      </c>
      <c r="O11" s="282" t="str">
        <f>VLOOKUP(N11,'Adicional - Op 1'!$A$3:$B$79,2)</f>
        <v>D</v>
      </c>
      <c r="P11" s="293" t="str">
        <f t="shared" si="18"/>
        <v>D</v>
      </c>
      <c r="Q11" s="294" t="str">
        <f t="shared" si="1"/>
        <v>D10</v>
      </c>
      <c r="R11" s="282" t="str">
        <f>IF(OR(Q11='Adicional - Op 2'!$A$6,Q11='Adicional - Op 2'!$A$7, Q11='Adicional - Op 2'!$A$8,Q11='Adicional - Op 2'!$A$9,Q11='Adicional - Op 2'!$A$10,Q11='Adicional - Op 2'!$A$11,Q11='Adicional - Op 2'!$A$12,Q11='Adicional - Op 2'!$A$13,Q11='Adicional - Op 2'!$A$14), "A", "")</f>
        <v/>
      </c>
      <c r="S11" s="282" t="str">
        <f>IF(OR(Q11='Adicional - Op 2'!$A$15,Q11='Adicional - Op 2'!$A$16,Q11='Adicional - Op 2'!$A$17,Q11='Adicional - Op 2'!$A$18,Q11='Adicional - Op 2'!$A$19,Q11='Adicional - Op 2'!$A$20,Q11='Adicional - Op 2'!$A$21,Q11='Adicional - Op 2'!$A$22,Q11='Adicional - Op 2'!$A$23,Q11='Adicional - Op 2'!$A$24,Q11='Adicional - Op 2'!$A$25,Q11='Adicional - Op 2'!$A$26,Q11='Adicional - Op 2'!$A$27,Q11='Adicional - Op 2'!$A$28,Q11='Adicional - Op 2'!$A$29,Q11='Adicional - Op 2'!$A$30),"B","")</f>
        <v/>
      </c>
      <c r="T11" s="282" t="str">
        <f>IF(OR(Q11='Adicional - Op 2'!$A$31,Q11='Adicional - Op 2'!$A$32,Q11='Adicional - Op 2'!$A$33,Q11='Adicional - Op 2'!$A$34),"C","")</f>
        <v/>
      </c>
      <c r="U11" s="282" t="str">
        <f>IF(OR(Q11='Adicional - Op 2'!$A$35,Q11='Adicional - Op 2'!$A$36,Q11='Adicional - Op 2'!$A$37),"D","")</f>
        <v>D</v>
      </c>
      <c r="V11" s="282" t="str">
        <f>IF(OR(Q11='Adicional - Op 2'!$A$38,Q11='Adicional - Op 2'!$A$39,Q11='Adicional - Op 2'!$A$40,Q11='Adicional - Op 2'!$A$41,Q11='Adicional - Op 2'!$A$42,Q11='Adicional - Op 2'!$A$43),"E","")</f>
        <v/>
      </c>
      <c r="W11" s="282" t="str">
        <f>IF(OR(Q11='Adicional - Op 2'!$A$44,Q11='Adicional - Op 2'!$A$45),"F","")</f>
        <v/>
      </c>
      <c r="X11" s="295" t="str">
        <f t="shared" si="19"/>
        <v>D</v>
      </c>
      <c r="Y11" s="296" t="str">
        <f>IF(P11=X11, "OK", MAL)</f>
        <v>OK</v>
      </c>
      <c r="Z11" s="73">
        <v>937154</v>
      </c>
      <c r="AA11" s="17">
        <v>848660</v>
      </c>
      <c r="AB11" s="17">
        <v>773113</v>
      </c>
      <c r="AC11" s="17">
        <v>612777</v>
      </c>
      <c r="AD11" s="17">
        <v>491723</v>
      </c>
      <c r="AE11" s="20">
        <v>395171</v>
      </c>
      <c r="AF11" s="70" t="str">
        <f t="shared" si="3"/>
        <v>2</v>
      </c>
      <c r="AG11" s="61" t="str">
        <f t="shared" si="4"/>
        <v>2</v>
      </c>
      <c r="AH11" s="61" t="str">
        <f t="shared" si="5"/>
        <v>2</v>
      </c>
      <c r="AI11" s="61" t="str">
        <f t="shared" si="6"/>
        <v>2</v>
      </c>
      <c r="AJ11" s="61" t="str">
        <f t="shared" si="7"/>
        <v>3</v>
      </c>
      <c r="AK11" s="62" t="str">
        <f t="shared" si="8"/>
        <v>3</v>
      </c>
      <c r="AL11" s="77">
        <f t="shared" si="9"/>
        <v>1.1156742498208472</v>
      </c>
      <c r="AM11" s="78">
        <f t="shared" si="10"/>
        <v>0.89018799170227036</v>
      </c>
      <c r="AN11" s="78">
        <f t="shared" si="11"/>
        <v>2.2253865288025549</v>
      </c>
      <c r="AO11" s="78">
        <f t="shared" si="12"/>
        <v>2.2252528297777663</v>
      </c>
      <c r="AP11" s="79">
        <f t="shared" si="13"/>
        <v>2.2100370375406091</v>
      </c>
      <c r="AQ11" s="1" t="str">
        <f t="shared" si="14"/>
        <v>Cuyo2</v>
      </c>
      <c r="AR11" s="1" t="str">
        <f t="shared" si="15"/>
        <v>Mendoza2</v>
      </c>
      <c r="AS11" s="1" t="str">
        <f t="shared" si="16"/>
        <v>Grandes</v>
      </c>
      <c r="AT11" s="1" t="str">
        <f t="shared" si="17"/>
        <v>Resto Extra Pampeana</v>
      </c>
      <c r="AU11" s="1" t="str">
        <f t="shared" si="20"/>
        <v>GrandesResto Extra Pampeana</v>
      </c>
    </row>
    <row r="12" spans="1:47" x14ac:dyDescent="0.25">
      <c r="A12" s="60" t="s">
        <v>1161</v>
      </c>
      <c r="B12" s="9"/>
      <c r="C12" s="9" t="s">
        <v>506</v>
      </c>
      <c r="D12" s="3" t="str">
        <f>VLOOKUP(C12,Regiones!B$4:C$27,2)</f>
        <v>Noroeste</v>
      </c>
      <c r="E12" s="10" t="s">
        <v>2</v>
      </c>
      <c r="F12" s="10" t="s">
        <v>1042</v>
      </c>
      <c r="G12" s="10"/>
      <c r="H12" s="10" t="s">
        <v>4</v>
      </c>
      <c r="I12" s="10" t="s">
        <v>190</v>
      </c>
      <c r="J12" s="10" t="s">
        <v>3</v>
      </c>
      <c r="K12" s="11"/>
      <c r="L12" s="11" t="s">
        <v>3</v>
      </c>
      <c r="M12" s="289">
        <v>8</v>
      </c>
      <c r="N12" s="281" t="str">
        <f t="shared" si="0"/>
        <v>E8</v>
      </c>
      <c r="O12" s="282" t="str">
        <f>VLOOKUP(N12,'Adicional - Op 1'!$A$3:$B$79,2)</f>
        <v>E</v>
      </c>
      <c r="P12" s="293" t="str">
        <f t="shared" si="18"/>
        <v>E</v>
      </c>
      <c r="Q12" s="294" t="str">
        <f t="shared" si="1"/>
        <v>E8</v>
      </c>
      <c r="R12" s="282" t="str">
        <f>IF(OR(Q12='Adicional - Op 2'!$A$6,Q12='Adicional - Op 2'!$A$7, Q12='Adicional - Op 2'!$A$8,Q12='Adicional - Op 2'!$A$9,Q12='Adicional - Op 2'!$A$10,Q12='Adicional - Op 2'!$A$11,Q12='Adicional - Op 2'!$A$12,Q12='Adicional - Op 2'!$A$13,Q12='Adicional - Op 2'!$A$14), "A", "")</f>
        <v/>
      </c>
      <c r="S12" s="282" t="str">
        <f>IF(OR(Q12='Adicional - Op 2'!$A$15,Q12='Adicional - Op 2'!$A$16,Q12='Adicional - Op 2'!$A$17,Q12='Adicional - Op 2'!$A$18,Q12='Adicional - Op 2'!$A$19,Q12='Adicional - Op 2'!$A$20,Q12='Adicional - Op 2'!$A$21,Q12='Adicional - Op 2'!$A$22,Q12='Adicional - Op 2'!$A$23,Q12='Adicional - Op 2'!$A$24,Q12='Adicional - Op 2'!$A$25,Q12='Adicional - Op 2'!$A$26,Q12='Adicional - Op 2'!$A$27,Q12='Adicional - Op 2'!$A$28,Q12='Adicional - Op 2'!$A$29,Q12='Adicional - Op 2'!$A$30),"B","")</f>
        <v/>
      </c>
      <c r="T12" s="282" t="str">
        <f>IF(OR(Q12='Adicional - Op 2'!$A$31,Q12='Adicional - Op 2'!$A$32,Q12='Adicional - Op 2'!$A$33,Q12='Adicional - Op 2'!$A$34),"C","")</f>
        <v/>
      </c>
      <c r="U12" s="282" t="str">
        <f>IF(OR(Q12='Adicional - Op 2'!$A$35,Q12='Adicional - Op 2'!$A$36,Q12='Adicional - Op 2'!$A$37),"D","")</f>
        <v/>
      </c>
      <c r="V12" s="282" t="str">
        <f>IF(OR(Q12='Adicional - Op 2'!$A$38,Q12='Adicional - Op 2'!$A$39,Q12='Adicional - Op 2'!$A$40,Q12='Adicional - Op 2'!$A$41,Q12='Adicional - Op 2'!$A$42,Q12='Adicional - Op 2'!$A$43),"E","")</f>
        <v>E</v>
      </c>
      <c r="W12" s="282" t="str">
        <f>IF(OR(Q12='Adicional - Op 2'!$A$44,Q12='Adicional - Op 2'!$A$45),"F","")</f>
        <v/>
      </c>
      <c r="X12" s="295" t="str">
        <f t="shared" si="19"/>
        <v>E</v>
      </c>
      <c r="Y12" s="296" t="str">
        <f>IF(P12=X12, "OK", MAL)</f>
        <v>OK</v>
      </c>
      <c r="Z12" s="74">
        <v>794327</v>
      </c>
      <c r="AA12" s="12">
        <v>740601</v>
      </c>
      <c r="AB12" s="12">
        <v>623916</v>
      </c>
      <c r="AC12" s="12">
        <v>498579</v>
      </c>
      <c r="AD12" s="12">
        <v>360979</v>
      </c>
      <c r="AE12" s="13">
        <v>308754</v>
      </c>
      <c r="AF12" s="70" t="str">
        <f t="shared" si="3"/>
        <v>2</v>
      </c>
      <c r="AG12" s="61" t="str">
        <f t="shared" si="4"/>
        <v>2</v>
      </c>
      <c r="AH12" s="61" t="str">
        <f t="shared" si="5"/>
        <v>2</v>
      </c>
      <c r="AI12" s="61" t="str">
        <f t="shared" si="6"/>
        <v>3</v>
      </c>
      <c r="AJ12" s="61" t="str">
        <f t="shared" si="7"/>
        <v>3</v>
      </c>
      <c r="AK12" s="62" t="str">
        <f t="shared" si="8"/>
        <v>3</v>
      </c>
      <c r="AL12" s="77">
        <f t="shared" si="9"/>
        <v>0.78644545208891026</v>
      </c>
      <c r="AM12" s="78">
        <f t="shared" si="10"/>
        <v>1.6430697723404921</v>
      </c>
      <c r="AN12" s="78">
        <f t="shared" si="11"/>
        <v>2.1463236638735359</v>
      </c>
      <c r="AO12" s="78">
        <f t="shared" si="12"/>
        <v>3.2821344258859262</v>
      </c>
      <c r="AP12" s="79">
        <f t="shared" si="13"/>
        <v>1.5750242024289201</v>
      </c>
      <c r="AQ12" s="1" t="str">
        <f t="shared" si="14"/>
        <v>Noroeste2</v>
      </c>
      <c r="AR12" s="1" t="str">
        <f t="shared" si="15"/>
        <v>Tucumán2</v>
      </c>
      <c r="AS12" s="1" t="str">
        <f t="shared" si="16"/>
        <v>Grandes</v>
      </c>
      <c r="AT12" s="1" t="str">
        <f t="shared" si="17"/>
        <v>Resto Extra Pampeana</v>
      </c>
      <c r="AU12" s="1" t="str">
        <f t="shared" si="20"/>
        <v>GrandesResto Extra Pampeana</v>
      </c>
    </row>
    <row r="13" spans="1:47" x14ac:dyDescent="0.25">
      <c r="A13" s="2" t="s">
        <v>35</v>
      </c>
      <c r="B13" s="3"/>
      <c r="C13" s="3" t="s">
        <v>36</v>
      </c>
      <c r="D13" s="3" t="str">
        <f>VLOOKUP(C13,Regiones!B$4:C$27,2)</f>
        <v>Pampeana</v>
      </c>
      <c r="E13" s="16" t="s">
        <v>2</v>
      </c>
      <c r="F13" s="16"/>
      <c r="G13" s="16"/>
      <c r="H13" s="16"/>
      <c r="I13" s="16"/>
      <c r="J13" s="16" t="s">
        <v>200</v>
      </c>
      <c r="K13" s="4"/>
      <c r="L13" s="4" t="s">
        <v>200</v>
      </c>
      <c r="M13" s="288">
        <v>10</v>
      </c>
      <c r="N13" s="281" t="str">
        <f t="shared" si="0"/>
        <v>D10</v>
      </c>
      <c r="O13" s="282" t="str">
        <f>VLOOKUP(N13,'Adicional - Op 1'!$A$3:$B$79,2)</f>
        <v>D</v>
      </c>
      <c r="P13" s="293" t="str">
        <f t="shared" si="18"/>
        <v>D</v>
      </c>
      <c r="Q13" s="294" t="str">
        <f t="shared" si="1"/>
        <v>D10</v>
      </c>
      <c r="R13" s="282" t="str">
        <f>IF(OR(Q13='Adicional - Op 2'!$A$6,Q13='Adicional - Op 2'!$A$7, Q13='Adicional - Op 2'!$A$8,Q13='Adicional - Op 2'!$A$9,Q13='Adicional - Op 2'!$A$10,Q13='Adicional - Op 2'!$A$11,Q13='Adicional - Op 2'!$A$12,Q13='Adicional - Op 2'!$A$13,Q13='Adicional - Op 2'!$A$14), "A", "")</f>
        <v/>
      </c>
      <c r="S13" s="282" t="str">
        <f>IF(OR(Q13='Adicional - Op 2'!$A$15,Q13='Adicional - Op 2'!$A$16,Q13='Adicional - Op 2'!$A$17,Q13='Adicional - Op 2'!$A$18,Q13='Adicional - Op 2'!$A$19,Q13='Adicional - Op 2'!$A$20,Q13='Adicional - Op 2'!$A$21,Q13='Adicional - Op 2'!$A$22,Q13='Adicional - Op 2'!$A$23,Q13='Adicional - Op 2'!$A$24,Q13='Adicional - Op 2'!$A$25,Q13='Adicional - Op 2'!$A$26,Q13='Adicional - Op 2'!$A$27,Q13='Adicional - Op 2'!$A$28,Q13='Adicional - Op 2'!$A$29,Q13='Adicional - Op 2'!$A$30),"B","")</f>
        <v/>
      </c>
      <c r="T13" s="282" t="str">
        <f>IF(OR(Q13='Adicional - Op 2'!$A$31,Q13='Adicional - Op 2'!$A$32,Q13='Adicional - Op 2'!$A$33,Q13='Adicional - Op 2'!$A$34),"C","")</f>
        <v/>
      </c>
      <c r="U13" s="282" t="str">
        <f>IF(OR(Q13='Adicional - Op 2'!$A$35,Q13='Adicional - Op 2'!$A$36,Q13='Adicional - Op 2'!$A$37),"D","")</f>
        <v>D</v>
      </c>
      <c r="V13" s="282" t="str">
        <f>IF(OR(Q13='Adicional - Op 2'!$A$38,Q13='Adicional - Op 2'!$A$39,Q13='Adicional - Op 2'!$A$40,Q13='Adicional - Op 2'!$A$41,Q13='Adicional - Op 2'!$A$42,Q13='Adicional - Op 2'!$A$43),"E","")</f>
        <v/>
      </c>
      <c r="W13" s="282" t="str">
        <f>IF(OR(Q13='Adicional - Op 2'!$A$44,Q13='Adicional - Op 2'!$A$45),"F","")</f>
        <v/>
      </c>
      <c r="X13" s="295" t="str">
        <f t="shared" si="19"/>
        <v>D</v>
      </c>
      <c r="Y13" s="296" t="str">
        <f>IF(P13=X13, "OK", MAL)</f>
        <v>OK</v>
      </c>
      <c r="Z13" s="73">
        <v>787294</v>
      </c>
      <c r="AA13" s="17">
        <v>694253</v>
      </c>
      <c r="AB13" s="17">
        <v>642802</v>
      </c>
      <c r="AC13" s="17">
        <v>564750</v>
      </c>
      <c r="AD13" s="17">
        <v>493591</v>
      </c>
      <c r="AE13" s="20">
        <v>406538</v>
      </c>
      <c r="AF13" s="70" t="str">
        <f t="shared" si="3"/>
        <v>2</v>
      </c>
      <c r="AG13" s="61" t="str">
        <f t="shared" si="4"/>
        <v>2</v>
      </c>
      <c r="AH13" s="61" t="str">
        <f t="shared" si="5"/>
        <v>2</v>
      </c>
      <c r="AI13" s="61" t="str">
        <f t="shared" si="6"/>
        <v>2</v>
      </c>
      <c r="AJ13" s="61" t="str">
        <f t="shared" si="7"/>
        <v>3</v>
      </c>
      <c r="AK13" s="62" t="str">
        <f t="shared" si="8"/>
        <v>3</v>
      </c>
      <c r="AL13" s="77">
        <f t="shared" si="9"/>
        <v>1.4167122964689201</v>
      </c>
      <c r="AM13" s="78">
        <f t="shared" si="10"/>
        <v>0.73462153343673819</v>
      </c>
      <c r="AN13" s="78">
        <f t="shared" si="11"/>
        <v>1.2334310523217988</v>
      </c>
      <c r="AO13" s="78">
        <f t="shared" si="12"/>
        <v>1.3558688134013588</v>
      </c>
      <c r="AP13" s="79">
        <f t="shared" si="13"/>
        <v>1.9592444617208664</v>
      </c>
      <c r="AQ13" s="1" t="str">
        <f t="shared" si="14"/>
        <v>Pampeana2</v>
      </c>
      <c r="AR13" s="1" t="str">
        <f t="shared" si="15"/>
        <v>Buenos Aires2</v>
      </c>
      <c r="AS13" s="1" t="str">
        <f t="shared" si="16"/>
        <v>Grandes</v>
      </c>
      <c r="AT13" s="1" t="str">
        <f t="shared" si="17"/>
        <v>Pampeana</v>
      </c>
      <c r="AU13" s="1" t="str">
        <f t="shared" si="20"/>
        <v>GrandesPampeana</v>
      </c>
    </row>
    <row r="14" spans="1:47" x14ac:dyDescent="0.25">
      <c r="A14" s="2" t="s">
        <v>1162</v>
      </c>
      <c r="B14" s="3" t="s">
        <v>37</v>
      </c>
      <c r="C14" s="3" t="s">
        <v>36</v>
      </c>
      <c r="D14" s="3" t="str">
        <f>VLOOKUP(C14,Regiones!B$4:C$27,2)</f>
        <v>Pampeana</v>
      </c>
      <c r="E14" s="16" t="s">
        <v>2</v>
      </c>
      <c r="F14" s="16" t="s">
        <v>1042</v>
      </c>
      <c r="G14" s="16"/>
      <c r="H14" s="16"/>
      <c r="I14" s="16"/>
      <c r="J14" s="16" t="s">
        <v>200</v>
      </c>
      <c r="K14" s="4"/>
      <c r="L14" s="4" t="s">
        <v>200</v>
      </c>
      <c r="M14" s="288">
        <v>8</v>
      </c>
      <c r="N14" s="281" t="str">
        <f t="shared" si="0"/>
        <v>D8</v>
      </c>
      <c r="O14" s="282" t="str">
        <f>VLOOKUP(N14,'Adicional - Op 1'!$A$3:$B$79,2)</f>
        <v>E</v>
      </c>
      <c r="P14" s="293" t="str">
        <f t="shared" si="18"/>
        <v>E</v>
      </c>
      <c r="Q14" s="294" t="str">
        <f t="shared" si="1"/>
        <v>D8</v>
      </c>
      <c r="R14" s="282" t="str">
        <f>IF(OR(Q14='Adicional - Op 2'!$A$6,Q14='Adicional - Op 2'!$A$7, Q14='Adicional - Op 2'!$A$8,Q14='Adicional - Op 2'!$A$9,Q14='Adicional - Op 2'!$A$10,Q14='Adicional - Op 2'!$A$11,Q14='Adicional - Op 2'!$A$12,Q14='Adicional - Op 2'!$A$13,Q14='Adicional - Op 2'!$A$14), "A", "")</f>
        <v/>
      </c>
      <c r="S14" s="282" t="str">
        <f>IF(OR(Q14='Adicional - Op 2'!$A$15,Q14='Adicional - Op 2'!$A$16,Q14='Adicional - Op 2'!$A$17,Q14='Adicional - Op 2'!$A$18,Q14='Adicional - Op 2'!$A$19,Q14='Adicional - Op 2'!$A$20,Q14='Adicional - Op 2'!$A$21,Q14='Adicional - Op 2'!$A$22,Q14='Adicional - Op 2'!$A$23,Q14='Adicional - Op 2'!$A$24,Q14='Adicional - Op 2'!$A$25,Q14='Adicional - Op 2'!$A$26,Q14='Adicional - Op 2'!$A$27,Q14='Adicional - Op 2'!$A$28,Q14='Adicional - Op 2'!$A$29,Q14='Adicional - Op 2'!$A$30),"B","")</f>
        <v/>
      </c>
      <c r="T14" s="282" t="str">
        <f>IF(OR(Q14='Adicional - Op 2'!$A$31,Q14='Adicional - Op 2'!$A$32,Q14='Adicional - Op 2'!$A$33,Q14='Adicional - Op 2'!$A$34),"C","")</f>
        <v/>
      </c>
      <c r="U14" s="282" t="str">
        <f>IF(OR(Q14='Adicional - Op 2'!$A$35,Q14='Adicional - Op 2'!$A$36,Q14='Adicional - Op 2'!$A$37),"D","")</f>
        <v/>
      </c>
      <c r="V14" s="282" t="str">
        <f>IF(OR(Q14='Adicional - Op 2'!$A$38,Q14='Adicional - Op 2'!$A$39,Q14='Adicional - Op 2'!$A$40,Q14='Adicional - Op 2'!$A$41,Q14='Adicional - Op 2'!$A$42,Q14='Adicional - Op 2'!$A$43),"E","")</f>
        <v>E</v>
      </c>
      <c r="W14" s="282" t="str">
        <f>IF(OR(Q14='Adicional - Op 2'!$A$44,Q14='Adicional - Op 2'!$A$45),"F","")</f>
        <v/>
      </c>
      <c r="X14" s="295" t="str">
        <f t="shared" si="19"/>
        <v>E</v>
      </c>
      <c r="Y14" s="296" t="str">
        <f>IF(P14=X14, "OK", MAL)</f>
        <v>OK</v>
      </c>
      <c r="Z14" s="73">
        <v>593337</v>
      </c>
      <c r="AA14" s="17">
        <v>541951</v>
      </c>
      <c r="AB14" s="17">
        <v>512876</v>
      </c>
      <c r="AC14" s="17">
        <v>415309</v>
      </c>
      <c r="AD14" s="17">
        <v>304615</v>
      </c>
      <c r="AE14" s="20">
        <v>215573</v>
      </c>
      <c r="AF14" s="70" t="str">
        <f t="shared" si="3"/>
        <v>2</v>
      </c>
      <c r="AG14" s="61" t="str">
        <f t="shared" si="4"/>
        <v>2</v>
      </c>
      <c r="AH14" s="61" t="str">
        <f t="shared" si="5"/>
        <v>2</v>
      </c>
      <c r="AI14" s="61" t="str">
        <f t="shared" si="6"/>
        <v>3</v>
      </c>
      <c r="AJ14" s="61" t="str">
        <f t="shared" si="7"/>
        <v>3</v>
      </c>
      <c r="AK14" s="62" t="str">
        <f t="shared" si="8"/>
        <v>3</v>
      </c>
      <c r="AL14" s="77">
        <f t="shared" si="9"/>
        <v>1.0184277989026493</v>
      </c>
      <c r="AM14" s="78">
        <f t="shared" si="10"/>
        <v>0.52553477349046773</v>
      </c>
      <c r="AN14" s="78">
        <f t="shared" si="11"/>
        <v>2.0183107865294989</v>
      </c>
      <c r="AO14" s="78">
        <f t="shared" si="12"/>
        <v>3.1482836192342072</v>
      </c>
      <c r="AP14" s="79">
        <f t="shared" si="13"/>
        <v>3.5179569207996821</v>
      </c>
      <c r="AQ14" s="1" t="str">
        <f t="shared" si="14"/>
        <v>Pampeana2</v>
      </c>
      <c r="AR14" s="1" t="str">
        <f t="shared" si="15"/>
        <v>Buenos Aires2</v>
      </c>
      <c r="AS14" s="1" t="str">
        <f t="shared" si="16"/>
        <v>Grandes</v>
      </c>
      <c r="AT14" s="1" t="str">
        <f t="shared" si="17"/>
        <v>Pampeana</v>
      </c>
      <c r="AU14" s="1" t="str">
        <f t="shared" si="20"/>
        <v>GrandesPampeana</v>
      </c>
    </row>
    <row r="15" spans="1:47" x14ac:dyDescent="0.25">
      <c r="A15" s="5" t="s">
        <v>686</v>
      </c>
      <c r="B15" s="6"/>
      <c r="C15" s="6" t="s">
        <v>687</v>
      </c>
      <c r="D15" s="3" t="str">
        <f>VLOOKUP(C15,Regiones!B$4:C$27,2)</f>
        <v>Noroeste</v>
      </c>
      <c r="E15" s="16" t="s">
        <v>2</v>
      </c>
      <c r="F15" s="16" t="s">
        <v>1042</v>
      </c>
      <c r="G15" s="16"/>
      <c r="H15" s="16" t="s">
        <v>4</v>
      </c>
      <c r="I15" s="16" t="s">
        <v>190</v>
      </c>
      <c r="J15" s="16" t="s">
        <v>3</v>
      </c>
      <c r="K15" s="4"/>
      <c r="L15" s="4" t="s">
        <v>3</v>
      </c>
      <c r="M15" s="288">
        <v>8</v>
      </c>
      <c r="N15" s="281" t="str">
        <f t="shared" si="0"/>
        <v>E8</v>
      </c>
      <c r="O15" s="282" t="str">
        <f>VLOOKUP(N15,'Adicional - Op 1'!$A$3:$B$79,2)</f>
        <v>E</v>
      </c>
      <c r="P15" s="293" t="str">
        <f t="shared" si="18"/>
        <v>E</v>
      </c>
      <c r="Q15" s="294" t="str">
        <f t="shared" si="1"/>
        <v>E8</v>
      </c>
      <c r="R15" s="282" t="str">
        <f>IF(OR(Q15='Adicional - Op 2'!$A$6,Q15='Adicional - Op 2'!$A$7, Q15='Adicional - Op 2'!$A$8,Q15='Adicional - Op 2'!$A$9,Q15='Adicional - Op 2'!$A$10,Q15='Adicional - Op 2'!$A$11,Q15='Adicional - Op 2'!$A$12,Q15='Adicional - Op 2'!$A$13,Q15='Adicional - Op 2'!$A$14), "A", "")</f>
        <v/>
      </c>
      <c r="S15" s="282" t="str">
        <f>IF(OR(Q15='Adicional - Op 2'!$A$15,Q15='Adicional - Op 2'!$A$16,Q15='Adicional - Op 2'!$A$17,Q15='Adicional - Op 2'!$A$18,Q15='Adicional - Op 2'!$A$19,Q15='Adicional - Op 2'!$A$20,Q15='Adicional - Op 2'!$A$21,Q15='Adicional - Op 2'!$A$22,Q15='Adicional - Op 2'!$A$23,Q15='Adicional - Op 2'!$A$24,Q15='Adicional - Op 2'!$A$25,Q15='Adicional - Op 2'!$A$26,Q15='Adicional - Op 2'!$A$27,Q15='Adicional - Op 2'!$A$28,Q15='Adicional - Op 2'!$A$29,Q15='Adicional - Op 2'!$A$30),"B","")</f>
        <v/>
      </c>
      <c r="T15" s="282" t="str">
        <f>IF(OR(Q15='Adicional - Op 2'!$A$31,Q15='Adicional - Op 2'!$A$32,Q15='Adicional - Op 2'!$A$33,Q15='Adicional - Op 2'!$A$34),"C","")</f>
        <v/>
      </c>
      <c r="U15" s="282" t="str">
        <f>IF(OR(Q15='Adicional - Op 2'!$A$35,Q15='Adicional - Op 2'!$A$36,Q15='Adicional - Op 2'!$A$37),"D","")</f>
        <v/>
      </c>
      <c r="V15" s="282" t="str">
        <f>IF(OR(Q15='Adicional - Op 2'!$A$38,Q15='Adicional - Op 2'!$A$39,Q15='Adicional - Op 2'!$A$40,Q15='Adicional - Op 2'!$A$41,Q15='Adicional - Op 2'!$A$42,Q15='Adicional - Op 2'!$A$43),"E","")</f>
        <v>E</v>
      </c>
      <c r="W15" s="282" t="str">
        <f>IF(OR(Q15='Adicional - Op 2'!$A$44,Q15='Adicional - Op 2'!$A$45),"F","")</f>
        <v/>
      </c>
      <c r="X15" s="295" t="str">
        <f t="shared" si="19"/>
        <v>E</v>
      </c>
      <c r="Y15" s="296" t="str">
        <f>IF(P15=X15, "OK", MAL)</f>
        <v>OK</v>
      </c>
      <c r="Z15" s="74">
        <v>551056</v>
      </c>
      <c r="AA15" s="12">
        <v>489876</v>
      </c>
      <c r="AB15" s="12">
        <v>385776</v>
      </c>
      <c r="AC15" s="12">
        <v>266865</v>
      </c>
      <c r="AD15" s="12">
        <v>184626</v>
      </c>
      <c r="AE15" s="13">
        <v>121638</v>
      </c>
      <c r="AF15" s="70" t="str">
        <f t="shared" si="3"/>
        <v>2</v>
      </c>
      <c r="AG15" s="61" t="str">
        <f t="shared" si="4"/>
        <v>3</v>
      </c>
      <c r="AH15" s="61" t="str">
        <f t="shared" si="5"/>
        <v>3</v>
      </c>
      <c r="AI15" s="61" t="str">
        <f t="shared" si="6"/>
        <v>3</v>
      </c>
      <c r="AJ15" s="61" t="str">
        <f t="shared" si="7"/>
        <v>3</v>
      </c>
      <c r="AK15" s="62" t="str">
        <f t="shared" si="8"/>
        <v>3</v>
      </c>
      <c r="AL15" s="77">
        <f t="shared" si="9"/>
        <v>1.3250797904391609</v>
      </c>
      <c r="AM15" s="78">
        <f t="shared" si="10"/>
        <v>2.29684941075599</v>
      </c>
      <c r="AN15" s="78">
        <f t="shared" si="11"/>
        <v>3.5513208005448971</v>
      </c>
      <c r="AO15" s="78">
        <f t="shared" si="12"/>
        <v>3.7528119132099871</v>
      </c>
      <c r="AP15" s="79">
        <f t="shared" si="13"/>
        <v>4.2611135339065944</v>
      </c>
      <c r="AQ15" s="1" t="str">
        <f t="shared" si="14"/>
        <v>Noroeste2</v>
      </c>
      <c r="AR15" s="1" t="str">
        <f t="shared" si="15"/>
        <v>Salta2</v>
      </c>
      <c r="AS15" s="1" t="str">
        <f t="shared" si="16"/>
        <v>Grandes</v>
      </c>
      <c r="AT15" s="1" t="str">
        <f t="shared" si="17"/>
        <v>Resto Extra Pampeana</v>
      </c>
      <c r="AU15" s="1" t="str">
        <f t="shared" si="20"/>
        <v>GrandesResto Extra Pampeana</v>
      </c>
    </row>
    <row r="16" spans="1:47" x14ac:dyDescent="0.25">
      <c r="A16" s="60" t="s">
        <v>1163</v>
      </c>
      <c r="B16" s="9" t="s">
        <v>739</v>
      </c>
      <c r="C16" s="9" t="s">
        <v>767</v>
      </c>
      <c r="D16" s="3" t="str">
        <f>VLOOKUP(C16,Regiones!B$4:C$27,2)</f>
        <v>Pampeana</v>
      </c>
      <c r="E16" s="10" t="s">
        <v>2</v>
      </c>
      <c r="F16" s="10"/>
      <c r="G16" s="10"/>
      <c r="H16" s="10" t="s">
        <v>4</v>
      </c>
      <c r="I16" s="10" t="s">
        <v>190</v>
      </c>
      <c r="J16" s="10" t="s">
        <v>3</v>
      </c>
      <c r="K16" s="11"/>
      <c r="L16" s="11" t="s">
        <v>3</v>
      </c>
      <c r="M16" s="288">
        <v>10</v>
      </c>
      <c r="N16" s="281" t="str">
        <f t="shared" si="0"/>
        <v>E10</v>
      </c>
      <c r="O16" s="282" t="str">
        <f>VLOOKUP(N16,'Adicional - Op 1'!$A$3:$B$79,2)</f>
        <v>E</v>
      </c>
      <c r="P16" s="293" t="str">
        <f t="shared" si="18"/>
        <v>E</v>
      </c>
      <c r="Q16" s="294" t="str">
        <f t="shared" si="1"/>
        <v>E10</v>
      </c>
      <c r="R16" s="282" t="str">
        <f>IF(OR(Q16='Adicional - Op 2'!$A$6,Q16='Adicional - Op 2'!$A$7, Q16='Adicional - Op 2'!$A$8,Q16='Adicional - Op 2'!$A$9,Q16='Adicional - Op 2'!$A$10,Q16='Adicional - Op 2'!$A$11,Q16='Adicional - Op 2'!$A$12,Q16='Adicional - Op 2'!$A$13,Q16='Adicional - Op 2'!$A$14), "A", "")</f>
        <v/>
      </c>
      <c r="S16" s="282" t="str">
        <f>IF(OR(Q16='Adicional - Op 2'!$A$15,Q16='Adicional - Op 2'!$A$16,Q16='Adicional - Op 2'!$A$17,Q16='Adicional - Op 2'!$A$18,Q16='Adicional - Op 2'!$A$19,Q16='Adicional - Op 2'!$A$20,Q16='Adicional - Op 2'!$A$21,Q16='Adicional - Op 2'!$A$22,Q16='Adicional - Op 2'!$A$23,Q16='Adicional - Op 2'!$A$24,Q16='Adicional - Op 2'!$A$25,Q16='Adicional - Op 2'!$A$26,Q16='Adicional - Op 2'!$A$27,Q16='Adicional - Op 2'!$A$28,Q16='Adicional - Op 2'!$A$29,Q16='Adicional - Op 2'!$A$30),"B","")</f>
        <v/>
      </c>
      <c r="T16" s="282" t="str">
        <f>IF(OR(Q16='Adicional - Op 2'!$A$31,Q16='Adicional - Op 2'!$A$32,Q16='Adicional - Op 2'!$A$33,Q16='Adicional - Op 2'!$A$34),"C","")</f>
        <v/>
      </c>
      <c r="U16" s="282" t="str">
        <f>IF(OR(Q16='Adicional - Op 2'!$A$35,Q16='Adicional - Op 2'!$A$36,Q16='Adicional - Op 2'!$A$37),"D","")</f>
        <v/>
      </c>
      <c r="V16" s="282" t="str">
        <f>IF(OR(Q16='Adicional - Op 2'!$A$38,Q16='Adicional - Op 2'!$A$39,Q16='Adicional - Op 2'!$A$40,Q16='Adicional - Op 2'!$A$41,Q16='Adicional - Op 2'!$A$42,Q16='Adicional - Op 2'!$A$43),"E","")</f>
        <v>E</v>
      </c>
      <c r="W16" s="282" t="str">
        <f>IF(OR(Q16='Adicional - Op 2'!$A$44,Q16='Adicional - Op 2'!$A$45),"F","")</f>
        <v/>
      </c>
      <c r="X16" s="295" t="str">
        <f t="shared" si="19"/>
        <v>E</v>
      </c>
      <c r="Y16" s="296" t="str">
        <f>IF(P16=X16, "OK", MAL)</f>
        <v>OK</v>
      </c>
      <c r="Z16" s="74">
        <v>467675</v>
      </c>
      <c r="AA16" s="12">
        <v>454238</v>
      </c>
      <c r="AB16" s="12">
        <v>407293</v>
      </c>
      <c r="AC16" s="12">
        <v>336829</v>
      </c>
      <c r="AD16" s="12">
        <v>279820</v>
      </c>
      <c r="AE16" s="13">
        <v>229594</v>
      </c>
      <c r="AF16" s="70" t="str">
        <f t="shared" si="3"/>
        <v>3</v>
      </c>
      <c r="AG16" s="61" t="str">
        <f t="shared" si="4"/>
        <v>3</v>
      </c>
      <c r="AH16" s="61" t="str">
        <f t="shared" si="5"/>
        <v>3</v>
      </c>
      <c r="AI16" s="61" t="str">
        <f t="shared" si="6"/>
        <v>3</v>
      </c>
      <c r="AJ16" s="61" t="str">
        <f t="shared" si="7"/>
        <v>3</v>
      </c>
      <c r="AK16" s="62" t="str">
        <f t="shared" si="8"/>
        <v>3</v>
      </c>
      <c r="AL16" s="77">
        <f t="shared" si="9"/>
        <v>0.32662084319694978</v>
      </c>
      <c r="AM16" s="78">
        <f t="shared" si="10"/>
        <v>1.0423576517323185</v>
      </c>
      <c r="AN16" s="78">
        <f t="shared" si="11"/>
        <v>1.815116007760565</v>
      </c>
      <c r="AO16" s="78">
        <f t="shared" si="12"/>
        <v>1.8715871238438635</v>
      </c>
      <c r="AP16" s="79">
        <f t="shared" si="13"/>
        <v>1.9980389122169422</v>
      </c>
      <c r="AQ16" s="1" t="str">
        <f t="shared" si="14"/>
        <v>Pampeana3</v>
      </c>
      <c r="AR16" s="1" t="str">
        <f t="shared" si="15"/>
        <v>Santa Fe3</v>
      </c>
      <c r="AS16" s="1" t="str">
        <f t="shared" si="16"/>
        <v>Intermedias</v>
      </c>
      <c r="AT16" s="1" t="str">
        <f t="shared" si="17"/>
        <v>Pampeana</v>
      </c>
      <c r="AU16" s="1" t="str">
        <f t="shared" si="20"/>
        <v>IntermediasPampeana</v>
      </c>
    </row>
    <row r="17" spans="1:47" x14ac:dyDescent="0.25">
      <c r="A17" s="5" t="s">
        <v>1164</v>
      </c>
      <c r="B17" s="6"/>
      <c r="C17" s="6" t="s">
        <v>723</v>
      </c>
      <c r="D17" s="3" t="str">
        <f>VLOOKUP(C17,Regiones!B$4:C$27,2)</f>
        <v>Cuyo</v>
      </c>
      <c r="E17" s="16" t="s">
        <v>2</v>
      </c>
      <c r="F17" s="16"/>
      <c r="G17" s="16"/>
      <c r="H17" s="16" t="s">
        <v>4</v>
      </c>
      <c r="I17" s="16" t="s">
        <v>190</v>
      </c>
      <c r="J17" s="16" t="s">
        <v>3</v>
      </c>
      <c r="K17" s="4"/>
      <c r="L17" s="4" t="s">
        <v>3</v>
      </c>
      <c r="M17" s="288">
        <v>10</v>
      </c>
      <c r="N17" s="281" t="str">
        <f t="shared" si="0"/>
        <v>E10</v>
      </c>
      <c r="O17" s="282" t="str">
        <f>VLOOKUP(N17,'Adicional - Op 1'!$A$3:$B$79,2)</f>
        <v>E</v>
      </c>
      <c r="P17" s="293" t="str">
        <f t="shared" si="18"/>
        <v>E</v>
      </c>
      <c r="Q17" s="294" t="str">
        <f t="shared" si="1"/>
        <v>E10</v>
      </c>
      <c r="R17" s="282" t="str">
        <f>IF(OR(Q17='Adicional - Op 2'!$A$6,Q17='Adicional - Op 2'!$A$7, Q17='Adicional - Op 2'!$A$8,Q17='Adicional - Op 2'!$A$9,Q17='Adicional - Op 2'!$A$10,Q17='Adicional - Op 2'!$A$11,Q17='Adicional - Op 2'!$A$12,Q17='Adicional - Op 2'!$A$13,Q17='Adicional - Op 2'!$A$14), "A", "")</f>
        <v/>
      </c>
      <c r="S17" s="282" t="str">
        <f>IF(OR(Q17='Adicional - Op 2'!$A$15,Q17='Adicional - Op 2'!$A$16,Q17='Adicional - Op 2'!$A$17,Q17='Adicional - Op 2'!$A$18,Q17='Adicional - Op 2'!$A$19,Q17='Adicional - Op 2'!$A$20,Q17='Adicional - Op 2'!$A$21,Q17='Adicional - Op 2'!$A$22,Q17='Adicional - Op 2'!$A$23,Q17='Adicional - Op 2'!$A$24,Q17='Adicional - Op 2'!$A$25,Q17='Adicional - Op 2'!$A$26,Q17='Adicional - Op 2'!$A$27,Q17='Adicional - Op 2'!$A$28,Q17='Adicional - Op 2'!$A$29,Q17='Adicional - Op 2'!$A$30),"B","")</f>
        <v/>
      </c>
      <c r="T17" s="282" t="str">
        <f>IF(OR(Q17='Adicional - Op 2'!$A$31,Q17='Adicional - Op 2'!$A$32,Q17='Adicional - Op 2'!$A$33,Q17='Adicional - Op 2'!$A$34),"C","")</f>
        <v/>
      </c>
      <c r="U17" s="282" t="str">
        <f>IF(OR(Q17='Adicional - Op 2'!$A$35,Q17='Adicional - Op 2'!$A$36,Q17='Adicional - Op 2'!$A$37),"D","")</f>
        <v/>
      </c>
      <c r="V17" s="282" t="str">
        <f>IF(OR(Q17='Adicional - Op 2'!$A$38,Q17='Adicional - Op 2'!$A$39,Q17='Adicional - Op 2'!$A$40,Q17='Adicional - Op 2'!$A$41,Q17='Adicional - Op 2'!$A$42,Q17='Adicional - Op 2'!$A$43),"E","")</f>
        <v>E</v>
      </c>
      <c r="W17" s="282" t="str">
        <f>IF(OR(Q17='Adicional - Op 2'!$A$44,Q17='Adicional - Op 2'!$A$45),"F","")</f>
        <v/>
      </c>
      <c r="X17" s="295" t="str">
        <f t="shared" si="19"/>
        <v>E</v>
      </c>
      <c r="Y17" s="296" t="str">
        <f>IF(P17=X17, "OK", MAL)</f>
        <v>OK</v>
      </c>
      <c r="Z17" s="73">
        <v>461213</v>
      </c>
      <c r="AA17" s="17">
        <v>421640</v>
      </c>
      <c r="AB17" s="17">
        <v>354760</v>
      </c>
      <c r="AC17" s="17">
        <v>293791</v>
      </c>
      <c r="AD17" s="17">
        <v>224256</v>
      </c>
      <c r="AE17" s="20">
        <v>190904</v>
      </c>
      <c r="AF17" s="70" t="str">
        <f t="shared" si="3"/>
        <v>3</v>
      </c>
      <c r="AG17" s="61" t="str">
        <f t="shared" si="4"/>
        <v>3</v>
      </c>
      <c r="AH17" s="61" t="str">
        <f t="shared" si="5"/>
        <v>3</v>
      </c>
      <c r="AI17" s="61" t="str">
        <f t="shared" si="6"/>
        <v>3</v>
      </c>
      <c r="AJ17" s="61" t="str">
        <f t="shared" si="7"/>
        <v>3</v>
      </c>
      <c r="AK17" s="62" t="str">
        <f t="shared" si="8"/>
        <v>3</v>
      </c>
      <c r="AL17" s="77">
        <f t="shared" si="9"/>
        <v>1.0084977803067707</v>
      </c>
      <c r="AM17" s="78">
        <f t="shared" si="10"/>
        <v>1.6552840037722178</v>
      </c>
      <c r="AN17" s="78">
        <f t="shared" si="11"/>
        <v>1.8017674299845994</v>
      </c>
      <c r="AO17" s="78">
        <f t="shared" si="12"/>
        <v>2.737606013727802</v>
      </c>
      <c r="AP17" s="79">
        <f t="shared" si="13"/>
        <v>1.6232089132077581</v>
      </c>
      <c r="AQ17" s="1" t="str">
        <f t="shared" si="14"/>
        <v>Cuyo3</v>
      </c>
      <c r="AR17" s="1" t="str">
        <f t="shared" si="15"/>
        <v>San Juan3</v>
      </c>
      <c r="AS17" s="1" t="str">
        <f t="shared" si="16"/>
        <v>Intermedias</v>
      </c>
      <c r="AT17" s="1" t="str">
        <f t="shared" si="17"/>
        <v>Resto Extra Pampeana</v>
      </c>
      <c r="AU17" s="1" t="str">
        <f t="shared" si="20"/>
        <v>IntermediasResto Extra Pampeana</v>
      </c>
    </row>
    <row r="18" spans="1:47" x14ac:dyDescent="0.25">
      <c r="A18" s="60" t="s">
        <v>197</v>
      </c>
      <c r="B18" s="9" t="s">
        <v>198</v>
      </c>
      <c r="C18" s="9" t="s">
        <v>199</v>
      </c>
      <c r="D18" s="3" t="str">
        <f>VLOOKUP(C18,Regiones!B$4:C$27,2)</f>
        <v>Noreste</v>
      </c>
      <c r="E18" s="10" t="s">
        <v>2</v>
      </c>
      <c r="F18" s="10"/>
      <c r="G18" s="10"/>
      <c r="H18" s="10" t="s">
        <v>4</v>
      </c>
      <c r="I18" s="10" t="s">
        <v>190</v>
      </c>
      <c r="J18" s="10" t="s">
        <v>200</v>
      </c>
      <c r="K18" s="11"/>
      <c r="L18" s="11" t="s">
        <v>200</v>
      </c>
      <c r="M18" s="289">
        <v>10</v>
      </c>
      <c r="N18" s="281" t="str">
        <f t="shared" si="0"/>
        <v>D10</v>
      </c>
      <c r="O18" s="282" t="str">
        <f>VLOOKUP(N18,'Adicional - Op 1'!$A$3:$B$79,2)</f>
        <v>D</v>
      </c>
      <c r="P18" s="293" t="str">
        <f t="shared" si="18"/>
        <v>D</v>
      </c>
      <c r="Q18" s="294" t="str">
        <f t="shared" si="1"/>
        <v>D10</v>
      </c>
      <c r="R18" s="282" t="str">
        <f>IF(OR(Q18='Adicional - Op 2'!$A$6,Q18='Adicional - Op 2'!$A$7, Q18='Adicional - Op 2'!$A$8,Q18='Adicional - Op 2'!$A$9,Q18='Adicional - Op 2'!$A$10,Q18='Adicional - Op 2'!$A$11,Q18='Adicional - Op 2'!$A$12,Q18='Adicional - Op 2'!$A$13,Q18='Adicional - Op 2'!$A$14), "A", "")</f>
        <v/>
      </c>
      <c r="S18" s="282" t="str">
        <f>IF(OR(Q18='Adicional - Op 2'!$A$15,Q18='Adicional - Op 2'!$A$16,Q18='Adicional - Op 2'!$A$17,Q18='Adicional - Op 2'!$A$18,Q18='Adicional - Op 2'!$A$19,Q18='Adicional - Op 2'!$A$20,Q18='Adicional - Op 2'!$A$21,Q18='Adicional - Op 2'!$A$22,Q18='Adicional - Op 2'!$A$23,Q18='Adicional - Op 2'!$A$24,Q18='Adicional - Op 2'!$A$25,Q18='Adicional - Op 2'!$A$26,Q18='Adicional - Op 2'!$A$27,Q18='Adicional - Op 2'!$A$28,Q18='Adicional - Op 2'!$A$29,Q18='Adicional - Op 2'!$A$30),"B","")</f>
        <v/>
      </c>
      <c r="T18" s="282" t="str">
        <f>IF(OR(Q18='Adicional - Op 2'!$A$31,Q18='Adicional - Op 2'!$A$32,Q18='Adicional - Op 2'!$A$33,Q18='Adicional - Op 2'!$A$34),"C","")</f>
        <v/>
      </c>
      <c r="U18" s="282" t="str">
        <f>IF(OR(Q18='Adicional - Op 2'!$A$35,Q18='Adicional - Op 2'!$A$36,Q18='Adicional - Op 2'!$A$37),"D","")</f>
        <v>D</v>
      </c>
      <c r="V18" s="282" t="str">
        <f>IF(OR(Q18='Adicional - Op 2'!$A$38,Q18='Adicional - Op 2'!$A$39,Q18='Adicional - Op 2'!$A$40,Q18='Adicional - Op 2'!$A$41,Q18='Adicional - Op 2'!$A$42,Q18='Adicional - Op 2'!$A$43),"E","")</f>
        <v/>
      </c>
      <c r="W18" s="282" t="str">
        <f>IF(OR(Q18='Adicional - Op 2'!$A$44,Q18='Adicional - Op 2'!$A$45),"F","")</f>
        <v/>
      </c>
      <c r="X18" s="295" t="str">
        <f t="shared" si="19"/>
        <v>D</v>
      </c>
      <c r="Y18" s="296" t="str">
        <f>IF(P18=X18, "OK", MAL)</f>
        <v>OK</v>
      </c>
      <c r="Z18" s="74">
        <v>385726</v>
      </c>
      <c r="AA18" s="12">
        <v>359590</v>
      </c>
      <c r="AB18" s="12">
        <v>292287</v>
      </c>
      <c r="AC18" s="12">
        <v>220104</v>
      </c>
      <c r="AD18" s="12">
        <v>148191</v>
      </c>
      <c r="AE18" s="13">
        <v>112338</v>
      </c>
      <c r="AF18" s="70" t="str">
        <f t="shared" si="3"/>
        <v>3</v>
      </c>
      <c r="AG18" s="61" t="str">
        <f t="shared" si="4"/>
        <v>3</v>
      </c>
      <c r="AH18" s="61" t="str">
        <f t="shared" si="5"/>
        <v>3</v>
      </c>
      <c r="AI18" s="61" t="str">
        <f t="shared" si="6"/>
        <v>3</v>
      </c>
      <c r="AJ18" s="61" t="str">
        <f t="shared" si="7"/>
        <v>3</v>
      </c>
      <c r="AK18" s="62" t="str">
        <f t="shared" si="8"/>
        <v>3</v>
      </c>
      <c r="AL18" s="77">
        <f t="shared" si="9"/>
        <v>0.78790633392010079</v>
      </c>
      <c r="AM18" s="78">
        <f t="shared" si="10"/>
        <v>1.9893803177675122</v>
      </c>
      <c r="AN18" s="78">
        <f t="shared" si="11"/>
        <v>2.7223439940270255</v>
      </c>
      <c r="AO18" s="78">
        <f t="shared" si="12"/>
        <v>4.0352728807021681</v>
      </c>
      <c r="AP18" s="79">
        <f t="shared" si="13"/>
        <v>2.8086163178922821</v>
      </c>
      <c r="AQ18" s="1" t="str">
        <f t="shared" si="14"/>
        <v>Noreste3</v>
      </c>
      <c r="AR18" s="1" t="str">
        <f t="shared" si="15"/>
        <v>Chaco3</v>
      </c>
      <c r="AS18" s="1" t="str">
        <f t="shared" si="16"/>
        <v>Intermedias</v>
      </c>
      <c r="AT18" s="1" t="str">
        <f t="shared" si="17"/>
        <v>Resto Extra Pampeana</v>
      </c>
      <c r="AU18" s="1" t="str">
        <f t="shared" si="20"/>
        <v>IntermediasResto Extra Pampeana</v>
      </c>
    </row>
    <row r="19" spans="1:47" x14ac:dyDescent="0.25">
      <c r="A19" s="45" t="s">
        <v>881</v>
      </c>
      <c r="B19" s="49"/>
      <c r="C19" s="49" t="s">
        <v>882</v>
      </c>
      <c r="D19" s="3" t="str">
        <f>VLOOKUP(C19,Regiones!B$4:C$27,2)</f>
        <v>Pampeana</v>
      </c>
      <c r="E19" s="63" t="s">
        <v>2</v>
      </c>
      <c r="F19" s="63"/>
      <c r="G19" s="63"/>
      <c r="H19" s="63" t="s">
        <v>4</v>
      </c>
      <c r="I19" s="63" t="s">
        <v>190</v>
      </c>
      <c r="J19" s="63" t="s">
        <v>3</v>
      </c>
      <c r="K19" s="55"/>
      <c r="L19" s="55" t="s">
        <v>3</v>
      </c>
      <c r="M19" s="289">
        <v>10</v>
      </c>
      <c r="N19" s="281" t="str">
        <f t="shared" si="0"/>
        <v>E10</v>
      </c>
      <c r="O19" s="282" t="str">
        <f>VLOOKUP(N19,'Adicional - Op 1'!$A$3:$B$79,2)</f>
        <v>E</v>
      </c>
      <c r="P19" s="293" t="str">
        <f t="shared" si="18"/>
        <v>E</v>
      </c>
      <c r="Q19" s="294" t="str">
        <f t="shared" si="1"/>
        <v>E10</v>
      </c>
      <c r="R19" s="282" t="str">
        <f>IF(OR(Q19='Adicional - Op 2'!$A$6,Q19='Adicional - Op 2'!$A$7, Q19='Adicional - Op 2'!$A$8,Q19='Adicional - Op 2'!$A$9,Q19='Adicional - Op 2'!$A$10,Q19='Adicional - Op 2'!$A$11,Q19='Adicional - Op 2'!$A$12,Q19='Adicional - Op 2'!$A$13,Q19='Adicional - Op 2'!$A$14), "A", "")</f>
        <v/>
      </c>
      <c r="S19" s="282" t="str">
        <f>IF(OR(Q19='Adicional - Op 2'!$A$15,Q19='Adicional - Op 2'!$A$16,Q19='Adicional - Op 2'!$A$17,Q19='Adicional - Op 2'!$A$18,Q19='Adicional - Op 2'!$A$19,Q19='Adicional - Op 2'!$A$20,Q19='Adicional - Op 2'!$A$21,Q19='Adicional - Op 2'!$A$22,Q19='Adicional - Op 2'!$A$23,Q19='Adicional - Op 2'!$A$24,Q19='Adicional - Op 2'!$A$25,Q19='Adicional - Op 2'!$A$26,Q19='Adicional - Op 2'!$A$27,Q19='Adicional - Op 2'!$A$28,Q19='Adicional - Op 2'!$A$29,Q19='Adicional - Op 2'!$A$30),"B","")</f>
        <v/>
      </c>
      <c r="T19" s="282" t="str">
        <f>IF(OR(Q19='Adicional - Op 2'!$A$31,Q19='Adicional - Op 2'!$A$32,Q19='Adicional - Op 2'!$A$33,Q19='Adicional - Op 2'!$A$34),"C","")</f>
        <v/>
      </c>
      <c r="U19" s="282" t="str">
        <f>IF(OR(Q19='Adicional - Op 2'!$A$35,Q19='Adicional - Op 2'!$A$36,Q19='Adicional - Op 2'!$A$37),"D","")</f>
        <v/>
      </c>
      <c r="V19" s="282" t="str">
        <f>IF(OR(Q19='Adicional - Op 2'!$A$38,Q19='Adicional - Op 2'!$A$39,Q19='Adicional - Op 2'!$A$40,Q19='Adicional - Op 2'!$A$41,Q19='Adicional - Op 2'!$A$42,Q19='Adicional - Op 2'!$A$43),"E","")</f>
        <v>E</v>
      </c>
      <c r="W19" s="282" t="str">
        <f>IF(OR(Q19='Adicional - Op 2'!$A$44,Q19='Adicional - Op 2'!$A$45),"F","")</f>
        <v/>
      </c>
      <c r="X19" s="295" t="str">
        <f t="shared" si="19"/>
        <v>E</v>
      </c>
      <c r="Y19" s="296" t="str">
        <f>IF(P19=X19, "OK", MAL)</f>
        <v>OK</v>
      </c>
      <c r="Z19" s="74">
        <v>360923</v>
      </c>
      <c r="AA19" s="12">
        <v>327974</v>
      </c>
      <c r="AB19" s="12">
        <v>263471</v>
      </c>
      <c r="AC19" s="12">
        <v>199532</v>
      </c>
      <c r="AD19" s="12">
        <v>140576</v>
      </c>
      <c r="AE19" s="13">
        <v>112745</v>
      </c>
      <c r="AF19" s="70" t="str">
        <f t="shared" si="3"/>
        <v>3</v>
      </c>
      <c r="AG19" s="61" t="str">
        <f t="shared" si="4"/>
        <v>3</v>
      </c>
      <c r="AH19" s="61" t="str">
        <f t="shared" si="5"/>
        <v>3</v>
      </c>
      <c r="AI19" s="61" t="str">
        <f t="shared" si="6"/>
        <v>3</v>
      </c>
      <c r="AJ19" s="61" t="str">
        <f t="shared" si="7"/>
        <v>3</v>
      </c>
      <c r="AK19" s="62" t="str">
        <f t="shared" si="8"/>
        <v>3</v>
      </c>
      <c r="AL19" s="77">
        <f t="shared" si="9"/>
        <v>1.0765624253235635</v>
      </c>
      <c r="AM19" s="78">
        <f t="shared" si="10"/>
        <v>2.1034815504741768</v>
      </c>
      <c r="AN19" s="78">
        <f t="shared" si="11"/>
        <v>2.667229630548797</v>
      </c>
      <c r="AO19" s="78">
        <f t="shared" si="12"/>
        <v>3.5643151008445417</v>
      </c>
      <c r="AP19" s="79">
        <f t="shared" si="13"/>
        <v>2.230712836772899</v>
      </c>
      <c r="AQ19" s="1" t="str">
        <f t="shared" si="14"/>
        <v>Pampeana3</v>
      </c>
      <c r="AR19" s="1" t="str">
        <f t="shared" si="15"/>
        <v>Santiago del Estero3</v>
      </c>
      <c r="AS19" s="1" t="str">
        <f t="shared" si="16"/>
        <v>Intermedias</v>
      </c>
      <c r="AT19" s="1" t="str">
        <f t="shared" si="17"/>
        <v>Pampeana</v>
      </c>
      <c r="AU19" s="1" t="str">
        <f t="shared" si="20"/>
        <v>IntermediasPampeana</v>
      </c>
    </row>
    <row r="20" spans="1:47" x14ac:dyDescent="0.25">
      <c r="A20" s="5" t="s">
        <v>1165</v>
      </c>
      <c r="B20" s="6" t="s">
        <v>395</v>
      </c>
      <c r="C20" s="6" t="s">
        <v>396</v>
      </c>
      <c r="D20" s="3" t="str">
        <f>VLOOKUP(C20,Regiones!B$4:C$27,2)</f>
        <v>Noreste</v>
      </c>
      <c r="E20" s="16" t="s">
        <v>2</v>
      </c>
      <c r="F20" s="16"/>
      <c r="G20" s="16"/>
      <c r="H20" s="16" t="s">
        <v>4</v>
      </c>
      <c r="I20" s="16" t="s">
        <v>190</v>
      </c>
      <c r="J20" s="16" t="s">
        <v>6</v>
      </c>
      <c r="K20" s="4"/>
      <c r="L20" s="4" t="s">
        <v>3</v>
      </c>
      <c r="M20" s="289">
        <v>10</v>
      </c>
      <c r="N20" s="281" t="str">
        <f t="shared" si="0"/>
        <v>E10</v>
      </c>
      <c r="O20" s="282" t="str">
        <f>VLOOKUP(N20,'Adicional - Op 1'!$A$3:$B$79,2)</f>
        <v>E</v>
      </c>
      <c r="P20" s="293" t="str">
        <f t="shared" si="18"/>
        <v>E</v>
      </c>
      <c r="Q20" s="294" t="str">
        <f t="shared" si="1"/>
        <v>E10</v>
      </c>
      <c r="R20" s="282" t="str">
        <f>IF(OR(Q20='Adicional - Op 2'!$A$6,Q20='Adicional - Op 2'!$A$7, Q20='Adicional - Op 2'!$A$8,Q20='Adicional - Op 2'!$A$9,Q20='Adicional - Op 2'!$A$10,Q20='Adicional - Op 2'!$A$11,Q20='Adicional - Op 2'!$A$12,Q20='Adicional - Op 2'!$A$13,Q20='Adicional - Op 2'!$A$14), "A", "")</f>
        <v/>
      </c>
      <c r="S20" s="282" t="str">
        <f>IF(OR(Q20='Adicional - Op 2'!$A$15,Q20='Adicional - Op 2'!$A$16,Q20='Adicional - Op 2'!$A$17,Q20='Adicional - Op 2'!$A$18,Q20='Adicional - Op 2'!$A$19,Q20='Adicional - Op 2'!$A$20,Q20='Adicional - Op 2'!$A$21,Q20='Adicional - Op 2'!$A$22,Q20='Adicional - Op 2'!$A$23,Q20='Adicional - Op 2'!$A$24,Q20='Adicional - Op 2'!$A$25,Q20='Adicional - Op 2'!$A$26,Q20='Adicional - Op 2'!$A$27,Q20='Adicional - Op 2'!$A$28,Q20='Adicional - Op 2'!$A$29,Q20='Adicional - Op 2'!$A$30),"B","")</f>
        <v/>
      </c>
      <c r="T20" s="282" t="str">
        <f>IF(OR(Q20='Adicional - Op 2'!$A$31,Q20='Adicional - Op 2'!$A$32,Q20='Adicional - Op 2'!$A$33,Q20='Adicional - Op 2'!$A$34),"C","")</f>
        <v/>
      </c>
      <c r="U20" s="282" t="str">
        <f>IF(OR(Q20='Adicional - Op 2'!$A$35,Q20='Adicional - Op 2'!$A$36,Q20='Adicional - Op 2'!$A$37),"D","")</f>
        <v/>
      </c>
      <c r="V20" s="282" t="str">
        <f>IF(OR(Q20='Adicional - Op 2'!$A$38,Q20='Adicional - Op 2'!$A$39,Q20='Adicional - Op 2'!$A$40,Q20='Adicional - Op 2'!$A$41,Q20='Adicional - Op 2'!$A$42,Q20='Adicional - Op 2'!$A$43),"E","")</f>
        <v>E</v>
      </c>
      <c r="W20" s="282" t="str">
        <f>IF(OR(Q20='Adicional - Op 2'!$A$44,Q20='Adicional - Op 2'!$A$45),"F","")</f>
        <v/>
      </c>
      <c r="X20" s="295" t="str">
        <f t="shared" si="19"/>
        <v>E</v>
      </c>
      <c r="Y20" s="296" t="str">
        <f>IF(P20=X20, "OK", MAL)</f>
        <v>OK</v>
      </c>
      <c r="Z20" s="73">
        <v>346334</v>
      </c>
      <c r="AA20" s="17">
        <v>316782</v>
      </c>
      <c r="AB20" s="17">
        <v>258103</v>
      </c>
      <c r="AC20" s="17">
        <v>179590</v>
      </c>
      <c r="AD20" s="17">
        <v>132510</v>
      </c>
      <c r="AE20" s="20">
        <v>97507</v>
      </c>
      <c r="AF20" s="70" t="str">
        <f t="shared" si="3"/>
        <v>3</v>
      </c>
      <c r="AG20" s="61" t="str">
        <f t="shared" si="4"/>
        <v>3</v>
      </c>
      <c r="AH20" s="61" t="str">
        <f t="shared" si="5"/>
        <v>3</v>
      </c>
      <c r="AI20" s="61" t="str">
        <f t="shared" si="6"/>
        <v>3</v>
      </c>
      <c r="AJ20" s="61" t="str">
        <f t="shared" si="7"/>
        <v>3</v>
      </c>
      <c r="AK20" s="62" t="str">
        <f t="shared" si="8"/>
        <v>4</v>
      </c>
      <c r="AL20" s="77">
        <f t="shared" si="9"/>
        <v>1.0026417311849229</v>
      </c>
      <c r="AM20" s="78">
        <f t="shared" si="10"/>
        <v>1.9663753186424771</v>
      </c>
      <c r="AN20" s="78">
        <f t="shared" si="11"/>
        <v>3.4941507382487753</v>
      </c>
      <c r="AO20" s="78">
        <f t="shared" si="12"/>
        <v>3.0868690965370367</v>
      </c>
      <c r="AP20" s="79">
        <f t="shared" si="13"/>
        <v>3.1148669951292578</v>
      </c>
      <c r="AQ20" s="1" t="str">
        <f t="shared" si="14"/>
        <v>Noreste3</v>
      </c>
      <c r="AR20" s="1" t="str">
        <f t="shared" si="15"/>
        <v>Corrientes3</v>
      </c>
      <c r="AS20" s="1" t="str">
        <f t="shared" si="16"/>
        <v>Intermedias</v>
      </c>
      <c r="AT20" s="1" t="str">
        <f t="shared" si="17"/>
        <v>Resto Extra Pampeana</v>
      </c>
      <c r="AU20" s="1" t="str">
        <f t="shared" si="20"/>
        <v>IntermediasResto Extra Pampeana</v>
      </c>
    </row>
    <row r="21" spans="1:47" x14ac:dyDescent="0.25">
      <c r="A21" s="60" t="s">
        <v>1166</v>
      </c>
      <c r="B21" s="9" t="s">
        <v>395</v>
      </c>
      <c r="C21" s="9" t="s">
        <v>604</v>
      </c>
      <c r="D21" s="3" t="str">
        <f>VLOOKUP(C21,Regiones!B$4:C$27,2)</f>
        <v>Noreste</v>
      </c>
      <c r="E21" s="10" t="s">
        <v>2</v>
      </c>
      <c r="F21" s="44"/>
      <c r="G21" s="10"/>
      <c r="H21" s="44"/>
      <c r="I21" s="16" t="s">
        <v>190</v>
      </c>
      <c r="J21" s="10" t="s">
        <v>3</v>
      </c>
      <c r="K21" s="11"/>
      <c r="L21" s="11" t="s">
        <v>3</v>
      </c>
      <c r="M21" s="289">
        <v>10</v>
      </c>
      <c r="N21" s="281" t="str">
        <f t="shared" si="0"/>
        <v>E10</v>
      </c>
      <c r="O21" s="282" t="str">
        <f>VLOOKUP(N21,'Adicional - Op 1'!$A$3:$B$79,2)</f>
        <v>E</v>
      </c>
      <c r="P21" s="293" t="str">
        <f t="shared" si="18"/>
        <v>E</v>
      </c>
      <c r="Q21" s="294" t="str">
        <f t="shared" si="1"/>
        <v>E10</v>
      </c>
      <c r="R21" s="282" t="str">
        <f>IF(OR(Q21='Adicional - Op 2'!$A$6,Q21='Adicional - Op 2'!$A$7, Q21='Adicional - Op 2'!$A$8,Q21='Adicional - Op 2'!$A$9,Q21='Adicional - Op 2'!$A$10,Q21='Adicional - Op 2'!$A$11,Q21='Adicional - Op 2'!$A$12,Q21='Adicional - Op 2'!$A$13,Q21='Adicional - Op 2'!$A$14), "A", "")</f>
        <v/>
      </c>
      <c r="S21" s="282" t="str">
        <f>IF(OR(Q21='Adicional - Op 2'!$A$15,Q21='Adicional - Op 2'!$A$16,Q21='Adicional - Op 2'!$A$17,Q21='Adicional - Op 2'!$A$18,Q21='Adicional - Op 2'!$A$19,Q21='Adicional - Op 2'!$A$20,Q21='Adicional - Op 2'!$A$21,Q21='Adicional - Op 2'!$A$22,Q21='Adicional - Op 2'!$A$23,Q21='Adicional - Op 2'!$A$24,Q21='Adicional - Op 2'!$A$25,Q21='Adicional - Op 2'!$A$26,Q21='Adicional - Op 2'!$A$27,Q21='Adicional - Op 2'!$A$28,Q21='Adicional - Op 2'!$A$29,Q21='Adicional - Op 2'!$A$30),"B","")</f>
        <v/>
      </c>
      <c r="T21" s="282" t="str">
        <f>IF(OR(Q21='Adicional - Op 2'!$A$31,Q21='Adicional - Op 2'!$A$32,Q21='Adicional - Op 2'!$A$33,Q21='Adicional - Op 2'!$A$34),"C","")</f>
        <v/>
      </c>
      <c r="U21" s="282" t="str">
        <f>IF(OR(Q21='Adicional - Op 2'!$A$35,Q21='Adicional - Op 2'!$A$36,Q21='Adicional - Op 2'!$A$37),"D","")</f>
        <v/>
      </c>
      <c r="V21" s="282" t="str">
        <f>IF(OR(Q21='Adicional - Op 2'!$A$38,Q21='Adicional - Op 2'!$A$39,Q21='Adicional - Op 2'!$A$40,Q21='Adicional - Op 2'!$A$41,Q21='Adicional - Op 2'!$A$42,Q21='Adicional - Op 2'!$A$43),"E","")</f>
        <v>E</v>
      </c>
      <c r="W21" s="282" t="str">
        <f>IF(OR(Q21='Adicional - Op 2'!$A$44,Q21='Adicional - Op 2'!$A$45),"F","")</f>
        <v/>
      </c>
      <c r="X21" s="295" t="str">
        <f t="shared" si="19"/>
        <v>E</v>
      </c>
      <c r="Y21" s="296" t="str">
        <f>IF(P21=X21, "OK", MAL)</f>
        <v>OK</v>
      </c>
      <c r="Z21" s="74">
        <v>319469</v>
      </c>
      <c r="AA21" s="12">
        <v>279961</v>
      </c>
      <c r="AB21" s="12">
        <v>213686</v>
      </c>
      <c r="AC21" s="12">
        <v>145797</v>
      </c>
      <c r="AD21" s="12">
        <v>100974</v>
      </c>
      <c r="AE21" s="13">
        <v>73865</v>
      </c>
      <c r="AF21" s="70" t="str">
        <f t="shared" si="3"/>
        <v>3</v>
      </c>
      <c r="AG21" s="61" t="str">
        <f t="shared" si="4"/>
        <v>3</v>
      </c>
      <c r="AH21" s="61" t="str">
        <f t="shared" si="5"/>
        <v>3</v>
      </c>
      <c r="AI21" s="61" t="str">
        <f t="shared" si="6"/>
        <v>3</v>
      </c>
      <c r="AJ21" s="61" t="str">
        <f t="shared" si="7"/>
        <v>3</v>
      </c>
      <c r="AK21" s="62" t="str">
        <f t="shared" si="8"/>
        <v>4</v>
      </c>
      <c r="AL21" s="77">
        <f t="shared" si="9"/>
        <v>1.4875771041935615</v>
      </c>
      <c r="AM21" s="78">
        <f t="shared" si="10"/>
        <v>2.601150493607709</v>
      </c>
      <c r="AN21" s="78">
        <f t="shared" si="11"/>
        <v>3.6865201874327838</v>
      </c>
      <c r="AO21" s="78">
        <f t="shared" si="12"/>
        <v>3.7418295324554389</v>
      </c>
      <c r="AP21" s="79">
        <f t="shared" si="13"/>
        <v>3.1756196572904343</v>
      </c>
      <c r="AQ21" s="1" t="str">
        <f t="shared" si="14"/>
        <v>Noreste3</v>
      </c>
      <c r="AR21" s="1" t="str">
        <f t="shared" si="15"/>
        <v>Misiones3</v>
      </c>
      <c r="AS21" s="1" t="str">
        <f t="shared" si="16"/>
        <v>Intermedias</v>
      </c>
      <c r="AT21" s="1" t="str">
        <f t="shared" si="17"/>
        <v>Resto Extra Pampeana</v>
      </c>
      <c r="AU21" s="1" t="str">
        <f t="shared" si="20"/>
        <v>IntermediasResto Extra Pampeana</v>
      </c>
    </row>
    <row r="22" spans="1:47" x14ac:dyDescent="0.25">
      <c r="A22" s="5" t="s">
        <v>1167</v>
      </c>
      <c r="B22" s="6" t="s">
        <v>485</v>
      </c>
      <c r="C22" s="6" t="s">
        <v>486</v>
      </c>
      <c r="D22" s="3" t="str">
        <f>VLOOKUP(C22,Regiones!B$4:C$27,2)</f>
        <v>Noroeste</v>
      </c>
      <c r="E22" s="16" t="s">
        <v>2</v>
      </c>
      <c r="F22" s="16"/>
      <c r="G22" s="16"/>
      <c r="H22" s="16" t="s">
        <v>4</v>
      </c>
      <c r="I22" s="16" t="s">
        <v>190</v>
      </c>
      <c r="J22" s="16" t="s">
        <v>200</v>
      </c>
      <c r="K22" s="4"/>
      <c r="L22" s="4" t="s">
        <v>3</v>
      </c>
      <c r="M22" s="289">
        <v>10</v>
      </c>
      <c r="N22" s="281" t="str">
        <f t="shared" ref="N22:N40" si="21">CONCATENATE(L22,M22)</f>
        <v>E10</v>
      </c>
      <c r="O22" s="282" t="str">
        <f>VLOOKUP(N22,'Adicional - Op 1'!$A$3:$B$79,2)</f>
        <v>E</v>
      </c>
      <c r="P22" s="293" t="str">
        <f t="shared" si="18"/>
        <v>E</v>
      </c>
      <c r="Q22" s="294" t="str">
        <f t="shared" ref="Q22:Q40" si="22">CONCATENATE(L22,M22)</f>
        <v>E10</v>
      </c>
      <c r="R22" s="282" t="str">
        <f>IF(OR(Q22='Adicional - Op 2'!$A$6,Q22='Adicional - Op 2'!$A$7, Q22='Adicional - Op 2'!$A$8,Q22='Adicional - Op 2'!$A$9,Q22='Adicional - Op 2'!$A$10,Q22='Adicional - Op 2'!$A$11,Q22='Adicional - Op 2'!$A$12,Q22='Adicional - Op 2'!$A$13,Q22='Adicional - Op 2'!$A$14), "A", "")</f>
        <v/>
      </c>
      <c r="S22" s="282" t="str">
        <f>IF(OR(Q22='Adicional - Op 2'!$A$15,Q22='Adicional - Op 2'!$A$16,Q22='Adicional - Op 2'!$A$17,Q22='Adicional - Op 2'!$A$18,Q22='Adicional - Op 2'!$A$19,Q22='Adicional - Op 2'!$A$20,Q22='Adicional - Op 2'!$A$21,Q22='Adicional - Op 2'!$A$22,Q22='Adicional - Op 2'!$A$23,Q22='Adicional - Op 2'!$A$24,Q22='Adicional - Op 2'!$A$25,Q22='Adicional - Op 2'!$A$26,Q22='Adicional - Op 2'!$A$27,Q22='Adicional - Op 2'!$A$28,Q22='Adicional - Op 2'!$A$29,Q22='Adicional - Op 2'!$A$30),"B","")</f>
        <v/>
      </c>
      <c r="T22" s="282" t="str">
        <f>IF(OR(Q22='Adicional - Op 2'!$A$31,Q22='Adicional - Op 2'!$A$32,Q22='Adicional - Op 2'!$A$33,Q22='Adicional - Op 2'!$A$34),"C","")</f>
        <v/>
      </c>
      <c r="U22" s="282" t="str">
        <f>IF(OR(Q22='Adicional - Op 2'!$A$35,Q22='Adicional - Op 2'!$A$36,Q22='Adicional - Op 2'!$A$37),"D","")</f>
        <v/>
      </c>
      <c r="V22" s="282" t="str">
        <f>IF(OR(Q22='Adicional - Op 2'!$A$38,Q22='Adicional - Op 2'!$A$39,Q22='Adicional - Op 2'!$A$40,Q22='Adicional - Op 2'!$A$41,Q22='Adicional - Op 2'!$A$42,Q22='Adicional - Op 2'!$A$43),"E","")</f>
        <v>E</v>
      </c>
      <c r="W22" s="282" t="str">
        <f>IF(OR(Q22='Adicional - Op 2'!$A$44,Q22='Adicional - Op 2'!$A$45),"F","")</f>
        <v/>
      </c>
      <c r="X22" s="295" t="str">
        <f t="shared" ref="X22:X40" si="23">CONCATENATE(R22,S22,T22,U22,V22,W22)</f>
        <v>E</v>
      </c>
      <c r="Y22" s="296" t="str">
        <f>IF(P22=X22, "OK", MAL)</f>
        <v>OK</v>
      </c>
      <c r="Z22" s="73">
        <v>310106</v>
      </c>
      <c r="AA22" s="17">
        <v>278336</v>
      </c>
      <c r="AB22" s="17">
        <v>219924</v>
      </c>
      <c r="AC22" s="17">
        <v>153461</v>
      </c>
      <c r="AD22" s="17">
        <v>99040</v>
      </c>
      <c r="AE22" s="20">
        <v>55644</v>
      </c>
      <c r="AF22" s="70" t="str">
        <f t="shared" si="3"/>
        <v>3</v>
      </c>
      <c r="AG22" s="61" t="str">
        <f t="shared" si="4"/>
        <v>3</v>
      </c>
      <c r="AH22" s="61" t="str">
        <f t="shared" si="5"/>
        <v>3</v>
      </c>
      <c r="AI22" s="61" t="str">
        <f t="shared" si="6"/>
        <v>3</v>
      </c>
      <c r="AJ22" s="61" t="str">
        <f t="shared" si="7"/>
        <v>4</v>
      </c>
      <c r="AK22" s="62" t="str">
        <f t="shared" si="8"/>
        <v>4</v>
      </c>
      <c r="AL22" s="77">
        <f t="shared" si="9"/>
        <v>1.2163442594456024</v>
      </c>
      <c r="AM22" s="78">
        <f t="shared" si="10"/>
        <v>2.264294410496722</v>
      </c>
      <c r="AN22" s="78">
        <f t="shared" si="11"/>
        <v>3.4662553175774389</v>
      </c>
      <c r="AO22" s="78">
        <f t="shared" si="12"/>
        <v>4.4765298458262635</v>
      </c>
      <c r="AP22" s="79">
        <f t="shared" si="13"/>
        <v>5.9349409821166406</v>
      </c>
      <c r="AQ22" s="1" t="str">
        <f t="shared" si="14"/>
        <v>Noroeste3</v>
      </c>
      <c r="AR22" s="1" t="str">
        <f t="shared" si="15"/>
        <v>Jujuy3</v>
      </c>
      <c r="AS22" s="1" t="str">
        <f t="shared" si="16"/>
        <v>Intermedias</v>
      </c>
      <c r="AT22" s="1" t="str">
        <f t="shared" si="17"/>
        <v>Resto Extra Pampeana</v>
      </c>
      <c r="AU22" s="1" t="str">
        <f t="shared" si="20"/>
        <v>IntermediasResto Extra Pampeana</v>
      </c>
    </row>
    <row r="23" spans="1:47" x14ac:dyDescent="0.25">
      <c r="A23" s="2" t="s">
        <v>38</v>
      </c>
      <c r="B23" s="3" t="s">
        <v>38</v>
      </c>
      <c r="C23" s="3" t="s">
        <v>36</v>
      </c>
      <c r="D23" s="3" t="str">
        <f>VLOOKUP(C23,Regiones!B$4:C$27,2)</f>
        <v>Pampeana</v>
      </c>
      <c r="E23" s="16" t="s">
        <v>2</v>
      </c>
      <c r="F23" s="16"/>
      <c r="G23" s="16"/>
      <c r="H23" s="16"/>
      <c r="I23" s="16"/>
      <c r="J23" s="16" t="s">
        <v>200</v>
      </c>
      <c r="K23" s="4"/>
      <c r="L23" s="4" t="s">
        <v>200</v>
      </c>
      <c r="M23" s="289">
        <v>10</v>
      </c>
      <c r="N23" s="281" t="str">
        <f t="shared" si="21"/>
        <v>D10</v>
      </c>
      <c r="O23" s="282" t="str">
        <f>VLOOKUP(N23,'Adicional - Op 1'!$A$3:$B$79,2)</f>
        <v>D</v>
      </c>
      <c r="P23" s="293" t="str">
        <f t="shared" si="18"/>
        <v>D</v>
      </c>
      <c r="Q23" s="294" t="str">
        <f t="shared" si="22"/>
        <v>D10</v>
      </c>
      <c r="R23" s="282" t="str">
        <f>IF(OR(Q23='Adicional - Op 2'!$A$6,Q23='Adicional - Op 2'!$A$7, Q23='Adicional - Op 2'!$A$8,Q23='Adicional - Op 2'!$A$9,Q23='Adicional - Op 2'!$A$10,Q23='Adicional - Op 2'!$A$11,Q23='Adicional - Op 2'!$A$12,Q23='Adicional - Op 2'!$A$13,Q23='Adicional - Op 2'!$A$14), "A", "")</f>
        <v/>
      </c>
      <c r="S23" s="282" t="str">
        <f>IF(OR(Q23='Adicional - Op 2'!$A$15,Q23='Adicional - Op 2'!$A$16,Q23='Adicional - Op 2'!$A$17,Q23='Adicional - Op 2'!$A$18,Q23='Adicional - Op 2'!$A$19,Q23='Adicional - Op 2'!$A$20,Q23='Adicional - Op 2'!$A$21,Q23='Adicional - Op 2'!$A$22,Q23='Adicional - Op 2'!$A$23,Q23='Adicional - Op 2'!$A$24,Q23='Adicional - Op 2'!$A$25,Q23='Adicional - Op 2'!$A$26,Q23='Adicional - Op 2'!$A$27,Q23='Adicional - Op 2'!$A$28,Q23='Adicional - Op 2'!$A$29,Q23='Adicional - Op 2'!$A$30),"B","")</f>
        <v/>
      </c>
      <c r="T23" s="282" t="str">
        <f>IF(OR(Q23='Adicional - Op 2'!$A$31,Q23='Adicional - Op 2'!$A$32,Q23='Adicional - Op 2'!$A$33,Q23='Adicional - Op 2'!$A$34),"C","")</f>
        <v/>
      </c>
      <c r="U23" s="282" t="str">
        <f>IF(OR(Q23='Adicional - Op 2'!$A$35,Q23='Adicional - Op 2'!$A$36,Q23='Adicional - Op 2'!$A$37),"D","")</f>
        <v>D</v>
      </c>
      <c r="V23" s="282" t="str">
        <f>IF(OR(Q23='Adicional - Op 2'!$A$38,Q23='Adicional - Op 2'!$A$39,Q23='Adicional - Op 2'!$A$40,Q23='Adicional - Op 2'!$A$41,Q23='Adicional - Op 2'!$A$42,Q23='Adicional - Op 2'!$A$43),"E","")</f>
        <v/>
      </c>
      <c r="W23" s="282" t="str">
        <f>IF(OR(Q23='Adicional - Op 2'!$A$44,Q23='Adicional - Op 2'!$A$45),"F","")</f>
        <v/>
      </c>
      <c r="X23" s="295" t="str">
        <f t="shared" si="23"/>
        <v>D</v>
      </c>
      <c r="Y23" s="296" t="str">
        <f>IF(P23=X23, "OK", MAL)</f>
        <v>OK</v>
      </c>
      <c r="Z23" s="73">
        <v>291327</v>
      </c>
      <c r="AA23" s="17">
        <v>274509</v>
      </c>
      <c r="AB23" s="17">
        <v>260096</v>
      </c>
      <c r="AC23" s="17">
        <v>223818</v>
      </c>
      <c r="AD23" s="17">
        <v>181617</v>
      </c>
      <c r="AE23" s="20">
        <v>143309</v>
      </c>
      <c r="AF23" s="70" t="str">
        <f t="shared" si="3"/>
        <v>3</v>
      </c>
      <c r="AG23" s="61" t="str">
        <f t="shared" si="4"/>
        <v>3</v>
      </c>
      <c r="AH23" s="61" t="str">
        <f t="shared" si="5"/>
        <v>3</v>
      </c>
      <c r="AI23" s="61" t="str">
        <f t="shared" si="6"/>
        <v>3</v>
      </c>
      <c r="AJ23" s="61" t="str">
        <f t="shared" si="7"/>
        <v>3</v>
      </c>
      <c r="AK23" s="62" t="str">
        <f t="shared" si="8"/>
        <v>3</v>
      </c>
      <c r="AL23" s="77">
        <f t="shared" si="9"/>
        <v>0.66734327976714325</v>
      </c>
      <c r="AM23" s="78">
        <f t="shared" si="10"/>
        <v>0.51398993323488318</v>
      </c>
      <c r="AN23" s="78">
        <f t="shared" si="11"/>
        <v>1.4326807763046443</v>
      </c>
      <c r="AO23" s="78">
        <f t="shared" si="12"/>
        <v>2.111310811677102</v>
      </c>
      <c r="AP23" s="79">
        <f t="shared" si="13"/>
        <v>2.3972523354314781</v>
      </c>
      <c r="AQ23" s="1" t="str">
        <f t="shared" si="14"/>
        <v>Pampeana3</v>
      </c>
      <c r="AR23" s="1" t="str">
        <f t="shared" si="15"/>
        <v>Buenos Aires3</v>
      </c>
      <c r="AS23" s="1" t="str">
        <f t="shared" si="16"/>
        <v>Intermedias</v>
      </c>
      <c r="AT23" s="1" t="str">
        <f t="shared" si="17"/>
        <v>Pampeana</v>
      </c>
      <c r="AU23" s="1" t="str">
        <f t="shared" si="20"/>
        <v>IntermediasPampeana</v>
      </c>
    </row>
    <row r="24" spans="1:47" x14ac:dyDescent="0.25">
      <c r="A24" s="5" t="s">
        <v>427</v>
      </c>
      <c r="B24" s="6" t="s">
        <v>428</v>
      </c>
      <c r="C24" s="6" t="s">
        <v>429</v>
      </c>
      <c r="D24" s="3" t="str">
        <f>VLOOKUP(C24,Regiones!B$4:C$27,2)</f>
        <v>Pampeana</v>
      </c>
      <c r="E24" s="16" t="s">
        <v>2</v>
      </c>
      <c r="F24" s="16"/>
      <c r="G24" s="16"/>
      <c r="H24" s="16" t="s">
        <v>4</v>
      </c>
      <c r="I24" s="16" t="s">
        <v>190</v>
      </c>
      <c r="J24" s="16" t="s">
        <v>3</v>
      </c>
      <c r="K24" s="4"/>
      <c r="L24" s="4" t="s">
        <v>3</v>
      </c>
      <c r="M24" s="289">
        <v>10</v>
      </c>
      <c r="N24" s="281" t="str">
        <f t="shared" si="21"/>
        <v>E10</v>
      </c>
      <c r="O24" s="282" t="str">
        <f>VLOOKUP(N24,'Adicional - Op 1'!$A$3:$B$79,2)</f>
        <v>E</v>
      </c>
      <c r="P24" s="293" t="str">
        <f t="shared" si="18"/>
        <v>E</v>
      </c>
      <c r="Q24" s="294" t="str">
        <f t="shared" si="22"/>
        <v>E10</v>
      </c>
      <c r="R24" s="282" t="str">
        <f>IF(OR(Q24='Adicional - Op 2'!$A$6,Q24='Adicional - Op 2'!$A$7, Q24='Adicional - Op 2'!$A$8,Q24='Adicional - Op 2'!$A$9,Q24='Adicional - Op 2'!$A$10,Q24='Adicional - Op 2'!$A$11,Q24='Adicional - Op 2'!$A$12,Q24='Adicional - Op 2'!$A$13,Q24='Adicional - Op 2'!$A$14), "A", "")</f>
        <v/>
      </c>
      <c r="S24" s="282" t="str">
        <f>IF(OR(Q24='Adicional - Op 2'!$A$15,Q24='Adicional - Op 2'!$A$16,Q24='Adicional - Op 2'!$A$17,Q24='Adicional - Op 2'!$A$18,Q24='Adicional - Op 2'!$A$19,Q24='Adicional - Op 2'!$A$20,Q24='Adicional - Op 2'!$A$21,Q24='Adicional - Op 2'!$A$22,Q24='Adicional - Op 2'!$A$23,Q24='Adicional - Op 2'!$A$24,Q24='Adicional - Op 2'!$A$25,Q24='Adicional - Op 2'!$A$26,Q24='Adicional - Op 2'!$A$27,Q24='Adicional - Op 2'!$A$28,Q24='Adicional - Op 2'!$A$29,Q24='Adicional - Op 2'!$A$30),"B","")</f>
        <v/>
      </c>
      <c r="T24" s="282" t="str">
        <f>IF(OR(Q24='Adicional - Op 2'!$A$31,Q24='Adicional - Op 2'!$A$32,Q24='Adicional - Op 2'!$A$33,Q24='Adicional - Op 2'!$A$34),"C","")</f>
        <v/>
      </c>
      <c r="U24" s="282" t="str">
        <f>IF(OR(Q24='Adicional - Op 2'!$A$35,Q24='Adicional - Op 2'!$A$36,Q24='Adicional - Op 2'!$A$37),"D","")</f>
        <v/>
      </c>
      <c r="V24" s="282" t="str">
        <f>IF(OR(Q24='Adicional - Op 2'!$A$38,Q24='Adicional - Op 2'!$A$39,Q24='Adicional - Op 2'!$A$40,Q24='Adicional - Op 2'!$A$41,Q24='Adicional - Op 2'!$A$42,Q24='Adicional - Op 2'!$A$43),"E","")</f>
        <v>E</v>
      </c>
      <c r="W24" s="282" t="str">
        <f>IF(OR(Q24='Adicional - Op 2'!$A$44,Q24='Adicional - Op 2'!$A$45),"F","")</f>
        <v/>
      </c>
      <c r="X24" s="295" t="str">
        <f t="shared" si="23"/>
        <v>E</v>
      </c>
      <c r="Y24" s="296" t="str">
        <f>IF(P24=X24, "OK", MAL)</f>
        <v>OK</v>
      </c>
      <c r="Z24" s="73">
        <v>264076</v>
      </c>
      <c r="AA24" s="17">
        <v>247310</v>
      </c>
      <c r="AB24" s="17">
        <v>211936</v>
      </c>
      <c r="AC24" s="17">
        <v>163077</v>
      </c>
      <c r="AD24" s="17">
        <v>128193</v>
      </c>
      <c r="AE24" s="75">
        <v>111267</v>
      </c>
      <c r="AF24" s="70" t="str">
        <f t="shared" si="3"/>
        <v>3</v>
      </c>
      <c r="AG24" s="61" t="str">
        <f t="shared" si="4"/>
        <v>3</v>
      </c>
      <c r="AH24" s="61" t="str">
        <f t="shared" si="5"/>
        <v>3</v>
      </c>
      <c r="AI24" s="61" t="str">
        <f t="shared" si="6"/>
        <v>3</v>
      </c>
      <c r="AJ24" s="61" t="str">
        <f t="shared" si="7"/>
        <v>3</v>
      </c>
      <c r="AK24" s="62" t="str">
        <f t="shared" si="8"/>
        <v>3</v>
      </c>
      <c r="AL24" s="77">
        <f t="shared" si="9"/>
        <v>0.73641563961674894</v>
      </c>
      <c r="AM24" s="78">
        <f t="shared" si="10"/>
        <v>1.4781013708287249</v>
      </c>
      <c r="AN24" s="78">
        <f t="shared" si="11"/>
        <v>2.5126955610886479</v>
      </c>
      <c r="AO24" s="78">
        <f t="shared" si="12"/>
        <v>2.4360539607769316</v>
      </c>
      <c r="AP24" s="79">
        <f t="shared" si="13"/>
        <v>1.4261155939759476</v>
      </c>
      <c r="AQ24" s="1" t="str">
        <f t="shared" si="14"/>
        <v>Pampeana3</v>
      </c>
      <c r="AR24" s="1" t="str">
        <f t="shared" si="15"/>
        <v>Entre Ríos3</v>
      </c>
      <c r="AS24" s="1" t="str">
        <f t="shared" si="16"/>
        <v>Intermedias</v>
      </c>
      <c r="AT24" s="1" t="str">
        <f t="shared" si="17"/>
        <v>Pampeana</v>
      </c>
      <c r="AU24" s="1" t="str">
        <f t="shared" si="20"/>
        <v>IntermediasPampeana</v>
      </c>
    </row>
    <row r="25" spans="1:47" x14ac:dyDescent="0.25">
      <c r="A25" s="60" t="s">
        <v>1168</v>
      </c>
      <c r="B25" s="9" t="s">
        <v>638</v>
      </c>
      <c r="C25" s="9" t="s">
        <v>639</v>
      </c>
      <c r="D25" s="3" t="str">
        <f>VLOOKUP(C25,Regiones!B$4:C$27,2)</f>
        <v>Comahue</v>
      </c>
      <c r="E25" s="10" t="s">
        <v>2</v>
      </c>
      <c r="F25" s="10"/>
      <c r="G25" s="10" t="s">
        <v>4</v>
      </c>
      <c r="H25" s="10"/>
      <c r="I25" s="10" t="s">
        <v>190</v>
      </c>
      <c r="J25" s="10" t="s">
        <v>21</v>
      </c>
      <c r="K25" s="11"/>
      <c r="L25" s="11" t="s">
        <v>200</v>
      </c>
      <c r="M25" s="289">
        <v>10</v>
      </c>
      <c r="N25" s="281" t="str">
        <f t="shared" si="21"/>
        <v>D10</v>
      </c>
      <c r="O25" s="282" t="str">
        <f>VLOOKUP(N25,'Adicional - Op 1'!$A$3:$B$79,2)</f>
        <v>D</v>
      </c>
      <c r="P25" s="293" t="str">
        <f t="shared" si="18"/>
        <v>D</v>
      </c>
      <c r="Q25" s="294" t="str">
        <f t="shared" si="22"/>
        <v>D10</v>
      </c>
      <c r="R25" s="282" t="str">
        <f>IF(OR(Q25='Adicional - Op 2'!$A$6,Q25='Adicional - Op 2'!$A$7, Q25='Adicional - Op 2'!$A$8,Q25='Adicional - Op 2'!$A$9,Q25='Adicional - Op 2'!$A$10,Q25='Adicional - Op 2'!$A$11,Q25='Adicional - Op 2'!$A$12,Q25='Adicional - Op 2'!$A$13,Q25='Adicional - Op 2'!$A$14), "A", "")</f>
        <v/>
      </c>
      <c r="S25" s="282" t="str">
        <f>IF(OR(Q25='Adicional - Op 2'!$A$15,Q25='Adicional - Op 2'!$A$16,Q25='Adicional - Op 2'!$A$17,Q25='Adicional - Op 2'!$A$18,Q25='Adicional - Op 2'!$A$19,Q25='Adicional - Op 2'!$A$20,Q25='Adicional - Op 2'!$A$21,Q25='Adicional - Op 2'!$A$22,Q25='Adicional - Op 2'!$A$23,Q25='Adicional - Op 2'!$A$24,Q25='Adicional - Op 2'!$A$25,Q25='Adicional - Op 2'!$A$26,Q25='Adicional - Op 2'!$A$27,Q25='Adicional - Op 2'!$A$28,Q25='Adicional - Op 2'!$A$29,Q25='Adicional - Op 2'!$A$30),"B","")</f>
        <v/>
      </c>
      <c r="T25" s="282" t="str">
        <f>IF(OR(Q25='Adicional - Op 2'!$A$31,Q25='Adicional - Op 2'!$A$32,Q25='Adicional - Op 2'!$A$33,Q25='Adicional - Op 2'!$A$34),"C","")</f>
        <v/>
      </c>
      <c r="U25" s="282" t="str">
        <f>IF(OR(Q25='Adicional - Op 2'!$A$35,Q25='Adicional - Op 2'!$A$36,Q25='Adicional - Op 2'!$A$37),"D","")</f>
        <v>D</v>
      </c>
      <c r="V25" s="282" t="str">
        <f>IF(OR(Q25='Adicional - Op 2'!$A$38,Q25='Adicional - Op 2'!$A$39,Q25='Adicional - Op 2'!$A$40,Q25='Adicional - Op 2'!$A$41,Q25='Adicional - Op 2'!$A$42,Q25='Adicional - Op 2'!$A$43),"E","")</f>
        <v/>
      </c>
      <c r="W25" s="282" t="str">
        <f>IF(OR(Q25='Adicional - Op 2'!$A$44,Q25='Adicional - Op 2'!$A$45),"F","")</f>
        <v/>
      </c>
      <c r="X25" s="295" t="str">
        <f t="shared" si="23"/>
        <v>D</v>
      </c>
      <c r="Y25" s="296" t="str">
        <f>IF(P25=X25, "OK", MAL)</f>
        <v>OK</v>
      </c>
      <c r="Z25" s="74">
        <v>263588</v>
      </c>
      <c r="AA25" s="12">
        <v>224742</v>
      </c>
      <c r="AB25" s="12">
        <v>183579</v>
      </c>
      <c r="AC25" s="12">
        <v>98102</v>
      </c>
      <c r="AD25" s="12">
        <v>45581</v>
      </c>
      <c r="AE25" s="13">
        <v>27517</v>
      </c>
      <c r="AF25" s="70" t="str">
        <f t="shared" si="3"/>
        <v>3</v>
      </c>
      <c r="AG25" s="61" t="str">
        <f t="shared" si="4"/>
        <v>3</v>
      </c>
      <c r="AH25" s="61" t="str">
        <f t="shared" si="5"/>
        <v>3</v>
      </c>
      <c r="AI25" s="61" t="str">
        <f t="shared" si="6"/>
        <v>4</v>
      </c>
      <c r="AJ25" s="61" t="str">
        <f t="shared" si="7"/>
        <v>5</v>
      </c>
      <c r="AK25" s="62" t="str">
        <f t="shared" si="8"/>
        <v>5</v>
      </c>
      <c r="AL25" s="77">
        <f t="shared" si="9"/>
        <v>1.799377500503702</v>
      </c>
      <c r="AM25" s="78">
        <f t="shared" si="10"/>
        <v>1.9416899890348529</v>
      </c>
      <c r="AN25" s="78">
        <f t="shared" si="11"/>
        <v>6.1136662900403316</v>
      </c>
      <c r="AO25" s="78">
        <f t="shared" si="12"/>
        <v>7.9665940643822877</v>
      </c>
      <c r="AP25" s="79">
        <f t="shared" si="13"/>
        <v>5.1763939213205896</v>
      </c>
      <c r="AQ25" s="1" t="str">
        <f t="shared" si="14"/>
        <v>Comahue3</v>
      </c>
      <c r="AR25" s="1" t="str">
        <f t="shared" si="15"/>
        <v>Neuquén3</v>
      </c>
      <c r="AS25" s="1" t="str">
        <f t="shared" si="16"/>
        <v>Intermedias</v>
      </c>
      <c r="AT25" s="1" t="str">
        <f t="shared" si="17"/>
        <v>Comahue</v>
      </c>
      <c r="AU25" s="1" t="str">
        <f t="shared" si="20"/>
        <v>IntermediasComahue</v>
      </c>
    </row>
    <row r="26" spans="1:47" x14ac:dyDescent="0.25">
      <c r="A26" s="5" t="s">
        <v>461</v>
      </c>
      <c r="B26" s="6" t="s">
        <v>461</v>
      </c>
      <c r="C26" s="6" t="s">
        <v>461</v>
      </c>
      <c r="D26" s="3" t="str">
        <f>VLOOKUP(C26,Regiones!B$4:C$27,2)</f>
        <v>Noreste</v>
      </c>
      <c r="E26" s="16"/>
      <c r="F26" s="16"/>
      <c r="G26" s="16"/>
      <c r="H26" s="16" t="s">
        <v>4</v>
      </c>
      <c r="I26" s="16" t="s">
        <v>203</v>
      </c>
      <c r="J26" s="16" t="s">
        <v>6</v>
      </c>
      <c r="K26" s="4"/>
      <c r="L26" s="4" t="s">
        <v>6</v>
      </c>
      <c r="M26" s="289">
        <v>10</v>
      </c>
      <c r="N26" s="281" t="str">
        <f t="shared" si="21"/>
        <v>F10</v>
      </c>
      <c r="O26" s="282" t="str">
        <f>VLOOKUP(N26,'Adicional - Op 1'!$A$3:$B$79,2)</f>
        <v>F</v>
      </c>
      <c r="P26" s="293" t="str">
        <f t="shared" si="18"/>
        <v>F</v>
      </c>
      <c r="Q26" s="294" t="str">
        <f t="shared" si="22"/>
        <v>F10</v>
      </c>
      <c r="R26" s="282" t="str">
        <f>IF(OR(Q26='Adicional - Op 2'!$A$6,Q26='Adicional - Op 2'!$A$7, Q26='Adicional - Op 2'!$A$8,Q26='Adicional - Op 2'!$A$9,Q26='Adicional - Op 2'!$A$10,Q26='Adicional - Op 2'!$A$11,Q26='Adicional - Op 2'!$A$12,Q26='Adicional - Op 2'!$A$13,Q26='Adicional - Op 2'!$A$14), "A", "")</f>
        <v/>
      </c>
      <c r="S26" s="282" t="str">
        <f>IF(OR(Q26='Adicional - Op 2'!$A$15,Q26='Adicional - Op 2'!$A$16,Q26='Adicional - Op 2'!$A$17,Q26='Adicional - Op 2'!$A$18,Q26='Adicional - Op 2'!$A$19,Q26='Adicional - Op 2'!$A$20,Q26='Adicional - Op 2'!$A$21,Q26='Adicional - Op 2'!$A$22,Q26='Adicional - Op 2'!$A$23,Q26='Adicional - Op 2'!$A$24,Q26='Adicional - Op 2'!$A$25,Q26='Adicional - Op 2'!$A$26,Q26='Adicional - Op 2'!$A$27,Q26='Adicional - Op 2'!$A$28,Q26='Adicional - Op 2'!$A$29,Q26='Adicional - Op 2'!$A$30),"B","")</f>
        <v/>
      </c>
      <c r="T26" s="282" t="str">
        <f>IF(OR(Q26='Adicional - Op 2'!$A$31,Q26='Adicional - Op 2'!$A$32,Q26='Adicional - Op 2'!$A$33,Q26='Adicional - Op 2'!$A$34),"C","")</f>
        <v/>
      </c>
      <c r="U26" s="282" t="str">
        <f>IF(OR(Q26='Adicional - Op 2'!$A$35,Q26='Adicional - Op 2'!$A$36,Q26='Adicional - Op 2'!$A$37),"D","")</f>
        <v/>
      </c>
      <c r="V26" s="282" t="str">
        <f>IF(OR(Q26='Adicional - Op 2'!$A$38,Q26='Adicional - Op 2'!$A$39,Q26='Adicional - Op 2'!$A$40,Q26='Adicional - Op 2'!$A$41,Q26='Adicional - Op 2'!$A$42,Q26='Adicional - Op 2'!$A$43),"E","")</f>
        <v/>
      </c>
      <c r="W26" s="282" t="str">
        <f>IF(OR(Q26='Adicional - Op 2'!$A$44,Q26='Adicional - Op 2'!$A$45),"F","")</f>
        <v>F</v>
      </c>
      <c r="X26" s="295" t="str">
        <f t="shared" si="23"/>
        <v>F</v>
      </c>
      <c r="Y26" s="296" t="str">
        <f>IF(P26=X26, "OK", MAL)</f>
        <v>OK</v>
      </c>
      <c r="Z26" s="73">
        <v>222226</v>
      </c>
      <c r="AA26" s="17">
        <v>198074</v>
      </c>
      <c r="AB26" s="17">
        <v>147636</v>
      </c>
      <c r="AC26" s="17">
        <v>95067</v>
      </c>
      <c r="AD26" s="17">
        <v>61071</v>
      </c>
      <c r="AE26" s="20">
        <v>36499</v>
      </c>
      <c r="AF26" s="70" t="str">
        <f t="shared" si="3"/>
        <v>3</v>
      </c>
      <c r="AG26" s="61" t="str">
        <f t="shared" si="4"/>
        <v>3</v>
      </c>
      <c r="AH26" s="61" t="str">
        <f t="shared" si="5"/>
        <v>3</v>
      </c>
      <c r="AI26" s="61" t="str">
        <f t="shared" si="6"/>
        <v>4</v>
      </c>
      <c r="AJ26" s="61" t="str">
        <f t="shared" si="7"/>
        <v>4</v>
      </c>
      <c r="AK26" s="62" t="str">
        <f t="shared" si="8"/>
        <v>5</v>
      </c>
      <c r="AL26" s="77">
        <f t="shared" si="9"/>
        <v>1.2952765152928583</v>
      </c>
      <c r="AM26" s="78">
        <f t="shared" si="10"/>
        <v>2.8330279106638905</v>
      </c>
      <c r="AN26" s="78">
        <f t="shared" si="11"/>
        <v>4.2563479318669986</v>
      </c>
      <c r="AO26" s="78">
        <f t="shared" si="12"/>
        <v>4.5248314209498863</v>
      </c>
      <c r="AP26" s="79">
        <f t="shared" si="13"/>
        <v>5.2823103203161086</v>
      </c>
      <c r="AQ26" s="1" t="str">
        <f t="shared" si="14"/>
        <v>Noreste3</v>
      </c>
      <c r="AR26" s="1" t="str">
        <f t="shared" si="15"/>
        <v>Formosa3</v>
      </c>
      <c r="AS26" s="1" t="str">
        <f t="shared" si="16"/>
        <v>Intermedias</v>
      </c>
      <c r="AT26" s="1" t="str">
        <f t="shared" si="17"/>
        <v>Resto Extra Pampeana</v>
      </c>
      <c r="AU26" s="1" t="str">
        <f t="shared" si="20"/>
        <v>IntermediasResto Extra Pampeana</v>
      </c>
    </row>
    <row r="27" spans="1:47" x14ac:dyDescent="0.25">
      <c r="A27" s="2" t="s">
        <v>0</v>
      </c>
      <c r="B27" s="3"/>
      <c r="C27" s="3" t="s">
        <v>1</v>
      </c>
      <c r="D27" s="3" t="str">
        <f>VLOOKUP(C27,Regiones!B$4:C$27,2)</f>
        <v>Noroeste</v>
      </c>
      <c r="E27" s="16" t="s">
        <v>2</v>
      </c>
      <c r="F27" s="16"/>
      <c r="G27" s="16"/>
      <c r="H27" s="16"/>
      <c r="I27" s="16"/>
      <c r="J27" s="16" t="s">
        <v>3</v>
      </c>
      <c r="K27" s="4"/>
      <c r="L27" s="4" t="s">
        <v>3</v>
      </c>
      <c r="M27" s="289">
        <v>10</v>
      </c>
      <c r="N27" s="281" t="str">
        <f t="shared" si="21"/>
        <v>E10</v>
      </c>
      <c r="O27" s="282" t="str">
        <f>VLOOKUP(N27,'Adicional - Op 1'!$A$3:$B$79,2)</f>
        <v>E</v>
      </c>
      <c r="P27" s="293" t="str">
        <f t="shared" si="18"/>
        <v>E</v>
      </c>
      <c r="Q27" s="294" t="str">
        <f t="shared" si="22"/>
        <v>E10</v>
      </c>
      <c r="R27" s="282" t="str">
        <f>IF(OR(Q27='Adicional - Op 2'!$A$6,Q27='Adicional - Op 2'!$A$7, Q27='Adicional - Op 2'!$A$8,Q27='Adicional - Op 2'!$A$9,Q27='Adicional - Op 2'!$A$10,Q27='Adicional - Op 2'!$A$11,Q27='Adicional - Op 2'!$A$12,Q27='Adicional - Op 2'!$A$13,Q27='Adicional - Op 2'!$A$14), "A", "")</f>
        <v/>
      </c>
      <c r="S27" s="282" t="str">
        <f>IF(OR(Q27='Adicional - Op 2'!$A$15,Q27='Adicional - Op 2'!$A$16,Q27='Adicional - Op 2'!$A$17,Q27='Adicional - Op 2'!$A$18,Q27='Adicional - Op 2'!$A$19,Q27='Adicional - Op 2'!$A$20,Q27='Adicional - Op 2'!$A$21,Q27='Adicional - Op 2'!$A$22,Q27='Adicional - Op 2'!$A$23,Q27='Adicional - Op 2'!$A$24,Q27='Adicional - Op 2'!$A$25,Q27='Adicional - Op 2'!$A$26,Q27='Adicional - Op 2'!$A$27,Q27='Adicional - Op 2'!$A$28,Q27='Adicional - Op 2'!$A$29,Q27='Adicional - Op 2'!$A$30),"B","")</f>
        <v/>
      </c>
      <c r="T27" s="282" t="str">
        <f>IF(OR(Q27='Adicional - Op 2'!$A$31,Q27='Adicional - Op 2'!$A$32,Q27='Adicional - Op 2'!$A$33,Q27='Adicional - Op 2'!$A$34),"C","")</f>
        <v/>
      </c>
      <c r="U27" s="282" t="str">
        <f>IF(OR(Q27='Adicional - Op 2'!$A$35,Q27='Adicional - Op 2'!$A$36,Q27='Adicional - Op 2'!$A$37),"D","")</f>
        <v/>
      </c>
      <c r="V27" s="282" t="str">
        <f>IF(OR(Q27='Adicional - Op 2'!$A$38,Q27='Adicional - Op 2'!$A$39,Q27='Adicional - Op 2'!$A$40,Q27='Adicional - Op 2'!$A$41,Q27='Adicional - Op 2'!$A$42,Q27='Adicional - Op 2'!$A$43),"E","")</f>
        <v>E</v>
      </c>
      <c r="W27" s="282" t="str">
        <f>IF(OR(Q27='Adicional - Op 2'!$A$44,Q27='Adicional - Op 2'!$A$45),"F","")</f>
        <v/>
      </c>
      <c r="X27" s="295" t="str">
        <f t="shared" si="23"/>
        <v>E</v>
      </c>
      <c r="Y27" s="296" t="str">
        <f>IF(P27=X27, "OK", MAL)</f>
        <v>OK</v>
      </c>
      <c r="Z27" s="73">
        <v>195055</v>
      </c>
      <c r="AA27" s="17">
        <v>171923</v>
      </c>
      <c r="AB27" s="17">
        <v>132626</v>
      </c>
      <c r="AC27" s="17">
        <v>90851</v>
      </c>
      <c r="AD27" s="17">
        <v>66918</v>
      </c>
      <c r="AE27" s="20">
        <v>60586</v>
      </c>
      <c r="AF27" s="70" t="str">
        <f t="shared" si="3"/>
        <v>3</v>
      </c>
      <c r="AG27" s="61" t="str">
        <f t="shared" si="4"/>
        <v>3</v>
      </c>
      <c r="AH27" s="61" t="str">
        <f t="shared" si="5"/>
        <v>3</v>
      </c>
      <c r="AI27" s="61" t="str">
        <f t="shared" si="6"/>
        <v>4</v>
      </c>
      <c r="AJ27" s="61" t="str">
        <f t="shared" si="7"/>
        <v>4</v>
      </c>
      <c r="AK27" s="62" t="str">
        <f t="shared" si="8"/>
        <v>4</v>
      </c>
      <c r="AL27" s="77">
        <f t="shared" si="9"/>
        <v>1.4220392655414997</v>
      </c>
      <c r="AM27" s="78">
        <f t="shared" si="10"/>
        <v>2.4975376984388915</v>
      </c>
      <c r="AN27" s="78">
        <f t="shared" si="11"/>
        <v>3.6474480473790267</v>
      </c>
      <c r="AO27" s="78">
        <f t="shared" si="12"/>
        <v>3.1047505692467734</v>
      </c>
      <c r="AP27" s="79">
        <f t="shared" si="13"/>
        <v>0.99899846296597383</v>
      </c>
      <c r="AQ27" s="1" t="str">
        <f t="shared" si="14"/>
        <v>Noroeste3</v>
      </c>
      <c r="AR27" s="1" t="str">
        <f t="shared" si="15"/>
        <v>Catamarca3</v>
      </c>
      <c r="AS27" s="1" t="str">
        <f t="shared" si="16"/>
        <v>Intermedias</v>
      </c>
      <c r="AT27" s="1" t="str">
        <f t="shared" si="17"/>
        <v>Resto Extra Pampeana</v>
      </c>
      <c r="AU27" s="1" t="str">
        <f t="shared" si="20"/>
        <v>IntermediasResto Extra Pampeana</v>
      </c>
    </row>
    <row r="28" spans="1:47" x14ac:dyDescent="0.25">
      <c r="A28" s="60" t="s">
        <v>1169</v>
      </c>
      <c r="B28" s="9" t="s">
        <v>739</v>
      </c>
      <c r="C28" s="9" t="s">
        <v>740</v>
      </c>
      <c r="D28" s="3" t="str">
        <f>VLOOKUP(C28,Regiones!B$4:C$27,2)</f>
        <v>Centro</v>
      </c>
      <c r="E28" s="10" t="s">
        <v>2</v>
      </c>
      <c r="F28" s="10"/>
      <c r="G28" s="10"/>
      <c r="H28" s="10" t="s">
        <v>4</v>
      </c>
      <c r="I28" s="10" t="s">
        <v>190</v>
      </c>
      <c r="J28" s="10" t="s">
        <v>6</v>
      </c>
      <c r="K28" s="11"/>
      <c r="L28" s="11" t="s">
        <v>3</v>
      </c>
      <c r="M28" s="289">
        <v>10</v>
      </c>
      <c r="N28" s="281" t="str">
        <f t="shared" si="21"/>
        <v>E10</v>
      </c>
      <c r="O28" s="282" t="str">
        <f>VLOOKUP(N28,'Adicional - Op 1'!$A$3:$B$79,2)</f>
        <v>E</v>
      </c>
      <c r="P28" s="293" t="str">
        <f t="shared" si="18"/>
        <v>E</v>
      </c>
      <c r="Q28" s="294" t="str">
        <f t="shared" si="22"/>
        <v>E10</v>
      </c>
      <c r="R28" s="282" t="str">
        <f>IF(OR(Q28='Adicional - Op 2'!$A$6,Q28='Adicional - Op 2'!$A$7, Q28='Adicional - Op 2'!$A$8,Q28='Adicional - Op 2'!$A$9,Q28='Adicional - Op 2'!$A$10,Q28='Adicional - Op 2'!$A$11,Q28='Adicional - Op 2'!$A$12,Q28='Adicional - Op 2'!$A$13,Q28='Adicional - Op 2'!$A$14), "A", "")</f>
        <v/>
      </c>
      <c r="S28" s="282" t="str">
        <f>IF(OR(Q28='Adicional - Op 2'!$A$15,Q28='Adicional - Op 2'!$A$16,Q28='Adicional - Op 2'!$A$17,Q28='Adicional - Op 2'!$A$18,Q28='Adicional - Op 2'!$A$19,Q28='Adicional - Op 2'!$A$20,Q28='Adicional - Op 2'!$A$21,Q28='Adicional - Op 2'!$A$22,Q28='Adicional - Op 2'!$A$23,Q28='Adicional - Op 2'!$A$24,Q28='Adicional - Op 2'!$A$25,Q28='Adicional - Op 2'!$A$26,Q28='Adicional - Op 2'!$A$27,Q28='Adicional - Op 2'!$A$28,Q28='Adicional - Op 2'!$A$29,Q28='Adicional - Op 2'!$A$30),"B","")</f>
        <v/>
      </c>
      <c r="T28" s="282" t="str">
        <f>IF(OR(Q28='Adicional - Op 2'!$A$31,Q28='Adicional - Op 2'!$A$32,Q28='Adicional - Op 2'!$A$33,Q28='Adicional - Op 2'!$A$34),"C","")</f>
        <v/>
      </c>
      <c r="U28" s="282" t="str">
        <f>IF(OR(Q28='Adicional - Op 2'!$A$35,Q28='Adicional - Op 2'!$A$36,Q28='Adicional - Op 2'!$A$37),"D","")</f>
        <v/>
      </c>
      <c r="V28" s="282" t="str">
        <f>IF(OR(Q28='Adicional - Op 2'!$A$38,Q28='Adicional - Op 2'!$A$39,Q28='Adicional - Op 2'!$A$40,Q28='Adicional - Op 2'!$A$41,Q28='Adicional - Op 2'!$A$42,Q28='Adicional - Op 2'!$A$43),"E","")</f>
        <v>E</v>
      </c>
      <c r="W28" s="282" t="str">
        <f>IF(OR(Q28='Adicional - Op 2'!$A$44,Q28='Adicional - Op 2'!$A$45),"F","")</f>
        <v/>
      </c>
      <c r="X28" s="295" t="str">
        <f t="shared" si="23"/>
        <v>E</v>
      </c>
      <c r="Y28" s="296" t="str">
        <f>IF(P28=X28, "OK", MAL)</f>
        <v>OK</v>
      </c>
      <c r="Z28" s="74">
        <v>182414</v>
      </c>
      <c r="AA28" s="12">
        <v>162011</v>
      </c>
      <c r="AB28" s="12">
        <v>114322</v>
      </c>
      <c r="AC28" s="12">
        <v>73404</v>
      </c>
      <c r="AD28" s="12">
        <v>51699</v>
      </c>
      <c r="AE28" s="13">
        <v>40852</v>
      </c>
      <c r="AF28" s="70" t="str">
        <f t="shared" si="3"/>
        <v>3</v>
      </c>
      <c r="AG28" s="61" t="str">
        <f t="shared" si="4"/>
        <v>3</v>
      </c>
      <c r="AH28" s="61" t="str">
        <f t="shared" si="5"/>
        <v>3</v>
      </c>
      <c r="AI28" s="61" t="str">
        <f t="shared" si="6"/>
        <v>4</v>
      </c>
      <c r="AJ28" s="61" t="str">
        <f t="shared" si="7"/>
        <v>4</v>
      </c>
      <c r="AK28" s="62" t="str">
        <f t="shared" si="8"/>
        <v>5</v>
      </c>
      <c r="AL28" s="77">
        <f t="shared" si="9"/>
        <v>1.3356260290392796</v>
      </c>
      <c r="AM28" s="78">
        <f t="shared" si="10"/>
        <v>3.3696465454663596</v>
      </c>
      <c r="AN28" s="78">
        <f t="shared" si="11"/>
        <v>4.2847134605770849</v>
      </c>
      <c r="AO28" s="78">
        <f t="shared" si="12"/>
        <v>3.5675632850181023</v>
      </c>
      <c r="AP28" s="79">
        <f t="shared" si="13"/>
        <v>2.3827715545999437</v>
      </c>
      <c r="AQ28" s="1" t="str">
        <f t="shared" si="14"/>
        <v>Centro3</v>
      </c>
      <c r="AR28" s="1" t="str">
        <f t="shared" si="15"/>
        <v>San Luis3</v>
      </c>
      <c r="AS28" s="1" t="str">
        <f t="shared" si="16"/>
        <v>Intermedias</v>
      </c>
      <c r="AT28" s="1" t="str">
        <f t="shared" si="17"/>
        <v>Resto Extra Pampeana</v>
      </c>
      <c r="AU28" s="1" t="str">
        <f t="shared" si="20"/>
        <v>IntermediasResto Extra Pampeana</v>
      </c>
    </row>
    <row r="29" spans="1:47" x14ac:dyDescent="0.25">
      <c r="A29" s="5" t="s">
        <v>1170</v>
      </c>
      <c r="B29" s="6" t="s">
        <v>395</v>
      </c>
      <c r="C29" s="6" t="s">
        <v>563</v>
      </c>
      <c r="D29" s="3" t="str">
        <f>VLOOKUP(C29,Regiones!B$4:C$27,2)</f>
        <v>Centro</v>
      </c>
      <c r="E29" s="16"/>
      <c r="F29" s="16"/>
      <c r="G29" s="16"/>
      <c r="H29" s="16" t="s">
        <v>4</v>
      </c>
      <c r="I29" s="16" t="s">
        <v>203</v>
      </c>
      <c r="J29" s="16" t="s">
        <v>6</v>
      </c>
      <c r="K29" s="4"/>
      <c r="L29" s="4" t="s">
        <v>6</v>
      </c>
      <c r="M29" s="289">
        <v>10</v>
      </c>
      <c r="N29" s="281" t="str">
        <f t="shared" si="21"/>
        <v>F10</v>
      </c>
      <c r="O29" s="282" t="str">
        <f>VLOOKUP(N29,'Adicional - Op 1'!$A$3:$B$79,2)</f>
        <v>F</v>
      </c>
      <c r="P29" s="293" t="str">
        <f t="shared" si="18"/>
        <v>F</v>
      </c>
      <c r="Q29" s="294" t="str">
        <f t="shared" si="22"/>
        <v>F10</v>
      </c>
      <c r="R29" s="282" t="str">
        <f>IF(OR(Q29='Adicional - Op 2'!$A$6,Q29='Adicional - Op 2'!$A$7, Q29='Adicional - Op 2'!$A$8,Q29='Adicional - Op 2'!$A$9,Q29='Adicional - Op 2'!$A$10,Q29='Adicional - Op 2'!$A$11,Q29='Adicional - Op 2'!$A$12,Q29='Adicional - Op 2'!$A$13,Q29='Adicional - Op 2'!$A$14), "A", "")</f>
        <v/>
      </c>
      <c r="S29" s="282" t="str">
        <f>IF(OR(Q29='Adicional - Op 2'!$A$15,Q29='Adicional - Op 2'!$A$16,Q29='Adicional - Op 2'!$A$17,Q29='Adicional - Op 2'!$A$18,Q29='Adicional - Op 2'!$A$19,Q29='Adicional - Op 2'!$A$20,Q29='Adicional - Op 2'!$A$21,Q29='Adicional - Op 2'!$A$22,Q29='Adicional - Op 2'!$A$23,Q29='Adicional - Op 2'!$A$24,Q29='Adicional - Op 2'!$A$25,Q29='Adicional - Op 2'!$A$26,Q29='Adicional - Op 2'!$A$27,Q29='Adicional - Op 2'!$A$28,Q29='Adicional - Op 2'!$A$29,Q29='Adicional - Op 2'!$A$30),"B","")</f>
        <v/>
      </c>
      <c r="T29" s="282" t="str">
        <f>IF(OR(Q29='Adicional - Op 2'!$A$31,Q29='Adicional - Op 2'!$A$32,Q29='Adicional - Op 2'!$A$33,Q29='Adicional - Op 2'!$A$34),"C","")</f>
        <v/>
      </c>
      <c r="U29" s="282" t="str">
        <f>IF(OR(Q29='Adicional - Op 2'!$A$35,Q29='Adicional - Op 2'!$A$36,Q29='Adicional - Op 2'!$A$37),"D","")</f>
        <v/>
      </c>
      <c r="V29" s="282" t="str">
        <f>IF(OR(Q29='Adicional - Op 2'!$A$38,Q29='Adicional - Op 2'!$A$39,Q29='Adicional - Op 2'!$A$40,Q29='Adicional - Op 2'!$A$41,Q29='Adicional - Op 2'!$A$42,Q29='Adicional - Op 2'!$A$43),"E","")</f>
        <v/>
      </c>
      <c r="W29" s="282" t="str">
        <f>IF(OR(Q29='Adicional - Op 2'!$A$44,Q29='Adicional - Op 2'!$A$45),"F","")</f>
        <v>F</v>
      </c>
      <c r="X29" s="295" t="str">
        <f t="shared" si="23"/>
        <v>F</v>
      </c>
      <c r="Y29" s="296" t="str">
        <f>IF(P29=X29, "OK", MAL)</f>
        <v>OK</v>
      </c>
      <c r="Z29" s="73">
        <v>178872</v>
      </c>
      <c r="AA29" s="17">
        <v>143684</v>
      </c>
      <c r="AB29" s="17">
        <v>103727</v>
      </c>
      <c r="AC29" s="17">
        <v>67043</v>
      </c>
      <c r="AD29" s="17">
        <v>46090</v>
      </c>
      <c r="AE29" s="20">
        <v>37000</v>
      </c>
      <c r="AF29" s="70" t="str">
        <f t="shared" si="3"/>
        <v>3</v>
      </c>
      <c r="AG29" s="61" t="str">
        <f t="shared" si="4"/>
        <v>3</v>
      </c>
      <c r="AH29" s="61" t="str">
        <f t="shared" si="5"/>
        <v>3</v>
      </c>
      <c r="AI29" s="61" t="str">
        <f t="shared" si="6"/>
        <v>4</v>
      </c>
      <c r="AJ29" s="61" t="str">
        <f t="shared" si="7"/>
        <v>5</v>
      </c>
      <c r="AK29" s="62" t="str">
        <f t="shared" si="8"/>
        <v>5</v>
      </c>
      <c r="AL29" s="77">
        <f t="shared" si="9"/>
        <v>2.4805344830827938</v>
      </c>
      <c r="AM29" s="78">
        <f t="shared" si="10"/>
        <v>3.1459422538800164</v>
      </c>
      <c r="AN29" s="78">
        <f t="shared" si="11"/>
        <v>4.2194339440896975</v>
      </c>
      <c r="AO29" s="78">
        <f t="shared" si="12"/>
        <v>3.8184816823672709</v>
      </c>
      <c r="AP29" s="79">
        <f t="shared" si="13"/>
        <v>2.2210878368321665</v>
      </c>
      <c r="AQ29" s="1" t="str">
        <f t="shared" si="14"/>
        <v>Centro3</v>
      </c>
      <c r="AR29" s="1" t="str">
        <f t="shared" si="15"/>
        <v>La Rioja3</v>
      </c>
      <c r="AS29" s="1" t="str">
        <f t="shared" si="16"/>
        <v>Intermedias</v>
      </c>
      <c r="AT29" s="1" t="str">
        <f t="shared" si="17"/>
        <v>Resto Extra Pampeana</v>
      </c>
      <c r="AU29" s="1" t="str">
        <f t="shared" si="20"/>
        <v>IntermediasResto Extra Pampeana</v>
      </c>
    </row>
    <row r="30" spans="1:47" x14ac:dyDescent="0.25">
      <c r="A30" s="60" t="s">
        <v>258</v>
      </c>
      <c r="B30" s="9" t="s">
        <v>259</v>
      </c>
      <c r="C30" s="9" t="s">
        <v>260</v>
      </c>
      <c r="D30" s="3" t="str">
        <f>VLOOKUP(C30,Regiones!B$4:C$27,2)</f>
        <v>Noreste</v>
      </c>
      <c r="E30" s="10" t="s">
        <v>2</v>
      </c>
      <c r="F30" s="10"/>
      <c r="G30" s="10"/>
      <c r="H30" s="10" t="s">
        <v>4</v>
      </c>
      <c r="I30" s="10" t="s">
        <v>203</v>
      </c>
      <c r="J30" s="10" t="s">
        <v>6</v>
      </c>
      <c r="K30" s="11"/>
      <c r="L30" s="11" t="s">
        <v>6</v>
      </c>
      <c r="M30" s="289">
        <v>10</v>
      </c>
      <c r="N30" s="281" t="str">
        <f t="shared" si="21"/>
        <v>F10</v>
      </c>
      <c r="O30" s="282" t="str">
        <f>VLOOKUP(N30,'Adicional - Op 1'!$A$3:$B$79,2)</f>
        <v>F</v>
      </c>
      <c r="P30" s="293" t="str">
        <f t="shared" si="18"/>
        <v>F</v>
      </c>
      <c r="Q30" s="294" t="str">
        <f t="shared" si="22"/>
        <v>F10</v>
      </c>
      <c r="R30" s="282" t="str">
        <f>IF(OR(Q30='Adicional - Op 2'!$A$6,Q30='Adicional - Op 2'!$A$7, Q30='Adicional - Op 2'!$A$8,Q30='Adicional - Op 2'!$A$9,Q30='Adicional - Op 2'!$A$10,Q30='Adicional - Op 2'!$A$11,Q30='Adicional - Op 2'!$A$12,Q30='Adicional - Op 2'!$A$13,Q30='Adicional - Op 2'!$A$14), "A", "")</f>
        <v/>
      </c>
      <c r="S30" s="282" t="str">
        <f>IF(OR(Q30='Adicional - Op 2'!$A$15,Q30='Adicional - Op 2'!$A$16,Q30='Adicional - Op 2'!$A$17,Q30='Adicional - Op 2'!$A$18,Q30='Adicional - Op 2'!$A$19,Q30='Adicional - Op 2'!$A$20,Q30='Adicional - Op 2'!$A$21,Q30='Adicional - Op 2'!$A$22,Q30='Adicional - Op 2'!$A$23,Q30='Adicional - Op 2'!$A$24,Q30='Adicional - Op 2'!$A$25,Q30='Adicional - Op 2'!$A$26,Q30='Adicional - Op 2'!$A$27,Q30='Adicional - Op 2'!$A$28,Q30='Adicional - Op 2'!$A$29,Q30='Adicional - Op 2'!$A$30),"B","")</f>
        <v/>
      </c>
      <c r="T30" s="282" t="str">
        <f>IF(OR(Q30='Adicional - Op 2'!$A$31,Q30='Adicional - Op 2'!$A$32,Q30='Adicional - Op 2'!$A$33,Q30='Adicional - Op 2'!$A$34),"C","")</f>
        <v/>
      </c>
      <c r="U30" s="282" t="str">
        <f>IF(OR(Q30='Adicional - Op 2'!$A$35,Q30='Adicional - Op 2'!$A$36,Q30='Adicional - Op 2'!$A$37),"D","")</f>
        <v/>
      </c>
      <c r="V30" s="282" t="str">
        <f>IF(OR(Q30='Adicional - Op 2'!$A$38,Q30='Adicional - Op 2'!$A$39,Q30='Adicional - Op 2'!$A$40,Q30='Adicional - Op 2'!$A$41,Q30='Adicional - Op 2'!$A$42,Q30='Adicional - Op 2'!$A$43),"E","")</f>
        <v/>
      </c>
      <c r="W30" s="282" t="str">
        <f>IF(OR(Q30='Adicional - Op 2'!$A$44,Q30='Adicional - Op 2'!$A$45),"F","")</f>
        <v>F</v>
      </c>
      <c r="X30" s="295" t="str">
        <f t="shared" si="23"/>
        <v>F</v>
      </c>
      <c r="Y30" s="296" t="str">
        <f>IF(P30=X30, "OK", MAL)</f>
        <v>OK</v>
      </c>
      <c r="Z30" s="74">
        <v>175196</v>
      </c>
      <c r="AA30" s="12">
        <v>135632</v>
      </c>
      <c r="AB30" s="12">
        <v>124104</v>
      </c>
      <c r="AC30" s="12">
        <v>96817</v>
      </c>
      <c r="AD30" s="12">
        <v>75848</v>
      </c>
      <c r="AE30" s="13">
        <v>46229</v>
      </c>
      <c r="AF30" s="70" t="str">
        <f t="shared" si="3"/>
        <v>3</v>
      </c>
      <c r="AG30" s="61" t="str">
        <f t="shared" si="4"/>
        <v>3</v>
      </c>
      <c r="AH30" s="61" t="str">
        <f t="shared" si="5"/>
        <v>3</v>
      </c>
      <c r="AI30" s="61" t="str">
        <f t="shared" si="6"/>
        <v>4</v>
      </c>
      <c r="AJ30" s="61" t="str">
        <f t="shared" si="7"/>
        <v>4</v>
      </c>
      <c r="AK30" s="62" t="str">
        <f t="shared" si="8"/>
        <v>5</v>
      </c>
      <c r="AL30" s="77">
        <f t="shared" si="9"/>
        <v>2.9044676958074565</v>
      </c>
      <c r="AM30" s="78">
        <f t="shared" si="10"/>
        <v>0.84792269553596766</v>
      </c>
      <c r="AN30" s="78">
        <f t="shared" si="11"/>
        <v>2.3791614320015904</v>
      </c>
      <c r="AO30" s="78">
        <f t="shared" si="12"/>
        <v>2.4709467538755896</v>
      </c>
      <c r="AP30" s="79">
        <f t="shared" si="13"/>
        <v>5.0758624779916603</v>
      </c>
      <c r="AQ30" s="1" t="str">
        <f t="shared" si="14"/>
        <v>Noreste3</v>
      </c>
      <c r="AR30" s="1" t="str">
        <f t="shared" si="15"/>
        <v>Chubut3</v>
      </c>
      <c r="AS30" s="1" t="str">
        <f t="shared" si="16"/>
        <v>Intermedias</v>
      </c>
      <c r="AT30" s="1" t="str">
        <f t="shared" si="17"/>
        <v>Resto Extra Pampeana</v>
      </c>
      <c r="AU30" s="1" t="str">
        <f t="shared" si="20"/>
        <v>IntermediasResto Extra Pampeana</v>
      </c>
    </row>
    <row r="31" spans="1:47" x14ac:dyDescent="0.25">
      <c r="A31" s="2" t="s">
        <v>277</v>
      </c>
      <c r="B31" s="18" t="s">
        <v>278</v>
      </c>
      <c r="C31" s="18" t="s">
        <v>276</v>
      </c>
      <c r="D31" s="3" t="str">
        <f>VLOOKUP(C31,Regiones!B$4:C$27,2)</f>
        <v>Centro</v>
      </c>
      <c r="E31" s="19" t="s">
        <v>2</v>
      </c>
      <c r="F31" s="19"/>
      <c r="G31" s="19"/>
      <c r="H31" s="19" t="s">
        <v>4</v>
      </c>
      <c r="I31" s="19" t="s">
        <v>190</v>
      </c>
      <c r="J31" s="19" t="s">
        <v>200</v>
      </c>
      <c r="K31" s="52"/>
      <c r="L31" s="52" t="s">
        <v>200</v>
      </c>
      <c r="M31" s="289">
        <v>10</v>
      </c>
      <c r="N31" s="281" t="str">
        <f t="shared" si="21"/>
        <v>D10</v>
      </c>
      <c r="O31" s="282" t="str">
        <f>VLOOKUP(N31,'Adicional - Op 1'!$A$3:$B$79,2)</f>
        <v>D</v>
      </c>
      <c r="P31" s="293" t="str">
        <f t="shared" si="18"/>
        <v>D</v>
      </c>
      <c r="Q31" s="294" t="str">
        <f t="shared" si="22"/>
        <v>D10</v>
      </c>
      <c r="R31" s="282" t="str">
        <f>IF(OR(Q31='Adicional - Op 2'!$A$6,Q31='Adicional - Op 2'!$A$7, Q31='Adicional - Op 2'!$A$8,Q31='Adicional - Op 2'!$A$9,Q31='Adicional - Op 2'!$A$10,Q31='Adicional - Op 2'!$A$11,Q31='Adicional - Op 2'!$A$12,Q31='Adicional - Op 2'!$A$13,Q31='Adicional - Op 2'!$A$14), "A", "")</f>
        <v/>
      </c>
      <c r="S31" s="282" t="str">
        <f>IF(OR(Q31='Adicional - Op 2'!$A$15,Q31='Adicional - Op 2'!$A$16,Q31='Adicional - Op 2'!$A$17,Q31='Adicional - Op 2'!$A$18,Q31='Adicional - Op 2'!$A$19,Q31='Adicional - Op 2'!$A$20,Q31='Adicional - Op 2'!$A$21,Q31='Adicional - Op 2'!$A$22,Q31='Adicional - Op 2'!$A$23,Q31='Adicional - Op 2'!$A$24,Q31='Adicional - Op 2'!$A$25,Q31='Adicional - Op 2'!$A$26,Q31='Adicional - Op 2'!$A$27,Q31='Adicional - Op 2'!$A$28,Q31='Adicional - Op 2'!$A$29,Q31='Adicional - Op 2'!$A$30),"B","")</f>
        <v/>
      </c>
      <c r="T31" s="282" t="str">
        <f>IF(OR(Q31='Adicional - Op 2'!$A$31,Q31='Adicional - Op 2'!$A$32,Q31='Adicional - Op 2'!$A$33,Q31='Adicional - Op 2'!$A$34),"C","")</f>
        <v/>
      </c>
      <c r="U31" s="282" t="str">
        <f>IF(OR(Q31='Adicional - Op 2'!$A$35,Q31='Adicional - Op 2'!$A$36,Q31='Adicional - Op 2'!$A$37),"D","")</f>
        <v>D</v>
      </c>
      <c r="V31" s="282" t="str">
        <f>IF(OR(Q31='Adicional - Op 2'!$A$38,Q31='Adicional - Op 2'!$A$39,Q31='Adicional - Op 2'!$A$40,Q31='Adicional - Op 2'!$A$41,Q31='Adicional - Op 2'!$A$42,Q31='Adicional - Op 2'!$A$43),"E","")</f>
        <v/>
      </c>
      <c r="W31" s="282" t="str">
        <f>IF(OR(Q31='Adicional - Op 2'!$A$44,Q31='Adicional - Op 2'!$A$45),"F","")</f>
        <v/>
      </c>
      <c r="X31" s="295" t="str">
        <f t="shared" si="23"/>
        <v>D</v>
      </c>
      <c r="Y31" s="296" t="str">
        <f>IF(P31=X31, "OK", MAL)</f>
        <v>OK</v>
      </c>
      <c r="Z31" s="73">
        <v>163048</v>
      </c>
      <c r="AA31" s="17">
        <v>149303</v>
      </c>
      <c r="AB31" s="17">
        <v>138853</v>
      </c>
      <c r="AC31" s="17">
        <v>113190</v>
      </c>
      <c r="AD31" s="17">
        <v>92813</v>
      </c>
      <c r="AE31" s="20">
        <v>73539</v>
      </c>
      <c r="AF31" s="70" t="str">
        <f t="shared" si="3"/>
        <v>3</v>
      </c>
      <c r="AG31" s="61" t="str">
        <f t="shared" si="4"/>
        <v>3</v>
      </c>
      <c r="AH31" s="61" t="str">
        <f t="shared" si="5"/>
        <v>3</v>
      </c>
      <c r="AI31" s="61" t="str">
        <f t="shared" si="6"/>
        <v>3</v>
      </c>
      <c r="AJ31" s="61" t="str">
        <f t="shared" si="7"/>
        <v>4</v>
      </c>
      <c r="AK31" s="62" t="str">
        <f t="shared" si="8"/>
        <v>4</v>
      </c>
      <c r="AL31" s="77">
        <f t="shared" si="9"/>
        <v>0.98995563195709069</v>
      </c>
      <c r="AM31" s="78">
        <f t="shared" si="10"/>
        <v>0.69213692005069405</v>
      </c>
      <c r="AN31" s="78">
        <f t="shared" si="11"/>
        <v>1.9539582896728056</v>
      </c>
      <c r="AO31" s="78">
        <f t="shared" si="12"/>
        <v>2.0046394071523754</v>
      </c>
      <c r="AP31" s="79">
        <f t="shared" si="13"/>
        <v>2.355010945887003</v>
      </c>
      <c r="AQ31" s="1" t="str">
        <f t="shared" si="14"/>
        <v>Centro3</v>
      </c>
      <c r="AR31" s="1" t="str">
        <f t="shared" si="15"/>
        <v>Córdoba3</v>
      </c>
      <c r="AS31" s="1" t="str">
        <f t="shared" si="16"/>
        <v>Intermedias</v>
      </c>
      <c r="AT31" s="1" t="str">
        <f t="shared" si="17"/>
        <v>Resto Extra Pampeana</v>
      </c>
      <c r="AU31" s="1" t="str">
        <f t="shared" si="20"/>
        <v>IntermediasResto Extra Pampeana</v>
      </c>
    </row>
    <row r="32" spans="1:47" x14ac:dyDescent="0.25">
      <c r="A32" s="5" t="s">
        <v>1171</v>
      </c>
      <c r="B32" s="6" t="s">
        <v>430</v>
      </c>
      <c r="C32" s="6" t="s">
        <v>429</v>
      </c>
      <c r="D32" s="3" t="str">
        <f>VLOOKUP(C32,Regiones!B$4:C$27,2)</f>
        <v>Pampeana</v>
      </c>
      <c r="E32" s="16" t="s">
        <v>2</v>
      </c>
      <c r="F32" s="16" t="s">
        <v>1042</v>
      </c>
      <c r="G32" s="16"/>
      <c r="H32" s="16" t="s">
        <v>4</v>
      </c>
      <c r="I32" s="16" t="s">
        <v>203</v>
      </c>
      <c r="J32" s="16" t="s">
        <v>6</v>
      </c>
      <c r="K32" s="4"/>
      <c r="L32" s="4" t="s">
        <v>6</v>
      </c>
      <c r="M32" s="288">
        <v>8</v>
      </c>
      <c r="N32" s="281" t="str">
        <f t="shared" si="21"/>
        <v>F8</v>
      </c>
      <c r="O32" s="282" t="str">
        <f>VLOOKUP(N32,'Adicional - Op 1'!$A$3:$B$79,2)</f>
        <v>E</v>
      </c>
      <c r="P32" s="293" t="str">
        <f t="shared" si="18"/>
        <v>E</v>
      </c>
      <c r="Q32" s="294" t="str">
        <f t="shared" si="22"/>
        <v>F8</v>
      </c>
      <c r="R32" s="282" t="str">
        <f>IF(OR(Q32='Adicional - Op 2'!$A$6,Q32='Adicional - Op 2'!$A$7, Q32='Adicional - Op 2'!$A$8,Q32='Adicional - Op 2'!$A$9,Q32='Adicional - Op 2'!$A$10,Q32='Adicional - Op 2'!$A$11,Q32='Adicional - Op 2'!$A$12,Q32='Adicional - Op 2'!$A$13,Q32='Adicional - Op 2'!$A$14), "A", "")</f>
        <v/>
      </c>
      <c r="S32" s="282" t="str">
        <f>IF(OR(Q32='Adicional - Op 2'!$A$15,Q32='Adicional - Op 2'!$A$16,Q32='Adicional - Op 2'!$A$17,Q32='Adicional - Op 2'!$A$18,Q32='Adicional - Op 2'!$A$19,Q32='Adicional - Op 2'!$A$20,Q32='Adicional - Op 2'!$A$21,Q32='Adicional - Op 2'!$A$22,Q32='Adicional - Op 2'!$A$23,Q32='Adicional - Op 2'!$A$24,Q32='Adicional - Op 2'!$A$25,Q32='Adicional - Op 2'!$A$26,Q32='Adicional - Op 2'!$A$27,Q32='Adicional - Op 2'!$A$28,Q32='Adicional - Op 2'!$A$29,Q32='Adicional - Op 2'!$A$30),"B","")</f>
        <v/>
      </c>
      <c r="T32" s="282" t="str">
        <f>IF(OR(Q32='Adicional - Op 2'!$A$31,Q32='Adicional - Op 2'!$A$32,Q32='Adicional - Op 2'!$A$33,Q32='Adicional - Op 2'!$A$34),"C","")</f>
        <v/>
      </c>
      <c r="U32" s="282" t="str">
        <f>IF(OR(Q32='Adicional - Op 2'!$A$35,Q32='Adicional - Op 2'!$A$36,Q32='Adicional - Op 2'!$A$37),"D","")</f>
        <v/>
      </c>
      <c r="V32" s="282" t="str">
        <f>IF(OR(Q32='Adicional - Op 2'!$A$38,Q32='Adicional - Op 2'!$A$39,Q32='Adicional - Op 2'!$A$40,Q32='Adicional - Op 2'!$A$41,Q32='Adicional - Op 2'!$A$42,Q32='Adicional - Op 2'!$A$43),"E","")</f>
        <v>E</v>
      </c>
      <c r="W32" s="282" t="str">
        <f>IF(OR(Q32='Adicional - Op 2'!$A$44,Q32='Adicional - Op 2'!$A$45),"F","")</f>
        <v/>
      </c>
      <c r="X32" s="295" t="str">
        <f t="shared" si="23"/>
        <v>E</v>
      </c>
      <c r="Y32" s="296" t="str">
        <f>IF(P32=X32, "OK", MAL)</f>
        <v>OK</v>
      </c>
      <c r="Z32" s="73">
        <v>149450</v>
      </c>
      <c r="AA32" s="17">
        <v>138991</v>
      </c>
      <c r="AB32" s="17">
        <v>118464</v>
      </c>
      <c r="AC32" s="17">
        <v>95103</v>
      </c>
      <c r="AD32" s="17">
        <v>73195</v>
      </c>
      <c r="AE32" s="20">
        <v>57414</v>
      </c>
      <c r="AF32" s="70" t="str">
        <f t="shared" si="3"/>
        <v>3</v>
      </c>
      <c r="AG32" s="61" t="str">
        <f t="shared" si="4"/>
        <v>3</v>
      </c>
      <c r="AH32" s="61" t="str">
        <f t="shared" si="5"/>
        <v>3</v>
      </c>
      <c r="AI32" s="61" t="str">
        <f t="shared" si="6"/>
        <v>4</v>
      </c>
      <c r="AJ32" s="61" t="str">
        <f t="shared" si="7"/>
        <v>4</v>
      </c>
      <c r="AK32" s="62" t="str">
        <f t="shared" si="8"/>
        <v>4</v>
      </c>
      <c r="AL32" s="77">
        <f t="shared" si="9"/>
        <v>0.81485352589747673</v>
      </c>
      <c r="AM32" s="78">
        <f t="shared" si="10"/>
        <v>1.5306076594720575</v>
      </c>
      <c r="AN32" s="78">
        <f t="shared" si="11"/>
        <v>2.1017885871108923</v>
      </c>
      <c r="AO32" s="78">
        <f t="shared" si="12"/>
        <v>2.6529135296408968</v>
      </c>
      <c r="AP32" s="79">
        <f t="shared" si="13"/>
        <v>2.4581148698242909</v>
      </c>
      <c r="AQ32" s="1" t="str">
        <f t="shared" si="14"/>
        <v>Pampeana3</v>
      </c>
      <c r="AR32" s="1" t="str">
        <f t="shared" si="15"/>
        <v>Entre Ríos3</v>
      </c>
      <c r="AS32" s="1" t="str">
        <f t="shared" si="16"/>
        <v>Intermedias</v>
      </c>
      <c r="AT32" s="1" t="str">
        <f t="shared" si="17"/>
        <v>Pampeana</v>
      </c>
      <c r="AU32" s="1" t="str">
        <f t="shared" si="20"/>
        <v>IntermediasPampeana</v>
      </c>
    </row>
    <row r="33" spans="1:47" x14ac:dyDescent="0.25">
      <c r="A33" s="5" t="s">
        <v>1183</v>
      </c>
      <c r="B33" s="6" t="s">
        <v>39</v>
      </c>
      <c r="C33" s="6" t="s">
        <v>36</v>
      </c>
      <c r="D33" s="3" t="str">
        <f>VLOOKUP(C33,Regiones!B$4:C$27,2)</f>
        <v>Pampeana</v>
      </c>
      <c r="E33" s="16" t="s">
        <v>2</v>
      </c>
      <c r="F33" s="16"/>
      <c r="G33" s="16"/>
      <c r="H33" s="16"/>
      <c r="I33" s="16"/>
      <c r="J33" s="16" t="s">
        <v>281</v>
      </c>
      <c r="K33" s="4"/>
      <c r="L33" s="4" t="s">
        <v>281</v>
      </c>
      <c r="M33" s="289">
        <v>10</v>
      </c>
      <c r="N33" s="281" t="str">
        <f t="shared" si="21"/>
        <v>B10</v>
      </c>
      <c r="O33" s="282" t="str">
        <f>VLOOKUP(N33,'Adicional - Op 1'!$A$3:$B$79,2)</f>
        <v>B</v>
      </c>
      <c r="P33" s="293" t="str">
        <f t="shared" si="18"/>
        <v>B</v>
      </c>
      <c r="Q33" s="294" t="str">
        <f t="shared" si="22"/>
        <v>B10</v>
      </c>
      <c r="R33" s="282" t="str">
        <f>IF(OR(Q33='Adicional - Op 2'!$A$6,Q33='Adicional - Op 2'!$A$7, Q33='Adicional - Op 2'!$A$8,Q33='Adicional - Op 2'!$A$9,Q33='Adicional - Op 2'!$A$10,Q33='Adicional - Op 2'!$A$11,Q33='Adicional - Op 2'!$A$12,Q33='Adicional - Op 2'!$A$13,Q33='Adicional - Op 2'!$A$14), "A", "")</f>
        <v/>
      </c>
      <c r="S33" s="282" t="str">
        <f>IF(OR(Q33='Adicional - Op 2'!$A$15,Q33='Adicional - Op 2'!$A$16,Q33='Adicional - Op 2'!$A$17,Q33='Adicional - Op 2'!$A$18,Q33='Adicional - Op 2'!$A$19,Q33='Adicional - Op 2'!$A$20,Q33='Adicional - Op 2'!$A$21,Q33='Adicional - Op 2'!$A$22,Q33='Adicional - Op 2'!$A$23,Q33='Adicional - Op 2'!$A$24,Q33='Adicional - Op 2'!$A$25,Q33='Adicional - Op 2'!$A$26,Q33='Adicional - Op 2'!$A$27,Q33='Adicional - Op 2'!$A$28,Q33='Adicional - Op 2'!$A$29,Q33='Adicional - Op 2'!$A$30),"B","")</f>
        <v>B</v>
      </c>
      <c r="T33" s="282" t="str">
        <f>IF(OR(Q33='Adicional - Op 2'!$A$31,Q33='Adicional - Op 2'!$A$32,Q33='Adicional - Op 2'!$A$33,Q33='Adicional - Op 2'!$A$34),"C","")</f>
        <v/>
      </c>
      <c r="U33" s="282" t="str">
        <f>IF(OR(Q33='Adicional - Op 2'!$A$35,Q33='Adicional - Op 2'!$A$36,Q33='Adicional - Op 2'!$A$37),"D","")</f>
        <v/>
      </c>
      <c r="V33" s="282" t="str">
        <f>IF(OR(Q33='Adicional - Op 2'!$A$38,Q33='Adicional - Op 2'!$A$39,Q33='Adicional - Op 2'!$A$40,Q33='Adicional - Op 2'!$A$41,Q33='Adicional - Op 2'!$A$42,Q33='Adicional - Op 2'!$A$43),"E","")</f>
        <v/>
      </c>
      <c r="W33" s="282" t="str">
        <f>IF(OR(Q33='Adicional - Op 2'!$A$44,Q33='Adicional - Op 2'!$A$45),"F","")</f>
        <v/>
      </c>
      <c r="X33" s="295" t="str">
        <f t="shared" si="23"/>
        <v>B</v>
      </c>
      <c r="Y33" s="296" t="str">
        <f>IF(P33=X33, "OK", MAL)</f>
        <v>OK</v>
      </c>
      <c r="Z33" s="73">
        <v>133602</v>
      </c>
      <c r="AA33" s="17">
        <v>125408</v>
      </c>
      <c r="AB33" s="17">
        <v>119302</v>
      </c>
      <c r="AC33" s="17">
        <v>98495</v>
      </c>
      <c r="AD33" s="17">
        <v>69049</v>
      </c>
      <c r="AE33" s="20">
        <v>50818</v>
      </c>
      <c r="AF33" s="70" t="str">
        <f t="shared" si="3"/>
        <v>3</v>
      </c>
      <c r="AG33" s="61" t="str">
        <f t="shared" si="4"/>
        <v>3</v>
      </c>
      <c r="AH33" s="61" t="str">
        <f t="shared" si="5"/>
        <v>3</v>
      </c>
      <c r="AI33" s="61" t="str">
        <f t="shared" si="6"/>
        <v>4</v>
      </c>
      <c r="AJ33" s="61" t="str">
        <f t="shared" si="7"/>
        <v>4</v>
      </c>
      <c r="AK33" s="62" t="str">
        <f t="shared" si="8"/>
        <v>4</v>
      </c>
      <c r="AL33" s="77">
        <f t="shared" si="9"/>
        <v>0.71048531078382859</v>
      </c>
      <c r="AM33" s="78">
        <f t="shared" si="10"/>
        <v>0.47559819919866303</v>
      </c>
      <c r="AN33" s="78">
        <f t="shared" si="11"/>
        <v>1.8314584811312258</v>
      </c>
      <c r="AO33" s="78">
        <f t="shared" si="12"/>
        <v>3.6157271515251757</v>
      </c>
      <c r="AP33" s="79">
        <f t="shared" si="13"/>
        <v>3.1131329371004135</v>
      </c>
      <c r="AQ33" s="1" t="str">
        <f t="shared" si="14"/>
        <v>Pampeana3</v>
      </c>
      <c r="AR33" s="1" t="str">
        <f t="shared" si="15"/>
        <v>Buenos Aires3</v>
      </c>
      <c r="AS33" s="1" t="str">
        <f t="shared" si="16"/>
        <v>Intermedias</v>
      </c>
      <c r="AT33" s="1" t="str">
        <f t="shared" si="17"/>
        <v>Pampeana</v>
      </c>
      <c r="AU33" s="1" t="str">
        <f t="shared" si="20"/>
        <v>IntermediasPampeana</v>
      </c>
    </row>
    <row r="34" spans="1:47" x14ac:dyDescent="0.25">
      <c r="A34" s="5" t="s">
        <v>583</v>
      </c>
      <c r="B34" s="6" t="s">
        <v>583</v>
      </c>
      <c r="C34" s="6" t="s">
        <v>582</v>
      </c>
      <c r="D34" s="3" t="str">
        <f>VLOOKUP(C34,Regiones!B$4:C$27,2)</f>
        <v>Cuyo</v>
      </c>
      <c r="E34" s="16" t="s">
        <v>2</v>
      </c>
      <c r="F34" s="16"/>
      <c r="G34" s="16"/>
      <c r="H34" s="16" t="s">
        <v>4</v>
      </c>
      <c r="I34" s="16" t="s">
        <v>13</v>
      </c>
      <c r="J34" s="16" t="s">
        <v>200</v>
      </c>
      <c r="K34" s="4"/>
      <c r="L34" s="4" t="s">
        <v>200</v>
      </c>
      <c r="M34" s="289">
        <v>10</v>
      </c>
      <c r="N34" s="281" t="str">
        <f t="shared" si="21"/>
        <v>D10</v>
      </c>
      <c r="O34" s="282" t="str">
        <f>VLOOKUP(N34,'Adicional - Op 1'!$A$3:$B$79,2)</f>
        <v>D</v>
      </c>
      <c r="P34" s="293" t="str">
        <f t="shared" si="18"/>
        <v>D</v>
      </c>
      <c r="Q34" s="294" t="str">
        <f t="shared" si="22"/>
        <v>D10</v>
      </c>
      <c r="R34" s="282" t="str">
        <f>IF(OR(Q34='Adicional - Op 2'!$A$6,Q34='Adicional - Op 2'!$A$7, Q34='Adicional - Op 2'!$A$8,Q34='Adicional - Op 2'!$A$9,Q34='Adicional - Op 2'!$A$10,Q34='Adicional - Op 2'!$A$11,Q34='Adicional - Op 2'!$A$12,Q34='Adicional - Op 2'!$A$13,Q34='Adicional - Op 2'!$A$14), "A", "")</f>
        <v/>
      </c>
      <c r="S34" s="282" t="str">
        <f>IF(OR(Q34='Adicional - Op 2'!$A$15,Q34='Adicional - Op 2'!$A$16,Q34='Adicional - Op 2'!$A$17,Q34='Adicional - Op 2'!$A$18,Q34='Adicional - Op 2'!$A$19,Q34='Adicional - Op 2'!$A$20,Q34='Adicional - Op 2'!$A$21,Q34='Adicional - Op 2'!$A$22,Q34='Adicional - Op 2'!$A$23,Q34='Adicional - Op 2'!$A$24,Q34='Adicional - Op 2'!$A$25,Q34='Adicional - Op 2'!$A$26,Q34='Adicional - Op 2'!$A$27,Q34='Adicional - Op 2'!$A$28,Q34='Adicional - Op 2'!$A$29,Q34='Adicional - Op 2'!$A$30),"B","")</f>
        <v/>
      </c>
      <c r="T34" s="282" t="str">
        <f>IF(OR(Q34='Adicional - Op 2'!$A$31,Q34='Adicional - Op 2'!$A$32,Q34='Adicional - Op 2'!$A$33,Q34='Adicional - Op 2'!$A$34),"C","")</f>
        <v/>
      </c>
      <c r="U34" s="282" t="str">
        <f>IF(OR(Q34='Adicional - Op 2'!$A$35,Q34='Adicional - Op 2'!$A$36,Q34='Adicional - Op 2'!$A$37),"D","")</f>
        <v>D</v>
      </c>
      <c r="V34" s="282" t="str">
        <f>IF(OR(Q34='Adicional - Op 2'!$A$38,Q34='Adicional - Op 2'!$A$39,Q34='Adicional - Op 2'!$A$40,Q34='Adicional - Op 2'!$A$41,Q34='Adicional - Op 2'!$A$42,Q34='Adicional - Op 2'!$A$43),"E","")</f>
        <v/>
      </c>
      <c r="W34" s="282" t="str">
        <f>IF(OR(Q34='Adicional - Op 2'!$A$44,Q34='Adicional - Op 2'!$A$45),"F","")</f>
        <v/>
      </c>
      <c r="X34" s="295" t="str">
        <f t="shared" si="23"/>
        <v>D</v>
      </c>
      <c r="Y34" s="296" t="str">
        <f>IF(P34=X34, "OK", MAL)</f>
        <v>OK</v>
      </c>
      <c r="Z34" s="73">
        <v>118009</v>
      </c>
      <c r="AA34" s="17">
        <v>106386</v>
      </c>
      <c r="AB34" s="17">
        <v>94651</v>
      </c>
      <c r="AC34" s="17">
        <v>72759</v>
      </c>
      <c r="AD34" s="17">
        <v>59927</v>
      </c>
      <c r="AE34" s="20">
        <v>48099</v>
      </c>
      <c r="AF34" s="70" t="str">
        <f t="shared" si="3"/>
        <v>3</v>
      </c>
      <c r="AG34" s="61" t="str">
        <f t="shared" si="4"/>
        <v>3</v>
      </c>
      <c r="AH34" s="61" t="str">
        <f t="shared" si="5"/>
        <v>4</v>
      </c>
      <c r="AI34" s="61" t="str">
        <f t="shared" si="6"/>
        <v>4</v>
      </c>
      <c r="AJ34" s="61" t="str">
        <f t="shared" si="7"/>
        <v>4</v>
      </c>
      <c r="AK34" s="62" t="str">
        <f t="shared" si="8"/>
        <v>5</v>
      </c>
      <c r="AL34" s="77">
        <f t="shared" si="9"/>
        <v>1.1665606227939871</v>
      </c>
      <c r="AM34" s="78">
        <f t="shared" si="10"/>
        <v>1.1171978543012697</v>
      </c>
      <c r="AN34" s="78">
        <f t="shared" si="11"/>
        <v>2.5222286433754291</v>
      </c>
      <c r="AO34" s="78">
        <f t="shared" si="12"/>
        <v>1.9591998182692356</v>
      </c>
      <c r="AP34" s="79">
        <f t="shared" si="13"/>
        <v>2.2230062773718839</v>
      </c>
      <c r="AQ34" s="1" t="str">
        <f t="shared" si="14"/>
        <v>Cuyo3</v>
      </c>
      <c r="AR34" s="1" t="str">
        <f t="shared" si="15"/>
        <v>Mendoza3</v>
      </c>
      <c r="AS34" s="1" t="str">
        <f t="shared" si="16"/>
        <v>Intermedias</v>
      </c>
      <c r="AT34" s="1" t="str">
        <f t="shared" si="17"/>
        <v>Resto Extra Pampeana</v>
      </c>
      <c r="AU34" s="1" t="str">
        <f t="shared" si="20"/>
        <v>IntermediasResto Extra Pampeana</v>
      </c>
    </row>
    <row r="35" spans="1:47" x14ac:dyDescent="0.25">
      <c r="A35" s="5" t="s">
        <v>40</v>
      </c>
      <c r="B35" s="6" t="s">
        <v>40</v>
      </c>
      <c r="C35" s="6" t="s">
        <v>36</v>
      </c>
      <c r="D35" s="3" t="str">
        <f>VLOOKUP(C35,Regiones!B$4:C$27,2)</f>
        <v>Pampeana</v>
      </c>
      <c r="E35" s="16"/>
      <c r="F35" s="16"/>
      <c r="G35" s="16"/>
      <c r="H35" s="16"/>
      <c r="I35" s="16"/>
      <c r="J35" s="16" t="s">
        <v>6</v>
      </c>
      <c r="K35" s="4"/>
      <c r="L35" s="4" t="s">
        <v>6</v>
      </c>
      <c r="M35" s="289">
        <v>10</v>
      </c>
      <c r="N35" s="281" t="str">
        <f t="shared" si="21"/>
        <v>F10</v>
      </c>
      <c r="O35" s="282" t="str">
        <f>VLOOKUP(N35,'Adicional - Op 1'!$A$3:$B$79,2)</f>
        <v>F</v>
      </c>
      <c r="P35" s="293" t="str">
        <f t="shared" si="18"/>
        <v>F</v>
      </c>
      <c r="Q35" s="294" t="str">
        <f t="shared" si="22"/>
        <v>F10</v>
      </c>
      <c r="R35" s="282" t="str">
        <f>IF(OR(Q35='Adicional - Op 2'!$A$6,Q35='Adicional - Op 2'!$A$7, Q35='Adicional - Op 2'!$A$8,Q35='Adicional - Op 2'!$A$9,Q35='Adicional - Op 2'!$A$10,Q35='Adicional - Op 2'!$A$11,Q35='Adicional - Op 2'!$A$12,Q35='Adicional - Op 2'!$A$13,Q35='Adicional - Op 2'!$A$14), "A", "")</f>
        <v/>
      </c>
      <c r="S35" s="282" t="str">
        <f>IF(OR(Q35='Adicional - Op 2'!$A$15,Q35='Adicional - Op 2'!$A$16,Q35='Adicional - Op 2'!$A$17,Q35='Adicional - Op 2'!$A$18,Q35='Adicional - Op 2'!$A$19,Q35='Adicional - Op 2'!$A$20,Q35='Adicional - Op 2'!$A$21,Q35='Adicional - Op 2'!$A$22,Q35='Adicional - Op 2'!$A$23,Q35='Adicional - Op 2'!$A$24,Q35='Adicional - Op 2'!$A$25,Q35='Adicional - Op 2'!$A$26,Q35='Adicional - Op 2'!$A$27,Q35='Adicional - Op 2'!$A$28,Q35='Adicional - Op 2'!$A$29,Q35='Adicional - Op 2'!$A$30),"B","")</f>
        <v/>
      </c>
      <c r="T35" s="282" t="str">
        <f>IF(OR(Q35='Adicional - Op 2'!$A$31,Q35='Adicional - Op 2'!$A$32,Q35='Adicional - Op 2'!$A$33,Q35='Adicional - Op 2'!$A$34),"C","")</f>
        <v/>
      </c>
      <c r="U35" s="282" t="str">
        <f>IF(OR(Q35='Adicional - Op 2'!$A$35,Q35='Adicional - Op 2'!$A$36,Q35='Adicional - Op 2'!$A$37),"D","")</f>
        <v/>
      </c>
      <c r="V35" s="282" t="str">
        <f>IF(OR(Q35='Adicional - Op 2'!$A$38,Q35='Adicional - Op 2'!$A$39,Q35='Adicional - Op 2'!$A$40,Q35='Adicional - Op 2'!$A$41,Q35='Adicional - Op 2'!$A$42,Q35='Adicional - Op 2'!$A$43),"E","")</f>
        <v/>
      </c>
      <c r="W35" s="282" t="str">
        <f>IF(OR(Q35='Adicional - Op 2'!$A$44,Q35='Adicional - Op 2'!$A$45),"F","")</f>
        <v>F</v>
      </c>
      <c r="X35" s="295" t="str">
        <f t="shared" si="23"/>
        <v>F</v>
      </c>
      <c r="Y35" s="296" t="str">
        <f>IF(P35=X35, "OK", MAL)</f>
        <v>OK</v>
      </c>
      <c r="Z35" s="73">
        <v>116916</v>
      </c>
      <c r="AA35" s="17">
        <v>101010</v>
      </c>
      <c r="AB35" s="17">
        <v>91101</v>
      </c>
      <c r="AC35" s="17">
        <v>79429</v>
      </c>
      <c r="AD35" s="17">
        <v>64500</v>
      </c>
      <c r="AE35" s="20">
        <v>53000</v>
      </c>
      <c r="AF35" s="70" t="str">
        <f t="shared" si="3"/>
        <v>3</v>
      </c>
      <c r="AG35" s="61" t="str">
        <f t="shared" si="4"/>
        <v>3</v>
      </c>
      <c r="AH35" s="61" t="str">
        <f t="shared" si="5"/>
        <v>4</v>
      </c>
      <c r="AI35" s="61" t="str">
        <f t="shared" si="6"/>
        <v>4</v>
      </c>
      <c r="AJ35" s="61" t="str">
        <f t="shared" si="7"/>
        <v>4</v>
      </c>
      <c r="AK35" s="62" t="str">
        <f t="shared" si="8"/>
        <v>4</v>
      </c>
      <c r="AL35" s="77">
        <f t="shared" si="9"/>
        <v>1.6492034134465654</v>
      </c>
      <c r="AM35" s="78">
        <f t="shared" si="10"/>
        <v>0.98630314091533788</v>
      </c>
      <c r="AN35" s="78">
        <f t="shared" si="11"/>
        <v>1.3068101739284943</v>
      </c>
      <c r="AO35" s="78">
        <f t="shared" si="12"/>
        <v>2.1038076376691204</v>
      </c>
      <c r="AP35" s="79">
        <f t="shared" si="13"/>
        <v>1.9831411737245965</v>
      </c>
      <c r="AQ35" s="1" t="str">
        <f t="shared" si="14"/>
        <v>Pampeana3</v>
      </c>
      <c r="AR35" s="1" t="str">
        <f t="shared" si="15"/>
        <v>Buenos Aires3</v>
      </c>
      <c r="AS35" s="1" t="str">
        <f t="shared" si="16"/>
        <v>Intermedias</v>
      </c>
      <c r="AT35" s="1" t="str">
        <f t="shared" si="17"/>
        <v>Pampeana</v>
      </c>
      <c r="AU35" s="1" t="str">
        <f t="shared" si="20"/>
        <v>IntermediasPampeana</v>
      </c>
    </row>
    <row r="36" spans="1:47" x14ac:dyDescent="0.25">
      <c r="A36" s="5" t="s">
        <v>1172</v>
      </c>
      <c r="B36" s="6"/>
      <c r="C36" s="6" t="s">
        <v>532</v>
      </c>
      <c r="D36" s="3" t="str">
        <f>VLOOKUP(C36,Regiones!B$4:C$27,2)</f>
        <v>Pampeana</v>
      </c>
      <c r="E36" s="16" t="s">
        <v>2</v>
      </c>
      <c r="F36" s="16"/>
      <c r="G36" s="16"/>
      <c r="H36" s="16" t="s">
        <v>4</v>
      </c>
      <c r="I36" s="16" t="s">
        <v>190</v>
      </c>
      <c r="J36" s="16" t="s">
        <v>200</v>
      </c>
      <c r="K36" s="4"/>
      <c r="L36" s="4" t="s">
        <v>214</v>
      </c>
      <c r="M36" s="289">
        <v>10</v>
      </c>
      <c r="N36" s="281" t="str">
        <f t="shared" si="21"/>
        <v>A10</v>
      </c>
      <c r="O36" s="282" t="str">
        <f>VLOOKUP(N36,'Adicional - Op 1'!$A$3:$B$79,2)</f>
        <v>A</v>
      </c>
      <c r="P36" s="293" t="str">
        <f t="shared" si="18"/>
        <v>A</v>
      </c>
      <c r="Q36" s="294" t="str">
        <f t="shared" si="22"/>
        <v>A10</v>
      </c>
      <c r="R36" s="282" t="str">
        <f>IF(OR(Q36='Adicional - Op 2'!$A$6,Q36='Adicional - Op 2'!$A$7, Q36='Adicional - Op 2'!$A$8,Q36='Adicional - Op 2'!$A$9,Q36='Adicional - Op 2'!$A$10,Q36='Adicional - Op 2'!$A$11,Q36='Adicional - Op 2'!$A$12,Q36='Adicional - Op 2'!$A$13,Q36='Adicional - Op 2'!$A$14), "A", "")</f>
        <v>A</v>
      </c>
      <c r="S36" s="282" t="str">
        <f>IF(OR(Q36='Adicional - Op 2'!$A$15,Q36='Adicional - Op 2'!$A$16,Q36='Adicional - Op 2'!$A$17,Q36='Adicional - Op 2'!$A$18,Q36='Adicional - Op 2'!$A$19,Q36='Adicional - Op 2'!$A$20,Q36='Adicional - Op 2'!$A$21,Q36='Adicional - Op 2'!$A$22,Q36='Adicional - Op 2'!$A$23,Q36='Adicional - Op 2'!$A$24,Q36='Adicional - Op 2'!$A$25,Q36='Adicional - Op 2'!$A$26,Q36='Adicional - Op 2'!$A$27,Q36='Adicional - Op 2'!$A$28,Q36='Adicional - Op 2'!$A$29,Q36='Adicional - Op 2'!$A$30),"B","")</f>
        <v/>
      </c>
      <c r="T36" s="282" t="str">
        <f>IF(OR(Q36='Adicional - Op 2'!$A$31,Q36='Adicional - Op 2'!$A$32,Q36='Adicional - Op 2'!$A$33,Q36='Adicional - Op 2'!$A$34),"C","")</f>
        <v/>
      </c>
      <c r="U36" s="282" t="str">
        <f>IF(OR(Q36='Adicional - Op 2'!$A$35,Q36='Adicional - Op 2'!$A$36,Q36='Adicional - Op 2'!$A$37),"D","")</f>
        <v/>
      </c>
      <c r="V36" s="282" t="str">
        <f>IF(OR(Q36='Adicional - Op 2'!$A$38,Q36='Adicional - Op 2'!$A$39,Q36='Adicional - Op 2'!$A$40,Q36='Adicional - Op 2'!$A$41,Q36='Adicional - Op 2'!$A$42,Q36='Adicional - Op 2'!$A$43),"E","")</f>
        <v/>
      </c>
      <c r="W36" s="282" t="str">
        <f>IF(OR(Q36='Adicional - Op 2'!$A$44,Q36='Adicional - Op 2'!$A$45),"F","")</f>
        <v/>
      </c>
      <c r="X36" s="295" t="str">
        <f t="shared" si="23"/>
        <v>A</v>
      </c>
      <c r="Y36" s="296" t="str">
        <f>IF(P36=X36, "OK", MAL)</f>
        <v>OK</v>
      </c>
      <c r="Z36" s="73">
        <v>114486</v>
      </c>
      <c r="AA36" s="17">
        <v>102399</v>
      </c>
      <c r="AB36" s="17">
        <v>80592</v>
      </c>
      <c r="AC36" s="17">
        <v>55306</v>
      </c>
      <c r="AD36" s="17">
        <v>35840</v>
      </c>
      <c r="AE36" s="20">
        <v>25599</v>
      </c>
      <c r="AF36" s="70" t="str">
        <f t="shared" si="3"/>
        <v>3</v>
      </c>
      <c r="AG36" s="61" t="str">
        <f t="shared" si="4"/>
        <v>3</v>
      </c>
      <c r="AH36" s="61" t="str">
        <f t="shared" si="5"/>
        <v>4</v>
      </c>
      <c r="AI36" s="61" t="str">
        <f t="shared" si="6"/>
        <v>4</v>
      </c>
      <c r="AJ36" s="61" t="str">
        <f t="shared" si="7"/>
        <v>5</v>
      </c>
      <c r="AK36" s="62" t="str">
        <f t="shared" si="8"/>
        <v>5</v>
      </c>
      <c r="AL36" s="77">
        <f t="shared" si="9"/>
        <v>1.2558698280788008</v>
      </c>
      <c r="AM36" s="78">
        <f t="shared" si="10"/>
        <v>2.3025104165019834</v>
      </c>
      <c r="AN36" s="78">
        <f t="shared" si="11"/>
        <v>3.629837842218067</v>
      </c>
      <c r="AO36" s="78">
        <f t="shared" si="12"/>
        <v>4.433642253985516</v>
      </c>
      <c r="AP36" s="79">
        <f t="shared" si="13"/>
        <v>3.4223734136940327</v>
      </c>
      <c r="AQ36" s="1" t="str">
        <f t="shared" si="14"/>
        <v>Pampeana3</v>
      </c>
      <c r="AR36" s="1" t="str">
        <f t="shared" si="15"/>
        <v>La Pampa3</v>
      </c>
      <c r="AS36" s="1" t="str">
        <f t="shared" si="16"/>
        <v>Intermedias</v>
      </c>
      <c r="AT36" s="1" t="str">
        <f t="shared" si="17"/>
        <v>Pampeana</v>
      </c>
      <c r="AU36" s="1" t="str">
        <f t="shared" si="20"/>
        <v>IntermediasPampeana</v>
      </c>
    </row>
    <row r="37" spans="1:47" x14ac:dyDescent="0.25">
      <c r="A37" s="60" t="s">
        <v>1184</v>
      </c>
      <c r="B37" s="9" t="s">
        <v>741</v>
      </c>
      <c r="C37" s="9" t="s">
        <v>740</v>
      </c>
      <c r="D37" s="3" t="str">
        <f>VLOOKUP(C37,Regiones!B$4:C$27,2)</f>
        <v>Centro</v>
      </c>
      <c r="E37" s="10"/>
      <c r="F37" s="10"/>
      <c r="G37" s="10"/>
      <c r="H37" s="10" t="s">
        <v>4</v>
      </c>
      <c r="I37" s="10" t="s">
        <v>203</v>
      </c>
      <c r="J37" s="10" t="s">
        <v>21</v>
      </c>
      <c r="K37" s="11"/>
      <c r="L37" s="11" t="s">
        <v>21</v>
      </c>
      <c r="M37" s="289">
        <v>10</v>
      </c>
      <c r="N37" s="281" t="str">
        <f t="shared" si="21"/>
        <v>C10</v>
      </c>
      <c r="O37" s="282" t="str">
        <f>VLOOKUP(N37,'Adicional - Op 1'!$A$3:$B$79,2)</f>
        <v>C</v>
      </c>
      <c r="P37" s="293" t="str">
        <f t="shared" si="18"/>
        <v>C</v>
      </c>
      <c r="Q37" s="294" t="str">
        <f t="shared" si="22"/>
        <v>C10</v>
      </c>
      <c r="R37" s="282" t="str">
        <f>IF(OR(Q37='Adicional - Op 2'!$A$6,Q37='Adicional - Op 2'!$A$7, Q37='Adicional - Op 2'!$A$8,Q37='Adicional - Op 2'!$A$9,Q37='Adicional - Op 2'!$A$10,Q37='Adicional - Op 2'!$A$11,Q37='Adicional - Op 2'!$A$12,Q37='Adicional - Op 2'!$A$13,Q37='Adicional - Op 2'!$A$14), "A", "")</f>
        <v/>
      </c>
      <c r="S37" s="282" t="str">
        <f>IF(OR(Q37='Adicional - Op 2'!$A$15,Q37='Adicional - Op 2'!$A$16,Q37='Adicional - Op 2'!$A$17,Q37='Adicional - Op 2'!$A$18,Q37='Adicional - Op 2'!$A$19,Q37='Adicional - Op 2'!$A$20,Q37='Adicional - Op 2'!$A$21,Q37='Adicional - Op 2'!$A$22,Q37='Adicional - Op 2'!$A$23,Q37='Adicional - Op 2'!$A$24,Q37='Adicional - Op 2'!$A$25,Q37='Adicional - Op 2'!$A$26,Q37='Adicional - Op 2'!$A$27,Q37='Adicional - Op 2'!$A$28,Q37='Adicional - Op 2'!$A$29,Q37='Adicional - Op 2'!$A$30),"B","")</f>
        <v/>
      </c>
      <c r="T37" s="282" t="str">
        <f>IF(OR(Q37='Adicional - Op 2'!$A$31,Q37='Adicional - Op 2'!$A$32,Q37='Adicional - Op 2'!$A$33,Q37='Adicional - Op 2'!$A$34),"C","")</f>
        <v>C</v>
      </c>
      <c r="U37" s="282" t="str">
        <f>IF(OR(Q37='Adicional - Op 2'!$A$35,Q37='Adicional - Op 2'!$A$36,Q37='Adicional - Op 2'!$A$37),"D","")</f>
        <v/>
      </c>
      <c r="V37" s="282" t="str">
        <f>IF(OR(Q37='Adicional - Op 2'!$A$38,Q37='Adicional - Op 2'!$A$39,Q37='Adicional - Op 2'!$A$40,Q37='Adicional - Op 2'!$A$41,Q37='Adicional - Op 2'!$A$42,Q37='Adicional - Op 2'!$A$43),"E","")</f>
        <v/>
      </c>
      <c r="W37" s="282" t="str">
        <f>IF(OR(Q37='Adicional - Op 2'!$A$44,Q37='Adicional - Op 2'!$A$45),"F","")</f>
        <v/>
      </c>
      <c r="X37" s="295" t="str">
        <f t="shared" si="23"/>
        <v>C</v>
      </c>
      <c r="Y37" s="296" t="str">
        <f>IF(P37=X37, "OK", MAL)</f>
        <v>OK</v>
      </c>
      <c r="Z37" s="74">
        <v>111391</v>
      </c>
      <c r="AA37" s="12">
        <v>96781</v>
      </c>
      <c r="AB37" s="12">
        <v>77077</v>
      </c>
      <c r="AC37" s="12">
        <v>50992</v>
      </c>
      <c r="AD37" s="12">
        <v>40052</v>
      </c>
      <c r="AE37" s="13">
        <v>35449</v>
      </c>
      <c r="AF37" s="70" t="str">
        <f t="shared" si="3"/>
        <v>3</v>
      </c>
      <c r="AG37" s="61" t="str">
        <f t="shared" si="4"/>
        <v>4</v>
      </c>
      <c r="AH37" s="61" t="str">
        <f t="shared" si="5"/>
        <v>4</v>
      </c>
      <c r="AI37" s="61" t="str">
        <f t="shared" si="6"/>
        <v>4</v>
      </c>
      <c r="AJ37" s="61" t="str">
        <f t="shared" si="7"/>
        <v>5</v>
      </c>
      <c r="AK37" s="62" t="str">
        <f t="shared" si="8"/>
        <v>5</v>
      </c>
      <c r="AL37" s="77">
        <f t="shared" si="9"/>
        <v>1.585091791662804</v>
      </c>
      <c r="AM37" s="78">
        <f t="shared" si="10"/>
        <v>2.1875160250777599</v>
      </c>
      <c r="AN37" s="78">
        <f t="shared" si="11"/>
        <v>3.9898115877075071</v>
      </c>
      <c r="AO37" s="78">
        <f t="shared" si="12"/>
        <v>2.4442963662967765</v>
      </c>
      <c r="AP37" s="79">
        <f t="shared" si="13"/>
        <v>1.2283182777959039</v>
      </c>
      <c r="AQ37" s="1" t="str">
        <f t="shared" si="14"/>
        <v>Centro3</v>
      </c>
      <c r="AR37" s="1" t="str">
        <f t="shared" si="15"/>
        <v>San Luis3</v>
      </c>
      <c r="AS37" s="1" t="str">
        <f t="shared" si="16"/>
        <v>Intermedias</v>
      </c>
      <c r="AT37" s="1" t="str">
        <f t="shared" si="17"/>
        <v>Resto Extra Pampeana</v>
      </c>
      <c r="AU37" s="1" t="str">
        <f t="shared" si="20"/>
        <v>IntermediasResto Extra Pampeana</v>
      </c>
    </row>
    <row r="38" spans="1:47" x14ac:dyDescent="0.25">
      <c r="A38" s="60" t="s">
        <v>1173</v>
      </c>
      <c r="B38" s="9" t="s">
        <v>661</v>
      </c>
      <c r="C38" s="9" t="s">
        <v>662</v>
      </c>
      <c r="D38" s="3" t="str">
        <f>VLOOKUP(C38,Regiones!B$4:C$27,2)</f>
        <v>Comahue</v>
      </c>
      <c r="E38" s="10"/>
      <c r="F38" s="10" t="s">
        <v>1042</v>
      </c>
      <c r="G38" s="10" t="s">
        <v>4</v>
      </c>
      <c r="H38" s="44"/>
      <c r="I38" s="10" t="s">
        <v>203</v>
      </c>
      <c r="J38" s="10" t="s">
        <v>21</v>
      </c>
      <c r="K38" s="11"/>
      <c r="L38" s="11" t="s">
        <v>21</v>
      </c>
      <c r="M38" s="289">
        <v>8</v>
      </c>
      <c r="N38" s="281" t="str">
        <f t="shared" si="21"/>
        <v>C8</v>
      </c>
      <c r="O38" s="282" t="str">
        <f>VLOOKUP(N38,'Adicional - Op 1'!$A$3:$B$79,2)</f>
        <v>B</v>
      </c>
      <c r="P38" s="293" t="str">
        <f t="shared" si="18"/>
        <v>B</v>
      </c>
      <c r="Q38" s="294" t="str">
        <f t="shared" si="22"/>
        <v>C8</v>
      </c>
      <c r="R38" s="282" t="str">
        <f>IF(OR(Q38='Adicional - Op 2'!$A$6,Q38='Adicional - Op 2'!$A$7, Q38='Adicional - Op 2'!$A$8,Q38='Adicional - Op 2'!$A$9,Q38='Adicional - Op 2'!$A$10,Q38='Adicional - Op 2'!$A$11,Q38='Adicional - Op 2'!$A$12,Q38='Adicional - Op 2'!$A$13,Q38='Adicional - Op 2'!$A$14), "A", "")</f>
        <v/>
      </c>
      <c r="S38" s="282" t="str">
        <f>IF(OR(Q38='Adicional - Op 2'!$A$15,Q38='Adicional - Op 2'!$A$16,Q38='Adicional - Op 2'!$A$17,Q38='Adicional - Op 2'!$A$18,Q38='Adicional - Op 2'!$A$19,Q38='Adicional - Op 2'!$A$20,Q38='Adicional - Op 2'!$A$21,Q38='Adicional - Op 2'!$A$22,Q38='Adicional - Op 2'!$A$23,Q38='Adicional - Op 2'!$A$24,Q38='Adicional - Op 2'!$A$25,Q38='Adicional - Op 2'!$A$26,Q38='Adicional - Op 2'!$A$27,Q38='Adicional - Op 2'!$A$28,Q38='Adicional - Op 2'!$A$29,Q38='Adicional - Op 2'!$A$30),"B","")</f>
        <v>B</v>
      </c>
      <c r="T38" s="282" t="str">
        <f>IF(OR(Q38='Adicional - Op 2'!$A$31,Q38='Adicional - Op 2'!$A$32,Q38='Adicional - Op 2'!$A$33,Q38='Adicional - Op 2'!$A$34),"C","")</f>
        <v/>
      </c>
      <c r="U38" s="282" t="str">
        <f>IF(OR(Q38='Adicional - Op 2'!$A$35,Q38='Adicional - Op 2'!$A$36,Q38='Adicional - Op 2'!$A$37),"D","")</f>
        <v/>
      </c>
      <c r="V38" s="282" t="str">
        <f>IF(OR(Q38='Adicional - Op 2'!$A$38,Q38='Adicional - Op 2'!$A$39,Q38='Adicional - Op 2'!$A$40,Q38='Adicional - Op 2'!$A$41,Q38='Adicional - Op 2'!$A$42,Q38='Adicional - Op 2'!$A$43),"E","")</f>
        <v/>
      </c>
      <c r="W38" s="282" t="str">
        <f>IF(OR(Q38='Adicional - Op 2'!$A$44,Q38='Adicional - Op 2'!$A$45),"F","")</f>
        <v/>
      </c>
      <c r="X38" s="295" t="str">
        <f t="shared" si="23"/>
        <v>B</v>
      </c>
      <c r="Y38" s="296" t="str">
        <f>IF(P38=X38, "OK", MAL)</f>
        <v>OK</v>
      </c>
      <c r="Z38" s="74">
        <v>109305</v>
      </c>
      <c r="AA38" s="12">
        <v>90621</v>
      </c>
      <c r="AB38" s="12">
        <v>78820</v>
      </c>
      <c r="AC38" s="12">
        <v>48980</v>
      </c>
      <c r="AD38" s="12">
        <v>26846</v>
      </c>
      <c r="AE38" s="13">
        <v>16643</v>
      </c>
      <c r="AF38" s="70" t="str">
        <f t="shared" si="3"/>
        <v>3</v>
      </c>
      <c r="AG38" s="61" t="str">
        <f t="shared" si="4"/>
        <v>4</v>
      </c>
      <c r="AH38" s="61" t="str">
        <f t="shared" si="5"/>
        <v>4</v>
      </c>
      <c r="AI38" s="61" t="str">
        <f t="shared" si="6"/>
        <v>5</v>
      </c>
      <c r="AJ38" s="61" t="str">
        <f t="shared" si="7"/>
        <v>5</v>
      </c>
      <c r="AK38" s="62" t="str">
        <f t="shared" si="8"/>
        <v>5</v>
      </c>
      <c r="AL38" s="77">
        <f t="shared" si="9"/>
        <v>2.1189629553855003</v>
      </c>
      <c r="AM38" s="78">
        <f t="shared" si="10"/>
        <v>1.3350615735510174</v>
      </c>
      <c r="AN38" s="78">
        <f t="shared" si="11"/>
        <v>4.6082809536483822</v>
      </c>
      <c r="AO38" s="78">
        <f t="shared" si="12"/>
        <v>6.1974086375690884</v>
      </c>
      <c r="AP38" s="79">
        <f t="shared" si="13"/>
        <v>4.897417732812694</v>
      </c>
      <c r="AQ38" s="1" t="str">
        <f t="shared" si="14"/>
        <v>Comahue3</v>
      </c>
      <c r="AR38" s="1" t="str">
        <f t="shared" si="15"/>
        <v>Río Negro3</v>
      </c>
      <c r="AS38" s="1" t="str">
        <f t="shared" si="16"/>
        <v>Intermedias</v>
      </c>
      <c r="AT38" s="1" t="str">
        <f t="shared" si="17"/>
        <v>Comahue</v>
      </c>
      <c r="AU38" s="1" t="str">
        <f t="shared" si="20"/>
        <v>IntermediasComahue</v>
      </c>
    </row>
    <row r="39" spans="1:47" x14ac:dyDescent="0.25">
      <c r="A39" s="5" t="s">
        <v>1206</v>
      </c>
      <c r="B39" s="6" t="s">
        <v>41</v>
      </c>
      <c r="C39" s="6" t="s">
        <v>36</v>
      </c>
      <c r="D39" s="3" t="str">
        <f>VLOOKUP(C39,Regiones!B$4:C$27,2)</f>
        <v>Pampeana</v>
      </c>
      <c r="E39" s="16"/>
      <c r="F39" s="16"/>
      <c r="G39" s="16"/>
      <c r="H39" s="16"/>
      <c r="I39" s="16"/>
      <c r="J39" s="16" t="s">
        <v>3</v>
      </c>
      <c r="K39" s="4"/>
      <c r="L39" s="4" t="s">
        <v>3</v>
      </c>
      <c r="M39" s="289">
        <v>10</v>
      </c>
      <c r="N39" s="281" t="str">
        <f t="shared" si="21"/>
        <v>E10</v>
      </c>
      <c r="O39" s="282" t="str">
        <f>VLOOKUP(N39,'Adicional - Op 1'!$A$3:$B$79,2)</f>
        <v>E</v>
      </c>
      <c r="P39" s="293" t="str">
        <f t="shared" si="18"/>
        <v>E</v>
      </c>
      <c r="Q39" s="294" t="str">
        <f t="shared" si="22"/>
        <v>E10</v>
      </c>
      <c r="R39" s="282" t="str">
        <f>IF(OR(Q39='Adicional - Op 2'!$A$6,Q39='Adicional - Op 2'!$A$7, Q39='Adicional - Op 2'!$A$8,Q39='Adicional - Op 2'!$A$9,Q39='Adicional - Op 2'!$A$10,Q39='Adicional - Op 2'!$A$11,Q39='Adicional - Op 2'!$A$12,Q39='Adicional - Op 2'!$A$13,Q39='Adicional - Op 2'!$A$14), "A", "")</f>
        <v/>
      </c>
      <c r="S39" s="282" t="str">
        <f>IF(OR(Q39='Adicional - Op 2'!$A$15,Q39='Adicional - Op 2'!$A$16,Q39='Adicional - Op 2'!$A$17,Q39='Adicional - Op 2'!$A$18,Q39='Adicional - Op 2'!$A$19,Q39='Adicional - Op 2'!$A$20,Q39='Adicional - Op 2'!$A$21,Q39='Adicional - Op 2'!$A$22,Q39='Adicional - Op 2'!$A$23,Q39='Adicional - Op 2'!$A$24,Q39='Adicional - Op 2'!$A$25,Q39='Adicional - Op 2'!$A$26,Q39='Adicional - Op 2'!$A$27,Q39='Adicional - Op 2'!$A$28,Q39='Adicional - Op 2'!$A$29,Q39='Adicional - Op 2'!$A$30),"B","")</f>
        <v/>
      </c>
      <c r="T39" s="282" t="str">
        <f>IF(OR(Q39='Adicional - Op 2'!$A$31,Q39='Adicional - Op 2'!$A$32,Q39='Adicional - Op 2'!$A$33,Q39='Adicional - Op 2'!$A$34),"C","")</f>
        <v/>
      </c>
      <c r="U39" s="282" t="str">
        <f>IF(OR(Q39='Adicional - Op 2'!$A$35,Q39='Adicional - Op 2'!$A$36,Q39='Adicional - Op 2'!$A$37),"D","")</f>
        <v/>
      </c>
      <c r="V39" s="282" t="str">
        <f>IF(OR(Q39='Adicional - Op 2'!$A$38,Q39='Adicional - Op 2'!$A$39,Q39='Adicional - Op 2'!$A$40,Q39='Adicional - Op 2'!$A$41,Q39='Adicional - Op 2'!$A$42,Q39='Adicional - Op 2'!$A$43),"E","")</f>
        <v>E</v>
      </c>
      <c r="W39" s="282" t="str">
        <f>IF(OR(Q39='Adicional - Op 2'!$A$44,Q39='Adicional - Op 2'!$A$45),"F","")</f>
        <v/>
      </c>
      <c r="X39" s="295" t="str">
        <f t="shared" si="23"/>
        <v>E</v>
      </c>
      <c r="Y39" s="296" t="str">
        <f>IF(P39=X39, "OK", MAL)</f>
        <v>OK</v>
      </c>
      <c r="Z39" s="73">
        <v>98522</v>
      </c>
      <c r="AA39" s="17">
        <v>86686</v>
      </c>
      <c r="AB39" s="17">
        <v>80156</v>
      </c>
      <c r="AC39" s="17">
        <v>67143</v>
      </c>
      <c r="AD39" s="17">
        <v>56282</v>
      </c>
      <c r="AE39" s="20">
        <v>48230</v>
      </c>
      <c r="AF39" s="70" t="str">
        <f t="shared" si="3"/>
        <v>4</v>
      </c>
      <c r="AG39" s="61" t="str">
        <f t="shared" si="4"/>
        <v>4</v>
      </c>
      <c r="AH39" s="61" t="str">
        <f t="shared" si="5"/>
        <v>4</v>
      </c>
      <c r="AI39" s="61" t="str">
        <f t="shared" si="6"/>
        <v>4</v>
      </c>
      <c r="AJ39" s="61" t="str">
        <f t="shared" si="7"/>
        <v>4</v>
      </c>
      <c r="AK39" s="62" t="str">
        <f t="shared" si="8"/>
        <v>5</v>
      </c>
      <c r="AL39" s="77">
        <f t="shared" si="9"/>
        <v>1.4419241452740168</v>
      </c>
      <c r="AM39" s="78">
        <f t="shared" si="10"/>
        <v>0.74724246041353481</v>
      </c>
      <c r="AN39" s="78">
        <f t="shared" si="11"/>
        <v>1.6917074192849686</v>
      </c>
      <c r="AO39" s="78">
        <f t="shared" si="12"/>
        <v>1.7801583022483767</v>
      </c>
      <c r="AP39" s="79">
        <f t="shared" si="13"/>
        <v>1.5559155994617995</v>
      </c>
      <c r="AQ39" s="1" t="str">
        <f t="shared" si="14"/>
        <v>Pampeana4</v>
      </c>
      <c r="AR39" s="1" t="str">
        <f t="shared" si="15"/>
        <v>Buenos Aires4</v>
      </c>
      <c r="AS39" s="1" t="str">
        <f t="shared" si="16"/>
        <v>Intermedias</v>
      </c>
      <c r="AT39" s="1" t="str">
        <f t="shared" si="17"/>
        <v>Pampeana</v>
      </c>
      <c r="AU39" s="1" t="str">
        <f t="shared" si="20"/>
        <v>IntermediasPampeana</v>
      </c>
    </row>
    <row r="40" spans="1:47" x14ac:dyDescent="0.25">
      <c r="A40" s="2" t="s">
        <v>1185</v>
      </c>
      <c r="B40" s="18" t="s">
        <v>279</v>
      </c>
      <c r="C40" s="18" t="s">
        <v>276</v>
      </c>
      <c r="D40" s="3" t="str">
        <f>VLOOKUP(C40,Regiones!B$4:C$27,2)</f>
        <v>Centro</v>
      </c>
      <c r="E40" s="19" t="s">
        <v>2</v>
      </c>
      <c r="F40" s="19"/>
      <c r="G40" s="19"/>
      <c r="H40" s="19" t="s">
        <v>4</v>
      </c>
      <c r="I40" s="19" t="s">
        <v>190</v>
      </c>
      <c r="J40" s="19" t="s">
        <v>214</v>
      </c>
      <c r="K40" s="52"/>
      <c r="L40" s="52" t="s">
        <v>214</v>
      </c>
      <c r="M40" s="289">
        <v>10</v>
      </c>
      <c r="N40" s="281" t="str">
        <f t="shared" si="21"/>
        <v>A10</v>
      </c>
      <c r="O40" s="282" t="str">
        <f>VLOOKUP(N40,'Adicional - Op 1'!$A$3:$B$79,2)</f>
        <v>A</v>
      </c>
      <c r="P40" s="293" t="str">
        <f t="shared" si="18"/>
        <v>A</v>
      </c>
      <c r="Q40" s="294" t="str">
        <f t="shared" si="22"/>
        <v>A10</v>
      </c>
      <c r="R40" s="282" t="str">
        <f>IF(OR(Q40='Adicional - Op 2'!$A$6,Q40='Adicional - Op 2'!$A$7, Q40='Adicional - Op 2'!$A$8,Q40='Adicional - Op 2'!$A$9,Q40='Adicional - Op 2'!$A$10,Q40='Adicional - Op 2'!$A$11,Q40='Adicional - Op 2'!$A$12,Q40='Adicional - Op 2'!$A$13,Q40='Adicional - Op 2'!$A$14), "A", "")</f>
        <v>A</v>
      </c>
      <c r="S40" s="282" t="str">
        <f>IF(OR(Q40='Adicional - Op 2'!$A$15,Q40='Adicional - Op 2'!$A$16,Q40='Adicional - Op 2'!$A$17,Q40='Adicional - Op 2'!$A$18,Q40='Adicional - Op 2'!$A$19,Q40='Adicional - Op 2'!$A$20,Q40='Adicional - Op 2'!$A$21,Q40='Adicional - Op 2'!$A$22,Q40='Adicional - Op 2'!$A$23,Q40='Adicional - Op 2'!$A$24,Q40='Adicional - Op 2'!$A$25,Q40='Adicional - Op 2'!$A$26,Q40='Adicional - Op 2'!$A$27,Q40='Adicional - Op 2'!$A$28,Q40='Adicional - Op 2'!$A$29,Q40='Adicional - Op 2'!$A$30),"B","")</f>
        <v/>
      </c>
      <c r="T40" s="282" t="str">
        <f>IF(OR(Q40='Adicional - Op 2'!$A$31,Q40='Adicional - Op 2'!$A$32,Q40='Adicional - Op 2'!$A$33,Q40='Adicional - Op 2'!$A$34),"C","")</f>
        <v/>
      </c>
      <c r="U40" s="282" t="str">
        <f>IF(OR(Q40='Adicional - Op 2'!$A$35,Q40='Adicional - Op 2'!$A$36,Q40='Adicional - Op 2'!$A$37),"D","")</f>
        <v/>
      </c>
      <c r="V40" s="282" t="str">
        <f>IF(OR(Q40='Adicional - Op 2'!$A$38,Q40='Adicional - Op 2'!$A$39,Q40='Adicional - Op 2'!$A$40,Q40='Adicional - Op 2'!$A$41,Q40='Adicional - Op 2'!$A$42,Q40='Adicional - Op 2'!$A$43),"E","")</f>
        <v/>
      </c>
      <c r="W40" s="282" t="str">
        <f>IF(OR(Q40='Adicional - Op 2'!$A$44,Q40='Adicional - Op 2'!$A$45),"F","")</f>
        <v/>
      </c>
      <c r="X40" s="295" t="str">
        <f t="shared" si="23"/>
        <v>A</v>
      </c>
      <c r="Y40" s="296" t="str">
        <f>IF(P40=X40, "OK", MAL)</f>
        <v>OK</v>
      </c>
      <c r="Z40" s="73">
        <v>98169</v>
      </c>
      <c r="AA40" s="17">
        <v>88643</v>
      </c>
      <c r="AB40" s="17">
        <v>78520</v>
      </c>
      <c r="AC40" s="17">
        <v>67560</v>
      </c>
      <c r="AD40" s="17">
        <v>59349</v>
      </c>
      <c r="AE40" s="20">
        <v>51103</v>
      </c>
      <c r="AF40" s="70" t="str">
        <f t="shared" si="3"/>
        <v>4</v>
      </c>
      <c r="AG40" s="61" t="str">
        <f t="shared" si="4"/>
        <v>4</v>
      </c>
      <c r="AH40" s="61" t="str">
        <f t="shared" si="5"/>
        <v>4</v>
      </c>
      <c r="AI40" s="61" t="str">
        <f t="shared" si="6"/>
        <v>4</v>
      </c>
      <c r="AJ40" s="61" t="str">
        <f t="shared" si="7"/>
        <v>4</v>
      </c>
      <c r="AK40" s="62" t="str">
        <f t="shared" si="8"/>
        <v>4</v>
      </c>
      <c r="AL40" s="77">
        <f t="shared" si="9"/>
        <v>1.1483037725790599</v>
      </c>
      <c r="AM40" s="78">
        <f t="shared" si="10"/>
        <v>1.1593658963311992</v>
      </c>
      <c r="AN40" s="78">
        <f t="shared" si="11"/>
        <v>1.4338305974761949</v>
      </c>
      <c r="AO40" s="78">
        <f t="shared" si="12"/>
        <v>1.3042401781229509</v>
      </c>
      <c r="AP40" s="79">
        <f t="shared" si="13"/>
        <v>1.5071655731055769</v>
      </c>
      <c r="AQ40" s="1" t="str">
        <f t="shared" si="14"/>
        <v>Centro4</v>
      </c>
      <c r="AR40" s="1" t="str">
        <f t="shared" si="15"/>
        <v>Córdoba4</v>
      </c>
      <c r="AS40" s="1" t="str">
        <f t="shared" si="16"/>
        <v>Intermedias</v>
      </c>
      <c r="AT40" s="1" t="str">
        <f t="shared" si="17"/>
        <v>Resto Extra Pampeana</v>
      </c>
      <c r="AU40" s="1" t="str">
        <f t="shared" si="20"/>
        <v>IntermediasResto Extra Pampeana</v>
      </c>
    </row>
    <row r="41" spans="1:47" x14ac:dyDescent="0.25">
      <c r="A41" s="60" t="s">
        <v>1174</v>
      </c>
      <c r="B41" s="9" t="s">
        <v>189</v>
      </c>
      <c r="C41" s="9" t="s">
        <v>260</v>
      </c>
      <c r="D41" s="3" t="str">
        <f>VLOOKUP(C41,Regiones!B$4:C$27,2)</f>
        <v>Noreste</v>
      </c>
      <c r="E41" s="10"/>
      <c r="F41" s="10"/>
      <c r="G41" s="10"/>
      <c r="H41" s="10" t="s">
        <v>4</v>
      </c>
      <c r="I41" s="10" t="s">
        <v>203</v>
      </c>
      <c r="J41" s="10" t="s">
        <v>6</v>
      </c>
      <c r="K41" s="11"/>
      <c r="L41" s="11" t="s">
        <v>6</v>
      </c>
      <c r="M41" s="289">
        <v>10</v>
      </c>
      <c r="N41" s="281" t="str">
        <f t="shared" ref="N41:N82" si="24">CONCATENATE(L41,M41)</f>
        <v>F10</v>
      </c>
      <c r="O41" s="282" t="str">
        <f>VLOOKUP(N41,'Adicional - Op 1'!$A$3:$B$79,2)</f>
        <v>F</v>
      </c>
      <c r="P41" s="293" t="str">
        <f t="shared" si="18"/>
        <v>F</v>
      </c>
      <c r="Q41" s="294" t="str">
        <f t="shared" ref="Q41:Q82" si="25">CONCATENATE(L41,M41)</f>
        <v>F10</v>
      </c>
      <c r="R41" s="282" t="str">
        <f>IF(OR(Q41='Adicional - Op 2'!$A$6,Q41='Adicional - Op 2'!$A$7, Q41='Adicional - Op 2'!$A$8,Q41='Adicional - Op 2'!$A$9,Q41='Adicional - Op 2'!$A$10,Q41='Adicional - Op 2'!$A$11,Q41='Adicional - Op 2'!$A$12,Q41='Adicional - Op 2'!$A$13,Q41='Adicional - Op 2'!$A$14), "A", "")</f>
        <v/>
      </c>
      <c r="S41" s="282" t="str">
        <f>IF(OR(Q41='Adicional - Op 2'!$A$15,Q41='Adicional - Op 2'!$A$16,Q41='Adicional - Op 2'!$A$17,Q41='Adicional - Op 2'!$A$18,Q41='Adicional - Op 2'!$A$19,Q41='Adicional - Op 2'!$A$20,Q41='Adicional - Op 2'!$A$21,Q41='Adicional - Op 2'!$A$22,Q41='Adicional - Op 2'!$A$23,Q41='Adicional - Op 2'!$A$24,Q41='Adicional - Op 2'!$A$25,Q41='Adicional - Op 2'!$A$26,Q41='Adicional - Op 2'!$A$27,Q41='Adicional - Op 2'!$A$28,Q41='Adicional - Op 2'!$A$29,Q41='Adicional - Op 2'!$A$30),"B","")</f>
        <v/>
      </c>
      <c r="T41" s="282" t="str">
        <f>IF(OR(Q41='Adicional - Op 2'!$A$31,Q41='Adicional - Op 2'!$A$32,Q41='Adicional - Op 2'!$A$33,Q41='Adicional - Op 2'!$A$34),"C","")</f>
        <v/>
      </c>
      <c r="U41" s="282" t="str">
        <f>IF(OR(Q41='Adicional - Op 2'!$A$35,Q41='Adicional - Op 2'!$A$36,Q41='Adicional - Op 2'!$A$37),"D","")</f>
        <v/>
      </c>
      <c r="V41" s="282" t="str">
        <f>IF(OR(Q41='Adicional - Op 2'!$A$38,Q41='Adicional - Op 2'!$A$39,Q41='Adicional - Op 2'!$A$40,Q41='Adicional - Op 2'!$A$41,Q41='Adicional - Op 2'!$A$42,Q41='Adicional - Op 2'!$A$43),"E","")</f>
        <v/>
      </c>
      <c r="W41" s="282" t="str">
        <f>IF(OR(Q41='Adicional - Op 2'!$A$44,Q41='Adicional - Op 2'!$A$45),"F","")</f>
        <v>F</v>
      </c>
      <c r="X41" s="295" t="str">
        <f t="shared" ref="X41:X82" si="26">CONCATENATE(R41,S41,T41,U41,V41,W41)</f>
        <v>F</v>
      </c>
      <c r="Y41" s="296" t="str">
        <f>IF(P41=X41, "OK", MAL)</f>
        <v>OK</v>
      </c>
      <c r="Z41" s="74">
        <v>97915</v>
      </c>
      <c r="AA41" s="12">
        <v>88305</v>
      </c>
      <c r="AB41" s="12">
        <v>78194</v>
      </c>
      <c r="AC41" s="12">
        <v>52372</v>
      </c>
      <c r="AD41" s="12">
        <v>24214</v>
      </c>
      <c r="AE41" s="13">
        <v>11590</v>
      </c>
      <c r="AF41" s="70" t="str">
        <f t="shared" si="3"/>
        <v>4</v>
      </c>
      <c r="AG41" s="61" t="str">
        <f t="shared" si="4"/>
        <v>4</v>
      </c>
      <c r="AH41" s="61" t="str">
        <f t="shared" si="5"/>
        <v>4</v>
      </c>
      <c r="AI41" s="61" t="str">
        <f t="shared" si="6"/>
        <v>4</v>
      </c>
      <c r="AJ41" s="61" t="str">
        <f t="shared" si="7"/>
        <v>5</v>
      </c>
      <c r="AK41" s="62" t="str">
        <f t="shared" si="8"/>
        <v>5</v>
      </c>
      <c r="AL41" s="77">
        <f t="shared" si="9"/>
        <v>1.1622166735072172</v>
      </c>
      <c r="AM41" s="78">
        <f t="shared" si="10"/>
        <v>1.1626364651558931</v>
      </c>
      <c r="AN41" s="78">
        <f t="shared" si="11"/>
        <v>3.8686066846029386</v>
      </c>
      <c r="AO41" s="78">
        <f t="shared" si="12"/>
        <v>8.0197734532773275</v>
      </c>
      <c r="AP41" s="79">
        <f t="shared" si="13"/>
        <v>7.6461025238422682</v>
      </c>
      <c r="AQ41" s="1" t="str">
        <f t="shared" si="14"/>
        <v>Noreste4</v>
      </c>
      <c r="AR41" s="1" t="str">
        <f t="shared" si="15"/>
        <v>Chubut4</v>
      </c>
      <c r="AS41" s="1" t="str">
        <f t="shared" si="16"/>
        <v>Intermedias</v>
      </c>
      <c r="AT41" s="1" t="str">
        <f t="shared" si="17"/>
        <v>Resto Extra Pampeana</v>
      </c>
      <c r="AU41" s="1" t="str">
        <f t="shared" si="20"/>
        <v>IntermediasResto Extra Pampeana</v>
      </c>
    </row>
    <row r="42" spans="1:47" x14ac:dyDescent="0.25">
      <c r="A42" s="2" t="s">
        <v>1278</v>
      </c>
      <c r="B42" s="3" t="s">
        <v>42</v>
      </c>
      <c r="C42" s="3" t="s">
        <v>36</v>
      </c>
      <c r="D42" s="3" t="str">
        <f>VLOOKUP(C42,Regiones!B$4:C$27,2)</f>
        <v>Pampeana</v>
      </c>
      <c r="E42" s="19" t="s">
        <v>2</v>
      </c>
      <c r="F42" s="16" t="s">
        <v>1042</v>
      </c>
      <c r="G42" s="16"/>
      <c r="H42" s="16"/>
      <c r="I42" s="16"/>
      <c r="J42" s="16" t="s">
        <v>281</v>
      </c>
      <c r="K42" s="4"/>
      <c r="L42" s="4" t="s">
        <v>281</v>
      </c>
      <c r="M42" s="288">
        <v>6</v>
      </c>
      <c r="N42" s="281" t="str">
        <f t="shared" si="24"/>
        <v>B6</v>
      </c>
      <c r="O42" s="282" t="str">
        <f>VLOOKUP(N42,'Adicional - Op 1'!$A$3:$B$79,2)</f>
        <v>B</v>
      </c>
      <c r="P42" s="293" t="str">
        <f t="shared" si="18"/>
        <v>B</v>
      </c>
      <c r="Q42" s="294" t="str">
        <f t="shared" si="25"/>
        <v>B6</v>
      </c>
      <c r="R42" s="282" t="str">
        <f>IF(OR(Q42='Adicional - Op 2'!$A$6,Q42='Adicional - Op 2'!$A$7, Q42='Adicional - Op 2'!$A$8,Q42='Adicional - Op 2'!$A$9,Q42='Adicional - Op 2'!$A$10,Q42='Adicional - Op 2'!$A$11,Q42='Adicional - Op 2'!$A$12,Q42='Adicional - Op 2'!$A$13,Q42='Adicional - Op 2'!$A$14), "A", "")</f>
        <v/>
      </c>
      <c r="S42" s="282" t="str">
        <f>IF(OR(Q42='Adicional - Op 2'!$A$15,Q42='Adicional - Op 2'!$A$16,Q42='Adicional - Op 2'!$A$17,Q42='Adicional - Op 2'!$A$18,Q42='Adicional - Op 2'!$A$19,Q42='Adicional - Op 2'!$A$20,Q42='Adicional - Op 2'!$A$21,Q42='Adicional - Op 2'!$A$22,Q42='Adicional - Op 2'!$A$23,Q42='Adicional - Op 2'!$A$24,Q42='Adicional - Op 2'!$A$25,Q42='Adicional - Op 2'!$A$26,Q42='Adicional - Op 2'!$A$27,Q42='Adicional - Op 2'!$A$28,Q42='Adicional - Op 2'!$A$29,Q42='Adicional - Op 2'!$A$30),"B","")</f>
        <v>B</v>
      </c>
      <c r="T42" s="282" t="str">
        <f>IF(OR(Q42='Adicional - Op 2'!$A$31,Q42='Adicional - Op 2'!$A$32,Q42='Adicional - Op 2'!$A$33,Q42='Adicional - Op 2'!$A$34),"C","")</f>
        <v/>
      </c>
      <c r="U42" s="282" t="str">
        <f>IF(OR(Q42='Adicional - Op 2'!$A$35,Q42='Adicional - Op 2'!$A$36,Q42='Adicional - Op 2'!$A$37),"D","")</f>
        <v/>
      </c>
      <c r="V42" s="282" t="str">
        <f>IF(OR(Q42='Adicional - Op 2'!$A$38,Q42='Adicional - Op 2'!$A$39,Q42='Adicional - Op 2'!$A$40,Q42='Adicional - Op 2'!$A$41,Q42='Adicional - Op 2'!$A$42,Q42='Adicional - Op 2'!$A$43),"E","")</f>
        <v/>
      </c>
      <c r="W42" s="282" t="str">
        <f>IF(OR(Q42='Adicional - Op 2'!$A$44,Q42='Adicional - Op 2'!$A$45),"F","")</f>
        <v/>
      </c>
      <c r="X42" s="295" t="str">
        <f t="shared" si="26"/>
        <v>B</v>
      </c>
      <c r="Y42" s="296" t="str">
        <f>IF(P42=X42, "OK", MAL)</f>
        <v>OK</v>
      </c>
      <c r="Z42" s="73">
        <v>97363</v>
      </c>
      <c r="AA42" s="17">
        <v>83582</v>
      </c>
      <c r="AB42" s="17">
        <v>68320</v>
      </c>
      <c r="AC42" s="17">
        <v>59073</v>
      </c>
      <c r="AD42" s="17">
        <v>53999</v>
      </c>
      <c r="AE42" s="20">
        <v>44027</v>
      </c>
      <c r="AF42" s="70" t="str">
        <f t="shared" si="3"/>
        <v>4</v>
      </c>
      <c r="AG42" s="61" t="str">
        <f t="shared" si="4"/>
        <v>4</v>
      </c>
      <c r="AH42" s="61" t="str">
        <f t="shared" si="5"/>
        <v>4</v>
      </c>
      <c r="AI42" s="61" t="str">
        <f t="shared" si="6"/>
        <v>4</v>
      </c>
      <c r="AJ42" s="61" t="str">
        <f t="shared" si="7"/>
        <v>4</v>
      </c>
      <c r="AK42" s="62" t="str">
        <f t="shared" si="8"/>
        <v>5</v>
      </c>
      <c r="AL42" s="77">
        <f t="shared" si="9"/>
        <v>1.7217921760782195</v>
      </c>
      <c r="AM42" s="78">
        <f t="shared" si="10"/>
        <v>1.9350780577927291</v>
      </c>
      <c r="AN42" s="78">
        <f t="shared" si="11"/>
        <v>1.3866911984313461</v>
      </c>
      <c r="AO42" s="78">
        <f t="shared" si="12"/>
        <v>0.90212927119563036</v>
      </c>
      <c r="AP42" s="79">
        <f t="shared" si="13"/>
        <v>2.0626081696126644</v>
      </c>
      <c r="AQ42" s="1" t="str">
        <f t="shared" si="14"/>
        <v>Pampeana4</v>
      </c>
      <c r="AR42" s="1" t="str">
        <f t="shared" si="15"/>
        <v>Buenos Aires4</v>
      </c>
      <c r="AS42" s="1" t="str">
        <f t="shared" si="16"/>
        <v>Intermedias</v>
      </c>
      <c r="AT42" s="1" t="str">
        <f t="shared" si="17"/>
        <v>Pampeana</v>
      </c>
      <c r="AU42" s="1" t="str">
        <f t="shared" si="20"/>
        <v>IntermediasPampeana</v>
      </c>
    </row>
    <row r="43" spans="1:47" x14ac:dyDescent="0.25">
      <c r="A43" s="5" t="s">
        <v>751</v>
      </c>
      <c r="B43" s="6" t="s">
        <v>752</v>
      </c>
      <c r="C43" s="6" t="s">
        <v>753</v>
      </c>
      <c r="D43" s="3" t="str">
        <f>VLOOKUP(C43,Regiones!B$4:C$27,2)</f>
        <v>Patagonia</v>
      </c>
      <c r="E43" s="16"/>
      <c r="F43" s="16"/>
      <c r="G43" s="16" t="s">
        <v>4</v>
      </c>
      <c r="H43" s="16" t="s">
        <v>4</v>
      </c>
      <c r="I43" s="16" t="s">
        <v>203</v>
      </c>
      <c r="J43" s="16" t="s">
        <v>6</v>
      </c>
      <c r="K43" s="4"/>
      <c r="L43" s="4" t="s">
        <v>6</v>
      </c>
      <c r="M43" s="289">
        <v>10</v>
      </c>
      <c r="N43" s="281" t="str">
        <f t="shared" si="24"/>
        <v>F10</v>
      </c>
      <c r="O43" s="282" t="str">
        <f>VLOOKUP(N43,'Adicional - Op 1'!$A$3:$B$79,2)</f>
        <v>F</v>
      </c>
      <c r="P43" s="293" t="str">
        <f t="shared" si="18"/>
        <v>F</v>
      </c>
      <c r="Q43" s="294" t="str">
        <f t="shared" si="25"/>
        <v>F10</v>
      </c>
      <c r="R43" s="282" t="str">
        <f>IF(OR(Q43='Adicional - Op 2'!$A$6,Q43='Adicional - Op 2'!$A$7, Q43='Adicional - Op 2'!$A$8,Q43='Adicional - Op 2'!$A$9,Q43='Adicional - Op 2'!$A$10,Q43='Adicional - Op 2'!$A$11,Q43='Adicional - Op 2'!$A$12,Q43='Adicional - Op 2'!$A$13,Q43='Adicional - Op 2'!$A$14), "A", "")</f>
        <v/>
      </c>
      <c r="S43" s="282" t="str">
        <f>IF(OR(Q43='Adicional - Op 2'!$A$15,Q43='Adicional - Op 2'!$A$16,Q43='Adicional - Op 2'!$A$17,Q43='Adicional - Op 2'!$A$18,Q43='Adicional - Op 2'!$A$19,Q43='Adicional - Op 2'!$A$20,Q43='Adicional - Op 2'!$A$21,Q43='Adicional - Op 2'!$A$22,Q43='Adicional - Op 2'!$A$23,Q43='Adicional - Op 2'!$A$24,Q43='Adicional - Op 2'!$A$25,Q43='Adicional - Op 2'!$A$26,Q43='Adicional - Op 2'!$A$27,Q43='Adicional - Op 2'!$A$28,Q43='Adicional - Op 2'!$A$29,Q43='Adicional - Op 2'!$A$30),"B","")</f>
        <v/>
      </c>
      <c r="T43" s="282" t="str">
        <f>IF(OR(Q43='Adicional - Op 2'!$A$31,Q43='Adicional - Op 2'!$A$32,Q43='Adicional - Op 2'!$A$33,Q43='Adicional - Op 2'!$A$34),"C","")</f>
        <v/>
      </c>
      <c r="U43" s="282" t="str">
        <f>IF(OR(Q43='Adicional - Op 2'!$A$35,Q43='Adicional - Op 2'!$A$36,Q43='Adicional - Op 2'!$A$37),"D","")</f>
        <v/>
      </c>
      <c r="V43" s="282" t="str">
        <f>IF(OR(Q43='Adicional - Op 2'!$A$38,Q43='Adicional - Op 2'!$A$39,Q43='Adicional - Op 2'!$A$40,Q43='Adicional - Op 2'!$A$41,Q43='Adicional - Op 2'!$A$42,Q43='Adicional - Op 2'!$A$43),"E","")</f>
        <v/>
      </c>
      <c r="W43" s="282" t="str">
        <f>IF(OR(Q43='Adicional - Op 2'!$A$44,Q43='Adicional - Op 2'!$A$45),"F","")</f>
        <v>F</v>
      </c>
      <c r="X43" s="295" t="str">
        <f t="shared" si="26"/>
        <v>F</v>
      </c>
      <c r="Y43" s="296" t="str">
        <f>IF(P43=X43, "OK", MAL)</f>
        <v>OK</v>
      </c>
      <c r="Z43" s="74">
        <v>95796</v>
      </c>
      <c r="AA43" s="12">
        <v>79144</v>
      </c>
      <c r="AB43" s="12">
        <v>64640</v>
      </c>
      <c r="AC43" s="12">
        <v>43727</v>
      </c>
      <c r="AD43" s="12">
        <v>27833</v>
      </c>
      <c r="AE43" s="13">
        <v>14439</v>
      </c>
      <c r="AF43" s="70" t="str">
        <f t="shared" si="3"/>
        <v>4</v>
      </c>
      <c r="AG43" s="61" t="str">
        <f t="shared" si="4"/>
        <v>4</v>
      </c>
      <c r="AH43" s="61" t="str">
        <f t="shared" si="5"/>
        <v>4</v>
      </c>
      <c r="AI43" s="61" t="str">
        <f t="shared" si="6"/>
        <v>5</v>
      </c>
      <c r="AJ43" s="61" t="str">
        <f t="shared" si="7"/>
        <v>5</v>
      </c>
      <c r="AK43" s="62" t="str">
        <f t="shared" si="8"/>
        <v>5</v>
      </c>
      <c r="AL43" s="77">
        <f t="shared" si="9"/>
        <v>2.1589020984266445</v>
      </c>
      <c r="AM43" s="78">
        <f t="shared" si="10"/>
        <v>1.9429262697165408</v>
      </c>
      <c r="AN43" s="78">
        <f t="shared" si="11"/>
        <v>3.770753035765718</v>
      </c>
      <c r="AO43" s="78">
        <f t="shared" si="12"/>
        <v>4.6210239593349565</v>
      </c>
      <c r="AP43" s="79">
        <f t="shared" si="13"/>
        <v>6.783042389635459</v>
      </c>
      <c r="AQ43" s="1" t="str">
        <f t="shared" si="14"/>
        <v>Patagonia4</v>
      </c>
      <c r="AR43" s="1" t="str">
        <f t="shared" si="15"/>
        <v>Santa Cruz4</v>
      </c>
      <c r="AS43" s="1" t="str">
        <f t="shared" si="16"/>
        <v>Intermedias</v>
      </c>
      <c r="AT43" s="1" t="str">
        <f t="shared" si="17"/>
        <v>Patagonia</v>
      </c>
      <c r="AU43" s="1" t="str">
        <f t="shared" si="20"/>
        <v>IntermediasPatagonia</v>
      </c>
    </row>
    <row r="44" spans="1:47" x14ac:dyDescent="0.25">
      <c r="A44" s="60" t="s">
        <v>1186</v>
      </c>
      <c r="B44" s="9" t="s">
        <v>768</v>
      </c>
      <c r="C44" s="9" t="s">
        <v>767</v>
      </c>
      <c r="D44" s="3" t="str">
        <f>VLOOKUP(C44,Regiones!B$4:C$27,2)</f>
        <v>Pampeana</v>
      </c>
      <c r="E44" s="10" t="s">
        <v>2</v>
      </c>
      <c r="F44" s="10"/>
      <c r="G44" s="10"/>
      <c r="H44" s="10" t="s">
        <v>4</v>
      </c>
      <c r="I44" s="10" t="s">
        <v>190</v>
      </c>
      <c r="J44" s="10" t="s">
        <v>200</v>
      </c>
      <c r="K44" s="11"/>
      <c r="L44" s="11" t="s">
        <v>200</v>
      </c>
      <c r="M44" s="289">
        <v>10</v>
      </c>
      <c r="N44" s="281" t="str">
        <f t="shared" si="24"/>
        <v>D10</v>
      </c>
      <c r="O44" s="282" t="str">
        <f>VLOOKUP(N44,'Adicional - Op 1'!$A$3:$B$79,2)</f>
        <v>D</v>
      </c>
      <c r="P44" s="293" t="str">
        <f t="shared" si="18"/>
        <v>D</v>
      </c>
      <c r="Q44" s="294" t="str">
        <f t="shared" si="25"/>
        <v>D10</v>
      </c>
      <c r="R44" s="282" t="str">
        <f>IF(OR(Q44='Adicional - Op 2'!$A$6,Q44='Adicional - Op 2'!$A$7, Q44='Adicional - Op 2'!$A$8,Q44='Adicional - Op 2'!$A$9,Q44='Adicional - Op 2'!$A$10,Q44='Adicional - Op 2'!$A$11,Q44='Adicional - Op 2'!$A$12,Q44='Adicional - Op 2'!$A$13,Q44='Adicional - Op 2'!$A$14), "A", "")</f>
        <v/>
      </c>
      <c r="S44" s="282" t="str">
        <f>IF(OR(Q44='Adicional - Op 2'!$A$15,Q44='Adicional - Op 2'!$A$16,Q44='Adicional - Op 2'!$A$17,Q44='Adicional - Op 2'!$A$18,Q44='Adicional - Op 2'!$A$19,Q44='Adicional - Op 2'!$A$20,Q44='Adicional - Op 2'!$A$21,Q44='Adicional - Op 2'!$A$22,Q44='Adicional - Op 2'!$A$23,Q44='Adicional - Op 2'!$A$24,Q44='Adicional - Op 2'!$A$25,Q44='Adicional - Op 2'!$A$26,Q44='Adicional - Op 2'!$A$27,Q44='Adicional - Op 2'!$A$28,Q44='Adicional - Op 2'!$A$29,Q44='Adicional - Op 2'!$A$30),"B","")</f>
        <v/>
      </c>
      <c r="T44" s="282" t="str">
        <f>IF(OR(Q44='Adicional - Op 2'!$A$31,Q44='Adicional - Op 2'!$A$32,Q44='Adicional - Op 2'!$A$33,Q44='Adicional - Op 2'!$A$34),"C","")</f>
        <v/>
      </c>
      <c r="U44" s="282" t="str">
        <f>IF(OR(Q44='Adicional - Op 2'!$A$35,Q44='Adicional - Op 2'!$A$36,Q44='Adicional - Op 2'!$A$37),"D","")</f>
        <v>D</v>
      </c>
      <c r="V44" s="282" t="str">
        <f>IF(OR(Q44='Adicional - Op 2'!$A$38,Q44='Adicional - Op 2'!$A$39,Q44='Adicional - Op 2'!$A$40,Q44='Adicional - Op 2'!$A$41,Q44='Adicional - Op 2'!$A$42,Q44='Adicional - Op 2'!$A$43),"E","")</f>
        <v/>
      </c>
      <c r="W44" s="282" t="str">
        <f>IF(OR(Q44='Adicional - Op 2'!$A$44,Q44='Adicional - Op 2'!$A$45),"F","")</f>
        <v/>
      </c>
      <c r="X44" s="295" t="str">
        <f t="shared" si="26"/>
        <v>D</v>
      </c>
      <c r="Y44" s="296" t="str">
        <f>IF(P44=X44, "OK", MAL)</f>
        <v>OK</v>
      </c>
      <c r="Z44" s="74">
        <v>93890</v>
      </c>
      <c r="AA44" s="12">
        <v>82892</v>
      </c>
      <c r="AB44" s="12">
        <v>66656</v>
      </c>
      <c r="AC44" s="12">
        <v>43021</v>
      </c>
      <c r="AD44" s="12">
        <v>31776</v>
      </c>
      <c r="AE44" s="13">
        <v>22057</v>
      </c>
      <c r="AF44" s="70" t="str">
        <f t="shared" si="3"/>
        <v>4</v>
      </c>
      <c r="AG44" s="61" t="str">
        <f t="shared" si="4"/>
        <v>4</v>
      </c>
      <c r="AH44" s="61" t="str">
        <f t="shared" si="5"/>
        <v>4</v>
      </c>
      <c r="AI44" s="61" t="str">
        <f t="shared" si="6"/>
        <v>5</v>
      </c>
      <c r="AJ44" s="61" t="str">
        <f t="shared" si="7"/>
        <v>5</v>
      </c>
      <c r="AK44" s="62" t="str">
        <f t="shared" si="8"/>
        <v>5</v>
      </c>
      <c r="AL44" s="77">
        <f t="shared" si="9"/>
        <v>1.4033273853952626</v>
      </c>
      <c r="AM44" s="78">
        <f t="shared" si="10"/>
        <v>2.0938002181157809</v>
      </c>
      <c r="AN44" s="78">
        <f t="shared" si="11"/>
        <v>4.233532681144073</v>
      </c>
      <c r="AO44" s="78">
        <f t="shared" si="12"/>
        <v>3.0761354254363358</v>
      </c>
      <c r="AP44" s="79">
        <f t="shared" si="13"/>
        <v>3.7182733793265088</v>
      </c>
      <c r="AQ44" s="1" t="str">
        <f t="shared" si="14"/>
        <v>Pampeana4</v>
      </c>
      <c r="AR44" s="1" t="str">
        <f t="shared" si="15"/>
        <v>Santa Fe4</v>
      </c>
      <c r="AS44" s="1" t="str">
        <f t="shared" si="16"/>
        <v>Intermedias</v>
      </c>
      <c r="AT44" s="1" t="str">
        <f t="shared" si="17"/>
        <v>Pampeana</v>
      </c>
      <c r="AU44" s="1" t="str">
        <f t="shared" si="20"/>
        <v>IntermediasPampeana</v>
      </c>
    </row>
    <row r="45" spans="1:47" x14ac:dyDescent="0.25">
      <c r="A45" s="60" t="s">
        <v>769</v>
      </c>
      <c r="B45" s="9" t="s">
        <v>770</v>
      </c>
      <c r="C45" s="9" t="s">
        <v>767</v>
      </c>
      <c r="D45" s="3" t="str">
        <f>VLOOKUP(C45,Regiones!B$4:C$27,2)</f>
        <v>Pampeana</v>
      </c>
      <c r="E45" s="10"/>
      <c r="F45" s="10"/>
      <c r="G45" s="10"/>
      <c r="H45" s="10" t="s">
        <v>4</v>
      </c>
      <c r="I45" s="10" t="s">
        <v>203</v>
      </c>
      <c r="J45" s="10" t="s">
        <v>6</v>
      </c>
      <c r="K45" s="11"/>
      <c r="L45" s="11" t="s">
        <v>6</v>
      </c>
      <c r="M45" s="289">
        <v>10</v>
      </c>
      <c r="N45" s="281" t="str">
        <f t="shared" si="24"/>
        <v>F10</v>
      </c>
      <c r="O45" s="282" t="str">
        <f>VLOOKUP(N45,'Adicional - Op 1'!$A$3:$B$79,2)</f>
        <v>F</v>
      </c>
      <c r="P45" s="293" t="str">
        <f t="shared" si="18"/>
        <v>F</v>
      </c>
      <c r="Q45" s="294" t="str">
        <f t="shared" si="25"/>
        <v>F10</v>
      </c>
      <c r="R45" s="282" t="str">
        <f>IF(OR(Q45='Adicional - Op 2'!$A$6,Q45='Adicional - Op 2'!$A$7, Q45='Adicional - Op 2'!$A$8,Q45='Adicional - Op 2'!$A$9,Q45='Adicional - Op 2'!$A$10,Q45='Adicional - Op 2'!$A$11,Q45='Adicional - Op 2'!$A$12,Q45='Adicional - Op 2'!$A$13,Q45='Adicional - Op 2'!$A$14), "A", "")</f>
        <v/>
      </c>
      <c r="S45" s="282" t="str">
        <f>IF(OR(Q45='Adicional - Op 2'!$A$15,Q45='Adicional - Op 2'!$A$16,Q45='Adicional - Op 2'!$A$17,Q45='Adicional - Op 2'!$A$18,Q45='Adicional - Op 2'!$A$19,Q45='Adicional - Op 2'!$A$20,Q45='Adicional - Op 2'!$A$21,Q45='Adicional - Op 2'!$A$22,Q45='Adicional - Op 2'!$A$23,Q45='Adicional - Op 2'!$A$24,Q45='Adicional - Op 2'!$A$25,Q45='Adicional - Op 2'!$A$26,Q45='Adicional - Op 2'!$A$27,Q45='Adicional - Op 2'!$A$28,Q45='Adicional - Op 2'!$A$29,Q45='Adicional - Op 2'!$A$30),"B","")</f>
        <v/>
      </c>
      <c r="T45" s="282" t="str">
        <f>IF(OR(Q45='Adicional - Op 2'!$A$31,Q45='Adicional - Op 2'!$A$32,Q45='Adicional - Op 2'!$A$33,Q45='Adicional - Op 2'!$A$34),"C","")</f>
        <v/>
      </c>
      <c r="U45" s="282" t="str">
        <f>IF(OR(Q45='Adicional - Op 2'!$A$35,Q45='Adicional - Op 2'!$A$36,Q45='Adicional - Op 2'!$A$37),"D","")</f>
        <v/>
      </c>
      <c r="V45" s="282" t="str">
        <f>IF(OR(Q45='Adicional - Op 2'!$A$38,Q45='Adicional - Op 2'!$A$39,Q45='Adicional - Op 2'!$A$40,Q45='Adicional - Op 2'!$A$41,Q45='Adicional - Op 2'!$A$42,Q45='Adicional - Op 2'!$A$43),"E","")</f>
        <v/>
      </c>
      <c r="W45" s="282" t="str">
        <f>IF(OR(Q45='Adicional - Op 2'!$A$44,Q45='Adicional - Op 2'!$A$45),"F","")</f>
        <v>F</v>
      </c>
      <c r="X45" s="295" t="str">
        <f t="shared" si="26"/>
        <v>F</v>
      </c>
      <c r="Y45" s="296" t="str">
        <f>IF(P45=X45, "OK", MAL)</f>
        <v>OK</v>
      </c>
      <c r="Z45" s="74">
        <v>91571</v>
      </c>
      <c r="AA45" s="12">
        <v>82416</v>
      </c>
      <c r="AB45" s="12">
        <v>67230</v>
      </c>
      <c r="AC45" s="12">
        <v>53273</v>
      </c>
      <c r="AD45" s="12">
        <v>43695</v>
      </c>
      <c r="AE45" s="13">
        <v>34046</v>
      </c>
      <c r="AF45" s="70" t="str">
        <f t="shared" si="3"/>
        <v>4</v>
      </c>
      <c r="AG45" s="61" t="str">
        <f t="shared" si="4"/>
        <v>4</v>
      </c>
      <c r="AH45" s="61" t="str">
        <f t="shared" si="5"/>
        <v>4</v>
      </c>
      <c r="AI45" s="61" t="str">
        <f t="shared" si="6"/>
        <v>4</v>
      </c>
      <c r="AJ45" s="61" t="str">
        <f t="shared" si="7"/>
        <v>5</v>
      </c>
      <c r="AK45" s="62" t="str">
        <f t="shared" si="8"/>
        <v>5</v>
      </c>
      <c r="AL45" s="77">
        <f t="shared" si="9"/>
        <v>1.1852128773503596</v>
      </c>
      <c r="AM45" s="78">
        <f t="shared" si="10"/>
        <v>1.9547923855931484</v>
      </c>
      <c r="AN45" s="78">
        <f t="shared" si="11"/>
        <v>2.227959656864416</v>
      </c>
      <c r="AO45" s="78">
        <f t="shared" si="12"/>
        <v>2.0017307933015904</v>
      </c>
      <c r="AP45" s="79">
        <f t="shared" si="13"/>
        <v>2.526602219771104</v>
      </c>
      <c r="AQ45" s="1" t="str">
        <f t="shared" si="14"/>
        <v>Pampeana4</v>
      </c>
      <c r="AR45" s="1" t="str">
        <f t="shared" si="15"/>
        <v>Santa Fe4</v>
      </c>
      <c r="AS45" s="1" t="str">
        <f t="shared" si="16"/>
        <v>Intermedias</v>
      </c>
      <c r="AT45" s="1" t="str">
        <f t="shared" si="17"/>
        <v>Pampeana</v>
      </c>
      <c r="AU45" s="1" t="str">
        <f t="shared" si="20"/>
        <v>IntermediasPampeana</v>
      </c>
    </row>
    <row r="46" spans="1:47" x14ac:dyDescent="0.25">
      <c r="A46" s="5" t="s">
        <v>44</v>
      </c>
      <c r="B46" s="6" t="s">
        <v>44</v>
      </c>
      <c r="C46" s="6" t="s">
        <v>36</v>
      </c>
      <c r="D46" s="3" t="str">
        <f>VLOOKUP(C46,Regiones!B$4:C$27,2)</f>
        <v>Pampeana</v>
      </c>
      <c r="E46" s="16"/>
      <c r="F46" s="16"/>
      <c r="G46" s="16"/>
      <c r="H46" s="16"/>
      <c r="I46" s="16"/>
      <c r="J46" s="16" t="s">
        <v>6</v>
      </c>
      <c r="K46" s="4"/>
      <c r="L46" s="4" t="s">
        <v>6</v>
      </c>
      <c r="M46" s="289">
        <v>10</v>
      </c>
      <c r="N46" s="281" t="str">
        <f t="shared" si="24"/>
        <v>F10</v>
      </c>
      <c r="O46" s="282" t="str">
        <f>VLOOKUP(N46,'Adicional - Op 1'!$A$3:$B$79,2)</f>
        <v>F</v>
      </c>
      <c r="P46" s="293" t="str">
        <f t="shared" si="18"/>
        <v>F</v>
      </c>
      <c r="Q46" s="294" t="str">
        <f t="shared" si="25"/>
        <v>F10</v>
      </c>
      <c r="R46" s="282" t="str">
        <f>IF(OR(Q46='Adicional - Op 2'!$A$6,Q46='Adicional - Op 2'!$A$7, Q46='Adicional - Op 2'!$A$8,Q46='Adicional - Op 2'!$A$9,Q46='Adicional - Op 2'!$A$10,Q46='Adicional - Op 2'!$A$11,Q46='Adicional - Op 2'!$A$12,Q46='Adicional - Op 2'!$A$13,Q46='Adicional - Op 2'!$A$14), "A", "")</f>
        <v/>
      </c>
      <c r="S46" s="282" t="str">
        <f>IF(OR(Q46='Adicional - Op 2'!$A$15,Q46='Adicional - Op 2'!$A$16,Q46='Adicional - Op 2'!$A$17,Q46='Adicional - Op 2'!$A$18,Q46='Adicional - Op 2'!$A$19,Q46='Adicional - Op 2'!$A$20,Q46='Adicional - Op 2'!$A$21,Q46='Adicional - Op 2'!$A$22,Q46='Adicional - Op 2'!$A$23,Q46='Adicional - Op 2'!$A$24,Q46='Adicional - Op 2'!$A$25,Q46='Adicional - Op 2'!$A$26,Q46='Adicional - Op 2'!$A$27,Q46='Adicional - Op 2'!$A$28,Q46='Adicional - Op 2'!$A$29,Q46='Adicional - Op 2'!$A$30),"B","")</f>
        <v/>
      </c>
      <c r="T46" s="282" t="str">
        <f>IF(OR(Q46='Adicional - Op 2'!$A$31,Q46='Adicional - Op 2'!$A$32,Q46='Adicional - Op 2'!$A$33,Q46='Adicional - Op 2'!$A$34),"C","")</f>
        <v/>
      </c>
      <c r="U46" s="282" t="str">
        <f>IF(OR(Q46='Adicional - Op 2'!$A$35,Q46='Adicional - Op 2'!$A$36,Q46='Adicional - Op 2'!$A$37),"D","")</f>
        <v/>
      </c>
      <c r="V46" s="282" t="str">
        <f>IF(OR(Q46='Adicional - Op 2'!$A$38,Q46='Adicional - Op 2'!$A$39,Q46='Adicional - Op 2'!$A$40,Q46='Adicional - Op 2'!$A$41,Q46='Adicional - Op 2'!$A$42,Q46='Adicional - Op 2'!$A$43),"E","")</f>
        <v/>
      </c>
      <c r="W46" s="282" t="str">
        <f>IF(OR(Q46='Adicional - Op 2'!$A$44,Q46='Adicional - Op 2'!$A$45),"F","")</f>
        <v>F</v>
      </c>
      <c r="X46" s="295" t="str">
        <f t="shared" si="26"/>
        <v>F</v>
      </c>
      <c r="Y46" s="296" t="str">
        <f>IF(P46=X46, "OK", MAL)</f>
        <v>OK</v>
      </c>
      <c r="Z46" s="73">
        <v>91399</v>
      </c>
      <c r="AA46" s="17">
        <v>85487</v>
      </c>
      <c r="AB46" s="17">
        <v>79240</v>
      </c>
      <c r="AC46" s="17">
        <v>68612</v>
      </c>
      <c r="AD46" s="17">
        <v>56078</v>
      </c>
      <c r="AE46" s="20">
        <v>45366</v>
      </c>
      <c r="AF46" s="70" t="str">
        <f t="shared" si="3"/>
        <v>4</v>
      </c>
      <c r="AG46" s="61" t="str">
        <f t="shared" si="4"/>
        <v>4</v>
      </c>
      <c r="AH46" s="61" t="str">
        <f t="shared" si="5"/>
        <v>4</v>
      </c>
      <c r="AI46" s="61" t="str">
        <f t="shared" si="6"/>
        <v>4</v>
      </c>
      <c r="AJ46" s="61" t="str">
        <f t="shared" si="7"/>
        <v>4</v>
      </c>
      <c r="AK46" s="62" t="str">
        <f t="shared" si="8"/>
        <v>5</v>
      </c>
      <c r="AL46" s="77">
        <f t="shared" si="9"/>
        <v>0.75079346261670687</v>
      </c>
      <c r="AM46" s="78">
        <f t="shared" si="10"/>
        <v>0.72392999815649461</v>
      </c>
      <c r="AN46" s="78">
        <f t="shared" si="11"/>
        <v>1.373108529078533</v>
      </c>
      <c r="AO46" s="78">
        <f t="shared" si="12"/>
        <v>2.0377224409869119</v>
      </c>
      <c r="AP46" s="79">
        <f t="shared" si="13"/>
        <v>2.1424340316775559</v>
      </c>
      <c r="AQ46" s="1" t="str">
        <f t="shared" si="14"/>
        <v>Pampeana4</v>
      </c>
      <c r="AR46" s="1" t="str">
        <f t="shared" si="15"/>
        <v>Buenos Aires4</v>
      </c>
      <c r="AS46" s="1" t="str">
        <f t="shared" si="16"/>
        <v>Intermedias</v>
      </c>
      <c r="AT46" s="1" t="str">
        <f t="shared" si="17"/>
        <v>Pampeana</v>
      </c>
      <c r="AU46" s="1" t="str">
        <f t="shared" si="20"/>
        <v>IntermediasPampeana</v>
      </c>
    </row>
    <row r="47" spans="1:47" x14ac:dyDescent="0.25">
      <c r="A47" s="60" t="s">
        <v>201</v>
      </c>
      <c r="B47" s="9" t="s">
        <v>202</v>
      </c>
      <c r="C47" s="9" t="s">
        <v>199</v>
      </c>
      <c r="D47" s="3" t="str">
        <f>VLOOKUP(C47,Regiones!B$4:C$27,2)</f>
        <v>Noreste</v>
      </c>
      <c r="E47" s="10"/>
      <c r="F47" s="10"/>
      <c r="G47" s="10"/>
      <c r="H47" s="10" t="s">
        <v>4</v>
      </c>
      <c r="I47" s="10" t="s">
        <v>203</v>
      </c>
      <c r="J47" s="10" t="s">
        <v>6</v>
      </c>
      <c r="K47" s="11"/>
      <c r="L47" s="11" t="s">
        <v>6</v>
      </c>
      <c r="M47" s="289">
        <v>10</v>
      </c>
      <c r="N47" s="281" t="str">
        <f t="shared" si="24"/>
        <v>F10</v>
      </c>
      <c r="O47" s="282" t="str">
        <f>VLOOKUP(N47,'Adicional - Op 1'!$A$3:$B$79,2)</f>
        <v>F</v>
      </c>
      <c r="P47" s="293" t="str">
        <f t="shared" si="18"/>
        <v>F</v>
      </c>
      <c r="Q47" s="294" t="str">
        <f t="shared" si="25"/>
        <v>F10</v>
      </c>
      <c r="R47" s="282" t="str">
        <f>IF(OR(Q47='Adicional - Op 2'!$A$6,Q47='Adicional - Op 2'!$A$7, Q47='Adicional - Op 2'!$A$8,Q47='Adicional - Op 2'!$A$9,Q47='Adicional - Op 2'!$A$10,Q47='Adicional - Op 2'!$A$11,Q47='Adicional - Op 2'!$A$12,Q47='Adicional - Op 2'!$A$13,Q47='Adicional - Op 2'!$A$14), "A", "")</f>
        <v/>
      </c>
      <c r="S47" s="282" t="str">
        <f>IF(OR(Q47='Adicional - Op 2'!$A$15,Q47='Adicional - Op 2'!$A$16,Q47='Adicional - Op 2'!$A$17,Q47='Adicional - Op 2'!$A$18,Q47='Adicional - Op 2'!$A$19,Q47='Adicional - Op 2'!$A$20,Q47='Adicional - Op 2'!$A$21,Q47='Adicional - Op 2'!$A$22,Q47='Adicional - Op 2'!$A$23,Q47='Adicional - Op 2'!$A$24,Q47='Adicional - Op 2'!$A$25,Q47='Adicional - Op 2'!$A$26,Q47='Adicional - Op 2'!$A$27,Q47='Adicional - Op 2'!$A$28,Q47='Adicional - Op 2'!$A$29,Q47='Adicional - Op 2'!$A$30),"B","")</f>
        <v/>
      </c>
      <c r="T47" s="282" t="str">
        <f>IF(OR(Q47='Adicional - Op 2'!$A$31,Q47='Adicional - Op 2'!$A$32,Q47='Adicional - Op 2'!$A$33,Q47='Adicional - Op 2'!$A$34),"C","")</f>
        <v/>
      </c>
      <c r="U47" s="282" t="str">
        <f>IF(OR(Q47='Adicional - Op 2'!$A$35,Q47='Adicional - Op 2'!$A$36,Q47='Adicional - Op 2'!$A$37),"D","")</f>
        <v/>
      </c>
      <c r="V47" s="282" t="str">
        <f>IF(OR(Q47='Adicional - Op 2'!$A$38,Q47='Adicional - Op 2'!$A$39,Q47='Adicional - Op 2'!$A$40,Q47='Adicional - Op 2'!$A$41,Q47='Adicional - Op 2'!$A$42,Q47='Adicional - Op 2'!$A$43),"E","")</f>
        <v/>
      </c>
      <c r="W47" s="282" t="str">
        <f>IF(OR(Q47='Adicional - Op 2'!$A$44,Q47='Adicional - Op 2'!$A$45),"F","")</f>
        <v>F</v>
      </c>
      <c r="X47" s="295" t="str">
        <f t="shared" si="26"/>
        <v>F</v>
      </c>
      <c r="Y47" s="296" t="str">
        <f>IF(P47=X47, "OK", MAL)</f>
        <v>OK</v>
      </c>
      <c r="Z47" s="74">
        <v>89882</v>
      </c>
      <c r="AA47" s="12">
        <v>76794</v>
      </c>
      <c r="AB47" s="12">
        <v>63135</v>
      </c>
      <c r="AC47" s="12">
        <v>49341</v>
      </c>
      <c r="AD47" s="12">
        <v>34341</v>
      </c>
      <c r="AE47" s="13">
        <v>29166</v>
      </c>
      <c r="AF47" s="70" t="str">
        <f t="shared" si="3"/>
        <v>4</v>
      </c>
      <c r="AG47" s="61" t="str">
        <f t="shared" si="4"/>
        <v>4</v>
      </c>
      <c r="AH47" s="61" t="str">
        <f t="shared" si="5"/>
        <v>4</v>
      </c>
      <c r="AI47" s="61" t="str">
        <f t="shared" si="6"/>
        <v>5</v>
      </c>
      <c r="AJ47" s="61" t="str">
        <f t="shared" si="7"/>
        <v>5</v>
      </c>
      <c r="AK47" s="62" t="str">
        <f t="shared" si="8"/>
        <v>5</v>
      </c>
      <c r="AL47" s="77">
        <f t="shared" si="9"/>
        <v>1.7758887677833697</v>
      </c>
      <c r="AM47" s="78">
        <f t="shared" si="10"/>
        <v>1.8791413705546958</v>
      </c>
      <c r="AN47" s="78">
        <f t="shared" si="11"/>
        <v>2.3619308734554427</v>
      </c>
      <c r="AO47" s="78">
        <f t="shared" si="12"/>
        <v>3.6906270879319756</v>
      </c>
      <c r="AP47" s="79">
        <f t="shared" si="13"/>
        <v>1.6467755855751549</v>
      </c>
      <c r="AQ47" s="1" t="str">
        <f t="shared" si="14"/>
        <v>Noreste4</v>
      </c>
      <c r="AR47" s="1" t="str">
        <f t="shared" si="15"/>
        <v>Chaco4</v>
      </c>
      <c r="AS47" s="1" t="str">
        <f t="shared" si="16"/>
        <v>Intermedias</v>
      </c>
      <c r="AT47" s="1" t="str">
        <f t="shared" si="17"/>
        <v>Resto Extra Pampeana</v>
      </c>
      <c r="AU47" s="1" t="str">
        <f t="shared" si="20"/>
        <v>IntermediasResto Extra Pampeana</v>
      </c>
    </row>
    <row r="48" spans="1:47" x14ac:dyDescent="0.25">
      <c r="A48" s="5" t="s">
        <v>45</v>
      </c>
      <c r="B48" s="6" t="s">
        <v>45</v>
      </c>
      <c r="C48" s="6" t="s">
        <v>36</v>
      </c>
      <c r="D48" s="3" t="str">
        <f>VLOOKUP(C48,Regiones!B$4:C$27,2)</f>
        <v>Pampeana</v>
      </c>
      <c r="E48" s="16"/>
      <c r="F48" s="16"/>
      <c r="G48" s="16"/>
      <c r="H48" s="16"/>
      <c r="I48" s="16"/>
      <c r="J48" s="16" t="s">
        <v>6</v>
      </c>
      <c r="K48" s="4"/>
      <c r="L48" s="4" t="s">
        <v>6</v>
      </c>
      <c r="M48" s="289">
        <v>10</v>
      </c>
      <c r="N48" s="281" t="str">
        <f t="shared" si="24"/>
        <v>F10</v>
      </c>
      <c r="O48" s="282" t="str">
        <f>VLOOKUP(N48,'Adicional - Op 1'!$A$3:$B$79,2)</f>
        <v>F</v>
      </c>
      <c r="P48" s="293" t="str">
        <f t="shared" si="18"/>
        <v>F</v>
      </c>
      <c r="Q48" s="294" t="str">
        <f t="shared" si="25"/>
        <v>F10</v>
      </c>
      <c r="R48" s="282" t="str">
        <f>IF(OR(Q48='Adicional - Op 2'!$A$6,Q48='Adicional - Op 2'!$A$7, Q48='Adicional - Op 2'!$A$8,Q48='Adicional - Op 2'!$A$9,Q48='Adicional - Op 2'!$A$10,Q48='Adicional - Op 2'!$A$11,Q48='Adicional - Op 2'!$A$12,Q48='Adicional - Op 2'!$A$13,Q48='Adicional - Op 2'!$A$14), "A", "")</f>
        <v/>
      </c>
      <c r="S48" s="282" t="str">
        <f>IF(OR(Q48='Adicional - Op 2'!$A$15,Q48='Adicional - Op 2'!$A$16,Q48='Adicional - Op 2'!$A$17,Q48='Adicional - Op 2'!$A$18,Q48='Adicional - Op 2'!$A$19,Q48='Adicional - Op 2'!$A$20,Q48='Adicional - Op 2'!$A$21,Q48='Adicional - Op 2'!$A$22,Q48='Adicional - Op 2'!$A$23,Q48='Adicional - Op 2'!$A$24,Q48='Adicional - Op 2'!$A$25,Q48='Adicional - Op 2'!$A$26,Q48='Adicional - Op 2'!$A$27,Q48='Adicional - Op 2'!$A$28,Q48='Adicional - Op 2'!$A$29,Q48='Adicional - Op 2'!$A$30),"B","")</f>
        <v/>
      </c>
      <c r="T48" s="282" t="str">
        <f>IF(OR(Q48='Adicional - Op 2'!$A$31,Q48='Adicional - Op 2'!$A$32,Q48='Adicional - Op 2'!$A$33,Q48='Adicional - Op 2'!$A$34),"C","")</f>
        <v/>
      </c>
      <c r="U48" s="282" t="str">
        <f>IF(OR(Q48='Adicional - Op 2'!$A$35,Q48='Adicional - Op 2'!$A$36,Q48='Adicional - Op 2'!$A$37),"D","")</f>
        <v/>
      </c>
      <c r="V48" s="282" t="str">
        <f>IF(OR(Q48='Adicional - Op 2'!$A$38,Q48='Adicional - Op 2'!$A$39,Q48='Adicional - Op 2'!$A$40,Q48='Adicional - Op 2'!$A$41,Q48='Adicional - Op 2'!$A$42,Q48='Adicional - Op 2'!$A$43),"E","")</f>
        <v/>
      </c>
      <c r="W48" s="282" t="str">
        <f>IF(OR(Q48='Adicional - Op 2'!$A$44,Q48='Adicional - Op 2'!$A$45),"F","")</f>
        <v>F</v>
      </c>
      <c r="X48" s="295" t="str">
        <f t="shared" si="26"/>
        <v>F</v>
      </c>
      <c r="Y48" s="296" t="str">
        <f>IF(P48=X48, "OK", MAL)</f>
        <v>OK</v>
      </c>
      <c r="Z48" s="73">
        <v>89721</v>
      </c>
      <c r="AA48" s="17">
        <v>83738</v>
      </c>
      <c r="AB48" s="17">
        <v>75714</v>
      </c>
      <c r="AC48" s="17">
        <v>64374</v>
      </c>
      <c r="AD48" s="17">
        <v>52453</v>
      </c>
      <c r="AE48" s="20">
        <v>40000</v>
      </c>
      <c r="AF48" s="70" t="str">
        <f t="shared" si="3"/>
        <v>4</v>
      </c>
      <c r="AG48" s="61" t="str">
        <f t="shared" si="4"/>
        <v>4</v>
      </c>
      <c r="AH48" s="61" t="str">
        <f t="shared" si="5"/>
        <v>4</v>
      </c>
      <c r="AI48" s="61" t="str">
        <f t="shared" si="6"/>
        <v>4</v>
      </c>
      <c r="AJ48" s="61" t="str">
        <f t="shared" si="7"/>
        <v>4</v>
      </c>
      <c r="AK48" s="62" t="str">
        <f t="shared" si="8"/>
        <v>5</v>
      </c>
      <c r="AL48" s="77">
        <f t="shared" si="9"/>
        <v>0.77493325365591736</v>
      </c>
      <c r="AM48" s="78">
        <f t="shared" si="10"/>
        <v>0.96210630718418111</v>
      </c>
      <c r="AN48" s="78">
        <f t="shared" si="11"/>
        <v>1.5483538791071962</v>
      </c>
      <c r="AO48" s="78">
        <f t="shared" si="12"/>
        <v>2.0690367706910777</v>
      </c>
      <c r="AP48" s="79">
        <f t="shared" si="13"/>
        <v>2.7474456928578923</v>
      </c>
      <c r="AQ48" s="1" t="str">
        <f t="shared" si="14"/>
        <v>Pampeana4</v>
      </c>
      <c r="AR48" s="1" t="str">
        <f t="shared" si="15"/>
        <v>Buenos Aires4</v>
      </c>
      <c r="AS48" s="1" t="str">
        <f t="shared" si="16"/>
        <v>Intermedias</v>
      </c>
      <c r="AT48" s="1" t="str">
        <f t="shared" si="17"/>
        <v>Pampeana</v>
      </c>
      <c r="AU48" s="1" t="str">
        <f t="shared" si="20"/>
        <v>IntermediasPampeana</v>
      </c>
    </row>
    <row r="49" spans="1:47" x14ac:dyDescent="0.25">
      <c r="A49" s="5" t="s">
        <v>1175</v>
      </c>
      <c r="C49" s="6" t="s">
        <v>582</v>
      </c>
      <c r="D49" s="3" t="str">
        <f>VLOOKUP(C49,Regiones!B$4:C$27,2)</f>
        <v>Cuyo</v>
      </c>
      <c r="E49" s="16" t="s">
        <v>2</v>
      </c>
      <c r="F49" s="16"/>
      <c r="G49" s="16"/>
      <c r="H49" s="16" t="s">
        <v>4</v>
      </c>
      <c r="I49" s="16" t="s">
        <v>190</v>
      </c>
      <c r="J49" s="16" t="s">
        <v>200</v>
      </c>
      <c r="K49" s="4"/>
      <c r="L49" s="4" t="s">
        <v>200</v>
      </c>
      <c r="M49" s="289">
        <v>10</v>
      </c>
      <c r="N49" s="281" t="str">
        <f t="shared" si="24"/>
        <v>D10</v>
      </c>
      <c r="O49" s="282" t="str">
        <f>VLOOKUP(N49,'Adicional - Op 1'!$A$3:$B$79,2)</f>
        <v>D</v>
      </c>
      <c r="P49" s="293" t="str">
        <f t="shared" si="18"/>
        <v>D</v>
      </c>
      <c r="Q49" s="294" t="str">
        <f t="shared" si="25"/>
        <v>D10</v>
      </c>
      <c r="R49" s="282" t="str">
        <f>IF(OR(Q49='Adicional - Op 2'!$A$6,Q49='Adicional - Op 2'!$A$7, Q49='Adicional - Op 2'!$A$8,Q49='Adicional - Op 2'!$A$9,Q49='Adicional - Op 2'!$A$10,Q49='Adicional - Op 2'!$A$11,Q49='Adicional - Op 2'!$A$12,Q49='Adicional - Op 2'!$A$13,Q49='Adicional - Op 2'!$A$14), "A", "")</f>
        <v/>
      </c>
      <c r="S49" s="282" t="str">
        <f>IF(OR(Q49='Adicional - Op 2'!$A$15,Q49='Adicional - Op 2'!$A$16,Q49='Adicional - Op 2'!$A$17,Q49='Adicional - Op 2'!$A$18,Q49='Adicional - Op 2'!$A$19,Q49='Adicional - Op 2'!$A$20,Q49='Adicional - Op 2'!$A$21,Q49='Adicional - Op 2'!$A$22,Q49='Adicional - Op 2'!$A$23,Q49='Adicional - Op 2'!$A$24,Q49='Adicional - Op 2'!$A$25,Q49='Adicional - Op 2'!$A$26,Q49='Adicional - Op 2'!$A$27,Q49='Adicional - Op 2'!$A$28,Q49='Adicional - Op 2'!$A$29,Q49='Adicional - Op 2'!$A$30),"B","")</f>
        <v/>
      </c>
      <c r="T49" s="282" t="str">
        <f>IF(OR(Q49='Adicional - Op 2'!$A$31,Q49='Adicional - Op 2'!$A$32,Q49='Adicional - Op 2'!$A$33,Q49='Adicional - Op 2'!$A$34),"C","")</f>
        <v/>
      </c>
      <c r="U49" s="282" t="str">
        <f>IF(OR(Q49='Adicional - Op 2'!$A$35,Q49='Adicional - Op 2'!$A$36,Q49='Adicional - Op 2'!$A$37),"D","")</f>
        <v>D</v>
      </c>
      <c r="V49" s="282" t="str">
        <f>IF(OR(Q49='Adicional - Op 2'!$A$38,Q49='Adicional - Op 2'!$A$39,Q49='Adicional - Op 2'!$A$40,Q49='Adicional - Op 2'!$A$41,Q49='Adicional - Op 2'!$A$42,Q49='Adicional - Op 2'!$A$43),"E","")</f>
        <v/>
      </c>
      <c r="W49" s="282" t="str">
        <f>IF(OR(Q49='Adicional - Op 2'!$A$44,Q49='Adicional - Op 2'!$A$45),"F","")</f>
        <v/>
      </c>
      <c r="X49" s="295" t="str">
        <f t="shared" si="26"/>
        <v>D</v>
      </c>
      <c r="Y49" s="296" t="str">
        <f>IF(P49=X49, "OK", MAL)</f>
        <v>OK</v>
      </c>
      <c r="Z49" s="73">
        <v>88879</v>
      </c>
      <c r="AA49" s="17">
        <v>79662</v>
      </c>
      <c r="AB49" s="17">
        <v>71530</v>
      </c>
      <c r="AC49" s="17">
        <v>49349</v>
      </c>
      <c r="AD49" s="17">
        <v>35423</v>
      </c>
      <c r="AE49" s="20">
        <v>26171</v>
      </c>
      <c r="AF49" s="70" t="str">
        <f t="shared" si="3"/>
        <v>4</v>
      </c>
      <c r="AG49" s="61" t="str">
        <f t="shared" si="4"/>
        <v>4</v>
      </c>
      <c r="AH49" s="61" t="str">
        <f t="shared" si="5"/>
        <v>4</v>
      </c>
      <c r="AI49" s="61" t="str">
        <f t="shared" si="6"/>
        <v>5</v>
      </c>
      <c r="AJ49" s="61" t="str">
        <f t="shared" si="7"/>
        <v>5</v>
      </c>
      <c r="AK49" s="62" t="str">
        <f t="shared" si="8"/>
        <v>5</v>
      </c>
      <c r="AL49" s="77">
        <f t="shared" si="9"/>
        <v>1.2321738818286081</v>
      </c>
      <c r="AM49" s="78">
        <f t="shared" si="10"/>
        <v>1.0287896923506221</v>
      </c>
      <c r="AN49" s="78">
        <f t="shared" si="11"/>
        <v>3.5776577824356144</v>
      </c>
      <c r="AO49" s="78">
        <f t="shared" si="12"/>
        <v>3.3711390366747676</v>
      </c>
      <c r="AP49" s="79">
        <f t="shared" si="13"/>
        <v>3.0733763045500946</v>
      </c>
      <c r="AQ49" s="1" t="str">
        <f t="shared" si="14"/>
        <v>Cuyo4</v>
      </c>
      <c r="AR49" s="1" t="str">
        <f t="shared" si="15"/>
        <v>Mendoza4</v>
      </c>
      <c r="AS49" s="1" t="str">
        <f t="shared" si="16"/>
        <v>Intermedias</v>
      </c>
      <c r="AT49" s="1" t="str">
        <f t="shared" si="17"/>
        <v>Resto Extra Pampeana</v>
      </c>
      <c r="AU49" s="1" t="str">
        <f t="shared" si="20"/>
        <v>IntermediasResto Extra Pampeana</v>
      </c>
    </row>
    <row r="50" spans="1:47" x14ac:dyDescent="0.25">
      <c r="A50" s="5" t="s">
        <v>1226</v>
      </c>
      <c r="B50" s="6" t="s">
        <v>46</v>
      </c>
      <c r="C50" s="6" t="s">
        <v>36</v>
      </c>
      <c r="D50" s="3" t="str">
        <f>VLOOKUP(C50,Regiones!B$4:C$27,2)</f>
        <v>Pampeana</v>
      </c>
      <c r="E50" s="16"/>
      <c r="F50" s="16"/>
      <c r="G50" s="16"/>
      <c r="H50" s="16"/>
      <c r="I50" s="16"/>
      <c r="J50" s="16" t="s">
        <v>6</v>
      </c>
      <c r="K50" s="4"/>
      <c r="L50" s="4" t="s">
        <v>6</v>
      </c>
      <c r="M50" s="289">
        <v>10</v>
      </c>
      <c r="N50" s="281" t="str">
        <f t="shared" si="24"/>
        <v>F10</v>
      </c>
      <c r="O50" s="282" t="str">
        <f>VLOOKUP(N50,'Adicional - Op 1'!$A$3:$B$79,2)</f>
        <v>F</v>
      </c>
      <c r="P50" s="293" t="str">
        <f t="shared" si="18"/>
        <v>F</v>
      </c>
      <c r="Q50" s="294" t="str">
        <f t="shared" si="25"/>
        <v>F10</v>
      </c>
      <c r="R50" s="282" t="str">
        <f>IF(OR(Q50='Adicional - Op 2'!$A$6,Q50='Adicional - Op 2'!$A$7, Q50='Adicional - Op 2'!$A$8,Q50='Adicional - Op 2'!$A$9,Q50='Adicional - Op 2'!$A$10,Q50='Adicional - Op 2'!$A$11,Q50='Adicional - Op 2'!$A$12,Q50='Adicional - Op 2'!$A$13,Q50='Adicional - Op 2'!$A$14), "A", "")</f>
        <v/>
      </c>
      <c r="S50" s="282" t="str">
        <f>IF(OR(Q50='Adicional - Op 2'!$A$15,Q50='Adicional - Op 2'!$A$16,Q50='Adicional - Op 2'!$A$17,Q50='Adicional - Op 2'!$A$18,Q50='Adicional - Op 2'!$A$19,Q50='Adicional - Op 2'!$A$20,Q50='Adicional - Op 2'!$A$21,Q50='Adicional - Op 2'!$A$22,Q50='Adicional - Op 2'!$A$23,Q50='Adicional - Op 2'!$A$24,Q50='Adicional - Op 2'!$A$25,Q50='Adicional - Op 2'!$A$26,Q50='Adicional - Op 2'!$A$27,Q50='Adicional - Op 2'!$A$28,Q50='Adicional - Op 2'!$A$29,Q50='Adicional - Op 2'!$A$30),"B","")</f>
        <v/>
      </c>
      <c r="T50" s="282" t="str">
        <f>IF(OR(Q50='Adicional - Op 2'!$A$31,Q50='Adicional - Op 2'!$A$32,Q50='Adicional - Op 2'!$A$33,Q50='Adicional - Op 2'!$A$34),"C","")</f>
        <v/>
      </c>
      <c r="U50" s="282" t="str">
        <f>IF(OR(Q50='Adicional - Op 2'!$A$35,Q50='Adicional - Op 2'!$A$36,Q50='Adicional - Op 2'!$A$37),"D","")</f>
        <v/>
      </c>
      <c r="V50" s="282" t="str">
        <f>IF(OR(Q50='Adicional - Op 2'!$A$38,Q50='Adicional - Op 2'!$A$39,Q50='Adicional - Op 2'!$A$40,Q50='Adicional - Op 2'!$A$41,Q50='Adicional - Op 2'!$A$42,Q50='Adicional - Op 2'!$A$43),"E","")</f>
        <v/>
      </c>
      <c r="W50" s="282" t="str">
        <f>IF(OR(Q50='Adicional - Op 2'!$A$44,Q50='Adicional - Op 2'!$A$45),"F","")</f>
        <v>F</v>
      </c>
      <c r="X50" s="295" t="str">
        <f t="shared" si="26"/>
        <v>F</v>
      </c>
      <c r="Y50" s="296" t="str">
        <f>IF(P50=X50, "OK", MAL)</f>
        <v>OK</v>
      </c>
      <c r="Z50" s="73">
        <v>87509</v>
      </c>
      <c r="AA50" s="17">
        <v>82427</v>
      </c>
      <c r="AB50" s="17">
        <v>74997</v>
      </c>
      <c r="AC50" s="17">
        <v>62458</v>
      </c>
      <c r="AD50" s="17">
        <v>59020</v>
      </c>
      <c r="AE50" s="20">
        <v>54054</v>
      </c>
      <c r="AF50" s="70" t="str">
        <f t="shared" si="3"/>
        <v>4</v>
      </c>
      <c r="AG50" s="61" t="str">
        <f t="shared" si="4"/>
        <v>4</v>
      </c>
      <c r="AH50" s="61" t="str">
        <f t="shared" si="5"/>
        <v>4</v>
      </c>
      <c r="AI50" s="61" t="str">
        <f t="shared" si="6"/>
        <v>4</v>
      </c>
      <c r="AJ50" s="61" t="str">
        <f t="shared" si="7"/>
        <v>4</v>
      </c>
      <c r="AK50" s="62" t="str">
        <f t="shared" si="8"/>
        <v>4</v>
      </c>
      <c r="AL50" s="77">
        <f t="shared" si="9"/>
        <v>0.67146792993276405</v>
      </c>
      <c r="AM50" s="78">
        <f t="shared" si="10"/>
        <v>0.90199942411360501</v>
      </c>
      <c r="AN50" s="78">
        <f t="shared" si="11"/>
        <v>1.7476119967010171</v>
      </c>
      <c r="AO50" s="78">
        <f t="shared" si="12"/>
        <v>0.5677854393057048</v>
      </c>
      <c r="AP50" s="79">
        <f t="shared" si="13"/>
        <v>0.882802141635875</v>
      </c>
      <c r="AQ50" s="1" t="str">
        <f t="shared" si="14"/>
        <v>Pampeana4</v>
      </c>
      <c r="AR50" s="1" t="str">
        <f t="shared" si="15"/>
        <v>Buenos Aires4</v>
      </c>
      <c r="AS50" s="1" t="str">
        <f t="shared" si="16"/>
        <v>Intermedias</v>
      </c>
      <c r="AT50" s="1" t="str">
        <f t="shared" si="17"/>
        <v>Pampeana</v>
      </c>
      <c r="AU50" s="1" t="str">
        <f t="shared" si="20"/>
        <v>IntermediasPampeana</v>
      </c>
    </row>
    <row r="51" spans="1:47" x14ac:dyDescent="0.25">
      <c r="A51" s="5" t="s">
        <v>1263</v>
      </c>
      <c r="B51" s="6" t="s">
        <v>47</v>
      </c>
      <c r="C51" s="6" t="s">
        <v>36</v>
      </c>
      <c r="D51" s="3" t="str">
        <f>VLOOKUP(C51,Regiones!B$4:C$27,2)</f>
        <v>Pampeana</v>
      </c>
      <c r="E51" s="16"/>
      <c r="F51" s="16"/>
      <c r="G51" s="16"/>
      <c r="H51" s="16"/>
      <c r="I51" s="16"/>
      <c r="J51" s="16" t="s">
        <v>200</v>
      </c>
      <c r="K51" s="4"/>
      <c r="L51" s="4" t="s">
        <v>200</v>
      </c>
      <c r="M51" s="289">
        <v>10</v>
      </c>
      <c r="N51" s="281" t="str">
        <f t="shared" si="24"/>
        <v>D10</v>
      </c>
      <c r="O51" s="282" t="str">
        <f>VLOOKUP(N51,'Adicional - Op 1'!$A$3:$B$79,2)</f>
        <v>D</v>
      </c>
      <c r="P51" s="293" t="str">
        <f t="shared" si="18"/>
        <v>D</v>
      </c>
      <c r="Q51" s="294" t="str">
        <f t="shared" si="25"/>
        <v>D10</v>
      </c>
      <c r="R51" s="282" t="str">
        <f>IF(OR(Q51='Adicional - Op 2'!$A$6,Q51='Adicional - Op 2'!$A$7, Q51='Adicional - Op 2'!$A$8,Q51='Adicional - Op 2'!$A$9,Q51='Adicional - Op 2'!$A$10,Q51='Adicional - Op 2'!$A$11,Q51='Adicional - Op 2'!$A$12,Q51='Adicional - Op 2'!$A$13,Q51='Adicional - Op 2'!$A$14), "A", "")</f>
        <v/>
      </c>
      <c r="S51" s="282" t="str">
        <f>IF(OR(Q51='Adicional - Op 2'!$A$15,Q51='Adicional - Op 2'!$A$16,Q51='Adicional - Op 2'!$A$17,Q51='Adicional - Op 2'!$A$18,Q51='Adicional - Op 2'!$A$19,Q51='Adicional - Op 2'!$A$20,Q51='Adicional - Op 2'!$A$21,Q51='Adicional - Op 2'!$A$22,Q51='Adicional - Op 2'!$A$23,Q51='Adicional - Op 2'!$A$24,Q51='Adicional - Op 2'!$A$25,Q51='Adicional - Op 2'!$A$26,Q51='Adicional - Op 2'!$A$27,Q51='Adicional - Op 2'!$A$28,Q51='Adicional - Op 2'!$A$29,Q51='Adicional - Op 2'!$A$30),"B","")</f>
        <v/>
      </c>
      <c r="T51" s="282" t="str">
        <f>IF(OR(Q51='Adicional - Op 2'!$A$31,Q51='Adicional - Op 2'!$A$32,Q51='Adicional - Op 2'!$A$33,Q51='Adicional - Op 2'!$A$34),"C","")</f>
        <v/>
      </c>
      <c r="U51" s="282" t="str">
        <f>IF(OR(Q51='Adicional - Op 2'!$A$35,Q51='Adicional - Op 2'!$A$36,Q51='Adicional - Op 2'!$A$37),"D","")</f>
        <v>D</v>
      </c>
      <c r="V51" s="282" t="str">
        <f>IF(OR(Q51='Adicional - Op 2'!$A$38,Q51='Adicional - Op 2'!$A$39,Q51='Adicional - Op 2'!$A$40,Q51='Adicional - Op 2'!$A$41,Q51='Adicional - Op 2'!$A$42,Q51='Adicional - Op 2'!$A$43),"E","")</f>
        <v/>
      </c>
      <c r="W51" s="282" t="str">
        <f>IF(OR(Q51='Adicional - Op 2'!$A$44,Q51='Adicional - Op 2'!$A$45),"F","")</f>
        <v/>
      </c>
      <c r="X51" s="295" t="str">
        <f t="shared" si="26"/>
        <v>D</v>
      </c>
      <c r="Y51" s="296" t="str">
        <f>IF(P51=X51, "OK", MAL)</f>
        <v>OK</v>
      </c>
      <c r="Z51" s="73">
        <v>86860</v>
      </c>
      <c r="AA51" s="17">
        <v>77838</v>
      </c>
      <c r="AB51" s="17">
        <v>67783</v>
      </c>
      <c r="AC51" s="17">
        <v>53994</v>
      </c>
      <c r="AD51" s="17">
        <v>39109</v>
      </c>
      <c r="AE51" s="20">
        <v>27390</v>
      </c>
      <c r="AF51" s="70" t="str">
        <f t="shared" si="3"/>
        <v>4</v>
      </c>
      <c r="AG51" s="61" t="str">
        <f t="shared" si="4"/>
        <v>4</v>
      </c>
      <c r="AH51" s="61" t="str">
        <f t="shared" si="5"/>
        <v>4</v>
      </c>
      <c r="AI51" s="61" t="str">
        <f t="shared" si="6"/>
        <v>4</v>
      </c>
      <c r="AJ51" s="61" t="str">
        <f t="shared" si="7"/>
        <v>5</v>
      </c>
      <c r="AK51" s="62" t="str">
        <f t="shared" si="8"/>
        <v>5</v>
      </c>
      <c r="AL51" s="77">
        <f t="shared" si="9"/>
        <v>1.2342650531433279</v>
      </c>
      <c r="AM51" s="78">
        <f t="shared" si="10"/>
        <v>1.3234945790134978</v>
      </c>
      <c r="AN51" s="78">
        <f t="shared" si="11"/>
        <v>2.1771347618868857</v>
      </c>
      <c r="AO51" s="78">
        <f t="shared" si="12"/>
        <v>3.2777764493867232</v>
      </c>
      <c r="AP51" s="79">
        <f t="shared" si="13"/>
        <v>3.6259363761457899</v>
      </c>
      <c r="AQ51" s="1" t="str">
        <f t="shared" si="14"/>
        <v>Pampeana4</v>
      </c>
      <c r="AR51" s="1" t="str">
        <f t="shared" si="15"/>
        <v>Buenos Aires4</v>
      </c>
      <c r="AS51" s="1" t="str">
        <f t="shared" si="16"/>
        <v>Intermedias</v>
      </c>
      <c r="AT51" s="1" t="str">
        <f t="shared" si="17"/>
        <v>Pampeana</v>
      </c>
      <c r="AU51" s="1" t="str">
        <f t="shared" si="20"/>
        <v>IntermediasPampeana</v>
      </c>
    </row>
    <row r="52" spans="1:47" x14ac:dyDescent="0.25">
      <c r="A52" s="2" t="s">
        <v>1245</v>
      </c>
      <c r="B52" s="3" t="s">
        <v>48</v>
      </c>
      <c r="C52" s="3" t="s">
        <v>36</v>
      </c>
      <c r="D52" s="3" t="str">
        <f>VLOOKUP(C52,Regiones!B$4:C$27,2)</f>
        <v>Pampeana</v>
      </c>
      <c r="E52" s="16" t="s">
        <v>2</v>
      </c>
      <c r="F52" s="16" t="s">
        <v>1042</v>
      </c>
      <c r="G52" s="16"/>
      <c r="H52" s="16"/>
      <c r="I52" s="16"/>
      <c r="J52" s="16" t="s">
        <v>200</v>
      </c>
      <c r="K52" s="4"/>
      <c r="L52" s="4" t="s">
        <v>200</v>
      </c>
      <c r="M52" s="288">
        <v>8</v>
      </c>
      <c r="N52" s="281" t="str">
        <f t="shared" si="24"/>
        <v>D8</v>
      </c>
      <c r="O52" s="282" t="str">
        <f>VLOOKUP(N52,'Adicional - Op 1'!$A$3:$B$79,2)</f>
        <v>E</v>
      </c>
      <c r="P52" s="293" t="str">
        <f t="shared" si="18"/>
        <v>E</v>
      </c>
      <c r="Q52" s="294" t="str">
        <f t="shared" si="25"/>
        <v>D8</v>
      </c>
      <c r="R52" s="282" t="str">
        <f>IF(OR(Q52='Adicional - Op 2'!$A$6,Q52='Adicional - Op 2'!$A$7, Q52='Adicional - Op 2'!$A$8,Q52='Adicional - Op 2'!$A$9,Q52='Adicional - Op 2'!$A$10,Q52='Adicional - Op 2'!$A$11,Q52='Adicional - Op 2'!$A$12,Q52='Adicional - Op 2'!$A$13,Q52='Adicional - Op 2'!$A$14), "A", "")</f>
        <v/>
      </c>
      <c r="S52" s="282" t="str">
        <f>IF(OR(Q52='Adicional - Op 2'!$A$15,Q52='Adicional - Op 2'!$A$16,Q52='Adicional - Op 2'!$A$17,Q52='Adicional - Op 2'!$A$18,Q52='Adicional - Op 2'!$A$19,Q52='Adicional - Op 2'!$A$20,Q52='Adicional - Op 2'!$A$21,Q52='Adicional - Op 2'!$A$22,Q52='Adicional - Op 2'!$A$23,Q52='Adicional - Op 2'!$A$24,Q52='Adicional - Op 2'!$A$25,Q52='Adicional - Op 2'!$A$26,Q52='Adicional - Op 2'!$A$27,Q52='Adicional - Op 2'!$A$28,Q52='Adicional - Op 2'!$A$29,Q52='Adicional - Op 2'!$A$30),"B","")</f>
        <v/>
      </c>
      <c r="T52" s="282" t="str">
        <f>IF(OR(Q52='Adicional - Op 2'!$A$31,Q52='Adicional - Op 2'!$A$32,Q52='Adicional - Op 2'!$A$33,Q52='Adicional - Op 2'!$A$34),"C","")</f>
        <v/>
      </c>
      <c r="U52" s="282" t="str">
        <f>IF(OR(Q52='Adicional - Op 2'!$A$35,Q52='Adicional - Op 2'!$A$36,Q52='Adicional - Op 2'!$A$37),"D","")</f>
        <v/>
      </c>
      <c r="V52" s="282" t="str">
        <f>IF(OR(Q52='Adicional - Op 2'!$A$38,Q52='Adicional - Op 2'!$A$39,Q52='Adicional - Op 2'!$A$40,Q52='Adicional - Op 2'!$A$41,Q52='Adicional - Op 2'!$A$42,Q52='Adicional - Op 2'!$A$43),"E","")</f>
        <v>E</v>
      </c>
      <c r="W52" s="282" t="str">
        <f>IF(OR(Q52='Adicional - Op 2'!$A$44,Q52='Adicional - Op 2'!$A$45),"F","")</f>
        <v/>
      </c>
      <c r="X52" s="295" t="str">
        <f t="shared" si="26"/>
        <v>E</v>
      </c>
      <c r="Y52" s="296" t="str">
        <f>IF(P52=X52, "OK", MAL)</f>
        <v>OK</v>
      </c>
      <c r="Z52" s="73">
        <v>84784</v>
      </c>
      <c r="AA52" s="17">
        <v>80029</v>
      </c>
      <c r="AB52" s="17">
        <v>73331</v>
      </c>
      <c r="AC52" s="17">
        <v>62843</v>
      </c>
      <c r="AD52" s="17">
        <v>49167</v>
      </c>
      <c r="AE52" s="20">
        <v>37983</v>
      </c>
      <c r="AF52" s="70" t="str">
        <f t="shared" si="3"/>
        <v>4</v>
      </c>
      <c r="AG52" s="61" t="str">
        <f t="shared" si="4"/>
        <v>4</v>
      </c>
      <c r="AH52" s="61" t="str">
        <f t="shared" si="5"/>
        <v>4</v>
      </c>
      <c r="AI52" s="61" t="str">
        <f t="shared" si="6"/>
        <v>4</v>
      </c>
      <c r="AJ52" s="61" t="str">
        <f t="shared" si="7"/>
        <v>5</v>
      </c>
      <c r="AK52" s="62" t="str">
        <f t="shared" si="8"/>
        <v>5</v>
      </c>
      <c r="AL52" s="77">
        <f t="shared" si="9"/>
        <v>0.6477012866448475</v>
      </c>
      <c r="AM52" s="78">
        <f t="shared" si="10"/>
        <v>0.8343131503528487</v>
      </c>
      <c r="AN52" s="78">
        <f t="shared" si="11"/>
        <v>1.4723232873385608</v>
      </c>
      <c r="AO52" s="78">
        <f t="shared" si="12"/>
        <v>2.4845314561603162</v>
      </c>
      <c r="AP52" s="79">
        <f t="shared" si="13"/>
        <v>2.6144317875704695</v>
      </c>
      <c r="AQ52" s="1" t="str">
        <f t="shared" si="14"/>
        <v>Pampeana4</v>
      </c>
      <c r="AR52" s="1" t="str">
        <f t="shared" si="15"/>
        <v>Buenos Aires4</v>
      </c>
      <c r="AS52" s="1" t="str">
        <f t="shared" si="16"/>
        <v>Intermedias</v>
      </c>
      <c r="AT52" s="1" t="str">
        <f t="shared" si="17"/>
        <v>Pampeana</v>
      </c>
      <c r="AU52" s="1" t="str">
        <f t="shared" si="20"/>
        <v>IntermediasPampeana</v>
      </c>
    </row>
    <row r="53" spans="1:47" x14ac:dyDescent="0.25">
      <c r="A53" s="5" t="s">
        <v>1187</v>
      </c>
      <c r="B53" s="6" t="s">
        <v>431</v>
      </c>
      <c r="C53" s="6" t="s">
        <v>429</v>
      </c>
      <c r="D53" s="3" t="str">
        <f>VLOOKUP(C53,Regiones!B$4:C$27,2)</f>
        <v>Pampeana</v>
      </c>
      <c r="E53" s="16" t="s">
        <v>2</v>
      </c>
      <c r="F53" s="16"/>
      <c r="G53" s="16"/>
      <c r="H53" s="16" t="s">
        <v>4</v>
      </c>
      <c r="I53" s="16" t="s">
        <v>190</v>
      </c>
      <c r="J53" s="16" t="s">
        <v>3</v>
      </c>
      <c r="K53" s="4"/>
      <c r="L53" s="4" t="s">
        <v>3</v>
      </c>
      <c r="M53" s="289">
        <v>10</v>
      </c>
      <c r="N53" s="281" t="str">
        <f t="shared" si="24"/>
        <v>E10</v>
      </c>
      <c r="O53" s="282" t="str">
        <f>VLOOKUP(N53,'Adicional - Op 1'!$A$3:$B$79,2)</f>
        <v>E</v>
      </c>
      <c r="P53" s="293" t="str">
        <f t="shared" si="18"/>
        <v>E</v>
      </c>
      <c r="Q53" s="294" t="str">
        <f t="shared" si="25"/>
        <v>E10</v>
      </c>
      <c r="R53" s="282" t="str">
        <f>IF(OR(Q53='Adicional - Op 2'!$A$6,Q53='Adicional - Op 2'!$A$7, Q53='Adicional - Op 2'!$A$8,Q53='Adicional - Op 2'!$A$9,Q53='Adicional - Op 2'!$A$10,Q53='Adicional - Op 2'!$A$11,Q53='Adicional - Op 2'!$A$12,Q53='Adicional - Op 2'!$A$13,Q53='Adicional - Op 2'!$A$14), "A", "")</f>
        <v/>
      </c>
      <c r="S53" s="282" t="str">
        <f>IF(OR(Q53='Adicional - Op 2'!$A$15,Q53='Adicional - Op 2'!$A$16,Q53='Adicional - Op 2'!$A$17,Q53='Adicional - Op 2'!$A$18,Q53='Adicional - Op 2'!$A$19,Q53='Adicional - Op 2'!$A$20,Q53='Adicional - Op 2'!$A$21,Q53='Adicional - Op 2'!$A$22,Q53='Adicional - Op 2'!$A$23,Q53='Adicional - Op 2'!$A$24,Q53='Adicional - Op 2'!$A$25,Q53='Adicional - Op 2'!$A$26,Q53='Adicional - Op 2'!$A$27,Q53='Adicional - Op 2'!$A$28,Q53='Adicional - Op 2'!$A$29,Q53='Adicional - Op 2'!$A$30),"B","")</f>
        <v/>
      </c>
      <c r="T53" s="282" t="str">
        <f>IF(OR(Q53='Adicional - Op 2'!$A$31,Q53='Adicional - Op 2'!$A$32,Q53='Adicional - Op 2'!$A$33,Q53='Adicional - Op 2'!$A$34),"C","")</f>
        <v/>
      </c>
      <c r="U53" s="282" t="str">
        <f>IF(OR(Q53='Adicional - Op 2'!$A$35,Q53='Adicional - Op 2'!$A$36,Q53='Adicional - Op 2'!$A$37),"D","")</f>
        <v/>
      </c>
      <c r="V53" s="282" t="str">
        <f>IF(OR(Q53='Adicional - Op 2'!$A$38,Q53='Adicional - Op 2'!$A$39,Q53='Adicional - Op 2'!$A$40,Q53='Adicional - Op 2'!$A$41,Q53='Adicional - Op 2'!$A$42,Q53='Adicional - Op 2'!$A$43),"E","")</f>
        <v>E</v>
      </c>
      <c r="W53" s="282" t="str">
        <f>IF(OR(Q53='Adicional - Op 2'!$A$44,Q53='Adicional - Op 2'!$A$45),"F","")</f>
        <v/>
      </c>
      <c r="X53" s="295" t="str">
        <f t="shared" si="26"/>
        <v>E</v>
      </c>
      <c r="Y53" s="296" t="str">
        <f>IF(P53=X53, "OK", MAL)</f>
        <v>OK</v>
      </c>
      <c r="Z53" s="73">
        <v>82644</v>
      </c>
      <c r="AA53" s="17">
        <v>75516</v>
      </c>
      <c r="AB53" s="17">
        <v>64843</v>
      </c>
      <c r="AC53" s="17">
        <v>51400</v>
      </c>
      <c r="AD53" s="17">
        <v>40661</v>
      </c>
      <c r="AE53" s="20">
        <v>35449</v>
      </c>
      <c r="AF53" s="70" t="str">
        <f t="shared" si="3"/>
        <v>4</v>
      </c>
      <c r="AG53" s="61" t="str">
        <f t="shared" si="4"/>
        <v>4</v>
      </c>
      <c r="AH53" s="61" t="str">
        <f t="shared" si="5"/>
        <v>4</v>
      </c>
      <c r="AI53" s="61" t="str">
        <f t="shared" si="6"/>
        <v>4</v>
      </c>
      <c r="AJ53" s="61" t="str">
        <f t="shared" si="7"/>
        <v>5</v>
      </c>
      <c r="AK53" s="62" t="str">
        <f t="shared" si="8"/>
        <v>5</v>
      </c>
      <c r="AL53" s="77">
        <f t="shared" si="9"/>
        <v>1.0140292889503955</v>
      </c>
      <c r="AM53" s="78">
        <f t="shared" si="10"/>
        <v>1.4589778563792482</v>
      </c>
      <c r="AN53" s="78">
        <f t="shared" si="11"/>
        <v>2.2244829083309332</v>
      </c>
      <c r="AO53" s="78">
        <f t="shared" si="12"/>
        <v>2.3713678866167105</v>
      </c>
      <c r="AP53" s="79">
        <f t="shared" si="13"/>
        <v>1.3811951525155339</v>
      </c>
      <c r="AQ53" s="1" t="str">
        <f t="shared" si="14"/>
        <v>Pampeana4</v>
      </c>
      <c r="AR53" s="1" t="str">
        <f t="shared" si="15"/>
        <v>Entre Ríos4</v>
      </c>
      <c r="AS53" s="1" t="str">
        <f t="shared" si="16"/>
        <v>Intermedias</v>
      </c>
      <c r="AT53" s="1" t="str">
        <f t="shared" si="17"/>
        <v>Pampeana</v>
      </c>
      <c r="AU53" s="1" t="str">
        <f t="shared" si="20"/>
        <v>IntermediasPampeana</v>
      </c>
    </row>
    <row r="54" spans="1:47" x14ac:dyDescent="0.25">
      <c r="A54" s="60" t="s">
        <v>313</v>
      </c>
      <c r="B54" s="9" t="s">
        <v>313</v>
      </c>
      <c r="C54" s="9" t="s">
        <v>662</v>
      </c>
      <c r="D54" s="3" t="str">
        <f>VLOOKUP(C54,Regiones!B$4:C$27,2)</f>
        <v>Comahue</v>
      </c>
      <c r="E54" s="10" t="s">
        <v>2</v>
      </c>
      <c r="F54" s="10" t="s">
        <v>1042</v>
      </c>
      <c r="G54" s="10" t="s">
        <v>4</v>
      </c>
      <c r="H54" s="44"/>
      <c r="I54" s="10" t="s">
        <v>13</v>
      </c>
      <c r="J54" s="10" t="s">
        <v>200</v>
      </c>
      <c r="K54" s="11"/>
      <c r="L54" s="11" t="s">
        <v>200</v>
      </c>
      <c r="M54" s="289">
        <v>8</v>
      </c>
      <c r="N54" s="281" t="str">
        <f t="shared" si="24"/>
        <v>D8</v>
      </c>
      <c r="O54" s="282" t="str">
        <f>VLOOKUP(N54,'Adicional - Op 1'!$A$3:$B$79,2)</f>
        <v>E</v>
      </c>
      <c r="P54" s="293" t="str">
        <f t="shared" si="18"/>
        <v>E</v>
      </c>
      <c r="Q54" s="294" t="str">
        <f t="shared" si="25"/>
        <v>D8</v>
      </c>
      <c r="R54" s="282" t="str">
        <f>IF(OR(Q54='Adicional - Op 2'!$A$6,Q54='Adicional - Op 2'!$A$7, Q54='Adicional - Op 2'!$A$8,Q54='Adicional - Op 2'!$A$9,Q54='Adicional - Op 2'!$A$10,Q54='Adicional - Op 2'!$A$11,Q54='Adicional - Op 2'!$A$12,Q54='Adicional - Op 2'!$A$13,Q54='Adicional - Op 2'!$A$14), "A", "")</f>
        <v/>
      </c>
      <c r="S54" s="282" t="str">
        <f>IF(OR(Q54='Adicional - Op 2'!$A$15,Q54='Adicional - Op 2'!$A$16,Q54='Adicional - Op 2'!$A$17,Q54='Adicional - Op 2'!$A$18,Q54='Adicional - Op 2'!$A$19,Q54='Adicional - Op 2'!$A$20,Q54='Adicional - Op 2'!$A$21,Q54='Adicional - Op 2'!$A$22,Q54='Adicional - Op 2'!$A$23,Q54='Adicional - Op 2'!$A$24,Q54='Adicional - Op 2'!$A$25,Q54='Adicional - Op 2'!$A$26,Q54='Adicional - Op 2'!$A$27,Q54='Adicional - Op 2'!$A$28,Q54='Adicional - Op 2'!$A$29,Q54='Adicional - Op 2'!$A$30),"B","")</f>
        <v/>
      </c>
      <c r="T54" s="282" t="str">
        <f>IF(OR(Q54='Adicional - Op 2'!$A$31,Q54='Adicional - Op 2'!$A$32,Q54='Adicional - Op 2'!$A$33,Q54='Adicional - Op 2'!$A$34),"C","")</f>
        <v/>
      </c>
      <c r="U54" s="282" t="str">
        <f>IF(OR(Q54='Adicional - Op 2'!$A$35,Q54='Adicional - Op 2'!$A$36,Q54='Adicional - Op 2'!$A$37),"D","")</f>
        <v/>
      </c>
      <c r="V54" s="282" t="str">
        <f>IF(OR(Q54='Adicional - Op 2'!$A$38,Q54='Adicional - Op 2'!$A$39,Q54='Adicional - Op 2'!$A$40,Q54='Adicional - Op 2'!$A$41,Q54='Adicional - Op 2'!$A$42,Q54='Adicional - Op 2'!$A$43),"E","")</f>
        <v>E</v>
      </c>
      <c r="W54" s="282" t="str">
        <f>IF(OR(Q54='Adicional - Op 2'!$A$44,Q54='Adicional - Op 2'!$A$45),"F","")</f>
        <v/>
      </c>
      <c r="X54" s="295" t="str">
        <f t="shared" si="26"/>
        <v>E</v>
      </c>
      <c r="Y54" s="296" t="str">
        <f>IF(P54=X54, "OK", MAL)</f>
        <v>OK</v>
      </c>
      <c r="Z54" s="74">
        <v>81534</v>
      </c>
      <c r="AA54" s="12">
        <v>69726</v>
      </c>
      <c r="AB54" s="12">
        <v>61846</v>
      </c>
      <c r="AC54" s="12">
        <v>44039</v>
      </c>
      <c r="AD54" s="12">
        <v>30324</v>
      </c>
      <c r="AE54" s="13">
        <v>18709</v>
      </c>
      <c r="AF54" s="70" t="str">
        <f t="shared" si="3"/>
        <v>4</v>
      </c>
      <c r="AG54" s="61" t="str">
        <f t="shared" si="4"/>
        <v>4</v>
      </c>
      <c r="AH54" s="61" t="str">
        <f t="shared" si="5"/>
        <v>4</v>
      </c>
      <c r="AI54" s="61" t="str">
        <f t="shared" si="6"/>
        <v>5</v>
      </c>
      <c r="AJ54" s="61" t="str">
        <f t="shared" si="7"/>
        <v>5</v>
      </c>
      <c r="AK54" s="62" t="str">
        <f t="shared" si="8"/>
        <v>5</v>
      </c>
      <c r="AL54" s="77">
        <f t="shared" si="9"/>
        <v>1.76536619533938</v>
      </c>
      <c r="AM54" s="78">
        <f t="shared" si="10"/>
        <v>1.1465021040151246</v>
      </c>
      <c r="AN54" s="78">
        <f t="shared" si="11"/>
        <v>3.2679026670980935</v>
      </c>
      <c r="AO54" s="78">
        <f t="shared" si="12"/>
        <v>3.8018505559989411</v>
      </c>
      <c r="AP54" s="79">
        <f t="shared" si="13"/>
        <v>4.9478609718843387</v>
      </c>
      <c r="AQ54" s="1" t="str">
        <f t="shared" si="14"/>
        <v>Comahue4</v>
      </c>
      <c r="AR54" s="1" t="str">
        <f t="shared" si="15"/>
        <v>Río Negro4</v>
      </c>
      <c r="AS54" s="1" t="str">
        <f t="shared" si="16"/>
        <v>Intermedias</v>
      </c>
      <c r="AT54" s="1" t="str">
        <f t="shared" si="17"/>
        <v>Comahue</v>
      </c>
      <c r="AU54" s="1" t="str">
        <f t="shared" si="20"/>
        <v>IntermediasComahue</v>
      </c>
    </row>
    <row r="55" spans="1:47" x14ac:dyDescent="0.25">
      <c r="A55" s="60" t="s">
        <v>261</v>
      </c>
      <c r="B55" s="9" t="s">
        <v>262</v>
      </c>
      <c r="C55" s="9" t="s">
        <v>260</v>
      </c>
      <c r="D55" s="3" t="str">
        <f>VLOOKUP(C55,Regiones!B$4:C$27,2)</f>
        <v>Noreste</v>
      </c>
      <c r="E55" s="10"/>
      <c r="F55" s="10"/>
      <c r="G55" s="10"/>
      <c r="H55" s="10" t="s">
        <v>4</v>
      </c>
      <c r="I55" s="10" t="s">
        <v>203</v>
      </c>
      <c r="J55" s="10" t="s">
        <v>6</v>
      </c>
      <c r="K55" s="11"/>
      <c r="L55" s="11" t="s">
        <v>6</v>
      </c>
      <c r="M55" s="289">
        <v>10</v>
      </c>
      <c r="N55" s="281" t="str">
        <f t="shared" si="24"/>
        <v>F10</v>
      </c>
      <c r="O55" s="282" t="str">
        <f>VLOOKUP(N55,'Adicional - Op 1'!$A$3:$B$79,2)</f>
        <v>F</v>
      </c>
      <c r="P55" s="293" t="str">
        <f t="shared" si="18"/>
        <v>F</v>
      </c>
      <c r="Q55" s="294" t="str">
        <f t="shared" si="25"/>
        <v>F10</v>
      </c>
      <c r="R55" s="282" t="str">
        <f>IF(OR(Q55='Adicional - Op 2'!$A$6,Q55='Adicional - Op 2'!$A$7, Q55='Adicional - Op 2'!$A$8,Q55='Adicional - Op 2'!$A$9,Q55='Adicional - Op 2'!$A$10,Q55='Adicional - Op 2'!$A$11,Q55='Adicional - Op 2'!$A$12,Q55='Adicional - Op 2'!$A$13,Q55='Adicional - Op 2'!$A$14), "A", "")</f>
        <v/>
      </c>
      <c r="S55" s="282" t="str">
        <f>IF(OR(Q55='Adicional - Op 2'!$A$15,Q55='Adicional - Op 2'!$A$16,Q55='Adicional - Op 2'!$A$17,Q55='Adicional - Op 2'!$A$18,Q55='Adicional - Op 2'!$A$19,Q55='Adicional - Op 2'!$A$20,Q55='Adicional - Op 2'!$A$21,Q55='Adicional - Op 2'!$A$22,Q55='Adicional - Op 2'!$A$23,Q55='Adicional - Op 2'!$A$24,Q55='Adicional - Op 2'!$A$25,Q55='Adicional - Op 2'!$A$26,Q55='Adicional - Op 2'!$A$27,Q55='Adicional - Op 2'!$A$28,Q55='Adicional - Op 2'!$A$29,Q55='Adicional - Op 2'!$A$30),"B","")</f>
        <v/>
      </c>
      <c r="T55" s="282" t="str">
        <f>IF(OR(Q55='Adicional - Op 2'!$A$31,Q55='Adicional - Op 2'!$A$32,Q55='Adicional - Op 2'!$A$33,Q55='Adicional - Op 2'!$A$34),"C","")</f>
        <v/>
      </c>
      <c r="U55" s="282" t="str">
        <f>IF(OR(Q55='Adicional - Op 2'!$A$35,Q55='Adicional - Op 2'!$A$36,Q55='Adicional - Op 2'!$A$37),"D","")</f>
        <v/>
      </c>
      <c r="V55" s="282" t="str">
        <f>IF(OR(Q55='Adicional - Op 2'!$A$38,Q55='Adicional - Op 2'!$A$39,Q55='Adicional - Op 2'!$A$40,Q55='Adicional - Op 2'!$A$41,Q55='Adicional - Op 2'!$A$42,Q55='Adicional - Op 2'!$A$43),"E","")</f>
        <v/>
      </c>
      <c r="W55" s="282" t="str">
        <f>IF(OR(Q55='Adicional - Op 2'!$A$44,Q55='Adicional - Op 2'!$A$45),"F","")</f>
        <v>F</v>
      </c>
      <c r="X55" s="295" t="str">
        <f t="shared" si="26"/>
        <v>F</v>
      </c>
      <c r="Y55" s="296" t="str">
        <f>IF(P55=X55, "OK", MAL)</f>
        <v>OK</v>
      </c>
      <c r="Z55" s="74">
        <v>81315</v>
      </c>
      <c r="AA55" s="12">
        <v>57614</v>
      </c>
      <c r="AB55" s="12">
        <v>44916</v>
      </c>
      <c r="AC55" s="12">
        <v>20478</v>
      </c>
      <c r="AD55" s="12">
        <v>6115</v>
      </c>
      <c r="AE55" s="13">
        <v>5586</v>
      </c>
      <c r="AF55" s="70" t="str">
        <f t="shared" si="3"/>
        <v>4</v>
      </c>
      <c r="AG55" s="61" t="str">
        <f t="shared" si="4"/>
        <v>4</v>
      </c>
      <c r="AH55" s="61" t="str">
        <f t="shared" si="5"/>
        <v>5</v>
      </c>
      <c r="AI55" s="61" t="str">
        <f t="shared" si="6"/>
        <v>5</v>
      </c>
      <c r="AJ55" s="61" t="str">
        <f t="shared" si="7"/>
        <v>6</v>
      </c>
      <c r="AK55" s="62" t="str">
        <f t="shared" si="8"/>
        <v>6</v>
      </c>
      <c r="AL55" s="77">
        <f t="shared" si="9"/>
        <v>3.9294311269006821</v>
      </c>
      <c r="AM55" s="78">
        <f t="shared" si="10"/>
        <v>2.3948767699882674</v>
      </c>
      <c r="AN55" s="78">
        <f t="shared" si="11"/>
        <v>7.7215063983275618</v>
      </c>
      <c r="AO55" s="78">
        <f t="shared" si="12"/>
        <v>12.846763477448484</v>
      </c>
      <c r="AP55" s="79">
        <f t="shared" si="13"/>
        <v>0.90891882308163019</v>
      </c>
      <c r="AQ55" s="1" t="str">
        <f t="shared" si="14"/>
        <v>Noreste4</v>
      </c>
      <c r="AR55" s="1" t="str">
        <f t="shared" si="15"/>
        <v>Chubut4</v>
      </c>
      <c r="AS55" s="1" t="str">
        <f t="shared" si="16"/>
        <v>Intermedias</v>
      </c>
      <c r="AT55" s="1" t="str">
        <f t="shared" si="17"/>
        <v>Resto Extra Pampeana</v>
      </c>
      <c r="AU55" s="1" t="str">
        <f t="shared" si="20"/>
        <v>IntermediasResto Extra Pampeana</v>
      </c>
    </row>
    <row r="56" spans="1:47" x14ac:dyDescent="0.25">
      <c r="A56" s="60" t="s">
        <v>1188</v>
      </c>
      <c r="B56" s="9" t="s">
        <v>313</v>
      </c>
      <c r="C56" s="9" t="s">
        <v>662</v>
      </c>
      <c r="D56" s="3" t="str">
        <f>VLOOKUP(C56,Regiones!B$4:C$27,2)</f>
        <v>Comahue</v>
      </c>
      <c r="E56" s="10"/>
      <c r="F56" s="10"/>
      <c r="G56" s="10" t="s">
        <v>4</v>
      </c>
      <c r="H56" s="44"/>
      <c r="I56" s="10" t="s">
        <v>203</v>
      </c>
      <c r="J56" s="10" t="s">
        <v>6</v>
      </c>
      <c r="K56" s="11"/>
      <c r="L56" s="11" t="s">
        <v>6</v>
      </c>
      <c r="M56" s="289">
        <v>10</v>
      </c>
      <c r="N56" s="281" t="str">
        <f t="shared" si="24"/>
        <v>F10</v>
      </c>
      <c r="O56" s="282" t="str">
        <f>VLOOKUP(N56,'Adicional - Op 1'!$A$3:$B$79,2)</f>
        <v>F</v>
      </c>
      <c r="P56" s="293" t="str">
        <f t="shared" si="18"/>
        <v>F</v>
      </c>
      <c r="Q56" s="294" t="str">
        <f t="shared" si="25"/>
        <v>F10</v>
      </c>
      <c r="R56" s="282" t="str">
        <f>IF(OR(Q56='Adicional - Op 2'!$A$6,Q56='Adicional - Op 2'!$A$7, Q56='Adicional - Op 2'!$A$8,Q56='Adicional - Op 2'!$A$9,Q56='Adicional - Op 2'!$A$10,Q56='Adicional - Op 2'!$A$11,Q56='Adicional - Op 2'!$A$12,Q56='Adicional - Op 2'!$A$13,Q56='Adicional - Op 2'!$A$14), "A", "")</f>
        <v/>
      </c>
      <c r="S56" s="282" t="str">
        <f>IF(OR(Q56='Adicional - Op 2'!$A$15,Q56='Adicional - Op 2'!$A$16,Q56='Adicional - Op 2'!$A$17,Q56='Adicional - Op 2'!$A$18,Q56='Adicional - Op 2'!$A$19,Q56='Adicional - Op 2'!$A$20,Q56='Adicional - Op 2'!$A$21,Q56='Adicional - Op 2'!$A$22,Q56='Adicional - Op 2'!$A$23,Q56='Adicional - Op 2'!$A$24,Q56='Adicional - Op 2'!$A$25,Q56='Adicional - Op 2'!$A$26,Q56='Adicional - Op 2'!$A$27,Q56='Adicional - Op 2'!$A$28,Q56='Adicional - Op 2'!$A$29,Q56='Adicional - Op 2'!$A$30),"B","")</f>
        <v/>
      </c>
      <c r="T56" s="282" t="str">
        <f>IF(OR(Q56='Adicional - Op 2'!$A$31,Q56='Adicional - Op 2'!$A$32,Q56='Adicional - Op 2'!$A$33,Q56='Adicional - Op 2'!$A$34),"C","")</f>
        <v/>
      </c>
      <c r="U56" s="282" t="str">
        <f>IF(OR(Q56='Adicional - Op 2'!$A$35,Q56='Adicional - Op 2'!$A$36,Q56='Adicional - Op 2'!$A$37),"D","")</f>
        <v/>
      </c>
      <c r="V56" s="282" t="str">
        <f>IF(OR(Q56='Adicional - Op 2'!$A$38,Q56='Adicional - Op 2'!$A$39,Q56='Adicional - Op 2'!$A$40,Q56='Adicional - Op 2'!$A$41,Q56='Adicional - Op 2'!$A$42,Q56='Adicional - Op 2'!$A$43),"E","")</f>
        <v/>
      </c>
      <c r="W56" s="282" t="str">
        <f>IF(OR(Q56='Adicional - Op 2'!$A$44,Q56='Adicional - Op 2'!$A$45),"F","")</f>
        <v>F</v>
      </c>
      <c r="X56" s="295" t="str">
        <f t="shared" si="26"/>
        <v>F</v>
      </c>
      <c r="Y56" s="296" t="str">
        <f>IF(P56=X56, "OK", MAL)</f>
        <v>OK</v>
      </c>
      <c r="Z56" s="74">
        <v>77713</v>
      </c>
      <c r="AA56" s="12">
        <v>66299</v>
      </c>
      <c r="AB56" s="12">
        <v>60224</v>
      </c>
      <c r="AC56" s="12">
        <v>40268</v>
      </c>
      <c r="AD56" s="12">
        <v>23868</v>
      </c>
      <c r="AE56" s="13">
        <v>13578</v>
      </c>
      <c r="AF56" s="70" t="str">
        <f t="shared" si="3"/>
        <v>4</v>
      </c>
      <c r="AG56" s="61" t="str">
        <f t="shared" si="4"/>
        <v>4</v>
      </c>
      <c r="AH56" s="61" t="str">
        <f t="shared" si="5"/>
        <v>4</v>
      </c>
      <c r="AI56" s="61" t="str">
        <f t="shared" si="6"/>
        <v>5</v>
      </c>
      <c r="AJ56" s="61" t="str">
        <f t="shared" si="7"/>
        <v>5</v>
      </c>
      <c r="AK56" s="62" t="str">
        <f t="shared" si="8"/>
        <v>5</v>
      </c>
      <c r="AL56" s="77">
        <f t="shared" si="9"/>
        <v>1.7926997141371157</v>
      </c>
      <c r="AM56" s="78">
        <f t="shared" si="10"/>
        <v>0.91772035291535237</v>
      </c>
      <c r="AN56" s="78">
        <f t="shared" si="11"/>
        <v>3.885260578819536</v>
      </c>
      <c r="AO56" s="78">
        <f t="shared" si="12"/>
        <v>5.3693747676108972</v>
      </c>
      <c r="AP56" s="79">
        <f t="shared" si="13"/>
        <v>5.803009835067833</v>
      </c>
      <c r="AQ56" s="1" t="str">
        <f t="shared" si="14"/>
        <v>Comahue4</v>
      </c>
      <c r="AR56" s="1" t="str">
        <f t="shared" si="15"/>
        <v>Río Negro4</v>
      </c>
      <c r="AS56" s="1" t="str">
        <f t="shared" si="16"/>
        <v>Intermedias</v>
      </c>
      <c r="AT56" s="1" t="str">
        <f t="shared" si="17"/>
        <v>Comahue</v>
      </c>
      <c r="AU56" s="1" t="str">
        <f t="shared" si="20"/>
        <v>IntermediasComahue</v>
      </c>
    </row>
    <row r="57" spans="1:47" x14ac:dyDescent="0.25">
      <c r="A57" s="5" t="s">
        <v>1176</v>
      </c>
      <c r="B57" s="6" t="s">
        <v>688</v>
      </c>
      <c r="C57" s="6" t="s">
        <v>687</v>
      </c>
      <c r="D57" s="3" t="str">
        <f>VLOOKUP(C57,Regiones!B$4:C$27,2)</f>
        <v>Noroeste</v>
      </c>
      <c r="E57" s="16"/>
      <c r="F57" s="16"/>
      <c r="G57" s="16"/>
      <c r="H57" s="16" t="s">
        <v>4</v>
      </c>
      <c r="I57" s="16" t="s">
        <v>203</v>
      </c>
      <c r="J57" s="16" t="s">
        <v>6</v>
      </c>
      <c r="K57" s="4"/>
      <c r="L57" s="4" t="s">
        <v>6</v>
      </c>
      <c r="M57" s="289">
        <v>10</v>
      </c>
      <c r="N57" s="281" t="str">
        <f t="shared" si="24"/>
        <v>F10</v>
      </c>
      <c r="O57" s="282" t="str">
        <f>VLOOKUP(N57,'Adicional - Op 1'!$A$3:$B$79,2)</f>
        <v>F</v>
      </c>
      <c r="P57" s="293" t="str">
        <f t="shared" si="18"/>
        <v>F</v>
      </c>
      <c r="Q57" s="294" t="str">
        <f t="shared" si="25"/>
        <v>F10</v>
      </c>
      <c r="R57" s="282" t="str">
        <f>IF(OR(Q57='Adicional - Op 2'!$A$6,Q57='Adicional - Op 2'!$A$7, Q57='Adicional - Op 2'!$A$8,Q57='Adicional - Op 2'!$A$9,Q57='Adicional - Op 2'!$A$10,Q57='Adicional - Op 2'!$A$11,Q57='Adicional - Op 2'!$A$12,Q57='Adicional - Op 2'!$A$13,Q57='Adicional - Op 2'!$A$14), "A", "")</f>
        <v/>
      </c>
      <c r="S57" s="282" t="str">
        <f>IF(OR(Q57='Adicional - Op 2'!$A$15,Q57='Adicional - Op 2'!$A$16,Q57='Adicional - Op 2'!$A$17,Q57='Adicional - Op 2'!$A$18,Q57='Adicional - Op 2'!$A$19,Q57='Adicional - Op 2'!$A$20,Q57='Adicional - Op 2'!$A$21,Q57='Adicional - Op 2'!$A$22,Q57='Adicional - Op 2'!$A$23,Q57='Adicional - Op 2'!$A$24,Q57='Adicional - Op 2'!$A$25,Q57='Adicional - Op 2'!$A$26,Q57='Adicional - Op 2'!$A$27,Q57='Adicional - Op 2'!$A$28,Q57='Adicional - Op 2'!$A$29,Q57='Adicional - Op 2'!$A$30),"B","")</f>
        <v/>
      </c>
      <c r="T57" s="282" t="str">
        <f>IF(OR(Q57='Adicional - Op 2'!$A$31,Q57='Adicional - Op 2'!$A$32,Q57='Adicional - Op 2'!$A$33,Q57='Adicional - Op 2'!$A$34),"C","")</f>
        <v/>
      </c>
      <c r="U57" s="282" t="str">
        <f>IF(OR(Q57='Adicional - Op 2'!$A$35,Q57='Adicional - Op 2'!$A$36,Q57='Adicional - Op 2'!$A$37),"D","")</f>
        <v/>
      </c>
      <c r="V57" s="282" t="str">
        <f>IF(OR(Q57='Adicional - Op 2'!$A$38,Q57='Adicional - Op 2'!$A$39,Q57='Adicional - Op 2'!$A$40,Q57='Adicional - Op 2'!$A$41,Q57='Adicional - Op 2'!$A$42,Q57='Adicional - Op 2'!$A$43),"E","")</f>
        <v/>
      </c>
      <c r="W57" s="282" t="str">
        <f>IF(OR(Q57='Adicional - Op 2'!$A$44,Q57='Adicional - Op 2'!$A$45),"F","")</f>
        <v>F</v>
      </c>
      <c r="X57" s="295" t="str">
        <f t="shared" si="26"/>
        <v>F</v>
      </c>
      <c r="Y57" s="296" t="str">
        <f>IF(P57=X57, "OK", MAL)</f>
        <v>OK</v>
      </c>
      <c r="Z57" s="74">
        <v>76070</v>
      </c>
      <c r="AA57" s="17">
        <v>66915</v>
      </c>
      <c r="AB57" s="12">
        <v>50739</v>
      </c>
      <c r="AC57" s="12">
        <v>32910</v>
      </c>
      <c r="AD57" s="12">
        <v>20212</v>
      </c>
      <c r="AE57" s="13">
        <v>14286</v>
      </c>
      <c r="AF57" s="70" t="str">
        <f t="shared" si="3"/>
        <v>4</v>
      </c>
      <c r="AG57" s="61" t="str">
        <f t="shared" si="4"/>
        <v>4</v>
      </c>
      <c r="AH57" s="61" t="str">
        <f t="shared" si="5"/>
        <v>4</v>
      </c>
      <c r="AI57" s="61" t="str">
        <f t="shared" si="6"/>
        <v>5</v>
      </c>
      <c r="AJ57" s="61" t="str">
        <f t="shared" si="7"/>
        <v>5</v>
      </c>
      <c r="AK57" s="62" t="str">
        <f t="shared" si="8"/>
        <v>5</v>
      </c>
      <c r="AL57" s="77">
        <f t="shared" si="9"/>
        <v>1.4446852715854939</v>
      </c>
      <c r="AM57" s="78">
        <f t="shared" si="10"/>
        <v>2.6654002058970194</v>
      </c>
      <c r="AN57" s="78">
        <f t="shared" si="11"/>
        <v>4.1847989715385729</v>
      </c>
      <c r="AO57" s="78">
        <f t="shared" si="12"/>
        <v>4.9957836398862856</v>
      </c>
      <c r="AP57" s="79">
        <f t="shared" si="13"/>
        <v>3.5308702022764362</v>
      </c>
      <c r="AQ57" s="1" t="str">
        <f t="shared" si="14"/>
        <v>Noroeste4</v>
      </c>
      <c r="AR57" s="1" t="str">
        <f t="shared" si="15"/>
        <v>Salta4</v>
      </c>
      <c r="AS57" s="1" t="str">
        <f t="shared" si="16"/>
        <v>Intermedias</v>
      </c>
      <c r="AT57" s="1" t="str">
        <f t="shared" si="17"/>
        <v>Resto Extra Pampeana</v>
      </c>
      <c r="AU57" s="1" t="str">
        <f t="shared" si="20"/>
        <v>IntermediasResto Extra Pampeana</v>
      </c>
    </row>
    <row r="58" spans="1:47" x14ac:dyDescent="0.25">
      <c r="A58" s="60" t="s">
        <v>771</v>
      </c>
      <c r="B58" s="9" t="s">
        <v>772</v>
      </c>
      <c r="C58" s="9" t="s">
        <v>767</v>
      </c>
      <c r="D58" s="3" t="str">
        <f>VLOOKUP(C58,Regiones!B$4:C$27,2)</f>
        <v>Pampeana</v>
      </c>
      <c r="E58" s="10"/>
      <c r="F58" s="10"/>
      <c r="G58" s="10"/>
      <c r="H58" s="10" t="s">
        <v>4</v>
      </c>
      <c r="I58" s="10" t="s">
        <v>203</v>
      </c>
      <c r="J58" s="10" t="s">
        <v>6</v>
      </c>
      <c r="K58" s="11"/>
      <c r="L58" s="11" t="s">
        <v>6</v>
      </c>
      <c r="M58" s="289">
        <v>10</v>
      </c>
      <c r="N58" s="281" t="str">
        <f t="shared" si="24"/>
        <v>F10</v>
      </c>
      <c r="O58" s="282" t="str">
        <f>VLOOKUP(N58,'Adicional - Op 1'!$A$3:$B$79,2)</f>
        <v>F</v>
      </c>
      <c r="P58" s="293" t="str">
        <f t="shared" si="18"/>
        <v>F</v>
      </c>
      <c r="Q58" s="294" t="str">
        <f t="shared" si="25"/>
        <v>F10</v>
      </c>
      <c r="R58" s="282" t="str">
        <f>IF(OR(Q58='Adicional - Op 2'!$A$6,Q58='Adicional - Op 2'!$A$7, Q58='Adicional - Op 2'!$A$8,Q58='Adicional - Op 2'!$A$9,Q58='Adicional - Op 2'!$A$10,Q58='Adicional - Op 2'!$A$11,Q58='Adicional - Op 2'!$A$12,Q58='Adicional - Op 2'!$A$13,Q58='Adicional - Op 2'!$A$14), "A", "")</f>
        <v/>
      </c>
      <c r="S58" s="282" t="str">
        <f>IF(OR(Q58='Adicional - Op 2'!$A$15,Q58='Adicional - Op 2'!$A$16,Q58='Adicional - Op 2'!$A$17,Q58='Adicional - Op 2'!$A$18,Q58='Adicional - Op 2'!$A$19,Q58='Adicional - Op 2'!$A$20,Q58='Adicional - Op 2'!$A$21,Q58='Adicional - Op 2'!$A$22,Q58='Adicional - Op 2'!$A$23,Q58='Adicional - Op 2'!$A$24,Q58='Adicional - Op 2'!$A$25,Q58='Adicional - Op 2'!$A$26,Q58='Adicional - Op 2'!$A$27,Q58='Adicional - Op 2'!$A$28,Q58='Adicional - Op 2'!$A$29,Q58='Adicional - Op 2'!$A$30),"B","")</f>
        <v/>
      </c>
      <c r="T58" s="282" t="str">
        <f>IF(OR(Q58='Adicional - Op 2'!$A$31,Q58='Adicional - Op 2'!$A$32,Q58='Adicional - Op 2'!$A$33,Q58='Adicional - Op 2'!$A$34),"C","")</f>
        <v/>
      </c>
      <c r="U58" s="282" t="str">
        <f>IF(OR(Q58='Adicional - Op 2'!$A$35,Q58='Adicional - Op 2'!$A$36,Q58='Adicional - Op 2'!$A$37),"D","")</f>
        <v/>
      </c>
      <c r="V58" s="282" t="str">
        <f>IF(OR(Q58='Adicional - Op 2'!$A$38,Q58='Adicional - Op 2'!$A$39,Q58='Adicional - Op 2'!$A$40,Q58='Adicional - Op 2'!$A$41,Q58='Adicional - Op 2'!$A$42,Q58='Adicional - Op 2'!$A$43),"E","")</f>
        <v/>
      </c>
      <c r="W58" s="282" t="str">
        <f>IF(OR(Q58='Adicional - Op 2'!$A$44,Q58='Adicional - Op 2'!$A$45),"F","")</f>
        <v>F</v>
      </c>
      <c r="X58" s="295" t="str">
        <f t="shared" si="26"/>
        <v>F</v>
      </c>
      <c r="Y58" s="296" t="str">
        <f>IF(P58=X58, "OK", MAL)</f>
        <v>OK</v>
      </c>
      <c r="Z58" s="74">
        <v>75437</v>
      </c>
      <c r="AA58" s="12">
        <v>68426</v>
      </c>
      <c r="AB58" s="12">
        <v>58784</v>
      </c>
      <c r="AC58" s="12">
        <v>47501</v>
      </c>
      <c r="AD58" s="12">
        <v>35677</v>
      </c>
      <c r="AE58" s="13">
        <v>23433</v>
      </c>
      <c r="AF58" s="70" t="str">
        <f t="shared" si="3"/>
        <v>4</v>
      </c>
      <c r="AG58" s="61" t="str">
        <f t="shared" si="4"/>
        <v>4</v>
      </c>
      <c r="AH58" s="61" t="str">
        <f t="shared" si="5"/>
        <v>4</v>
      </c>
      <c r="AI58" s="61" t="str">
        <f t="shared" si="6"/>
        <v>5</v>
      </c>
      <c r="AJ58" s="61" t="str">
        <f t="shared" si="7"/>
        <v>5</v>
      </c>
      <c r="AK58" s="62" t="str">
        <f t="shared" si="8"/>
        <v>5</v>
      </c>
      <c r="AL58" s="77">
        <f t="shared" si="9"/>
        <v>1.0970816846388012</v>
      </c>
      <c r="AM58" s="78">
        <f t="shared" si="10"/>
        <v>1.4542287762514075</v>
      </c>
      <c r="AN58" s="78">
        <f t="shared" si="11"/>
        <v>2.0386746157541156</v>
      </c>
      <c r="AO58" s="78">
        <f t="shared" si="12"/>
        <v>2.9038070768730524</v>
      </c>
      <c r="AP58" s="79">
        <f t="shared" si="13"/>
        <v>4.2932121471842484</v>
      </c>
      <c r="AQ58" s="1" t="str">
        <f t="shared" si="14"/>
        <v>Pampeana4</v>
      </c>
      <c r="AR58" s="1" t="str">
        <f t="shared" si="15"/>
        <v>Santa Fe4</v>
      </c>
      <c r="AS58" s="1" t="str">
        <f t="shared" si="16"/>
        <v>Intermedias</v>
      </c>
      <c r="AT58" s="1" t="str">
        <f t="shared" si="17"/>
        <v>Pampeana</v>
      </c>
      <c r="AU58" s="1" t="str">
        <f t="shared" si="20"/>
        <v>IntermediasPampeana</v>
      </c>
    </row>
    <row r="59" spans="1:47" x14ac:dyDescent="0.25">
      <c r="A59" s="5" t="s">
        <v>432</v>
      </c>
      <c r="B59" s="6" t="s">
        <v>433</v>
      </c>
      <c r="C59" s="6" t="s">
        <v>429</v>
      </c>
      <c r="D59" s="3" t="str">
        <f>VLOOKUP(C59,Regiones!B$4:C$27,2)</f>
        <v>Pampeana</v>
      </c>
      <c r="E59" s="16"/>
      <c r="F59" s="16"/>
      <c r="G59" s="16"/>
      <c r="H59" s="16" t="s">
        <v>4</v>
      </c>
      <c r="I59" s="16" t="s">
        <v>203</v>
      </c>
      <c r="J59" s="16" t="s">
        <v>6</v>
      </c>
      <c r="K59" s="4"/>
      <c r="L59" s="4" t="s">
        <v>6</v>
      </c>
      <c r="M59" s="289">
        <v>10</v>
      </c>
      <c r="N59" s="281" t="str">
        <f t="shared" si="24"/>
        <v>F10</v>
      </c>
      <c r="O59" s="282" t="str">
        <f>VLOOKUP(N59,'Adicional - Op 1'!$A$3:$B$79,2)</f>
        <v>F</v>
      </c>
      <c r="P59" s="293" t="str">
        <f t="shared" si="18"/>
        <v>F</v>
      </c>
      <c r="Q59" s="294" t="str">
        <f t="shared" si="25"/>
        <v>F10</v>
      </c>
      <c r="R59" s="282" t="str">
        <f>IF(OR(Q59='Adicional - Op 2'!$A$6,Q59='Adicional - Op 2'!$A$7, Q59='Adicional - Op 2'!$A$8,Q59='Adicional - Op 2'!$A$9,Q59='Adicional - Op 2'!$A$10,Q59='Adicional - Op 2'!$A$11,Q59='Adicional - Op 2'!$A$12,Q59='Adicional - Op 2'!$A$13,Q59='Adicional - Op 2'!$A$14), "A", "")</f>
        <v/>
      </c>
      <c r="S59" s="282" t="str">
        <f>IF(OR(Q59='Adicional - Op 2'!$A$15,Q59='Adicional - Op 2'!$A$16,Q59='Adicional - Op 2'!$A$17,Q59='Adicional - Op 2'!$A$18,Q59='Adicional - Op 2'!$A$19,Q59='Adicional - Op 2'!$A$20,Q59='Adicional - Op 2'!$A$21,Q59='Adicional - Op 2'!$A$22,Q59='Adicional - Op 2'!$A$23,Q59='Adicional - Op 2'!$A$24,Q59='Adicional - Op 2'!$A$25,Q59='Adicional - Op 2'!$A$26,Q59='Adicional - Op 2'!$A$27,Q59='Adicional - Op 2'!$A$28,Q59='Adicional - Op 2'!$A$29,Q59='Adicional - Op 2'!$A$30),"B","")</f>
        <v/>
      </c>
      <c r="T59" s="282" t="str">
        <f>IF(OR(Q59='Adicional - Op 2'!$A$31,Q59='Adicional - Op 2'!$A$32,Q59='Adicional - Op 2'!$A$33,Q59='Adicional - Op 2'!$A$34),"C","")</f>
        <v/>
      </c>
      <c r="U59" s="282" t="str">
        <f>IF(OR(Q59='Adicional - Op 2'!$A$35,Q59='Adicional - Op 2'!$A$36,Q59='Adicional - Op 2'!$A$37),"D","")</f>
        <v/>
      </c>
      <c r="V59" s="282" t="str">
        <f>IF(OR(Q59='Adicional - Op 2'!$A$38,Q59='Adicional - Op 2'!$A$39,Q59='Adicional - Op 2'!$A$40,Q59='Adicional - Op 2'!$A$41,Q59='Adicional - Op 2'!$A$42,Q59='Adicional - Op 2'!$A$43),"E","")</f>
        <v/>
      </c>
      <c r="W59" s="282" t="str">
        <f>IF(OR(Q59='Adicional - Op 2'!$A$44,Q59='Adicional - Op 2'!$A$45),"F","")</f>
        <v>F</v>
      </c>
      <c r="X59" s="295" t="str">
        <f t="shared" si="26"/>
        <v>F</v>
      </c>
      <c r="Y59" s="296" t="str">
        <f>IF(P59=X59, "OK", MAL)</f>
        <v>OK</v>
      </c>
      <c r="Z59" s="73">
        <v>72528</v>
      </c>
      <c r="AA59" s="17">
        <v>64954</v>
      </c>
      <c r="AB59" s="17">
        <v>55919</v>
      </c>
      <c r="AC59" s="17">
        <v>46247</v>
      </c>
      <c r="AD59" s="17">
        <v>38967</v>
      </c>
      <c r="AE59" s="20">
        <v>34000</v>
      </c>
      <c r="AF59" s="70" t="str">
        <f t="shared" si="3"/>
        <v>4</v>
      </c>
      <c r="AG59" s="61" t="str">
        <f t="shared" si="4"/>
        <v>4</v>
      </c>
      <c r="AH59" s="61" t="str">
        <f t="shared" si="5"/>
        <v>4</v>
      </c>
      <c r="AI59" s="61" t="str">
        <f t="shared" si="6"/>
        <v>5</v>
      </c>
      <c r="AJ59" s="61" t="str">
        <f t="shared" si="7"/>
        <v>5</v>
      </c>
      <c r="AK59" s="62" t="str">
        <f t="shared" si="8"/>
        <v>5</v>
      </c>
      <c r="AL59" s="77">
        <f t="shared" si="9"/>
        <v>1.2413481195111677</v>
      </c>
      <c r="AM59" s="78">
        <f t="shared" si="10"/>
        <v>1.433900925230849</v>
      </c>
      <c r="AN59" s="78">
        <f t="shared" si="11"/>
        <v>1.8146355987355529</v>
      </c>
      <c r="AO59" s="78">
        <f t="shared" si="12"/>
        <v>1.7275674076199479</v>
      </c>
      <c r="AP59" s="79">
        <f t="shared" si="13"/>
        <v>1.3728847820278129</v>
      </c>
      <c r="AQ59" s="1" t="str">
        <f t="shared" si="14"/>
        <v>Pampeana4</v>
      </c>
      <c r="AR59" s="1" t="str">
        <f t="shared" si="15"/>
        <v>Entre Ríos4</v>
      </c>
      <c r="AS59" s="1" t="str">
        <f t="shared" si="16"/>
        <v>Intermedias</v>
      </c>
      <c r="AT59" s="1" t="str">
        <f t="shared" si="17"/>
        <v>Pampeana</v>
      </c>
      <c r="AU59" s="1" t="str">
        <f t="shared" si="20"/>
        <v>IntermediasPampeana</v>
      </c>
    </row>
    <row r="60" spans="1:47" x14ac:dyDescent="0.25">
      <c r="A60" s="5" t="s">
        <v>397</v>
      </c>
      <c r="B60" s="6" t="s">
        <v>397</v>
      </c>
      <c r="C60" s="6" t="s">
        <v>396</v>
      </c>
      <c r="D60" s="3" t="str">
        <f>VLOOKUP(C60,Regiones!B$4:C$27,2)</f>
        <v>Noreste</v>
      </c>
      <c r="E60" s="16"/>
      <c r="F60" s="16"/>
      <c r="G60" s="16"/>
      <c r="H60" s="16" t="s">
        <v>4</v>
      </c>
      <c r="I60" s="16" t="s">
        <v>203</v>
      </c>
      <c r="J60" s="16" t="s">
        <v>6</v>
      </c>
      <c r="K60" s="4"/>
      <c r="L60" s="4" t="s">
        <v>6</v>
      </c>
      <c r="M60" s="289">
        <v>10</v>
      </c>
      <c r="N60" s="281" t="str">
        <f t="shared" si="24"/>
        <v>F10</v>
      </c>
      <c r="O60" s="282" t="str">
        <f>VLOOKUP(N60,'Adicional - Op 1'!$A$3:$B$79,2)</f>
        <v>F</v>
      </c>
      <c r="P60" s="293" t="str">
        <f t="shared" si="18"/>
        <v>F</v>
      </c>
      <c r="Q60" s="294" t="str">
        <f t="shared" si="25"/>
        <v>F10</v>
      </c>
      <c r="R60" s="282" t="str">
        <f>IF(OR(Q60='Adicional - Op 2'!$A$6,Q60='Adicional - Op 2'!$A$7, Q60='Adicional - Op 2'!$A$8,Q60='Adicional - Op 2'!$A$9,Q60='Adicional - Op 2'!$A$10,Q60='Adicional - Op 2'!$A$11,Q60='Adicional - Op 2'!$A$12,Q60='Adicional - Op 2'!$A$13,Q60='Adicional - Op 2'!$A$14), "A", "")</f>
        <v/>
      </c>
      <c r="S60" s="282" t="str">
        <f>IF(OR(Q60='Adicional - Op 2'!$A$15,Q60='Adicional - Op 2'!$A$16,Q60='Adicional - Op 2'!$A$17,Q60='Adicional - Op 2'!$A$18,Q60='Adicional - Op 2'!$A$19,Q60='Adicional - Op 2'!$A$20,Q60='Adicional - Op 2'!$A$21,Q60='Adicional - Op 2'!$A$22,Q60='Adicional - Op 2'!$A$23,Q60='Adicional - Op 2'!$A$24,Q60='Adicional - Op 2'!$A$25,Q60='Adicional - Op 2'!$A$26,Q60='Adicional - Op 2'!$A$27,Q60='Adicional - Op 2'!$A$28,Q60='Adicional - Op 2'!$A$29,Q60='Adicional - Op 2'!$A$30),"B","")</f>
        <v/>
      </c>
      <c r="T60" s="282" t="str">
        <f>IF(OR(Q60='Adicional - Op 2'!$A$31,Q60='Adicional - Op 2'!$A$32,Q60='Adicional - Op 2'!$A$33,Q60='Adicional - Op 2'!$A$34),"C","")</f>
        <v/>
      </c>
      <c r="U60" s="282" t="str">
        <f>IF(OR(Q60='Adicional - Op 2'!$A$35,Q60='Adicional - Op 2'!$A$36,Q60='Adicional - Op 2'!$A$37),"D","")</f>
        <v/>
      </c>
      <c r="V60" s="282" t="str">
        <f>IF(OR(Q60='Adicional - Op 2'!$A$38,Q60='Adicional - Op 2'!$A$39,Q60='Adicional - Op 2'!$A$40,Q60='Adicional - Op 2'!$A$41,Q60='Adicional - Op 2'!$A$42,Q60='Adicional - Op 2'!$A$43),"E","")</f>
        <v/>
      </c>
      <c r="W60" s="282" t="str">
        <f>IF(OR(Q60='Adicional - Op 2'!$A$44,Q60='Adicional - Op 2'!$A$45),"F","")</f>
        <v>F</v>
      </c>
      <c r="X60" s="295" t="str">
        <f t="shared" si="26"/>
        <v>F</v>
      </c>
      <c r="Y60" s="296" t="str">
        <f>IF(P60=X60, "OK", MAL)</f>
        <v>OK</v>
      </c>
      <c r="Z60" s="73">
        <v>71606</v>
      </c>
      <c r="AA60" s="17">
        <v>66709</v>
      </c>
      <c r="AB60" s="17">
        <v>56840</v>
      </c>
      <c r="AC60" s="17">
        <v>47357</v>
      </c>
      <c r="AD60" s="17">
        <v>39367</v>
      </c>
      <c r="AE60" s="20">
        <v>30011</v>
      </c>
      <c r="AF60" s="70" t="str">
        <f t="shared" si="3"/>
        <v>4</v>
      </c>
      <c r="AG60" s="61" t="str">
        <f t="shared" si="4"/>
        <v>4</v>
      </c>
      <c r="AH60" s="61" t="str">
        <f t="shared" si="5"/>
        <v>4</v>
      </c>
      <c r="AI60" s="61" t="str">
        <f t="shared" si="6"/>
        <v>5</v>
      </c>
      <c r="AJ60" s="61" t="str">
        <f t="shared" si="7"/>
        <v>5</v>
      </c>
      <c r="AK60" s="62" t="str">
        <f t="shared" si="8"/>
        <v>5</v>
      </c>
      <c r="AL60" s="77">
        <f t="shared" si="9"/>
        <v>0.79553013012164131</v>
      </c>
      <c r="AM60" s="78">
        <f t="shared" si="10"/>
        <v>1.5334983044480888</v>
      </c>
      <c r="AN60" s="78">
        <f t="shared" si="11"/>
        <v>1.743487037178914</v>
      </c>
      <c r="AO60" s="78">
        <f t="shared" si="12"/>
        <v>1.8650461409561157</v>
      </c>
      <c r="AP60" s="79">
        <f t="shared" si="13"/>
        <v>2.7507937149046691</v>
      </c>
      <c r="AQ60" s="1" t="str">
        <f t="shared" si="14"/>
        <v>Noreste4</v>
      </c>
      <c r="AR60" s="1" t="str">
        <f t="shared" si="15"/>
        <v>Corrientes4</v>
      </c>
      <c r="AS60" s="1" t="str">
        <f t="shared" si="16"/>
        <v>Intermedias</v>
      </c>
      <c r="AT60" s="1" t="str">
        <f t="shared" si="17"/>
        <v>Resto Extra Pampeana</v>
      </c>
      <c r="AU60" s="1" t="str">
        <f t="shared" si="20"/>
        <v>IntermediasResto Extra Pampeana</v>
      </c>
    </row>
    <row r="61" spans="1:47" x14ac:dyDescent="0.25">
      <c r="A61" s="5" t="s">
        <v>1207</v>
      </c>
      <c r="B61" s="18" t="s">
        <v>280</v>
      </c>
      <c r="C61" s="18" t="s">
        <v>276</v>
      </c>
      <c r="D61" s="3" t="str">
        <f>VLOOKUP(C61,Regiones!B$4:C$27,2)</f>
        <v>Centro</v>
      </c>
      <c r="E61" s="19" t="s">
        <v>2</v>
      </c>
      <c r="F61" s="19"/>
      <c r="G61" s="19"/>
      <c r="H61" s="19" t="s">
        <v>4</v>
      </c>
      <c r="I61" s="19" t="s">
        <v>190</v>
      </c>
      <c r="J61" s="19" t="s">
        <v>3</v>
      </c>
      <c r="K61" s="52"/>
      <c r="L61" s="52" t="s">
        <v>281</v>
      </c>
      <c r="M61" s="289">
        <v>10</v>
      </c>
      <c r="N61" s="281" t="str">
        <f t="shared" si="24"/>
        <v>B10</v>
      </c>
      <c r="O61" s="282" t="str">
        <f>VLOOKUP(N61,'Adicional - Op 1'!$A$3:$B$79,2)</f>
        <v>B</v>
      </c>
      <c r="P61" s="293" t="str">
        <f t="shared" si="18"/>
        <v>B</v>
      </c>
      <c r="Q61" s="294" t="str">
        <f t="shared" si="25"/>
        <v>B10</v>
      </c>
      <c r="R61" s="282" t="str">
        <f>IF(OR(Q61='Adicional - Op 2'!$A$6,Q61='Adicional - Op 2'!$A$7, Q61='Adicional - Op 2'!$A$8,Q61='Adicional - Op 2'!$A$9,Q61='Adicional - Op 2'!$A$10,Q61='Adicional - Op 2'!$A$11,Q61='Adicional - Op 2'!$A$12,Q61='Adicional - Op 2'!$A$13,Q61='Adicional - Op 2'!$A$14), "A", "")</f>
        <v/>
      </c>
      <c r="S61" s="282" t="str">
        <f>IF(OR(Q61='Adicional - Op 2'!$A$15,Q61='Adicional - Op 2'!$A$16,Q61='Adicional - Op 2'!$A$17,Q61='Adicional - Op 2'!$A$18,Q61='Adicional - Op 2'!$A$19,Q61='Adicional - Op 2'!$A$20,Q61='Adicional - Op 2'!$A$21,Q61='Adicional - Op 2'!$A$22,Q61='Adicional - Op 2'!$A$23,Q61='Adicional - Op 2'!$A$24,Q61='Adicional - Op 2'!$A$25,Q61='Adicional - Op 2'!$A$26,Q61='Adicional - Op 2'!$A$27,Q61='Adicional - Op 2'!$A$28,Q61='Adicional - Op 2'!$A$29,Q61='Adicional - Op 2'!$A$30),"B","")</f>
        <v>B</v>
      </c>
      <c r="T61" s="282" t="str">
        <f>IF(OR(Q61='Adicional - Op 2'!$A$31,Q61='Adicional - Op 2'!$A$32,Q61='Adicional - Op 2'!$A$33,Q61='Adicional - Op 2'!$A$34),"C","")</f>
        <v/>
      </c>
      <c r="U61" s="282" t="str">
        <f>IF(OR(Q61='Adicional - Op 2'!$A$35,Q61='Adicional - Op 2'!$A$36,Q61='Adicional - Op 2'!$A$37),"D","")</f>
        <v/>
      </c>
      <c r="V61" s="282" t="str">
        <f>IF(OR(Q61='Adicional - Op 2'!$A$38,Q61='Adicional - Op 2'!$A$39,Q61='Adicional - Op 2'!$A$40,Q61='Adicional - Op 2'!$A$41,Q61='Adicional - Op 2'!$A$42,Q61='Adicional - Op 2'!$A$43),"E","")</f>
        <v/>
      </c>
      <c r="W61" s="282" t="str">
        <f>IF(OR(Q61='Adicional - Op 2'!$A$44,Q61='Adicional - Op 2'!$A$45),"F","")</f>
        <v/>
      </c>
      <c r="X61" s="295" t="str">
        <f t="shared" si="26"/>
        <v>B</v>
      </c>
      <c r="Y61" s="296" t="str">
        <f>IF(P61=X61, "OK", MAL)</f>
        <v>OK</v>
      </c>
      <c r="Z61" s="73">
        <v>69840</v>
      </c>
      <c r="AA61" s="17">
        <v>61165</v>
      </c>
      <c r="AB61" s="17">
        <v>43009</v>
      </c>
      <c r="AC61" s="17">
        <v>29655</v>
      </c>
      <c r="AD61" s="17">
        <v>20890</v>
      </c>
      <c r="AE61" s="20">
        <v>10842</v>
      </c>
      <c r="AF61" s="70" t="str">
        <f t="shared" si="3"/>
        <v>4</v>
      </c>
      <c r="AG61" s="61" t="str">
        <f t="shared" si="4"/>
        <v>4</v>
      </c>
      <c r="AH61" s="61" t="str">
        <f t="shared" si="5"/>
        <v>5</v>
      </c>
      <c r="AI61" s="61" t="str">
        <f t="shared" si="6"/>
        <v>5</v>
      </c>
      <c r="AJ61" s="61" t="str">
        <f t="shared" si="7"/>
        <v>5</v>
      </c>
      <c r="AK61" s="62" t="str">
        <f t="shared" si="8"/>
        <v>5</v>
      </c>
      <c r="AL61" s="77">
        <f t="shared" si="9"/>
        <v>1.4946365971730795</v>
      </c>
      <c r="AM61" s="78">
        <f t="shared" si="10"/>
        <v>3.404245089150173</v>
      </c>
      <c r="AN61" s="78">
        <f t="shared" si="11"/>
        <v>3.5833391233251346</v>
      </c>
      <c r="AO61" s="78">
        <f t="shared" si="12"/>
        <v>3.5657009357683553</v>
      </c>
      <c r="AP61" s="79">
        <f t="shared" si="13"/>
        <v>6.7782757720274978</v>
      </c>
      <c r="AQ61" s="1" t="str">
        <f t="shared" si="14"/>
        <v>Centro4</v>
      </c>
      <c r="AR61" s="1" t="str">
        <f t="shared" si="15"/>
        <v>Córdoba4</v>
      </c>
      <c r="AS61" s="1" t="str">
        <f t="shared" si="16"/>
        <v>Intermedias</v>
      </c>
      <c r="AT61" s="1" t="str">
        <f t="shared" si="17"/>
        <v>Resto Extra Pampeana</v>
      </c>
      <c r="AU61" s="1" t="str">
        <f t="shared" si="20"/>
        <v>IntermediasResto Extra Pampeana</v>
      </c>
    </row>
    <row r="62" spans="1:47" x14ac:dyDescent="0.25">
      <c r="A62" s="60" t="s">
        <v>1177</v>
      </c>
      <c r="B62" s="9" t="s">
        <v>925</v>
      </c>
      <c r="C62" s="9" t="s">
        <v>926</v>
      </c>
      <c r="D62" s="3" t="str">
        <f>VLOOKUP(C62,Regiones!B$4:C$27,2)</f>
        <v>Patagonia</v>
      </c>
      <c r="E62" s="10"/>
      <c r="F62" s="10"/>
      <c r="G62" s="10"/>
      <c r="H62" s="10" t="s">
        <v>4</v>
      </c>
      <c r="I62" s="10" t="s">
        <v>203</v>
      </c>
      <c r="J62" s="10" t="s">
        <v>6</v>
      </c>
      <c r="K62" s="11"/>
      <c r="L62" s="11" t="s">
        <v>6</v>
      </c>
      <c r="M62" s="289">
        <v>10</v>
      </c>
      <c r="N62" s="281" t="str">
        <f t="shared" si="24"/>
        <v>F10</v>
      </c>
      <c r="O62" s="282" t="str">
        <f>VLOOKUP(N62,'Adicional - Op 1'!$A$3:$B$79,2)</f>
        <v>F</v>
      </c>
      <c r="P62" s="293" t="str">
        <f t="shared" si="18"/>
        <v>F</v>
      </c>
      <c r="Q62" s="294" t="str">
        <f t="shared" si="25"/>
        <v>F10</v>
      </c>
      <c r="R62" s="282" t="str">
        <f>IF(OR(Q62='Adicional - Op 2'!$A$6,Q62='Adicional - Op 2'!$A$7, Q62='Adicional - Op 2'!$A$8,Q62='Adicional - Op 2'!$A$9,Q62='Adicional - Op 2'!$A$10,Q62='Adicional - Op 2'!$A$11,Q62='Adicional - Op 2'!$A$12,Q62='Adicional - Op 2'!$A$13,Q62='Adicional - Op 2'!$A$14), "A", "")</f>
        <v/>
      </c>
      <c r="S62" s="282" t="str">
        <f>IF(OR(Q62='Adicional - Op 2'!$A$15,Q62='Adicional - Op 2'!$A$16,Q62='Adicional - Op 2'!$A$17,Q62='Adicional - Op 2'!$A$18,Q62='Adicional - Op 2'!$A$19,Q62='Adicional - Op 2'!$A$20,Q62='Adicional - Op 2'!$A$21,Q62='Adicional - Op 2'!$A$22,Q62='Adicional - Op 2'!$A$23,Q62='Adicional - Op 2'!$A$24,Q62='Adicional - Op 2'!$A$25,Q62='Adicional - Op 2'!$A$26,Q62='Adicional - Op 2'!$A$27,Q62='Adicional - Op 2'!$A$28,Q62='Adicional - Op 2'!$A$29,Q62='Adicional - Op 2'!$A$30),"B","")</f>
        <v/>
      </c>
      <c r="T62" s="282" t="str">
        <f>IF(OR(Q62='Adicional - Op 2'!$A$31,Q62='Adicional - Op 2'!$A$32,Q62='Adicional - Op 2'!$A$33,Q62='Adicional - Op 2'!$A$34),"C","")</f>
        <v/>
      </c>
      <c r="U62" s="282" t="str">
        <f>IF(OR(Q62='Adicional - Op 2'!$A$35,Q62='Adicional - Op 2'!$A$36,Q62='Adicional - Op 2'!$A$37),"D","")</f>
        <v/>
      </c>
      <c r="V62" s="282" t="str">
        <f>IF(OR(Q62='Adicional - Op 2'!$A$38,Q62='Adicional - Op 2'!$A$39,Q62='Adicional - Op 2'!$A$40,Q62='Adicional - Op 2'!$A$41,Q62='Adicional - Op 2'!$A$42,Q62='Adicional - Op 2'!$A$43),"E","")</f>
        <v/>
      </c>
      <c r="W62" s="282" t="str">
        <f>IF(OR(Q62='Adicional - Op 2'!$A$44,Q62='Adicional - Op 2'!$A$45),"F","")</f>
        <v>F</v>
      </c>
      <c r="X62" s="295" t="str">
        <f t="shared" si="26"/>
        <v>F</v>
      </c>
      <c r="Y62" s="296" t="str">
        <f>IF(P62=X62, "OK", MAL)</f>
        <v>OK</v>
      </c>
      <c r="Z62" s="74">
        <v>66475</v>
      </c>
      <c r="AA62" s="12">
        <v>52681</v>
      </c>
      <c r="AB62" s="12">
        <v>38137</v>
      </c>
      <c r="AC62" s="12">
        <v>13211</v>
      </c>
      <c r="AD62" s="12">
        <v>6189</v>
      </c>
      <c r="AE62" s="13">
        <v>3666</v>
      </c>
      <c r="AF62" s="70" t="str">
        <f t="shared" si="3"/>
        <v>4</v>
      </c>
      <c r="AG62" s="61" t="str">
        <f t="shared" si="4"/>
        <v>4</v>
      </c>
      <c r="AH62" s="61" t="str">
        <f t="shared" si="5"/>
        <v>5</v>
      </c>
      <c r="AI62" s="61" t="str">
        <f t="shared" si="6"/>
        <v>5</v>
      </c>
      <c r="AJ62" s="61" t="str">
        <f t="shared" si="7"/>
        <v>6</v>
      </c>
      <c r="AK62" s="62" t="str">
        <f t="shared" si="8"/>
        <v>7</v>
      </c>
      <c r="AL62" s="77">
        <f t="shared" si="9"/>
        <v>2.6355996750982937</v>
      </c>
      <c r="AM62" s="78">
        <f t="shared" si="10"/>
        <v>3.118648700917436</v>
      </c>
      <c r="AN62" s="78">
        <f t="shared" si="11"/>
        <v>10.560376970829456</v>
      </c>
      <c r="AO62" s="78">
        <f t="shared" si="12"/>
        <v>7.8776608666063712</v>
      </c>
      <c r="AP62" s="79">
        <f t="shared" si="13"/>
        <v>5.3762652452254205</v>
      </c>
      <c r="AQ62" s="1" t="str">
        <f t="shared" si="14"/>
        <v>Patagonia4</v>
      </c>
      <c r="AR62" s="1" t="str">
        <f t="shared" si="15"/>
        <v>Tierra del Fuego4</v>
      </c>
      <c r="AS62" s="1" t="str">
        <f t="shared" si="16"/>
        <v>Intermedias</v>
      </c>
      <c r="AT62" s="1" t="str">
        <f t="shared" si="17"/>
        <v>Patagonia</v>
      </c>
      <c r="AU62" s="1" t="str">
        <f t="shared" si="20"/>
        <v>IntermediasPatagonia</v>
      </c>
    </row>
    <row r="63" spans="1:47" x14ac:dyDescent="0.25">
      <c r="A63" s="5" t="s">
        <v>1189</v>
      </c>
      <c r="B63" s="6" t="s">
        <v>689</v>
      </c>
      <c r="C63" s="6" t="s">
        <v>687</v>
      </c>
      <c r="D63" s="3" t="str">
        <f>VLOOKUP(C63,Regiones!B$4:C$27,2)</f>
        <v>Noroeste</v>
      </c>
      <c r="E63" s="16" t="s">
        <v>2</v>
      </c>
      <c r="F63" s="16"/>
      <c r="G63" s="16"/>
      <c r="H63" s="16" t="s">
        <v>4</v>
      </c>
      <c r="I63" s="16" t="s">
        <v>190</v>
      </c>
      <c r="J63" s="16" t="s">
        <v>6</v>
      </c>
      <c r="K63" s="4"/>
      <c r="L63" s="4" t="s">
        <v>6</v>
      </c>
      <c r="M63" s="289">
        <v>10</v>
      </c>
      <c r="N63" s="281" t="str">
        <f t="shared" si="24"/>
        <v>F10</v>
      </c>
      <c r="O63" s="282" t="str">
        <f>VLOOKUP(N63,'Adicional - Op 1'!$A$3:$B$79,2)</f>
        <v>F</v>
      </c>
      <c r="P63" s="293" t="str">
        <f t="shared" si="18"/>
        <v>F</v>
      </c>
      <c r="Q63" s="294" t="str">
        <f t="shared" si="25"/>
        <v>F10</v>
      </c>
      <c r="R63" s="282" t="str">
        <f>IF(OR(Q63='Adicional - Op 2'!$A$6,Q63='Adicional - Op 2'!$A$7, Q63='Adicional - Op 2'!$A$8,Q63='Adicional - Op 2'!$A$9,Q63='Adicional - Op 2'!$A$10,Q63='Adicional - Op 2'!$A$11,Q63='Adicional - Op 2'!$A$12,Q63='Adicional - Op 2'!$A$13,Q63='Adicional - Op 2'!$A$14), "A", "")</f>
        <v/>
      </c>
      <c r="S63" s="282" t="str">
        <f>IF(OR(Q63='Adicional - Op 2'!$A$15,Q63='Adicional - Op 2'!$A$16,Q63='Adicional - Op 2'!$A$17,Q63='Adicional - Op 2'!$A$18,Q63='Adicional - Op 2'!$A$19,Q63='Adicional - Op 2'!$A$20,Q63='Adicional - Op 2'!$A$21,Q63='Adicional - Op 2'!$A$22,Q63='Adicional - Op 2'!$A$23,Q63='Adicional - Op 2'!$A$24,Q63='Adicional - Op 2'!$A$25,Q63='Adicional - Op 2'!$A$26,Q63='Adicional - Op 2'!$A$27,Q63='Adicional - Op 2'!$A$28,Q63='Adicional - Op 2'!$A$29,Q63='Adicional - Op 2'!$A$30),"B","")</f>
        <v/>
      </c>
      <c r="T63" s="282" t="str">
        <f>IF(OR(Q63='Adicional - Op 2'!$A$31,Q63='Adicional - Op 2'!$A$32,Q63='Adicional - Op 2'!$A$33,Q63='Adicional - Op 2'!$A$34),"C","")</f>
        <v/>
      </c>
      <c r="U63" s="282" t="str">
        <f>IF(OR(Q63='Adicional - Op 2'!$A$35,Q63='Adicional - Op 2'!$A$36,Q63='Adicional - Op 2'!$A$37),"D","")</f>
        <v/>
      </c>
      <c r="V63" s="282" t="str">
        <f>IF(OR(Q63='Adicional - Op 2'!$A$38,Q63='Adicional - Op 2'!$A$39,Q63='Adicional - Op 2'!$A$40,Q63='Adicional - Op 2'!$A$41,Q63='Adicional - Op 2'!$A$42,Q63='Adicional - Op 2'!$A$43),"E","")</f>
        <v/>
      </c>
      <c r="W63" s="282" t="str">
        <f>IF(OR(Q63='Adicional - Op 2'!$A$44,Q63='Adicional - Op 2'!$A$45),"F","")</f>
        <v>F</v>
      </c>
      <c r="X63" s="295" t="str">
        <f t="shared" si="26"/>
        <v>F</v>
      </c>
      <c r="Y63" s="296" t="str">
        <f>IF(P63=X63, "OK", MAL)</f>
        <v>OK</v>
      </c>
      <c r="Z63" s="74">
        <v>64525</v>
      </c>
      <c r="AA63" s="17">
        <v>56308</v>
      </c>
      <c r="AB63" s="12">
        <v>43586</v>
      </c>
      <c r="AC63" s="12">
        <v>31556</v>
      </c>
      <c r="AD63" s="12">
        <v>23696</v>
      </c>
      <c r="AE63" s="13">
        <v>13961</v>
      </c>
      <c r="AF63" s="70" t="str">
        <f t="shared" si="3"/>
        <v>4</v>
      </c>
      <c r="AG63" s="61" t="str">
        <f t="shared" si="4"/>
        <v>4</v>
      </c>
      <c r="AH63" s="61" t="str">
        <f t="shared" si="5"/>
        <v>5</v>
      </c>
      <c r="AI63" s="61" t="str">
        <f t="shared" si="6"/>
        <v>5</v>
      </c>
      <c r="AJ63" s="61" t="str">
        <f t="shared" si="7"/>
        <v>5</v>
      </c>
      <c r="AK63" s="62" t="str">
        <f t="shared" si="8"/>
        <v>5</v>
      </c>
      <c r="AL63" s="77">
        <f t="shared" si="9"/>
        <v>1.5353373342669718</v>
      </c>
      <c r="AM63" s="78">
        <f t="shared" si="10"/>
        <v>2.4642904148447613</v>
      </c>
      <c r="AN63" s="78">
        <f t="shared" si="11"/>
        <v>3.1057004108466839</v>
      </c>
      <c r="AO63" s="78">
        <f t="shared" si="12"/>
        <v>2.9059984132751548</v>
      </c>
      <c r="AP63" s="79">
        <f t="shared" si="13"/>
        <v>5.4328269695093372</v>
      </c>
      <c r="AQ63" s="1" t="str">
        <f t="shared" si="14"/>
        <v>Noroeste4</v>
      </c>
      <c r="AR63" s="1" t="str">
        <f t="shared" si="15"/>
        <v>Salta4</v>
      </c>
      <c r="AS63" s="1" t="str">
        <f t="shared" si="16"/>
        <v>Intermedias</v>
      </c>
      <c r="AT63" s="1" t="str">
        <f t="shared" si="17"/>
        <v>Resto Extra Pampeana</v>
      </c>
      <c r="AU63" s="1" t="str">
        <f t="shared" si="20"/>
        <v>IntermediasResto Extra Pampeana</v>
      </c>
    </row>
    <row r="64" spans="1:47" x14ac:dyDescent="0.25">
      <c r="A64" s="60" t="s">
        <v>605</v>
      </c>
      <c r="B64" s="9" t="s">
        <v>605</v>
      </c>
      <c r="C64" s="9" t="s">
        <v>604</v>
      </c>
      <c r="D64" s="3" t="str">
        <f>VLOOKUP(C64,Regiones!B$4:C$27,2)</f>
        <v>Noreste</v>
      </c>
      <c r="E64" s="10"/>
      <c r="F64" s="10"/>
      <c r="G64" s="10"/>
      <c r="H64" s="44"/>
      <c r="I64" s="10" t="s">
        <v>203</v>
      </c>
      <c r="J64" s="10" t="s">
        <v>6</v>
      </c>
      <c r="K64" s="11"/>
      <c r="L64" s="11" t="s">
        <v>6</v>
      </c>
      <c r="M64" s="289">
        <v>10</v>
      </c>
      <c r="N64" s="281" t="str">
        <f t="shared" si="24"/>
        <v>F10</v>
      </c>
      <c r="O64" s="282" t="str">
        <f>VLOOKUP(N64,'Adicional - Op 1'!$A$3:$B$79,2)</f>
        <v>F</v>
      </c>
      <c r="P64" s="293" t="str">
        <f t="shared" si="18"/>
        <v>F</v>
      </c>
      <c r="Q64" s="294" t="str">
        <f t="shared" si="25"/>
        <v>F10</v>
      </c>
      <c r="R64" s="282" t="str">
        <f>IF(OR(Q64='Adicional - Op 2'!$A$6,Q64='Adicional - Op 2'!$A$7, Q64='Adicional - Op 2'!$A$8,Q64='Adicional - Op 2'!$A$9,Q64='Adicional - Op 2'!$A$10,Q64='Adicional - Op 2'!$A$11,Q64='Adicional - Op 2'!$A$12,Q64='Adicional - Op 2'!$A$13,Q64='Adicional - Op 2'!$A$14), "A", "")</f>
        <v/>
      </c>
      <c r="S64" s="282" t="str">
        <f>IF(OR(Q64='Adicional - Op 2'!$A$15,Q64='Adicional - Op 2'!$A$16,Q64='Adicional - Op 2'!$A$17,Q64='Adicional - Op 2'!$A$18,Q64='Adicional - Op 2'!$A$19,Q64='Adicional - Op 2'!$A$20,Q64='Adicional - Op 2'!$A$21,Q64='Adicional - Op 2'!$A$22,Q64='Adicional - Op 2'!$A$23,Q64='Adicional - Op 2'!$A$24,Q64='Adicional - Op 2'!$A$25,Q64='Adicional - Op 2'!$A$26,Q64='Adicional - Op 2'!$A$27,Q64='Adicional - Op 2'!$A$28,Q64='Adicional - Op 2'!$A$29,Q64='Adicional - Op 2'!$A$30),"B","")</f>
        <v/>
      </c>
      <c r="T64" s="282" t="str">
        <f>IF(OR(Q64='Adicional - Op 2'!$A$31,Q64='Adicional - Op 2'!$A$32,Q64='Adicional - Op 2'!$A$33,Q64='Adicional - Op 2'!$A$34),"C","")</f>
        <v/>
      </c>
      <c r="U64" s="282" t="str">
        <f>IF(OR(Q64='Adicional - Op 2'!$A$35,Q64='Adicional - Op 2'!$A$36,Q64='Adicional - Op 2'!$A$37),"D","")</f>
        <v/>
      </c>
      <c r="V64" s="282" t="str">
        <f>IF(OR(Q64='Adicional - Op 2'!$A$38,Q64='Adicional - Op 2'!$A$39,Q64='Adicional - Op 2'!$A$40,Q64='Adicional - Op 2'!$A$41,Q64='Adicional - Op 2'!$A$42,Q64='Adicional - Op 2'!$A$43),"E","")</f>
        <v/>
      </c>
      <c r="W64" s="282" t="str">
        <f>IF(OR(Q64='Adicional - Op 2'!$A$44,Q64='Adicional - Op 2'!$A$45),"F","")</f>
        <v>F</v>
      </c>
      <c r="X64" s="295" t="str">
        <f t="shared" si="26"/>
        <v>F</v>
      </c>
      <c r="Y64" s="296" t="str">
        <f>IF(P64=X64, "OK", MAL)</f>
        <v>OK</v>
      </c>
      <c r="Z64" s="74">
        <v>63960</v>
      </c>
      <c r="AA64" s="12">
        <v>51503</v>
      </c>
      <c r="AB64" s="12">
        <v>40068</v>
      </c>
      <c r="AC64" s="12">
        <v>27954</v>
      </c>
      <c r="AD64" s="12">
        <v>15047</v>
      </c>
      <c r="AE64" s="13">
        <v>12322</v>
      </c>
      <c r="AF64" s="70" t="str">
        <f t="shared" si="3"/>
        <v>4</v>
      </c>
      <c r="AG64" s="61" t="str">
        <f t="shared" si="4"/>
        <v>4</v>
      </c>
      <c r="AH64" s="61" t="str">
        <f t="shared" si="5"/>
        <v>5</v>
      </c>
      <c r="AI64" s="61" t="str">
        <f t="shared" si="6"/>
        <v>5</v>
      </c>
      <c r="AJ64" s="61" t="str">
        <f t="shared" si="7"/>
        <v>5</v>
      </c>
      <c r="AK64" s="62" t="str">
        <f t="shared" si="8"/>
        <v>5</v>
      </c>
      <c r="AL64" s="77">
        <f t="shared" si="9"/>
        <v>2.4526118506993404</v>
      </c>
      <c r="AM64" s="78">
        <f t="shared" si="10"/>
        <v>2.4152266846375583</v>
      </c>
      <c r="AN64" s="78">
        <f t="shared" si="11"/>
        <v>3.4680399264795692</v>
      </c>
      <c r="AO64" s="78">
        <f t="shared" si="12"/>
        <v>6.3896558383130433</v>
      </c>
      <c r="AP64" s="79">
        <f t="shared" si="13"/>
        <v>2.0180156090738852</v>
      </c>
      <c r="AQ64" s="1" t="str">
        <f t="shared" si="14"/>
        <v>Noreste4</v>
      </c>
      <c r="AR64" s="1" t="str">
        <f t="shared" si="15"/>
        <v>Misiones4</v>
      </c>
      <c r="AS64" s="1" t="str">
        <f t="shared" si="16"/>
        <v>Intermedias</v>
      </c>
      <c r="AT64" s="1" t="str">
        <f t="shared" si="17"/>
        <v>Resto Extra Pampeana</v>
      </c>
      <c r="AU64" s="1" t="str">
        <f t="shared" si="20"/>
        <v>IntermediasResto Extra Pampeana</v>
      </c>
    </row>
    <row r="65" spans="1:47" x14ac:dyDescent="0.25">
      <c r="A65" s="21" t="s">
        <v>1227</v>
      </c>
      <c r="B65" s="18" t="s">
        <v>282</v>
      </c>
      <c r="C65" s="18" t="s">
        <v>276</v>
      </c>
      <c r="D65" s="3" t="str">
        <f>VLOOKUP(C65,Regiones!B$4:C$27,2)</f>
        <v>Centro</v>
      </c>
      <c r="E65" s="19"/>
      <c r="F65" s="19"/>
      <c r="G65" s="19"/>
      <c r="H65" s="19" t="s">
        <v>4</v>
      </c>
      <c r="I65" s="19" t="s">
        <v>203</v>
      </c>
      <c r="J65" s="19" t="s">
        <v>6</v>
      </c>
      <c r="K65" s="52"/>
      <c r="L65" s="52" t="s">
        <v>6</v>
      </c>
      <c r="M65" s="289">
        <v>10</v>
      </c>
      <c r="N65" s="281" t="str">
        <f t="shared" si="24"/>
        <v>F10</v>
      </c>
      <c r="O65" s="282" t="str">
        <f>VLOOKUP(N65,'Adicional - Op 1'!$A$3:$B$79,2)</f>
        <v>F</v>
      </c>
      <c r="P65" s="293" t="str">
        <f t="shared" si="18"/>
        <v>F</v>
      </c>
      <c r="Q65" s="294" t="str">
        <f t="shared" si="25"/>
        <v>F10</v>
      </c>
      <c r="R65" s="282" t="str">
        <f>IF(OR(Q65='Adicional - Op 2'!$A$6,Q65='Adicional - Op 2'!$A$7, Q65='Adicional - Op 2'!$A$8,Q65='Adicional - Op 2'!$A$9,Q65='Adicional - Op 2'!$A$10,Q65='Adicional - Op 2'!$A$11,Q65='Adicional - Op 2'!$A$12,Q65='Adicional - Op 2'!$A$13,Q65='Adicional - Op 2'!$A$14), "A", "")</f>
        <v/>
      </c>
      <c r="S65" s="282" t="str">
        <f>IF(OR(Q65='Adicional - Op 2'!$A$15,Q65='Adicional - Op 2'!$A$16,Q65='Adicional - Op 2'!$A$17,Q65='Adicional - Op 2'!$A$18,Q65='Adicional - Op 2'!$A$19,Q65='Adicional - Op 2'!$A$20,Q65='Adicional - Op 2'!$A$21,Q65='Adicional - Op 2'!$A$22,Q65='Adicional - Op 2'!$A$23,Q65='Adicional - Op 2'!$A$24,Q65='Adicional - Op 2'!$A$25,Q65='Adicional - Op 2'!$A$26,Q65='Adicional - Op 2'!$A$27,Q65='Adicional - Op 2'!$A$28,Q65='Adicional - Op 2'!$A$29,Q65='Adicional - Op 2'!$A$30),"B","")</f>
        <v/>
      </c>
      <c r="T65" s="282" t="str">
        <f>IF(OR(Q65='Adicional - Op 2'!$A$31,Q65='Adicional - Op 2'!$A$32,Q65='Adicional - Op 2'!$A$33,Q65='Adicional - Op 2'!$A$34),"C","")</f>
        <v/>
      </c>
      <c r="U65" s="282" t="str">
        <f>IF(OR(Q65='Adicional - Op 2'!$A$35,Q65='Adicional - Op 2'!$A$36,Q65='Adicional - Op 2'!$A$37),"D","")</f>
        <v/>
      </c>
      <c r="V65" s="282" t="str">
        <f>IF(OR(Q65='Adicional - Op 2'!$A$38,Q65='Adicional - Op 2'!$A$39,Q65='Adicional - Op 2'!$A$40,Q65='Adicional - Op 2'!$A$41,Q65='Adicional - Op 2'!$A$42,Q65='Adicional - Op 2'!$A$43),"E","")</f>
        <v/>
      </c>
      <c r="W65" s="282" t="str">
        <f>IF(OR(Q65='Adicional - Op 2'!$A$44,Q65='Adicional - Op 2'!$A$45),"F","")</f>
        <v>F</v>
      </c>
      <c r="X65" s="295" t="str">
        <f t="shared" si="26"/>
        <v>F</v>
      </c>
      <c r="Y65" s="296" t="str">
        <f>IF(P65=X65, "OK", MAL)</f>
        <v>OK</v>
      </c>
      <c r="Z65" s="73">
        <v>61750</v>
      </c>
      <c r="AA65" s="17">
        <v>58779</v>
      </c>
      <c r="AB65" s="17">
        <v>55764</v>
      </c>
      <c r="AC65" s="17">
        <v>51932</v>
      </c>
      <c r="AD65" s="17">
        <v>45023</v>
      </c>
      <c r="AE65" s="20">
        <v>38000</v>
      </c>
      <c r="AF65" s="70" t="str">
        <f t="shared" si="3"/>
        <v>4</v>
      </c>
      <c r="AG65" s="61" t="str">
        <f t="shared" si="4"/>
        <v>4</v>
      </c>
      <c r="AH65" s="61" t="str">
        <f t="shared" si="5"/>
        <v>4</v>
      </c>
      <c r="AI65" s="61" t="str">
        <f t="shared" si="6"/>
        <v>4</v>
      </c>
      <c r="AJ65" s="61" t="str">
        <f t="shared" si="7"/>
        <v>5</v>
      </c>
      <c r="AK65" s="62" t="str">
        <f t="shared" si="8"/>
        <v>5</v>
      </c>
      <c r="AL65" s="77">
        <f t="shared" si="9"/>
        <v>0.5530823545200102</v>
      </c>
      <c r="AM65" s="78">
        <f t="shared" si="10"/>
        <v>0.50178849241681645</v>
      </c>
      <c r="AN65" s="78">
        <f t="shared" si="11"/>
        <v>0.67645695968328656</v>
      </c>
      <c r="AO65" s="78">
        <f t="shared" si="12"/>
        <v>1.4378561205245377</v>
      </c>
      <c r="AP65" s="79">
        <f t="shared" si="13"/>
        <v>1.7103346680308322</v>
      </c>
      <c r="AQ65" s="1" t="str">
        <f t="shared" si="14"/>
        <v>Centro4</v>
      </c>
      <c r="AR65" s="1" t="str">
        <f t="shared" si="15"/>
        <v>Córdoba4</v>
      </c>
      <c r="AS65" s="1" t="str">
        <f t="shared" si="16"/>
        <v>Intermedias</v>
      </c>
      <c r="AT65" s="1" t="str">
        <f t="shared" si="17"/>
        <v>Resto Extra Pampeana</v>
      </c>
      <c r="AU65" s="1" t="str">
        <f t="shared" si="20"/>
        <v>IntermediasResto Extra Pampeana</v>
      </c>
    </row>
    <row r="66" spans="1:47" x14ac:dyDescent="0.25">
      <c r="A66" s="5" t="s">
        <v>1190</v>
      </c>
      <c r="B66" s="6" t="s">
        <v>53</v>
      </c>
      <c r="C66" s="6" t="s">
        <v>486</v>
      </c>
      <c r="D66" s="3" t="str">
        <f>VLOOKUP(C66,Regiones!B$4:C$27,2)</f>
        <v>Noroeste</v>
      </c>
      <c r="E66" s="16"/>
      <c r="F66" s="16"/>
      <c r="G66" s="16"/>
      <c r="H66" s="16" t="s">
        <v>4</v>
      </c>
      <c r="I66" s="16" t="s">
        <v>203</v>
      </c>
      <c r="J66" s="16" t="s">
        <v>21</v>
      </c>
      <c r="K66" s="4"/>
      <c r="L66" s="4" t="s">
        <v>21</v>
      </c>
      <c r="M66" s="289">
        <v>10</v>
      </c>
      <c r="N66" s="281" t="str">
        <f t="shared" si="24"/>
        <v>C10</v>
      </c>
      <c r="O66" s="282" t="str">
        <f>VLOOKUP(N66,'Adicional - Op 1'!$A$3:$B$79,2)</f>
        <v>C</v>
      </c>
      <c r="P66" s="293" t="str">
        <f t="shared" si="18"/>
        <v>C</v>
      </c>
      <c r="Q66" s="294" t="str">
        <f t="shared" si="25"/>
        <v>C10</v>
      </c>
      <c r="R66" s="282" t="str">
        <f>IF(OR(Q66='Adicional - Op 2'!$A$6,Q66='Adicional - Op 2'!$A$7, Q66='Adicional - Op 2'!$A$8,Q66='Adicional - Op 2'!$A$9,Q66='Adicional - Op 2'!$A$10,Q66='Adicional - Op 2'!$A$11,Q66='Adicional - Op 2'!$A$12,Q66='Adicional - Op 2'!$A$13,Q66='Adicional - Op 2'!$A$14), "A", "")</f>
        <v/>
      </c>
      <c r="S66" s="282" t="str">
        <f>IF(OR(Q66='Adicional - Op 2'!$A$15,Q66='Adicional - Op 2'!$A$16,Q66='Adicional - Op 2'!$A$17,Q66='Adicional - Op 2'!$A$18,Q66='Adicional - Op 2'!$A$19,Q66='Adicional - Op 2'!$A$20,Q66='Adicional - Op 2'!$A$21,Q66='Adicional - Op 2'!$A$22,Q66='Adicional - Op 2'!$A$23,Q66='Adicional - Op 2'!$A$24,Q66='Adicional - Op 2'!$A$25,Q66='Adicional - Op 2'!$A$26,Q66='Adicional - Op 2'!$A$27,Q66='Adicional - Op 2'!$A$28,Q66='Adicional - Op 2'!$A$29,Q66='Adicional - Op 2'!$A$30),"B","")</f>
        <v/>
      </c>
      <c r="T66" s="282" t="str">
        <f>IF(OR(Q66='Adicional - Op 2'!$A$31,Q66='Adicional - Op 2'!$A$32,Q66='Adicional - Op 2'!$A$33,Q66='Adicional - Op 2'!$A$34),"C","")</f>
        <v>C</v>
      </c>
      <c r="U66" s="282" t="str">
        <f>IF(OR(Q66='Adicional - Op 2'!$A$35,Q66='Adicional - Op 2'!$A$36,Q66='Adicional - Op 2'!$A$37),"D","")</f>
        <v/>
      </c>
      <c r="V66" s="282" t="str">
        <f>IF(OR(Q66='Adicional - Op 2'!$A$38,Q66='Adicional - Op 2'!$A$39,Q66='Adicional - Op 2'!$A$40,Q66='Adicional - Op 2'!$A$41,Q66='Adicional - Op 2'!$A$42,Q66='Adicional - Op 2'!$A$43),"E","")</f>
        <v/>
      </c>
      <c r="W66" s="282" t="str">
        <f>IF(OR(Q66='Adicional - Op 2'!$A$44,Q66='Adicional - Op 2'!$A$45),"F","")</f>
        <v/>
      </c>
      <c r="X66" s="295" t="str">
        <f t="shared" si="26"/>
        <v>C</v>
      </c>
      <c r="Y66" s="296" t="str">
        <f>IF(P66=X66, "OK", MAL)</f>
        <v>OK</v>
      </c>
      <c r="Z66" s="73">
        <v>59131</v>
      </c>
      <c r="AA66" s="17">
        <v>55220</v>
      </c>
      <c r="AB66" s="17">
        <v>49785</v>
      </c>
      <c r="AC66" s="17">
        <v>37101</v>
      </c>
      <c r="AD66" s="17">
        <v>25265</v>
      </c>
      <c r="AE66" s="20">
        <v>15354</v>
      </c>
      <c r="AF66" s="70" t="str">
        <f t="shared" si="3"/>
        <v>4</v>
      </c>
      <c r="AG66" s="61" t="str">
        <f t="shared" si="4"/>
        <v>4</v>
      </c>
      <c r="AH66" s="61" t="str">
        <f t="shared" si="5"/>
        <v>5</v>
      </c>
      <c r="AI66" s="61" t="str">
        <f t="shared" si="6"/>
        <v>5</v>
      </c>
      <c r="AJ66" s="61" t="str">
        <f t="shared" si="7"/>
        <v>5</v>
      </c>
      <c r="AK66" s="62" t="str">
        <f t="shared" si="8"/>
        <v>5</v>
      </c>
      <c r="AL66" s="77">
        <f t="shared" si="9"/>
        <v>0.76837449062939855</v>
      </c>
      <c r="AM66" s="78">
        <f t="shared" si="10"/>
        <v>0.98976603189997481</v>
      </c>
      <c r="AN66" s="78">
        <f t="shared" si="11"/>
        <v>2.8238886525307323</v>
      </c>
      <c r="AO66" s="78">
        <f t="shared" si="12"/>
        <v>3.9170073647182648</v>
      </c>
      <c r="AP66" s="79">
        <f t="shared" si="13"/>
        <v>5.106548915556365</v>
      </c>
      <c r="AQ66" s="1" t="str">
        <f t="shared" si="14"/>
        <v>Noroeste4</v>
      </c>
      <c r="AR66" s="1" t="str">
        <f t="shared" si="15"/>
        <v>Jujuy4</v>
      </c>
      <c r="AS66" s="1" t="str">
        <f t="shared" si="16"/>
        <v>Intermedias</v>
      </c>
      <c r="AT66" s="1" t="str">
        <f t="shared" si="17"/>
        <v>Resto Extra Pampeana</v>
      </c>
      <c r="AU66" s="1" t="str">
        <f t="shared" si="20"/>
        <v>IntermediasResto Extra Pampeana</v>
      </c>
    </row>
    <row r="67" spans="1:47" x14ac:dyDescent="0.25">
      <c r="A67" s="5" t="s">
        <v>1291</v>
      </c>
      <c r="B67" s="6" t="s">
        <v>49</v>
      </c>
      <c r="C67" s="6" t="s">
        <v>36</v>
      </c>
      <c r="D67" s="3" t="str">
        <f>VLOOKUP(C67,Regiones!B$4:C$27,2)</f>
        <v>Pampeana</v>
      </c>
      <c r="E67" s="16" t="s">
        <v>2</v>
      </c>
      <c r="F67" s="16" t="s">
        <v>1042</v>
      </c>
      <c r="G67" s="16"/>
      <c r="H67" s="16"/>
      <c r="I67" s="16" t="s">
        <v>190</v>
      </c>
      <c r="J67" s="16" t="s">
        <v>214</v>
      </c>
      <c r="K67" s="4"/>
      <c r="L67" s="4" t="s">
        <v>214</v>
      </c>
      <c r="M67" s="288">
        <v>6</v>
      </c>
      <c r="N67" s="281" t="str">
        <f t="shared" si="24"/>
        <v>A6</v>
      </c>
      <c r="O67" s="282" t="str">
        <f>VLOOKUP(N67,'Adicional - Op 1'!$A$3:$B$79,2)</f>
        <v>A</v>
      </c>
      <c r="P67" s="293" t="str">
        <f t="shared" si="18"/>
        <v>A</v>
      </c>
      <c r="Q67" s="294" t="str">
        <f t="shared" si="25"/>
        <v>A6</v>
      </c>
      <c r="R67" s="282" t="str">
        <f>IF(OR(Q67='Adicional - Op 2'!$A$6,Q67='Adicional - Op 2'!$A$7, Q67='Adicional - Op 2'!$A$8,Q67='Adicional - Op 2'!$A$9,Q67='Adicional - Op 2'!$A$10,Q67='Adicional - Op 2'!$A$11,Q67='Adicional - Op 2'!$A$12,Q67='Adicional - Op 2'!$A$13,Q67='Adicional - Op 2'!$A$14), "A", "")</f>
        <v>A</v>
      </c>
      <c r="S67" s="282" t="str">
        <f>IF(OR(Q67='Adicional - Op 2'!$A$15,Q67='Adicional - Op 2'!$A$16,Q67='Adicional - Op 2'!$A$17,Q67='Adicional - Op 2'!$A$18,Q67='Adicional - Op 2'!$A$19,Q67='Adicional - Op 2'!$A$20,Q67='Adicional - Op 2'!$A$21,Q67='Adicional - Op 2'!$A$22,Q67='Adicional - Op 2'!$A$23,Q67='Adicional - Op 2'!$A$24,Q67='Adicional - Op 2'!$A$25,Q67='Adicional - Op 2'!$A$26,Q67='Adicional - Op 2'!$A$27,Q67='Adicional - Op 2'!$A$28,Q67='Adicional - Op 2'!$A$29,Q67='Adicional - Op 2'!$A$30),"B","")</f>
        <v/>
      </c>
      <c r="T67" s="282" t="str">
        <f>IF(OR(Q67='Adicional - Op 2'!$A$31,Q67='Adicional - Op 2'!$A$32,Q67='Adicional - Op 2'!$A$33,Q67='Adicional - Op 2'!$A$34),"C","")</f>
        <v/>
      </c>
      <c r="U67" s="282" t="str">
        <f>IF(OR(Q67='Adicional - Op 2'!$A$35,Q67='Adicional - Op 2'!$A$36,Q67='Adicional - Op 2'!$A$37),"D","")</f>
        <v/>
      </c>
      <c r="V67" s="282" t="str">
        <f>IF(OR(Q67='Adicional - Op 2'!$A$38,Q67='Adicional - Op 2'!$A$39,Q67='Adicional - Op 2'!$A$40,Q67='Adicional - Op 2'!$A$41,Q67='Adicional - Op 2'!$A$42,Q67='Adicional - Op 2'!$A$43),"E","")</f>
        <v/>
      </c>
      <c r="W67" s="282" t="str">
        <f>IF(OR(Q67='Adicional - Op 2'!$A$44,Q67='Adicional - Op 2'!$A$45),"F","")</f>
        <v/>
      </c>
      <c r="X67" s="295" t="str">
        <f t="shared" si="26"/>
        <v>A</v>
      </c>
      <c r="Y67" s="296" t="str">
        <f>IF(P67=X67, "OK", MAL)</f>
        <v>OK</v>
      </c>
      <c r="Z67" s="73">
        <v>58315</v>
      </c>
      <c r="AA67" s="17">
        <v>57649</v>
      </c>
      <c r="AB67" s="17">
        <v>56637</v>
      </c>
      <c r="AC67" s="17">
        <v>56409</v>
      </c>
      <c r="AD67" s="17">
        <v>51507</v>
      </c>
      <c r="AE67" s="20">
        <v>39047</v>
      </c>
      <c r="AF67" s="70" t="str">
        <f t="shared" si="3"/>
        <v>4</v>
      </c>
      <c r="AG67" s="61" t="str">
        <f t="shared" si="4"/>
        <v>4</v>
      </c>
      <c r="AH67" s="61" t="str">
        <f t="shared" si="5"/>
        <v>4</v>
      </c>
      <c r="AI67" s="61" t="str">
        <f t="shared" si="6"/>
        <v>4</v>
      </c>
      <c r="AJ67" s="61" t="str">
        <f t="shared" si="7"/>
        <v>4</v>
      </c>
      <c r="AK67" s="62" t="str">
        <f t="shared" si="8"/>
        <v>5</v>
      </c>
      <c r="AL67" s="77">
        <f t="shared" si="9"/>
        <v>0.12856635241211709</v>
      </c>
      <c r="AM67" s="78">
        <f t="shared" si="10"/>
        <v>0.16849177512195851</v>
      </c>
      <c r="AN67" s="78">
        <f t="shared" si="11"/>
        <v>3.8205796931152738E-2</v>
      </c>
      <c r="AO67" s="78">
        <f t="shared" si="12"/>
        <v>0.91325495091084141</v>
      </c>
      <c r="AP67" s="79">
        <f t="shared" si="13"/>
        <v>2.8082243462691601</v>
      </c>
      <c r="AQ67" s="1" t="str">
        <f t="shared" si="14"/>
        <v>Pampeana4</v>
      </c>
      <c r="AR67" s="1" t="str">
        <f t="shared" si="15"/>
        <v>Buenos Aires4</v>
      </c>
      <c r="AS67" s="1" t="str">
        <f t="shared" si="16"/>
        <v>Intermedias</v>
      </c>
      <c r="AT67" s="1" t="str">
        <f t="shared" si="17"/>
        <v>Pampeana</v>
      </c>
      <c r="AU67" s="1" t="str">
        <f t="shared" si="20"/>
        <v>IntermediasPampeana</v>
      </c>
    </row>
    <row r="68" spans="1:47" x14ac:dyDescent="0.25">
      <c r="A68" s="5" t="s">
        <v>50</v>
      </c>
      <c r="B68" s="6" t="s">
        <v>50</v>
      </c>
      <c r="C68" s="6" t="s">
        <v>36</v>
      </c>
      <c r="D68" s="3" t="str">
        <f>VLOOKUP(C68,Regiones!B$4:C$27,2)</f>
        <v>Pampeana</v>
      </c>
      <c r="E68" s="16"/>
      <c r="F68" s="16"/>
      <c r="G68" s="16"/>
      <c r="H68" s="16"/>
      <c r="I68" s="16" t="s">
        <v>203</v>
      </c>
      <c r="J68" s="16" t="s">
        <v>6</v>
      </c>
      <c r="K68" s="4"/>
      <c r="L68" s="4" t="s">
        <v>6</v>
      </c>
      <c r="M68" s="289">
        <v>10</v>
      </c>
      <c r="N68" s="281" t="str">
        <f t="shared" si="24"/>
        <v>F10</v>
      </c>
      <c r="O68" s="282" t="str">
        <f>VLOOKUP(N68,'Adicional - Op 1'!$A$3:$B$79,2)</f>
        <v>F</v>
      </c>
      <c r="P68" s="293" t="str">
        <f t="shared" si="18"/>
        <v>F</v>
      </c>
      <c r="Q68" s="294" t="str">
        <f t="shared" si="25"/>
        <v>F10</v>
      </c>
      <c r="R68" s="282" t="str">
        <f>IF(OR(Q68='Adicional - Op 2'!$A$6,Q68='Adicional - Op 2'!$A$7, Q68='Adicional - Op 2'!$A$8,Q68='Adicional - Op 2'!$A$9,Q68='Adicional - Op 2'!$A$10,Q68='Adicional - Op 2'!$A$11,Q68='Adicional - Op 2'!$A$12,Q68='Adicional - Op 2'!$A$13,Q68='Adicional - Op 2'!$A$14), "A", "")</f>
        <v/>
      </c>
      <c r="S68" s="282" t="str">
        <f>IF(OR(Q68='Adicional - Op 2'!$A$15,Q68='Adicional - Op 2'!$A$16,Q68='Adicional - Op 2'!$A$17,Q68='Adicional - Op 2'!$A$18,Q68='Adicional - Op 2'!$A$19,Q68='Adicional - Op 2'!$A$20,Q68='Adicional - Op 2'!$A$21,Q68='Adicional - Op 2'!$A$22,Q68='Adicional - Op 2'!$A$23,Q68='Adicional - Op 2'!$A$24,Q68='Adicional - Op 2'!$A$25,Q68='Adicional - Op 2'!$A$26,Q68='Adicional - Op 2'!$A$27,Q68='Adicional - Op 2'!$A$28,Q68='Adicional - Op 2'!$A$29,Q68='Adicional - Op 2'!$A$30),"B","")</f>
        <v/>
      </c>
      <c r="T68" s="282" t="str">
        <f>IF(OR(Q68='Adicional - Op 2'!$A$31,Q68='Adicional - Op 2'!$A$32,Q68='Adicional - Op 2'!$A$33,Q68='Adicional - Op 2'!$A$34),"C","")</f>
        <v/>
      </c>
      <c r="U68" s="282" t="str">
        <f>IF(OR(Q68='Adicional - Op 2'!$A$35,Q68='Adicional - Op 2'!$A$36,Q68='Adicional - Op 2'!$A$37),"D","")</f>
        <v/>
      </c>
      <c r="V68" s="282" t="str">
        <f>IF(OR(Q68='Adicional - Op 2'!$A$38,Q68='Adicional - Op 2'!$A$39,Q68='Adicional - Op 2'!$A$40,Q68='Adicional - Op 2'!$A$41,Q68='Adicional - Op 2'!$A$42,Q68='Adicional - Op 2'!$A$43),"E","")</f>
        <v/>
      </c>
      <c r="W68" s="282" t="str">
        <f>IF(OR(Q68='Adicional - Op 2'!$A$44,Q68='Adicional - Op 2'!$A$45),"F","")</f>
        <v>F</v>
      </c>
      <c r="X68" s="295" t="str">
        <f t="shared" si="26"/>
        <v>F</v>
      </c>
      <c r="Y68" s="296" t="str">
        <f>IF(P68=X68, "OK", MAL)</f>
        <v>OK</v>
      </c>
      <c r="Z68" s="73">
        <v>58152</v>
      </c>
      <c r="AA68" s="17">
        <v>52938</v>
      </c>
      <c r="AB68" s="17">
        <v>47671</v>
      </c>
      <c r="AC68" s="17">
        <v>44579</v>
      </c>
      <c r="AD68" s="17">
        <v>37190</v>
      </c>
      <c r="AE68" s="20">
        <v>32660</v>
      </c>
      <c r="AF68" s="70" t="str">
        <f t="shared" si="3"/>
        <v>4</v>
      </c>
      <c r="AG68" s="61" t="str">
        <f t="shared" si="4"/>
        <v>4</v>
      </c>
      <c r="AH68" s="61" t="str">
        <f t="shared" si="5"/>
        <v>5</v>
      </c>
      <c r="AI68" s="61" t="str">
        <f t="shared" si="6"/>
        <v>5</v>
      </c>
      <c r="AJ68" s="61" t="str">
        <f t="shared" si="7"/>
        <v>5</v>
      </c>
      <c r="AK68" s="62" t="str">
        <f t="shared" si="8"/>
        <v>5</v>
      </c>
      <c r="AL68" s="77">
        <f t="shared" si="9"/>
        <v>1.0563101640295172</v>
      </c>
      <c r="AM68" s="78">
        <f t="shared" si="10"/>
        <v>1.0011587257093424</v>
      </c>
      <c r="AN68" s="78">
        <f t="shared" si="11"/>
        <v>0.63706185892854639</v>
      </c>
      <c r="AO68" s="78">
        <f t="shared" si="12"/>
        <v>1.8287504133538652</v>
      </c>
      <c r="AP68" s="79">
        <f t="shared" si="13"/>
        <v>1.3073603984849278</v>
      </c>
      <c r="AQ68" s="1" t="str">
        <f t="shared" si="14"/>
        <v>Pampeana4</v>
      </c>
      <c r="AR68" s="1" t="str">
        <f t="shared" si="15"/>
        <v>Buenos Aires4</v>
      </c>
      <c r="AS68" s="1" t="str">
        <f t="shared" si="16"/>
        <v>Intermedias</v>
      </c>
      <c r="AT68" s="1" t="str">
        <f t="shared" si="17"/>
        <v>Pampeana</v>
      </c>
      <c r="AU68" s="1" t="str">
        <f t="shared" si="20"/>
        <v>IntermediasPampeana</v>
      </c>
    </row>
    <row r="69" spans="1:47" x14ac:dyDescent="0.25">
      <c r="A69" s="60" t="s">
        <v>1191</v>
      </c>
      <c r="B69" s="9" t="s">
        <v>606</v>
      </c>
      <c r="C69" s="9" t="s">
        <v>604</v>
      </c>
      <c r="D69" s="3" t="str">
        <f>VLOOKUP(C69,Regiones!B$4:C$27,2)</f>
        <v>Noreste</v>
      </c>
      <c r="E69" s="10"/>
      <c r="F69" s="10"/>
      <c r="G69" s="10"/>
      <c r="H69" s="44"/>
      <c r="I69" s="10" t="s">
        <v>203</v>
      </c>
      <c r="J69" s="10" t="s">
        <v>6</v>
      </c>
      <c r="K69" s="11"/>
      <c r="L69" s="11" t="s">
        <v>6</v>
      </c>
      <c r="M69" s="289">
        <v>10</v>
      </c>
      <c r="N69" s="281" t="str">
        <f t="shared" si="24"/>
        <v>F10</v>
      </c>
      <c r="O69" s="282" t="str">
        <f>VLOOKUP(N69,'Adicional - Op 1'!$A$3:$B$79,2)</f>
        <v>F</v>
      </c>
      <c r="P69" s="293" t="str">
        <f t="shared" si="18"/>
        <v>F</v>
      </c>
      <c r="Q69" s="294" t="str">
        <f t="shared" si="25"/>
        <v>F10</v>
      </c>
      <c r="R69" s="282" t="str">
        <f>IF(OR(Q69='Adicional - Op 2'!$A$6,Q69='Adicional - Op 2'!$A$7, Q69='Adicional - Op 2'!$A$8,Q69='Adicional - Op 2'!$A$9,Q69='Adicional - Op 2'!$A$10,Q69='Adicional - Op 2'!$A$11,Q69='Adicional - Op 2'!$A$12,Q69='Adicional - Op 2'!$A$13,Q69='Adicional - Op 2'!$A$14), "A", "")</f>
        <v/>
      </c>
      <c r="S69" s="282" t="str">
        <f>IF(OR(Q69='Adicional - Op 2'!$A$15,Q69='Adicional - Op 2'!$A$16,Q69='Adicional - Op 2'!$A$17,Q69='Adicional - Op 2'!$A$18,Q69='Adicional - Op 2'!$A$19,Q69='Adicional - Op 2'!$A$20,Q69='Adicional - Op 2'!$A$21,Q69='Adicional - Op 2'!$A$22,Q69='Adicional - Op 2'!$A$23,Q69='Adicional - Op 2'!$A$24,Q69='Adicional - Op 2'!$A$25,Q69='Adicional - Op 2'!$A$26,Q69='Adicional - Op 2'!$A$27,Q69='Adicional - Op 2'!$A$28,Q69='Adicional - Op 2'!$A$29,Q69='Adicional - Op 2'!$A$30),"B","")</f>
        <v/>
      </c>
      <c r="T69" s="282" t="str">
        <f>IF(OR(Q69='Adicional - Op 2'!$A$31,Q69='Adicional - Op 2'!$A$32,Q69='Adicional - Op 2'!$A$33,Q69='Adicional - Op 2'!$A$34),"C","")</f>
        <v/>
      </c>
      <c r="U69" s="282" t="str">
        <f>IF(OR(Q69='Adicional - Op 2'!$A$35,Q69='Adicional - Op 2'!$A$36,Q69='Adicional - Op 2'!$A$37),"D","")</f>
        <v/>
      </c>
      <c r="V69" s="282" t="str">
        <f>IF(OR(Q69='Adicional - Op 2'!$A$38,Q69='Adicional - Op 2'!$A$39,Q69='Adicional - Op 2'!$A$40,Q69='Adicional - Op 2'!$A$41,Q69='Adicional - Op 2'!$A$42,Q69='Adicional - Op 2'!$A$43),"E","")</f>
        <v/>
      </c>
      <c r="W69" s="282" t="str">
        <f>IF(OR(Q69='Adicional - Op 2'!$A$44,Q69='Adicional - Op 2'!$A$45),"F","")</f>
        <v>F</v>
      </c>
      <c r="X69" s="295" t="str">
        <f t="shared" si="26"/>
        <v>F</v>
      </c>
      <c r="Y69" s="296" t="str">
        <f>IF(P69=X69, "OK", MAL)</f>
        <v>OK</v>
      </c>
      <c r="Z69" s="74">
        <v>57323</v>
      </c>
      <c r="AA69" s="12">
        <v>47556</v>
      </c>
      <c r="AB69" s="12">
        <v>37052</v>
      </c>
      <c r="AC69" s="12">
        <v>23112</v>
      </c>
      <c r="AD69" s="12">
        <v>11682</v>
      </c>
      <c r="AE69" s="13">
        <v>9000</v>
      </c>
      <c r="AF69" s="70" t="str">
        <f t="shared" si="3"/>
        <v>4</v>
      </c>
      <c r="AG69" s="61" t="str">
        <f t="shared" si="4"/>
        <v>5</v>
      </c>
      <c r="AH69" s="61" t="str">
        <f t="shared" si="5"/>
        <v>5</v>
      </c>
      <c r="AI69" s="61" t="str">
        <f t="shared" si="6"/>
        <v>5</v>
      </c>
      <c r="AJ69" s="61" t="str">
        <f t="shared" si="7"/>
        <v>5</v>
      </c>
      <c r="AK69" s="62" t="str">
        <f t="shared" si="8"/>
        <v>6</v>
      </c>
      <c r="AL69" s="77">
        <f t="shared" si="9"/>
        <v>2.1113992339688834</v>
      </c>
      <c r="AM69" s="78">
        <f t="shared" si="10"/>
        <v>2.4008543679417311</v>
      </c>
      <c r="AN69" s="78">
        <f t="shared" si="11"/>
        <v>4.5707995489930751</v>
      </c>
      <c r="AO69" s="78">
        <f t="shared" si="12"/>
        <v>7.0611817109986843</v>
      </c>
      <c r="AP69" s="79">
        <f t="shared" si="13"/>
        <v>2.642558591473561</v>
      </c>
      <c r="AQ69" s="1" t="str">
        <f t="shared" si="14"/>
        <v>Noreste4</v>
      </c>
      <c r="AR69" s="1" t="str">
        <f t="shared" si="15"/>
        <v>Misiones4</v>
      </c>
      <c r="AS69" s="1" t="str">
        <f t="shared" si="16"/>
        <v>Intermedias</v>
      </c>
      <c r="AT69" s="1" t="str">
        <f t="shared" si="17"/>
        <v>Resto Extra Pampeana</v>
      </c>
      <c r="AU69" s="1" t="str">
        <f t="shared" si="20"/>
        <v>IntermediasResto Extra Pampeana</v>
      </c>
    </row>
    <row r="70" spans="1:47" x14ac:dyDescent="0.25">
      <c r="A70" s="5" t="s">
        <v>533</v>
      </c>
      <c r="B70" s="6" t="s">
        <v>534</v>
      </c>
      <c r="C70" s="6" t="s">
        <v>532</v>
      </c>
      <c r="D70" s="3" t="str">
        <f>VLOOKUP(C70,Regiones!B$4:C$27,2)</f>
        <v>Pampeana</v>
      </c>
      <c r="E70" s="16"/>
      <c r="F70" s="16"/>
      <c r="G70" s="16"/>
      <c r="H70" s="16" t="s">
        <v>4</v>
      </c>
      <c r="I70" s="16" t="s">
        <v>203</v>
      </c>
      <c r="J70" s="16" t="s">
        <v>6</v>
      </c>
      <c r="K70" s="4"/>
      <c r="L70" s="4" t="s">
        <v>6</v>
      </c>
      <c r="M70" s="289">
        <v>10</v>
      </c>
      <c r="N70" s="281" t="str">
        <f t="shared" si="24"/>
        <v>F10</v>
      </c>
      <c r="O70" s="282" t="str">
        <f>VLOOKUP(N70,'Adicional - Op 1'!$A$3:$B$79,2)</f>
        <v>F</v>
      </c>
      <c r="P70" s="293" t="str">
        <f t="shared" si="18"/>
        <v>F</v>
      </c>
      <c r="Q70" s="294" t="str">
        <f t="shared" si="25"/>
        <v>F10</v>
      </c>
      <c r="R70" s="282" t="str">
        <f>IF(OR(Q70='Adicional - Op 2'!$A$6,Q70='Adicional - Op 2'!$A$7, Q70='Adicional - Op 2'!$A$8,Q70='Adicional - Op 2'!$A$9,Q70='Adicional - Op 2'!$A$10,Q70='Adicional - Op 2'!$A$11,Q70='Adicional - Op 2'!$A$12,Q70='Adicional - Op 2'!$A$13,Q70='Adicional - Op 2'!$A$14), "A", "")</f>
        <v/>
      </c>
      <c r="S70" s="282" t="str">
        <f>IF(OR(Q70='Adicional - Op 2'!$A$15,Q70='Adicional - Op 2'!$A$16,Q70='Adicional - Op 2'!$A$17,Q70='Adicional - Op 2'!$A$18,Q70='Adicional - Op 2'!$A$19,Q70='Adicional - Op 2'!$A$20,Q70='Adicional - Op 2'!$A$21,Q70='Adicional - Op 2'!$A$22,Q70='Adicional - Op 2'!$A$23,Q70='Adicional - Op 2'!$A$24,Q70='Adicional - Op 2'!$A$25,Q70='Adicional - Op 2'!$A$26,Q70='Adicional - Op 2'!$A$27,Q70='Adicional - Op 2'!$A$28,Q70='Adicional - Op 2'!$A$29,Q70='Adicional - Op 2'!$A$30),"B","")</f>
        <v/>
      </c>
      <c r="T70" s="282" t="str">
        <f>IF(OR(Q70='Adicional - Op 2'!$A$31,Q70='Adicional - Op 2'!$A$32,Q70='Adicional - Op 2'!$A$33,Q70='Adicional - Op 2'!$A$34),"C","")</f>
        <v/>
      </c>
      <c r="U70" s="282" t="str">
        <f>IF(OR(Q70='Adicional - Op 2'!$A$35,Q70='Adicional - Op 2'!$A$36,Q70='Adicional - Op 2'!$A$37),"D","")</f>
        <v/>
      </c>
      <c r="V70" s="282" t="str">
        <f>IF(OR(Q70='Adicional - Op 2'!$A$38,Q70='Adicional - Op 2'!$A$39,Q70='Adicional - Op 2'!$A$40,Q70='Adicional - Op 2'!$A$41,Q70='Adicional - Op 2'!$A$42,Q70='Adicional - Op 2'!$A$43),"E","")</f>
        <v/>
      </c>
      <c r="W70" s="282" t="str">
        <f>IF(OR(Q70='Adicional - Op 2'!$A$44,Q70='Adicional - Op 2'!$A$45),"F","")</f>
        <v>F</v>
      </c>
      <c r="X70" s="295" t="str">
        <f t="shared" si="26"/>
        <v>F</v>
      </c>
      <c r="Y70" s="296" t="str">
        <f>IF(P70=X70, "OK", MAL)</f>
        <v>OK</v>
      </c>
      <c r="Z70" s="73">
        <v>56795</v>
      </c>
      <c r="AA70" s="17">
        <v>52475</v>
      </c>
      <c r="AB70" s="17">
        <v>41837</v>
      </c>
      <c r="AC70" s="17">
        <v>30108</v>
      </c>
      <c r="AD70" s="17">
        <v>21897</v>
      </c>
      <c r="AE70" s="20">
        <v>17339</v>
      </c>
      <c r="AF70" s="70" t="str">
        <f t="shared" si="3"/>
        <v>4</v>
      </c>
      <c r="AG70" s="61" t="str">
        <f t="shared" si="4"/>
        <v>4</v>
      </c>
      <c r="AH70" s="61" t="str">
        <f t="shared" si="5"/>
        <v>5</v>
      </c>
      <c r="AI70" s="61" t="str">
        <f t="shared" si="6"/>
        <v>5</v>
      </c>
      <c r="AJ70" s="61" t="str">
        <f t="shared" si="7"/>
        <v>5</v>
      </c>
      <c r="AK70" s="62" t="str">
        <f t="shared" si="8"/>
        <v>5</v>
      </c>
      <c r="AL70" s="77">
        <f t="shared" si="9"/>
        <v>0.88884225205679424</v>
      </c>
      <c r="AM70" s="78">
        <f t="shared" si="10"/>
        <v>2.1769284938063289</v>
      </c>
      <c r="AN70" s="78">
        <f t="shared" si="11"/>
        <v>3.1644751586035849</v>
      </c>
      <c r="AO70" s="78">
        <f t="shared" si="12"/>
        <v>3.2356576869722606</v>
      </c>
      <c r="AP70" s="79">
        <f t="shared" si="13"/>
        <v>2.3613623033618265</v>
      </c>
      <c r="AQ70" s="1" t="str">
        <f t="shared" si="14"/>
        <v>Pampeana4</v>
      </c>
      <c r="AR70" s="1" t="str">
        <f t="shared" si="15"/>
        <v>La Pampa4</v>
      </c>
      <c r="AS70" s="1" t="str">
        <f t="shared" si="16"/>
        <v>Intermedias</v>
      </c>
      <c r="AT70" s="1" t="str">
        <f t="shared" si="17"/>
        <v>Pampeana</v>
      </c>
      <c r="AU70" s="1" t="str">
        <f t="shared" si="20"/>
        <v>IntermediasPampeana</v>
      </c>
    </row>
    <row r="71" spans="1:47" x14ac:dyDescent="0.25">
      <c r="A71" s="60" t="s">
        <v>1192</v>
      </c>
      <c r="B71" s="9" t="s">
        <v>927</v>
      </c>
      <c r="C71" s="9" t="s">
        <v>926</v>
      </c>
      <c r="D71" s="3" t="str">
        <f>VLOOKUP(C71,Regiones!B$4:C$27,2)</f>
        <v>Patagonia</v>
      </c>
      <c r="E71" s="10"/>
      <c r="F71" s="10"/>
      <c r="G71" s="10"/>
      <c r="H71" s="10" t="s">
        <v>4</v>
      </c>
      <c r="I71" s="10" t="s">
        <v>203</v>
      </c>
      <c r="J71" s="10" t="s">
        <v>6</v>
      </c>
      <c r="K71" s="11"/>
      <c r="L71" s="11" t="s">
        <v>6</v>
      </c>
      <c r="M71" s="289">
        <v>10</v>
      </c>
      <c r="N71" s="281" t="str">
        <f t="shared" si="24"/>
        <v>F10</v>
      </c>
      <c r="O71" s="282" t="str">
        <f>VLOOKUP(N71,'Adicional - Op 1'!$A$3:$B$79,2)</f>
        <v>F</v>
      </c>
      <c r="P71" s="293" t="str">
        <f t="shared" si="18"/>
        <v>F</v>
      </c>
      <c r="Q71" s="294" t="str">
        <f t="shared" si="25"/>
        <v>F10</v>
      </c>
      <c r="R71" s="282" t="str">
        <f>IF(OR(Q71='Adicional - Op 2'!$A$6,Q71='Adicional - Op 2'!$A$7, Q71='Adicional - Op 2'!$A$8,Q71='Adicional - Op 2'!$A$9,Q71='Adicional - Op 2'!$A$10,Q71='Adicional - Op 2'!$A$11,Q71='Adicional - Op 2'!$A$12,Q71='Adicional - Op 2'!$A$13,Q71='Adicional - Op 2'!$A$14), "A", "")</f>
        <v/>
      </c>
      <c r="S71" s="282" t="str">
        <f>IF(OR(Q71='Adicional - Op 2'!$A$15,Q71='Adicional - Op 2'!$A$16,Q71='Adicional - Op 2'!$A$17,Q71='Adicional - Op 2'!$A$18,Q71='Adicional - Op 2'!$A$19,Q71='Adicional - Op 2'!$A$20,Q71='Adicional - Op 2'!$A$21,Q71='Adicional - Op 2'!$A$22,Q71='Adicional - Op 2'!$A$23,Q71='Adicional - Op 2'!$A$24,Q71='Adicional - Op 2'!$A$25,Q71='Adicional - Op 2'!$A$26,Q71='Adicional - Op 2'!$A$27,Q71='Adicional - Op 2'!$A$28,Q71='Adicional - Op 2'!$A$29,Q71='Adicional - Op 2'!$A$30),"B","")</f>
        <v/>
      </c>
      <c r="T71" s="282" t="str">
        <f>IF(OR(Q71='Adicional - Op 2'!$A$31,Q71='Adicional - Op 2'!$A$32,Q71='Adicional - Op 2'!$A$33,Q71='Adicional - Op 2'!$A$34),"C","")</f>
        <v/>
      </c>
      <c r="U71" s="282" t="str">
        <f>IF(OR(Q71='Adicional - Op 2'!$A$35,Q71='Adicional - Op 2'!$A$36,Q71='Adicional - Op 2'!$A$37),"D","")</f>
        <v/>
      </c>
      <c r="V71" s="282" t="str">
        <f>IF(OR(Q71='Adicional - Op 2'!$A$38,Q71='Adicional - Op 2'!$A$39,Q71='Adicional - Op 2'!$A$40,Q71='Adicional - Op 2'!$A$41,Q71='Adicional - Op 2'!$A$42,Q71='Adicional - Op 2'!$A$43),"E","")</f>
        <v/>
      </c>
      <c r="W71" s="282" t="str">
        <f>IF(OR(Q71='Adicional - Op 2'!$A$44,Q71='Adicional - Op 2'!$A$45),"F","")</f>
        <v>F</v>
      </c>
      <c r="X71" s="295" t="str">
        <f t="shared" si="26"/>
        <v>F</v>
      </c>
      <c r="Y71" s="296" t="str">
        <f>IF(P71=X71, "OK", MAL)</f>
        <v>OK</v>
      </c>
      <c r="Z71" s="74">
        <v>56593</v>
      </c>
      <c r="AA71" s="12">
        <v>45430</v>
      </c>
      <c r="AB71" s="12">
        <v>29166</v>
      </c>
      <c r="AC71" s="12">
        <v>11029</v>
      </c>
      <c r="AD71" s="12">
        <v>5373</v>
      </c>
      <c r="AE71" s="13">
        <v>3398</v>
      </c>
      <c r="AF71" s="70" t="str">
        <f t="shared" si="3"/>
        <v>4</v>
      </c>
      <c r="AG71" s="61" t="str">
        <f t="shared" si="4"/>
        <v>5</v>
      </c>
      <c r="AH71" s="61" t="str">
        <f t="shared" si="5"/>
        <v>5</v>
      </c>
      <c r="AI71" s="61" t="str">
        <f t="shared" si="6"/>
        <v>5</v>
      </c>
      <c r="AJ71" s="61" t="str">
        <f t="shared" si="7"/>
        <v>6</v>
      </c>
      <c r="AK71" s="62" t="str">
        <f t="shared" si="8"/>
        <v>7</v>
      </c>
      <c r="AL71" s="77">
        <f t="shared" si="9"/>
        <v>2.4880843948719749</v>
      </c>
      <c r="AM71" s="78">
        <f t="shared" si="10"/>
        <v>4.3026239985667489</v>
      </c>
      <c r="AN71" s="78">
        <f t="shared" si="11"/>
        <v>9.6464026817351165</v>
      </c>
      <c r="AO71" s="78">
        <f t="shared" si="12"/>
        <v>7.4563116326074317</v>
      </c>
      <c r="AP71" s="79">
        <f t="shared" si="13"/>
        <v>4.6885890507159882</v>
      </c>
      <c r="AQ71" s="1" t="str">
        <f t="shared" si="14"/>
        <v>Patagonia4</v>
      </c>
      <c r="AR71" s="1" t="str">
        <f t="shared" si="15"/>
        <v>Tierra del Fuego4</v>
      </c>
      <c r="AS71" s="1" t="str">
        <f t="shared" si="16"/>
        <v>Intermedias</v>
      </c>
      <c r="AT71" s="1" t="str">
        <f t="shared" si="17"/>
        <v>Patagonia</v>
      </c>
      <c r="AU71" s="1" t="str">
        <f t="shared" si="20"/>
        <v>IntermediasPatagonia</v>
      </c>
    </row>
    <row r="72" spans="1:47" x14ac:dyDescent="0.25">
      <c r="A72" s="5" t="s">
        <v>51</v>
      </c>
      <c r="B72" s="6" t="s">
        <v>51</v>
      </c>
      <c r="C72" s="6" t="s">
        <v>36</v>
      </c>
      <c r="D72" s="3" t="str">
        <f>VLOOKUP(C72,Regiones!B$4:C$27,2)</f>
        <v>Pampeana</v>
      </c>
      <c r="E72" s="16"/>
      <c r="F72" s="16"/>
      <c r="G72" s="16"/>
      <c r="H72" s="16"/>
      <c r="I72" s="16"/>
      <c r="J72" s="16" t="s">
        <v>6</v>
      </c>
      <c r="K72" s="4"/>
      <c r="L72" s="4" t="s">
        <v>6</v>
      </c>
      <c r="M72" s="289">
        <v>10</v>
      </c>
      <c r="N72" s="281" t="str">
        <f t="shared" si="24"/>
        <v>F10</v>
      </c>
      <c r="O72" s="282" t="str">
        <f>VLOOKUP(N72,'Adicional - Op 1'!$A$3:$B$79,2)</f>
        <v>F</v>
      </c>
      <c r="P72" s="293" t="str">
        <f t="shared" ref="P72:P135" si="27">IF(O72=0, "", O72)</f>
        <v>F</v>
      </c>
      <c r="Q72" s="294" t="str">
        <f t="shared" si="25"/>
        <v>F10</v>
      </c>
      <c r="R72" s="282" t="str">
        <f>IF(OR(Q72='Adicional - Op 2'!$A$6,Q72='Adicional - Op 2'!$A$7, Q72='Adicional - Op 2'!$A$8,Q72='Adicional - Op 2'!$A$9,Q72='Adicional - Op 2'!$A$10,Q72='Adicional - Op 2'!$A$11,Q72='Adicional - Op 2'!$A$12,Q72='Adicional - Op 2'!$A$13,Q72='Adicional - Op 2'!$A$14), "A", "")</f>
        <v/>
      </c>
      <c r="S72" s="282" t="str">
        <f>IF(OR(Q72='Adicional - Op 2'!$A$15,Q72='Adicional - Op 2'!$A$16,Q72='Adicional - Op 2'!$A$17,Q72='Adicional - Op 2'!$A$18,Q72='Adicional - Op 2'!$A$19,Q72='Adicional - Op 2'!$A$20,Q72='Adicional - Op 2'!$A$21,Q72='Adicional - Op 2'!$A$22,Q72='Adicional - Op 2'!$A$23,Q72='Adicional - Op 2'!$A$24,Q72='Adicional - Op 2'!$A$25,Q72='Adicional - Op 2'!$A$26,Q72='Adicional - Op 2'!$A$27,Q72='Adicional - Op 2'!$A$28,Q72='Adicional - Op 2'!$A$29,Q72='Adicional - Op 2'!$A$30),"B","")</f>
        <v/>
      </c>
      <c r="T72" s="282" t="str">
        <f>IF(OR(Q72='Adicional - Op 2'!$A$31,Q72='Adicional - Op 2'!$A$32,Q72='Adicional - Op 2'!$A$33,Q72='Adicional - Op 2'!$A$34),"C","")</f>
        <v/>
      </c>
      <c r="U72" s="282" t="str">
        <f>IF(OR(Q72='Adicional - Op 2'!$A$35,Q72='Adicional - Op 2'!$A$36,Q72='Adicional - Op 2'!$A$37),"D","")</f>
        <v/>
      </c>
      <c r="V72" s="282" t="str">
        <f>IF(OR(Q72='Adicional - Op 2'!$A$38,Q72='Adicional - Op 2'!$A$39,Q72='Adicional - Op 2'!$A$40,Q72='Adicional - Op 2'!$A$41,Q72='Adicional - Op 2'!$A$42,Q72='Adicional - Op 2'!$A$43),"E","")</f>
        <v/>
      </c>
      <c r="W72" s="282" t="str">
        <f>IF(OR(Q72='Adicional - Op 2'!$A$44,Q72='Adicional - Op 2'!$A$45),"F","")</f>
        <v>F</v>
      </c>
      <c r="X72" s="295" t="str">
        <f t="shared" si="26"/>
        <v>F</v>
      </c>
      <c r="Y72" s="296" t="str">
        <f>IF(P72=X72, "OK", MAL)</f>
        <v>OK</v>
      </c>
      <c r="Z72" s="73">
        <v>56116</v>
      </c>
      <c r="AA72" s="17">
        <v>51967</v>
      </c>
      <c r="AB72" s="17">
        <v>47797</v>
      </c>
      <c r="AC72" s="17">
        <v>41484</v>
      </c>
      <c r="AD72" s="17">
        <v>39760</v>
      </c>
      <c r="AE72" s="20">
        <v>32628</v>
      </c>
      <c r="AF72" s="70" t="str">
        <f t="shared" ref="AF72:AF135" si="28">IF(Z72="","",IF($D72="gba","GBA",IF(AND(Z72&gt;=1000000,Z72&lt;10000000),"1",IF(Z72&gt;=500000,"2",IF(Z72&gt;=100000,"3",IF(Z72&gt;=50000,"4",IF(Z72&gt;=10000,"5",IF(Z72&gt;=5000,"6","7"))))))))</f>
        <v>4</v>
      </c>
      <c r="AG72" s="61" t="str">
        <f t="shared" ref="AG72:AG135" si="29">IF(AA72="","",IF($D72="gba","GBA",IF(AND(AA72&gt;=1000000,AA72&lt;10000000),"1",IF(AA72&gt;=500000,"2",IF(AA72&gt;=100000,"3",IF(AA72&gt;=50000,"4",IF(AA72&gt;=10000,"5",IF(AA72&gt;=5000,"6","7"))))))))</f>
        <v>4</v>
      </c>
      <c r="AH72" s="61" t="str">
        <f t="shared" ref="AH72:AH135" si="30">IF(AB72="","",IF($D72="gba","GBA",IF(AND(AB72&gt;=1000000,AB72&lt;10000000),"1",IF(AB72&gt;=500000,"2",IF(AB72&gt;=100000,"3",IF(AB72&gt;=50000,"4",IF(AB72&gt;=10000,"5",IF(AB72&gt;=5000,"6","7"))))))))</f>
        <v>5</v>
      </c>
      <c r="AI72" s="61" t="str">
        <f t="shared" ref="AI72:AI135" si="31">IF(AC72="","",IF($D72="gba","GBA",IF(AND(AC72&gt;=1000000,AC72&lt;10000000),"1",IF(AC72&gt;=500000,"2",IF(AC72&gt;=100000,"3",IF(AC72&gt;=50000,"4",IF(AC72&gt;=10000,"5",IF(AC72&gt;=5000,"6","7"))))))))</f>
        <v>5</v>
      </c>
      <c r="AJ72" s="61" t="str">
        <f t="shared" ref="AJ72:AJ135" si="32">IF(AD72="","",IF($D72="gba","GBA",IF(AND(AD72&gt;=1000000,AD72&lt;10000000),"1",IF(AD72&gt;=500000,"2",IF(AD72&gt;=100000,"3",IF(AD72&gt;=50000,"4",IF(AD72&gt;=10000,"5",IF(AD72&gt;=5000,"6","7"))))))))</f>
        <v>5</v>
      </c>
      <c r="AK72" s="62" t="str">
        <f t="shared" ref="AK72:AK135" si="33">IF(AE72="","",IF($D72="gba","GBA",IF(AND(AE72&gt;=1000000,AE72&lt;10000000),"1",IF(AE72&gt;=500000,"2",IF(AE72&gt;=100000,"3",IF(AE72&gt;=50000,"4",IF(AE72&gt;=10000,"5",IF(AE72&gt;=5000,"6","7"))))))))</f>
        <v>5</v>
      </c>
      <c r="AL72" s="77">
        <f t="shared" ref="AL72:AL135" si="34">IF(OR(Z72="",AA72=""),"",RATE(8.94,,-AA72,Z72)*100)</f>
        <v>0.86289714930900718</v>
      </c>
      <c r="AM72" s="78">
        <f t="shared" ref="AM72:AM135" si="35">IF(OR(AA72="",AB72=""),"",RATE(10.52,,-AB72,AA72)*100)</f>
        <v>0.79828374142131875</v>
      </c>
      <c r="AN72" s="78">
        <f t="shared" ref="AN72:AN135" si="36">IF(OR(AB72="",AC72=""),"",RATE(10.56,,-AC72,AB72)*100)</f>
        <v>1.3504680876427042</v>
      </c>
      <c r="AO72" s="78">
        <f t="shared" ref="AO72:AO135" si="37">IF(OR(AC72="",AD72=""),"",RATE(10,,-AD72,AC72)*100)</f>
        <v>0.42536641500475492</v>
      </c>
      <c r="AP72" s="79">
        <f t="shared" ref="AP72:AP135" si="38">IF(OR(AD72="",AE72=""),"",RATE(10,,-AE72,AD72)*100)</f>
        <v>1.9965758500358823</v>
      </c>
      <c r="AQ72" s="1" t="str">
        <f t="shared" ref="AQ72:AQ135" si="39">CONCATENATE(D72,AF72)</f>
        <v>Pampeana4</v>
      </c>
      <c r="AR72" s="1" t="str">
        <f t="shared" ref="AR72:AR135" si="40">CONCATENATE(C72,AF72)</f>
        <v>Buenos Aires4</v>
      </c>
      <c r="AS72" s="1" t="str">
        <f t="shared" ref="AS72:AS135" si="41">IF(AF72="GBA","GBA",IF(AF72&lt;"3","Grandes",IF(AF72="7","Pequeñas","Intermedias")))</f>
        <v>Intermedias</v>
      </c>
      <c r="AT72" s="1" t="str">
        <f t="shared" ref="AT72:AT135" si="42">IF(D72="GBA","GBA",IF(D72="Comahue","Comahue",IF(D72="Patagonia","Patagonia",IF(D72="Pampeana","Pampeana","Resto Extra Pampeana"))))</f>
        <v>Pampeana</v>
      </c>
      <c r="AU72" s="1" t="str">
        <f t="shared" si="20"/>
        <v>IntermediasPampeana</v>
      </c>
    </row>
    <row r="73" spans="1:47" x14ac:dyDescent="0.25">
      <c r="A73" s="5" t="s">
        <v>52</v>
      </c>
      <c r="B73" s="6" t="s">
        <v>52</v>
      </c>
      <c r="C73" s="6" t="s">
        <v>36</v>
      </c>
      <c r="D73" s="3" t="str">
        <f>VLOOKUP(C73,Regiones!B$4:C$27,2)</f>
        <v>Pampeana</v>
      </c>
      <c r="E73" s="16"/>
      <c r="F73" s="16"/>
      <c r="G73" s="16"/>
      <c r="H73" s="16"/>
      <c r="I73" s="16"/>
      <c r="J73" s="16" t="s">
        <v>6</v>
      </c>
      <c r="K73" s="4"/>
      <c r="L73" s="4" t="s">
        <v>6</v>
      </c>
      <c r="M73" s="289">
        <v>10</v>
      </c>
      <c r="N73" s="281" t="str">
        <f t="shared" si="24"/>
        <v>F10</v>
      </c>
      <c r="O73" s="282" t="str">
        <f>VLOOKUP(N73,'Adicional - Op 1'!$A$3:$B$79,2)</f>
        <v>F</v>
      </c>
      <c r="P73" s="293" t="str">
        <f t="shared" si="27"/>
        <v>F</v>
      </c>
      <c r="Q73" s="294" t="str">
        <f t="shared" si="25"/>
        <v>F10</v>
      </c>
      <c r="R73" s="282" t="str">
        <f>IF(OR(Q73='Adicional - Op 2'!$A$6,Q73='Adicional - Op 2'!$A$7, Q73='Adicional - Op 2'!$A$8,Q73='Adicional - Op 2'!$A$9,Q73='Adicional - Op 2'!$A$10,Q73='Adicional - Op 2'!$A$11,Q73='Adicional - Op 2'!$A$12,Q73='Adicional - Op 2'!$A$13,Q73='Adicional - Op 2'!$A$14), "A", "")</f>
        <v/>
      </c>
      <c r="S73" s="282" t="str">
        <f>IF(OR(Q73='Adicional - Op 2'!$A$15,Q73='Adicional - Op 2'!$A$16,Q73='Adicional - Op 2'!$A$17,Q73='Adicional - Op 2'!$A$18,Q73='Adicional - Op 2'!$A$19,Q73='Adicional - Op 2'!$A$20,Q73='Adicional - Op 2'!$A$21,Q73='Adicional - Op 2'!$A$22,Q73='Adicional - Op 2'!$A$23,Q73='Adicional - Op 2'!$A$24,Q73='Adicional - Op 2'!$A$25,Q73='Adicional - Op 2'!$A$26,Q73='Adicional - Op 2'!$A$27,Q73='Adicional - Op 2'!$A$28,Q73='Adicional - Op 2'!$A$29,Q73='Adicional - Op 2'!$A$30),"B","")</f>
        <v/>
      </c>
      <c r="T73" s="282" t="str">
        <f>IF(OR(Q73='Adicional - Op 2'!$A$31,Q73='Adicional - Op 2'!$A$32,Q73='Adicional - Op 2'!$A$33,Q73='Adicional - Op 2'!$A$34),"C","")</f>
        <v/>
      </c>
      <c r="U73" s="282" t="str">
        <f>IF(OR(Q73='Adicional - Op 2'!$A$35,Q73='Adicional - Op 2'!$A$36,Q73='Adicional - Op 2'!$A$37),"D","")</f>
        <v/>
      </c>
      <c r="V73" s="282" t="str">
        <f>IF(OR(Q73='Adicional - Op 2'!$A$38,Q73='Adicional - Op 2'!$A$39,Q73='Adicional - Op 2'!$A$40,Q73='Adicional - Op 2'!$A$41,Q73='Adicional - Op 2'!$A$42,Q73='Adicional - Op 2'!$A$43),"E","")</f>
        <v/>
      </c>
      <c r="W73" s="282" t="str">
        <f>IF(OR(Q73='Adicional - Op 2'!$A$44,Q73='Adicional - Op 2'!$A$45),"F","")</f>
        <v>F</v>
      </c>
      <c r="X73" s="295" t="str">
        <f t="shared" si="26"/>
        <v>F</v>
      </c>
      <c r="Y73" s="296" t="str">
        <f>IF(P73=X73, "OK", MAL)</f>
        <v>OK</v>
      </c>
      <c r="Z73" s="73">
        <v>55728</v>
      </c>
      <c r="AA73" s="17">
        <v>53054</v>
      </c>
      <c r="AB73" s="17">
        <v>48795</v>
      </c>
      <c r="AC73" s="17">
        <v>44062</v>
      </c>
      <c r="AD73" s="17">
        <v>36023</v>
      </c>
      <c r="AE73" s="20">
        <v>33535</v>
      </c>
      <c r="AF73" s="70" t="str">
        <f t="shared" si="28"/>
        <v>4</v>
      </c>
      <c r="AG73" s="61" t="str">
        <f t="shared" si="29"/>
        <v>4</v>
      </c>
      <c r="AH73" s="61" t="str">
        <f t="shared" si="30"/>
        <v>5</v>
      </c>
      <c r="AI73" s="61" t="str">
        <f t="shared" si="31"/>
        <v>5</v>
      </c>
      <c r="AJ73" s="61" t="str">
        <f t="shared" si="32"/>
        <v>5</v>
      </c>
      <c r="AK73" s="62" t="str">
        <f t="shared" si="33"/>
        <v>5</v>
      </c>
      <c r="AL73" s="77">
        <f t="shared" si="34"/>
        <v>0.55154284225629635</v>
      </c>
      <c r="AM73" s="78">
        <f t="shared" si="35"/>
        <v>0.79863240125559665</v>
      </c>
      <c r="AN73" s="78">
        <f t="shared" si="36"/>
        <v>0.97087700270411781</v>
      </c>
      <c r="AO73" s="78">
        <f t="shared" si="37"/>
        <v>2.0348270785589024</v>
      </c>
      <c r="AP73" s="79">
        <f t="shared" si="38"/>
        <v>0.7182466443426867</v>
      </c>
      <c r="AQ73" s="1" t="str">
        <f t="shared" si="39"/>
        <v>Pampeana4</v>
      </c>
      <c r="AR73" s="1" t="str">
        <f t="shared" si="40"/>
        <v>Buenos Aires4</v>
      </c>
      <c r="AS73" s="1" t="str">
        <f t="shared" si="41"/>
        <v>Intermedias</v>
      </c>
      <c r="AT73" s="1" t="str">
        <f t="shared" si="42"/>
        <v>Pampeana</v>
      </c>
      <c r="AU73" s="1" t="str">
        <f t="shared" ref="AU73:AU136" si="43">IF(AS73="Pequeñas","Pequeñas",CONCATENATE(AS73,AT73))</f>
        <v>IntermediasPampeana</v>
      </c>
    </row>
    <row r="74" spans="1:47" x14ac:dyDescent="0.25">
      <c r="A74" s="5" t="s">
        <v>462</v>
      </c>
      <c r="B74" s="6" t="s">
        <v>463</v>
      </c>
      <c r="C74" s="6" t="s">
        <v>461</v>
      </c>
      <c r="D74" s="3" t="str">
        <f>VLOOKUP(C74,Regiones!B$4:C$27,2)</f>
        <v>Noreste</v>
      </c>
      <c r="E74" s="16"/>
      <c r="F74" s="16"/>
      <c r="G74" s="16"/>
      <c r="H74" s="16" t="s">
        <v>4</v>
      </c>
      <c r="I74" s="16" t="s">
        <v>203</v>
      </c>
      <c r="J74" s="16" t="s">
        <v>6</v>
      </c>
      <c r="K74" s="4"/>
      <c r="L74" s="4" t="s">
        <v>6</v>
      </c>
      <c r="M74" s="289">
        <v>10</v>
      </c>
      <c r="N74" s="281" t="str">
        <f t="shared" si="24"/>
        <v>F10</v>
      </c>
      <c r="O74" s="282" t="str">
        <f>VLOOKUP(N74,'Adicional - Op 1'!$A$3:$B$79,2)</f>
        <v>F</v>
      </c>
      <c r="P74" s="293" t="str">
        <f t="shared" si="27"/>
        <v>F</v>
      </c>
      <c r="Q74" s="294" t="str">
        <f t="shared" si="25"/>
        <v>F10</v>
      </c>
      <c r="R74" s="282" t="str">
        <f>IF(OR(Q74='Adicional - Op 2'!$A$6,Q74='Adicional - Op 2'!$A$7, Q74='Adicional - Op 2'!$A$8,Q74='Adicional - Op 2'!$A$9,Q74='Adicional - Op 2'!$A$10,Q74='Adicional - Op 2'!$A$11,Q74='Adicional - Op 2'!$A$12,Q74='Adicional - Op 2'!$A$13,Q74='Adicional - Op 2'!$A$14), "A", "")</f>
        <v/>
      </c>
      <c r="S74" s="282" t="str">
        <f>IF(OR(Q74='Adicional - Op 2'!$A$15,Q74='Adicional - Op 2'!$A$16,Q74='Adicional - Op 2'!$A$17,Q74='Adicional - Op 2'!$A$18,Q74='Adicional - Op 2'!$A$19,Q74='Adicional - Op 2'!$A$20,Q74='Adicional - Op 2'!$A$21,Q74='Adicional - Op 2'!$A$22,Q74='Adicional - Op 2'!$A$23,Q74='Adicional - Op 2'!$A$24,Q74='Adicional - Op 2'!$A$25,Q74='Adicional - Op 2'!$A$26,Q74='Adicional - Op 2'!$A$27,Q74='Adicional - Op 2'!$A$28,Q74='Adicional - Op 2'!$A$29,Q74='Adicional - Op 2'!$A$30),"B","")</f>
        <v/>
      </c>
      <c r="T74" s="282" t="str">
        <f>IF(OR(Q74='Adicional - Op 2'!$A$31,Q74='Adicional - Op 2'!$A$32,Q74='Adicional - Op 2'!$A$33,Q74='Adicional - Op 2'!$A$34),"C","")</f>
        <v/>
      </c>
      <c r="U74" s="282" t="str">
        <f>IF(OR(Q74='Adicional - Op 2'!$A$35,Q74='Adicional - Op 2'!$A$36,Q74='Adicional - Op 2'!$A$37),"D","")</f>
        <v/>
      </c>
      <c r="V74" s="282" t="str">
        <f>IF(OR(Q74='Adicional - Op 2'!$A$38,Q74='Adicional - Op 2'!$A$39,Q74='Adicional - Op 2'!$A$40,Q74='Adicional - Op 2'!$A$41,Q74='Adicional - Op 2'!$A$42,Q74='Adicional - Op 2'!$A$43),"E","")</f>
        <v/>
      </c>
      <c r="W74" s="282" t="str">
        <f>IF(OR(Q74='Adicional - Op 2'!$A$44,Q74='Adicional - Op 2'!$A$45),"F","")</f>
        <v>F</v>
      </c>
      <c r="X74" s="295" t="str">
        <f t="shared" si="26"/>
        <v>F</v>
      </c>
      <c r="Y74" s="296" t="str">
        <f>IF(P74=X74, "OK", MAL)</f>
        <v>OK</v>
      </c>
      <c r="Z74" s="73">
        <v>52837</v>
      </c>
      <c r="AA74" s="17">
        <v>47004</v>
      </c>
      <c r="AB74" s="17">
        <v>37592</v>
      </c>
      <c r="AC74" s="17">
        <v>21008</v>
      </c>
      <c r="AD74" s="17">
        <v>16125</v>
      </c>
      <c r="AE74" s="20">
        <v>10043</v>
      </c>
      <c r="AF74" s="70" t="str">
        <f t="shared" si="28"/>
        <v>4</v>
      </c>
      <c r="AG74" s="61" t="str">
        <f t="shared" si="29"/>
        <v>5</v>
      </c>
      <c r="AH74" s="61" t="str">
        <f t="shared" si="30"/>
        <v>5</v>
      </c>
      <c r="AI74" s="61" t="str">
        <f t="shared" si="31"/>
        <v>5</v>
      </c>
      <c r="AJ74" s="61" t="str">
        <f t="shared" si="32"/>
        <v>5</v>
      </c>
      <c r="AK74" s="62" t="str">
        <f t="shared" si="33"/>
        <v>5</v>
      </c>
      <c r="AL74" s="77">
        <f t="shared" si="34"/>
        <v>1.3170881055043484</v>
      </c>
      <c r="AM74" s="78">
        <f t="shared" si="35"/>
        <v>2.1466848354816088</v>
      </c>
      <c r="AN74" s="78">
        <f t="shared" si="36"/>
        <v>5.6649470403676734</v>
      </c>
      <c r="AO74" s="78">
        <f t="shared" si="37"/>
        <v>2.6806238314639121</v>
      </c>
      <c r="AP74" s="79">
        <f t="shared" si="38"/>
        <v>4.8488390513660313</v>
      </c>
      <c r="AQ74" s="1" t="str">
        <f t="shared" si="39"/>
        <v>Noreste4</v>
      </c>
      <c r="AR74" s="1" t="str">
        <f t="shared" si="40"/>
        <v>Formosa4</v>
      </c>
      <c r="AS74" s="1" t="str">
        <f t="shared" si="41"/>
        <v>Intermedias</v>
      </c>
      <c r="AT74" s="1" t="str">
        <f t="shared" si="42"/>
        <v>Resto Extra Pampeana</v>
      </c>
      <c r="AU74" s="1" t="str">
        <f t="shared" si="43"/>
        <v>IntermediasResto Extra Pampeana</v>
      </c>
    </row>
    <row r="75" spans="1:47" x14ac:dyDescent="0.25">
      <c r="A75" s="60" t="s">
        <v>1208</v>
      </c>
      <c r="B75" s="9" t="s">
        <v>117</v>
      </c>
      <c r="C75" s="9" t="s">
        <v>662</v>
      </c>
      <c r="D75" s="3" t="str">
        <f>VLOOKUP(C75,Regiones!B$4:C$27,2)</f>
        <v>Comahue</v>
      </c>
      <c r="E75" s="10"/>
      <c r="F75" s="10"/>
      <c r="G75" s="10" t="s">
        <v>4</v>
      </c>
      <c r="H75" s="44"/>
      <c r="I75" s="10" t="s">
        <v>203</v>
      </c>
      <c r="J75" s="10" t="s">
        <v>6</v>
      </c>
      <c r="K75" s="11"/>
      <c r="L75" s="11" t="s">
        <v>6</v>
      </c>
      <c r="M75" s="289">
        <v>10</v>
      </c>
      <c r="N75" s="281" t="str">
        <f t="shared" si="24"/>
        <v>F10</v>
      </c>
      <c r="O75" s="282" t="str">
        <f>VLOOKUP(N75,'Adicional - Op 1'!$A$3:$B$79,2)</f>
        <v>F</v>
      </c>
      <c r="P75" s="293" t="str">
        <f t="shared" si="27"/>
        <v>F</v>
      </c>
      <c r="Q75" s="294" t="str">
        <f t="shared" si="25"/>
        <v>F10</v>
      </c>
      <c r="R75" s="282" t="str">
        <f>IF(OR(Q75='Adicional - Op 2'!$A$6,Q75='Adicional - Op 2'!$A$7, Q75='Adicional - Op 2'!$A$8,Q75='Adicional - Op 2'!$A$9,Q75='Adicional - Op 2'!$A$10,Q75='Adicional - Op 2'!$A$11,Q75='Adicional - Op 2'!$A$12,Q75='Adicional - Op 2'!$A$13,Q75='Adicional - Op 2'!$A$14), "A", "")</f>
        <v/>
      </c>
      <c r="S75" s="282" t="str">
        <f>IF(OR(Q75='Adicional - Op 2'!$A$15,Q75='Adicional - Op 2'!$A$16,Q75='Adicional - Op 2'!$A$17,Q75='Adicional - Op 2'!$A$18,Q75='Adicional - Op 2'!$A$19,Q75='Adicional - Op 2'!$A$20,Q75='Adicional - Op 2'!$A$21,Q75='Adicional - Op 2'!$A$22,Q75='Adicional - Op 2'!$A$23,Q75='Adicional - Op 2'!$A$24,Q75='Adicional - Op 2'!$A$25,Q75='Adicional - Op 2'!$A$26,Q75='Adicional - Op 2'!$A$27,Q75='Adicional - Op 2'!$A$28,Q75='Adicional - Op 2'!$A$29,Q75='Adicional - Op 2'!$A$30),"B","")</f>
        <v/>
      </c>
      <c r="T75" s="282" t="str">
        <f>IF(OR(Q75='Adicional - Op 2'!$A$31,Q75='Adicional - Op 2'!$A$32,Q75='Adicional - Op 2'!$A$33,Q75='Adicional - Op 2'!$A$34),"C","")</f>
        <v/>
      </c>
      <c r="U75" s="282" t="str">
        <f>IF(OR(Q75='Adicional - Op 2'!$A$35,Q75='Adicional - Op 2'!$A$36,Q75='Adicional - Op 2'!$A$37),"D","")</f>
        <v/>
      </c>
      <c r="V75" s="282" t="str">
        <f>IF(OR(Q75='Adicional - Op 2'!$A$38,Q75='Adicional - Op 2'!$A$39,Q75='Adicional - Op 2'!$A$40,Q75='Adicional - Op 2'!$A$41,Q75='Adicional - Op 2'!$A$42,Q75='Adicional - Op 2'!$A$43),"E","")</f>
        <v/>
      </c>
      <c r="W75" s="282" t="str">
        <f>IF(OR(Q75='Adicional - Op 2'!$A$44,Q75='Adicional - Op 2'!$A$45),"F","")</f>
        <v>F</v>
      </c>
      <c r="X75" s="295" t="str">
        <f t="shared" si="26"/>
        <v>F</v>
      </c>
      <c r="Y75" s="296" t="str">
        <f>IF(P75=X75, "OK", MAL)</f>
        <v>OK</v>
      </c>
      <c r="Z75" s="74">
        <v>52789</v>
      </c>
      <c r="AA75" s="12">
        <v>46948</v>
      </c>
      <c r="AB75" s="12">
        <v>40398</v>
      </c>
      <c r="AC75" s="12">
        <v>24346</v>
      </c>
      <c r="AD75" s="12">
        <v>12785</v>
      </c>
      <c r="AE75" s="13">
        <v>6452</v>
      </c>
      <c r="AF75" s="70" t="str">
        <f t="shared" si="28"/>
        <v>4</v>
      </c>
      <c r="AG75" s="61" t="str">
        <f t="shared" si="29"/>
        <v>5</v>
      </c>
      <c r="AH75" s="61" t="str">
        <f t="shared" si="30"/>
        <v>5</v>
      </c>
      <c r="AI75" s="61" t="str">
        <f t="shared" si="31"/>
        <v>5</v>
      </c>
      <c r="AJ75" s="61" t="str">
        <f t="shared" si="32"/>
        <v>5</v>
      </c>
      <c r="AK75" s="62" t="str">
        <f t="shared" si="33"/>
        <v>6</v>
      </c>
      <c r="AL75" s="77">
        <f t="shared" si="34"/>
        <v>1.3202980158428863</v>
      </c>
      <c r="AM75" s="78">
        <f t="shared" si="35"/>
        <v>1.4385794834701469</v>
      </c>
      <c r="AN75" s="78">
        <f t="shared" si="36"/>
        <v>4.9124229934543546</v>
      </c>
      <c r="AO75" s="78">
        <f t="shared" si="37"/>
        <v>6.6529048330973675</v>
      </c>
      <c r="AP75" s="79">
        <f t="shared" si="38"/>
        <v>7.0780952976213465</v>
      </c>
      <c r="AQ75" s="1" t="str">
        <f t="shared" si="39"/>
        <v>Comahue4</v>
      </c>
      <c r="AR75" s="1" t="str">
        <f t="shared" si="40"/>
        <v>Río Negro4</v>
      </c>
      <c r="AS75" s="1" t="str">
        <f t="shared" si="41"/>
        <v>Intermedias</v>
      </c>
      <c r="AT75" s="1" t="str">
        <f t="shared" si="42"/>
        <v>Comahue</v>
      </c>
      <c r="AU75" s="1" t="str">
        <f t="shared" si="43"/>
        <v>IntermediasComahue</v>
      </c>
    </row>
    <row r="76" spans="1:47" x14ac:dyDescent="0.25">
      <c r="A76" s="5" t="s">
        <v>754</v>
      </c>
      <c r="B76" s="6" t="s">
        <v>755</v>
      </c>
      <c r="C76" s="6" t="s">
        <v>753</v>
      </c>
      <c r="D76" s="3" t="str">
        <f>VLOOKUP(C76,Regiones!B$4:C$27,2)</f>
        <v>Patagonia</v>
      </c>
      <c r="E76" s="16"/>
      <c r="F76" s="16"/>
      <c r="G76" s="16" t="s">
        <v>4</v>
      </c>
      <c r="H76" s="16" t="s">
        <v>4</v>
      </c>
      <c r="I76" s="16" t="s">
        <v>203</v>
      </c>
      <c r="J76" s="16" t="s">
        <v>6</v>
      </c>
      <c r="K76" s="4"/>
      <c r="L76" s="4" t="s">
        <v>6</v>
      </c>
      <c r="M76" s="289">
        <v>10</v>
      </c>
      <c r="N76" s="281" t="str">
        <f t="shared" si="24"/>
        <v>F10</v>
      </c>
      <c r="O76" s="282" t="str">
        <f>VLOOKUP(N76,'Adicional - Op 1'!$A$3:$B$79,2)</f>
        <v>F</v>
      </c>
      <c r="P76" s="293" t="str">
        <f t="shared" si="27"/>
        <v>F</v>
      </c>
      <c r="Q76" s="294" t="str">
        <f t="shared" si="25"/>
        <v>F10</v>
      </c>
      <c r="R76" s="282" t="str">
        <f>IF(OR(Q76='Adicional - Op 2'!$A$6,Q76='Adicional - Op 2'!$A$7, Q76='Adicional - Op 2'!$A$8,Q76='Adicional - Op 2'!$A$9,Q76='Adicional - Op 2'!$A$10,Q76='Adicional - Op 2'!$A$11,Q76='Adicional - Op 2'!$A$12,Q76='Adicional - Op 2'!$A$13,Q76='Adicional - Op 2'!$A$14), "A", "")</f>
        <v/>
      </c>
      <c r="S76" s="282" t="str">
        <f>IF(OR(Q76='Adicional - Op 2'!$A$15,Q76='Adicional - Op 2'!$A$16,Q76='Adicional - Op 2'!$A$17,Q76='Adicional - Op 2'!$A$18,Q76='Adicional - Op 2'!$A$19,Q76='Adicional - Op 2'!$A$20,Q76='Adicional - Op 2'!$A$21,Q76='Adicional - Op 2'!$A$22,Q76='Adicional - Op 2'!$A$23,Q76='Adicional - Op 2'!$A$24,Q76='Adicional - Op 2'!$A$25,Q76='Adicional - Op 2'!$A$26,Q76='Adicional - Op 2'!$A$27,Q76='Adicional - Op 2'!$A$28,Q76='Adicional - Op 2'!$A$29,Q76='Adicional - Op 2'!$A$30),"B","")</f>
        <v/>
      </c>
      <c r="T76" s="282" t="str">
        <f>IF(OR(Q76='Adicional - Op 2'!$A$31,Q76='Adicional - Op 2'!$A$32,Q76='Adicional - Op 2'!$A$33,Q76='Adicional - Op 2'!$A$34),"C","")</f>
        <v/>
      </c>
      <c r="U76" s="282" t="str">
        <f>IF(OR(Q76='Adicional - Op 2'!$A$35,Q76='Adicional - Op 2'!$A$36,Q76='Adicional - Op 2'!$A$37),"D","")</f>
        <v/>
      </c>
      <c r="V76" s="282" t="str">
        <f>IF(OR(Q76='Adicional - Op 2'!$A$38,Q76='Adicional - Op 2'!$A$39,Q76='Adicional - Op 2'!$A$40,Q76='Adicional - Op 2'!$A$41,Q76='Adicional - Op 2'!$A$42,Q76='Adicional - Op 2'!$A$43),"E","")</f>
        <v/>
      </c>
      <c r="W76" s="282" t="str">
        <f>IF(OR(Q76='Adicional - Op 2'!$A$44,Q76='Adicional - Op 2'!$A$45),"F","")</f>
        <v>F</v>
      </c>
      <c r="X76" s="295" t="str">
        <f t="shared" si="26"/>
        <v>F</v>
      </c>
      <c r="Y76" s="296" t="str">
        <f>IF(P76=X76, "OK", MAL)</f>
        <v>OK</v>
      </c>
      <c r="Z76" s="74">
        <v>51733</v>
      </c>
      <c r="AA76" s="12">
        <v>36077</v>
      </c>
      <c r="AB76" s="12">
        <v>27899</v>
      </c>
      <c r="AC76" s="12">
        <v>20234</v>
      </c>
      <c r="AD76" s="12">
        <v>13366</v>
      </c>
      <c r="AE76" s="13">
        <v>3639</v>
      </c>
      <c r="AF76" s="70" t="str">
        <f t="shared" si="28"/>
        <v>4</v>
      </c>
      <c r="AG76" s="61" t="str">
        <f t="shared" si="29"/>
        <v>5</v>
      </c>
      <c r="AH76" s="61" t="str">
        <f t="shared" si="30"/>
        <v>5</v>
      </c>
      <c r="AI76" s="61" t="str">
        <f t="shared" si="31"/>
        <v>5</v>
      </c>
      <c r="AJ76" s="61" t="str">
        <f t="shared" si="32"/>
        <v>5</v>
      </c>
      <c r="AK76" s="62" t="str">
        <f t="shared" si="33"/>
        <v>7</v>
      </c>
      <c r="AL76" s="77">
        <f t="shared" si="34"/>
        <v>4.1141503322121107</v>
      </c>
      <c r="AM76" s="78">
        <f t="shared" si="35"/>
        <v>2.4736808810833457</v>
      </c>
      <c r="AN76" s="78">
        <f t="shared" si="36"/>
        <v>3.0886565285306431</v>
      </c>
      <c r="AO76" s="78">
        <f t="shared" si="37"/>
        <v>4.233669909761451</v>
      </c>
      <c r="AP76" s="79">
        <f t="shared" si="38"/>
        <v>13.894286985439679</v>
      </c>
      <c r="AQ76" s="1" t="str">
        <f t="shared" si="39"/>
        <v>Patagonia4</v>
      </c>
      <c r="AR76" s="1" t="str">
        <f t="shared" si="40"/>
        <v>Santa Cruz4</v>
      </c>
      <c r="AS76" s="1" t="str">
        <f t="shared" si="41"/>
        <v>Intermedias</v>
      </c>
      <c r="AT76" s="1" t="str">
        <f t="shared" si="42"/>
        <v>Patagonia</v>
      </c>
      <c r="AU76" s="1" t="str">
        <f t="shared" si="43"/>
        <v>IntermediasPatagonia</v>
      </c>
    </row>
    <row r="77" spans="1:47" x14ac:dyDescent="0.25">
      <c r="A77" s="60" t="s">
        <v>507</v>
      </c>
      <c r="B77" s="9" t="s">
        <v>508</v>
      </c>
      <c r="C77" s="9" t="s">
        <v>506</v>
      </c>
      <c r="D77" s="3" t="str">
        <f>VLOOKUP(C77,Regiones!B$4:C$27,2)</f>
        <v>Noroeste</v>
      </c>
      <c r="E77" s="10" t="s">
        <v>2</v>
      </c>
      <c r="F77" s="10"/>
      <c r="G77" s="10"/>
      <c r="H77" s="10" t="s">
        <v>4</v>
      </c>
      <c r="I77" s="10" t="s">
        <v>190</v>
      </c>
      <c r="J77" s="10" t="s">
        <v>3</v>
      </c>
      <c r="K77" s="11"/>
      <c r="L77" s="11" t="s">
        <v>3</v>
      </c>
      <c r="M77" s="289">
        <v>10</v>
      </c>
      <c r="N77" s="281" t="str">
        <f t="shared" si="24"/>
        <v>E10</v>
      </c>
      <c r="O77" s="282" t="str">
        <f>VLOOKUP(N77,'Adicional - Op 1'!$A$3:$B$79,2)</f>
        <v>E</v>
      </c>
      <c r="P77" s="293" t="str">
        <f t="shared" si="27"/>
        <v>E</v>
      </c>
      <c r="Q77" s="294" t="str">
        <f t="shared" si="25"/>
        <v>E10</v>
      </c>
      <c r="R77" s="282" t="str">
        <f>IF(OR(Q77='Adicional - Op 2'!$A$6,Q77='Adicional - Op 2'!$A$7, Q77='Adicional - Op 2'!$A$8,Q77='Adicional - Op 2'!$A$9,Q77='Adicional - Op 2'!$A$10,Q77='Adicional - Op 2'!$A$11,Q77='Adicional - Op 2'!$A$12,Q77='Adicional - Op 2'!$A$13,Q77='Adicional - Op 2'!$A$14), "A", "")</f>
        <v/>
      </c>
      <c r="S77" s="282" t="str">
        <f>IF(OR(Q77='Adicional - Op 2'!$A$15,Q77='Adicional - Op 2'!$A$16,Q77='Adicional - Op 2'!$A$17,Q77='Adicional - Op 2'!$A$18,Q77='Adicional - Op 2'!$A$19,Q77='Adicional - Op 2'!$A$20,Q77='Adicional - Op 2'!$A$21,Q77='Adicional - Op 2'!$A$22,Q77='Adicional - Op 2'!$A$23,Q77='Adicional - Op 2'!$A$24,Q77='Adicional - Op 2'!$A$25,Q77='Adicional - Op 2'!$A$26,Q77='Adicional - Op 2'!$A$27,Q77='Adicional - Op 2'!$A$28,Q77='Adicional - Op 2'!$A$29,Q77='Adicional - Op 2'!$A$30),"B","")</f>
        <v/>
      </c>
      <c r="T77" s="282" t="str">
        <f>IF(OR(Q77='Adicional - Op 2'!$A$31,Q77='Adicional - Op 2'!$A$32,Q77='Adicional - Op 2'!$A$33,Q77='Adicional - Op 2'!$A$34),"C","")</f>
        <v/>
      </c>
      <c r="U77" s="282" t="str">
        <f>IF(OR(Q77='Adicional - Op 2'!$A$35,Q77='Adicional - Op 2'!$A$36,Q77='Adicional - Op 2'!$A$37),"D","")</f>
        <v/>
      </c>
      <c r="V77" s="282" t="str">
        <f>IF(OR(Q77='Adicional - Op 2'!$A$38,Q77='Adicional - Op 2'!$A$39,Q77='Adicional - Op 2'!$A$40,Q77='Adicional - Op 2'!$A$41,Q77='Adicional - Op 2'!$A$42,Q77='Adicional - Op 2'!$A$43),"E","")</f>
        <v>E</v>
      </c>
      <c r="W77" s="282" t="str">
        <f>IF(OR(Q77='Adicional - Op 2'!$A$44,Q77='Adicional - Op 2'!$A$45),"F","")</f>
        <v/>
      </c>
      <c r="X77" s="295" t="str">
        <f t="shared" si="26"/>
        <v>E</v>
      </c>
      <c r="Y77" s="296" t="str">
        <f>IF(P77=X77, "OK", MAL)</f>
        <v>OK</v>
      </c>
      <c r="Z77" s="74">
        <v>50375</v>
      </c>
      <c r="AA77" s="12">
        <v>46561</v>
      </c>
      <c r="AB77" s="12">
        <v>38273</v>
      </c>
      <c r="AC77" s="12">
        <v>29355</v>
      </c>
      <c r="AD77" s="12">
        <v>20694</v>
      </c>
      <c r="AE77" s="13">
        <v>17076</v>
      </c>
      <c r="AF77" s="70" t="str">
        <f t="shared" si="28"/>
        <v>4</v>
      </c>
      <c r="AG77" s="61" t="str">
        <f t="shared" si="29"/>
        <v>5</v>
      </c>
      <c r="AH77" s="61" t="str">
        <f t="shared" si="30"/>
        <v>5</v>
      </c>
      <c r="AI77" s="61" t="str">
        <f t="shared" si="31"/>
        <v>5</v>
      </c>
      <c r="AJ77" s="61" t="str">
        <f t="shared" si="32"/>
        <v>5</v>
      </c>
      <c r="AK77" s="62" t="str">
        <f t="shared" si="33"/>
        <v>5</v>
      </c>
      <c r="AL77" s="77">
        <f t="shared" si="34"/>
        <v>0.88455751756429357</v>
      </c>
      <c r="AM77" s="78">
        <f t="shared" si="35"/>
        <v>1.880762277637793</v>
      </c>
      <c r="AN77" s="78">
        <f t="shared" si="36"/>
        <v>2.5439583199712756</v>
      </c>
      <c r="AO77" s="78">
        <f t="shared" si="37"/>
        <v>3.5580261380937026</v>
      </c>
      <c r="AP77" s="79">
        <f t="shared" si="38"/>
        <v>1.9402818140190383</v>
      </c>
      <c r="AQ77" s="1" t="str">
        <f t="shared" si="39"/>
        <v>Noroeste4</v>
      </c>
      <c r="AR77" s="1" t="str">
        <f t="shared" si="40"/>
        <v>Tucumán4</v>
      </c>
      <c r="AS77" s="1" t="str">
        <f t="shared" si="41"/>
        <v>Intermedias</v>
      </c>
      <c r="AT77" s="1" t="str">
        <f t="shared" si="42"/>
        <v>Resto Extra Pampeana</v>
      </c>
      <c r="AU77" s="1" t="str">
        <f t="shared" si="43"/>
        <v>IntermediasResto Extra Pampeana</v>
      </c>
    </row>
    <row r="78" spans="1:47" x14ac:dyDescent="0.25">
      <c r="A78" s="60" t="s">
        <v>1193</v>
      </c>
      <c r="B78" s="9" t="s">
        <v>638</v>
      </c>
      <c r="C78" s="9" t="s">
        <v>639</v>
      </c>
      <c r="D78" s="3" t="str">
        <f>VLOOKUP(C78,Regiones!B$4:C$27,2)</f>
        <v>Comahue</v>
      </c>
      <c r="E78" s="10" t="s">
        <v>2</v>
      </c>
      <c r="F78" s="10"/>
      <c r="G78" s="10" t="s">
        <v>4</v>
      </c>
      <c r="H78" s="10"/>
      <c r="I78" s="10" t="s">
        <v>190</v>
      </c>
      <c r="J78" s="10" t="s">
        <v>200</v>
      </c>
      <c r="K78" s="11"/>
      <c r="L78" s="11" t="s">
        <v>200</v>
      </c>
      <c r="M78" s="289">
        <v>10</v>
      </c>
      <c r="N78" s="281" t="str">
        <f t="shared" si="24"/>
        <v>D10</v>
      </c>
      <c r="O78" s="282" t="str">
        <f>VLOOKUP(N78,'Adicional - Op 1'!$A$3:$B$79,2)</f>
        <v>D</v>
      </c>
      <c r="P78" s="293" t="str">
        <f t="shared" si="27"/>
        <v>D</v>
      </c>
      <c r="Q78" s="294" t="str">
        <f t="shared" si="25"/>
        <v>D10</v>
      </c>
      <c r="R78" s="282" t="str">
        <f>IF(OR(Q78='Adicional - Op 2'!$A$6,Q78='Adicional - Op 2'!$A$7, Q78='Adicional - Op 2'!$A$8,Q78='Adicional - Op 2'!$A$9,Q78='Adicional - Op 2'!$A$10,Q78='Adicional - Op 2'!$A$11,Q78='Adicional - Op 2'!$A$12,Q78='Adicional - Op 2'!$A$13,Q78='Adicional - Op 2'!$A$14), "A", "")</f>
        <v/>
      </c>
      <c r="S78" s="282" t="str">
        <f>IF(OR(Q78='Adicional - Op 2'!$A$15,Q78='Adicional - Op 2'!$A$16,Q78='Adicional - Op 2'!$A$17,Q78='Adicional - Op 2'!$A$18,Q78='Adicional - Op 2'!$A$19,Q78='Adicional - Op 2'!$A$20,Q78='Adicional - Op 2'!$A$21,Q78='Adicional - Op 2'!$A$22,Q78='Adicional - Op 2'!$A$23,Q78='Adicional - Op 2'!$A$24,Q78='Adicional - Op 2'!$A$25,Q78='Adicional - Op 2'!$A$26,Q78='Adicional - Op 2'!$A$27,Q78='Adicional - Op 2'!$A$28,Q78='Adicional - Op 2'!$A$29,Q78='Adicional - Op 2'!$A$30),"B","")</f>
        <v/>
      </c>
      <c r="T78" s="282" t="str">
        <f>IF(OR(Q78='Adicional - Op 2'!$A$31,Q78='Adicional - Op 2'!$A$32,Q78='Adicional - Op 2'!$A$33,Q78='Adicional - Op 2'!$A$34),"C","")</f>
        <v/>
      </c>
      <c r="U78" s="282" t="str">
        <f>IF(OR(Q78='Adicional - Op 2'!$A$35,Q78='Adicional - Op 2'!$A$36,Q78='Adicional - Op 2'!$A$37),"D","")</f>
        <v>D</v>
      </c>
      <c r="V78" s="282" t="str">
        <f>IF(OR(Q78='Adicional - Op 2'!$A$38,Q78='Adicional - Op 2'!$A$39,Q78='Adicional - Op 2'!$A$40,Q78='Adicional - Op 2'!$A$41,Q78='Adicional - Op 2'!$A$42,Q78='Adicional - Op 2'!$A$43),"E","")</f>
        <v/>
      </c>
      <c r="W78" s="282" t="str">
        <f>IF(OR(Q78='Adicional - Op 2'!$A$44,Q78='Adicional - Op 2'!$A$45),"F","")</f>
        <v/>
      </c>
      <c r="X78" s="295" t="str">
        <f t="shared" si="26"/>
        <v>D</v>
      </c>
      <c r="Y78" s="296" t="str">
        <f>IF(P78=X78, "OK", MAL)</f>
        <v>OK</v>
      </c>
      <c r="Z78" s="74">
        <v>48637</v>
      </c>
      <c r="AA78" s="12">
        <v>45768</v>
      </c>
      <c r="AB78" s="12">
        <v>44711</v>
      </c>
      <c r="AC78" s="12">
        <v>33997</v>
      </c>
      <c r="AD78" s="12">
        <v>24092</v>
      </c>
      <c r="AE78" s="13">
        <v>11671</v>
      </c>
      <c r="AF78" s="70" t="str">
        <f t="shared" si="28"/>
        <v>5</v>
      </c>
      <c r="AG78" s="61" t="str">
        <f t="shared" si="29"/>
        <v>5</v>
      </c>
      <c r="AH78" s="61" t="str">
        <f t="shared" si="30"/>
        <v>5</v>
      </c>
      <c r="AI78" s="61" t="str">
        <f t="shared" si="31"/>
        <v>5</v>
      </c>
      <c r="AJ78" s="61" t="str">
        <f t="shared" si="32"/>
        <v>5</v>
      </c>
      <c r="AK78" s="62" t="str">
        <f t="shared" si="33"/>
        <v>5</v>
      </c>
      <c r="AL78" s="77">
        <f t="shared" si="34"/>
        <v>0.68240060136066871</v>
      </c>
      <c r="AM78" s="78">
        <f t="shared" si="35"/>
        <v>0.22235330880598314</v>
      </c>
      <c r="AN78" s="78">
        <f t="shared" si="36"/>
        <v>2.6281398218424847</v>
      </c>
      <c r="AO78" s="78">
        <f t="shared" si="37"/>
        <v>3.5039142688403273</v>
      </c>
      <c r="AP78" s="79">
        <f t="shared" si="38"/>
        <v>7.51683675312582</v>
      </c>
      <c r="AQ78" s="1" t="str">
        <f t="shared" si="39"/>
        <v>Comahue5</v>
      </c>
      <c r="AR78" s="1" t="str">
        <f t="shared" si="40"/>
        <v>Neuquén5</v>
      </c>
      <c r="AS78" s="1" t="str">
        <f t="shared" si="41"/>
        <v>Intermedias</v>
      </c>
      <c r="AT78" s="1" t="str">
        <f t="shared" si="42"/>
        <v>Comahue</v>
      </c>
      <c r="AU78" s="1" t="str">
        <f t="shared" si="43"/>
        <v>IntermediasComahue</v>
      </c>
    </row>
    <row r="79" spans="1:47" x14ac:dyDescent="0.25">
      <c r="A79" s="21" t="s">
        <v>285</v>
      </c>
      <c r="B79" s="18" t="s">
        <v>9</v>
      </c>
      <c r="C79" s="18" t="s">
        <v>276</v>
      </c>
      <c r="D79" s="3" t="str">
        <f>VLOOKUP(C79,Regiones!B$4:C$27,2)</f>
        <v>Centro</v>
      </c>
      <c r="E79" s="19"/>
      <c r="F79" s="19"/>
      <c r="G79" s="19"/>
      <c r="H79" s="19" t="s">
        <v>4</v>
      </c>
      <c r="I79" s="19" t="s">
        <v>203</v>
      </c>
      <c r="J79" s="19" t="s">
        <v>6</v>
      </c>
      <c r="K79" s="52"/>
      <c r="L79" s="52" t="s">
        <v>6</v>
      </c>
      <c r="M79" s="289">
        <v>10</v>
      </c>
      <c r="N79" s="281" t="str">
        <f t="shared" si="24"/>
        <v>F10</v>
      </c>
      <c r="O79" s="282" t="str">
        <f>VLOOKUP(N79,'Adicional - Op 1'!$A$3:$B$79,2)</f>
        <v>F</v>
      </c>
      <c r="P79" s="293" t="str">
        <f t="shared" si="27"/>
        <v>F</v>
      </c>
      <c r="Q79" s="294" t="str">
        <f t="shared" si="25"/>
        <v>F10</v>
      </c>
      <c r="R79" s="282" t="str">
        <f>IF(OR(Q79='Adicional - Op 2'!$A$6,Q79='Adicional - Op 2'!$A$7, Q79='Adicional - Op 2'!$A$8,Q79='Adicional - Op 2'!$A$9,Q79='Adicional - Op 2'!$A$10,Q79='Adicional - Op 2'!$A$11,Q79='Adicional - Op 2'!$A$12,Q79='Adicional - Op 2'!$A$13,Q79='Adicional - Op 2'!$A$14), "A", "")</f>
        <v/>
      </c>
      <c r="S79" s="282" t="str">
        <f>IF(OR(Q79='Adicional - Op 2'!$A$15,Q79='Adicional - Op 2'!$A$16,Q79='Adicional - Op 2'!$A$17,Q79='Adicional - Op 2'!$A$18,Q79='Adicional - Op 2'!$A$19,Q79='Adicional - Op 2'!$A$20,Q79='Adicional - Op 2'!$A$21,Q79='Adicional - Op 2'!$A$22,Q79='Adicional - Op 2'!$A$23,Q79='Adicional - Op 2'!$A$24,Q79='Adicional - Op 2'!$A$25,Q79='Adicional - Op 2'!$A$26,Q79='Adicional - Op 2'!$A$27,Q79='Adicional - Op 2'!$A$28,Q79='Adicional - Op 2'!$A$29,Q79='Adicional - Op 2'!$A$30),"B","")</f>
        <v/>
      </c>
      <c r="T79" s="282" t="str">
        <f>IF(OR(Q79='Adicional - Op 2'!$A$31,Q79='Adicional - Op 2'!$A$32,Q79='Adicional - Op 2'!$A$33,Q79='Adicional - Op 2'!$A$34),"C","")</f>
        <v/>
      </c>
      <c r="U79" s="282" t="str">
        <f>IF(OR(Q79='Adicional - Op 2'!$A$35,Q79='Adicional - Op 2'!$A$36,Q79='Adicional - Op 2'!$A$37),"D","")</f>
        <v/>
      </c>
      <c r="V79" s="282" t="str">
        <f>IF(OR(Q79='Adicional - Op 2'!$A$38,Q79='Adicional - Op 2'!$A$39,Q79='Adicional - Op 2'!$A$40,Q79='Adicional - Op 2'!$A$41,Q79='Adicional - Op 2'!$A$42,Q79='Adicional - Op 2'!$A$43),"E","")</f>
        <v/>
      </c>
      <c r="W79" s="282" t="str">
        <f>IF(OR(Q79='Adicional - Op 2'!$A$44,Q79='Adicional - Op 2'!$A$45),"F","")</f>
        <v>F</v>
      </c>
      <c r="X79" s="295" t="str">
        <f t="shared" si="26"/>
        <v>F</v>
      </c>
      <c r="Y79" s="296" t="str">
        <f>IF(P79=X79, "OK", MAL)</f>
        <v>OK</v>
      </c>
      <c r="Z79" s="73">
        <v>48140</v>
      </c>
      <c r="AA79" s="17">
        <v>42538</v>
      </c>
      <c r="AB79" s="17">
        <v>37248</v>
      </c>
      <c r="AC79" s="17">
        <v>30668</v>
      </c>
      <c r="AD79" s="17">
        <v>24371</v>
      </c>
      <c r="AE79" s="20">
        <v>19366</v>
      </c>
      <c r="AF79" s="70" t="str">
        <f t="shared" si="28"/>
        <v>5</v>
      </c>
      <c r="AG79" s="61" t="str">
        <f t="shared" si="29"/>
        <v>5</v>
      </c>
      <c r="AH79" s="61" t="str">
        <f t="shared" si="30"/>
        <v>5</v>
      </c>
      <c r="AI79" s="61" t="str">
        <f t="shared" si="31"/>
        <v>5</v>
      </c>
      <c r="AJ79" s="61" t="str">
        <f t="shared" si="32"/>
        <v>5</v>
      </c>
      <c r="AK79" s="62" t="str">
        <f t="shared" si="33"/>
        <v>5</v>
      </c>
      <c r="AL79" s="77">
        <f t="shared" si="34"/>
        <v>1.3934632686064641</v>
      </c>
      <c r="AM79" s="78">
        <f t="shared" si="35"/>
        <v>1.2703543697366804</v>
      </c>
      <c r="AN79" s="78">
        <f t="shared" si="36"/>
        <v>1.8577507695446553</v>
      </c>
      <c r="AO79" s="78">
        <f t="shared" si="37"/>
        <v>2.3248721034421886</v>
      </c>
      <c r="AP79" s="79">
        <f t="shared" si="38"/>
        <v>2.3253743644782894</v>
      </c>
      <c r="AQ79" s="1" t="str">
        <f t="shared" si="39"/>
        <v>Centro5</v>
      </c>
      <c r="AR79" s="1" t="str">
        <f t="shared" si="40"/>
        <v>Córdoba5</v>
      </c>
      <c r="AS79" s="1" t="str">
        <f t="shared" si="41"/>
        <v>Intermedias</v>
      </c>
      <c r="AT79" s="1" t="str">
        <f t="shared" si="42"/>
        <v>Resto Extra Pampeana</v>
      </c>
      <c r="AU79" s="1" t="str">
        <f t="shared" si="43"/>
        <v>IntermediasResto Extra Pampeana</v>
      </c>
    </row>
    <row r="80" spans="1:47" x14ac:dyDescent="0.25">
      <c r="A80" s="2" t="s">
        <v>1246</v>
      </c>
      <c r="B80" s="18" t="s">
        <v>79</v>
      </c>
      <c r="C80" s="18" t="s">
        <v>276</v>
      </c>
      <c r="D80" s="3" t="str">
        <f>VLOOKUP(C80,Regiones!B$4:C$27,2)</f>
        <v>Centro</v>
      </c>
      <c r="E80" s="19" t="s">
        <v>2</v>
      </c>
      <c r="F80" s="19"/>
      <c r="G80" s="19"/>
      <c r="H80" s="19" t="s">
        <v>4</v>
      </c>
      <c r="I80" s="19" t="s">
        <v>190</v>
      </c>
      <c r="J80" s="19" t="s">
        <v>200</v>
      </c>
      <c r="K80" s="52"/>
      <c r="L80" s="52" t="s">
        <v>200</v>
      </c>
      <c r="M80" s="289">
        <v>10</v>
      </c>
      <c r="N80" s="281" t="str">
        <f t="shared" si="24"/>
        <v>D10</v>
      </c>
      <c r="O80" s="282" t="str">
        <f>VLOOKUP(N80,'Adicional - Op 1'!$A$3:$B$79,2)</f>
        <v>D</v>
      </c>
      <c r="P80" s="293" t="str">
        <f t="shared" si="27"/>
        <v>D</v>
      </c>
      <c r="Q80" s="294" t="str">
        <f t="shared" si="25"/>
        <v>D10</v>
      </c>
      <c r="R80" s="282" t="str">
        <f>IF(OR(Q80='Adicional - Op 2'!$A$6,Q80='Adicional - Op 2'!$A$7, Q80='Adicional - Op 2'!$A$8,Q80='Adicional - Op 2'!$A$9,Q80='Adicional - Op 2'!$A$10,Q80='Adicional - Op 2'!$A$11,Q80='Adicional - Op 2'!$A$12,Q80='Adicional - Op 2'!$A$13,Q80='Adicional - Op 2'!$A$14), "A", "")</f>
        <v/>
      </c>
      <c r="S80" s="282" t="str">
        <f>IF(OR(Q80='Adicional - Op 2'!$A$15,Q80='Adicional - Op 2'!$A$16,Q80='Adicional - Op 2'!$A$17,Q80='Adicional - Op 2'!$A$18,Q80='Adicional - Op 2'!$A$19,Q80='Adicional - Op 2'!$A$20,Q80='Adicional - Op 2'!$A$21,Q80='Adicional - Op 2'!$A$22,Q80='Adicional - Op 2'!$A$23,Q80='Adicional - Op 2'!$A$24,Q80='Adicional - Op 2'!$A$25,Q80='Adicional - Op 2'!$A$26,Q80='Adicional - Op 2'!$A$27,Q80='Adicional - Op 2'!$A$28,Q80='Adicional - Op 2'!$A$29,Q80='Adicional - Op 2'!$A$30),"B","")</f>
        <v/>
      </c>
      <c r="T80" s="282" t="str">
        <f>IF(OR(Q80='Adicional - Op 2'!$A$31,Q80='Adicional - Op 2'!$A$32,Q80='Adicional - Op 2'!$A$33,Q80='Adicional - Op 2'!$A$34),"C","")</f>
        <v/>
      </c>
      <c r="U80" s="282" t="str">
        <f>IF(OR(Q80='Adicional - Op 2'!$A$35,Q80='Adicional - Op 2'!$A$36,Q80='Adicional - Op 2'!$A$37),"D","")</f>
        <v>D</v>
      </c>
      <c r="V80" s="282" t="str">
        <f>IF(OR(Q80='Adicional - Op 2'!$A$38,Q80='Adicional - Op 2'!$A$39,Q80='Adicional - Op 2'!$A$40,Q80='Adicional - Op 2'!$A$41,Q80='Adicional - Op 2'!$A$42,Q80='Adicional - Op 2'!$A$43),"E","")</f>
        <v/>
      </c>
      <c r="W80" s="282" t="str">
        <f>IF(OR(Q80='Adicional - Op 2'!$A$44,Q80='Adicional - Op 2'!$A$45),"F","")</f>
        <v/>
      </c>
      <c r="X80" s="295" t="str">
        <f t="shared" si="26"/>
        <v>D</v>
      </c>
      <c r="Y80" s="296" t="str">
        <f>IF(P80=X80, "OK", MAL)</f>
        <v>OK</v>
      </c>
      <c r="Z80" s="73">
        <v>47770</v>
      </c>
      <c r="AA80" s="17">
        <v>40631</v>
      </c>
      <c r="AB80" s="17">
        <v>31444</v>
      </c>
      <c r="AC80" s="17">
        <v>23195</v>
      </c>
      <c r="AD80" s="17">
        <v>18682</v>
      </c>
      <c r="AE80" s="20">
        <v>12556</v>
      </c>
      <c r="AF80" s="70" t="str">
        <f t="shared" si="28"/>
        <v>5</v>
      </c>
      <c r="AG80" s="61" t="str">
        <f t="shared" si="29"/>
        <v>5</v>
      </c>
      <c r="AH80" s="61" t="str">
        <f t="shared" si="30"/>
        <v>5</v>
      </c>
      <c r="AI80" s="61" t="str">
        <f t="shared" si="31"/>
        <v>5</v>
      </c>
      <c r="AJ80" s="61" t="str">
        <f t="shared" si="32"/>
        <v>5</v>
      </c>
      <c r="AK80" s="62" t="str">
        <f t="shared" si="33"/>
        <v>5</v>
      </c>
      <c r="AL80" s="77">
        <f t="shared" si="34"/>
        <v>1.8270778148250411</v>
      </c>
      <c r="AM80" s="78">
        <f t="shared" si="35"/>
        <v>2.4664577038849225</v>
      </c>
      <c r="AN80" s="78">
        <f t="shared" si="36"/>
        <v>2.9232711212581166</v>
      </c>
      <c r="AO80" s="78">
        <f t="shared" si="37"/>
        <v>2.1873415453061087</v>
      </c>
      <c r="AP80" s="79">
        <f t="shared" si="38"/>
        <v>4.053622937939859</v>
      </c>
      <c r="AQ80" s="1" t="str">
        <f t="shared" si="39"/>
        <v>Centro5</v>
      </c>
      <c r="AR80" s="1" t="str">
        <f t="shared" si="40"/>
        <v>Córdoba5</v>
      </c>
      <c r="AS80" s="1" t="str">
        <f t="shared" si="41"/>
        <v>Intermedias</v>
      </c>
      <c r="AT80" s="1" t="str">
        <f t="shared" si="42"/>
        <v>Resto Extra Pampeana</v>
      </c>
      <c r="AU80" s="1" t="str">
        <f t="shared" si="43"/>
        <v>IntermediasResto Extra Pampeana</v>
      </c>
    </row>
    <row r="81" spans="1:47" x14ac:dyDescent="0.25">
      <c r="A81" s="5" t="s">
        <v>53</v>
      </c>
      <c r="B81" s="6" t="s">
        <v>53</v>
      </c>
      <c r="C81" s="6" t="s">
        <v>36</v>
      </c>
      <c r="D81" s="3" t="str">
        <f>VLOOKUP(C81,Regiones!B$4:C$27,2)</f>
        <v>Pampeana</v>
      </c>
      <c r="E81" s="16"/>
      <c r="F81" s="16"/>
      <c r="G81" s="16"/>
      <c r="H81" s="16"/>
      <c r="I81" s="16"/>
      <c r="J81" s="16" t="s">
        <v>6</v>
      </c>
      <c r="K81" s="4"/>
      <c r="L81" s="4" t="s">
        <v>6</v>
      </c>
      <c r="M81" s="289">
        <v>10</v>
      </c>
      <c r="N81" s="281" t="str">
        <f t="shared" si="24"/>
        <v>F10</v>
      </c>
      <c r="O81" s="282" t="str">
        <f>VLOOKUP(N81,'Adicional - Op 1'!$A$3:$B$79,2)</f>
        <v>F</v>
      </c>
      <c r="P81" s="293" t="str">
        <f t="shared" si="27"/>
        <v>F</v>
      </c>
      <c r="Q81" s="294" t="str">
        <f t="shared" si="25"/>
        <v>F10</v>
      </c>
      <c r="R81" s="282" t="str">
        <f>IF(OR(Q81='Adicional - Op 2'!$A$6,Q81='Adicional - Op 2'!$A$7, Q81='Adicional - Op 2'!$A$8,Q81='Adicional - Op 2'!$A$9,Q81='Adicional - Op 2'!$A$10,Q81='Adicional - Op 2'!$A$11,Q81='Adicional - Op 2'!$A$12,Q81='Adicional - Op 2'!$A$13,Q81='Adicional - Op 2'!$A$14), "A", "")</f>
        <v/>
      </c>
      <c r="S81" s="282" t="str">
        <f>IF(OR(Q81='Adicional - Op 2'!$A$15,Q81='Adicional - Op 2'!$A$16,Q81='Adicional - Op 2'!$A$17,Q81='Adicional - Op 2'!$A$18,Q81='Adicional - Op 2'!$A$19,Q81='Adicional - Op 2'!$A$20,Q81='Adicional - Op 2'!$A$21,Q81='Adicional - Op 2'!$A$22,Q81='Adicional - Op 2'!$A$23,Q81='Adicional - Op 2'!$A$24,Q81='Adicional - Op 2'!$A$25,Q81='Adicional - Op 2'!$A$26,Q81='Adicional - Op 2'!$A$27,Q81='Adicional - Op 2'!$A$28,Q81='Adicional - Op 2'!$A$29,Q81='Adicional - Op 2'!$A$30),"B","")</f>
        <v/>
      </c>
      <c r="T81" s="282" t="str">
        <f>IF(OR(Q81='Adicional - Op 2'!$A$31,Q81='Adicional - Op 2'!$A$32,Q81='Adicional - Op 2'!$A$33,Q81='Adicional - Op 2'!$A$34),"C","")</f>
        <v/>
      </c>
      <c r="U81" s="282" t="str">
        <f>IF(OR(Q81='Adicional - Op 2'!$A$35,Q81='Adicional - Op 2'!$A$36,Q81='Adicional - Op 2'!$A$37),"D","")</f>
        <v/>
      </c>
      <c r="V81" s="282" t="str">
        <f>IF(OR(Q81='Adicional - Op 2'!$A$38,Q81='Adicional - Op 2'!$A$39,Q81='Adicional - Op 2'!$A$40,Q81='Adicional - Op 2'!$A$41,Q81='Adicional - Op 2'!$A$42,Q81='Adicional - Op 2'!$A$43),"E","")</f>
        <v/>
      </c>
      <c r="W81" s="282" t="str">
        <f>IF(OR(Q81='Adicional - Op 2'!$A$44,Q81='Adicional - Op 2'!$A$45),"F","")</f>
        <v>F</v>
      </c>
      <c r="X81" s="295" t="str">
        <f t="shared" si="26"/>
        <v>F</v>
      </c>
      <c r="Y81" s="296" t="str">
        <f>IF(P81=X81, "OK", MAL)</f>
        <v>OK</v>
      </c>
      <c r="Z81" s="73">
        <v>47452</v>
      </c>
      <c r="AA81" s="17">
        <v>42151</v>
      </c>
      <c r="AB81" s="17">
        <v>36841</v>
      </c>
      <c r="AC81" s="17">
        <v>27375</v>
      </c>
      <c r="AD81" s="17">
        <v>23365</v>
      </c>
      <c r="AE81" s="20">
        <v>17960</v>
      </c>
      <c r="AF81" s="70" t="str">
        <f t="shared" si="28"/>
        <v>5</v>
      </c>
      <c r="AG81" s="61" t="str">
        <f t="shared" si="29"/>
        <v>5</v>
      </c>
      <c r="AH81" s="61" t="str">
        <f t="shared" si="30"/>
        <v>5</v>
      </c>
      <c r="AI81" s="61" t="str">
        <f t="shared" si="31"/>
        <v>5</v>
      </c>
      <c r="AJ81" s="61" t="str">
        <f t="shared" si="32"/>
        <v>5</v>
      </c>
      <c r="AK81" s="62" t="str">
        <f t="shared" si="33"/>
        <v>5</v>
      </c>
      <c r="AL81" s="77">
        <f t="shared" si="34"/>
        <v>1.3338767001603069</v>
      </c>
      <c r="AM81" s="78">
        <f t="shared" si="35"/>
        <v>1.2881409266923198</v>
      </c>
      <c r="AN81" s="78">
        <f t="shared" si="36"/>
        <v>2.8522407647600221</v>
      </c>
      <c r="AO81" s="78">
        <f t="shared" si="37"/>
        <v>1.5965204670649522</v>
      </c>
      <c r="AP81" s="79">
        <f t="shared" si="38"/>
        <v>2.6658353791060438</v>
      </c>
      <c r="AQ81" s="1" t="str">
        <f t="shared" si="39"/>
        <v>Pampeana5</v>
      </c>
      <c r="AR81" s="1" t="str">
        <f t="shared" si="40"/>
        <v>Buenos Aires5</v>
      </c>
      <c r="AS81" s="1" t="str">
        <f t="shared" si="41"/>
        <v>Intermedias</v>
      </c>
      <c r="AT81" s="1" t="str">
        <f t="shared" si="42"/>
        <v>Pampeana</v>
      </c>
      <c r="AU81" s="1" t="str">
        <f t="shared" si="43"/>
        <v>IntermediasPampeana</v>
      </c>
    </row>
    <row r="82" spans="1:47" x14ac:dyDescent="0.25">
      <c r="A82" s="60" t="s">
        <v>773</v>
      </c>
      <c r="B82" s="9" t="s">
        <v>774</v>
      </c>
      <c r="C82" s="9" t="s">
        <v>767</v>
      </c>
      <c r="D82" s="3" t="str">
        <f>VLOOKUP(C82,Regiones!B$4:C$27,2)</f>
        <v>Pampeana</v>
      </c>
      <c r="E82" s="10"/>
      <c r="F82" s="10"/>
      <c r="G82" s="10"/>
      <c r="H82" s="10" t="s">
        <v>4</v>
      </c>
      <c r="I82" s="10" t="s">
        <v>203</v>
      </c>
      <c r="J82" s="10" t="s">
        <v>6</v>
      </c>
      <c r="K82" s="11"/>
      <c r="L82" s="11" t="s">
        <v>6</v>
      </c>
      <c r="M82" s="289">
        <v>10</v>
      </c>
      <c r="N82" s="281" t="str">
        <f t="shared" si="24"/>
        <v>F10</v>
      </c>
      <c r="O82" s="282" t="str">
        <f>VLOOKUP(N82,'Adicional - Op 1'!$A$3:$B$79,2)</f>
        <v>F</v>
      </c>
      <c r="P82" s="293" t="str">
        <f t="shared" si="27"/>
        <v>F</v>
      </c>
      <c r="Q82" s="294" t="str">
        <f t="shared" si="25"/>
        <v>F10</v>
      </c>
      <c r="R82" s="282" t="str">
        <f>IF(OR(Q82='Adicional - Op 2'!$A$6,Q82='Adicional - Op 2'!$A$7, Q82='Adicional - Op 2'!$A$8,Q82='Adicional - Op 2'!$A$9,Q82='Adicional - Op 2'!$A$10,Q82='Adicional - Op 2'!$A$11,Q82='Adicional - Op 2'!$A$12,Q82='Adicional - Op 2'!$A$13,Q82='Adicional - Op 2'!$A$14), "A", "")</f>
        <v/>
      </c>
      <c r="S82" s="282" t="str">
        <f>IF(OR(Q82='Adicional - Op 2'!$A$15,Q82='Adicional - Op 2'!$A$16,Q82='Adicional - Op 2'!$A$17,Q82='Adicional - Op 2'!$A$18,Q82='Adicional - Op 2'!$A$19,Q82='Adicional - Op 2'!$A$20,Q82='Adicional - Op 2'!$A$21,Q82='Adicional - Op 2'!$A$22,Q82='Adicional - Op 2'!$A$23,Q82='Adicional - Op 2'!$A$24,Q82='Adicional - Op 2'!$A$25,Q82='Adicional - Op 2'!$A$26,Q82='Adicional - Op 2'!$A$27,Q82='Adicional - Op 2'!$A$28,Q82='Adicional - Op 2'!$A$29,Q82='Adicional - Op 2'!$A$30),"B","")</f>
        <v/>
      </c>
      <c r="T82" s="282" t="str">
        <f>IF(OR(Q82='Adicional - Op 2'!$A$31,Q82='Adicional - Op 2'!$A$32,Q82='Adicional - Op 2'!$A$33,Q82='Adicional - Op 2'!$A$34),"C","")</f>
        <v/>
      </c>
      <c r="U82" s="282" t="str">
        <f>IF(OR(Q82='Adicional - Op 2'!$A$35,Q82='Adicional - Op 2'!$A$36,Q82='Adicional - Op 2'!$A$37),"D","")</f>
        <v/>
      </c>
      <c r="V82" s="282" t="str">
        <f>IF(OR(Q82='Adicional - Op 2'!$A$38,Q82='Adicional - Op 2'!$A$39,Q82='Adicional - Op 2'!$A$40,Q82='Adicional - Op 2'!$A$41,Q82='Adicional - Op 2'!$A$42,Q82='Adicional - Op 2'!$A$43),"E","")</f>
        <v/>
      </c>
      <c r="W82" s="282" t="str">
        <f>IF(OR(Q82='Adicional - Op 2'!$A$44,Q82='Adicional - Op 2'!$A$45),"F","")</f>
        <v>F</v>
      </c>
      <c r="X82" s="295" t="str">
        <f t="shared" si="26"/>
        <v>F</v>
      </c>
      <c r="Y82" s="296" t="str">
        <f>IF(P82=X82, "OK", MAL)</f>
        <v>OK</v>
      </c>
      <c r="Z82" s="74">
        <v>47374</v>
      </c>
      <c r="AA82" s="12">
        <v>44144</v>
      </c>
      <c r="AB82" s="12">
        <v>41161</v>
      </c>
      <c r="AC82" s="12">
        <v>36338</v>
      </c>
      <c r="AD82" s="12">
        <v>25148</v>
      </c>
      <c r="AE82" s="13">
        <v>14480</v>
      </c>
      <c r="AF82" s="70" t="str">
        <f t="shared" si="28"/>
        <v>5</v>
      </c>
      <c r="AG82" s="61" t="str">
        <f t="shared" si="29"/>
        <v>5</v>
      </c>
      <c r="AH82" s="61" t="str">
        <f t="shared" si="30"/>
        <v>5</v>
      </c>
      <c r="AI82" s="61" t="str">
        <f t="shared" si="31"/>
        <v>5</v>
      </c>
      <c r="AJ82" s="61" t="str">
        <f t="shared" si="32"/>
        <v>5</v>
      </c>
      <c r="AK82" s="62" t="str">
        <f t="shared" si="33"/>
        <v>5</v>
      </c>
      <c r="AL82" s="77">
        <f t="shared" si="34"/>
        <v>0.79302204991272729</v>
      </c>
      <c r="AM82" s="78">
        <f t="shared" si="35"/>
        <v>0.6672907825224984</v>
      </c>
      <c r="AN82" s="78">
        <f t="shared" si="36"/>
        <v>1.1871732537620285</v>
      </c>
      <c r="AO82" s="78">
        <f t="shared" si="37"/>
        <v>3.7494389623173268</v>
      </c>
      <c r="AP82" s="79">
        <f t="shared" si="38"/>
        <v>5.6752998946163622</v>
      </c>
      <c r="AQ82" s="1" t="str">
        <f t="shared" si="39"/>
        <v>Pampeana5</v>
      </c>
      <c r="AR82" s="1" t="str">
        <f t="shared" si="40"/>
        <v>Santa Fe5</v>
      </c>
      <c r="AS82" s="1" t="str">
        <f t="shared" si="41"/>
        <v>Intermedias</v>
      </c>
      <c r="AT82" s="1" t="str">
        <f t="shared" si="42"/>
        <v>Pampeana</v>
      </c>
      <c r="AU82" s="1" t="str">
        <f t="shared" si="43"/>
        <v>IntermediasPampeana</v>
      </c>
    </row>
    <row r="83" spans="1:47" x14ac:dyDescent="0.25">
      <c r="A83" s="5" t="s">
        <v>54</v>
      </c>
      <c r="B83" s="6" t="s">
        <v>54</v>
      </c>
      <c r="C83" s="6" t="s">
        <v>36</v>
      </c>
      <c r="D83" s="3" t="str">
        <f>VLOOKUP(C83,Regiones!B$4:C$27,2)</f>
        <v>Pampeana</v>
      </c>
      <c r="E83" s="16"/>
      <c r="F83" s="16"/>
      <c r="G83" s="16"/>
      <c r="H83" s="16"/>
      <c r="I83" s="16"/>
      <c r="J83" s="16" t="s">
        <v>6</v>
      </c>
      <c r="K83" s="4"/>
      <c r="L83" s="4" t="s">
        <v>6</v>
      </c>
      <c r="M83" s="289">
        <v>10</v>
      </c>
      <c r="N83" s="281" t="str">
        <f t="shared" ref="N83:N146" si="44">CONCATENATE(L83,M83)</f>
        <v>F10</v>
      </c>
      <c r="O83" s="282" t="str">
        <f>VLOOKUP(N83,'Adicional - Op 1'!$A$3:$B$79,2)</f>
        <v>F</v>
      </c>
      <c r="P83" s="293" t="str">
        <f t="shared" si="27"/>
        <v>F</v>
      </c>
      <c r="Q83" s="294" t="str">
        <f t="shared" ref="Q83:Q146" si="45">CONCATENATE(L83,M83)</f>
        <v>F10</v>
      </c>
      <c r="R83" s="282" t="str">
        <f>IF(OR(Q83='Adicional - Op 2'!$A$6,Q83='Adicional - Op 2'!$A$7, Q83='Adicional - Op 2'!$A$8,Q83='Adicional - Op 2'!$A$9,Q83='Adicional - Op 2'!$A$10,Q83='Adicional - Op 2'!$A$11,Q83='Adicional - Op 2'!$A$12,Q83='Adicional - Op 2'!$A$13,Q83='Adicional - Op 2'!$A$14), "A", "")</f>
        <v/>
      </c>
      <c r="S83" s="282" t="str">
        <f>IF(OR(Q83='Adicional - Op 2'!$A$15,Q83='Adicional - Op 2'!$A$16,Q83='Adicional - Op 2'!$A$17,Q83='Adicional - Op 2'!$A$18,Q83='Adicional - Op 2'!$A$19,Q83='Adicional - Op 2'!$A$20,Q83='Adicional - Op 2'!$A$21,Q83='Adicional - Op 2'!$A$22,Q83='Adicional - Op 2'!$A$23,Q83='Adicional - Op 2'!$A$24,Q83='Adicional - Op 2'!$A$25,Q83='Adicional - Op 2'!$A$26,Q83='Adicional - Op 2'!$A$27,Q83='Adicional - Op 2'!$A$28,Q83='Adicional - Op 2'!$A$29,Q83='Adicional - Op 2'!$A$30),"B","")</f>
        <v/>
      </c>
      <c r="T83" s="282" t="str">
        <f>IF(OR(Q83='Adicional - Op 2'!$A$31,Q83='Adicional - Op 2'!$A$32,Q83='Adicional - Op 2'!$A$33,Q83='Adicional - Op 2'!$A$34),"C","")</f>
        <v/>
      </c>
      <c r="U83" s="282" t="str">
        <f>IF(OR(Q83='Adicional - Op 2'!$A$35,Q83='Adicional - Op 2'!$A$36,Q83='Adicional - Op 2'!$A$37),"D","")</f>
        <v/>
      </c>
      <c r="V83" s="282" t="str">
        <f>IF(OR(Q83='Adicional - Op 2'!$A$38,Q83='Adicional - Op 2'!$A$39,Q83='Adicional - Op 2'!$A$40,Q83='Adicional - Op 2'!$A$41,Q83='Adicional - Op 2'!$A$42,Q83='Adicional - Op 2'!$A$43),"E","")</f>
        <v/>
      </c>
      <c r="W83" s="282" t="str">
        <f>IF(OR(Q83='Adicional - Op 2'!$A$44,Q83='Adicional - Op 2'!$A$45),"F","")</f>
        <v>F</v>
      </c>
      <c r="X83" s="295" t="str">
        <f t="shared" ref="X83:X146" si="46">CONCATENATE(R83,S83,T83,U83,V83,W83)</f>
        <v>F</v>
      </c>
      <c r="Y83" s="296" t="str">
        <f>IF(P83=X83, "OK", MAL)</f>
        <v>OK</v>
      </c>
      <c r="Z83" s="73">
        <v>46867</v>
      </c>
      <c r="AA83" s="17">
        <v>45986</v>
      </c>
      <c r="AB83" s="17">
        <v>44923</v>
      </c>
      <c r="AC83" s="17">
        <v>41265</v>
      </c>
      <c r="AD83" s="17">
        <v>37991</v>
      </c>
      <c r="AE83" s="20">
        <v>34139</v>
      </c>
      <c r="AF83" s="70" t="str">
        <f t="shared" si="28"/>
        <v>5</v>
      </c>
      <c r="AG83" s="61" t="str">
        <f t="shared" si="29"/>
        <v>5</v>
      </c>
      <c r="AH83" s="61" t="str">
        <f t="shared" si="30"/>
        <v>5</v>
      </c>
      <c r="AI83" s="61" t="str">
        <f t="shared" si="31"/>
        <v>5</v>
      </c>
      <c r="AJ83" s="61" t="str">
        <f t="shared" si="32"/>
        <v>5</v>
      </c>
      <c r="AK83" s="62" t="str">
        <f t="shared" si="33"/>
        <v>5</v>
      </c>
      <c r="AL83" s="77">
        <f t="shared" si="34"/>
        <v>0.21249391341282758</v>
      </c>
      <c r="AM83" s="78">
        <f t="shared" si="35"/>
        <v>0.22255802835636904</v>
      </c>
      <c r="AN83" s="78">
        <f t="shared" si="36"/>
        <v>0.80755415960553023</v>
      </c>
      <c r="AO83" s="78">
        <f t="shared" si="37"/>
        <v>0.83008015287135017</v>
      </c>
      <c r="AP83" s="79">
        <f t="shared" si="38"/>
        <v>1.0748238102458589</v>
      </c>
      <c r="AQ83" s="1" t="str">
        <f t="shared" si="39"/>
        <v>Pampeana5</v>
      </c>
      <c r="AR83" s="1" t="str">
        <f t="shared" si="40"/>
        <v>Buenos Aires5</v>
      </c>
      <c r="AS83" s="1" t="str">
        <f t="shared" si="41"/>
        <v>Intermedias</v>
      </c>
      <c r="AT83" s="1" t="str">
        <f t="shared" si="42"/>
        <v>Pampeana</v>
      </c>
      <c r="AU83" s="1" t="str">
        <f t="shared" si="43"/>
        <v>IntermediasPampeana</v>
      </c>
    </row>
    <row r="84" spans="1:47" x14ac:dyDescent="0.25">
      <c r="A84" s="5" t="s">
        <v>1209</v>
      </c>
      <c r="B84" s="6" t="s">
        <v>487</v>
      </c>
      <c r="C84" s="6" t="s">
        <v>486</v>
      </c>
      <c r="D84" s="3" t="str">
        <f>VLOOKUP(C84,Regiones!B$4:C$27,2)</f>
        <v>Noroeste</v>
      </c>
      <c r="E84" s="16" t="s">
        <v>2</v>
      </c>
      <c r="F84" s="16"/>
      <c r="G84" s="16"/>
      <c r="H84" s="16" t="s">
        <v>4</v>
      </c>
      <c r="I84" s="16" t="s">
        <v>13</v>
      </c>
      <c r="J84" s="16" t="s">
        <v>214</v>
      </c>
      <c r="K84" s="4"/>
      <c r="L84" s="4" t="s">
        <v>214</v>
      </c>
      <c r="M84" s="289">
        <v>10</v>
      </c>
      <c r="N84" s="281" t="str">
        <f t="shared" si="44"/>
        <v>A10</v>
      </c>
      <c r="O84" s="282" t="str">
        <f>VLOOKUP(N84,'Adicional - Op 1'!$A$3:$B$79,2)</f>
        <v>A</v>
      </c>
      <c r="P84" s="293" t="str">
        <f t="shared" si="27"/>
        <v>A</v>
      </c>
      <c r="Q84" s="294" t="str">
        <f t="shared" si="45"/>
        <v>A10</v>
      </c>
      <c r="R84" s="282" t="str">
        <f>IF(OR(Q84='Adicional - Op 2'!$A$6,Q84='Adicional - Op 2'!$A$7, Q84='Adicional - Op 2'!$A$8,Q84='Adicional - Op 2'!$A$9,Q84='Adicional - Op 2'!$A$10,Q84='Adicional - Op 2'!$A$11,Q84='Adicional - Op 2'!$A$12,Q84='Adicional - Op 2'!$A$13,Q84='Adicional - Op 2'!$A$14), "A", "")</f>
        <v>A</v>
      </c>
      <c r="S84" s="282" t="str">
        <f>IF(OR(Q84='Adicional - Op 2'!$A$15,Q84='Adicional - Op 2'!$A$16,Q84='Adicional - Op 2'!$A$17,Q84='Adicional - Op 2'!$A$18,Q84='Adicional - Op 2'!$A$19,Q84='Adicional - Op 2'!$A$20,Q84='Adicional - Op 2'!$A$21,Q84='Adicional - Op 2'!$A$22,Q84='Adicional - Op 2'!$A$23,Q84='Adicional - Op 2'!$A$24,Q84='Adicional - Op 2'!$A$25,Q84='Adicional - Op 2'!$A$26,Q84='Adicional - Op 2'!$A$27,Q84='Adicional - Op 2'!$A$28,Q84='Adicional - Op 2'!$A$29,Q84='Adicional - Op 2'!$A$30),"B","")</f>
        <v/>
      </c>
      <c r="T84" s="282" t="str">
        <f>IF(OR(Q84='Adicional - Op 2'!$A$31,Q84='Adicional - Op 2'!$A$32,Q84='Adicional - Op 2'!$A$33,Q84='Adicional - Op 2'!$A$34),"C","")</f>
        <v/>
      </c>
      <c r="U84" s="282" t="str">
        <f>IF(OR(Q84='Adicional - Op 2'!$A$35,Q84='Adicional - Op 2'!$A$36,Q84='Adicional - Op 2'!$A$37),"D","")</f>
        <v/>
      </c>
      <c r="V84" s="282" t="str">
        <f>IF(OR(Q84='Adicional - Op 2'!$A$38,Q84='Adicional - Op 2'!$A$39,Q84='Adicional - Op 2'!$A$40,Q84='Adicional - Op 2'!$A$41,Q84='Adicional - Op 2'!$A$42,Q84='Adicional - Op 2'!$A$43),"E","")</f>
        <v/>
      </c>
      <c r="W84" s="282" t="str">
        <f>IF(OR(Q84='Adicional - Op 2'!$A$44,Q84='Adicional - Op 2'!$A$45),"F","")</f>
        <v/>
      </c>
      <c r="X84" s="295" t="str">
        <f t="shared" si="46"/>
        <v>A</v>
      </c>
      <c r="Y84" s="296" t="str">
        <f>IF(P84=X84, "OK", MAL)</f>
        <v>OK</v>
      </c>
      <c r="Z84" s="73">
        <v>46642</v>
      </c>
      <c r="AA84" s="17">
        <v>43701</v>
      </c>
      <c r="AB84" s="17">
        <v>41135</v>
      </c>
      <c r="AC84" s="17">
        <v>35287</v>
      </c>
      <c r="AD84" s="17">
        <v>16225</v>
      </c>
      <c r="AE84" s="20">
        <v>11922</v>
      </c>
      <c r="AF84" s="70" t="str">
        <f t="shared" si="28"/>
        <v>5</v>
      </c>
      <c r="AG84" s="61" t="str">
        <f t="shared" si="29"/>
        <v>5</v>
      </c>
      <c r="AH84" s="61" t="str">
        <f t="shared" si="30"/>
        <v>5</v>
      </c>
      <c r="AI84" s="61" t="str">
        <f t="shared" si="31"/>
        <v>5</v>
      </c>
      <c r="AJ84" s="61" t="str">
        <f t="shared" si="32"/>
        <v>5</v>
      </c>
      <c r="AK84" s="62" t="str">
        <f t="shared" si="33"/>
        <v>5</v>
      </c>
      <c r="AL84" s="77">
        <f t="shared" si="34"/>
        <v>0.73118860945337549</v>
      </c>
      <c r="AM84" s="78">
        <f t="shared" si="35"/>
        <v>0.57686323104267734</v>
      </c>
      <c r="AN84" s="78">
        <f t="shared" si="36"/>
        <v>1.4627225956859187</v>
      </c>
      <c r="AO84" s="78">
        <f t="shared" si="37"/>
        <v>8.0794194490517963</v>
      </c>
      <c r="AP84" s="79">
        <f t="shared" si="38"/>
        <v>3.1296535497377009</v>
      </c>
      <c r="AQ84" s="1" t="str">
        <f t="shared" si="39"/>
        <v>Noroeste5</v>
      </c>
      <c r="AR84" s="1" t="str">
        <f t="shared" si="40"/>
        <v>Jujuy5</v>
      </c>
      <c r="AS84" s="1" t="str">
        <f t="shared" si="41"/>
        <v>Intermedias</v>
      </c>
      <c r="AT84" s="1" t="str">
        <f t="shared" si="42"/>
        <v>Resto Extra Pampeana</v>
      </c>
      <c r="AU84" s="1" t="str">
        <f t="shared" si="43"/>
        <v>IntermediasResto Extra Pampeana</v>
      </c>
    </row>
    <row r="85" spans="1:47" x14ac:dyDescent="0.25">
      <c r="A85" s="21" t="s">
        <v>283</v>
      </c>
      <c r="B85" s="18" t="s">
        <v>284</v>
      </c>
      <c r="C85" s="18" t="s">
        <v>276</v>
      </c>
      <c r="D85" s="3" t="str">
        <f>VLOOKUP(C85,Regiones!B$4:C$27,2)</f>
        <v>Centro</v>
      </c>
      <c r="E85" s="19"/>
      <c r="F85" s="19"/>
      <c r="G85" s="19"/>
      <c r="H85" s="19" t="s">
        <v>4</v>
      </c>
      <c r="I85" s="19" t="s">
        <v>203</v>
      </c>
      <c r="J85" s="19" t="s">
        <v>6</v>
      </c>
      <c r="K85" s="52"/>
      <c r="L85" s="52" t="s">
        <v>6</v>
      </c>
      <c r="M85" s="289">
        <v>10</v>
      </c>
      <c r="N85" s="281" t="str">
        <f t="shared" si="44"/>
        <v>F10</v>
      </c>
      <c r="O85" s="282" t="str">
        <f>VLOOKUP(N85,'Adicional - Op 1'!$A$3:$B$79,2)</f>
        <v>F</v>
      </c>
      <c r="P85" s="293" t="str">
        <f t="shared" si="27"/>
        <v>F</v>
      </c>
      <c r="Q85" s="294" t="str">
        <f t="shared" si="45"/>
        <v>F10</v>
      </c>
      <c r="R85" s="282" t="str">
        <f>IF(OR(Q85='Adicional - Op 2'!$A$6,Q85='Adicional - Op 2'!$A$7, Q85='Adicional - Op 2'!$A$8,Q85='Adicional - Op 2'!$A$9,Q85='Adicional - Op 2'!$A$10,Q85='Adicional - Op 2'!$A$11,Q85='Adicional - Op 2'!$A$12,Q85='Adicional - Op 2'!$A$13,Q85='Adicional - Op 2'!$A$14), "A", "")</f>
        <v/>
      </c>
      <c r="S85" s="282" t="str">
        <f>IF(OR(Q85='Adicional - Op 2'!$A$15,Q85='Adicional - Op 2'!$A$16,Q85='Adicional - Op 2'!$A$17,Q85='Adicional - Op 2'!$A$18,Q85='Adicional - Op 2'!$A$19,Q85='Adicional - Op 2'!$A$20,Q85='Adicional - Op 2'!$A$21,Q85='Adicional - Op 2'!$A$22,Q85='Adicional - Op 2'!$A$23,Q85='Adicional - Op 2'!$A$24,Q85='Adicional - Op 2'!$A$25,Q85='Adicional - Op 2'!$A$26,Q85='Adicional - Op 2'!$A$27,Q85='Adicional - Op 2'!$A$28,Q85='Adicional - Op 2'!$A$29,Q85='Adicional - Op 2'!$A$30),"B","")</f>
        <v/>
      </c>
      <c r="T85" s="282" t="str">
        <f>IF(OR(Q85='Adicional - Op 2'!$A$31,Q85='Adicional - Op 2'!$A$32,Q85='Adicional - Op 2'!$A$33,Q85='Adicional - Op 2'!$A$34),"C","")</f>
        <v/>
      </c>
      <c r="U85" s="282" t="str">
        <f>IF(OR(Q85='Adicional - Op 2'!$A$35,Q85='Adicional - Op 2'!$A$36,Q85='Adicional - Op 2'!$A$37),"D","")</f>
        <v/>
      </c>
      <c r="V85" s="282" t="str">
        <f>IF(OR(Q85='Adicional - Op 2'!$A$38,Q85='Adicional - Op 2'!$A$39,Q85='Adicional - Op 2'!$A$40,Q85='Adicional - Op 2'!$A$41,Q85='Adicional - Op 2'!$A$42,Q85='Adicional - Op 2'!$A$43),"E","")</f>
        <v/>
      </c>
      <c r="W85" s="282" t="str">
        <f>IF(OR(Q85='Adicional - Op 2'!$A$44,Q85='Adicional - Op 2'!$A$45),"F","")</f>
        <v>F</v>
      </c>
      <c r="X85" s="295" t="str">
        <f t="shared" si="46"/>
        <v>F</v>
      </c>
      <c r="Y85" s="296" t="str">
        <f>IF(P85=X85, "OK", MAL)</f>
        <v>OK</v>
      </c>
      <c r="Z85" s="73">
        <v>46421</v>
      </c>
      <c r="AA85" s="17">
        <v>44715</v>
      </c>
      <c r="AB85" s="17">
        <v>42657</v>
      </c>
      <c r="AC85" s="17">
        <v>34745</v>
      </c>
      <c r="AD85" s="17">
        <v>21907</v>
      </c>
      <c r="AE85" s="20">
        <v>18512</v>
      </c>
      <c r="AF85" s="70" t="str">
        <f t="shared" si="28"/>
        <v>5</v>
      </c>
      <c r="AG85" s="61" t="str">
        <f t="shared" si="29"/>
        <v>5</v>
      </c>
      <c r="AH85" s="61" t="str">
        <f t="shared" si="30"/>
        <v>5</v>
      </c>
      <c r="AI85" s="61" t="str">
        <f t="shared" si="31"/>
        <v>5</v>
      </c>
      <c r="AJ85" s="61" t="str">
        <f t="shared" si="32"/>
        <v>5</v>
      </c>
      <c r="AK85" s="62" t="str">
        <f t="shared" si="33"/>
        <v>5</v>
      </c>
      <c r="AL85" s="77">
        <f t="shared" si="34"/>
        <v>0.4197029859992627</v>
      </c>
      <c r="AM85" s="78">
        <f t="shared" si="35"/>
        <v>0.44889071391027929</v>
      </c>
      <c r="AN85" s="78">
        <f t="shared" si="36"/>
        <v>1.9617568433530721</v>
      </c>
      <c r="AO85" s="78">
        <f t="shared" si="37"/>
        <v>4.7203152095322043</v>
      </c>
      <c r="AP85" s="79">
        <f t="shared" si="38"/>
        <v>1.6981275101038116</v>
      </c>
      <c r="AQ85" s="1" t="str">
        <f t="shared" si="39"/>
        <v>Centro5</v>
      </c>
      <c r="AR85" s="1" t="str">
        <f t="shared" si="40"/>
        <v>Córdoba5</v>
      </c>
      <c r="AS85" s="1" t="str">
        <f t="shared" si="41"/>
        <v>Intermedias</v>
      </c>
      <c r="AT85" s="1" t="str">
        <f t="shared" si="42"/>
        <v>Resto Extra Pampeana</v>
      </c>
      <c r="AU85" s="1" t="str">
        <f t="shared" si="43"/>
        <v>IntermediasResto Extra Pampeana</v>
      </c>
    </row>
    <row r="86" spans="1:47" x14ac:dyDescent="0.25">
      <c r="A86" s="5" t="s">
        <v>488</v>
      </c>
      <c r="B86" s="6" t="s">
        <v>489</v>
      </c>
      <c r="C86" s="6" t="s">
        <v>486</v>
      </c>
      <c r="D86" s="3" t="str">
        <f>VLOOKUP(C86,Regiones!B$4:C$27,2)</f>
        <v>Noroeste</v>
      </c>
      <c r="E86" s="16" t="s">
        <v>2</v>
      </c>
      <c r="F86" s="16"/>
      <c r="G86" s="16"/>
      <c r="H86" s="16" t="s">
        <v>4</v>
      </c>
      <c r="I86" s="16" t="s">
        <v>13</v>
      </c>
      <c r="J86" s="16" t="s">
        <v>3</v>
      </c>
      <c r="K86" s="4"/>
      <c r="L86" s="4" t="s">
        <v>3</v>
      </c>
      <c r="M86" s="289">
        <v>10</v>
      </c>
      <c r="N86" s="281" t="str">
        <f t="shared" si="44"/>
        <v>E10</v>
      </c>
      <c r="O86" s="282" t="str">
        <f>VLOOKUP(N86,'Adicional - Op 1'!$A$3:$B$79,2)</f>
        <v>E</v>
      </c>
      <c r="P86" s="293" t="str">
        <f t="shared" si="27"/>
        <v>E</v>
      </c>
      <c r="Q86" s="294" t="str">
        <f t="shared" si="45"/>
        <v>E10</v>
      </c>
      <c r="R86" s="282" t="str">
        <f>IF(OR(Q86='Adicional - Op 2'!$A$6,Q86='Adicional - Op 2'!$A$7, Q86='Adicional - Op 2'!$A$8,Q86='Adicional - Op 2'!$A$9,Q86='Adicional - Op 2'!$A$10,Q86='Adicional - Op 2'!$A$11,Q86='Adicional - Op 2'!$A$12,Q86='Adicional - Op 2'!$A$13,Q86='Adicional - Op 2'!$A$14), "A", "")</f>
        <v/>
      </c>
      <c r="S86" s="282" t="str">
        <f>IF(OR(Q86='Adicional - Op 2'!$A$15,Q86='Adicional - Op 2'!$A$16,Q86='Adicional - Op 2'!$A$17,Q86='Adicional - Op 2'!$A$18,Q86='Adicional - Op 2'!$A$19,Q86='Adicional - Op 2'!$A$20,Q86='Adicional - Op 2'!$A$21,Q86='Adicional - Op 2'!$A$22,Q86='Adicional - Op 2'!$A$23,Q86='Adicional - Op 2'!$A$24,Q86='Adicional - Op 2'!$A$25,Q86='Adicional - Op 2'!$A$26,Q86='Adicional - Op 2'!$A$27,Q86='Adicional - Op 2'!$A$28,Q86='Adicional - Op 2'!$A$29,Q86='Adicional - Op 2'!$A$30),"B","")</f>
        <v/>
      </c>
      <c r="T86" s="282" t="str">
        <f>IF(OR(Q86='Adicional - Op 2'!$A$31,Q86='Adicional - Op 2'!$A$32,Q86='Adicional - Op 2'!$A$33,Q86='Adicional - Op 2'!$A$34),"C","")</f>
        <v/>
      </c>
      <c r="U86" s="282" t="str">
        <f>IF(OR(Q86='Adicional - Op 2'!$A$35,Q86='Adicional - Op 2'!$A$36,Q86='Adicional - Op 2'!$A$37),"D","")</f>
        <v/>
      </c>
      <c r="V86" s="282" t="str">
        <f>IF(OR(Q86='Adicional - Op 2'!$A$38,Q86='Adicional - Op 2'!$A$39,Q86='Adicional - Op 2'!$A$40,Q86='Adicional - Op 2'!$A$41,Q86='Adicional - Op 2'!$A$42,Q86='Adicional - Op 2'!$A$43),"E","")</f>
        <v>E</v>
      </c>
      <c r="W86" s="282" t="str">
        <f>IF(OR(Q86='Adicional - Op 2'!$A$44,Q86='Adicional - Op 2'!$A$45),"F","")</f>
        <v/>
      </c>
      <c r="X86" s="295" t="str">
        <f t="shared" si="46"/>
        <v>E</v>
      </c>
      <c r="Y86" s="296" t="str">
        <f>IF(P86=X86, "OK", MAL)</f>
        <v>OK</v>
      </c>
      <c r="Z86" s="73">
        <v>44750</v>
      </c>
      <c r="AA86" s="17">
        <v>36320</v>
      </c>
      <c r="AB86" s="17">
        <v>25749</v>
      </c>
      <c r="AC86" s="17">
        <v>13990</v>
      </c>
      <c r="AD86" s="17">
        <v>7683</v>
      </c>
      <c r="AE86" s="20">
        <v>4125</v>
      </c>
      <c r="AF86" s="70" t="str">
        <f t="shared" si="28"/>
        <v>5</v>
      </c>
      <c r="AG86" s="61" t="str">
        <f t="shared" si="29"/>
        <v>5</v>
      </c>
      <c r="AH86" s="61" t="str">
        <f t="shared" si="30"/>
        <v>5</v>
      </c>
      <c r="AI86" s="61" t="str">
        <f t="shared" si="31"/>
        <v>5</v>
      </c>
      <c r="AJ86" s="61" t="str">
        <f t="shared" si="32"/>
        <v>6</v>
      </c>
      <c r="AK86" s="62" t="str">
        <f t="shared" si="33"/>
        <v>7</v>
      </c>
      <c r="AL86" s="77">
        <f t="shared" si="34"/>
        <v>2.3621756056418377</v>
      </c>
      <c r="AM86" s="78">
        <f t="shared" si="35"/>
        <v>3.3237452525756468</v>
      </c>
      <c r="AN86" s="78">
        <f t="shared" si="36"/>
        <v>5.9471470153876158</v>
      </c>
      <c r="AO86" s="78">
        <f t="shared" si="37"/>
        <v>6.1765691791345985</v>
      </c>
      <c r="AP86" s="79">
        <f t="shared" si="38"/>
        <v>6.4169207211649173</v>
      </c>
      <c r="AQ86" s="1" t="str">
        <f t="shared" si="39"/>
        <v>Noroeste5</v>
      </c>
      <c r="AR86" s="1" t="str">
        <f t="shared" si="40"/>
        <v>Jujuy5</v>
      </c>
      <c r="AS86" s="1" t="str">
        <f t="shared" si="41"/>
        <v>Intermedias</v>
      </c>
      <c r="AT86" s="1" t="str">
        <f t="shared" si="42"/>
        <v>Resto Extra Pampeana</v>
      </c>
      <c r="AU86" s="1" t="str">
        <f t="shared" si="43"/>
        <v>IntermediasResto Extra Pampeana</v>
      </c>
    </row>
    <row r="87" spans="1:47" x14ac:dyDescent="0.25">
      <c r="A87" s="5" t="s">
        <v>398</v>
      </c>
      <c r="B87" s="6" t="s">
        <v>398</v>
      </c>
      <c r="C87" s="6" t="s">
        <v>396</v>
      </c>
      <c r="D87" s="3" t="str">
        <f>VLOOKUP(C87,Regiones!B$4:C$27,2)</f>
        <v>Noreste</v>
      </c>
      <c r="E87" s="16"/>
      <c r="F87" s="16"/>
      <c r="G87" s="16"/>
      <c r="H87" s="16" t="s">
        <v>4</v>
      </c>
      <c r="I87" s="16" t="s">
        <v>203</v>
      </c>
      <c r="J87" s="16" t="s">
        <v>6</v>
      </c>
      <c r="K87" s="4"/>
      <c r="L87" s="4" t="s">
        <v>6</v>
      </c>
      <c r="M87" s="289">
        <v>10</v>
      </c>
      <c r="N87" s="281" t="str">
        <f t="shared" si="44"/>
        <v>F10</v>
      </c>
      <c r="O87" s="282" t="str">
        <f>VLOOKUP(N87,'Adicional - Op 1'!$A$3:$B$79,2)</f>
        <v>F</v>
      </c>
      <c r="P87" s="293" t="str">
        <f t="shared" si="27"/>
        <v>F</v>
      </c>
      <c r="Q87" s="294" t="str">
        <f t="shared" si="45"/>
        <v>F10</v>
      </c>
      <c r="R87" s="282" t="str">
        <f>IF(OR(Q87='Adicional - Op 2'!$A$6,Q87='Adicional - Op 2'!$A$7, Q87='Adicional - Op 2'!$A$8,Q87='Adicional - Op 2'!$A$9,Q87='Adicional - Op 2'!$A$10,Q87='Adicional - Op 2'!$A$11,Q87='Adicional - Op 2'!$A$12,Q87='Adicional - Op 2'!$A$13,Q87='Adicional - Op 2'!$A$14), "A", "")</f>
        <v/>
      </c>
      <c r="S87" s="282" t="str">
        <f>IF(OR(Q87='Adicional - Op 2'!$A$15,Q87='Adicional - Op 2'!$A$16,Q87='Adicional - Op 2'!$A$17,Q87='Adicional - Op 2'!$A$18,Q87='Adicional - Op 2'!$A$19,Q87='Adicional - Op 2'!$A$20,Q87='Adicional - Op 2'!$A$21,Q87='Adicional - Op 2'!$A$22,Q87='Adicional - Op 2'!$A$23,Q87='Adicional - Op 2'!$A$24,Q87='Adicional - Op 2'!$A$25,Q87='Adicional - Op 2'!$A$26,Q87='Adicional - Op 2'!$A$27,Q87='Adicional - Op 2'!$A$28,Q87='Adicional - Op 2'!$A$29,Q87='Adicional - Op 2'!$A$30),"B","")</f>
        <v/>
      </c>
      <c r="T87" s="282" t="str">
        <f>IF(OR(Q87='Adicional - Op 2'!$A$31,Q87='Adicional - Op 2'!$A$32,Q87='Adicional - Op 2'!$A$33,Q87='Adicional - Op 2'!$A$34),"C","")</f>
        <v/>
      </c>
      <c r="U87" s="282" t="str">
        <f>IF(OR(Q87='Adicional - Op 2'!$A$35,Q87='Adicional - Op 2'!$A$36,Q87='Adicional - Op 2'!$A$37),"D","")</f>
        <v/>
      </c>
      <c r="V87" s="282" t="str">
        <f>IF(OR(Q87='Adicional - Op 2'!$A$38,Q87='Adicional - Op 2'!$A$39,Q87='Adicional - Op 2'!$A$40,Q87='Adicional - Op 2'!$A$41,Q87='Adicional - Op 2'!$A$42,Q87='Adicional - Op 2'!$A$43),"E","")</f>
        <v/>
      </c>
      <c r="W87" s="282" t="str">
        <f>IF(OR(Q87='Adicional - Op 2'!$A$44,Q87='Adicional - Op 2'!$A$45),"F","")</f>
        <v>F</v>
      </c>
      <c r="X87" s="295" t="str">
        <f t="shared" si="46"/>
        <v>F</v>
      </c>
      <c r="Y87" s="296" t="str">
        <f>IF(P87=X87, "OK", MAL)</f>
        <v>OK</v>
      </c>
      <c r="Z87" s="73">
        <v>43251</v>
      </c>
      <c r="AA87" s="17">
        <v>40494</v>
      </c>
      <c r="AB87" s="17">
        <v>33967</v>
      </c>
      <c r="AC87" s="17">
        <v>24112</v>
      </c>
      <c r="AD87" s="17">
        <v>17341</v>
      </c>
      <c r="AE87" s="20">
        <v>15054</v>
      </c>
      <c r="AF87" s="70" t="str">
        <f t="shared" si="28"/>
        <v>5</v>
      </c>
      <c r="AG87" s="61" t="str">
        <f t="shared" si="29"/>
        <v>5</v>
      </c>
      <c r="AH87" s="61" t="str">
        <f t="shared" si="30"/>
        <v>5</v>
      </c>
      <c r="AI87" s="61" t="str">
        <f t="shared" si="31"/>
        <v>5</v>
      </c>
      <c r="AJ87" s="61" t="str">
        <f t="shared" si="32"/>
        <v>5</v>
      </c>
      <c r="AK87" s="62" t="str">
        <f t="shared" si="33"/>
        <v>5</v>
      </c>
      <c r="AL87" s="77">
        <f t="shared" si="34"/>
        <v>0.73948295726137203</v>
      </c>
      <c r="AM87" s="78">
        <f t="shared" si="35"/>
        <v>1.6847990974324016</v>
      </c>
      <c r="AN87" s="78">
        <f t="shared" si="36"/>
        <v>3.2983008005707761</v>
      </c>
      <c r="AO87" s="78">
        <f t="shared" si="37"/>
        <v>3.351291890017901</v>
      </c>
      <c r="AP87" s="79">
        <f t="shared" si="38"/>
        <v>1.4243475569800628</v>
      </c>
      <c r="AQ87" s="1" t="str">
        <f t="shared" si="39"/>
        <v>Noreste5</v>
      </c>
      <c r="AR87" s="1" t="str">
        <f t="shared" si="40"/>
        <v>Corrientes5</v>
      </c>
      <c r="AS87" s="1" t="str">
        <f t="shared" si="41"/>
        <v>Intermedias</v>
      </c>
      <c r="AT87" s="1" t="str">
        <f t="shared" si="42"/>
        <v>Resto Extra Pampeana</v>
      </c>
      <c r="AU87" s="1" t="str">
        <f t="shared" si="43"/>
        <v>IntermediasResto Extra Pampeana</v>
      </c>
    </row>
    <row r="88" spans="1:47" x14ac:dyDescent="0.25">
      <c r="A88" s="47" t="s">
        <v>1264</v>
      </c>
      <c r="B88" s="18"/>
      <c r="C88" s="18" t="s">
        <v>276</v>
      </c>
      <c r="D88" s="3" t="str">
        <f>VLOOKUP(C88,Regiones!B$4:C$27,2)</f>
        <v>Centro</v>
      </c>
      <c r="E88" s="19" t="s">
        <v>2</v>
      </c>
      <c r="F88" s="19"/>
      <c r="G88" s="19"/>
      <c r="H88" s="19" t="s">
        <v>4</v>
      </c>
      <c r="I88" s="19" t="s">
        <v>190</v>
      </c>
      <c r="J88" s="19" t="s">
        <v>200</v>
      </c>
      <c r="K88" s="52"/>
      <c r="L88" s="52" t="s">
        <v>3</v>
      </c>
      <c r="M88" s="289">
        <v>10</v>
      </c>
      <c r="N88" s="281" t="str">
        <f t="shared" si="44"/>
        <v>E10</v>
      </c>
      <c r="O88" s="282" t="str">
        <f>VLOOKUP(N88,'Adicional - Op 1'!$A$3:$B$79,2)</f>
        <v>E</v>
      </c>
      <c r="P88" s="293" t="str">
        <f t="shared" si="27"/>
        <v>E</v>
      </c>
      <c r="Q88" s="294" t="str">
        <f t="shared" si="45"/>
        <v>E10</v>
      </c>
      <c r="R88" s="282" t="str">
        <f>IF(OR(Q88='Adicional - Op 2'!$A$6,Q88='Adicional - Op 2'!$A$7, Q88='Adicional - Op 2'!$A$8,Q88='Adicional - Op 2'!$A$9,Q88='Adicional - Op 2'!$A$10,Q88='Adicional - Op 2'!$A$11,Q88='Adicional - Op 2'!$A$12,Q88='Adicional - Op 2'!$A$13,Q88='Adicional - Op 2'!$A$14), "A", "")</f>
        <v/>
      </c>
      <c r="S88" s="282" t="str">
        <f>IF(OR(Q88='Adicional - Op 2'!$A$15,Q88='Adicional - Op 2'!$A$16,Q88='Adicional - Op 2'!$A$17,Q88='Adicional - Op 2'!$A$18,Q88='Adicional - Op 2'!$A$19,Q88='Adicional - Op 2'!$A$20,Q88='Adicional - Op 2'!$A$21,Q88='Adicional - Op 2'!$A$22,Q88='Adicional - Op 2'!$A$23,Q88='Adicional - Op 2'!$A$24,Q88='Adicional - Op 2'!$A$25,Q88='Adicional - Op 2'!$A$26,Q88='Adicional - Op 2'!$A$27,Q88='Adicional - Op 2'!$A$28,Q88='Adicional - Op 2'!$A$29,Q88='Adicional - Op 2'!$A$30),"B","")</f>
        <v/>
      </c>
      <c r="T88" s="282" t="str">
        <f>IF(OR(Q88='Adicional - Op 2'!$A$31,Q88='Adicional - Op 2'!$A$32,Q88='Adicional - Op 2'!$A$33,Q88='Adicional - Op 2'!$A$34),"C","")</f>
        <v/>
      </c>
      <c r="U88" s="282" t="str">
        <f>IF(OR(Q88='Adicional - Op 2'!$A$35,Q88='Adicional - Op 2'!$A$36,Q88='Adicional - Op 2'!$A$37),"D","")</f>
        <v/>
      </c>
      <c r="V88" s="282" t="str">
        <f>IF(OR(Q88='Adicional - Op 2'!$A$38,Q88='Adicional - Op 2'!$A$39,Q88='Adicional - Op 2'!$A$40,Q88='Adicional - Op 2'!$A$41,Q88='Adicional - Op 2'!$A$42,Q88='Adicional - Op 2'!$A$43),"E","")</f>
        <v>E</v>
      </c>
      <c r="W88" s="282" t="str">
        <f>IF(OR(Q88='Adicional - Op 2'!$A$44,Q88='Adicional - Op 2'!$A$45),"F","")</f>
        <v/>
      </c>
      <c r="X88" s="295" t="str">
        <f t="shared" si="46"/>
        <v>E</v>
      </c>
      <c r="Y88" s="296" t="str">
        <f>IF(P88=X88, "OK", MAL)</f>
        <v>OK</v>
      </c>
      <c r="Z88" s="73">
        <v>42244</v>
      </c>
      <c r="AA88" s="17">
        <v>39262</v>
      </c>
      <c r="AB88" s="17">
        <v>34746</v>
      </c>
      <c r="AC88" s="17">
        <v>24976</v>
      </c>
      <c r="AD88" s="17">
        <v>23410</v>
      </c>
      <c r="AE88" s="20">
        <v>20688</v>
      </c>
      <c r="AF88" s="70" t="str">
        <f t="shared" si="28"/>
        <v>5</v>
      </c>
      <c r="AG88" s="61" t="str">
        <f t="shared" si="29"/>
        <v>5</v>
      </c>
      <c r="AH88" s="61" t="str">
        <f t="shared" si="30"/>
        <v>5</v>
      </c>
      <c r="AI88" s="61" t="str">
        <f t="shared" si="31"/>
        <v>5</v>
      </c>
      <c r="AJ88" s="61" t="str">
        <f t="shared" si="32"/>
        <v>5</v>
      </c>
      <c r="AK88" s="62" t="str">
        <f t="shared" si="33"/>
        <v>5</v>
      </c>
      <c r="AL88" s="77">
        <f t="shared" si="34"/>
        <v>0.8222118804198999</v>
      </c>
      <c r="AM88" s="78">
        <f t="shared" si="35"/>
        <v>1.1682992275155719</v>
      </c>
      <c r="AN88" s="78">
        <f t="shared" si="36"/>
        <v>3.1757974499726229</v>
      </c>
      <c r="AO88" s="78">
        <f t="shared" si="37"/>
        <v>0.64962177102638485</v>
      </c>
      <c r="AP88" s="79">
        <f t="shared" si="38"/>
        <v>1.2437658192472734</v>
      </c>
      <c r="AQ88" s="1" t="str">
        <f t="shared" si="39"/>
        <v>Centro5</v>
      </c>
      <c r="AR88" s="1" t="str">
        <f t="shared" si="40"/>
        <v>Córdoba5</v>
      </c>
      <c r="AS88" s="1" t="str">
        <f t="shared" si="41"/>
        <v>Intermedias</v>
      </c>
      <c r="AT88" s="1" t="str">
        <f t="shared" si="42"/>
        <v>Resto Extra Pampeana</v>
      </c>
      <c r="AU88" s="1" t="str">
        <f t="shared" si="43"/>
        <v>IntermediasResto Extra Pampeana</v>
      </c>
    </row>
    <row r="89" spans="1:47" x14ac:dyDescent="0.25">
      <c r="A89" s="60" t="s">
        <v>204</v>
      </c>
      <c r="B89" s="9" t="s">
        <v>205</v>
      </c>
      <c r="C89" s="9" t="s">
        <v>199</v>
      </c>
      <c r="D89" s="3" t="str">
        <f>VLOOKUP(C89,Regiones!B$4:C$27,2)</f>
        <v>Noreste</v>
      </c>
      <c r="E89" s="10"/>
      <c r="F89" s="10"/>
      <c r="G89" s="10"/>
      <c r="H89" s="10" t="s">
        <v>4</v>
      </c>
      <c r="I89" s="10" t="s">
        <v>203</v>
      </c>
      <c r="J89" s="10" t="s">
        <v>6</v>
      </c>
      <c r="K89" s="11"/>
      <c r="L89" s="11" t="s">
        <v>6</v>
      </c>
      <c r="M89" s="289">
        <v>10</v>
      </c>
      <c r="N89" s="281" t="str">
        <f t="shared" si="44"/>
        <v>F10</v>
      </c>
      <c r="O89" s="282" t="str">
        <f>VLOOKUP(N89,'Adicional - Op 1'!$A$3:$B$79,2)</f>
        <v>F</v>
      </c>
      <c r="P89" s="293" t="str">
        <f t="shared" si="27"/>
        <v>F</v>
      </c>
      <c r="Q89" s="294" t="str">
        <f t="shared" si="45"/>
        <v>F10</v>
      </c>
      <c r="R89" s="282" t="str">
        <f>IF(OR(Q89='Adicional - Op 2'!$A$6,Q89='Adicional - Op 2'!$A$7, Q89='Adicional - Op 2'!$A$8,Q89='Adicional - Op 2'!$A$9,Q89='Adicional - Op 2'!$A$10,Q89='Adicional - Op 2'!$A$11,Q89='Adicional - Op 2'!$A$12,Q89='Adicional - Op 2'!$A$13,Q89='Adicional - Op 2'!$A$14), "A", "")</f>
        <v/>
      </c>
      <c r="S89" s="282" t="str">
        <f>IF(OR(Q89='Adicional - Op 2'!$A$15,Q89='Adicional - Op 2'!$A$16,Q89='Adicional - Op 2'!$A$17,Q89='Adicional - Op 2'!$A$18,Q89='Adicional - Op 2'!$A$19,Q89='Adicional - Op 2'!$A$20,Q89='Adicional - Op 2'!$A$21,Q89='Adicional - Op 2'!$A$22,Q89='Adicional - Op 2'!$A$23,Q89='Adicional - Op 2'!$A$24,Q89='Adicional - Op 2'!$A$25,Q89='Adicional - Op 2'!$A$26,Q89='Adicional - Op 2'!$A$27,Q89='Adicional - Op 2'!$A$28,Q89='Adicional - Op 2'!$A$29,Q89='Adicional - Op 2'!$A$30),"B","")</f>
        <v/>
      </c>
      <c r="T89" s="282" t="str">
        <f>IF(OR(Q89='Adicional - Op 2'!$A$31,Q89='Adicional - Op 2'!$A$32,Q89='Adicional - Op 2'!$A$33,Q89='Adicional - Op 2'!$A$34),"C","")</f>
        <v/>
      </c>
      <c r="U89" s="282" t="str">
        <f>IF(OR(Q89='Adicional - Op 2'!$A$35,Q89='Adicional - Op 2'!$A$36,Q89='Adicional - Op 2'!$A$37),"D","")</f>
        <v/>
      </c>
      <c r="V89" s="282" t="str">
        <f>IF(OR(Q89='Adicional - Op 2'!$A$38,Q89='Adicional - Op 2'!$A$39,Q89='Adicional - Op 2'!$A$40,Q89='Adicional - Op 2'!$A$41,Q89='Adicional - Op 2'!$A$42,Q89='Adicional - Op 2'!$A$43),"E","")</f>
        <v/>
      </c>
      <c r="W89" s="282" t="str">
        <f>IF(OR(Q89='Adicional - Op 2'!$A$44,Q89='Adicional - Op 2'!$A$45),"F","")</f>
        <v>F</v>
      </c>
      <c r="X89" s="295" t="str">
        <f t="shared" si="46"/>
        <v>F</v>
      </c>
      <c r="Y89" s="296" t="str">
        <f>IF(P89=X89, "OK", MAL)</f>
        <v>OK</v>
      </c>
      <c r="Z89" s="74">
        <v>41403</v>
      </c>
      <c r="AA89" s="12">
        <v>38020</v>
      </c>
      <c r="AB89" s="12">
        <v>28779</v>
      </c>
      <c r="AC89" s="12">
        <v>25744</v>
      </c>
      <c r="AD89" s="12">
        <v>17091</v>
      </c>
      <c r="AE89" s="13">
        <v>17100</v>
      </c>
      <c r="AF89" s="70" t="str">
        <f t="shared" si="28"/>
        <v>5</v>
      </c>
      <c r="AG89" s="61" t="str">
        <f t="shared" si="29"/>
        <v>5</v>
      </c>
      <c r="AH89" s="61" t="str">
        <f t="shared" si="30"/>
        <v>5</v>
      </c>
      <c r="AI89" s="61" t="str">
        <f t="shared" si="31"/>
        <v>5</v>
      </c>
      <c r="AJ89" s="61" t="str">
        <f t="shared" si="32"/>
        <v>5</v>
      </c>
      <c r="AK89" s="62" t="str">
        <f t="shared" si="33"/>
        <v>5</v>
      </c>
      <c r="AL89" s="77">
        <f t="shared" si="34"/>
        <v>0.95803889294111766</v>
      </c>
      <c r="AM89" s="78">
        <f t="shared" si="35"/>
        <v>2.6823635607326968</v>
      </c>
      <c r="AN89" s="78">
        <f t="shared" si="36"/>
        <v>1.0609327586938493</v>
      </c>
      <c r="AO89" s="78">
        <f t="shared" si="37"/>
        <v>4.1815597716561355</v>
      </c>
      <c r="AP89" s="79">
        <f t="shared" si="38"/>
        <v>-5.2644048477510095E-3</v>
      </c>
      <c r="AQ89" s="1" t="str">
        <f t="shared" si="39"/>
        <v>Noreste5</v>
      </c>
      <c r="AR89" s="1" t="str">
        <f t="shared" si="40"/>
        <v>Chaco5</v>
      </c>
      <c r="AS89" s="1" t="str">
        <f t="shared" si="41"/>
        <v>Intermedias</v>
      </c>
      <c r="AT89" s="1" t="str">
        <f t="shared" si="42"/>
        <v>Resto Extra Pampeana</v>
      </c>
      <c r="AU89" s="1" t="str">
        <f t="shared" si="43"/>
        <v>IntermediasResto Extra Pampeana</v>
      </c>
    </row>
    <row r="90" spans="1:47" x14ac:dyDescent="0.25">
      <c r="A90" s="60" t="s">
        <v>1210</v>
      </c>
      <c r="B90" s="9" t="s">
        <v>607</v>
      </c>
      <c r="C90" s="9" t="s">
        <v>604</v>
      </c>
      <c r="D90" s="3" t="str">
        <f>VLOOKUP(C90,Regiones!B$4:C$27,2)</f>
        <v>Noreste</v>
      </c>
      <c r="E90" s="10"/>
      <c r="F90" s="10"/>
      <c r="G90" s="10"/>
      <c r="H90" s="44"/>
      <c r="I90" s="10" t="s">
        <v>203</v>
      </c>
      <c r="J90" s="10" t="s">
        <v>21</v>
      </c>
      <c r="K90" s="11"/>
      <c r="L90" s="11" t="s">
        <v>21</v>
      </c>
      <c r="M90" s="289">
        <v>10</v>
      </c>
      <c r="N90" s="281" t="str">
        <f t="shared" si="44"/>
        <v>C10</v>
      </c>
      <c r="O90" s="282" t="str">
        <f>VLOOKUP(N90,'Adicional - Op 1'!$A$3:$B$79,2)</f>
        <v>C</v>
      </c>
      <c r="P90" s="293" t="str">
        <f t="shared" si="27"/>
        <v>C</v>
      </c>
      <c r="Q90" s="294" t="str">
        <f t="shared" si="45"/>
        <v>C10</v>
      </c>
      <c r="R90" s="282" t="str">
        <f>IF(OR(Q90='Adicional - Op 2'!$A$6,Q90='Adicional - Op 2'!$A$7, Q90='Adicional - Op 2'!$A$8,Q90='Adicional - Op 2'!$A$9,Q90='Adicional - Op 2'!$A$10,Q90='Adicional - Op 2'!$A$11,Q90='Adicional - Op 2'!$A$12,Q90='Adicional - Op 2'!$A$13,Q90='Adicional - Op 2'!$A$14), "A", "")</f>
        <v/>
      </c>
      <c r="S90" s="282" t="str">
        <f>IF(OR(Q90='Adicional - Op 2'!$A$15,Q90='Adicional - Op 2'!$A$16,Q90='Adicional - Op 2'!$A$17,Q90='Adicional - Op 2'!$A$18,Q90='Adicional - Op 2'!$A$19,Q90='Adicional - Op 2'!$A$20,Q90='Adicional - Op 2'!$A$21,Q90='Adicional - Op 2'!$A$22,Q90='Adicional - Op 2'!$A$23,Q90='Adicional - Op 2'!$A$24,Q90='Adicional - Op 2'!$A$25,Q90='Adicional - Op 2'!$A$26,Q90='Adicional - Op 2'!$A$27,Q90='Adicional - Op 2'!$A$28,Q90='Adicional - Op 2'!$A$29,Q90='Adicional - Op 2'!$A$30),"B","")</f>
        <v/>
      </c>
      <c r="T90" s="282" t="str">
        <f>IF(OR(Q90='Adicional - Op 2'!$A$31,Q90='Adicional - Op 2'!$A$32,Q90='Adicional - Op 2'!$A$33,Q90='Adicional - Op 2'!$A$34),"C","")</f>
        <v>C</v>
      </c>
      <c r="U90" s="282" t="str">
        <f>IF(OR(Q90='Adicional - Op 2'!$A$35,Q90='Adicional - Op 2'!$A$36,Q90='Adicional - Op 2'!$A$37),"D","")</f>
        <v/>
      </c>
      <c r="V90" s="282" t="str">
        <f>IF(OR(Q90='Adicional - Op 2'!$A$38,Q90='Adicional - Op 2'!$A$39,Q90='Adicional - Op 2'!$A$40,Q90='Adicional - Op 2'!$A$41,Q90='Adicional - Op 2'!$A$42,Q90='Adicional - Op 2'!$A$43),"E","")</f>
        <v/>
      </c>
      <c r="W90" s="282" t="str">
        <f>IF(OR(Q90='Adicional - Op 2'!$A$44,Q90='Adicional - Op 2'!$A$45),"F","")</f>
        <v/>
      </c>
      <c r="X90" s="295" t="str">
        <f t="shared" si="46"/>
        <v>C</v>
      </c>
      <c r="Y90" s="296" t="str">
        <f>IF(P90=X90, "OK", MAL)</f>
        <v>OK</v>
      </c>
      <c r="Z90" s="74">
        <v>41062</v>
      </c>
      <c r="AA90" s="12">
        <v>31515</v>
      </c>
      <c r="AB90" s="12">
        <v>27984</v>
      </c>
      <c r="AC90" s="12">
        <v>9151</v>
      </c>
      <c r="AD90" s="12">
        <v>3001</v>
      </c>
      <c r="AE90" s="13">
        <v>2547</v>
      </c>
      <c r="AF90" s="70" t="str">
        <f t="shared" si="28"/>
        <v>5</v>
      </c>
      <c r="AG90" s="61" t="str">
        <f t="shared" si="29"/>
        <v>5</v>
      </c>
      <c r="AH90" s="61" t="str">
        <f t="shared" si="30"/>
        <v>5</v>
      </c>
      <c r="AI90" s="61" t="str">
        <f t="shared" si="31"/>
        <v>6</v>
      </c>
      <c r="AJ90" s="61" t="str">
        <f t="shared" si="32"/>
        <v>7</v>
      </c>
      <c r="AK90" s="62" t="str">
        <f t="shared" si="33"/>
        <v>7</v>
      </c>
      <c r="AL90" s="77">
        <f t="shared" si="34"/>
        <v>3.0041915701235533</v>
      </c>
      <c r="AM90" s="78">
        <f t="shared" si="35"/>
        <v>1.1359731605525429</v>
      </c>
      <c r="AN90" s="78">
        <f t="shared" si="36"/>
        <v>11.16544583552626</v>
      </c>
      <c r="AO90" s="78">
        <f t="shared" si="37"/>
        <v>11.794453171055817</v>
      </c>
      <c r="AP90" s="79">
        <f t="shared" si="38"/>
        <v>1.6538203796565212</v>
      </c>
      <c r="AQ90" s="1" t="str">
        <f t="shared" si="39"/>
        <v>Noreste5</v>
      </c>
      <c r="AR90" s="1" t="str">
        <f t="shared" si="40"/>
        <v>Misiones5</v>
      </c>
      <c r="AS90" s="1" t="str">
        <f t="shared" si="41"/>
        <v>Intermedias</v>
      </c>
      <c r="AT90" s="1" t="str">
        <f t="shared" si="42"/>
        <v>Resto Extra Pampeana</v>
      </c>
      <c r="AU90" s="1" t="str">
        <f t="shared" si="43"/>
        <v>IntermediasResto Extra Pampeana</v>
      </c>
    </row>
    <row r="91" spans="1:47" x14ac:dyDescent="0.25">
      <c r="A91" s="5" t="s">
        <v>434</v>
      </c>
      <c r="B91" s="6" t="s">
        <v>434</v>
      </c>
      <c r="C91" s="6" t="s">
        <v>429</v>
      </c>
      <c r="D91" s="3" t="str">
        <f>VLOOKUP(C91,Regiones!B$4:C$27,2)</f>
        <v>Pampeana</v>
      </c>
      <c r="E91" s="16"/>
      <c r="F91" s="16"/>
      <c r="G91" s="16"/>
      <c r="H91" s="16" t="s">
        <v>4</v>
      </c>
      <c r="I91" s="16" t="s">
        <v>203</v>
      </c>
      <c r="J91" s="16" t="s">
        <v>6</v>
      </c>
      <c r="K91" s="4"/>
      <c r="L91" s="4" t="s">
        <v>6</v>
      </c>
      <c r="M91" s="289">
        <v>10</v>
      </c>
      <c r="N91" s="281" t="str">
        <f t="shared" si="44"/>
        <v>F10</v>
      </c>
      <c r="O91" s="282" t="str">
        <f>VLOOKUP(N91,'Adicional - Op 1'!$A$3:$B$79,2)</f>
        <v>F</v>
      </c>
      <c r="P91" s="293" t="str">
        <f t="shared" si="27"/>
        <v>F</v>
      </c>
      <c r="Q91" s="294" t="str">
        <f t="shared" si="45"/>
        <v>F10</v>
      </c>
      <c r="R91" s="282" t="str">
        <f>IF(OR(Q91='Adicional - Op 2'!$A$6,Q91='Adicional - Op 2'!$A$7, Q91='Adicional - Op 2'!$A$8,Q91='Adicional - Op 2'!$A$9,Q91='Adicional - Op 2'!$A$10,Q91='Adicional - Op 2'!$A$11,Q91='Adicional - Op 2'!$A$12,Q91='Adicional - Op 2'!$A$13,Q91='Adicional - Op 2'!$A$14), "A", "")</f>
        <v/>
      </c>
      <c r="S91" s="282" t="str">
        <f>IF(OR(Q91='Adicional - Op 2'!$A$15,Q91='Adicional - Op 2'!$A$16,Q91='Adicional - Op 2'!$A$17,Q91='Adicional - Op 2'!$A$18,Q91='Adicional - Op 2'!$A$19,Q91='Adicional - Op 2'!$A$20,Q91='Adicional - Op 2'!$A$21,Q91='Adicional - Op 2'!$A$22,Q91='Adicional - Op 2'!$A$23,Q91='Adicional - Op 2'!$A$24,Q91='Adicional - Op 2'!$A$25,Q91='Adicional - Op 2'!$A$26,Q91='Adicional - Op 2'!$A$27,Q91='Adicional - Op 2'!$A$28,Q91='Adicional - Op 2'!$A$29,Q91='Adicional - Op 2'!$A$30),"B","")</f>
        <v/>
      </c>
      <c r="T91" s="282" t="str">
        <f>IF(OR(Q91='Adicional - Op 2'!$A$31,Q91='Adicional - Op 2'!$A$32,Q91='Adicional - Op 2'!$A$33,Q91='Adicional - Op 2'!$A$34),"C","")</f>
        <v/>
      </c>
      <c r="U91" s="282" t="str">
        <f>IF(OR(Q91='Adicional - Op 2'!$A$35,Q91='Adicional - Op 2'!$A$36,Q91='Adicional - Op 2'!$A$37),"D","")</f>
        <v/>
      </c>
      <c r="V91" s="282" t="str">
        <f>IF(OR(Q91='Adicional - Op 2'!$A$38,Q91='Adicional - Op 2'!$A$39,Q91='Adicional - Op 2'!$A$40,Q91='Adicional - Op 2'!$A$41,Q91='Adicional - Op 2'!$A$42,Q91='Adicional - Op 2'!$A$43),"E","")</f>
        <v/>
      </c>
      <c r="W91" s="282" t="str">
        <f>IF(OR(Q91='Adicional - Op 2'!$A$44,Q91='Adicional - Op 2'!$A$45),"F","")</f>
        <v>F</v>
      </c>
      <c r="X91" s="295" t="str">
        <f t="shared" si="46"/>
        <v>F</v>
      </c>
      <c r="Y91" s="296" t="str">
        <f>IF(P91=X91, "OK", MAL)</f>
        <v>OK</v>
      </c>
      <c r="Z91" s="73">
        <v>40507</v>
      </c>
      <c r="AA91" s="17">
        <v>35963</v>
      </c>
      <c r="AB91" s="17">
        <v>30389</v>
      </c>
      <c r="AC91" s="17">
        <v>24867</v>
      </c>
      <c r="AD91" s="17">
        <v>20401</v>
      </c>
      <c r="AE91" s="20">
        <v>19000</v>
      </c>
      <c r="AF91" s="70" t="str">
        <f t="shared" si="28"/>
        <v>5</v>
      </c>
      <c r="AG91" s="61" t="str">
        <f t="shared" si="29"/>
        <v>5</v>
      </c>
      <c r="AH91" s="61" t="str">
        <f t="shared" si="30"/>
        <v>5</v>
      </c>
      <c r="AI91" s="61" t="str">
        <f t="shared" si="31"/>
        <v>5</v>
      </c>
      <c r="AJ91" s="61" t="str">
        <f t="shared" si="32"/>
        <v>5</v>
      </c>
      <c r="AK91" s="62" t="str">
        <f t="shared" si="33"/>
        <v>5</v>
      </c>
      <c r="AL91" s="77">
        <f t="shared" si="34"/>
        <v>1.3398152398642826</v>
      </c>
      <c r="AM91" s="78">
        <f t="shared" si="35"/>
        <v>1.6137371926150521</v>
      </c>
      <c r="AN91" s="78">
        <f t="shared" si="36"/>
        <v>1.9171908293665163</v>
      </c>
      <c r="AO91" s="78">
        <f t="shared" si="37"/>
        <v>1.9993005992007866</v>
      </c>
      <c r="AP91" s="79">
        <f t="shared" si="38"/>
        <v>0.71398621463197831</v>
      </c>
      <c r="AQ91" s="1" t="str">
        <f t="shared" si="39"/>
        <v>Pampeana5</v>
      </c>
      <c r="AR91" s="1" t="str">
        <f t="shared" si="40"/>
        <v>Entre Ríos5</v>
      </c>
      <c r="AS91" s="1" t="str">
        <f t="shared" si="41"/>
        <v>Intermedias</v>
      </c>
      <c r="AT91" s="1" t="str">
        <f t="shared" si="42"/>
        <v>Pampeana</v>
      </c>
      <c r="AU91" s="1" t="str">
        <f t="shared" si="43"/>
        <v>IntermediasPampeana</v>
      </c>
    </row>
    <row r="92" spans="1:47" x14ac:dyDescent="0.25">
      <c r="A92" s="60" t="s">
        <v>1211</v>
      </c>
      <c r="B92" s="9" t="s">
        <v>775</v>
      </c>
      <c r="C92" s="9" t="s">
        <v>767</v>
      </c>
      <c r="D92" s="3" t="str">
        <f>VLOOKUP(C92,Regiones!B$4:C$27,2)</f>
        <v>Pampeana</v>
      </c>
      <c r="E92" s="10" t="s">
        <v>2</v>
      </c>
      <c r="F92" s="10"/>
      <c r="G92" s="10"/>
      <c r="H92" s="10" t="s">
        <v>4</v>
      </c>
      <c r="I92" s="10" t="s">
        <v>203</v>
      </c>
      <c r="J92" s="10" t="s">
        <v>6</v>
      </c>
      <c r="K92" s="11"/>
      <c r="L92" s="11" t="s">
        <v>6</v>
      </c>
      <c r="M92" s="289">
        <v>10</v>
      </c>
      <c r="N92" s="281" t="str">
        <f t="shared" si="44"/>
        <v>F10</v>
      </c>
      <c r="O92" s="282" t="str">
        <f>VLOOKUP(N92,'Adicional - Op 1'!$A$3:$B$79,2)</f>
        <v>F</v>
      </c>
      <c r="P92" s="293" t="str">
        <f t="shared" si="27"/>
        <v>F</v>
      </c>
      <c r="Q92" s="294" t="str">
        <f t="shared" si="45"/>
        <v>F10</v>
      </c>
      <c r="R92" s="282" t="str">
        <f>IF(OR(Q92='Adicional - Op 2'!$A$6,Q92='Adicional - Op 2'!$A$7, Q92='Adicional - Op 2'!$A$8,Q92='Adicional - Op 2'!$A$9,Q92='Adicional - Op 2'!$A$10,Q92='Adicional - Op 2'!$A$11,Q92='Adicional - Op 2'!$A$12,Q92='Adicional - Op 2'!$A$13,Q92='Adicional - Op 2'!$A$14), "A", "")</f>
        <v/>
      </c>
      <c r="S92" s="282" t="str">
        <f>IF(OR(Q92='Adicional - Op 2'!$A$15,Q92='Adicional - Op 2'!$A$16,Q92='Adicional - Op 2'!$A$17,Q92='Adicional - Op 2'!$A$18,Q92='Adicional - Op 2'!$A$19,Q92='Adicional - Op 2'!$A$20,Q92='Adicional - Op 2'!$A$21,Q92='Adicional - Op 2'!$A$22,Q92='Adicional - Op 2'!$A$23,Q92='Adicional - Op 2'!$A$24,Q92='Adicional - Op 2'!$A$25,Q92='Adicional - Op 2'!$A$26,Q92='Adicional - Op 2'!$A$27,Q92='Adicional - Op 2'!$A$28,Q92='Adicional - Op 2'!$A$29,Q92='Adicional - Op 2'!$A$30),"B","")</f>
        <v/>
      </c>
      <c r="T92" s="282" t="str">
        <f>IF(OR(Q92='Adicional - Op 2'!$A$31,Q92='Adicional - Op 2'!$A$32,Q92='Adicional - Op 2'!$A$33,Q92='Adicional - Op 2'!$A$34),"C","")</f>
        <v/>
      </c>
      <c r="U92" s="282" t="str">
        <f>IF(OR(Q92='Adicional - Op 2'!$A$35,Q92='Adicional - Op 2'!$A$36,Q92='Adicional - Op 2'!$A$37),"D","")</f>
        <v/>
      </c>
      <c r="V92" s="282" t="str">
        <f>IF(OR(Q92='Adicional - Op 2'!$A$38,Q92='Adicional - Op 2'!$A$39,Q92='Adicional - Op 2'!$A$40,Q92='Adicional - Op 2'!$A$41,Q92='Adicional - Op 2'!$A$42,Q92='Adicional - Op 2'!$A$43),"E","")</f>
        <v/>
      </c>
      <c r="W92" s="282" t="str">
        <f>IF(OR(Q92='Adicional - Op 2'!$A$44,Q92='Adicional - Op 2'!$A$45),"F","")</f>
        <v>F</v>
      </c>
      <c r="X92" s="295" t="str">
        <f t="shared" si="46"/>
        <v>F</v>
      </c>
      <c r="Y92" s="296" t="str">
        <f>IF(P92=X92, "OK", MAL)</f>
        <v>OK</v>
      </c>
      <c r="Z92" s="74">
        <v>40145</v>
      </c>
      <c r="AA92" s="12">
        <v>33672</v>
      </c>
      <c r="AB92" s="12">
        <v>28630</v>
      </c>
      <c r="AC92" s="12">
        <v>23277</v>
      </c>
      <c r="AD92" s="12">
        <v>17636</v>
      </c>
      <c r="AE92" s="13">
        <v>14572</v>
      </c>
      <c r="AF92" s="70" t="str">
        <f t="shared" si="28"/>
        <v>5</v>
      </c>
      <c r="AG92" s="61" t="str">
        <f t="shared" si="29"/>
        <v>5</v>
      </c>
      <c r="AH92" s="61" t="str">
        <f t="shared" si="30"/>
        <v>5</v>
      </c>
      <c r="AI92" s="61" t="str">
        <f t="shared" si="31"/>
        <v>5</v>
      </c>
      <c r="AJ92" s="61" t="str">
        <f t="shared" si="32"/>
        <v>5</v>
      </c>
      <c r="AK92" s="62" t="str">
        <f t="shared" si="33"/>
        <v>5</v>
      </c>
      <c r="AL92" s="77">
        <f t="shared" si="34"/>
        <v>1.9862615040944758</v>
      </c>
      <c r="AM92" s="78">
        <f t="shared" si="35"/>
        <v>1.553883675578172</v>
      </c>
      <c r="AN92" s="78">
        <f t="shared" si="36"/>
        <v>1.9794632306785453</v>
      </c>
      <c r="AO92" s="78">
        <f t="shared" si="37"/>
        <v>2.8141031818789481</v>
      </c>
      <c r="AP92" s="79">
        <f t="shared" si="38"/>
        <v>1.9267303054846414</v>
      </c>
      <c r="AQ92" s="1" t="str">
        <f t="shared" si="39"/>
        <v>Pampeana5</v>
      </c>
      <c r="AR92" s="1" t="str">
        <f t="shared" si="40"/>
        <v>Santa Fe5</v>
      </c>
      <c r="AS92" s="1" t="str">
        <f t="shared" si="41"/>
        <v>Intermedias</v>
      </c>
      <c r="AT92" s="1" t="str">
        <f t="shared" si="42"/>
        <v>Pampeana</v>
      </c>
      <c r="AU92" s="1" t="str">
        <f t="shared" si="43"/>
        <v>IntermediasPampeana</v>
      </c>
    </row>
    <row r="93" spans="1:47" x14ac:dyDescent="0.25">
      <c r="A93" s="60" t="s">
        <v>1194</v>
      </c>
      <c r="B93" s="9" t="s">
        <v>509</v>
      </c>
      <c r="C93" s="9" t="s">
        <v>506</v>
      </c>
      <c r="D93" s="3" t="str">
        <f>VLOOKUP(C93,Regiones!B$4:C$27,2)</f>
        <v>Noroeste</v>
      </c>
      <c r="E93" s="10"/>
      <c r="F93" s="10"/>
      <c r="G93" s="10"/>
      <c r="H93" s="10" t="s">
        <v>4</v>
      </c>
      <c r="I93" s="10" t="s">
        <v>203</v>
      </c>
      <c r="J93" s="10" t="s">
        <v>6</v>
      </c>
      <c r="K93" s="11"/>
      <c r="L93" s="11" t="s">
        <v>6</v>
      </c>
      <c r="M93" s="289">
        <v>10</v>
      </c>
      <c r="N93" s="281" t="str">
        <f t="shared" si="44"/>
        <v>F10</v>
      </c>
      <c r="O93" s="282" t="str">
        <f>VLOOKUP(N93,'Adicional - Op 1'!$A$3:$B$79,2)</f>
        <v>F</v>
      </c>
      <c r="P93" s="293" t="str">
        <f t="shared" si="27"/>
        <v>F</v>
      </c>
      <c r="Q93" s="294" t="str">
        <f t="shared" si="45"/>
        <v>F10</v>
      </c>
      <c r="R93" s="282" t="str">
        <f>IF(OR(Q93='Adicional - Op 2'!$A$6,Q93='Adicional - Op 2'!$A$7, Q93='Adicional - Op 2'!$A$8,Q93='Adicional - Op 2'!$A$9,Q93='Adicional - Op 2'!$A$10,Q93='Adicional - Op 2'!$A$11,Q93='Adicional - Op 2'!$A$12,Q93='Adicional - Op 2'!$A$13,Q93='Adicional - Op 2'!$A$14), "A", "")</f>
        <v/>
      </c>
      <c r="S93" s="282" t="str">
        <f>IF(OR(Q93='Adicional - Op 2'!$A$15,Q93='Adicional - Op 2'!$A$16,Q93='Adicional - Op 2'!$A$17,Q93='Adicional - Op 2'!$A$18,Q93='Adicional - Op 2'!$A$19,Q93='Adicional - Op 2'!$A$20,Q93='Adicional - Op 2'!$A$21,Q93='Adicional - Op 2'!$A$22,Q93='Adicional - Op 2'!$A$23,Q93='Adicional - Op 2'!$A$24,Q93='Adicional - Op 2'!$A$25,Q93='Adicional - Op 2'!$A$26,Q93='Adicional - Op 2'!$A$27,Q93='Adicional - Op 2'!$A$28,Q93='Adicional - Op 2'!$A$29,Q93='Adicional - Op 2'!$A$30),"B","")</f>
        <v/>
      </c>
      <c r="T93" s="282" t="str">
        <f>IF(OR(Q93='Adicional - Op 2'!$A$31,Q93='Adicional - Op 2'!$A$32,Q93='Adicional - Op 2'!$A$33,Q93='Adicional - Op 2'!$A$34),"C","")</f>
        <v/>
      </c>
      <c r="U93" s="282" t="str">
        <f>IF(OR(Q93='Adicional - Op 2'!$A$35,Q93='Adicional - Op 2'!$A$36,Q93='Adicional - Op 2'!$A$37),"D","")</f>
        <v/>
      </c>
      <c r="V93" s="282" t="str">
        <f>IF(OR(Q93='Adicional - Op 2'!$A$38,Q93='Adicional - Op 2'!$A$39,Q93='Adicional - Op 2'!$A$40,Q93='Adicional - Op 2'!$A$41,Q93='Adicional - Op 2'!$A$42,Q93='Adicional - Op 2'!$A$43),"E","")</f>
        <v/>
      </c>
      <c r="W93" s="282" t="str">
        <f>IF(OR(Q93='Adicional - Op 2'!$A$44,Q93='Adicional - Op 2'!$A$45),"F","")</f>
        <v>F</v>
      </c>
      <c r="X93" s="295" t="str">
        <f t="shared" si="46"/>
        <v>F</v>
      </c>
      <c r="Y93" s="296" t="str">
        <f>IF(P93=X93, "OK", MAL)</f>
        <v>OK</v>
      </c>
      <c r="Z93" s="74">
        <v>39601</v>
      </c>
      <c r="AA93" s="12">
        <v>36695</v>
      </c>
      <c r="AB93" s="12">
        <v>30558</v>
      </c>
      <c r="AC93" s="12">
        <v>26660</v>
      </c>
      <c r="AD93" s="12">
        <v>21602</v>
      </c>
      <c r="AE93" s="13">
        <v>21197</v>
      </c>
      <c r="AF93" s="70" t="str">
        <f t="shared" si="28"/>
        <v>5</v>
      </c>
      <c r="AG93" s="61" t="str">
        <f t="shared" si="29"/>
        <v>5</v>
      </c>
      <c r="AH93" s="61" t="str">
        <f t="shared" si="30"/>
        <v>5</v>
      </c>
      <c r="AI93" s="61" t="str">
        <f t="shared" si="31"/>
        <v>5</v>
      </c>
      <c r="AJ93" s="61" t="str">
        <f t="shared" si="32"/>
        <v>5</v>
      </c>
      <c r="AK93" s="62" t="str">
        <f t="shared" si="33"/>
        <v>5</v>
      </c>
      <c r="AL93" s="77">
        <f t="shared" si="34"/>
        <v>0.85614824103728526</v>
      </c>
      <c r="AM93" s="78">
        <f t="shared" si="35"/>
        <v>1.7548972098066076</v>
      </c>
      <c r="AN93" s="78">
        <f t="shared" si="36"/>
        <v>1.3006414110418079</v>
      </c>
      <c r="AO93" s="78">
        <f t="shared" si="37"/>
        <v>2.1260696611516581</v>
      </c>
      <c r="AP93" s="79">
        <f t="shared" si="38"/>
        <v>0.18944162199557174</v>
      </c>
      <c r="AQ93" s="1" t="str">
        <f t="shared" si="39"/>
        <v>Noroeste5</v>
      </c>
      <c r="AR93" s="1" t="str">
        <f t="shared" si="40"/>
        <v>Tucumán5</v>
      </c>
      <c r="AS93" s="1" t="str">
        <f t="shared" si="41"/>
        <v>Intermedias</v>
      </c>
      <c r="AT93" s="1" t="str">
        <f t="shared" si="42"/>
        <v>Resto Extra Pampeana</v>
      </c>
      <c r="AU93" s="1" t="str">
        <f t="shared" si="43"/>
        <v>IntermediasResto Extra Pampeana</v>
      </c>
    </row>
    <row r="94" spans="1:47" x14ac:dyDescent="0.25">
      <c r="A94" s="5" t="s">
        <v>55</v>
      </c>
      <c r="B94" s="6" t="s">
        <v>55</v>
      </c>
      <c r="C94" s="6" t="s">
        <v>36</v>
      </c>
      <c r="D94" s="3" t="str">
        <f>VLOOKUP(C94,Regiones!B$4:C$27,2)</f>
        <v>Pampeana</v>
      </c>
      <c r="E94" s="16"/>
      <c r="F94" s="16"/>
      <c r="G94" s="16"/>
      <c r="H94" s="16"/>
      <c r="I94" s="16"/>
      <c r="J94" s="16" t="s">
        <v>6</v>
      </c>
      <c r="K94" s="4"/>
      <c r="L94" s="4" t="s">
        <v>6</v>
      </c>
      <c r="M94" s="289">
        <v>10</v>
      </c>
      <c r="N94" s="281" t="str">
        <f t="shared" si="44"/>
        <v>F10</v>
      </c>
      <c r="O94" s="282" t="str">
        <f>VLOOKUP(N94,'Adicional - Op 1'!$A$3:$B$79,2)</f>
        <v>F</v>
      </c>
      <c r="P94" s="293" t="str">
        <f t="shared" si="27"/>
        <v>F</v>
      </c>
      <c r="Q94" s="294" t="str">
        <f t="shared" si="45"/>
        <v>F10</v>
      </c>
      <c r="R94" s="282" t="str">
        <f>IF(OR(Q94='Adicional - Op 2'!$A$6,Q94='Adicional - Op 2'!$A$7, Q94='Adicional - Op 2'!$A$8,Q94='Adicional - Op 2'!$A$9,Q94='Adicional - Op 2'!$A$10,Q94='Adicional - Op 2'!$A$11,Q94='Adicional - Op 2'!$A$12,Q94='Adicional - Op 2'!$A$13,Q94='Adicional - Op 2'!$A$14), "A", "")</f>
        <v/>
      </c>
      <c r="S94" s="282" t="str">
        <f>IF(OR(Q94='Adicional - Op 2'!$A$15,Q94='Adicional - Op 2'!$A$16,Q94='Adicional - Op 2'!$A$17,Q94='Adicional - Op 2'!$A$18,Q94='Adicional - Op 2'!$A$19,Q94='Adicional - Op 2'!$A$20,Q94='Adicional - Op 2'!$A$21,Q94='Adicional - Op 2'!$A$22,Q94='Adicional - Op 2'!$A$23,Q94='Adicional - Op 2'!$A$24,Q94='Adicional - Op 2'!$A$25,Q94='Adicional - Op 2'!$A$26,Q94='Adicional - Op 2'!$A$27,Q94='Adicional - Op 2'!$A$28,Q94='Adicional - Op 2'!$A$29,Q94='Adicional - Op 2'!$A$30),"B","")</f>
        <v/>
      </c>
      <c r="T94" s="282" t="str">
        <f>IF(OR(Q94='Adicional - Op 2'!$A$31,Q94='Adicional - Op 2'!$A$32,Q94='Adicional - Op 2'!$A$33,Q94='Adicional - Op 2'!$A$34),"C","")</f>
        <v/>
      </c>
      <c r="U94" s="282" t="str">
        <f>IF(OR(Q94='Adicional - Op 2'!$A$35,Q94='Adicional - Op 2'!$A$36,Q94='Adicional - Op 2'!$A$37),"D","")</f>
        <v/>
      </c>
      <c r="V94" s="282" t="str">
        <f>IF(OR(Q94='Adicional - Op 2'!$A$38,Q94='Adicional - Op 2'!$A$39,Q94='Adicional - Op 2'!$A$40,Q94='Adicional - Op 2'!$A$41,Q94='Adicional - Op 2'!$A$42,Q94='Adicional - Op 2'!$A$43),"E","")</f>
        <v/>
      </c>
      <c r="W94" s="282" t="str">
        <f>IF(OR(Q94='Adicional - Op 2'!$A$44,Q94='Adicional - Op 2'!$A$45),"F","")</f>
        <v>F</v>
      </c>
      <c r="X94" s="295" t="str">
        <f t="shared" si="46"/>
        <v>F</v>
      </c>
      <c r="Y94" s="296" t="str">
        <f>IF(P94=X94, "OK", MAL)</f>
        <v>OK</v>
      </c>
      <c r="Z94" s="73">
        <v>38418</v>
      </c>
      <c r="AA94" s="17">
        <v>34958</v>
      </c>
      <c r="AB94" s="17">
        <v>30535</v>
      </c>
      <c r="AC94" s="17">
        <v>26860</v>
      </c>
      <c r="AD94" s="17">
        <v>20801</v>
      </c>
      <c r="AE94" s="20">
        <v>16066</v>
      </c>
      <c r="AF94" s="70" t="str">
        <f t="shared" si="28"/>
        <v>5</v>
      </c>
      <c r="AG94" s="61" t="str">
        <f t="shared" si="29"/>
        <v>5</v>
      </c>
      <c r="AH94" s="61" t="str">
        <f t="shared" si="30"/>
        <v>5</v>
      </c>
      <c r="AI94" s="61" t="str">
        <f t="shared" si="31"/>
        <v>5</v>
      </c>
      <c r="AJ94" s="61" t="str">
        <f t="shared" si="32"/>
        <v>5</v>
      </c>
      <c r="AK94" s="62" t="str">
        <f t="shared" si="33"/>
        <v>5</v>
      </c>
      <c r="AL94" s="77">
        <f t="shared" si="34"/>
        <v>1.0612828914026391</v>
      </c>
      <c r="AM94" s="78">
        <f t="shared" si="35"/>
        <v>1.2941752675750313</v>
      </c>
      <c r="AN94" s="78">
        <f t="shared" si="36"/>
        <v>1.2217533153856273</v>
      </c>
      <c r="AO94" s="78">
        <f t="shared" si="37"/>
        <v>2.5893266784444169</v>
      </c>
      <c r="AP94" s="79">
        <f t="shared" si="38"/>
        <v>2.6166056889152136</v>
      </c>
      <c r="AQ94" s="1" t="str">
        <f t="shared" si="39"/>
        <v>Pampeana5</v>
      </c>
      <c r="AR94" s="1" t="str">
        <f t="shared" si="40"/>
        <v>Buenos Aires5</v>
      </c>
      <c r="AS94" s="1" t="str">
        <f t="shared" si="41"/>
        <v>Intermedias</v>
      </c>
      <c r="AT94" s="1" t="str">
        <f t="shared" si="42"/>
        <v>Pampeana</v>
      </c>
      <c r="AU94" s="1" t="str">
        <f t="shared" si="43"/>
        <v>IntermediasPampeana</v>
      </c>
    </row>
    <row r="95" spans="1:47" x14ac:dyDescent="0.25">
      <c r="A95" s="5" t="s">
        <v>56</v>
      </c>
      <c r="B95" s="6" t="s">
        <v>56</v>
      </c>
      <c r="C95" s="6" t="s">
        <v>36</v>
      </c>
      <c r="D95" s="3" t="str">
        <f>VLOOKUP(C95,Regiones!B$4:C$27,2)</f>
        <v>Pampeana</v>
      </c>
      <c r="E95" s="16"/>
      <c r="F95" s="16"/>
      <c r="G95" s="16"/>
      <c r="H95" s="16"/>
      <c r="I95" s="16"/>
      <c r="J95" s="16" t="s">
        <v>6</v>
      </c>
      <c r="K95" s="4"/>
      <c r="L95" s="4" t="s">
        <v>6</v>
      </c>
      <c r="M95" s="289">
        <v>10</v>
      </c>
      <c r="N95" s="281" t="str">
        <f t="shared" si="44"/>
        <v>F10</v>
      </c>
      <c r="O95" s="282" t="str">
        <f>VLOOKUP(N95,'Adicional - Op 1'!$A$3:$B$79,2)</f>
        <v>F</v>
      </c>
      <c r="P95" s="293" t="str">
        <f t="shared" si="27"/>
        <v>F</v>
      </c>
      <c r="Q95" s="294" t="str">
        <f t="shared" si="45"/>
        <v>F10</v>
      </c>
      <c r="R95" s="282" t="str">
        <f>IF(OR(Q95='Adicional - Op 2'!$A$6,Q95='Adicional - Op 2'!$A$7, Q95='Adicional - Op 2'!$A$8,Q95='Adicional - Op 2'!$A$9,Q95='Adicional - Op 2'!$A$10,Q95='Adicional - Op 2'!$A$11,Q95='Adicional - Op 2'!$A$12,Q95='Adicional - Op 2'!$A$13,Q95='Adicional - Op 2'!$A$14), "A", "")</f>
        <v/>
      </c>
      <c r="S95" s="282" t="str">
        <f>IF(OR(Q95='Adicional - Op 2'!$A$15,Q95='Adicional - Op 2'!$A$16,Q95='Adicional - Op 2'!$A$17,Q95='Adicional - Op 2'!$A$18,Q95='Adicional - Op 2'!$A$19,Q95='Adicional - Op 2'!$A$20,Q95='Adicional - Op 2'!$A$21,Q95='Adicional - Op 2'!$A$22,Q95='Adicional - Op 2'!$A$23,Q95='Adicional - Op 2'!$A$24,Q95='Adicional - Op 2'!$A$25,Q95='Adicional - Op 2'!$A$26,Q95='Adicional - Op 2'!$A$27,Q95='Adicional - Op 2'!$A$28,Q95='Adicional - Op 2'!$A$29,Q95='Adicional - Op 2'!$A$30),"B","")</f>
        <v/>
      </c>
      <c r="T95" s="282" t="str">
        <f>IF(OR(Q95='Adicional - Op 2'!$A$31,Q95='Adicional - Op 2'!$A$32,Q95='Adicional - Op 2'!$A$33,Q95='Adicional - Op 2'!$A$34),"C","")</f>
        <v/>
      </c>
      <c r="U95" s="282" t="str">
        <f>IF(OR(Q95='Adicional - Op 2'!$A$35,Q95='Adicional - Op 2'!$A$36,Q95='Adicional - Op 2'!$A$37),"D","")</f>
        <v/>
      </c>
      <c r="V95" s="282" t="str">
        <f>IF(OR(Q95='Adicional - Op 2'!$A$38,Q95='Adicional - Op 2'!$A$39,Q95='Adicional - Op 2'!$A$40,Q95='Adicional - Op 2'!$A$41,Q95='Adicional - Op 2'!$A$42,Q95='Adicional - Op 2'!$A$43),"E","")</f>
        <v/>
      </c>
      <c r="W95" s="282" t="str">
        <f>IF(OR(Q95='Adicional - Op 2'!$A$44,Q95='Adicional - Op 2'!$A$45),"F","")</f>
        <v>F</v>
      </c>
      <c r="X95" s="295" t="str">
        <f t="shared" si="46"/>
        <v>F</v>
      </c>
      <c r="Y95" s="296" t="str">
        <f>IF(P95=X95, "OK", MAL)</f>
        <v>OK</v>
      </c>
      <c r="Z95" s="73">
        <v>38376</v>
      </c>
      <c r="AA95" s="17">
        <v>35150</v>
      </c>
      <c r="AB95" s="17">
        <v>31807</v>
      </c>
      <c r="AC95" s="17">
        <v>29406</v>
      </c>
      <c r="AD95" s="17">
        <v>26461</v>
      </c>
      <c r="AE95" s="20">
        <v>23000</v>
      </c>
      <c r="AF95" s="70" t="str">
        <f t="shared" si="28"/>
        <v>5</v>
      </c>
      <c r="AG95" s="61" t="str">
        <f t="shared" si="29"/>
        <v>5</v>
      </c>
      <c r="AH95" s="61" t="str">
        <f t="shared" si="30"/>
        <v>5</v>
      </c>
      <c r="AI95" s="61" t="str">
        <f t="shared" si="31"/>
        <v>5</v>
      </c>
      <c r="AJ95" s="61" t="str">
        <f t="shared" si="32"/>
        <v>5</v>
      </c>
      <c r="AK95" s="62" t="str">
        <f t="shared" si="33"/>
        <v>5</v>
      </c>
      <c r="AL95" s="77">
        <f t="shared" si="34"/>
        <v>0.9870277346705838</v>
      </c>
      <c r="AM95" s="78">
        <f t="shared" si="35"/>
        <v>0.95450980822467923</v>
      </c>
      <c r="AN95" s="78">
        <f t="shared" si="36"/>
        <v>0.7460233108913471</v>
      </c>
      <c r="AO95" s="78">
        <f t="shared" si="37"/>
        <v>1.0608554313581444</v>
      </c>
      <c r="AP95" s="79">
        <f t="shared" si="38"/>
        <v>1.4116483171388177</v>
      </c>
      <c r="AQ95" s="1" t="str">
        <f t="shared" si="39"/>
        <v>Pampeana5</v>
      </c>
      <c r="AR95" s="1" t="str">
        <f t="shared" si="40"/>
        <v>Buenos Aires5</v>
      </c>
      <c r="AS95" s="1" t="str">
        <f t="shared" si="41"/>
        <v>Intermedias</v>
      </c>
      <c r="AT95" s="1" t="str">
        <f t="shared" si="42"/>
        <v>Pampeana</v>
      </c>
      <c r="AU95" s="1" t="str">
        <f t="shared" si="43"/>
        <v>IntermediasPampeana</v>
      </c>
    </row>
    <row r="96" spans="1:47" x14ac:dyDescent="0.25">
      <c r="A96" s="2" t="s">
        <v>1279</v>
      </c>
      <c r="B96" s="18" t="s">
        <v>280</v>
      </c>
      <c r="C96" s="18" t="s">
        <v>276</v>
      </c>
      <c r="D96" s="3" t="str">
        <f>VLOOKUP(C96,Regiones!B$4:C$27,2)</f>
        <v>Centro</v>
      </c>
      <c r="E96" s="19" t="s">
        <v>2</v>
      </c>
      <c r="F96" s="19"/>
      <c r="G96" s="19"/>
      <c r="H96" s="19" t="s">
        <v>4</v>
      </c>
      <c r="I96" s="19" t="s">
        <v>190</v>
      </c>
      <c r="J96" s="19" t="s">
        <v>281</v>
      </c>
      <c r="K96" s="52"/>
      <c r="L96" s="52" t="s">
        <v>281</v>
      </c>
      <c r="M96" s="289">
        <v>10</v>
      </c>
      <c r="N96" s="281" t="str">
        <f t="shared" si="44"/>
        <v>B10</v>
      </c>
      <c r="O96" s="282" t="str">
        <f>VLOOKUP(N96,'Adicional - Op 1'!$A$3:$B$79,2)</f>
        <v>B</v>
      </c>
      <c r="P96" s="293" t="str">
        <f t="shared" si="27"/>
        <v>B</v>
      </c>
      <c r="Q96" s="294" t="str">
        <f t="shared" si="45"/>
        <v>B10</v>
      </c>
      <c r="R96" s="282" t="str">
        <f>IF(OR(Q96='Adicional - Op 2'!$A$6,Q96='Adicional - Op 2'!$A$7, Q96='Adicional - Op 2'!$A$8,Q96='Adicional - Op 2'!$A$9,Q96='Adicional - Op 2'!$A$10,Q96='Adicional - Op 2'!$A$11,Q96='Adicional - Op 2'!$A$12,Q96='Adicional - Op 2'!$A$13,Q96='Adicional - Op 2'!$A$14), "A", "")</f>
        <v/>
      </c>
      <c r="S96" s="282" t="str">
        <f>IF(OR(Q96='Adicional - Op 2'!$A$15,Q96='Adicional - Op 2'!$A$16,Q96='Adicional - Op 2'!$A$17,Q96='Adicional - Op 2'!$A$18,Q96='Adicional - Op 2'!$A$19,Q96='Adicional - Op 2'!$A$20,Q96='Adicional - Op 2'!$A$21,Q96='Adicional - Op 2'!$A$22,Q96='Adicional - Op 2'!$A$23,Q96='Adicional - Op 2'!$A$24,Q96='Adicional - Op 2'!$A$25,Q96='Adicional - Op 2'!$A$26,Q96='Adicional - Op 2'!$A$27,Q96='Adicional - Op 2'!$A$28,Q96='Adicional - Op 2'!$A$29,Q96='Adicional - Op 2'!$A$30),"B","")</f>
        <v>B</v>
      </c>
      <c r="T96" s="282" t="str">
        <f>IF(OR(Q96='Adicional - Op 2'!$A$31,Q96='Adicional - Op 2'!$A$32,Q96='Adicional - Op 2'!$A$33,Q96='Adicional - Op 2'!$A$34),"C","")</f>
        <v/>
      </c>
      <c r="U96" s="282" t="str">
        <f>IF(OR(Q96='Adicional - Op 2'!$A$35,Q96='Adicional - Op 2'!$A$36,Q96='Adicional - Op 2'!$A$37),"D","")</f>
        <v/>
      </c>
      <c r="V96" s="282" t="str">
        <f>IF(OR(Q96='Adicional - Op 2'!$A$38,Q96='Adicional - Op 2'!$A$39,Q96='Adicional - Op 2'!$A$40,Q96='Adicional - Op 2'!$A$41,Q96='Adicional - Op 2'!$A$42,Q96='Adicional - Op 2'!$A$43),"E","")</f>
        <v/>
      </c>
      <c r="W96" s="282" t="str">
        <f>IF(OR(Q96='Adicional - Op 2'!$A$44,Q96='Adicional - Op 2'!$A$45),"F","")</f>
        <v/>
      </c>
      <c r="X96" s="295" t="str">
        <f t="shared" si="46"/>
        <v>B</v>
      </c>
      <c r="Y96" s="296" t="str">
        <f>IF(P96=X96, "OK", MAL)</f>
        <v>OK</v>
      </c>
      <c r="Z96" s="73">
        <v>37273</v>
      </c>
      <c r="AA96" s="17">
        <v>32567</v>
      </c>
      <c r="AB96" s="17">
        <v>26319</v>
      </c>
      <c r="AC96" s="17">
        <v>21074</v>
      </c>
      <c r="AD96" s="17">
        <v>16563</v>
      </c>
      <c r="AE96" s="20">
        <v>14380</v>
      </c>
      <c r="AF96" s="70" t="str">
        <f t="shared" si="28"/>
        <v>5</v>
      </c>
      <c r="AG96" s="61" t="str">
        <f t="shared" si="29"/>
        <v>5</v>
      </c>
      <c r="AH96" s="61" t="str">
        <f t="shared" si="30"/>
        <v>5</v>
      </c>
      <c r="AI96" s="61" t="str">
        <f t="shared" si="31"/>
        <v>5</v>
      </c>
      <c r="AJ96" s="61" t="str">
        <f t="shared" si="32"/>
        <v>5</v>
      </c>
      <c r="AK96" s="62" t="str">
        <f t="shared" si="33"/>
        <v>5</v>
      </c>
      <c r="AL96" s="77">
        <f t="shared" si="34"/>
        <v>1.5211821321794994</v>
      </c>
      <c r="AM96" s="78">
        <f t="shared" si="35"/>
        <v>2.0454326425192355</v>
      </c>
      <c r="AN96" s="78">
        <f t="shared" si="36"/>
        <v>2.1269541369423055</v>
      </c>
      <c r="AO96" s="78">
        <f t="shared" si="37"/>
        <v>2.4379308125450319</v>
      </c>
      <c r="AP96" s="79">
        <f t="shared" si="38"/>
        <v>1.4233641155021266</v>
      </c>
      <c r="AQ96" s="1" t="str">
        <f t="shared" si="39"/>
        <v>Centro5</v>
      </c>
      <c r="AR96" s="1" t="str">
        <f t="shared" si="40"/>
        <v>Córdoba5</v>
      </c>
      <c r="AS96" s="1" t="str">
        <f t="shared" si="41"/>
        <v>Intermedias</v>
      </c>
      <c r="AT96" s="1" t="str">
        <f t="shared" si="42"/>
        <v>Resto Extra Pampeana</v>
      </c>
      <c r="AU96" s="1" t="str">
        <f t="shared" si="43"/>
        <v>IntermediasResto Extra Pampeana</v>
      </c>
    </row>
    <row r="97" spans="1:47" x14ac:dyDescent="0.25">
      <c r="A97" s="5" t="s">
        <v>57</v>
      </c>
      <c r="B97" s="6" t="s">
        <v>57</v>
      </c>
      <c r="C97" s="6" t="s">
        <v>36</v>
      </c>
      <c r="D97" s="3" t="str">
        <f>VLOOKUP(C97,Regiones!B$4:C$27,2)</f>
        <v>Pampeana</v>
      </c>
      <c r="E97" s="16"/>
      <c r="F97" s="16"/>
      <c r="G97" s="16"/>
      <c r="H97" s="16"/>
      <c r="I97" s="16"/>
      <c r="J97" s="16" t="s">
        <v>6</v>
      </c>
      <c r="K97" s="4"/>
      <c r="L97" s="4" t="s">
        <v>6</v>
      </c>
      <c r="M97" s="289">
        <v>10</v>
      </c>
      <c r="N97" s="281" t="str">
        <f t="shared" si="44"/>
        <v>F10</v>
      </c>
      <c r="O97" s="282" t="str">
        <f>VLOOKUP(N97,'Adicional - Op 1'!$A$3:$B$79,2)</f>
        <v>F</v>
      </c>
      <c r="P97" s="293" t="str">
        <f t="shared" si="27"/>
        <v>F</v>
      </c>
      <c r="Q97" s="294" t="str">
        <f t="shared" si="45"/>
        <v>F10</v>
      </c>
      <c r="R97" s="282" t="str">
        <f>IF(OR(Q97='Adicional - Op 2'!$A$6,Q97='Adicional - Op 2'!$A$7, Q97='Adicional - Op 2'!$A$8,Q97='Adicional - Op 2'!$A$9,Q97='Adicional - Op 2'!$A$10,Q97='Adicional - Op 2'!$A$11,Q97='Adicional - Op 2'!$A$12,Q97='Adicional - Op 2'!$A$13,Q97='Adicional - Op 2'!$A$14), "A", "")</f>
        <v/>
      </c>
      <c r="S97" s="282" t="str">
        <f>IF(OR(Q97='Adicional - Op 2'!$A$15,Q97='Adicional - Op 2'!$A$16,Q97='Adicional - Op 2'!$A$17,Q97='Adicional - Op 2'!$A$18,Q97='Adicional - Op 2'!$A$19,Q97='Adicional - Op 2'!$A$20,Q97='Adicional - Op 2'!$A$21,Q97='Adicional - Op 2'!$A$22,Q97='Adicional - Op 2'!$A$23,Q97='Adicional - Op 2'!$A$24,Q97='Adicional - Op 2'!$A$25,Q97='Adicional - Op 2'!$A$26,Q97='Adicional - Op 2'!$A$27,Q97='Adicional - Op 2'!$A$28,Q97='Adicional - Op 2'!$A$29,Q97='Adicional - Op 2'!$A$30),"B","")</f>
        <v/>
      </c>
      <c r="T97" s="282" t="str">
        <f>IF(OR(Q97='Adicional - Op 2'!$A$31,Q97='Adicional - Op 2'!$A$32,Q97='Adicional - Op 2'!$A$33,Q97='Adicional - Op 2'!$A$34),"C","")</f>
        <v/>
      </c>
      <c r="U97" s="282" t="str">
        <f>IF(OR(Q97='Adicional - Op 2'!$A$35,Q97='Adicional - Op 2'!$A$36,Q97='Adicional - Op 2'!$A$37),"D","")</f>
        <v/>
      </c>
      <c r="V97" s="282" t="str">
        <f>IF(OR(Q97='Adicional - Op 2'!$A$38,Q97='Adicional - Op 2'!$A$39,Q97='Adicional - Op 2'!$A$40,Q97='Adicional - Op 2'!$A$41,Q97='Adicional - Op 2'!$A$42,Q97='Adicional - Op 2'!$A$43),"E","")</f>
        <v/>
      </c>
      <c r="W97" s="282" t="str">
        <f>IF(OR(Q97='Adicional - Op 2'!$A$44,Q97='Adicional - Op 2'!$A$45),"F","")</f>
        <v>F</v>
      </c>
      <c r="X97" s="295" t="str">
        <f t="shared" si="46"/>
        <v>F</v>
      </c>
      <c r="Y97" s="296" t="str">
        <f>IF(P97=X97, "OK", MAL)</f>
        <v>OK</v>
      </c>
      <c r="Z97" s="73">
        <v>36494</v>
      </c>
      <c r="AA97" s="17">
        <v>34350</v>
      </c>
      <c r="AB97" s="17">
        <v>30356</v>
      </c>
      <c r="AC97" s="17">
        <v>26691</v>
      </c>
      <c r="AD97" s="17">
        <v>19762</v>
      </c>
      <c r="AE97" s="20">
        <v>17768</v>
      </c>
      <c r="AF97" s="70" t="str">
        <f t="shared" si="28"/>
        <v>5</v>
      </c>
      <c r="AG97" s="61" t="str">
        <f t="shared" si="29"/>
        <v>5</v>
      </c>
      <c r="AH97" s="61" t="str">
        <f t="shared" si="30"/>
        <v>5</v>
      </c>
      <c r="AI97" s="61" t="str">
        <f t="shared" si="31"/>
        <v>5</v>
      </c>
      <c r="AJ97" s="61" t="str">
        <f t="shared" si="32"/>
        <v>5</v>
      </c>
      <c r="AK97" s="62" t="str">
        <f t="shared" si="33"/>
        <v>5</v>
      </c>
      <c r="AL97" s="77">
        <f t="shared" si="34"/>
        <v>0.67954508724892904</v>
      </c>
      <c r="AM97" s="78">
        <f t="shared" si="35"/>
        <v>1.181909343037397</v>
      </c>
      <c r="AN97" s="78">
        <f t="shared" si="36"/>
        <v>1.2258979904048051</v>
      </c>
      <c r="AO97" s="78">
        <f t="shared" si="37"/>
        <v>3.0512810707040861</v>
      </c>
      <c r="AP97" s="79">
        <f t="shared" si="38"/>
        <v>1.0692946773385081</v>
      </c>
      <c r="AQ97" s="1" t="str">
        <f t="shared" si="39"/>
        <v>Pampeana5</v>
      </c>
      <c r="AR97" s="1" t="str">
        <f t="shared" si="40"/>
        <v>Buenos Aires5</v>
      </c>
      <c r="AS97" s="1" t="str">
        <f t="shared" si="41"/>
        <v>Intermedias</v>
      </c>
      <c r="AT97" s="1" t="str">
        <f t="shared" si="42"/>
        <v>Pampeana</v>
      </c>
      <c r="AU97" s="1" t="str">
        <f t="shared" si="43"/>
        <v>IntermediasPampeana</v>
      </c>
    </row>
    <row r="98" spans="1:47" x14ac:dyDescent="0.25">
      <c r="A98" s="2" t="s">
        <v>1292</v>
      </c>
      <c r="B98" s="18" t="s">
        <v>280</v>
      </c>
      <c r="C98" s="18" t="s">
        <v>276</v>
      </c>
      <c r="D98" s="3" t="str">
        <f>VLOOKUP(C98,Regiones!B$4:C$27,2)</f>
        <v>Centro</v>
      </c>
      <c r="E98" s="19" t="s">
        <v>2</v>
      </c>
      <c r="F98" s="19"/>
      <c r="G98" s="19"/>
      <c r="H98" s="19" t="s">
        <v>4</v>
      </c>
      <c r="I98" s="19" t="s">
        <v>190</v>
      </c>
      <c r="J98" s="19" t="s">
        <v>3</v>
      </c>
      <c r="K98" s="52"/>
      <c r="L98" s="52" t="s">
        <v>3</v>
      </c>
      <c r="M98" s="289">
        <v>10</v>
      </c>
      <c r="N98" s="281" t="str">
        <f t="shared" si="44"/>
        <v>E10</v>
      </c>
      <c r="O98" s="282" t="str">
        <f>VLOOKUP(N98,'Adicional - Op 1'!$A$3:$B$79,2)</f>
        <v>E</v>
      </c>
      <c r="P98" s="293" t="str">
        <f t="shared" si="27"/>
        <v>E</v>
      </c>
      <c r="Q98" s="294" t="str">
        <f t="shared" si="45"/>
        <v>E10</v>
      </c>
      <c r="R98" s="282" t="str">
        <f>IF(OR(Q98='Adicional - Op 2'!$A$6,Q98='Adicional - Op 2'!$A$7, Q98='Adicional - Op 2'!$A$8,Q98='Adicional - Op 2'!$A$9,Q98='Adicional - Op 2'!$A$10,Q98='Adicional - Op 2'!$A$11,Q98='Adicional - Op 2'!$A$12,Q98='Adicional - Op 2'!$A$13,Q98='Adicional - Op 2'!$A$14), "A", "")</f>
        <v/>
      </c>
      <c r="S98" s="282" t="str">
        <f>IF(OR(Q98='Adicional - Op 2'!$A$15,Q98='Adicional - Op 2'!$A$16,Q98='Adicional - Op 2'!$A$17,Q98='Adicional - Op 2'!$A$18,Q98='Adicional - Op 2'!$A$19,Q98='Adicional - Op 2'!$A$20,Q98='Adicional - Op 2'!$A$21,Q98='Adicional - Op 2'!$A$22,Q98='Adicional - Op 2'!$A$23,Q98='Adicional - Op 2'!$A$24,Q98='Adicional - Op 2'!$A$25,Q98='Adicional - Op 2'!$A$26,Q98='Adicional - Op 2'!$A$27,Q98='Adicional - Op 2'!$A$28,Q98='Adicional - Op 2'!$A$29,Q98='Adicional - Op 2'!$A$30),"B","")</f>
        <v/>
      </c>
      <c r="T98" s="282" t="str">
        <f>IF(OR(Q98='Adicional - Op 2'!$A$31,Q98='Adicional - Op 2'!$A$32,Q98='Adicional - Op 2'!$A$33,Q98='Adicional - Op 2'!$A$34),"C","")</f>
        <v/>
      </c>
      <c r="U98" s="282" t="str">
        <f>IF(OR(Q98='Adicional - Op 2'!$A$35,Q98='Adicional - Op 2'!$A$36,Q98='Adicional - Op 2'!$A$37),"D","")</f>
        <v/>
      </c>
      <c r="V98" s="282" t="str">
        <f>IF(OR(Q98='Adicional - Op 2'!$A$38,Q98='Adicional - Op 2'!$A$39,Q98='Adicional - Op 2'!$A$40,Q98='Adicional - Op 2'!$A$41,Q98='Adicional - Op 2'!$A$42,Q98='Adicional - Op 2'!$A$43),"E","")</f>
        <v>E</v>
      </c>
      <c r="W98" s="282" t="str">
        <f>IF(OR(Q98='Adicional - Op 2'!$A$44,Q98='Adicional - Op 2'!$A$45),"F","")</f>
        <v/>
      </c>
      <c r="X98" s="295" t="str">
        <f t="shared" si="46"/>
        <v>E</v>
      </c>
      <c r="Y98" s="296" t="str">
        <f>IF(P98=X98, "OK", MAL)</f>
        <v>OK</v>
      </c>
      <c r="Z98" s="73">
        <v>35821</v>
      </c>
      <c r="AA98" s="17">
        <v>31380</v>
      </c>
      <c r="AB98" s="17">
        <v>27270</v>
      </c>
      <c r="AC98" s="17">
        <v>23298</v>
      </c>
      <c r="AD98" s="17">
        <v>17901</v>
      </c>
      <c r="AE98" s="20">
        <v>16071</v>
      </c>
      <c r="AF98" s="70" t="str">
        <f t="shared" si="28"/>
        <v>5</v>
      </c>
      <c r="AG98" s="61" t="str">
        <f t="shared" si="29"/>
        <v>5</v>
      </c>
      <c r="AH98" s="61" t="str">
        <f t="shared" si="30"/>
        <v>5</v>
      </c>
      <c r="AI98" s="61" t="str">
        <f t="shared" si="31"/>
        <v>5</v>
      </c>
      <c r="AJ98" s="61" t="str">
        <f t="shared" si="32"/>
        <v>5</v>
      </c>
      <c r="AK98" s="62" t="str">
        <f t="shared" si="33"/>
        <v>5</v>
      </c>
      <c r="AL98" s="77">
        <f t="shared" si="34"/>
        <v>1.4915916365260473</v>
      </c>
      <c r="AM98" s="78">
        <f t="shared" si="35"/>
        <v>1.3433878426127408</v>
      </c>
      <c r="AN98" s="78">
        <f t="shared" si="36"/>
        <v>1.5018832360321033</v>
      </c>
      <c r="AO98" s="78">
        <f t="shared" si="37"/>
        <v>2.6701354171140368</v>
      </c>
      <c r="AP98" s="79">
        <f t="shared" si="38"/>
        <v>1.0842374263209669</v>
      </c>
      <c r="AQ98" s="1" t="str">
        <f t="shared" si="39"/>
        <v>Centro5</v>
      </c>
      <c r="AR98" s="1" t="str">
        <f t="shared" si="40"/>
        <v>Córdoba5</v>
      </c>
      <c r="AS98" s="1" t="str">
        <f t="shared" si="41"/>
        <v>Intermedias</v>
      </c>
      <c r="AT98" s="1" t="str">
        <f t="shared" si="42"/>
        <v>Resto Extra Pampeana</v>
      </c>
      <c r="AU98" s="1" t="str">
        <f t="shared" si="43"/>
        <v>IntermediasResto Extra Pampeana</v>
      </c>
    </row>
    <row r="99" spans="1:47" x14ac:dyDescent="0.25">
      <c r="A99" s="60" t="s">
        <v>776</v>
      </c>
      <c r="B99" s="9" t="s">
        <v>777</v>
      </c>
      <c r="C99" s="9" t="s">
        <v>767</v>
      </c>
      <c r="D99" s="3" t="str">
        <f>VLOOKUP(C99,Regiones!B$4:C$27,2)</f>
        <v>Pampeana</v>
      </c>
      <c r="E99" s="10"/>
      <c r="F99" s="10"/>
      <c r="G99" s="10"/>
      <c r="H99" s="10" t="s">
        <v>4</v>
      </c>
      <c r="I99" s="10" t="s">
        <v>203</v>
      </c>
      <c r="J99" s="10" t="s">
        <v>6</v>
      </c>
      <c r="K99" s="11"/>
      <c r="L99" s="11" t="s">
        <v>6</v>
      </c>
      <c r="M99" s="289">
        <v>10</v>
      </c>
      <c r="N99" s="281" t="str">
        <f t="shared" si="44"/>
        <v>F10</v>
      </c>
      <c r="O99" s="282" t="str">
        <f>VLOOKUP(N99,'Adicional - Op 1'!$A$3:$B$79,2)</f>
        <v>F</v>
      </c>
      <c r="P99" s="293" t="str">
        <f t="shared" si="27"/>
        <v>F</v>
      </c>
      <c r="Q99" s="294" t="str">
        <f t="shared" si="45"/>
        <v>F10</v>
      </c>
      <c r="R99" s="282" t="str">
        <f>IF(OR(Q99='Adicional - Op 2'!$A$6,Q99='Adicional - Op 2'!$A$7, Q99='Adicional - Op 2'!$A$8,Q99='Adicional - Op 2'!$A$9,Q99='Adicional - Op 2'!$A$10,Q99='Adicional - Op 2'!$A$11,Q99='Adicional - Op 2'!$A$12,Q99='Adicional - Op 2'!$A$13,Q99='Adicional - Op 2'!$A$14), "A", "")</f>
        <v/>
      </c>
      <c r="S99" s="282" t="str">
        <f>IF(OR(Q99='Adicional - Op 2'!$A$15,Q99='Adicional - Op 2'!$A$16,Q99='Adicional - Op 2'!$A$17,Q99='Adicional - Op 2'!$A$18,Q99='Adicional - Op 2'!$A$19,Q99='Adicional - Op 2'!$A$20,Q99='Adicional - Op 2'!$A$21,Q99='Adicional - Op 2'!$A$22,Q99='Adicional - Op 2'!$A$23,Q99='Adicional - Op 2'!$A$24,Q99='Adicional - Op 2'!$A$25,Q99='Adicional - Op 2'!$A$26,Q99='Adicional - Op 2'!$A$27,Q99='Adicional - Op 2'!$A$28,Q99='Adicional - Op 2'!$A$29,Q99='Adicional - Op 2'!$A$30),"B","")</f>
        <v/>
      </c>
      <c r="T99" s="282" t="str">
        <f>IF(OR(Q99='Adicional - Op 2'!$A$31,Q99='Adicional - Op 2'!$A$32,Q99='Adicional - Op 2'!$A$33,Q99='Adicional - Op 2'!$A$34),"C","")</f>
        <v/>
      </c>
      <c r="U99" s="282" t="str">
        <f>IF(OR(Q99='Adicional - Op 2'!$A$35,Q99='Adicional - Op 2'!$A$36,Q99='Adicional - Op 2'!$A$37),"D","")</f>
        <v/>
      </c>
      <c r="V99" s="282" t="str">
        <f>IF(OR(Q99='Adicional - Op 2'!$A$38,Q99='Adicional - Op 2'!$A$39,Q99='Adicional - Op 2'!$A$40,Q99='Adicional - Op 2'!$A$41,Q99='Adicional - Op 2'!$A$42,Q99='Adicional - Op 2'!$A$43),"E","")</f>
        <v/>
      </c>
      <c r="W99" s="282" t="str">
        <f>IF(OR(Q99='Adicional - Op 2'!$A$44,Q99='Adicional - Op 2'!$A$45),"F","")</f>
        <v>F</v>
      </c>
      <c r="X99" s="295" t="str">
        <f t="shared" si="46"/>
        <v>F</v>
      </c>
      <c r="Y99" s="296" t="str">
        <f>IF(P99=X99, "OK", MAL)</f>
        <v>OK</v>
      </c>
      <c r="Z99" s="74">
        <v>34703</v>
      </c>
      <c r="AA99" s="12">
        <v>31127</v>
      </c>
      <c r="AB99" s="12">
        <v>28580</v>
      </c>
      <c r="AC99" s="12">
        <v>23074</v>
      </c>
      <c r="AD99" s="12">
        <v>19240</v>
      </c>
      <c r="AE99" s="13">
        <v>16076</v>
      </c>
      <c r="AF99" s="70" t="str">
        <f t="shared" si="28"/>
        <v>5</v>
      </c>
      <c r="AG99" s="61" t="str">
        <f t="shared" si="29"/>
        <v>5</v>
      </c>
      <c r="AH99" s="61" t="str">
        <f t="shared" si="30"/>
        <v>5</v>
      </c>
      <c r="AI99" s="61" t="str">
        <f t="shared" si="31"/>
        <v>5</v>
      </c>
      <c r="AJ99" s="61" t="str">
        <f t="shared" si="32"/>
        <v>5</v>
      </c>
      <c r="AK99" s="62" t="str">
        <f t="shared" si="33"/>
        <v>5</v>
      </c>
      <c r="AL99" s="77">
        <f t="shared" si="34"/>
        <v>1.2238776993199454</v>
      </c>
      <c r="AM99" s="78">
        <f t="shared" si="35"/>
        <v>0.81478852652237321</v>
      </c>
      <c r="AN99" s="78">
        <f t="shared" si="36"/>
        <v>2.0471954367447935</v>
      </c>
      <c r="AO99" s="78">
        <f t="shared" si="37"/>
        <v>1.8337606036075662</v>
      </c>
      <c r="AP99" s="79">
        <f t="shared" si="38"/>
        <v>1.8128763496741362</v>
      </c>
      <c r="AQ99" s="1" t="str">
        <f t="shared" si="39"/>
        <v>Pampeana5</v>
      </c>
      <c r="AR99" s="1" t="str">
        <f t="shared" si="40"/>
        <v>Santa Fe5</v>
      </c>
      <c r="AS99" s="1" t="str">
        <f t="shared" si="41"/>
        <v>Intermedias</v>
      </c>
      <c r="AT99" s="1" t="str">
        <f t="shared" si="42"/>
        <v>Pampeana</v>
      </c>
      <c r="AU99" s="1" t="str">
        <f t="shared" si="43"/>
        <v>IntermediasPampeana</v>
      </c>
    </row>
    <row r="100" spans="1:47" x14ac:dyDescent="0.25">
      <c r="A100" s="5" t="s">
        <v>399</v>
      </c>
      <c r="B100" s="6" t="s">
        <v>399</v>
      </c>
      <c r="C100" s="6" t="s">
        <v>396</v>
      </c>
      <c r="D100" s="3" t="str">
        <f>VLOOKUP(C100,Regiones!B$4:C$27,2)</f>
        <v>Noreste</v>
      </c>
      <c r="E100" s="16"/>
      <c r="F100" s="16"/>
      <c r="G100" s="16"/>
      <c r="H100" s="16" t="s">
        <v>4</v>
      </c>
      <c r="I100" s="16" t="s">
        <v>203</v>
      </c>
      <c r="J100" s="16" t="s">
        <v>6</v>
      </c>
      <c r="K100" s="4"/>
      <c r="L100" s="4" t="s">
        <v>6</v>
      </c>
      <c r="M100" s="289">
        <v>10</v>
      </c>
      <c r="N100" s="281" t="str">
        <f t="shared" si="44"/>
        <v>F10</v>
      </c>
      <c r="O100" s="282" t="str">
        <f>VLOOKUP(N100,'Adicional - Op 1'!$A$3:$B$79,2)</f>
        <v>F</v>
      </c>
      <c r="P100" s="293" t="str">
        <f t="shared" si="27"/>
        <v>F</v>
      </c>
      <c r="Q100" s="294" t="str">
        <f t="shared" si="45"/>
        <v>F10</v>
      </c>
      <c r="R100" s="282" t="str">
        <f>IF(OR(Q100='Adicional - Op 2'!$A$6,Q100='Adicional - Op 2'!$A$7, Q100='Adicional - Op 2'!$A$8,Q100='Adicional - Op 2'!$A$9,Q100='Adicional - Op 2'!$A$10,Q100='Adicional - Op 2'!$A$11,Q100='Adicional - Op 2'!$A$12,Q100='Adicional - Op 2'!$A$13,Q100='Adicional - Op 2'!$A$14), "A", "")</f>
        <v/>
      </c>
      <c r="S100" s="282" t="str">
        <f>IF(OR(Q100='Adicional - Op 2'!$A$15,Q100='Adicional - Op 2'!$A$16,Q100='Adicional - Op 2'!$A$17,Q100='Adicional - Op 2'!$A$18,Q100='Adicional - Op 2'!$A$19,Q100='Adicional - Op 2'!$A$20,Q100='Adicional - Op 2'!$A$21,Q100='Adicional - Op 2'!$A$22,Q100='Adicional - Op 2'!$A$23,Q100='Adicional - Op 2'!$A$24,Q100='Adicional - Op 2'!$A$25,Q100='Adicional - Op 2'!$A$26,Q100='Adicional - Op 2'!$A$27,Q100='Adicional - Op 2'!$A$28,Q100='Adicional - Op 2'!$A$29,Q100='Adicional - Op 2'!$A$30),"B","")</f>
        <v/>
      </c>
      <c r="T100" s="282" t="str">
        <f>IF(OR(Q100='Adicional - Op 2'!$A$31,Q100='Adicional - Op 2'!$A$32,Q100='Adicional - Op 2'!$A$33,Q100='Adicional - Op 2'!$A$34),"C","")</f>
        <v/>
      </c>
      <c r="U100" s="282" t="str">
        <f>IF(OR(Q100='Adicional - Op 2'!$A$35,Q100='Adicional - Op 2'!$A$36,Q100='Adicional - Op 2'!$A$37),"D","")</f>
        <v/>
      </c>
      <c r="V100" s="282" t="str">
        <f>IF(OR(Q100='Adicional - Op 2'!$A$38,Q100='Adicional - Op 2'!$A$39,Q100='Adicional - Op 2'!$A$40,Q100='Adicional - Op 2'!$A$41,Q100='Adicional - Op 2'!$A$42,Q100='Adicional - Op 2'!$A$43),"E","")</f>
        <v/>
      </c>
      <c r="W100" s="282" t="str">
        <f>IF(OR(Q100='Adicional - Op 2'!$A$44,Q100='Adicional - Op 2'!$A$45),"F","")</f>
        <v>F</v>
      </c>
      <c r="X100" s="295" t="str">
        <f t="shared" si="46"/>
        <v>F</v>
      </c>
      <c r="Y100" s="296" t="str">
        <f>IF(P100=X100, "OK", MAL)</f>
        <v>OK</v>
      </c>
      <c r="Z100" s="73">
        <v>34470</v>
      </c>
      <c r="AA100" s="17">
        <v>31875</v>
      </c>
      <c r="AB100" s="17">
        <v>28806</v>
      </c>
      <c r="AC100" s="17">
        <v>24955</v>
      </c>
      <c r="AD100" s="17">
        <v>20636</v>
      </c>
      <c r="AE100" s="20">
        <v>16567</v>
      </c>
      <c r="AF100" s="70" t="str">
        <f t="shared" si="28"/>
        <v>5</v>
      </c>
      <c r="AG100" s="61" t="str">
        <f t="shared" si="29"/>
        <v>5</v>
      </c>
      <c r="AH100" s="61" t="str">
        <f t="shared" si="30"/>
        <v>5</v>
      </c>
      <c r="AI100" s="61" t="str">
        <f t="shared" si="31"/>
        <v>5</v>
      </c>
      <c r="AJ100" s="61" t="str">
        <f t="shared" si="32"/>
        <v>5</v>
      </c>
      <c r="AK100" s="62" t="str">
        <f t="shared" si="33"/>
        <v>5</v>
      </c>
      <c r="AL100" s="77">
        <f t="shared" si="34"/>
        <v>0.8793174980271542</v>
      </c>
      <c r="AM100" s="78">
        <f t="shared" si="35"/>
        <v>0.96698669288447969</v>
      </c>
      <c r="AN100" s="78">
        <f t="shared" si="36"/>
        <v>1.3682677002379617</v>
      </c>
      <c r="AO100" s="78">
        <f t="shared" si="37"/>
        <v>1.9185427703000308</v>
      </c>
      <c r="AP100" s="79">
        <f t="shared" si="38"/>
        <v>2.2205385465235201</v>
      </c>
      <c r="AQ100" s="1" t="str">
        <f t="shared" si="39"/>
        <v>Noreste5</v>
      </c>
      <c r="AR100" s="1" t="str">
        <f t="shared" si="40"/>
        <v>Corrientes5</v>
      </c>
      <c r="AS100" s="1" t="str">
        <f t="shared" si="41"/>
        <v>Intermedias</v>
      </c>
      <c r="AT100" s="1" t="str">
        <f t="shared" si="42"/>
        <v>Resto Extra Pampeana</v>
      </c>
      <c r="AU100" s="1" t="str">
        <f t="shared" si="43"/>
        <v>IntermediasResto Extra Pampeana</v>
      </c>
    </row>
    <row r="101" spans="1:47" x14ac:dyDescent="0.25">
      <c r="A101" s="2" t="s">
        <v>1304</v>
      </c>
      <c r="B101" s="18" t="s">
        <v>288</v>
      </c>
      <c r="C101" s="18" t="s">
        <v>276</v>
      </c>
      <c r="D101" s="3" t="str">
        <f>VLOOKUP(C101,Regiones!B$4:C$27,2)</f>
        <v>Centro</v>
      </c>
      <c r="E101" s="19" t="s">
        <v>2</v>
      </c>
      <c r="F101" s="19"/>
      <c r="G101" s="19"/>
      <c r="H101" s="19" t="s">
        <v>4</v>
      </c>
      <c r="I101" s="19" t="s">
        <v>190</v>
      </c>
      <c r="J101" s="19" t="s">
        <v>200</v>
      </c>
      <c r="K101" s="52"/>
      <c r="L101" s="52" t="s">
        <v>200</v>
      </c>
      <c r="M101" s="289">
        <v>10</v>
      </c>
      <c r="N101" s="281" t="str">
        <f t="shared" si="44"/>
        <v>D10</v>
      </c>
      <c r="O101" s="282" t="str">
        <f>VLOOKUP(N101,'Adicional - Op 1'!$A$3:$B$79,2)</f>
        <v>D</v>
      </c>
      <c r="P101" s="293" t="str">
        <f t="shared" si="27"/>
        <v>D</v>
      </c>
      <c r="Q101" s="294" t="str">
        <f t="shared" si="45"/>
        <v>D10</v>
      </c>
      <c r="R101" s="282" t="str">
        <f>IF(OR(Q101='Adicional - Op 2'!$A$6,Q101='Adicional - Op 2'!$A$7, Q101='Adicional - Op 2'!$A$8,Q101='Adicional - Op 2'!$A$9,Q101='Adicional - Op 2'!$A$10,Q101='Adicional - Op 2'!$A$11,Q101='Adicional - Op 2'!$A$12,Q101='Adicional - Op 2'!$A$13,Q101='Adicional - Op 2'!$A$14), "A", "")</f>
        <v/>
      </c>
      <c r="S101" s="282" t="str">
        <f>IF(OR(Q101='Adicional - Op 2'!$A$15,Q101='Adicional - Op 2'!$A$16,Q101='Adicional - Op 2'!$A$17,Q101='Adicional - Op 2'!$A$18,Q101='Adicional - Op 2'!$A$19,Q101='Adicional - Op 2'!$A$20,Q101='Adicional - Op 2'!$A$21,Q101='Adicional - Op 2'!$A$22,Q101='Adicional - Op 2'!$A$23,Q101='Adicional - Op 2'!$A$24,Q101='Adicional - Op 2'!$A$25,Q101='Adicional - Op 2'!$A$26,Q101='Adicional - Op 2'!$A$27,Q101='Adicional - Op 2'!$A$28,Q101='Adicional - Op 2'!$A$29,Q101='Adicional - Op 2'!$A$30),"B","")</f>
        <v/>
      </c>
      <c r="T101" s="282" t="str">
        <f>IF(OR(Q101='Adicional - Op 2'!$A$31,Q101='Adicional - Op 2'!$A$32,Q101='Adicional - Op 2'!$A$33,Q101='Adicional - Op 2'!$A$34),"C","")</f>
        <v/>
      </c>
      <c r="U101" s="282" t="str">
        <f>IF(OR(Q101='Adicional - Op 2'!$A$35,Q101='Adicional - Op 2'!$A$36,Q101='Adicional - Op 2'!$A$37),"D","")</f>
        <v>D</v>
      </c>
      <c r="V101" s="282" t="str">
        <f>IF(OR(Q101='Adicional - Op 2'!$A$38,Q101='Adicional - Op 2'!$A$39,Q101='Adicional - Op 2'!$A$40,Q101='Adicional - Op 2'!$A$41,Q101='Adicional - Op 2'!$A$42,Q101='Adicional - Op 2'!$A$43),"E","")</f>
        <v/>
      </c>
      <c r="W101" s="282" t="str">
        <f>IF(OR(Q101='Adicional - Op 2'!$A$44,Q101='Adicional - Op 2'!$A$45),"F","")</f>
        <v/>
      </c>
      <c r="X101" s="295" t="str">
        <f t="shared" si="46"/>
        <v>D</v>
      </c>
      <c r="Y101" s="296" t="str">
        <f>IF(P101=X101, "OK", MAL)</f>
        <v>OK</v>
      </c>
      <c r="Z101" s="73">
        <v>34448</v>
      </c>
      <c r="AA101" s="17">
        <v>30643</v>
      </c>
      <c r="AB101" s="17">
        <v>24918</v>
      </c>
      <c r="AC101" s="17">
        <v>19938</v>
      </c>
      <c r="AD101" s="17">
        <v>14372</v>
      </c>
      <c r="AE101" s="20">
        <v>10975</v>
      </c>
      <c r="AF101" s="70" t="str">
        <f t="shared" si="28"/>
        <v>5</v>
      </c>
      <c r="AG101" s="61" t="str">
        <f t="shared" si="29"/>
        <v>5</v>
      </c>
      <c r="AH101" s="61" t="str">
        <f t="shared" si="30"/>
        <v>5</v>
      </c>
      <c r="AI101" s="61" t="str">
        <f t="shared" si="31"/>
        <v>5</v>
      </c>
      <c r="AJ101" s="61" t="str">
        <f t="shared" si="32"/>
        <v>5</v>
      </c>
      <c r="AK101" s="62" t="str">
        <f t="shared" si="33"/>
        <v>5</v>
      </c>
      <c r="AL101" s="77">
        <f t="shared" si="34"/>
        <v>1.3178552500653753</v>
      </c>
      <c r="AM101" s="78">
        <f t="shared" si="35"/>
        <v>1.9853620945373918</v>
      </c>
      <c r="AN101" s="78">
        <f t="shared" si="36"/>
        <v>2.1338393953506358</v>
      </c>
      <c r="AO101" s="78">
        <f t="shared" si="37"/>
        <v>3.3276228893693944</v>
      </c>
      <c r="AP101" s="79">
        <f t="shared" si="38"/>
        <v>2.7333069102957888</v>
      </c>
      <c r="AQ101" s="1" t="str">
        <f t="shared" si="39"/>
        <v>Centro5</v>
      </c>
      <c r="AR101" s="1" t="str">
        <f t="shared" si="40"/>
        <v>Córdoba5</v>
      </c>
      <c r="AS101" s="1" t="str">
        <f t="shared" si="41"/>
        <v>Intermedias</v>
      </c>
      <c r="AT101" s="1" t="str">
        <f t="shared" si="42"/>
        <v>Resto Extra Pampeana</v>
      </c>
      <c r="AU101" s="1" t="str">
        <f t="shared" si="43"/>
        <v>IntermediasResto Extra Pampeana</v>
      </c>
    </row>
    <row r="102" spans="1:47" x14ac:dyDescent="0.25">
      <c r="A102" s="21" t="s">
        <v>286</v>
      </c>
      <c r="B102" s="18" t="s">
        <v>287</v>
      </c>
      <c r="C102" s="18" t="s">
        <v>276</v>
      </c>
      <c r="D102" s="3" t="str">
        <f>VLOOKUP(C102,Regiones!B$4:C$27,2)</f>
        <v>Centro</v>
      </c>
      <c r="E102" s="19"/>
      <c r="F102" s="19"/>
      <c r="G102" s="19"/>
      <c r="H102" s="19" t="s">
        <v>4</v>
      </c>
      <c r="I102" s="19" t="s">
        <v>203</v>
      </c>
      <c r="J102" s="19" t="s">
        <v>6</v>
      </c>
      <c r="K102" s="52"/>
      <c r="L102" s="52" t="s">
        <v>6</v>
      </c>
      <c r="M102" s="289">
        <v>10</v>
      </c>
      <c r="N102" s="281" t="str">
        <f t="shared" si="44"/>
        <v>F10</v>
      </c>
      <c r="O102" s="282" t="str">
        <f>VLOOKUP(N102,'Adicional - Op 1'!$A$3:$B$79,2)</f>
        <v>F</v>
      </c>
      <c r="P102" s="293" t="str">
        <f t="shared" si="27"/>
        <v>F</v>
      </c>
      <c r="Q102" s="294" t="str">
        <f t="shared" si="45"/>
        <v>F10</v>
      </c>
      <c r="R102" s="282" t="str">
        <f>IF(OR(Q102='Adicional - Op 2'!$A$6,Q102='Adicional - Op 2'!$A$7, Q102='Adicional - Op 2'!$A$8,Q102='Adicional - Op 2'!$A$9,Q102='Adicional - Op 2'!$A$10,Q102='Adicional - Op 2'!$A$11,Q102='Adicional - Op 2'!$A$12,Q102='Adicional - Op 2'!$A$13,Q102='Adicional - Op 2'!$A$14), "A", "")</f>
        <v/>
      </c>
      <c r="S102" s="282" t="str">
        <f>IF(OR(Q102='Adicional - Op 2'!$A$15,Q102='Adicional - Op 2'!$A$16,Q102='Adicional - Op 2'!$A$17,Q102='Adicional - Op 2'!$A$18,Q102='Adicional - Op 2'!$A$19,Q102='Adicional - Op 2'!$A$20,Q102='Adicional - Op 2'!$A$21,Q102='Adicional - Op 2'!$A$22,Q102='Adicional - Op 2'!$A$23,Q102='Adicional - Op 2'!$A$24,Q102='Adicional - Op 2'!$A$25,Q102='Adicional - Op 2'!$A$26,Q102='Adicional - Op 2'!$A$27,Q102='Adicional - Op 2'!$A$28,Q102='Adicional - Op 2'!$A$29,Q102='Adicional - Op 2'!$A$30),"B","")</f>
        <v/>
      </c>
      <c r="T102" s="282" t="str">
        <f>IF(OR(Q102='Adicional - Op 2'!$A$31,Q102='Adicional - Op 2'!$A$32,Q102='Adicional - Op 2'!$A$33,Q102='Adicional - Op 2'!$A$34),"C","")</f>
        <v/>
      </c>
      <c r="U102" s="282" t="str">
        <f>IF(OR(Q102='Adicional - Op 2'!$A$35,Q102='Adicional - Op 2'!$A$36,Q102='Adicional - Op 2'!$A$37),"D","")</f>
        <v/>
      </c>
      <c r="V102" s="282" t="str">
        <f>IF(OR(Q102='Adicional - Op 2'!$A$38,Q102='Adicional - Op 2'!$A$39,Q102='Adicional - Op 2'!$A$40,Q102='Adicional - Op 2'!$A$41,Q102='Adicional - Op 2'!$A$42,Q102='Adicional - Op 2'!$A$43),"E","")</f>
        <v/>
      </c>
      <c r="W102" s="282" t="str">
        <f>IF(OR(Q102='Adicional - Op 2'!$A$44,Q102='Adicional - Op 2'!$A$45),"F","")</f>
        <v>F</v>
      </c>
      <c r="X102" s="295" t="str">
        <f t="shared" si="46"/>
        <v>F</v>
      </c>
      <c r="Y102" s="296" t="str">
        <f>IF(P102=X102, "OK", MAL)</f>
        <v>OK</v>
      </c>
      <c r="Z102" s="73">
        <v>33835</v>
      </c>
      <c r="AA102" s="17">
        <v>32066</v>
      </c>
      <c r="AB102" s="17">
        <v>29793</v>
      </c>
      <c r="AC102" s="17">
        <v>26494</v>
      </c>
      <c r="AD102" s="17">
        <v>22528</v>
      </c>
      <c r="AE102" s="20">
        <v>19269</v>
      </c>
      <c r="AF102" s="70" t="str">
        <f t="shared" si="28"/>
        <v>5</v>
      </c>
      <c r="AG102" s="61" t="str">
        <f t="shared" si="29"/>
        <v>5</v>
      </c>
      <c r="AH102" s="61" t="str">
        <f t="shared" si="30"/>
        <v>5</v>
      </c>
      <c r="AI102" s="61" t="str">
        <f t="shared" si="31"/>
        <v>5</v>
      </c>
      <c r="AJ102" s="61" t="str">
        <f t="shared" si="32"/>
        <v>5</v>
      </c>
      <c r="AK102" s="62" t="str">
        <f t="shared" si="33"/>
        <v>5</v>
      </c>
      <c r="AL102" s="77">
        <f t="shared" si="34"/>
        <v>0.60247305881992641</v>
      </c>
      <c r="AM102" s="78">
        <f t="shared" si="35"/>
        <v>0.70133395522133968</v>
      </c>
      <c r="AN102" s="78">
        <f t="shared" si="36"/>
        <v>1.1175160153430352</v>
      </c>
      <c r="AO102" s="78">
        <f t="shared" si="37"/>
        <v>1.6348123012458124</v>
      </c>
      <c r="AP102" s="79">
        <f t="shared" si="38"/>
        <v>1.5748865831946151</v>
      </c>
      <c r="AQ102" s="1" t="str">
        <f t="shared" si="39"/>
        <v>Centro5</v>
      </c>
      <c r="AR102" s="1" t="str">
        <f t="shared" si="40"/>
        <v>Córdoba5</v>
      </c>
      <c r="AS102" s="1" t="str">
        <f t="shared" si="41"/>
        <v>Intermedias</v>
      </c>
      <c r="AT102" s="1" t="str">
        <f t="shared" si="42"/>
        <v>Resto Extra Pampeana</v>
      </c>
      <c r="AU102" s="1" t="str">
        <f t="shared" si="43"/>
        <v>IntermediasResto Extra Pampeana</v>
      </c>
    </row>
    <row r="103" spans="1:47" x14ac:dyDescent="0.25">
      <c r="A103" s="5" t="s">
        <v>564</v>
      </c>
      <c r="B103" s="6" t="s">
        <v>564</v>
      </c>
      <c r="C103" s="6" t="s">
        <v>563</v>
      </c>
      <c r="D103" s="3" t="str">
        <f>VLOOKUP(C103,Regiones!B$4:C$27,2)</f>
        <v>Centro</v>
      </c>
      <c r="E103" s="16" t="s">
        <v>2</v>
      </c>
      <c r="F103" s="16"/>
      <c r="G103" s="16"/>
      <c r="H103" s="16" t="s">
        <v>4</v>
      </c>
      <c r="I103" s="16" t="s">
        <v>13</v>
      </c>
      <c r="J103" s="16" t="s">
        <v>3</v>
      </c>
      <c r="K103" s="4"/>
      <c r="L103" s="4" t="s">
        <v>3</v>
      </c>
      <c r="M103" s="289">
        <v>10</v>
      </c>
      <c r="N103" s="281" t="str">
        <f t="shared" si="44"/>
        <v>E10</v>
      </c>
      <c r="O103" s="282" t="str">
        <f>VLOOKUP(N103,'Adicional - Op 1'!$A$3:$B$79,2)</f>
        <v>E</v>
      </c>
      <c r="P103" s="293" t="str">
        <f t="shared" si="27"/>
        <v>E</v>
      </c>
      <c r="Q103" s="294" t="str">
        <f t="shared" si="45"/>
        <v>E10</v>
      </c>
      <c r="R103" s="282" t="str">
        <f>IF(OR(Q103='Adicional - Op 2'!$A$6,Q103='Adicional - Op 2'!$A$7, Q103='Adicional - Op 2'!$A$8,Q103='Adicional - Op 2'!$A$9,Q103='Adicional - Op 2'!$A$10,Q103='Adicional - Op 2'!$A$11,Q103='Adicional - Op 2'!$A$12,Q103='Adicional - Op 2'!$A$13,Q103='Adicional - Op 2'!$A$14), "A", "")</f>
        <v/>
      </c>
      <c r="S103" s="282" t="str">
        <f>IF(OR(Q103='Adicional - Op 2'!$A$15,Q103='Adicional - Op 2'!$A$16,Q103='Adicional - Op 2'!$A$17,Q103='Adicional - Op 2'!$A$18,Q103='Adicional - Op 2'!$A$19,Q103='Adicional - Op 2'!$A$20,Q103='Adicional - Op 2'!$A$21,Q103='Adicional - Op 2'!$A$22,Q103='Adicional - Op 2'!$A$23,Q103='Adicional - Op 2'!$A$24,Q103='Adicional - Op 2'!$A$25,Q103='Adicional - Op 2'!$A$26,Q103='Adicional - Op 2'!$A$27,Q103='Adicional - Op 2'!$A$28,Q103='Adicional - Op 2'!$A$29,Q103='Adicional - Op 2'!$A$30),"B","")</f>
        <v/>
      </c>
      <c r="T103" s="282" t="str">
        <f>IF(OR(Q103='Adicional - Op 2'!$A$31,Q103='Adicional - Op 2'!$A$32,Q103='Adicional - Op 2'!$A$33,Q103='Adicional - Op 2'!$A$34),"C","")</f>
        <v/>
      </c>
      <c r="U103" s="282" t="str">
        <f>IF(OR(Q103='Adicional - Op 2'!$A$35,Q103='Adicional - Op 2'!$A$36,Q103='Adicional - Op 2'!$A$37),"D","")</f>
        <v/>
      </c>
      <c r="V103" s="282" t="str">
        <f>IF(OR(Q103='Adicional - Op 2'!$A$38,Q103='Adicional - Op 2'!$A$39,Q103='Adicional - Op 2'!$A$40,Q103='Adicional - Op 2'!$A$41,Q103='Adicional - Op 2'!$A$42,Q103='Adicional - Op 2'!$A$43),"E","")</f>
        <v>E</v>
      </c>
      <c r="W103" s="282" t="str">
        <f>IF(OR(Q103='Adicional - Op 2'!$A$44,Q103='Adicional - Op 2'!$A$45),"F","")</f>
        <v/>
      </c>
      <c r="X103" s="295" t="str">
        <f t="shared" si="46"/>
        <v>E</v>
      </c>
      <c r="Y103" s="296" t="str">
        <f>IF(P103=X103, "OK", MAL)</f>
        <v>OK</v>
      </c>
      <c r="Z103" s="73">
        <v>33724</v>
      </c>
      <c r="AA103" s="17">
        <v>29453</v>
      </c>
      <c r="AB103" s="17">
        <v>22485</v>
      </c>
      <c r="AC103" s="17">
        <v>15138</v>
      </c>
      <c r="AD103" s="17">
        <v>13142</v>
      </c>
      <c r="AE103" s="20">
        <v>11372</v>
      </c>
      <c r="AF103" s="70" t="str">
        <f t="shared" si="28"/>
        <v>5</v>
      </c>
      <c r="AG103" s="61" t="str">
        <f t="shared" si="29"/>
        <v>5</v>
      </c>
      <c r="AH103" s="61" t="str">
        <f t="shared" si="30"/>
        <v>5</v>
      </c>
      <c r="AI103" s="61" t="str">
        <f t="shared" si="31"/>
        <v>5</v>
      </c>
      <c r="AJ103" s="61" t="str">
        <f t="shared" si="32"/>
        <v>5</v>
      </c>
      <c r="AK103" s="62" t="str">
        <f t="shared" si="33"/>
        <v>5</v>
      </c>
      <c r="AL103" s="77">
        <f t="shared" si="34"/>
        <v>1.5262274216783065</v>
      </c>
      <c r="AM103" s="78">
        <f t="shared" si="35"/>
        <v>2.5992456827344359</v>
      </c>
      <c r="AN103" s="78">
        <f t="shared" si="36"/>
        <v>3.8176631753106633</v>
      </c>
      <c r="AO103" s="78">
        <f t="shared" si="37"/>
        <v>1.4239928483314026</v>
      </c>
      <c r="AP103" s="79">
        <f t="shared" si="38"/>
        <v>1.4571038979229674</v>
      </c>
      <c r="AQ103" s="1" t="str">
        <f t="shared" si="39"/>
        <v>Centro5</v>
      </c>
      <c r="AR103" s="1" t="str">
        <f t="shared" si="40"/>
        <v>La Rioja5</v>
      </c>
      <c r="AS103" s="1" t="str">
        <f t="shared" si="41"/>
        <v>Intermedias</v>
      </c>
      <c r="AT103" s="1" t="str">
        <f t="shared" si="42"/>
        <v>Resto Extra Pampeana</v>
      </c>
      <c r="AU103" s="1" t="str">
        <f t="shared" si="43"/>
        <v>IntermediasResto Extra Pampeana</v>
      </c>
    </row>
    <row r="104" spans="1:47" x14ac:dyDescent="0.25">
      <c r="A104" s="5" t="s">
        <v>58</v>
      </c>
      <c r="B104" s="6" t="s">
        <v>58</v>
      </c>
      <c r="C104" s="6" t="s">
        <v>36</v>
      </c>
      <c r="D104" s="3" t="str">
        <f>VLOOKUP(C104,Regiones!B$4:C$27,2)</f>
        <v>Pampeana</v>
      </c>
      <c r="E104" s="16" t="s">
        <v>2</v>
      </c>
      <c r="F104" s="16"/>
      <c r="G104" s="16"/>
      <c r="H104" s="16"/>
      <c r="I104" s="16"/>
      <c r="J104" s="16" t="s">
        <v>6</v>
      </c>
      <c r="K104" s="4"/>
      <c r="L104" s="4" t="s">
        <v>6</v>
      </c>
      <c r="M104" s="289">
        <v>10</v>
      </c>
      <c r="N104" s="281" t="str">
        <f t="shared" si="44"/>
        <v>F10</v>
      </c>
      <c r="O104" s="282" t="str">
        <f>VLOOKUP(N104,'Adicional - Op 1'!$A$3:$B$79,2)</f>
        <v>F</v>
      </c>
      <c r="P104" s="293" t="str">
        <f t="shared" si="27"/>
        <v>F</v>
      </c>
      <c r="Q104" s="294" t="str">
        <f t="shared" si="45"/>
        <v>F10</v>
      </c>
      <c r="R104" s="282" t="str">
        <f>IF(OR(Q104='Adicional - Op 2'!$A$6,Q104='Adicional - Op 2'!$A$7, Q104='Adicional - Op 2'!$A$8,Q104='Adicional - Op 2'!$A$9,Q104='Adicional - Op 2'!$A$10,Q104='Adicional - Op 2'!$A$11,Q104='Adicional - Op 2'!$A$12,Q104='Adicional - Op 2'!$A$13,Q104='Adicional - Op 2'!$A$14), "A", "")</f>
        <v/>
      </c>
      <c r="S104" s="282" t="str">
        <f>IF(OR(Q104='Adicional - Op 2'!$A$15,Q104='Adicional - Op 2'!$A$16,Q104='Adicional - Op 2'!$A$17,Q104='Adicional - Op 2'!$A$18,Q104='Adicional - Op 2'!$A$19,Q104='Adicional - Op 2'!$A$20,Q104='Adicional - Op 2'!$A$21,Q104='Adicional - Op 2'!$A$22,Q104='Adicional - Op 2'!$A$23,Q104='Adicional - Op 2'!$A$24,Q104='Adicional - Op 2'!$A$25,Q104='Adicional - Op 2'!$A$26,Q104='Adicional - Op 2'!$A$27,Q104='Adicional - Op 2'!$A$28,Q104='Adicional - Op 2'!$A$29,Q104='Adicional - Op 2'!$A$30),"B","")</f>
        <v/>
      </c>
      <c r="T104" s="282" t="str">
        <f>IF(OR(Q104='Adicional - Op 2'!$A$31,Q104='Adicional - Op 2'!$A$32,Q104='Adicional - Op 2'!$A$33,Q104='Adicional - Op 2'!$A$34),"C","")</f>
        <v/>
      </c>
      <c r="U104" s="282" t="str">
        <f>IF(OR(Q104='Adicional - Op 2'!$A$35,Q104='Adicional - Op 2'!$A$36,Q104='Adicional - Op 2'!$A$37),"D","")</f>
        <v/>
      </c>
      <c r="V104" s="282" t="str">
        <f>IF(OR(Q104='Adicional - Op 2'!$A$38,Q104='Adicional - Op 2'!$A$39,Q104='Adicional - Op 2'!$A$40,Q104='Adicional - Op 2'!$A$41,Q104='Adicional - Op 2'!$A$42,Q104='Adicional - Op 2'!$A$43),"E","")</f>
        <v/>
      </c>
      <c r="W104" s="282" t="str">
        <f>IF(OR(Q104='Adicional - Op 2'!$A$44,Q104='Adicional - Op 2'!$A$45),"F","")</f>
        <v>F</v>
      </c>
      <c r="X104" s="295" t="str">
        <f t="shared" si="46"/>
        <v>F</v>
      </c>
      <c r="Y104" s="296" t="str">
        <f>IF(P104=X104, "OK", MAL)</f>
        <v>OK</v>
      </c>
      <c r="Z104" s="73">
        <v>33607</v>
      </c>
      <c r="AA104" s="17">
        <v>30670</v>
      </c>
      <c r="AB104" s="17">
        <v>25264</v>
      </c>
      <c r="AC104" s="17">
        <v>20964</v>
      </c>
      <c r="AD104" s="17">
        <v>15000</v>
      </c>
      <c r="AE104" s="20">
        <v>12026</v>
      </c>
      <c r="AF104" s="70" t="str">
        <f t="shared" si="28"/>
        <v>5</v>
      </c>
      <c r="AG104" s="61" t="str">
        <f t="shared" si="29"/>
        <v>5</v>
      </c>
      <c r="AH104" s="61" t="str">
        <f t="shared" si="30"/>
        <v>5</v>
      </c>
      <c r="AI104" s="61" t="str">
        <f t="shared" si="31"/>
        <v>5</v>
      </c>
      <c r="AJ104" s="61" t="str">
        <f t="shared" si="32"/>
        <v>5</v>
      </c>
      <c r="AK104" s="62" t="str">
        <f t="shared" si="33"/>
        <v>5</v>
      </c>
      <c r="AL104" s="77">
        <f t="shared" si="34"/>
        <v>1.0281736947233977</v>
      </c>
      <c r="AM104" s="78">
        <f t="shared" si="35"/>
        <v>1.8602906256397373</v>
      </c>
      <c r="AN104" s="78">
        <f t="shared" si="36"/>
        <v>1.7824973142662563</v>
      </c>
      <c r="AO104" s="78">
        <f t="shared" si="37"/>
        <v>3.4042262405802894</v>
      </c>
      <c r="AP104" s="79">
        <f t="shared" si="38"/>
        <v>2.2343890394906603</v>
      </c>
      <c r="AQ104" s="1" t="str">
        <f t="shared" si="39"/>
        <v>Pampeana5</v>
      </c>
      <c r="AR104" s="1" t="str">
        <f t="shared" si="40"/>
        <v>Buenos Aires5</v>
      </c>
      <c r="AS104" s="1" t="str">
        <f t="shared" si="41"/>
        <v>Intermedias</v>
      </c>
      <c r="AT104" s="1" t="str">
        <f t="shared" si="42"/>
        <v>Pampeana</v>
      </c>
      <c r="AU104" s="1" t="str">
        <f t="shared" si="43"/>
        <v>IntermediasPampeana</v>
      </c>
    </row>
    <row r="105" spans="1:47" x14ac:dyDescent="0.25">
      <c r="A105" s="5" t="s">
        <v>51</v>
      </c>
      <c r="B105" s="6" t="s">
        <v>51</v>
      </c>
      <c r="C105" s="6" t="s">
        <v>396</v>
      </c>
      <c r="D105" s="3" t="str">
        <f>VLOOKUP(C105,Regiones!B$4:C$27,2)</f>
        <v>Noreste</v>
      </c>
      <c r="E105" s="16"/>
      <c r="F105" s="16"/>
      <c r="G105" s="16"/>
      <c r="H105" s="16" t="s">
        <v>4</v>
      </c>
      <c r="I105" s="16" t="s">
        <v>203</v>
      </c>
      <c r="J105" s="16" t="s">
        <v>6</v>
      </c>
      <c r="K105" s="4"/>
      <c r="L105" s="4" t="s">
        <v>6</v>
      </c>
      <c r="M105" s="289">
        <v>10</v>
      </c>
      <c r="N105" s="281" t="str">
        <f t="shared" si="44"/>
        <v>F10</v>
      </c>
      <c r="O105" s="282" t="str">
        <f>VLOOKUP(N105,'Adicional - Op 1'!$A$3:$B$79,2)</f>
        <v>F</v>
      </c>
      <c r="P105" s="293" t="str">
        <f t="shared" si="27"/>
        <v>F</v>
      </c>
      <c r="Q105" s="294" t="str">
        <f t="shared" si="45"/>
        <v>F10</v>
      </c>
      <c r="R105" s="282" t="str">
        <f>IF(OR(Q105='Adicional - Op 2'!$A$6,Q105='Adicional - Op 2'!$A$7, Q105='Adicional - Op 2'!$A$8,Q105='Adicional - Op 2'!$A$9,Q105='Adicional - Op 2'!$A$10,Q105='Adicional - Op 2'!$A$11,Q105='Adicional - Op 2'!$A$12,Q105='Adicional - Op 2'!$A$13,Q105='Adicional - Op 2'!$A$14), "A", "")</f>
        <v/>
      </c>
      <c r="S105" s="282" t="str">
        <f>IF(OR(Q105='Adicional - Op 2'!$A$15,Q105='Adicional - Op 2'!$A$16,Q105='Adicional - Op 2'!$A$17,Q105='Adicional - Op 2'!$A$18,Q105='Adicional - Op 2'!$A$19,Q105='Adicional - Op 2'!$A$20,Q105='Adicional - Op 2'!$A$21,Q105='Adicional - Op 2'!$A$22,Q105='Adicional - Op 2'!$A$23,Q105='Adicional - Op 2'!$A$24,Q105='Adicional - Op 2'!$A$25,Q105='Adicional - Op 2'!$A$26,Q105='Adicional - Op 2'!$A$27,Q105='Adicional - Op 2'!$A$28,Q105='Adicional - Op 2'!$A$29,Q105='Adicional - Op 2'!$A$30),"B","")</f>
        <v/>
      </c>
      <c r="T105" s="282" t="str">
        <f>IF(OR(Q105='Adicional - Op 2'!$A$31,Q105='Adicional - Op 2'!$A$32,Q105='Adicional - Op 2'!$A$33,Q105='Adicional - Op 2'!$A$34),"C","")</f>
        <v/>
      </c>
      <c r="U105" s="282" t="str">
        <f>IF(OR(Q105='Adicional - Op 2'!$A$35,Q105='Adicional - Op 2'!$A$36,Q105='Adicional - Op 2'!$A$37),"D","")</f>
        <v/>
      </c>
      <c r="V105" s="282" t="str">
        <f>IF(OR(Q105='Adicional - Op 2'!$A$38,Q105='Adicional - Op 2'!$A$39,Q105='Adicional - Op 2'!$A$40,Q105='Adicional - Op 2'!$A$41,Q105='Adicional - Op 2'!$A$42,Q105='Adicional - Op 2'!$A$43),"E","")</f>
        <v/>
      </c>
      <c r="W105" s="282" t="str">
        <f>IF(OR(Q105='Adicional - Op 2'!$A$44,Q105='Adicional - Op 2'!$A$45),"F","")</f>
        <v>F</v>
      </c>
      <c r="X105" s="295" t="str">
        <f t="shared" si="46"/>
        <v>F</v>
      </c>
      <c r="Y105" s="296" t="str">
        <f>IF(P105=X105, "OK", MAL)</f>
        <v>OK</v>
      </c>
      <c r="Z105" s="73">
        <v>33551</v>
      </c>
      <c r="AA105" s="17">
        <v>30961</v>
      </c>
      <c r="AB105" s="17">
        <v>24982</v>
      </c>
      <c r="AC105" s="17">
        <v>20603</v>
      </c>
      <c r="AD105" s="17">
        <v>18476</v>
      </c>
      <c r="AE105" s="20">
        <v>13368</v>
      </c>
      <c r="AF105" s="70" t="str">
        <f t="shared" si="28"/>
        <v>5</v>
      </c>
      <c r="AG105" s="61" t="str">
        <f t="shared" si="29"/>
        <v>5</v>
      </c>
      <c r="AH105" s="61" t="str">
        <f t="shared" si="30"/>
        <v>5</v>
      </c>
      <c r="AI105" s="61" t="str">
        <f t="shared" si="31"/>
        <v>5</v>
      </c>
      <c r="AJ105" s="61" t="str">
        <f t="shared" si="32"/>
        <v>5</v>
      </c>
      <c r="AK105" s="62" t="str">
        <f t="shared" si="33"/>
        <v>5</v>
      </c>
      <c r="AL105" s="77">
        <f t="shared" si="34"/>
        <v>0.90268882252842986</v>
      </c>
      <c r="AM105" s="78">
        <f t="shared" si="35"/>
        <v>2.0606085520621886</v>
      </c>
      <c r="AN105" s="78">
        <f t="shared" si="36"/>
        <v>1.8417439906638535</v>
      </c>
      <c r="AO105" s="78">
        <f t="shared" si="37"/>
        <v>1.0955992462325159</v>
      </c>
      <c r="AP105" s="79">
        <f t="shared" si="38"/>
        <v>3.2890187596999501</v>
      </c>
      <c r="AQ105" s="1" t="str">
        <f t="shared" si="39"/>
        <v>Noreste5</v>
      </c>
      <c r="AR105" s="1" t="str">
        <f t="shared" si="40"/>
        <v>Corrientes5</v>
      </c>
      <c r="AS105" s="1" t="str">
        <f t="shared" si="41"/>
        <v>Intermedias</v>
      </c>
      <c r="AT105" s="1" t="str">
        <f t="shared" si="42"/>
        <v>Resto Extra Pampeana</v>
      </c>
      <c r="AU105" s="1" t="str">
        <f t="shared" si="43"/>
        <v>IntermediasResto Extra Pampeana</v>
      </c>
    </row>
    <row r="106" spans="1:47" x14ac:dyDescent="0.25">
      <c r="A106" s="5" t="s">
        <v>59</v>
      </c>
      <c r="B106" s="6" t="s">
        <v>59</v>
      </c>
      <c r="C106" s="6" t="s">
        <v>36</v>
      </c>
      <c r="D106" s="3" t="str">
        <f>VLOOKUP(C106,Regiones!B$4:C$27,2)</f>
        <v>Pampeana</v>
      </c>
      <c r="E106" s="16"/>
      <c r="F106" s="16"/>
      <c r="G106" s="16"/>
      <c r="H106" s="16"/>
      <c r="I106" s="16"/>
      <c r="J106" s="16" t="s">
        <v>6</v>
      </c>
      <c r="K106" s="4"/>
      <c r="L106" s="4" t="s">
        <v>6</v>
      </c>
      <c r="M106" s="289">
        <v>10</v>
      </c>
      <c r="N106" s="281" t="str">
        <f t="shared" si="44"/>
        <v>F10</v>
      </c>
      <c r="O106" s="282" t="str">
        <f>VLOOKUP(N106,'Adicional - Op 1'!$A$3:$B$79,2)</f>
        <v>F</v>
      </c>
      <c r="P106" s="293" t="str">
        <f t="shared" si="27"/>
        <v>F</v>
      </c>
      <c r="Q106" s="294" t="str">
        <f t="shared" si="45"/>
        <v>F10</v>
      </c>
      <c r="R106" s="282" t="str">
        <f>IF(OR(Q106='Adicional - Op 2'!$A$6,Q106='Adicional - Op 2'!$A$7, Q106='Adicional - Op 2'!$A$8,Q106='Adicional - Op 2'!$A$9,Q106='Adicional - Op 2'!$A$10,Q106='Adicional - Op 2'!$A$11,Q106='Adicional - Op 2'!$A$12,Q106='Adicional - Op 2'!$A$13,Q106='Adicional - Op 2'!$A$14), "A", "")</f>
        <v/>
      </c>
      <c r="S106" s="282" t="str">
        <f>IF(OR(Q106='Adicional - Op 2'!$A$15,Q106='Adicional - Op 2'!$A$16,Q106='Adicional - Op 2'!$A$17,Q106='Adicional - Op 2'!$A$18,Q106='Adicional - Op 2'!$A$19,Q106='Adicional - Op 2'!$A$20,Q106='Adicional - Op 2'!$A$21,Q106='Adicional - Op 2'!$A$22,Q106='Adicional - Op 2'!$A$23,Q106='Adicional - Op 2'!$A$24,Q106='Adicional - Op 2'!$A$25,Q106='Adicional - Op 2'!$A$26,Q106='Adicional - Op 2'!$A$27,Q106='Adicional - Op 2'!$A$28,Q106='Adicional - Op 2'!$A$29,Q106='Adicional - Op 2'!$A$30),"B","")</f>
        <v/>
      </c>
      <c r="T106" s="282" t="str">
        <f>IF(OR(Q106='Adicional - Op 2'!$A$31,Q106='Adicional - Op 2'!$A$32,Q106='Adicional - Op 2'!$A$33,Q106='Adicional - Op 2'!$A$34),"C","")</f>
        <v/>
      </c>
      <c r="U106" s="282" t="str">
        <f>IF(OR(Q106='Adicional - Op 2'!$A$35,Q106='Adicional - Op 2'!$A$36,Q106='Adicional - Op 2'!$A$37),"D","")</f>
        <v/>
      </c>
      <c r="V106" s="282" t="str">
        <f>IF(OR(Q106='Adicional - Op 2'!$A$38,Q106='Adicional - Op 2'!$A$39,Q106='Adicional - Op 2'!$A$40,Q106='Adicional - Op 2'!$A$41,Q106='Adicional - Op 2'!$A$42,Q106='Adicional - Op 2'!$A$43),"E","")</f>
        <v/>
      </c>
      <c r="W106" s="282" t="str">
        <f>IF(OR(Q106='Adicional - Op 2'!$A$44,Q106='Adicional - Op 2'!$A$45),"F","")</f>
        <v>F</v>
      </c>
      <c r="X106" s="295" t="str">
        <f t="shared" si="46"/>
        <v>F</v>
      </c>
      <c r="Y106" s="296" t="str">
        <f>IF(P106=X106, "OK", MAL)</f>
        <v>OK</v>
      </c>
      <c r="Z106" s="73">
        <v>33442</v>
      </c>
      <c r="AA106" s="17">
        <v>30764</v>
      </c>
      <c r="AB106" s="17">
        <v>25903</v>
      </c>
      <c r="AC106" s="17">
        <v>23038</v>
      </c>
      <c r="AD106" s="17">
        <v>18169</v>
      </c>
      <c r="AE106" s="20">
        <v>14970</v>
      </c>
      <c r="AF106" s="70" t="str">
        <f t="shared" si="28"/>
        <v>5</v>
      </c>
      <c r="AG106" s="61" t="str">
        <f t="shared" si="29"/>
        <v>5</v>
      </c>
      <c r="AH106" s="61" t="str">
        <f t="shared" si="30"/>
        <v>5</v>
      </c>
      <c r="AI106" s="61" t="str">
        <f t="shared" si="31"/>
        <v>5</v>
      </c>
      <c r="AJ106" s="61" t="str">
        <f t="shared" si="32"/>
        <v>5</v>
      </c>
      <c r="AK106" s="62" t="str">
        <f t="shared" si="33"/>
        <v>5</v>
      </c>
      <c r="AL106" s="77">
        <f t="shared" si="34"/>
        <v>0.9380120573655476</v>
      </c>
      <c r="AM106" s="78">
        <f t="shared" si="35"/>
        <v>1.6482883723225508</v>
      </c>
      <c r="AN106" s="78">
        <f t="shared" si="36"/>
        <v>1.1161619620689818</v>
      </c>
      <c r="AO106" s="78">
        <f t="shared" si="37"/>
        <v>2.4026922871511145</v>
      </c>
      <c r="AP106" s="79">
        <f t="shared" si="38"/>
        <v>1.9555618949509908</v>
      </c>
      <c r="AQ106" s="1" t="str">
        <f t="shared" si="39"/>
        <v>Pampeana5</v>
      </c>
      <c r="AR106" s="1" t="str">
        <f t="shared" si="40"/>
        <v>Buenos Aires5</v>
      </c>
      <c r="AS106" s="1" t="str">
        <f t="shared" si="41"/>
        <v>Intermedias</v>
      </c>
      <c r="AT106" s="1" t="str">
        <f t="shared" si="42"/>
        <v>Pampeana</v>
      </c>
      <c r="AU106" s="1" t="str">
        <f t="shared" si="43"/>
        <v>IntermediasPampeana</v>
      </c>
    </row>
    <row r="107" spans="1:47" x14ac:dyDescent="0.25">
      <c r="A107" s="5" t="s">
        <v>60</v>
      </c>
      <c r="B107" s="6" t="s">
        <v>60</v>
      </c>
      <c r="C107" s="6" t="s">
        <v>36</v>
      </c>
      <c r="D107" s="3" t="str">
        <f>VLOOKUP(C107,Regiones!B$4:C$27,2)</f>
        <v>Pampeana</v>
      </c>
      <c r="E107" s="16"/>
      <c r="F107" s="16"/>
      <c r="G107" s="16"/>
      <c r="H107" s="16"/>
      <c r="I107" s="16"/>
      <c r="J107" s="16" t="s">
        <v>6</v>
      </c>
      <c r="K107" s="4"/>
      <c r="L107" s="4" t="s">
        <v>6</v>
      </c>
      <c r="M107" s="289">
        <v>10</v>
      </c>
      <c r="N107" s="281" t="str">
        <f t="shared" si="44"/>
        <v>F10</v>
      </c>
      <c r="O107" s="282" t="str">
        <f>VLOOKUP(N107,'Adicional - Op 1'!$A$3:$B$79,2)</f>
        <v>F</v>
      </c>
      <c r="P107" s="293" t="str">
        <f t="shared" si="27"/>
        <v>F</v>
      </c>
      <c r="Q107" s="294" t="str">
        <f t="shared" si="45"/>
        <v>F10</v>
      </c>
      <c r="R107" s="282" t="str">
        <f>IF(OR(Q107='Adicional - Op 2'!$A$6,Q107='Adicional - Op 2'!$A$7, Q107='Adicional - Op 2'!$A$8,Q107='Adicional - Op 2'!$A$9,Q107='Adicional - Op 2'!$A$10,Q107='Adicional - Op 2'!$A$11,Q107='Adicional - Op 2'!$A$12,Q107='Adicional - Op 2'!$A$13,Q107='Adicional - Op 2'!$A$14), "A", "")</f>
        <v/>
      </c>
      <c r="S107" s="282" t="str">
        <f>IF(OR(Q107='Adicional - Op 2'!$A$15,Q107='Adicional - Op 2'!$A$16,Q107='Adicional - Op 2'!$A$17,Q107='Adicional - Op 2'!$A$18,Q107='Adicional - Op 2'!$A$19,Q107='Adicional - Op 2'!$A$20,Q107='Adicional - Op 2'!$A$21,Q107='Adicional - Op 2'!$A$22,Q107='Adicional - Op 2'!$A$23,Q107='Adicional - Op 2'!$A$24,Q107='Adicional - Op 2'!$A$25,Q107='Adicional - Op 2'!$A$26,Q107='Adicional - Op 2'!$A$27,Q107='Adicional - Op 2'!$A$28,Q107='Adicional - Op 2'!$A$29,Q107='Adicional - Op 2'!$A$30),"B","")</f>
        <v/>
      </c>
      <c r="T107" s="282" t="str">
        <f>IF(OR(Q107='Adicional - Op 2'!$A$31,Q107='Adicional - Op 2'!$A$32,Q107='Adicional - Op 2'!$A$33,Q107='Adicional - Op 2'!$A$34),"C","")</f>
        <v/>
      </c>
      <c r="U107" s="282" t="str">
        <f>IF(OR(Q107='Adicional - Op 2'!$A$35,Q107='Adicional - Op 2'!$A$36,Q107='Adicional - Op 2'!$A$37),"D","")</f>
        <v/>
      </c>
      <c r="V107" s="282" t="str">
        <f>IF(OR(Q107='Adicional - Op 2'!$A$38,Q107='Adicional - Op 2'!$A$39,Q107='Adicional - Op 2'!$A$40,Q107='Adicional - Op 2'!$A$41,Q107='Adicional - Op 2'!$A$42,Q107='Adicional - Op 2'!$A$43),"E","")</f>
        <v/>
      </c>
      <c r="W107" s="282" t="str">
        <f>IF(OR(Q107='Adicional - Op 2'!$A$44,Q107='Adicional - Op 2'!$A$45),"F","")</f>
        <v>F</v>
      </c>
      <c r="X107" s="295" t="str">
        <f t="shared" si="46"/>
        <v>F</v>
      </c>
      <c r="Y107" s="296" t="str">
        <f>IF(P107=X107, "OK", MAL)</f>
        <v>OK</v>
      </c>
      <c r="Z107" s="73">
        <v>33222</v>
      </c>
      <c r="AA107" s="17">
        <v>32830</v>
      </c>
      <c r="AB107" s="17">
        <v>31224</v>
      </c>
      <c r="AC107" s="17">
        <v>27244</v>
      </c>
      <c r="AD107" s="17">
        <v>23366</v>
      </c>
      <c r="AE107" s="20">
        <v>20689</v>
      </c>
      <c r="AF107" s="70" t="str">
        <f t="shared" si="28"/>
        <v>5</v>
      </c>
      <c r="AG107" s="61" t="str">
        <f t="shared" si="29"/>
        <v>5</v>
      </c>
      <c r="AH107" s="61" t="str">
        <f t="shared" si="30"/>
        <v>5</v>
      </c>
      <c r="AI107" s="61" t="str">
        <f t="shared" si="31"/>
        <v>5</v>
      </c>
      <c r="AJ107" s="61" t="str">
        <f t="shared" si="32"/>
        <v>5</v>
      </c>
      <c r="AK107" s="62" t="str">
        <f t="shared" si="33"/>
        <v>5</v>
      </c>
      <c r="AL107" s="77">
        <f t="shared" si="34"/>
        <v>0.13285747897136929</v>
      </c>
      <c r="AM107" s="78">
        <f t="shared" si="35"/>
        <v>0.47790355840724208</v>
      </c>
      <c r="AN107" s="78">
        <f t="shared" si="36"/>
        <v>1.2996007261127316</v>
      </c>
      <c r="AO107" s="78">
        <f t="shared" si="37"/>
        <v>1.5473629706491006</v>
      </c>
      <c r="AP107" s="79">
        <f t="shared" si="38"/>
        <v>1.2242312692133268</v>
      </c>
      <c r="AQ107" s="1" t="str">
        <f t="shared" si="39"/>
        <v>Pampeana5</v>
      </c>
      <c r="AR107" s="1" t="str">
        <f t="shared" si="40"/>
        <v>Buenos Aires5</v>
      </c>
      <c r="AS107" s="1" t="str">
        <f t="shared" si="41"/>
        <v>Intermedias</v>
      </c>
      <c r="AT107" s="1" t="str">
        <f t="shared" si="42"/>
        <v>Pampeana</v>
      </c>
      <c r="AU107" s="1" t="str">
        <f t="shared" si="43"/>
        <v>IntermediasPampeana</v>
      </c>
    </row>
    <row r="108" spans="1:47" x14ac:dyDescent="0.25">
      <c r="A108" s="60" t="s">
        <v>1228</v>
      </c>
      <c r="B108" s="9" t="s">
        <v>638</v>
      </c>
      <c r="C108" s="9" t="s">
        <v>639</v>
      </c>
      <c r="D108" s="3" t="str">
        <f>VLOOKUP(C108,Regiones!B$4:C$27,2)</f>
        <v>Comahue</v>
      </c>
      <c r="E108" s="10"/>
      <c r="F108" s="10"/>
      <c r="G108" s="10" t="s">
        <v>4</v>
      </c>
      <c r="H108" s="10"/>
      <c r="I108" s="10" t="s">
        <v>203</v>
      </c>
      <c r="J108" s="10" t="s">
        <v>6</v>
      </c>
      <c r="K108" s="11"/>
      <c r="L108" s="11" t="s">
        <v>6</v>
      </c>
      <c r="M108" s="289">
        <v>10</v>
      </c>
      <c r="N108" s="281" t="str">
        <f t="shared" si="44"/>
        <v>F10</v>
      </c>
      <c r="O108" s="282" t="str">
        <f>VLOOKUP(N108,'Adicional - Op 1'!$A$3:$B$79,2)</f>
        <v>F</v>
      </c>
      <c r="P108" s="293" t="str">
        <f t="shared" si="27"/>
        <v>F</v>
      </c>
      <c r="Q108" s="294" t="str">
        <f t="shared" si="45"/>
        <v>F10</v>
      </c>
      <c r="R108" s="282" t="str">
        <f>IF(OR(Q108='Adicional - Op 2'!$A$6,Q108='Adicional - Op 2'!$A$7, Q108='Adicional - Op 2'!$A$8,Q108='Adicional - Op 2'!$A$9,Q108='Adicional - Op 2'!$A$10,Q108='Adicional - Op 2'!$A$11,Q108='Adicional - Op 2'!$A$12,Q108='Adicional - Op 2'!$A$13,Q108='Adicional - Op 2'!$A$14), "A", "")</f>
        <v/>
      </c>
      <c r="S108" s="282" t="str">
        <f>IF(OR(Q108='Adicional - Op 2'!$A$15,Q108='Adicional - Op 2'!$A$16,Q108='Adicional - Op 2'!$A$17,Q108='Adicional - Op 2'!$A$18,Q108='Adicional - Op 2'!$A$19,Q108='Adicional - Op 2'!$A$20,Q108='Adicional - Op 2'!$A$21,Q108='Adicional - Op 2'!$A$22,Q108='Adicional - Op 2'!$A$23,Q108='Adicional - Op 2'!$A$24,Q108='Adicional - Op 2'!$A$25,Q108='Adicional - Op 2'!$A$26,Q108='Adicional - Op 2'!$A$27,Q108='Adicional - Op 2'!$A$28,Q108='Adicional - Op 2'!$A$29,Q108='Adicional - Op 2'!$A$30),"B","")</f>
        <v/>
      </c>
      <c r="T108" s="282" t="str">
        <f>IF(OR(Q108='Adicional - Op 2'!$A$31,Q108='Adicional - Op 2'!$A$32,Q108='Adicional - Op 2'!$A$33,Q108='Adicional - Op 2'!$A$34),"C","")</f>
        <v/>
      </c>
      <c r="U108" s="282" t="str">
        <f>IF(OR(Q108='Adicional - Op 2'!$A$35,Q108='Adicional - Op 2'!$A$36,Q108='Adicional - Op 2'!$A$37),"D","")</f>
        <v/>
      </c>
      <c r="V108" s="282" t="str">
        <f>IF(OR(Q108='Adicional - Op 2'!$A$38,Q108='Adicional - Op 2'!$A$39,Q108='Adicional - Op 2'!$A$40,Q108='Adicional - Op 2'!$A$41,Q108='Adicional - Op 2'!$A$42,Q108='Adicional - Op 2'!$A$43),"E","")</f>
        <v/>
      </c>
      <c r="W108" s="282" t="str">
        <f>IF(OR(Q108='Adicional - Op 2'!$A$44,Q108='Adicional - Op 2'!$A$45),"F","")</f>
        <v>F</v>
      </c>
      <c r="X108" s="295" t="str">
        <f t="shared" si="46"/>
        <v>F</v>
      </c>
      <c r="Y108" s="296" t="str">
        <f>IF(P108=X108, "OK", MAL)</f>
        <v>OK</v>
      </c>
      <c r="Z108" s="74">
        <v>32928</v>
      </c>
      <c r="AA108" s="12">
        <v>26843</v>
      </c>
      <c r="AB108" s="12">
        <v>20675</v>
      </c>
      <c r="AC108" s="12">
        <v>10453</v>
      </c>
      <c r="AD108" s="12">
        <v>4291</v>
      </c>
      <c r="AE108" s="13">
        <v>2332</v>
      </c>
      <c r="AF108" s="70" t="str">
        <f t="shared" si="28"/>
        <v>5</v>
      </c>
      <c r="AG108" s="61" t="str">
        <f t="shared" si="29"/>
        <v>5</v>
      </c>
      <c r="AH108" s="61" t="str">
        <f t="shared" si="30"/>
        <v>5</v>
      </c>
      <c r="AI108" s="61" t="str">
        <f t="shared" si="31"/>
        <v>5</v>
      </c>
      <c r="AJ108" s="61" t="str">
        <f t="shared" si="32"/>
        <v>7</v>
      </c>
      <c r="AK108" s="62" t="str">
        <f t="shared" si="33"/>
        <v>7</v>
      </c>
      <c r="AL108" s="77">
        <f t="shared" si="34"/>
        <v>2.3117556413063856</v>
      </c>
      <c r="AM108" s="78">
        <f t="shared" si="35"/>
        <v>2.5127992098764782</v>
      </c>
      <c r="AN108" s="78">
        <f t="shared" si="36"/>
        <v>6.6718126407565723</v>
      </c>
      <c r="AO108" s="78">
        <f t="shared" si="37"/>
        <v>9.3121014980234627</v>
      </c>
      <c r="AP108" s="79">
        <f t="shared" si="38"/>
        <v>6.2876969539273464</v>
      </c>
      <c r="AQ108" s="1" t="str">
        <f t="shared" si="39"/>
        <v>Comahue5</v>
      </c>
      <c r="AR108" s="1" t="str">
        <f t="shared" si="40"/>
        <v>Neuquén5</v>
      </c>
      <c r="AS108" s="1" t="str">
        <f t="shared" si="41"/>
        <v>Intermedias</v>
      </c>
      <c r="AT108" s="1" t="str">
        <f t="shared" si="42"/>
        <v>Comahue</v>
      </c>
      <c r="AU108" s="1" t="str">
        <f t="shared" si="43"/>
        <v>IntermediasComahue</v>
      </c>
    </row>
    <row r="109" spans="1:47" x14ac:dyDescent="0.25">
      <c r="A109" s="60" t="s">
        <v>510</v>
      </c>
      <c r="B109" s="9" t="s">
        <v>511</v>
      </c>
      <c r="C109" s="9" t="s">
        <v>506</v>
      </c>
      <c r="D109" s="3" t="str">
        <f>VLOOKUP(C109,Regiones!B$4:C$27,2)</f>
        <v>Noroeste</v>
      </c>
      <c r="E109" s="10" t="s">
        <v>2</v>
      </c>
      <c r="F109" s="10"/>
      <c r="G109" s="10"/>
      <c r="H109" s="10" t="s">
        <v>4</v>
      </c>
      <c r="I109" s="10" t="s">
        <v>13</v>
      </c>
      <c r="J109" s="10" t="s">
        <v>3</v>
      </c>
      <c r="K109" s="11"/>
      <c r="L109" s="11" t="s">
        <v>3</v>
      </c>
      <c r="M109" s="289">
        <v>10</v>
      </c>
      <c r="N109" s="281" t="str">
        <f t="shared" si="44"/>
        <v>E10</v>
      </c>
      <c r="O109" s="282" t="str">
        <f>VLOOKUP(N109,'Adicional - Op 1'!$A$3:$B$79,2)</f>
        <v>E</v>
      </c>
      <c r="P109" s="293" t="str">
        <f t="shared" si="27"/>
        <v>E</v>
      </c>
      <c r="Q109" s="294" t="str">
        <f t="shared" si="45"/>
        <v>E10</v>
      </c>
      <c r="R109" s="282" t="str">
        <f>IF(OR(Q109='Adicional - Op 2'!$A$6,Q109='Adicional - Op 2'!$A$7, Q109='Adicional - Op 2'!$A$8,Q109='Adicional - Op 2'!$A$9,Q109='Adicional - Op 2'!$A$10,Q109='Adicional - Op 2'!$A$11,Q109='Adicional - Op 2'!$A$12,Q109='Adicional - Op 2'!$A$13,Q109='Adicional - Op 2'!$A$14), "A", "")</f>
        <v/>
      </c>
      <c r="S109" s="282" t="str">
        <f>IF(OR(Q109='Adicional - Op 2'!$A$15,Q109='Adicional - Op 2'!$A$16,Q109='Adicional - Op 2'!$A$17,Q109='Adicional - Op 2'!$A$18,Q109='Adicional - Op 2'!$A$19,Q109='Adicional - Op 2'!$A$20,Q109='Adicional - Op 2'!$A$21,Q109='Adicional - Op 2'!$A$22,Q109='Adicional - Op 2'!$A$23,Q109='Adicional - Op 2'!$A$24,Q109='Adicional - Op 2'!$A$25,Q109='Adicional - Op 2'!$A$26,Q109='Adicional - Op 2'!$A$27,Q109='Adicional - Op 2'!$A$28,Q109='Adicional - Op 2'!$A$29,Q109='Adicional - Op 2'!$A$30),"B","")</f>
        <v/>
      </c>
      <c r="T109" s="282" t="str">
        <f>IF(OR(Q109='Adicional - Op 2'!$A$31,Q109='Adicional - Op 2'!$A$32,Q109='Adicional - Op 2'!$A$33,Q109='Adicional - Op 2'!$A$34),"C","")</f>
        <v/>
      </c>
      <c r="U109" s="282" t="str">
        <f>IF(OR(Q109='Adicional - Op 2'!$A$35,Q109='Adicional - Op 2'!$A$36,Q109='Adicional - Op 2'!$A$37),"D","")</f>
        <v/>
      </c>
      <c r="V109" s="282" t="str">
        <f>IF(OR(Q109='Adicional - Op 2'!$A$38,Q109='Adicional - Op 2'!$A$39,Q109='Adicional - Op 2'!$A$40,Q109='Adicional - Op 2'!$A$41,Q109='Adicional - Op 2'!$A$42,Q109='Adicional - Op 2'!$A$43),"E","")</f>
        <v>E</v>
      </c>
      <c r="W109" s="282" t="str">
        <f>IF(OR(Q109='Adicional - Op 2'!$A$44,Q109='Adicional - Op 2'!$A$45),"F","")</f>
        <v/>
      </c>
      <c r="X109" s="295" t="str">
        <f t="shared" si="46"/>
        <v>E</v>
      </c>
      <c r="Y109" s="296" t="str">
        <f>IF(P109=X109, "OK", MAL)</f>
        <v>OK</v>
      </c>
      <c r="Z109" s="74">
        <v>32908</v>
      </c>
      <c r="AA109" s="12">
        <v>31201</v>
      </c>
      <c r="AB109" s="12">
        <v>26657</v>
      </c>
      <c r="AC109" s="12">
        <v>21500</v>
      </c>
      <c r="AD109" s="12">
        <v>13105</v>
      </c>
      <c r="AE109" s="13">
        <v>10908</v>
      </c>
      <c r="AF109" s="70" t="str">
        <f t="shared" si="28"/>
        <v>5</v>
      </c>
      <c r="AG109" s="61" t="str">
        <f t="shared" si="29"/>
        <v>5</v>
      </c>
      <c r="AH109" s="61" t="str">
        <f t="shared" si="30"/>
        <v>5</v>
      </c>
      <c r="AI109" s="61" t="str">
        <f t="shared" si="31"/>
        <v>5</v>
      </c>
      <c r="AJ109" s="61" t="str">
        <f t="shared" si="32"/>
        <v>5</v>
      </c>
      <c r="AK109" s="62" t="str">
        <f t="shared" si="33"/>
        <v>5</v>
      </c>
      <c r="AL109" s="77">
        <f t="shared" si="34"/>
        <v>0.59759106310523624</v>
      </c>
      <c r="AM109" s="78">
        <f t="shared" si="35"/>
        <v>1.5074310162153595</v>
      </c>
      <c r="AN109" s="78">
        <f t="shared" si="36"/>
        <v>2.0568412384664474</v>
      </c>
      <c r="AO109" s="78">
        <f t="shared" si="37"/>
        <v>5.0751801967117558</v>
      </c>
      <c r="AP109" s="79">
        <f t="shared" si="38"/>
        <v>1.8519128113244288</v>
      </c>
      <c r="AQ109" s="1" t="str">
        <f t="shared" si="39"/>
        <v>Noroeste5</v>
      </c>
      <c r="AR109" s="1" t="str">
        <f t="shared" si="40"/>
        <v>Tucumán5</v>
      </c>
      <c r="AS109" s="1" t="str">
        <f t="shared" si="41"/>
        <v>Intermedias</v>
      </c>
      <c r="AT109" s="1" t="str">
        <f t="shared" si="42"/>
        <v>Resto Extra Pampeana</v>
      </c>
      <c r="AU109" s="1" t="str">
        <f t="shared" si="43"/>
        <v>IntermediasResto Extra Pampeana</v>
      </c>
    </row>
    <row r="110" spans="1:47" x14ac:dyDescent="0.25">
      <c r="A110" s="5" t="s">
        <v>435</v>
      </c>
      <c r="B110" s="6" t="s">
        <v>435</v>
      </c>
      <c r="C110" s="6" t="s">
        <v>429</v>
      </c>
      <c r="D110" s="3" t="str">
        <f>VLOOKUP(C110,Regiones!B$4:C$27,2)</f>
        <v>Pampeana</v>
      </c>
      <c r="E110" s="16"/>
      <c r="F110" s="16"/>
      <c r="G110" s="16"/>
      <c r="H110" s="16" t="s">
        <v>4</v>
      </c>
      <c r="I110" s="16" t="s">
        <v>203</v>
      </c>
      <c r="J110" s="16" t="s">
        <v>6</v>
      </c>
      <c r="K110" s="4"/>
      <c r="L110" s="4" t="s">
        <v>6</v>
      </c>
      <c r="M110" s="289">
        <v>10</v>
      </c>
      <c r="N110" s="281" t="str">
        <f t="shared" si="44"/>
        <v>F10</v>
      </c>
      <c r="O110" s="282" t="str">
        <f>VLOOKUP(N110,'Adicional - Op 1'!$A$3:$B$79,2)</f>
        <v>F</v>
      </c>
      <c r="P110" s="293" t="str">
        <f t="shared" si="27"/>
        <v>F</v>
      </c>
      <c r="Q110" s="294" t="str">
        <f t="shared" si="45"/>
        <v>F10</v>
      </c>
      <c r="R110" s="282" t="str">
        <f>IF(OR(Q110='Adicional - Op 2'!$A$6,Q110='Adicional - Op 2'!$A$7, Q110='Adicional - Op 2'!$A$8,Q110='Adicional - Op 2'!$A$9,Q110='Adicional - Op 2'!$A$10,Q110='Adicional - Op 2'!$A$11,Q110='Adicional - Op 2'!$A$12,Q110='Adicional - Op 2'!$A$13,Q110='Adicional - Op 2'!$A$14), "A", "")</f>
        <v/>
      </c>
      <c r="S110" s="282" t="str">
        <f>IF(OR(Q110='Adicional - Op 2'!$A$15,Q110='Adicional - Op 2'!$A$16,Q110='Adicional - Op 2'!$A$17,Q110='Adicional - Op 2'!$A$18,Q110='Adicional - Op 2'!$A$19,Q110='Adicional - Op 2'!$A$20,Q110='Adicional - Op 2'!$A$21,Q110='Adicional - Op 2'!$A$22,Q110='Adicional - Op 2'!$A$23,Q110='Adicional - Op 2'!$A$24,Q110='Adicional - Op 2'!$A$25,Q110='Adicional - Op 2'!$A$26,Q110='Adicional - Op 2'!$A$27,Q110='Adicional - Op 2'!$A$28,Q110='Adicional - Op 2'!$A$29,Q110='Adicional - Op 2'!$A$30),"B","")</f>
        <v/>
      </c>
      <c r="T110" s="282" t="str">
        <f>IF(OR(Q110='Adicional - Op 2'!$A$31,Q110='Adicional - Op 2'!$A$32,Q110='Adicional - Op 2'!$A$33,Q110='Adicional - Op 2'!$A$34),"C","")</f>
        <v/>
      </c>
      <c r="U110" s="282" t="str">
        <f>IF(OR(Q110='Adicional - Op 2'!$A$35,Q110='Adicional - Op 2'!$A$36,Q110='Adicional - Op 2'!$A$37),"D","")</f>
        <v/>
      </c>
      <c r="V110" s="282" t="str">
        <f>IF(OR(Q110='Adicional - Op 2'!$A$38,Q110='Adicional - Op 2'!$A$39,Q110='Adicional - Op 2'!$A$40,Q110='Adicional - Op 2'!$A$41,Q110='Adicional - Op 2'!$A$42,Q110='Adicional - Op 2'!$A$43),"E","")</f>
        <v/>
      </c>
      <c r="W110" s="282" t="str">
        <f>IF(OR(Q110='Adicional - Op 2'!$A$44,Q110='Adicional - Op 2'!$A$45),"F","")</f>
        <v>F</v>
      </c>
      <c r="X110" s="295" t="str">
        <f t="shared" si="46"/>
        <v>F</v>
      </c>
      <c r="Y110" s="296" t="str">
        <f>IF(P110=X110, "OK", MAL)</f>
        <v>OK</v>
      </c>
      <c r="Z110" s="73">
        <v>32881</v>
      </c>
      <c r="AA110" s="17">
        <v>29103</v>
      </c>
      <c r="AB110" s="17">
        <v>23546</v>
      </c>
      <c r="AC110" s="17">
        <v>18762</v>
      </c>
      <c r="AD110" s="17">
        <v>15591</v>
      </c>
      <c r="AE110" s="20">
        <v>14700</v>
      </c>
      <c r="AF110" s="70" t="str">
        <f t="shared" si="28"/>
        <v>5</v>
      </c>
      <c r="AG110" s="61" t="str">
        <f t="shared" si="29"/>
        <v>5</v>
      </c>
      <c r="AH110" s="61" t="str">
        <f t="shared" si="30"/>
        <v>5</v>
      </c>
      <c r="AI110" s="61" t="str">
        <f t="shared" si="31"/>
        <v>5</v>
      </c>
      <c r="AJ110" s="61" t="str">
        <f t="shared" si="32"/>
        <v>5</v>
      </c>
      <c r="AK110" s="62" t="str">
        <f t="shared" si="33"/>
        <v>5</v>
      </c>
      <c r="AL110" s="77">
        <f t="shared" si="34"/>
        <v>1.3746163095391657</v>
      </c>
      <c r="AM110" s="78">
        <f t="shared" si="35"/>
        <v>2.0345391277751377</v>
      </c>
      <c r="AN110" s="78">
        <f t="shared" si="36"/>
        <v>2.1740763653081769</v>
      </c>
      <c r="AO110" s="78">
        <f t="shared" si="37"/>
        <v>1.8686418463335468</v>
      </c>
      <c r="AP110" s="79">
        <f t="shared" si="38"/>
        <v>0.59019815573723344</v>
      </c>
      <c r="AQ110" s="1" t="str">
        <f t="shared" si="39"/>
        <v>Pampeana5</v>
      </c>
      <c r="AR110" s="1" t="str">
        <f t="shared" si="40"/>
        <v>Entre Ríos5</v>
      </c>
      <c r="AS110" s="1" t="str">
        <f t="shared" si="41"/>
        <v>Intermedias</v>
      </c>
      <c r="AT110" s="1" t="str">
        <f t="shared" si="42"/>
        <v>Pampeana</v>
      </c>
      <c r="AU110" s="1" t="str">
        <f t="shared" si="43"/>
        <v>IntermediasPampeana</v>
      </c>
    </row>
    <row r="111" spans="1:47" x14ac:dyDescent="0.25">
      <c r="A111" s="5" t="s">
        <v>436</v>
      </c>
      <c r="B111" s="6" t="s">
        <v>437</v>
      </c>
      <c r="C111" s="6" t="s">
        <v>429</v>
      </c>
      <c r="D111" s="3" t="str">
        <f>VLOOKUP(C111,Regiones!B$4:C$27,2)</f>
        <v>Pampeana</v>
      </c>
      <c r="E111" s="16"/>
      <c r="F111" s="16"/>
      <c r="G111" s="16"/>
      <c r="H111" s="16" t="s">
        <v>4</v>
      </c>
      <c r="I111" s="16" t="s">
        <v>203</v>
      </c>
      <c r="J111" s="16" t="s">
        <v>6</v>
      </c>
      <c r="K111" s="4"/>
      <c r="L111" s="4" t="s">
        <v>6</v>
      </c>
      <c r="M111" s="289">
        <v>10</v>
      </c>
      <c r="N111" s="281" t="str">
        <f t="shared" si="44"/>
        <v>F10</v>
      </c>
      <c r="O111" s="282" t="str">
        <f>VLOOKUP(N111,'Adicional - Op 1'!$A$3:$B$79,2)</f>
        <v>F</v>
      </c>
      <c r="P111" s="293" t="str">
        <f t="shared" si="27"/>
        <v>F</v>
      </c>
      <c r="Q111" s="294" t="str">
        <f t="shared" si="45"/>
        <v>F10</v>
      </c>
      <c r="R111" s="282" t="str">
        <f>IF(OR(Q111='Adicional - Op 2'!$A$6,Q111='Adicional - Op 2'!$A$7, Q111='Adicional - Op 2'!$A$8,Q111='Adicional - Op 2'!$A$9,Q111='Adicional - Op 2'!$A$10,Q111='Adicional - Op 2'!$A$11,Q111='Adicional - Op 2'!$A$12,Q111='Adicional - Op 2'!$A$13,Q111='Adicional - Op 2'!$A$14), "A", "")</f>
        <v/>
      </c>
      <c r="S111" s="282" t="str">
        <f>IF(OR(Q111='Adicional - Op 2'!$A$15,Q111='Adicional - Op 2'!$A$16,Q111='Adicional - Op 2'!$A$17,Q111='Adicional - Op 2'!$A$18,Q111='Adicional - Op 2'!$A$19,Q111='Adicional - Op 2'!$A$20,Q111='Adicional - Op 2'!$A$21,Q111='Adicional - Op 2'!$A$22,Q111='Adicional - Op 2'!$A$23,Q111='Adicional - Op 2'!$A$24,Q111='Adicional - Op 2'!$A$25,Q111='Adicional - Op 2'!$A$26,Q111='Adicional - Op 2'!$A$27,Q111='Adicional - Op 2'!$A$28,Q111='Adicional - Op 2'!$A$29,Q111='Adicional - Op 2'!$A$30),"B","")</f>
        <v/>
      </c>
      <c r="T111" s="282" t="str">
        <f>IF(OR(Q111='Adicional - Op 2'!$A$31,Q111='Adicional - Op 2'!$A$32,Q111='Adicional - Op 2'!$A$33,Q111='Adicional - Op 2'!$A$34),"C","")</f>
        <v/>
      </c>
      <c r="U111" s="282" t="str">
        <f>IF(OR(Q111='Adicional - Op 2'!$A$35,Q111='Adicional - Op 2'!$A$36,Q111='Adicional - Op 2'!$A$37),"D","")</f>
        <v/>
      </c>
      <c r="V111" s="282" t="str">
        <f>IF(OR(Q111='Adicional - Op 2'!$A$38,Q111='Adicional - Op 2'!$A$39,Q111='Adicional - Op 2'!$A$40,Q111='Adicional - Op 2'!$A$41,Q111='Adicional - Op 2'!$A$42,Q111='Adicional - Op 2'!$A$43),"E","")</f>
        <v/>
      </c>
      <c r="W111" s="282" t="str">
        <f>IF(OR(Q111='Adicional - Op 2'!$A$44,Q111='Adicional - Op 2'!$A$45),"F","")</f>
        <v>F</v>
      </c>
      <c r="X111" s="295" t="str">
        <f t="shared" si="46"/>
        <v>F</v>
      </c>
      <c r="Y111" s="296" t="str">
        <f>IF(P111=X111, "OK", MAL)</f>
        <v>OK</v>
      </c>
      <c r="Z111" s="73">
        <v>32734</v>
      </c>
      <c r="AA111" s="17">
        <v>28303</v>
      </c>
      <c r="AB111" s="17">
        <v>20816</v>
      </c>
      <c r="AC111" s="17">
        <v>15223</v>
      </c>
      <c r="AD111" s="17">
        <v>10720</v>
      </c>
      <c r="AE111" s="20">
        <v>12000</v>
      </c>
      <c r="AF111" s="70" t="str">
        <f t="shared" si="28"/>
        <v>5</v>
      </c>
      <c r="AG111" s="61" t="str">
        <f t="shared" si="29"/>
        <v>5</v>
      </c>
      <c r="AH111" s="61" t="str">
        <f t="shared" si="30"/>
        <v>5</v>
      </c>
      <c r="AI111" s="61" t="str">
        <f t="shared" si="31"/>
        <v>5</v>
      </c>
      <c r="AJ111" s="61" t="str">
        <f t="shared" si="32"/>
        <v>5</v>
      </c>
      <c r="AK111" s="62" t="str">
        <f t="shared" si="33"/>
        <v>5</v>
      </c>
      <c r="AL111" s="77">
        <f t="shared" si="34"/>
        <v>1.6402245764282242</v>
      </c>
      <c r="AM111" s="78">
        <f t="shared" si="35"/>
        <v>2.9636556844994564</v>
      </c>
      <c r="AN111" s="78">
        <f t="shared" si="36"/>
        <v>3.0075451045869994</v>
      </c>
      <c r="AO111" s="78">
        <f t="shared" si="37"/>
        <v>3.5691820105603398</v>
      </c>
      <c r="AP111" s="79">
        <f t="shared" si="38"/>
        <v>-1.1216173803610434</v>
      </c>
      <c r="AQ111" s="1" t="str">
        <f t="shared" si="39"/>
        <v>Pampeana5</v>
      </c>
      <c r="AR111" s="1" t="str">
        <f t="shared" si="40"/>
        <v>Entre Ríos5</v>
      </c>
      <c r="AS111" s="1" t="str">
        <f t="shared" si="41"/>
        <v>Intermedias</v>
      </c>
      <c r="AT111" s="1" t="str">
        <f t="shared" si="42"/>
        <v>Pampeana</v>
      </c>
      <c r="AU111" s="1" t="str">
        <f t="shared" si="43"/>
        <v>IntermediasPampeana</v>
      </c>
    </row>
    <row r="112" spans="1:47" x14ac:dyDescent="0.25">
      <c r="A112" s="60" t="s">
        <v>1195</v>
      </c>
      <c r="B112" s="9" t="s">
        <v>263</v>
      </c>
      <c r="C112" s="9" t="s">
        <v>260</v>
      </c>
      <c r="D112" s="3" t="str">
        <f>VLOOKUP(C112,Regiones!B$4:C$27,2)</f>
        <v>Noreste</v>
      </c>
      <c r="E112" s="10"/>
      <c r="F112" s="10"/>
      <c r="G112" s="10"/>
      <c r="H112" s="10" t="s">
        <v>4</v>
      </c>
      <c r="I112" s="10" t="s">
        <v>203</v>
      </c>
      <c r="J112" s="10" t="s">
        <v>6</v>
      </c>
      <c r="K112" s="11"/>
      <c r="L112" s="11" t="s">
        <v>6</v>
      </c>
      <c r="M112" s="289">
        <v>10</v>
      </c>
      <c r="N112" s="281" t="str">
        <f t="shared" si="44"/>
        <v>F10</v>
      </c>
      <c r="O112" s="282" t="str">
        <f>VLOOKUP(N112,'Adicional - Op 1'!$A$3:$B$79,2)</f>
        <v>F</v>
      </c>
      <c r="P112" s="293" t="str">
        <f t="shared" si="27"/>
        <v>F</v>
      </c>
      <c r="Q112" s="294" t="str">
        <f t="shared" si="45"/>
        <v>F10</v>
      </c>
      <c r="R112" s="282" t="str">
        <f>IF(OR(Q112='Adicional - Op 2'!$A$6,Q112='Adicional - Op 2'!$A$7, Q112='Adicional - Op 2'!$A$8,Q112='Adicional - Op 2'!$A$9,Q112='Adicional - Op 2'!$A$10,Q112='Adicional - Op 2'!$A$11,Q112='Adicional - Op 2'!$A$12,Q112='Adicional - Op 2'!$A$13,Q112='Adicional - Op 2'!$A$14), "A", "")</f>
        <v/>
      </c>
      <c r="S112" s="282" t="str">
        <f>IF(OR(Q112='Adicional - Op 2'!$A$15,Q112='Adicional - Op 2'!$A$16,Q112='Adicional - Op 2'!$A$17,Q112='Adicional - Op 2'!$A$18,Q112='Adicional - Op 2'!$A$19,Q112='Adicional - Op 2'!$A$20,Q112='Adicional - Op 2'!$A$21,Q112='Adicional - Op 2'!$A$22,Q112='Adicional - Op 2'!$A$23,Q112='Adicional - Op 2'!$A$24,Q112='Adicional - Op 2'!$A$25,Q112='Adicional - Op 2'!$A$26,Q112='Adicional - Op 2'!$A$27,Q112='Adicional - Op 2'!$A$28,Q112='Adicional - Op 2'!$A$29,Q112='Adicional - Op 2'!$A$30),"B","")</f>
        <v/>
      </c>
      <c r="T112" s="282" t="str">
        <f>IF(OR(Q112='Adicional - Op 2'!$A$31,Q112='Adicional - Op 2'!$A$32,Q112='Adicional - Op 2'!$A$33,Q112='Adicional - Op 2'!$A$34),"C","")</f>
        <v/>
      </c>
      <c r="U112" s="282" t="str">
        <f>IF(OR(Q112='Adicional - Op 2'!$A$35,Q112='Adicional - Op 2'!$A$36,Q112='Adicional - Op 2'!$A$37),"D","")</f>
        <v/>
      </c>
      <c r="V112" s="282" t="str">
        <f>IF(OR(Q112='Adicional - Op 2'!$A$38,Q112='Adicional - Op 2'!$A$39,Q112='Adicional - Op 2'!$A$40,Q112='Adicional - Op 2'!$A$41,Q112='Adicional - Op 2'!$A$42,Q112='Adicional - Op 2'!$A$43),"E","")</f>
        <v/>
      </c>
      <c r="W112" s="282" t="str">
        <f>IF(OR(Q112='Adicional - Op 2'!$A$44,Q112='Adicional - Op 2'!$A$45),"F","")</f>
        <v>F</v>
      </c>
      <c r="X112" s="295" t="str">
        <f t="shared" si="46"/>
        <v>F</v>
      </c>
      <c r="Y112" s="296" t="str">
        <f>IF(P112=X112, "OK", MAL)</f>
        <v>OK</v>
      </c>
      <c r="Z112" s="74">
        <v>32343</v>
      </c>
      <c r="AA112" s="12">
        <v>28089</v>
      </c>
      <c r="AB112" s="12">
        <v>22978</v>
      </c>
      <c r="AC112" s="12">
        <v>17277</v>
      </c>
      <c r="AD112" s="12">
        <v>13771</v>
      </c>
      <c r="AE112" s="13">
        <v>9900</v>
      </c>
      <c r="AF112" s="70" t="str">
        <f t="shared" si="28"/>
        <v>5</v>
      </c>
      <c r="AG112" s="61" t="str">
        <f t="shared" si="29"/>
        <v>5</v>
      </c>
      <c r="AH112" s="61" t="str">
        <f t="shared" si="30"/>
        <v>5</v>
      </c>
      <c r="AI112" s="61" t="str">
        <f t="shared" si="31"/>
        <v>5</v>
      </c>
      <c r="AJ112" s="61" t="str">
        <f t="shared" si="32"/>
        <v>5</v>
      </c>
      <c r="AK112" s="62" t="str">
        <f t="shared" si="33"/>
        <v>6</v>
      </c>
      <c r="AL112" s="77">
        <f t="shared" si="34"/>
        <v>1.589906781659794</v>
      </c>
      <c r="AM112" s="78">
        <f t="shared" si="35"/>
        <v>1.9274735948281714</v>
      </c>
      <c r="AN112" s="78">
        <f t="shared" si="36"/>
        <v>2.737180125937472</v>
      </c>
      <c r="AO112" s="78">
        <f t="shared" si="37"/>
        <v>2.2940292889969829</v>
      </c>
      <c r="AP112" s="79">
        <f t="shared" si="38"/>
        <v>3.3553657943980402</v>
      </c>
      <c r="AQ112" s="1" t="str">
        <f t="shared" si="39"/>
        <v>Noreste5</v>
      </c>
      <c r="AR112" s="1" t="str">
        <f t="shared" si="40"/>
        <v>Chubut5</v>
      </c>
      <c r="AS112" s="1" t="str">
        <f t="shared" si="41"/>
        <v>Intermedias</v>
      </c>
      <c r="AT112" s="1" t="str">
        <f t="shared" si="42"/>
        <v>Resto Extra Pampeana</v>
      </c>
      <c r="AU112" s="1" t="str">
        <f t="shared" si="43"/>
        <v>IntermediasResto Extra Pampeana</v>
      </c>
    </row>
    <row r="113" spans="1:47" x14ac:dyDescent="0.25">
      <c r="A113" s="45" t="s">
        <v>1178</v>
      </c>
      <c r="B113" s="46" t="s">
        <v>883</v>
      </c>
      <c r="C113" s="46" t="s">
        <v>882</v>
      </c>
      <c r="D113" s="3" t="str">
        <f>VLOOKUP(C113,Regiones!B$4:C$27,2)</f>
        <v>Pampeana</v>
      </c>
      <c r="E113" s="50"/>
      <c r="F113" s="50"/>
      <c r="G113" s="50"/>
      <c r="H113" s="50" t="s">
        <v>4</v>
      </c>
      <c r="I113" s="50" t="s">
        <v>203</v>
      </c>
      <c r="J113" s="50" t="s">
        <v>21</v>
      </c>
      <c r="K113" s="53"/>
      <c r="L113" s="53" t="s">
        <v>21</v>
      </c>
      <c r="M113" s="289">
        <v>10</v>
      </c>
      <c r="N113" s="281" t="str">
        <f t="shared" si="44"/>
        <v>C10</v>
      </c>
      <c r="O113" s="282" t="str">
        <f>VLOOKUP(N113,'Adicional - Op 1'!$A$3:$B$79,2)</f>
        <v>C</v>
      </c>
      <c r="P113" s="293" t="str">
        <f t="shared" si="27"/>
        <v>C</v>
      </c>
      <c r="Q113" s="294" t="str">
        <f t="shared" si="45"/>
        <v>C10</v>
      </c>
      <c r="R113" s="282" t="str">
        <f>IF(OR(Q113='Adicional - Op 2'!$A$6,Q113='Adicional - Op 2'!$A$7, Q113='Adicional - Op 2'!$A$8,Q113='Adicional - Op 2'!$A$9,Q113='Adicional - Op 2'!$A$10,Q113='Adicional - Op 2'!$A$11,Q113='Adicional - Op 2'!$A$12,Q113='Adicional - Op 2'!$A$13,Q113='Adicional - Op 2'!$A$14), "A", "")</f>
        <v/>
      </c>
      <c r="S113" s="282" t="str">
        <f>IF(OR(Q113='Adicional - Op 2'!$A$15,Q113='Adicional - Op 2'!$A$16,Q113='Adicional - Op 2'!$A$17,Q113='Adicional - Op 2'!$A$18,Q113='Adicional - Op 2'!$A$19,Q113='Adicional - Op 2'!$A$20,Q113='Adicional - Op 2'!$A$21,Q113='Adicional - Op 2'!$A$22,Q113='Adicional - Op 2'!$A$23,Q113='Adicional - Op 2'!$A$24,Q113='Adicional - Op 2'!$A$25,Q113='Adicional - Op 2'!$A$26,Q113='Adicional - Op 2'!$A$27,Q113='Adicional - Op 2'!$A$28,Q113='Adicional - Op 2'!$A$29,Q113='Adicional - Op 2'!$A$30),"B","")</f>
        <v/>
      </c>
      <c r="T113" s="282" t="str">
        <f>IF(OR(Q113='Adicional - Op 2'!$A$31,Q113='Adicional - Op 2'!$A$32,Q113='Adicional - Op 2'!$A$33,Q113='Adicional - Op 2'!$A$34),"C","")</f>
        <v>C</v>
      </c>
      <c r="U113" s="282" t="str">
        <f>IF(OR(Q113='Adicional - Op 2'!$A$35,Q113='Adicional - Op 2'!$A$36,Q113='Adicional - Op 2'!$A$37),"D","")</f>
        <v/>
      </c>
      <c r="V113" s="282" t="str">
        <f>IF(OR(Q113='Adicional - Op 2'!$A$38,Q113='Adicional - Op 2'!$A$39,Q113='Adicional - Op 2'!$A$40,Q113='Adicional - Op 2'!$A$41,Q113='Adicional - Op 2'!$A$42,Q113='Adicional - Op 2'!$A$43),"E","")</f>
        <v/>
      </c>
      <c r="W113" s="282" t="str">
        <f>IF(OR(Q113='Adicional - Op 2'!$A$44,Q113='Adicional - Op 2'!$A$45),"F","")</f>
        <v/>
      </c>
      <c r="X113" s="295" t="str">
        <f t="shared" si="46"/>
        <v>C</v>
      </c>
      <c r="Y113" s="296" t="str">
        <f>IF(P113=X113, "OK", MAL)</f>
        <v>OK</v>
      </c>
      <c r="Z113" s="74">
        <v>32166</v>
      </c>
      <c r="AA113" s="12">
        <v>27838</v>
      </c>
      <c r="AB113" s="12">
        <v>23447</v>
      </c>
      <c r="AC113" s="12">
        <v>20772</v>
      </c>
      <c r="AD113" s="12">
        <v>11447</v>
      </c>
      <c r="AE113" s="13">
        <v>7412</v>
      </c>
      <c r="AF113" s="70" t="str">
        <f t="shared" si="28"/>
        <v>5</v>
      </c>
      <c r="AG113" s="61" t="str">
        <f t="shared" si="29"/>
        <v>5</v>
      </c>
      <c r="AH113" s="61" t="str">
        <f t="shared" si="30"/>
        <v>5</v>
      </c>
      <c r="AI113" s="61" t="str">
        <f t="shared" si="31"/>
        <v>5</v>
      </c>
      <c r="AJ113" s="61" t="str">
        <f t="shared" si="32"/>
        <v>5</v>
      </c>
      <c r="AK113" s="62" t="str">
        <f t="shared" si="33"/>
        <v>6</v>
      </c>
      <c r="AL113" s="77">
        <f t="shared" si="34"/>
        <v>1.629555337706913</v>
      </c>
      <c r="AM113" s="78">
        <f t="shared" si="35"/>
        <v>1.6451293605924049</v>
      </c>
      <c r="AN113" s="78">
        <f t="shared" si="36"/>
        <v>1.1537319025889161</v>
      </c>
      <c r="AO113" s="78">
        <f t="shared" si="37"/>
        <v>6.1398973088477664</v>
      </c>
      <c r="AP113" s="79">
        <f t="shared" si="38"/>
        <v>4.4421076213524158</v>
      </c>
      <c r="AQ113" s="1" t="str">
        <f t="shared" si="39"/>
        <v>Pampeana5</v>
      </c>
      <c r="AR113" s="1" t="str">
        <f t="shared" si="40"/>
        <v>Santiago del Estero5</v>
      </c>
      <c r="AS113" s="1" t="str">
        <f t="shared" si="41"/>
        <v>Intermedias</v>
      </c>
      <c r="AT113" s="1" t="str">
        <f t="shared" si="42"/>
        <v>Pampeana</v>
      </c>
      <c r="AU113" s="1" t="str">
        <f t="shared" si="43"/>
        <v>IntermediasPampeana</v>
      </c>
    </row>
    <row r="114" spans="1:47" x14ac:dyDescent="0.25">
      <c r="A114" s="60" t="s">
        <v>1212</v>
      </c>
      <c r="B114" s="9" t="s">
        <v>640</v>
      </c>
      <c r="C114" s="9" t="s">
        <v>639</v>
      </c>
      <c r="D114" s="3" t="str">
        <f>VLOOKUP(C114,Regiones!B$4:C$27,2)</f>
        <v>Comahue</v>
      </c>
      <c r="E114" s="10"/>
      <c r="F114" s="10"/>
      <c r="G114" s="10" t="s">
        <v>4</v>
      </c>
      <c r="H114" s="10"/>
      <c r="I114" s="10" t="s">
        <v>203</v>
      </c>
      <c r="J114" s="10" t="s">
        <v>6</v>
      </c>
      <c r="K114" s="11"/>
      <c r="L114" s="11" t="s">
        <v>6</v>
      </c>
      <c r="M114" s="289">
        <v>10</v>
      </c>
      <c r="N114" s="281" t="str">
        <f t="shared" si="44"/>
        <v>F10</v>
      </c>
      <c r="O114" s="282" t="str">
        <f>VLOOKUP(N114,'Adicional - Op 1'!$A$3:$B$79,2)</f>
        <v>F</v>
      </c>
      <c r="P114" s="293" t="str">
        <f t="shared" si="27"/>
        <v>F</v>
      </c>
      <c r="Q114" s="294" t="str">
        <f t="shared" si="45"/>
        <v>F10</v>
      </c>
      <c r="R114" s="282" t="str">
        <f>IF(OR(Q114='Adicional - Op 2'!$A$6,Q114='Adicional - Op 2'!$A$7, Q114='Adicional - Op 2'!$A$8,Q114='Adicional - Op 2'!$A$9,Q114='Adicional - Op 2'!$A$10,Q114='Adicional - Op 2'!$A$11,Q114='Adicional - Op 2'!$A$12,Q114='Adicional - Op 2'!$A$13,Q114='Adicional - Op 2'!$A$14), "A", "")</f>
        <v/>
      </c>
      <c r="S114" s="282" t="str">
        <f>IF(OR(Q114='Adicional - Op 2'!$A$15,Q114='Adicional - Op 2'!$A$16,Q114='Adicional - Op 2'!$A$17,Q114='Adicional - Op 2'!$A$18,Q114='Adicional - Op 2'!$A$19,Q114='Adicional - Op 2'!$A$20,Q114='Adicional - Op 2'!$A$21,Q114='Adicional - Op 2'!$A$22,Q114='Adicional - Op 2'!$A$23,Q114='Adicional - Op 2'!$A$24,Q114='Adicional - Op 2'!$A$25,Q114='Adicional - Op 2'!$A$26,Q114='Adicional - Op 2'!$A$27,Q114='Adicional - Op 2'!$A$28,Q114='Adicional - Op 2'!$A$29,Q114='Adicional - Op 2'!$A$30),"B","")</f>
        <v/>
      </c>
      <c r="T114" s="282" t="str">
        <f>IF(OR(Q114='Adicional - Op 2'!$A$31,Q114='Adicional - Op 2'!$A$32,Q114='Adicional - Op 2'!$A$33,Q114='Adicional - Op 2'!$A$34),"C","")</f>
        <v/>
      </c>
      <c r="U114" s="282" t="str">
        <f>IF(OR(Q114='Adicional - Op 2'!$A$35,Q114='Adicional - Op 2'!$A$36,Q114='Adicional - Op 2'!$A$37),"D","")</f>
        <v/>
      </c>
      <c r="V114" s="282" t="str">
        <f>IF(OR(Q114='Adicional - Op 2'!$A$38,Q114='Adicional - Op 2'!$A$39,Q114='Adicional - Op 2'!$A$40,Q114='Adicional - Op 2'!$A$41,Q114='Adicional - Op 2'!$A$42,Q114='Adicional - Op 2'!$A$43),"E","")</f>
        <v/>
      </c>
      <c r="W114" s="282" t="str">
        <f>IF(OR(Q114='Adicional - Op 2'!$A$44,Q114='Adicional - Op 2'!$A$45),"F","")</f>
        <v>F</v>
      </c>
      <c r="X114" s="295" t="str">
        <f t="shared" si="46"/>
        <v>F</v>
      </c>
      <c r="Y114" s="296" t="str">
        <f>IF(P114=X114, "OK", MAL)</f>
        <v>OK</v>
      </c>
      <c r="Z114" s="74">
        <v>32097</v>
      </c>
      <c r="AA114" s="12">
        <v>31231</v>
      </c>
      <c r="AB114" s="12">
        <v>26809</v>
      </c>
      <c r="AC114" s="12">
        <v>18286</v>
      </c>
      <c r="AD114" s="12">
        <v>11385</v>
      </c>
      <c r="AE114" s="13">
        <v>6600</v>
      </c>
      <c r="AF114" s="70" t="str">
        <f t="shared" si="28"/>
        <v>5</v>
      </c>
      <c r="AG114" s="61" t="str">
        <f t="shared" si="29"/>
        <v>5</v>
      </c>
      <c r="AH114" s="61" t="str">
        <f t="shared" si="30"/>
        <v>5</v>
      </c>
      <c r="AI114" s="61" t="str">
        <f t="shared" si="31"/>
        <v>5</v>
      </c>
      <c r="AJ114" s="61" t="str">
        <f t="shared" si="32"/>
        <v>5</v>
      </c>
      <c r="AK114" s="62" t="str">
        <f t="shared" si="33"/>
        <v>6</v>
      </c>
      <c r="AL114" s="77">
        <f t="shared" si="34"/>
        <v>0.30641229499231049</v>
      </c>
      <c r="AM114" s="78">
        <f t="shared" si="35"/>
        <v>1.461851427874205</v>
      </c>
      <c r="AN114" s="78">
        <f t="shared" si="36"/>
        <v>3.6895592264223351</v>
      </c>
      <c r="AO114" s="78">
        <f t="shared" si="37"/>
        <v>4.8524464582373659</v>
      </c>
      <c r="AP114" s="79">
        <f t="shared" si="38"/>
        <v>5.603645350024089</v>
      </c>
      <c r="AQ114" s="1" t="str">
        <f t="shared" si="39"/>
        <v>Comahue5</v>
      </c>
      <c r="AR114" s="1" t="str">
        <f t="shared" si="40"/>
        <v>Neuquén5</v>
      </c>
      <c r="AS114" s="1" t="str">
        <f t="shared" si="41"/>
        <v>Intermedias</v>
      </c>
      <c r="AT114" s="1" t="str">
        <f t="shared" si="42"/>
        <v>Comahue</v>
      </c>
      <c r="AU114" s="1" t="str">
        <f t="shared" si="43"/>
        <v>IntermediasComahue</v>
      </c>
    </row>
    <row r="115" spans="1:47" x14ac:dyDescent="0.25">
      <c r="A115" s="5" t="s">
        <v>1305</v>
      </c>
      <c r="B115" s="6" t="s">
        <v>61</v>
      </c>
      <c r="C115" s="6" t="s">
        <v>36</v>
      </c>
      <c r="D115" s="3" t="str">
        <f>VLOOKUP(C115,Regiones!B$4:C$27,2)</f>
        <v>Pampeana</v>
      </c>
      <c r="E115" s="16"/>
      <c r="F115" s="16"/>
      <c r="G115" s="16"/>
      <c r="H115" s="16"/>
      <c r="I115" s="16"/>
      <c r="J115" s="16" t="s">
        <v>6</v>
      </c>
      <c r="K115" s="4"/>
      <c r="L115" s="4" t="s">
        <v>6</v>
      </c>
      <c r="M115" s="289">
        <v>10</v>
      </c>
      <c r="N115" s="281" t="str">
        <f t="shared" si="44"/>
        <v>F10</v>
      </c>
      <c r="O115" s="282" t="str">
        <f>VLOOKUP(N115,'Adicional - Op 1'!$A$3:$B$79,2)</f>
        <v>F</v>
      </c>
      <c r="P115" s="293" t="str">
        <f t="shared" si="27"/>
        <v>F</v>
      </c>
      <c r="Q115" s="294" t="str">
        <f t="shared" si="45"/>
        <v>F10</v>
      </c>
      <c r="R115" s="282" t="str">
        <f>IF(OR(Q115='Adicional - Op 2'!$A$6,Q115='Adicional - Op 2'!$A$7, Q115='Adicional - Op 2'!$A$8,Q115='Adicional - Op 2'!$A$9,Q115='Adicional - Op 2'!$A$10,Q115='Adicional - Op 2'!$A$11,Q115='Adicional - Op 2'!$A$12,Q115='Adicional - Op 2'!$A$13,Q115='Adicional - Op 2'!$A$14), "A", "")</f>
        <v/>
      </c>
      <c r="S115" s="282" t="str">
        <f>IF(OR(Q115='Adicional - Op 2'!$A$15,Q115='Adicional - Op 2'!$A$16,Q115='Adicional - Op 2'!$A$17,Q115='Adicional - Op 2'!$A$18,Q115='Adicional - Op 2'!$A$19,Q115='Adicional - Op 2'!$A$20,Q115='Adicional - Op 2'!$A$21,Q115='Adicional - Op 2'!$A$22,Q115='Adicional - Op 2'!$A$23,Q115='Adicional - Op 2'!$A$24,Q115='Adicional - Op 2'!$A$25,Q115='Adicional - Op 2'!$A$26,Q115='Adicional - Op 2'!$A$27,Q115='Adicional - Op 2'!$A$28,Q115='Adicional - Op 2'!$A$29,Q115='Adicional - Op 2'!$A$30),"B","")</f>
        <v/>
      </c>
      <c r="T115" s="282" t="str">
        <f>IF(OR(Q115='Adicional - Op 2'!$A$31,Q115='Adicional - Op 2'!$A$32,Q115='Adicional - Op 2'!$A$33,Q115='Adicional - Op 2'!$A$34),"C","")</f>
        <v/>
      </c>
      <c r="U115" s="282" t="str">
        <f>IF(OR(Q115='Adicional - Op 2'!$A$35,Q115='Adicional - Op 2'!$A$36,Q115='Adicional - Op 2'!$A$37),"D","")</f>
        <v/>
      </c>
      <c r="V115" s="282" t="str">
        <f>IF(OR(Q115='Adicional - Op 2'!$A$38,Q115='Adicional - Op 2'!$A$39,Q115='Adicional - Op 2'!$A$40,Q115='Adicional - Op 2'!$A$41,Q115='Adicional - Op 2'!$A$42,Q115='Adicional - Op 2'!$A$43),"E","")</f>
        <v/>
      </c>
      <c r="W115" s="282" t="str">
        <f>IF(OR(Q115='Adicional - Op 2'!$A$44,Q115='Adicional - Op 2'!$A$45),"F","")</f>
        <v>F</v>
      </c>
      <c r="X115" s="295" t="str">
        <f t="shared" si="46"/>
        <v>F</v>
      </c>
      <c r="Y115" s="296" t="str">
        <f>IF(P115=X115, "OK", MAL)</f>
        <v>OK</v>
      </c>
      <c r="Z115" s="73">
        <v>31533</v>
      </c>
      <c r="AA115" s="17">
        <v>29639</v>
      </c>
      <c r="AB115" s="17">
        <v>27685</v>
      </c>
      <c r="AC115" s="17">
        <v>25454</v>
      </c>
      <c r="AD115" s="17">
        <v>21078</v>
      </c>
      <c r="AE115" s="20">
        <v>16947</v>
      </c>
      <c r="AF115" s="70" t="str">
        <f t="shared" si="28"/>
        <v>5</v>
      </c>
      <c r="AG115" s="61" t="str">
        <f t="shared" si="29"/>
        <v>5</v>
      </c>
      <c r="AH115" s="61" t="str">
        <f t="shared" si="30"/>
        <v>5</v>
      </c>
      <c r="AI115" s="61" t="str">
        <f t="shared" si="31"/>
        <v>5</v>
      </c>
      <c r="AJ115" s="61" t="str">
        <f t="shared" si="32"/>
        <v>5</v>
      </c>
      <c r="AK115" s="62" t="str">
        <f t="shared" si="33"/>
        <v>5</v>
      </c>
      <c r="AL115" s="77">
        <f t="shared" si="34"/>
        <v>0.69528690017317896</v>
      </c>
      <c r="AM115" s="78">
        <f t="shared" si="35"/>
        <v>0.65039789400483028</v>
      </c>
      <c r="AN115" s="78">
        <f t="shared" si="36"/>
        <v>0.79879706236210579</v>
      </c>
      <c r="AO115" s="78">
        <f t="shared" si="37"/>
        <v>1.9043361069398752</v>
      </c>
      <c r="AP115" s="79">
        <f t="shared" si="38"/>
        <v>2.2053564187077237</v>
      </c>
      <c r="AQ115" s="1" t="str">
        <f t="shared" si="39"/>
        <v>Pampeana5</v>
      </c>
      <c r="AR115" s="1" t="str">
        <f t="shared" si="40"/>
        <v>Buenos Aires5</v>
      </c>
      <c r="AS115" s="1" t="str">
        <f t="shared" si="41"/>
        <v>Intermedias</v>
      </c>
      <c r="AT115" s="1" t="str">
        <f t="shared" si="42"/>
        <v>Pampeana</v>
      </c>
      <c r="AU115" s="1" t="str">
        <f t="shared" si="43"/>
        <v>IntermediasPampeana</v>
      </c>
    </row>
    <row r="116" spans="1:47" x14ac:dyDescent="0.25">
      <c r="A116" s="5" t="s">
        <v>1213</v>
      </c>
      <c r="B116" s="6" t="s">
        <v>207</v>
      </c>
      <c r="C116" s="6" t="s">
        <v>687</v>
      </c>
      <c r="D116" s="3" t="str">
        <f>VLOOKUP(C116,Regiones!B$4:C$27,2)</f>
        <v>Noroeste</v>
      </c>
      <c r="E116" s="16"/>
      <c r="F116" s="16"/>
      <c r="G116" s="16"/>
      <c r="H116" s="16" t="s">
        <v>4</v>
      </c>
      <c r="I116" s="16" t="s">
        <v>203</v>
      </c>
      <c r="J116" s="16" t="s">
        <v>6</v>
      </c>
      <c r="K116" s="4"/>
      <c r="L116" s="4" t="s">
        <v>6</v>
      </c>
      <c r="M116" s="289">
        <v>10</v>
      </c>
      <c r="N116" s="281" t="str">
        <f t="shared" si="44"/>
        <v>F10</v>
      </c>
      <c r="O116" s="282" t="str">
        <f>VLOOKUP(N116,'Adicional - Op 1'!$A$3:$B$79,2)</f>
        <v>F</v>
      </c>
      <c r="P116" s="293" t="str">
        <f t="shared" si="27"/>
        <v>F</v>
      </c>
      <c r="Q116" s="294" t="str">
        <f t="shared" si="45"/>
        <v>F10</v>
      </c>
      <c r="R116" s="282" t="str">
        <f>IF(OR(Q116='Adicional - Op 2'!$A$6,Q116='Adicional - Op 2'!$A$7, Q116='Adicional - Op 2'!$A$8,Q116='Adicional - Op 2'!$A$9,Q116='Adicional - Op 2'!$A$10,Q116='Adicional - Op 2'!$A$11,Q116='Adicional - Op 2'!$A$12,Q116='Adicional - Op 2'!$A$13,Q116='Adicional - Op 2'!$A$14), "A", "")</f>
        <v/>
      </c>
      <c r="S116" s="282" t="str">
        <f>IF(OR(Q116='Adicional - Op 2'!$A$15,Q116='Adicional - Op 2'!$A$16,Q116='Adicional - Op 2'!$A$17,Q116='Adicional - Op 2'!$A$18,Q116='Adicional - Op 2'!$A$19,Q116='Adicional - Op 2'!$A$20,Q116='Adicional - Op 2'!$A$21,Q116='Adicional - Op 2'!$A$22,Q116='Adicional - Op 2'!$A$23,Q116='Adicional - Op 2'!$A$24,Q116='Adicional - Op 2'!$A$25,Q116='Adicional - Op 2'!$A$26,Q116='Adicional - Op 2'!$A$27,Q116='Adicional - Op 2'!$A$28,Q116='Adicional - Op 2'!$A$29,Q116='Adicional - Op 2'!$A$30),"B","")</f>
        <v/>
      </c>
      <c r="T116" s="282" t="str">
        <f>IF(OR(Q116='Adicional - Op 2'!$A$31,Q116='Adicional - Op 2'!$A$32,Q116='Adicional - Op 2'!$A$33,Q116='Adicional - Op 2'!$A$34),"C","")</f>
        <v/>
      </c>
      <c r="U116" s="282" t="str">
        <f>IF(OR(Q116='Adicional - Op 2'!$A$35,Q116='Adicional - Op 2'!$A$36,Q116='Adicional - Op 2'!$A$37),"D","")</f>
        <v/>
      </c>
      <c r="V116" s="282" t="str">
        <f>IF(OR(Q116='Adicional - Op 2'!$A$38,Q116='Adicional - Op 2'!$A$39,Q116='Adicional - Op 2'!$A$40,Q116='Adicional - Op 2'!$A$41,Q116='Adicional - Op 2'!$A$42,Q116='Adicional - Op 2'!$A$43),"E","")</f>
        <v/>
      </c>
      <c r="W116" s="282" t="str">
        <f>IF(OR(Q116='Adicional - Op 2'!$A$44,Q116='Adicional - Op 2'!$A$45),"F","")</f>
        <v>F</v>
      </c>
      <c r="X116" s="295" t="str">
        <f t="shared" si="46"/>
        <v>F</v>
      </c>
      <c r="Y116" s="296" t="str">
        <f>IF(P116=X116, "OK", MAL)</f>
        <v>OK</v>
      </c>
      <c r="Z116" s="74">
        <v>31494</v>
      </c>
      <c r="AA116" s="17">
        <v>27917</v>
      </c>
      <c r="AB116" s="12">
        <v>22180</v>
      </c>
      <c r="AC116" s="12">
        <v>15510</v>
      </c>
      <c r="AD116" s="12">
        <v>11159</v>
      </c>
      <c r="AE116" s="13">
        <v>8748</v>
      </c>
      <c r="AF116" s="70" t="str">
        <f t="shared" si="28"/>
        <v>5</v>
      </c>
      <c r="AG116" s="61" t="str">
        <f t="shared" si="29"/>
        <v>5</v>
      </c>
      <c r="AH116" s="61" t="str">
        <f t="shared" si="30"/>
        <v>5</v>
      </c>
      <c r="AI116" s="61" t="str">
        <f t="shared" si="31"/>
        <v>5</v>
      </c>
      <c r="AJ116" s="61" t="str">
        <f t="shared" si="32"/>
        <v>5</v>
      </c>
      <c r="AK116" s="62" t="str">
        <f t="shared" si="33"/>
        <v>6</v>
      </c>
      <c r="AL116" s="77">
        <f t="shared" si="34"/>
        <v>1.3576936895549387</v>
      </c>
      <c r="AM116" s="78">
        <f t="shared" si="35"/>
        <v>2.2108223755404453</v>
      </c>
      <c r="AN116" s="78">
        <f t="shared" si="36"/>
        <v>3.4453920762544046</v>
      </c>
      <c r="AO116" s="78">
        <f t="shared" si="37"/>
        <v>3.3471850798028404</v>
      </c>
      <c r="AP116" s="79">
        <f t="shared" si="38"/>
        <v>2.4640812593888026</v>
      </c>
      <c r="AQ116" s="1" t="str">
        <f t="shared" si="39"/>
        <v>Noroeste5</v>
      </c>
      <c r="AR116" s="1" t="str">
        <f t="shared" si="40"/>
        <v>Salta5</v>
      </c>
      <c r="AS116" s="1" t="str">
        <f t="shared" si="41"/>
        <v>Intermedias</v>
      </c>
      <c r="AT116" s="1" t="str">
        <f t="shared" si="42"/>
        <v>Resto Extra Pampeana</v>
      </c>
      <c r="AU116" s="1" t="str">
        <f t="shared" si="43"/>
        <v>IntermediasResto Extra Pampeana</v>
      </c>
    </row>
    <row r="117" spans="1:47" x14ac:dyDescent="0.25">
      <c r="A117" s="5" t="s">
        <v>108</v>
      </c>
      <c r="B117" s="6" t="s">
        <v>108</v>
      </c>
      <c r="C117" s="6" t="s">
        <v>582</v>
      </c>
      <c r="D117" s="3" t="str">
        <f>VLOOKUP(C117,Regiones!B$4:C$27,2)</f>
        <v>Cuyo</v>
      </c>
      <c r="E117" s="16"/>
      <c r="F117" s="16"/>
      <c r="G117" s="16"/>
      <c r="H117" s="16" t="s">
        <v>4</v>
      </c>
      <c r="I117" s="16" t="s">
        <v>203</v>
      </c>
      <c r="J117" s="16" t="s">
        <v>6</v>
      </c>
      <c r="K117" s="4"/>
      <c r="L117" s="4" t="s">
        <v>6</v>
      </c>
      <c r="M117" s="289">
        <v>10</v>
      </c>
      <c r="N117" s="281" t="str">
        <f t="shared" si="44"/>
        <v>F10</v>
      </c>
      <c r="O117" s="282" t="str">
        <f>VLOOKUP(N117,'Adicional - Op 1'!$A$3:$B$79,2)</f>
        <v>F</v>
      </c>
      <c r="P117" s="293" t="str">
        <f t="shared" si="27"/>
        <v>F</v>
      </c>
      <c r="Q117" s="294" t="str">
        <f t="shared" si="45"/>
        <v>F10</v>
      </c>
      <c r="R117" s="282" t="str">
        <f>IF(OR(Q117='Adicional - Op 2'!$A$6,Q117='Adicional - Op 2'!$A$7, Q117='Adicional - Op 2'!$A$8,Q117='Adicional - Op 2'!$A$9,Q117='Adicional - Op 2'!$A$10,Q117='Adicional - Op 2'!$A$11,Q117='Adicional - Op 2'!$A$12,Q117='Adicional - Op 2'!$A$13,Q117='Adicional - Op 2'!$A$14), "A", "")</f>
        <v/>
      </c>
      <c r="S117" s="282" t="str">
        <f>IF(OR(Q117='Adicional - Op 2'!$A$15,Q117='Adicional - Op 2'!$A$16,Q117='Adicional - Op 2'!$A$17,Q117='Adicional - Op 2'!$A$18,Q117='Adicional - Op 2'!$A$19,Q117='Adicional - Op 2'!$A$20,Q117='Adicional - Op 2'!$A$21,Q117='Adicional - Op 2'!$A$22,Q117='Adicional - Op 2'!$A$23,Q117='Adicional - Op 2'!$A$24,Q117='Adicional - Op 2'!$A$25,Q117='Adicional - Op 2'!$A$26,Q117='Adicional - Op 2'!$A$27,Q117='Adicional - Op 2'!$A$28,Q117='Adicional - Op 2'!$A$29,Q117='Adicional - Op 2'!$A$30),"B","")</f>
        <v/>
      </c>
      <c r="T117" s="282" t="str">
        <f>IF(OR(Q117='Adicional - Op 2'!$A$31,Q117='Adicional - Op 2'!$A$32,Q117='Adicional - Op 2'!$A$33,Q117='Adicional - Op 2'!$A$34),"C","")</f>
        <v/>
      </c>
      <c r="U117" s="282" t="str">
        <f>IF(OR(Q117='Adicional - Op 2'!$A$35,Q117='Adicional - Op 2'!$A$36,Q117='Adicional - Op 2'!$A$37),"D","")</f>
        <v/>
      </c>
      <c r="V117" s="282" t="str">
        <f>IF(OR(Q117='Adicional - Op 2'!$A$38,Q117='Adicional - Op 2'!$A$39,Q117='Adicional - Op 2'!$A$40,Q117='Adicional - Op 2'!$A$41,Q117='Adicional - Op 2'!$A$42,Q117='Adicional - Op 2'!$A$43),"E","")</f>
        <v/>
      </c>
      <c r="W117" s="282" t="str">
        <f>IF(OR(Q117='Adicional - Op 2'!$A$44,Q117='Adicional - Op 2'!$A$45),"F","")</f>
        <v>F</v>
      </c>
      <c r="X117" s="295" t="str">
        <f t="shared" si="46"/>
        <v>F</v>
      </c>
      <c r="Y117" s="296" t="str">
        <f>IF(P117=X117, "OK", MAL)</f>
        <v>OK</v>
      </c>
      <c r="Z117" s="73">
        <v>31038</v>
      </c>
      <c r="AA117" s="17">
        <v>26792</v>
      </c>
      <c r="AB117" s="17">
        <v>21770</v>
      </c>
      <c r="AC117" s="17">
        <v>14901</v>
      </c>
      <c r="AD117" s="17">
        <v>13072</v>
      </c>
      <c r="AE117" s="20">
        <v>10088</v>
      </c>
      <c r="AF117" s="70" t="str">
        <f t="shared" si="28"/>
        <v>5</v>
      </c>
      <c r="AG117" s="61" t="str">
        <f t="shared" si="29"/>
        <v>5</v>
      </c>
      <c r="AH117" s="61" t="str">
        <f t="shared" si="30"/>
        <v>5</v>
      </c>
      <c r="AI117" s="61" t="str">
        <f t="shared" si="31"/>
        <v>5</v>
      </c>
      <c r="AJ117" s="61" t="str">
        <f t="shared" si="32"/>
        <v>5</v>
      </c>
      <c r="AK117" s="62" t="str">
        <f t="shared" si="33"/>
        <v>5</v>
      </c>
      <c r="AL117" s="77">
        <f t="shared" si="34"/>
        <v>1.6591268426368666</v>
      </c>
      <c r="AM117" s="78">
        <f t="shared" si="35"/>
        <v>1.9926975761588872</v>
      </c>
      <c r="AN117" s="78">
        <f t="shared" si="36"/>
        <v>3.6552240121074262</v>
      </c>
      <c r="AO117" s="78">
        <f t="shared" si="37"/>
        <v>1.3181701289119507</v>
      </c>
      <c r="AP117" s="79">
        <f t="shared" si="38"/>
        <v>2.6251243981720047</v>
      </c>
      <c r="AQ117" s="1" t="str">
        <f t="shared" si="39"/>
        <v>Cuyo5</v>
      </c>
      <c r="AR117" s="1" t="str">
        <f t="shared" si="40"/>
        <v>Mendoza5</v>
      </c>
      <c r="AS117" s="1" t="str">
        <f t="shared" si="41"/>
        <v>Intermedias</v>
      </c>
      <c r="AT117" s="1" t="str">
        <f t="shared" si="42"/>
        <v>Resto Extra Pampeana</v>
      </c>
      <c r="AU117" s="1" t="str">
        <f t="shared" si="43"/>
        <v>IntermediasResto Extra Pampeana</v>
      </c>
    </row>
    <row r="118" spans="1:47" x14ac:dyDescent="0.25">
      <c r="A118" s="21" t="s">
        <v>289</v>
      </c>
      <c r="B118" s="18" t="s">
        <v>289</v>
      </c>
      <c r="C118" s="18" t="s">
        <v>276</v>
      </c>
      <c r="D118" s="3" t="str">
        <f>VLOOKUP(C118,Regiones!B$4:C$27,2)</f>
        <v>Centro</v>
      </c>
      <c r="E118" s="19"/>
      <c r="F118" s="19"/>
      <c r="G118" s="19"/>
      <c r="H118" s="19" t="s">
        <v>4</v>
      </c>
      <c r="I118" s="19" t="s">
        <v>203</v>
      </c>
      <c r="J118" s="19" t="s">
        <v>6</v>
      </c>
      <c r="K118" s="52"/>
      <c r="L118" s="52" t="s">
        <v>6</v>
      </c>
      <c r="M118" s="289">
        <v>10</v>
      </c>
      <c r="N118" s="281" t="str">
        <f t="shared" si="44"/>
        <v>F10</v>
      </c>
      <c r="O118" s="282" t="str">
        <f>VLOOKUP(N118,'Adicional - Op 1'!$A$3:$B$79,2)</f>
        <v>F</v>
      </c>
      <c r="P118" s="293" t="str">
        <f t="shared" si="27"/>
        <v>F</v>
      </c>
      <c r="Q118" s="294" t="str">
        <f t="shared" si="45"/>
        <v>F10</v>
      </c>
      <c r="R118" s="282" t="str">
        <f>IF(OR(Q118='Adicional - Op 2'!$A$6,Q118='Adicional - Op 2'!$A$7, Q118='Adicional - Op 2'!$A$8,Q118='Adicional - Op 2'!$A$9,Q118='Adicional - Op 2'!$A$10,Q118='Adicional - Op 2'!$A$11,Q118='Adicional - Op 2'!$A$12,Q118='Adicional - Op 2'!$A$13,Q118='Adicional - Op 2'!$A$14), "A", "")</f>
        <v/>
      </c>
      <c r="S118" s="282" t="str">
        <f>IF(OR(Q118='Adicional - Op 2'!$A$15,Q118='Adicional - Op 2'!$A$16,Q118='Adicional - Op 2'!$A$17,Q118='Adicional - Op 2'!$A$18,Q118='Adicional - Op 2'!$A$19,Q118='Adicional - Op 2'!$A$20,Q118='Adicional - Op 2'!$A$21,Q118='Adicional - Op 2'!$A$22,Q118='Adicional - Op 2'!$A$23,Q118='Adicional - Op 2'!$A$24,Q118='Adicional - Op 2'!$A$25,Q118='Adicional - Op 2'!$A$26,Q118='Adicional - Op 2'!$A$27,Q118='Adicional - Op 2'!$A$28,Q118='Adicional - Op 2'!$A$29,Q118='Adicional - Op 2'!$A$30),"B","")</f>
        <v/>
      </c>
      <c r="T118" s="282" t="str">
        <f>IF(OR(Q118='Adicional - Op 2'!$A$31,Q118='Adicional - Op 2'!$A$32,Q118='Adicional - Op 2'!$A$33,Q118='Adicional - Op 2'!$A$34),"C","")</f>
        <v/>
      </c>
      <c r="U118" s="282" t="str">
        <f>IF(OR(Q118='Adicional - Op 2'!$A$35,Q118='Adicional - Op 2'!$A$36,Q118='Adicional - Op 2'!$A$37),"D","")</f>
        <v/>
      </c>
      <c r="V118" s="282" t="str">
        <f>IF(OR(Q118='Adicional - Op 2'!$A$38,Q118='Adicional - Op 2'!$A$39,Q118='Adicional - Op 2'!$A$40,Q118='Adicional - Op 2'!$A$41,Q118='Adicional - Op 2'!$A$42,Q118='Adicional - Op 2'!$A$43),"E","")</f>
        <v/>
      </c>
      <c r="W118" s="282" t="str">
        <f>IF(OR(Q118='Adicional - Op 2'!$A$44,Q118='Adicional - Op 2'!$A$45),"F","")</f>
        <v>F</v>
      </c>
      <c r="X118" s="295" t="str">
        <f t="shared" si="46"/>
        <v>F</v>
      </c>
      <c r="Y118" s="296" t="str">
        <f>IF(P118=X118, "OK", MAL)</f>
        <v>OK</v>
      </c>
      <c r="Z118" s="73">
        <v>30680</v>
      </c>
      <c r="AA118" s="17">
        <v>28166</v>
      </c>
      <c r="AB118" s="17">
        <v>26881</v>
      </c>
      <c r="AC118" s="17">
        <v>23487</v>
      </c>
      <c r="AD118" s="17">
        <v>23401</v>
      </c>
      <c r="AE118" s="20">
        <v>22026</v>
      </c>
      <c r="AF118" s="70" t="str">
        <f t="shared" si="28"/>
        <v>5</v>
      </c>
      <c r="AG118" s="61" t="str">
        <f t="shared" si="29"/>
        <v>5</v>
      </c>
      <c r="AH118" s="61" t="str">
        <f t="shared" si="30"/>
        <v>5</v>
      </c>
      <c r="AI118" s="61" t="str">
        <f t="shared" si="31"/>
        <v>5</v>
      </c>
      <c r="AJ118" s="61" t="str">
        <f t="shared" si="32"/>
        <v>5</v>
      </c>
      <c r="AK118" s="62" t="str">
        <f t="shared" si="33"/>
        <v>5</v>
      </c>
      <c r="AL118" s="77">
        <f t="shared" si="34"/>
        <v>0.96091177509881232</v>
      </c>
      <c r="AM118" s="78">
        <f t="shared" si="35"/>
        <v>0.44486358392603609</v>
      </c>
      <c r="AN118" s="78">
        <f t="shared" si="36"/>
        <v>1.2863532569943781</v>
      </c>
      <c r="AO118" s="78">
        <f t="shared" si="37"/>
        <v>3.6689930115148477E-2</v>
      </c>
      <c r="AP118" s="79">
        <f t="shared" si="38"/>
        <v>0.60738899905409993</v>
      </c>
      <c r="AQ118" s="1" t="str">
        <f t="shared" si="39"/>
        <v>Centro5</v>
      </c>
      <c r="AR118" s="1" t="str">
        <f t="shared" si="40"/>
        <v>Córdoba5</v>
      </c>
      <c r="AS118" s="1" t="str">
        <f t="shared" si="41"/>
        <v>Intermedias</v>
      </c>
      <c r="AT118" s="1" t="str">
        <f t="shared" si="42"/>
        <v>Resto Extra Pampeana</v>
      </c>
      <c r="AU118" s="1" t="str">
        <f t="shared" si="43"/>
        <v>IntermediasResto Extra Pampeana</v>
      </c>
    </row>
    <row r="119" spans="1:47" x14ac:dyDescent="0.25">
      <c r="A119" s="5" t="s">
        <v>1196</v>
      </c>
      <c r="B119" s="6" t="s">
        <v>400</v>
      </c>
      <c r="C119" s="6" t="s">
        <v>396</v>
      </c>
      <c r="D119" s="3" t="str">
        <f>VLOOKUP(C119,Regiones!B$4:C$27,2)</f>
        <v>Noreste</v>
      </c>
      <c r="E119" s="16"/>
      <c r="F119" s="16"/>
      <c r="G119" s="16"/>
      <c r="H119" s="16" t="s">
        <v>4</v>
      </c>
      <c r="I119" s="16" t="s">
        <v>203</v>
      </c>
      <c r="J119" s="16" t="s">
        <v>21</v>
      </c>
      <c r="K119" s="4"/>
      <c r="L119" s="4" t="s">
        <v>21</v>
      </c>
      <c r="M119" s="289">
        <v>10</v>
      </c>
      <c r="N119" s="281" t="str">
        <f t="shared" si="44"/>
        <v>C10</v>
      </c>
      <c r="O119" s="282" t="str">
        <f>VLOOKUP(N119,'Adicional - Op 1'!$A$3:$B$79,2)</f>
        <v>C</v>
      </c>
      <c r="P119" s="293" t="str">
        <f t="shared" si="27"/>
        <v>C</v>
      </c>
      <c r="Q119" s="294" t="str">
        <f t="shared" si="45"/>
        <v>C10</v>
      </c>
      <c r="R119" s="282" t="str">
        <f>IF(OR(Q119='Adicional - Op 2'!$A$6,Q119='Adicional - Op 2'!$A$7, Q119='Adicional - Op 2'!$A$8,Q119='Adicional - Op 2'!$A$9,Q119='Adicional - Op 2'!$A$10,Q119='Adicional - Op 2'!$A$11,Q119='Adicional - Op 2'!$A$12,Q119='Adicional - Op 2'!$A$13,Q119='Adicional - Op 2'!$A$14), "A", "")</f>
        <v/>
      </c>
      <c r="S119" s="282" t="str">
        <f>IF(OR(Q119='Adicional - Op 2'!$A$15,Q119='Adicional - Op 2'!$A$16,Q119='Adicional - Op 2'!$A$17,Q119='Adicional - Op 2'!$A$18,Q119='Adicional - Op 2'!$A$19,Q119='Adicional - Op 2'!$A$20,Q119='Adicional - Op 2'!$A$21,Q119='Adicional - Op 2'!$A$22,Q119='Adicional - Op 2'!$A$23,Q119='Adicional - Op 2'!$A$24,Q119='Adicional - Op 2'!$A$25,Q119='Adicional - Op 2'!$A$26,Q119='Adicional - Op 2'!$A$27,Q119='Adicional - Op 2'!$A$28,Q119='Adicional - Op 2'!$A$29,Q119='Adicional - Op 2'!$A$30),"B","")</f>
        <v/>
      </c>
      <c r="T119" s="282" t="str">
        <f>IF(OR(Q119='Adicional - Op 2'!$A$31,Q119='Adicional - Op 2'!$A$32,Q119='Adicional - Op 2'!$A$33,Q119='Adicional - Op 2'!$A$34),"C","")</f>
        <v>C</v>
      </c>
      <c r="U119" s="282" t="str">
        <f>IF(OR(Q119='Adicional - Op 2'!$A$35,Q119='Adicional - Op 2'!$A$36,Q119='Adicional - Op 2'!$A$37),"D","")</f>
        <v/>
      </c>
      <c r="V119" s="282" t="str">
        <f>IF(OR(Q119='Adicional - Op 2'!$A$38,Q119='Adicional - Op 2'!$A$39,Q119='Adicional - Op 2'!$A$40,Q119='Adicional - Op 2'!$A$41,Q119='Adicional - Op 2'!$A$42,Q119='Adicional - Op 2'!$A$43),"E","")</f>
        <v/>
      </c>
      <c r="W119" s="282" t="str">
        <f>IF(OR(Q119='Adicional - Op 2'!$A$44,Q119='Adicional - Op 2'!$A$45),"F","")</f>
        <v/>
      </c>
      <c r="X119" s="295" t="str">
        <f t="shared" si="46"/>
        <v>C</v>
      </c>
      <c r="Y119" s="296" t="str">
        <f>IF(P119=X119, "OK", MAL)</f>
        <v>OK</v>
      </c>
      <c r="Z119" s="73">
        <v>30666</v>
      </c>
      <c r="AA119" s="17">
        <v>26018</v>
      </c>
      <c r="AB119" s="17">
        <v>16562</v>
      </c>
      <c r="AC119" s="17">
        <v>8598</v>
      </c>
      <c r="AD119" s="17">
        <v>4302</v>
      </c>
      <c r="AE119" s="20">
        <v>1993</v>
      </c>
      <c r="AF119" s="70" t="str">
        <f t="shared" si="28"/>
        <v>5</v>
      </c>
      <c r="AG119" s="61" t="str">
        <f t="shared" si="29"/>
        <v>5</v>
      </c>
      <c r="AH119" s="61" t="str">
        <f t="shared" si="30"/>
        <v>5</v>
      </c>
      <c r="AI119" s="61" t="str">
        <f t="shared" si="31"/>
        <v>6</v>
      </c>
      <c r="AJ119" s="61" t="str">
        <f t="shared" si="32"/>
        <v>7</v>
      </c>
      <c r="AK119" s="62" t="str">
        <f t="shared" si="33"/>
        <v>7</v>
      </c>
      <c r="AL119" s="77">
        <f t="shared" si="34"/>
        <v>1.8555505213694861</v>
      </c>
      <c r="AM119" s="78">
        <f t="shared" si="35"/>
        <v>4.3870189096826833</v>
      </c>
      <c r="AN119" s="78">
        <f t="shared" si="36"/>
        <v>6.4049127346948005</v>
      </c>
      <c r="AO119" s="78">
        <f t="shared" si="37"/>
        <v>7.1698698942183405</v>
      </c>
      <c r="AP119" s="79">
        <f t="shared" si="38"/>
        <v>7.9981486610071029</v>
      </c>
      <c r="AQ119" s="1" t="str">
        <f t="shared" si="39"/>
        <v>Noreste5</v>
      </c>
      <c r="AR119" s="1" t="str">
        <f t="shared" si="40"/>
        <v>Corrientes5</v>
      </c>
      <c r="AS119" s="1" t="str">
        <f t="shared" si="41"/>
        <v>Intermedias</v>
      </c>
      <c r="AT119" s="1" t="str">
        <f t="shared" si="42"/>
        <v>Resto Extra Pampeana</v>
      </c>
      <c r="AU119" s="1" t="str">
        <f t="shared" si="43"/>
        <v>IntermediasResto Extra Pampeana</v>
      </c>
    </row>
    <row r="120" spans="1:47" x14ac:dyDescent="0.25">
      <c r="A120" s="5" t="s">
        <v>438</v>
      </c>
      <c r="B120" s="6" t="s">
        <v>438</v>
      </c>
      <c r="C120" s="6" t="s">
        <v>429</v>
      </c>
      <c r="D120" s="3" t="str">
        <f>VLOOKUP(C120,Regiones!B$4:C$27,2)</f>
        <v>Pampeana</v>
      </c>
      <c r="E120" s="16"/>
      <c r="F120" s="16"/>
      <c r="G120" s="16"/>
      <c r="H120" s="16" t="s">
        <v>4</v>
      </c>
      <c r="I120" s="16" t="s">
        <v>203</v>
      </c>
      <c r="J120" s="16" t="s">
        <v>6</v>
      </c>
      <c r="K120" s="4"/>
      <c r="L120" s="4" t="s">
        <v>6</v>
      </c>
      <c r="M120" s="289">
        <v>10</v>
      </c>
      <c r="N120" s="281" t="str">
        <f t="shared" si="44"/>
        <v>F10</v>
      </c>
      <c r="O120" s="282" t="str">
        <f>VLOOKUP(N120,'Adicional - Op 1'!$A$3:$B$79,2)</f>
        <v>F</v>
      </c>
      <c r="P120" s="293" t="str">
        <f t="shared" si="27"/>
        <v>F</v>
      </c>
      <c r="Q120" s="294" t="str">
        <f t="shared" si="45"/>
        <v>F10</v>
      </c>
      <c r="R120" s="282" t="str">
        <f>IF(OR(Q120='Adicional - Op 2'!$A$6,Q120='Adicional - Op 2'!$A$7, Q120='Adicional - Op 2'!$A$8,Q120='Adicional - Op 2'!$A$9,Q120='Adicional - Op 2'!$A$10,Q120='Adicional - Op 2'!$A$11,Q120='Adicional - Op 2'!$A$12,Q120='Adicional - Op 2'!$A$13,Q120='Adicional - Op 2'!$A$14), "A", "")</f>
        <v/>
      </c>
      <c r="S120" s="282" t="str">
        <f>IF(OR(Q120='Adicional - Op 2'!$A$15,Q120='Adicional - Op 2'!$A$16,Q120='Adicional - Op 2'!$A$17,Q120='Adicional - Op 2'!$A$18,Q120='Adicional - Op 2'!$A$19,Q120='Adicional - Op 2'!$A$20,Q120='Adicional - Op 2'!$A$21,Q120='Adicional - Op 2'!$A$22,Q120='Adicional - Op 2'!$A$23,Q120='Adicional - Op 2'!$A$24,Q120='Adicional - Op 2'!$A$25,Q120='Adicional - Op 2'!$A$26,Q120='Adicional - Op 2'!$A$27,Q120='Adicional - Op 2'!$A$28,Q120='Adicional - Op 2'!$A$29,Q120='Adicional - Op 2'!$A$30),"B","")</f>
        <v/>
      </c>
      <c r="T120" s="282" t="str">
        <f>IF(OR(Q120='Adicional - Op 2'!$A$31,Q120='Adicional - Op 2'!$A$32,Q120='Adicional - Op 2'!$A$33,Q120='Adicional - Op 2'!$A$34),"C","")</f>
        <v/>
      </c>
      <c r="U120" s="282" t="str">
        <f>IF(OR(Q120='Adicional - Op 2'!$A$35,Q120='Adicional - Op 2'!$A$36,Q120='Adicional - Op 2'!$A$37),"D","")</f>
        <v/>
      </c>
      <c r="V120" s="282" t="str">
        <f>IF(OR(Q120='Adicional - Op 2'!$A$38,Q120='Adicional - Op 2'!$A$39,Q120='Adicional - Op 2'!$A$40,Q120='Adicional - Op 2'!$A$41,Q120='Adicional - Op 2'!$A$42,Q120='Adicional - Op 2'!$A$43),"E","")</f>
        <v/>
      </c>
      <c r="W120" s="282" t="str">
        <f>IF(OR(Q120='Adicional - Op 2'!$A$44,Q120='Adicional - Op 2'!$A$45),"F","")</f>
        <v>F</v>
      </c>
      <c r="X120" s="295" t="str">
        <f t="shared" si="46"/>
        <v>F</v>
      </c>
      <c r="Y120" s="296" t="str">
        <f>IF(P120=X120, "OK", MAL)</f>
        <v>OK</v>
      </c>
      <c r="Z120" s="73">
        <v>30623</v>
      </c>
      <c r="AA120" s="17">
        <v>27812</v>
      </c>
      <c r="AB120" s="17">
        <v>22931</v>
      </c>
      <c r="AC120" s="17">
        <v>18894</v>
      </c>
      <c r="AD120" s="17">
        <v>17046</v>
      </c>
      <c r="AE120" s="20">
        <v>17400</v>
      </c>
      <c r="AF120" s="70" t="str">
        <f t="shared" si="28"/>
        <v>5</v>
      </c>
      <c r="AG120" s="61" t="str">
        <f t="shared" si="29"/>
        <v>5</v>
      </c>
      <c r="AH120" s="61" t="str">
        <f t="shared" si="30"/>
        <v>5</v>
      </c>
      <c r="AI120" s="61" t="str">
        <f t="shared" si="31"/>
        <v>5</v>
      </c>
      <c r="AJ120" s="61" t="str">
        <f t="shared" si="32"/>
        <v>5</v>
      </c>
      <c r="AK120" s="62" t="str">
        <f t="shared" si="33"/>
        <v>5</v>
      </c>
      <c r="AL120" s="77">
        <f t="shared" si="34"/>
        <v>1.0828202773756017</v>
      </c>
      <c r="AM120" s="78">
        <f t="shared" si="35"/>
        <v>1.8513187434063705</v>
      </c>
      <c r="AN120" s="78">
        <f t="shared" si="36"/>
        <v>1.8506789344711925</v>
      </c>
      <c r="AO120" s="78">
        <f t="shared" si="37"/>
        <v>1.0346037867014022</v>
      </c>
      <c r="AP120" s="79">
        <f t="shared" si="38"/>
        <v>-0.20533523937389594</v>
      </c>
      <c r="AQ120" s="1" t="str">
        <f t="shared" si="39"/>
        <v>Pampeana5</v>
      </c>
      <c r="AR120" s="1" t="str">
        <f t="shared" si="40"/>
        <v>Entre Ríos5</v>
      </c>
      <c r="AS120" s="1" t="str">
        <f t="shared" si="41"/>
        <v>Intermedias</v>
      </c>
      <c r="AT120" s="1" t="str">
        <f t="shared" si="42"/>
        <v>Pampeana</v>
      </c>
      <c r="AU120" s="1" t="str">
        <f t="shared" si="43"/>
        <v>IntermediasPampeana</v>
      </c>
    </row>
    <row r="121" spans="1:47" x14ac:dyDescent="0.25">
      <c r="A121" s="60" t="s">
        <v>663</v>
      </c>
      <c r="B121" s="9" t="s">
        <v>313</v>
      </c>
      <c r="C121" s="9" t="s">
        <v>662</v>
      </c>
      <c r="D121" s="3" t="str">
        <f>VLOOKUP(C121,Regiones!B$4:C$27,2)</f>
        <v>Comahue</v>
      </c>
      <c r="E121" s="10" t="s">
        <v>2</v>
      </c>
      <c r="F121" s="10"/>
      <c r="G121" s="10" t="s">
        <v>4</v>
      </c>
      <c r="H121" s="44"/>
      <c r="I121" s="10" t="s">
        <v>13</v>
      </c>
      <c r="J121" s="10" t="s">
        <v>3</v>
      </c>
      <c r="K121" s="11"/>
      <c r="L121" s="11" t="s">
        <v>3</v>
      </c>
      <c r="M121" s="289">
        <v>10</v>
      </c>
      <c r="N121" s="281" t="str">
        <f t="shared" si="44"/>
        <v>E10</v>
      </c>
      <c r="O121" s="282" t="str">
        <f>VLOOKUP(N121,'Adicional - Op 1'!$A$3:$B$79,2)</f>
        <v>E</v>
      </c>
      <c r="P121" s="293" t="str">
        <f t="shared" si="27"/>
        <v>E</v>
      </c>
      <c r="Q121" s="294" t="str">
        <f t="shared" si="45"/>
        <v>E10</v>
      </c>
      <c r="R121" s="282" t="str">
        <f>IF(OR(Q121='Adicional - Op 2'!$A$6,Q121='Adicional - Op 2'!$A$7, Q121='Adicional - Op 2'!$A$8,Q121='Adicional - Op 2'!$A$9,Q121='Adicional - Op 2'!$A$10,Q121='Adicional - Op 2'!$A$11,Q121='Adicional - Op 2'!$A$12,Q121='Adicional - Op 2'!$A$13,Q121='Adicional - Op 2'!$A$14), "A", "")</f>
        <v/>
      </c>
      <c r="S121" s="282" t="str">
        <f>IF(OR(Q121='Adicional - Op 2'!$A$15,Q121='Adicional - Op 2'!$A$16,Q121='Adicional - Op 2'!$A$17,Q121='Adicional - Op 2'!$A$18,Q121='Adicional - Op 2'!$A$19,Q121='Adicional - Op 2'!$A$20,Q121='Adicional - Op 2'!$A$21,Q121='Adicional - Op 2'!$A$22,Q121='Adicional - Op 2'!$A$23,Q121='Adicional - Op 2'!$A$24,Q121='Adicional - Op 2'!$A$25,Q121='Adicional - Op 2'!$A$26,Q121='Adicional - Op 2'!$A$27,Q121='Adicional - Op 2'!$A$28,Q121='Adicional - Op 2'!$A$29,Q121='Adicional - Op 2'!$A$30),"B","")</f>
        <v/>
      </c>
      <c r="T121" s="282" t="str">
        <f>IF(OR(Q121='Adicional - Op 2'!$A$31,Q121='Adicional - Op 2'!$A$32,Q121='Adicional - Op 2'!$A$33,Q121='Adicional - Op 2'!$A$34),"C","")</f>
        <v/>
      </c>
      <c r="U121" s="282" t="str">
        <f>IF(OR(Q121='Adicional - Op 2'!$A$35,Q121='Adicional - Op 2'!$A$36,Q121='Adicional - Op 2'!$A$37),"D","")</f>
        <v/>
      </c>
      <c r="V121" s="282" t="str">
        <f>IF(OR(Q121='Adicional - Op 2'!$A$38,Q121='Adicional - Op 2'!$A$39,Q121='Adicional - Op 2'!$A$40,Q121='Adicional - Op 2'!$A$41,Q121='Adicional - Op 2'!$A$42,Q121='Adicional - Op 2'!$A$43),"E","")</f>
        <v>E</v>
      </c>
      <c r="W121" s="282" t="str">
        <f>IF(OR(Q121='Adicional - Op 2'!$A$44,Q121='Adicional - Op 2'!$A$45),"F","")</f>
        <v/>
      </c>
      <c r="X121" s="295" t="str">
        <f t="shared" si="46"/>
        <v>E</v>
      </c>
      <c r="Y121" s="296" t="str">
        <f>IF(P121=X121, "OK", MAL)</f>
        <v>OK</v>
      </c>
      <c r="Z121" s="74">
        <v>30028</v>
      </c>
      <c r="AA121" s="12">
        <v>27516</v>
      </c>
      <c r="AB121" s="12">
        <v>24472</v>
      </c>
      <c r="AC121" s="12">
        <v>18375</v>
      </c>
      <c r="AD121" s="12">
        <v>14412</v>
      </c>
      <c r="AE121" s="13">
        <v>8252</v>
      </c>
      <c r="AF121" s="70" t="str">
        <f t="shared" si="28"/>
        <v>5</v>
      </c>
      <c r="AG121" s="61" t="str">
        <f t="shared" si="29"/>
        <v>5</v>
      </c>
      <c r="AH121" s="61" t="str">
        <f t="shared" si="30"/>
        <v>5</v>
      </c>
      <c r="AI121" s="61" t="str">
        <f t="shared" si="31"/>
        <v>5</v>
      </c>
      <c r="AJ121" s="61" t="str">
        <f t="shared" si="32"/>
        <v>5</v>
      </c>
      <c r="AK121" s="62" t="str">
        <f t="shared" si="33"/>
        <v>6</v>
      </c>
      <c r="AL121" s="77">
        <f t="shared" si="34"/>
        <v>0.98200087582779227</v>
      </c>
      <c r="AM121" s="78">
        <f t="shared" si="35"/>
        <v>1.1206630073454154</v>
      </c>
      <c r="AN121" s="78">
        <f t="shared" si="36"/>
        <v>2.7505821945312245</v>
      </c>
      <c r="AO121" s="78">
        <f t="shared" si="37"/>
        <v>2.4590463783097869</v>
      </c>
      <c r="AP121" s="79">
        <f t="shared" si="38"/>
        <v>5.7344482615998036</v>
      </c>
      <c r="AQ121" s="1" t="str">
        <f t="shared" si="39"/>
        <v>Comahue5</v>
      </c>
      <c r="AR121" s="1" t="str">
        <f t="shared" si="40"/>
        <v>Río Negro5</v>
      </c>
      <c r="AS121" s="1" t="str">
        <f t="shared" si="41"/>
        <v>Intermedias</v>
      </c>
      <c r="AT121" s="1" t="str">
        <f t="shared" si="42"/>
        <v>Comahue</v>
      </c>
      <c r="AU121" s="1" t="str">
        <f t="shared" si="43"/>
        <v>IntermediasComahue</v>
      </c>
    </row>
    <row r="122" spans="1:47" x14ac:dyDescent="0.25">
      <c r="A122" s="2" t="s">
        <v>62</v>
      </c>
      <c r="B122" s="7" t="s">
        <v>62</v>
      </c>
      <c r="C122" s="7" t="s">
        <v>36</v>
      </c>
      <c r="D122" s="3" t="str">
        <f>VLOOKUP(C122,Regiones!B$4:C$27,2)</f>
        <v>Pampeana</v>
      </c>
      <c r="E122" s="51"/>
      <c r="F122" s="51"/>
      <c r="G122" s="51"/>
      <c r="H122" s="51"/>
      <c r="I122" s="51"/>
      <c r="J122" s="16" t="s">
        <v>6</v>
      </c>
      <c r="K122" s="4"/>
      <c r="L122" s="4" t="s">
        <v>6</v>
      </c>
      <c r="M122" s="289">
        <v>10</v>
      </c>
      <c r="N122" s="281" t="str">
        <f t="shared" si="44"/>
        <v>F10</v>
      </c>
      <c r="O122" s="282" t="str">
        <f>VLOOKUP(N122,'Adicional - Op 1'!$A$3:$B$79,2)</f>
        <v>F</v>
      </c>
      <c r="P122" s="293" t="str">
        <f t="shared" si="27"/>
        <v>F</v>
      </c>
      <c r="Q122" s="294" t="str">
        <f t="shared" si="45"/>
        <v>F10</v>
      </c>
      <c r="R122" s="282" t="str">
        <f>IF(OR(Q122='Adicional - Op 2'!$A$6,Q122='Adicional - Op 2'!$A$7, Q122='Adicional - Op 2'!$A$8,Q122='Adicional - Op 2'!$A$9,Q122='Adicional - Op 2'!$A$10,Q122='Adicional - Op 2'!$A$11,Q122='Adicional - Op 2'!$A$12,Q122='Adicional - Op 2'!$A$13,Q122='Adicional - Op 2'!$A$14), "A", "")</f>
        <v/>
      </c>
      <c r="S122" s="282" t="str">
        <f>IF(OR(Q122='Adicional - Op 2'!$A$15,Q122='Adicional - Op 2'!$A$16,Q122='Adicional - Op 2'!$A$17,Q122='Adicional - Op 2'!$A$18,Q122='Adicional - Op 2'!$A$19,Q122='Adicional - Op 2'!$A$20,Q122='Adicional - Op 2'!$A$21,Q122='Adicional - Op 2'!$A$22,Q122='Adicional - Op 2'!$A$23,Q122='Adicional - Op 2'!$A$24,Q122='Adicional - Op 2'!$A$25,Q122='Adicional - Op 2'!$A$26,Q122='Adicional - Op 2'!$A$27,Q122='Adicional - Op 2'!$A$28,Q122='Adicional - Op 2'!$A$29,Q122='Adicional - Op 2'!$A$30),"B","")</f>
        <v/>
      </c>
      <c r="T122" s="282" t="str">
        <f>IF(OR(Q122='Adicional - Op 2'!$A$31,Q122='Adicional - Op 2'!$A$32,Q122='Adicional - Op 2'!$A$33,Q122='Adicional - Op 2'!$A$34),"C","")</f>
        <v/>
      </c>
      <c r="U122" s="282" t="str">
        <f>IF(OR(Q122='Adicional - Op 2'!$A$35,Q122='Adicional - Op 2'!$A$36,Q122='Adicional - Op 2'!$A$37),"D","")</f>
        <v/>
      </c>
      <c r="V122" s="282" t="str">
        <f>IF(OR(Q122='Adicional - Op 2'!$A$38,Q122='Adicional - Op 2'!$A$39,Q122='Adicional - Op 2'!$A$40,Q122='Adicional - Op 2'!$A$41,Q122='Adicional - Op 2'!$A$42,Q122='Adicional - Op 2'!$A$43),"E","")</f>
        <v/>
      </c>
      <c r="W122" s="282" t="str">
        <f>IF(OR(Q122='Adicional - Op 2'!$A$44,Q122='Adicional - Op 2'!$A$45),"F","")</f>
        <v>F</v>
      </c>
      <c r="X122" s="295" t="str">
        <f t="shared" si="46"/>
        <v>F</v>
      </c>
      <c r="Y122" s="296" t="str">
        <f>IF(P122=X122, "OK", MAL)</f>
        <v>OK</v>
      </c>
      <c r="Z122" s="73">
        <v>29974</v>
      </c>
      <c r="AA122" s="17">
        <v>24380</v>
      </c>
      <c r="AB122" s="17">
        <v>19016</v>
      </c>
      <c r="AC122" s="17">
        <v>14705</v>
      </c>
      <c r="AD122" s="17">
        <v>10390</v>
      </c>
      <c r="AE122" s="20">
        <v>8842</v>
      </c>
      <c r="AF122" s="70" t="str">
        <f t="shared" si="28"/>
        <v>5</v>
      </c>
      <c r="AG122" s="61" t="str">
        <f t="shared" si="29"/>
        <v>5</v>
      </c>
      <c r="AH122" s="61" t="str">
        <f t="shared" si="30"/>
        <v>5</v>
      </c>
      <c r="AI122" s="61" t="str">
        <f t="shared" si="31"/>
        <v>5</v>
      </c>
      <c r="AJ122" s="61" t="str">
        <f t="shared" si="32"/>
        <v>5</v>
      </c>
      <c r="AK122" s="62" t="str">
        <f t="shared" si="33"/>
        <v>6</v>
      </c>
      <c r="AL122" s="77">
        <f t="shared" si="34"/>
        <v>2.3374962918540962</v>
      </c>
      <c r="AM122" s="78">
        <f t="shared" si="35"/>
        <v>2.3901160929779501</v>
      </c>
      <c r="AN122" s="78">
        <f t="shared" si="36"/>
        <v>2.464472525217928</v>
      </c>
      <c r="AO122" s="78">
        <f t="shared" si="37"/>
        <v>3.534466059541804</v>
      </c>
      <c r="AP122" s="79">
        <f t="shared" si="38"/>
        <v>1.6263911633769619</v>
      </c>
      <c r="AQ122" s="1" t="str">
        <f t="shared" si="39"/>
        <v>Pampeana5</v>
      </c>
      <c r="AR122" s="1" t="str">
        <f t="shared" si="40"/>
        <v>Buenos Aires5</v>
      </c>
      <c r="AS122" s="1" t="str">
        <f t="shared" si="41"/>
        <v>Intermedias</v>
      </c>
      <c r="AT122" s="1" t="str">
        <f t="shared" si="42"/>
        <v>Pampeana</v>
      </c>
      <c r="AU122" s="1" t="str">
        <f t="shared" si="43"/>
        <v>IntermediasPampeana</v>
      </c>
    </row>
    <row r="123" spans="1:47" x14ac:dyDescent="0.25">
      <c r="A123" s="5" t="s">
        <v>1197</v>
      </c>
      <c r="B123" s="6" t="s">
        <v>116</v>
      </c>
      <c r="C123" s="6" t="s">
        <v>582</v>
      </c>
      <c r="D123" s="3" t="str">
        <f>VLOOKUP(C123,Regiones!B$4:C$27,2)</f>
        <v>Cuyo</v>
      </c>
      <c r="E123" s="16" t="s">
        <v>2</v>
      </c>
      <c r="F123" s="16"/>
      <c r="G123" s="16"/>
      <c r="H123" s="16" t="s">
        <v>4</v>
      </c>
      <c r="I123" s="16" t="s">
        <v>13</v>
      </c>
      <c r="J123" s="16" t="s">
        <v>200</v>
      </c>
      <c r="K123" s="4"/>
      <c r="L123" s="4" t="s">
        <v>200</v>
      </c>
      <c r="M123" s="289">
        <v>10</v>
      </c>
      <c r="N123" s="281" t="str">
        <f t="shared" si="44"/>
        <v>D10</v>
      </c>
      <c r="O123" s="282" t="str">
        <f>VLOOKUP(N123,'Adicional - Op 1'!$A$3:$B$79,2)</f>
        <v>D</v>
      </c>
      <c r="P123" s="293" t="str">
        <f t="shared" si="27"/>
        <v>D</v>
      </c>
      <c r="Q123" s="294" t="str">
        <f t="shared" si="45"/>
        <v>D10</v>
      </c>
      <c r="R123" s="282" t="str">
        <f>IF(OR(Q123='Adicional - Op 2'!$A$6,Q123='Adicional - Op 2'!$A$7, Q123='Adicional - Op 2'!$A$8,Q123='Adicional - Op 2'!$A$9,Q123='Adicional - Op 2'!$A$10,Q123='Adicional - Op 2'!$A$11,Q123='Adicional - Op 2'!$A$12,Q123='Adicional - Op 2'!$A$13,Q123='Adicional - Op 2'!$A$14), "A", "")</f>
        <v/>
      </c>
      <c r="S123" s="282" t="str">
        <f>IF(OR(Q123='Adicional - Op 2'!$A$15,Q123='Adicional - Op 2'!$A$16,Q123='Adicional - Op 2'!$A$17,Q123='Adicional - Op 2'!$A$18,Q123='Adicional - Op 2'!$A$19,Q123='Adicional - Op 2'!$A$20,Q123='Adicional - Op 2'!$A$21,Q123='Adicional - Op 2'!$A$22,Q123='Adicional - Op 2'!$A$23,Q123='Adicional - Op 2'!$A$24,Q123='Adicional - Op 2'!$A$25,Q123='Adicional - Op 2'!$A$26,Q123='Adicional - Op 2'!$A$27,Q123='Adicional - Op 2'!$A$28,Q123='Adicional - Op 2'!$A$29,Q123='Adicional - Op 2'!$A$30),"B","")</f>
        <v/>
      </c>
      <c r="T123" s="282" t="str">
        <f>IF(OR(Q123='Adicional - Op 2'!$A$31,Q123='Adicional - Op 2'!$A$32,Q123='Adicional - Op 2'!$A$33,Q123='Adicional - Op 2'!$A$34),"C","")</f>
        <v/>
      </c>
      <c r="U123" s="282" t="str">
        <f>IF(OR(Q123='Adicional - Op 2'!$A$35,Q123='Adicional - Op 2'!$A$36,Q123='Adicional - Op 2'!$A$37),"D","")</f>
        <v>D</v>
      </c>
      <c r="V123" s="282" t="str">
        <f>IF(OR(Q123='Adicional - Op 2'!$A$38,Q123='Adicional - Op 2'!$A$39,Q123='Adicional - Op 2'!$A$40,Q123='Adicional - Op 2'!$A$41,Q123='Adicional - Op 2'!$A$42,Q123='Adicional - Op 2'!$A$43),"E","")</f>
        <v/>
      </c>
      <c r="W123" s="282" t="str">
        <f>IF(OR(Q123='Adicional - Op 2'!$A$44,Q123='Adicional - Op 2'!$A$45),"F","")</f>
        <v/>
      </c>
      <c r="X123" s="295" t="str">
        <f t="shared" si="46"/>
        <v>D</v>
      </c>
      <c r="Y123" s="296" t="str">
        <f>IF(P123=X123, "OK", MAL)</f>
        <v>OK</v>
      </c>
      <c r="Z123" s="73">
        <v>29909</v>
      </c>
      <c r="AA123" s="17">
        <v>26342</v>
      </c>
      <c r="AB123" s="17">
        <v>23699</v>
      </c>
      <c r="AC123" s="17">
        <v>22914</v>
      </c>
      <c r="AD123" s="17">
        <v>18836</v>
      </c>
      <c r="AE123" s="20">
        <v>14266</v>
      </c>
      <c r="AF123" s="70" t="str">
        <f t="shared" si="28"/>
        <v>5</v>
      </c>
      <c r="AG123" s="61" t="str">
        <f t="shared" si="29"/>
        <v>5</v>
      </c>
      <c r="AH123" s="61" t="str">
        <f t="shared" si="30"/>
        <v>5</v>
      </c>
      <c r="AI123" s="61" t="str">
        <f t="shared" si="31"/>
        <v>5</v>
      </c>
      <c r="AJ123" s="61" t="str">
        <f t="shared" si="32"/>
        <v>5</v>
      </c>
      <c r="AK123" s="62" t="str">
        <f t="shared" si="33"/>
        <v>5</v>
      </c>
      <c r="AL123" s="77">
        <f t="shared" si="34"/>
        <v>1.4306610380005484</v>
      </c>
      <c r="AM123" s="78">
        <f t="shared" si="35"/>
        <v>1.0101224914563585</v>
      </c>
      <c r="AN123" s="78">
        <f t="shared" si="36"/>
        <v>0.3194939155608158</v>
      </c>
      <c r="AO123" s="78">
        <f t="shared" si="37"/>
        <v>1.9791112349250652</v>
      </c>
      <c r="AP123" s="79">
        <f t="shared" si="38"/>
        <v>2.8178803067035028</v>
      </c>
      <c r="AQ123" s="1" t="str">
        <f t="shared" si="39"/>
        <v>Cuyo5</v>
      </c>
      <c r="AR123" s="1" t="str">
        <f t="shared" si="40"/>
        <v>Mendoza5</v>
      </c>
      <c r="AS123" s="1" t="str">
        <f t="shared" si="41"/>
        <v>Intermedias</v>
      </c>
      <c r="AT123" s="1" t="str">
        <f t="shared" si="42"/>
        <v>Resto Extra Pampeana</v>
      </c>
      <c r="AU123" s="1" t="str">
        <f t="shared" si="43"/>
        <v>IntermediasResto Extra Pampeana</v>
      </c>
    </row>
    <row r="124" spans="1:47" x14ac:dyDescent="0.25">
      <c r="A124" s="5" t="s">
        <v>1315</v>
      </c>
      <c r="B124" s="6" t="s">
        <v>63</v>
      </c>
      <c r="C124" s="6" t="s">
        <v>36</v>
      </c>
      <c r="D124" s="3" t="str">
        <f>VLOOKUP(C124,Regiones!B$4:C$27,2)</f>
        <v>Pampeana</v>
      </c>
      <c r="E124" s="16"/>
      <c r="F124" s="16"/>
      <c r="G124" s="16"/>
      <c r="H124" s="16"/>
      <c r="I124" s="16"/>
      <c r="J124" s="16" t="s">
        <v>200</v>
      </c>
      <c r="K124" s="4"/>
      <c r="L124" s="4" t="s">
        <v>200</v>
      </c>
      <c r="M124" s="289">
        <v>10</v>
      </c>
      <c r="N124" s="281" t="str">
        <f t="shared" si="44"/>
        <v>D10</v>
      </c>
      <c r="O124" s="282" t="str">
        <f>VLOOKUP(N124,'Adicional - Op 1'!$A$3:$B$79,2)</f>
        <v>D</v>
      </c>
      <c r="P124" s="293" t="str">
        <f t="shared" si="27"/>
        <v>D</v>
      </c>
      <c r="Q124" s="294" t="str">
        <f t="shared" si="45"/>
        <v>D10</v>
      </c>
      <c r="R124" s="282" t="str">
        <f>IF(OR(Q124='Adicional - Op 2'!$A$6,Q124='Adicional - Op 2'!$A$7, Q124='Adicional - Op 2'!$A$8,Q124='Adicional - Op 2'!$A$9,Q124='Adicional - Op 2'!$A$10,Q124='Adicional - Op 2'!$A$11,Q124='Adicional - Op 2'!$A$12,Q124='Adicional - Op 2'!$A$13,Q124='Adicional - Op 2'!$A$14), "A", "")</f>
        <v/>
      </c>
      <c r="S124" s="282" t="str">
        <f>IF(OR(Q124='Adicional - Op 2'!$A$15,Q124='Adicional - Op 2'!$A$16,Q124='Adicional - Op 2'!$A$17,Q124='Adicional - Op 2'!$A$18,Q124='Adicional - Op 2'!$A$19,Q124='Adicional - Op 2'!$A$20,Q124='Adicional - Op 2'!$A$21,Q124='Adicional - Op 2'!$A$22,Q124='Adicional - Op 2'!$A$23,Q124='Adicional - Op 2'!$A$24,Q124='Adicional - Op 2'!$A$25,Q124='Adicional - Op 2'!$A$26,Q124='Adicional - Op 2'!$A$27,Q124='Adicional - Op 2'!$A$28,Q124='Adicional - Op 2'!$A$29,Q124='Adicional - Op 2'!$A$30),"B","")</f>
        <v/>
      </c>
      <c r="T124" s="282" t="str">
        <f>IF(OR(Q124='Adicional - Op 2'!$A$31,Q124='Adicional - Op 2'!$A$32,Q124='Adicional - Op 2'!$A$33,Q124='Adicional - Op 2'!$A$34),"C","")</f>
        <v/>
      </c>
      <c r="U124" s="282" t="str">
        <f>IF(OR(Q124='Adicional - Op 2'!$A$35,Q124='Adicional - Op 2'!$A$36,Q124='Adicional - Op 2'!$A$37),"D","")</f>
        <v>D</v>
      </c>
      <c r="V124" s="282" t="str">
        <f>IF(OR(Q124='Adicional - Op 2'!$A$38,Q124='Adicional - Op 2'!$A$39,Q124='Adicional - Op 2'!$A$40,Q124='Adicional - Op 2'!$A$41,Q124='Adicional - Op 2'!$A$42,Q124='Adicional - Op 2'!$A$43),"E","")</f>
        <v/>
      </c>
      <c r="W124" s="282" t="str">
        <f>IF(OR(Q124='Adicional - Op 2'!$A$44,Q124='Adicional - Op 2'!$A$45),"F","")</f>
        <v/>
      </c>
      <c r="X124" s="295" t="str">
        <f t="shared" si="46"/>
        <v>D</v>
      </c>
      <c r="Y124" s="296" t="str">
        <f>IF(P124=X124, "OK", MAL)</f>
        <v>OK</v>
      </c>
      <c r="Z124" s="73">
        <v>29868</v>
      </c>
      <c r="AA124" s="17">
        <v>26937</v>
      </c>
      <c r="AB124" s="17">
        <v>22851</v>
      </c>
      <c r="AC124" s="17">
        <v>19794</v>
      </c>
      <c r="AD124" s="17">
        <v>16788</v>
      </c>
      <c r="AE124" s="20">
        <v>15522</v>
      </c>
      <c r="AF124" s="70" t="str">
        <f t="shared" si="28"/>
        <v>5</v>
      </c>
      <c r="AG124" s="61" t="str">
        <f t="shared" si="29"/>
        <v>5</v>
      </c>
      <c r="AH124" s="61" t="str">
        <f t="shared" si="30"/>
        <v>5</v>
      </c>
      <c r="AI124" s="61" t="str">
        <f t="shared" si="31"/>
        <v>5</v>
      </c>
      <c r="AJ124" s="61" t="str">
        <f t="shared" si="32"/>
        <v>5</v>
      </c>
      <c r="AK124" s="62" t="str">
        <f t="shared" si="33"/>
        <v>5</v>
      </c>
      <c r="AL124" s="77">
        <f t="shared" si="34"/>
        <v>1.162033843291119</v>
      </c>
      <c r="AM124" s="78">
        <f t="shared" si="35"/>
        <v>1.5760350104023955</v>
      </c>
      <c r="AN124" s="78">
        <f t="shared" si="36"/>
        <v>1.3692902455948639</v>
      </c>
      <c r="AO124" s="78">
        <f t="shared" si="37"/>
        <v>1.6607853844444118</v>
      </c>
      <c r="AP124" s="79">
        <f t="shared" si="38"/>
        <v>0.78714152781026658</v>
      </c>
      <c r="AQ124" s="1" t="str">
        <f t="shared" si="39"/>
        <v>Pampeana5</v>
      </c>
      <c r="AR124" s="1" t="str">
        <f t="shared" si="40"/>
        <v>Buenos Aires5</v>
      </c>
      <c r="AS124" s="1" t="str">
        <f t="shared" si="41"/>
        <v>Intermedias</v>
      </c>
      <c r="AT124" s="1" t="str">
        <f t="shared" si="42"/>
        <v>Pampeana</v>
      </c>
      <c r="AU124" s="1" t="str">
        <f t="shared" si="43"/>
        <v>IntermediasPampeana</v>
      </c>
    </row>
    <row r="125" spans="1:47" x14ac:dyDescent="0.25">
      <c r="A125" s="5" t="s">
        <v>1331</v>
      </c>
      <c r="B125" s="6" t="s">
        <v>64</v>
      </c>
      <c r="C125" s="6" t="s">
        <v>36</v>
      </c>
      <c r="D125" s="3" t="str">
        <f>VLOOKUP(C125,Regiones!B$4:C$27,2)</f>
        <v>Pampeana</v>
      </c>
      <c r="E125" s="16" t="s">
        <v>2</v>
      </c>
      <c r="F125" s="16"/>
      <c r="G125" s="16"/>
      <c r="H125" s="16"/>
      <c r="I125" s="16"/>
      <c r="J125" s="16" t="s">
        <v>6</v>
      </c>
      <c r="K125" s="4"/>
      <c r="L125" s="4" t="s">
        <v>6</v>
      </c>
      <c r="M125" s="289">
        <v>10</v>
      </c>
      <c r="N125" s="281" t="str">
        <f t="shared" si="44"/>
        <v>F10</v>
      </c>
      <c r="O125" s="282" t="str">
        <f>VLOOKUP(N125,'Adicional - Op 1'!$A$3:$B$79,2)</f>
        <v>F</v>
      </c>
      <c r="P125" s="293" t="str">
        <f t="shared" si="27"/>
        <v>F</v>
      </c>
      <c r="Q125" s="294" t="str">
        <f t="shared" si="45"/>
        <v>F10</v>
      </c>
      <c r="R125" s="282" t="str">
        <f>IF(OR(Q125='Adicional - Op 2'!$A$6,Q125='Adicional - Op 2'!$A$7, Q125='Adicional - Op 2'!$A$8,Q125='Adicional - Op 2'!$A$9,Q125='Adicional - Op 2'!$A$10,Q125='Adicional - Op 2'!$A$11,Q125='Adicional - Op 2'!$A$12,Q125='Adicional - Op 2'!$A$13,Q125='Adicional - Op 2'!$A$14), "A", "")</f>
        <v/>
      </c>
      <c r="S125" s="282" t="str">
        <f>IF(OR(Q125='Adicional - Op 2'!$A$15,Q125='Adicional - Op 2'!$A$16,Q125='Adicional - Op 2'!$A$17,Q125='Adicional - Op 2'!$A$18,Q125='Adicional - Op 2'!$A$19,Q125='Adicional - Op 2'!$A$20,Q125='Adicional - Op 2'!$A$21,Q125='Adicional - Op 2'!$A$22,Q125='Adicional - Op 2'!$A$23,Q125='Adicional - Op 2'!$A$24,Q125='Adicional - Op 2'!$A$25,Q125='Adicional - Op 2'!$A$26,Q125='Adicional - Op 2'!$A$27,Q125='Adicional - Op 2'!$A$28,Q125='Adicional - Op 2'!$A$29,Q125='Adicional - Op 2'!$A$30),"B","")</f>
        <v/>
      </c>
      <c r="T125" s="282" t="str">
        <f>IF(OR(Q125='Adicional - Op 2'!$A$31,Q125='Adicional - Op 2'!$A$32,Q125='Adicional - Op 2'!$A$33,Q125='Adicional - Op 2'!$A$34),"C","")</f>
        <v/>
      </c>
      <c r="U125" s="282" t="str">
        <f>IF(OR(Q125='Adicional - Op 2'!$A$35,Q125='Adicional - Op 2'!$A$36,Q125='Adicional - Op 2'!$A$37),"D","")</f>
        <v/>
      </c>
      <c r="V125" s="282" t="str">
        <f>IF(OR(Q125='Adicional - Op 2'!$A$38,Q125='Adicional - Op 2'!$A$39,Q125='Adicional - Op 2'!$A$40,Q125='Adicional - Op 2'!$A$41,Q125='Adicional - Op 2'!$A$42,Q125='Adicional - Op 2'!$A$43),"E","")</f>
        <v/>
      </c>
      <c r="W125" s="282" t="str">
        <f>IF(OR(Q125='Adicional - Op 2'!$A$44,Q125='Adicional - Op 2'!$A$45),"F","")</f>
        <v>F</v>
      </c>
      <c r="X125" s="295" t="str">
        <f t="shared" si="46"/>
        <v>F</v>
      </c>
      <c r="Y125" s="296" t="str">
        <f>IF(P125=X125, "OK", MAL)</f>
        <v>OK</v>
      </c>
      <c r="Z125" s="73">
        <v>29629</v>
      </c>
      <c r="AA125" s="17">
        <v>24517</v>
      </c>
      <c r="AB125" s="17">
        <v>19655</v>
      </c>
      <c r="AC125" s="17">
        <v>15957</v>
      </c>
      <c r="AD125" s="17">
        <v>10512</v>
      </c>
      <c r="AE125" s="20">
        <v>7782</v>
      </c>
      <c r="AF125" s="70" t="str">
        <f t="shared" si="28"/>
        <v>5</v>
      </c>
      <c r="AG125" s="61" t="str">
        <f t="shared" si="29"/>
        <v>5</v>
      </c>
      <c r="AH125" s="61" t="str">
        <f t="shared" si="30"/>
        <v>5</v>
      </c>
      <c r="AI125" s="61" t="str">
        <f t="shared" si="31"/>
        <v>5</v>
      </c>
      <c r="AJ125" s="61" t="str">
        <f t="shared" si="32"/>
        <v>5</v>
      </c>
      <c r="AK125" s="62" t="str">
        <f t="shared" si="33"/>
        <v>6</v>
      </c>
      <c r="AL125" s="77">
        <f t="shared" si="34"/>
        <v>2.1410190514248533</v>
      </c>
      <c r="AM125" s="78">
        <f t="shared" si="35"/>
        <v>2.1233214821055384</v>
      </c>
      <c r="AN125" s="78">
        <f t="shared" si="36"/>
        <v>1.9934166745995505</v>
      </c>
      <c r="AO125" s="78">
        <f t="shared" si="37"/>
        <v>4.2621291065184606</v>
      </c>
      <c r="AP125" s="79">
        <f t="shared" si="38"/>
        <v>3.052708949067545</v>
      </c>
      <c r="AQ125" s="1" t="str">
        <f t="shared" si="39"/>
        <v>Pampeana5</v>
      </c>
      <c r="AR125" s="1" t="str">
        <f t="shared" si="40"/>
        <v>Buenos Aires5</v>
      </c>
      <c r="AS125" s="1" t="str">
        <f t="shared" si="41"/>
        <v>Intermedias</v>
      </c>
      <c r="AT125" s="1" t="str">
        <f t="shared" si="42"/>
        <v>Pampeana</v>
      </c>
      <c r="AU125" s="1" t="str">
        <f t="shared" si="43"/>
        <v>IntermediasPampeana</v>
      </c>
    </row>
    <row r="126" spans="1:47" x14ac:dyDescent="0.25">
      <c r="A126" s="5" t="s">
        <v>65</v>
      </c>
      <c r="B126" s="6" t="s">
        <v>65</v>
      </c>
      <c r="C126" s="6" t="s">
        <v>36</v>
      </c>
      <c r="D126" s="3" t="str">
        <f>VLOOKUP(C126,Regiones!B$4:C$27,2)</f>
        <v>Pampeana</v>
      </c>
      <c r="E126" s="16"/>
      <c r="F126" s="16"/>
      <c r="G126" s="16"/>
      <c r="H126" s="16"/>
      <c r="I126" s="16" t="s">
        <v>203</v>
      </c>
      <c r="J126" s="16" t="s">
        <v>6</v>
      </c>
      <c r="K126" s="4">
        <v>10</v>
      </c>
      <c r="L126" s="4" t="s">
        <v>6</v>
      </c>
      <c r="M126" s="289">
        <v>10</v>
      </c>
      <c r="N126" s="281" t="str">
        <f t="shared" si="44"/>
        <v>F10</v>
      </c>
      <c r="O126" s="282" t="str">
        <f>VLOOKUP(N126,'Adicional - Op 1'!$A$3:$B$79,2)</f>
        <v>F</v>
      </c>
      <c r="P126" s="293" t="str">
        <f t="shared" si="27"/>
        <v>F</v>
      </c>
      <c r="Q126" s="294" t="str">
        <f t="shared" si="45"/>
        <v>F10</v>
      </c>
      <c r="R126" s="282" t="str">
        <f>IF(OR(Q126='Adicional - Op 2'!$A$6,Q126='Adicional - Op 2'!$A$7, Q126='Adicional - Op 2'!$A$8,Q126='Adicional - Op 2'!$A$9,Q126='Adicional - Op 2'!$A$10,Q126='Adicional - Op 2'!$A$11,Q126='Adicional - Op 2'!$A$12,Q126='Adicional - Op 2'!$A$13,Q126='Adicional - Op 2'!$A$14), "A", "")</f>
        <v/>
      </c>
      <c r="S126" s="282" t="str">
        <f>IF(OR(Q126='Adicional - Op 2'!$A$15,Q126='Adicional - Op 2'!$A$16,Q126='Adicional - Op 2'!$A$17,Q126='Adicional - Op 2'!$A$18,Q126='Adicional - Op 2'!$A$19,Q126='Adicional - Op 2'!$A$20,Q126='Adicional - Op 2'!$A$21,Q126='Adicional - Op 2'!$A$22,Q126='Adicional - Op 2'!$A$23,Q126='Adicional - Op 2'!$A$24,Q126='Adicional - Op 2'!$A$25,Q126='Adicional - Op 2'!$A$26,Q126='Adicional - Op 2'!$A$27,Q126='Adicional - Op 2'!$A$28,Q126='Adicional - Op 2'!$A$29,Q126='Adicional - Op 2'!$A$30),"B","")</f>
        <v/>
      </c>
      <c r="T126" s="282" t="str">
        <f>IF(OR(Q126='Adicional - Op 2'!$A$31,Q126='Adicional - Op 2'!$A$32,Q126='Adicional - Op 2'!$A$33,Q126='Adicional - Op 2'!$A$34),"C","")</f>
        <v/>
      </c>
      <c r="U126" s="282" t="str">
        <f>IF(OR(Q126='Adicional - Op 2'!$A$35,Q126='Adicional - Op 2'!$A$36,Q126='Adicional - Op 2'!$A$37),"D","")</f>
        <v/>
      </c>
      <c r="V126" s="282" t="str">
        <f>IF(OR(Q126='Adicional - Op 2'!$A$38,Q126='Adicional - Op 2'!$A$39,Q126='Adicional - Op 2'!$A$40,Q126='Adicional - Op 2'!$A$41,Q126='Adicional - Op 2'!$A$42,Q126='Adicional - Op 2'!$A$43),"E","")</f>
        <v/>
      </c>
      <c r="W126" s="282" t="str">
        <f>IF(OR(Q126='Adicional - Op 2'!$A$44,Q126='Adicional - Op 2'!$A$45),"F","")</f>
        <v>F</v>
      </c>
      <c r="X126" s="295" t="str">
        <f t="shared" si="46"/>
        <v>F</v>
      </c>
      <c r="Y126" s="296" t="str">
        <f>IF(P126=X126, "OK", MAL)</f>
        <v>OK</v>
      </c>
      <c r="Z126" s="73">
        <v>29593</v>
      </c>
      <c r="AA126" s="17">
        <v>23257</v>
      </c>
      <c r="AB126" s="17">
        <v>15555</v>
      </c>
      <c r="AC126" s="17">
        <v>11632</v>
      </c>
      <c r="AD126" s="17">
        <v>5341</v>
      </c>
      <c r="AE126" s="20">
        <v>1374</v>
      </c>
      <c r="AF126" s="70" t="str">
        <f t="shared" si="28"/>
        <v>5</v>
      </c>
      <c r="AG126" s="61" t="str">
        <f t="shared" si="29"/>
        <v>5</v>
      </c>
      <c r="AH126" s="61" t="str">
        <f t="shared" si="30"/>
        <v>5</v>
      </c>
      <c r="AI126" s="61" t="str">
        <f t="shared" si="31"/>
        <v>5</v>
      </c>
      <c r="AJ126" s="61" t="str">
        <f t="shared" si="32"/>
        <v>6</v>
      </c>
      <c r="AK126" s="62" t="str">
        <f t="shared" si="33"/>
        <v>7</v>
      </c>
      <c r="AL126" s="77">
        <f t="shared" si="34"/>
        <v>2.7316284535005848</v>
      </c>
      <c r="AM126" s="78">
        <f t="shared" si="35"/>
        <v>3.8974556679767223</v>
      </c>
      <c r="AN126" s="78">
        <f t="shared" si="36"/>
        <v>2.7903244607532063</v>
      </c>
      <c r="AO126" s="78">
        <f t="shared" si="37"/>
        <v>8.0943965964794398</v>
      </c>
      <c r="AP126" s="79">
        <f t="shared" si="38"/>
        <v>14.541689452046208</v>
      </c>
      <c r="AQ126" s="1" t="str">
        <f t="shared" si="39"/>
        <v>Pampeana5</v>
      </c>
      <c r="AR126" s="1" t="str">
        <f t="shared" si="40"/>
        <v>Buenos Aires5</v>
      </c>
      <c r="AS126" s="1" t="str">
        <f t="shared" si="41"/>
        <v>Intermedias</v>
      </c>
      <c r="AT126" s="1" t="str">
        <f t="shared" si="42"/>
        <v>Pampeana</v>
      </c>
      <c r="AU126" s="1" t="str">
        <f t="shared" si="43"/>
        <v>IntermediasPampeana</v>
      </c>
    </row>
    <row r="127" spans="1:47" x14ac:dyDescent="0.25">
      <c r="A127" s="60" t="s">
        <v>778</v>
      </c>
      <c r="B127" s="9" t="s">
        <v>779</v>
      </c>
      <c r="C127" s="9" t="s">
        <v>767</v>
      </c>
      <c r="D127" s="3" t="str">
        <f>VLOOKUP(C127,Regiones!B$4:C$27,2)</f>
        <v>Pampeana</v>
      </c>
      <c r="E127" s="10"/>
      <c r="F127" s="10"/>
      <c r="G127" s="10"/>
      <c r="H127" s="10" t="s">
        <v>4</v>
      </c>
      <c r="I127" s="10" t="s">
        <v>203</v>
      </c>
      <c r="J127" s="10" t="s">
        <v>6</v>
      </c>
      <c r="K127" s="11"/>
      <c r="L127" s="11" t="s">
        <v>6</v>
      </c>
      <c r="M127" s="289">
        <v>10</v>
      </c>
      <c r="N127" s="281" t="str">
        <f t="shared" si="44"/>
        <v>F10</v>
      </c>
      <c r="O127" s="282" t="str">
        <f>VLOOKUP(N127,'Adicional - Op 1'!$A$3:$B$79,2)</f>
        <v>F</v>
      </c>
      <c r="P127" s="293" t="str">
        <f t="shared" si="27"/>
        <v>F</v>
      </c>
      <c r="Q127" s="294" t="str">
        <f t="shared" si="45"/>
        <v>F10</v>
      </c>
      <c r="R127" s="282" t="str">
        <f>IF(OR(Q127='Adicional - Op 2'!$A$6,Q127='Adicional - Op 2'!$A$7, Q127='Adicional - Op 2'!$A$8,Q127='Adicional - Op 2'!$A$9,Q127='Adicional - Op 2'!$A$10,Q127='Adicional - Op 2'!$A$11,Q127='Adicional - Op 2'!$A$12,Q127='Adicional - Op 2'!$A$13,Q127='Adicional - Op 2'!$A$14), "A", "")</f>
        <v/>
      </c>
      <c r="S127" s="282" t="str">
        <f>IF(OR(Q127='Adicional - Op 2'!$A$15,Q127='Adicional - Op 2'!$A$16,Q127='Adicional - Op 2'!$A$17,Q127='Adicional - Op 2'!$A$18,Q127='Adicional - Op 2'!$A$19,Q127='Adicional - Op 2'!$A$20,Q127='Adicional - Op 2'!$A$21,Q127='Adicional - Op 2'!$A$22,Q127='Adicional - Op 2'!$A$23,Q127='Adicional - Op 2'!$A$24,Q127='Adicional - Op 2'!$A$25,Q127='Adicional - Op 2'!$A$26,Q127='Adicional - Op 2'!$A$27,Q127='Adicional - Op 2'!$A$28,Q127='Adicional - Op 2'!$A$29,Q127='Adicional - Op 2'!$A$30),"B","")</f>
        <v/>
      </c>
      <c r="T127" s="282" t="str">
        <f>IF(OR(Q127='Adicional - Op 2'!$A$31,Q127='Adicional - Op 2'!$A$32,Q127='Adicional - Op 2'!$A$33,Q127='Adicional - Op 2'!$A$34),"C","")</f>
        <v/>
      </c>
      <c r="U127" s="282" t="str">
        <f>IF(OR(Q127='Adicional - Op 2'!$A$35,Q127='Adicional - Op 2'!$A$36,Q127='Adicional - Op 2'!$A$37),"D","")</f>
        <v/>
      </c>
      <c r="V127" s="282" t="str">
        <f>IF(OR(Q127='Adicional - Op 2'!$A$38,Q127='Adicional - Op 2'!$A$39,Q127='Adicional - Op 2'!$A$40,Q127='Adicional - Op 2'!$A$41,Q127='Adicional - Op 2'!$A$42,Q127='Adicional - Op 2'!$A$43),"E","")</f>
        <v/>
      </c>
      <c r="W127" s="282" t="str">
        <f>IF(OR(Q127='Adicional - Op 2'!$A$44,Q127='Adicional - Op 2'!$A$45),"F","")</f>
        <v>F</v>
      </c>
      <c r="X127" s="295" t="str">
        <f t="shared" si="46"/>
        <v>F</v>
      </c>
      <c r="Y127" s="296" t="str">
        <f>IF(P127=X127, "OK", MAL)</f>
        <v>OK</v>
      </c>
      <c r="Z127" s="74">
        <v>29205</v>
      </c>
      <c r="AA127" s="12">
        <v>28965</v>
      </c>
      <c r="AB127" s="12">
        <v>27500</v>
      </c>
      <c r="AC127" s="12">
        <v>24569</v>
      </c>
      <c r="AD127" s="12">
        <v>20611</v>
      </c>
      <c r="AE127" s="13">
        <v>16874</v>
      </c>
      <c r="AF127" s="70" t="str">
        <f t="shared" si="28"/>
        <v>5</v>
      </c>
      <c r="AG127" s="61" t="str">
        <f t="shared" si="29"/>
        <v>5</v>
      </c>
      <c r="AH127" s="61" t="str">
        <f t="shared" si="30"/>
        <v>5</v>
      </c>
      <c r="AI127" s="61" t="str">
        <f t="shared" si="31"/>
        <v>5</v>
      </c>
      <c r="AJ127" s="61" t="str">
        <f t="shared" si="32"/>
        <v>5</v>
      </c>
      <c r="AK127" s="62" t="str">
        <f t="shared" si="33"/>
        <v>5</v>
      </c>
      <c r="AL127" s="77">
        <f t="shared" si="34"/>
        <v>9.2343762117232928E-2</v>
      </c>
      <c r="AM127" s="78">
        <f t="shared" si="35"/>
        <v>0.4945859775437717</v>
      </c>
      <c r="AN127" s="78">
        <f t="shared" si="36"/>
        <v>1.072955080850988</v>
      </c>
      <c r="AO127" s="78">
        <f t="shared" si="37"/>
        <v>1.7721247726323361</v>
      </c>
      <c r="AP127" s="79">
        <f t="shared" si="38"/>
        <v>2.0206536753587607</v>
      </c>
      <c r="AQ127" s="1" t="str">
        <f t="shared" si="39"/>
        <v>Pampeana5</v>
      </c>
      <c r="AR127" s="1" t="str">
        <f t="shared" si="40"/>
        <v>Santa Fe5</v>
      </c>
      <c r="AS127" s="1" t="str">
        <f t="shared" si="41"/>
        <v>Intermedias</v>
      </c>
      <c r="AT127" s="1" t="str">
        <f t="shared" si="42"/>
        <v>Pampeana</v>
      </c>
      <c r="AU127" s="1" t="str">
        <f t="shared" si="43"/>
        <v>IntermediasPampeana</v>
      </c>
    </row>
    <row r="128" spans="1:47" x14ac:dyDescent="0.25">
      <c r="A128" s="5" t="s">
        <v>401</v>
      </c>
      <c r="B128" s="6" t="s">
        <v>401</v>
      </c>
      <c r="C128" s="6" t="s">
        <v>396</v>
      </c>
      <c r="D128" s="3" t="str">
        <f>VLOOKUP(C128,Regiones!B$4:C$27,2)</f>
        <v>Noreste</v>
      </c>
      <c r="E128" s="16"/>
      <c r="F128" s="16"/>
      <c r="G128" s="16"/>
      <c r="H128" s="16" t="s">
        <v>4</v>
      </c>
      <c r="I128" s="16" t="s">
        <v>203</v>
      </c>
      <c r="J128" s="16" t="s">
        <v>6</v>
      </c>
      <c r="K128" s="4"/>
      <c r="L128" s="4" t="s">
        <v>6</v>
      </c>
      <c r="M128" s="289">
        <v>10</v>
      </c>
      <c r="N128" s="281" t="str">
        <f t="shared" si="44"/>
        <v>F10</v>
      </c>
      <c r="O128" s="282" t="str">
        <f>VLOOKUP(N128,'Adicional - Op 1'!$A$3:$B$79,2)</f>
        <v>F</v>
      </c>
      <c r="P128" s="293" t="str">
        <f t="shared" si="27"/>
        <v>F</v>
      </c>
      <c r="Q128" s="294" t="str">
        <f t="shared" si="45"/>
        <v>F10</v>
      </c>
      <c r="R128" s="282" t="str">
        <f>IF(OR(Q128='Adicional - Op 2'!$A$6,Q128='Adicional - Op 2'!$A$7, Q128='Adicional - Op 2'!$A$8,Q128='Adicional - Op 2'!$A$9,Q128='Adicional - Op 2'!$A$10,Q128='Adicional - Op 2'!$A$11,Q128='Adicional - Op 2'!$A$12,Q128='Adicional - Op 2'!$A$13,Q128='Adicional - Op 2'!$A$14), "A", "")</f>
        <v/>
      </c>
      <c r="S128" s="282" t="str">
        <f>IF(OR(Q128='Adicional - Op 2'!$A$15,Q128='Adicional - Op 2'!$A$16,Q128='Adicional - Op 2'!$A$17,Q128='Adicional - Op 2'!$A$18,Q128='Adicional - Op 2'!$A$19,Q128='Adicional - Op 2'!$A$20,Q128='Adicional - Op 2'!$A$21,Q128='Adicional - Op 2'!$A$22,Q128='Adicional - Op 2'!$A$23,Q128='Adicional - Op 2'!$A$24,Q128='Adicional - Op 2'!$A$25,Q128='Adicional - Op 2'!$A$26,Q128='Adicional - Op 2'!$A$27,Q128='Adicional - Op 2'!$A$28,Q128='Adicional - Op 2'!$A$29,Q128='Adicional - Op 2'!$A$30),"B","")</f>
        <v/>
      </c>
      <c r="T128" s="282" t="str">
        <f>IF(OR(Q128='Adicional - Op 2'!$A$31,Q128='Adicional - Op 2'!$A$32,Q128='Adicional - Op 2'!$A$33,Q128='Adicional - Op 2'!$A$34),"C","")</f>
        <v/>
      </c>
      <c r="U128" s="282" t="str">
        <f>IF(OR(Q128='Adicional - Op 2'!$A$35,Q128='Adicional - Op 2'!$A$36,Q128='Adicional - Op 2'!$A$37),"D","")</f>
        <v/>
      </c>
      <c r="V128" s="282" t="str">
        <f>IF(OR(Q128='Adicional - Op 2'!$A$38,Q128='Adicional - Op 2'!$A$39,Q128='Adicional - Op 2'!$A$40,Q128='Adicional - Op 2'!$A$41,Q128='Adicional - Op 2'!$A$42,Q128='Adicional - Op 2'!$A$43),"E","")</f>
        <v/>
      </c>
      <c r="W128" s="282" t="str">
        <f>IF(OR(Q128='Adicional - Op 2'!$A$44,Q128='Adicional - Op 2'!$A$45),"F","")</f>
        <v>F</v>
      </c>
      <c r="X128" s="295" t="str">
        <f t="shared" si="46"/>
        <v>F</v>
      </c>
      <c r="Y128" s="296" t="str">
        <f>IF(P128=X128, "OK", MAL)</f>
        <v>OK</v>
      </c>
      <c r="Z128" s="73">
        <v>29071</v>
      </c>
      <c r="AA128" s="17">
        <v>25393</v>
      </c>
      <c r="AB128" s="17">
        <v>21192</v>
      </c>
      <c r="AC128" s="17">
        <v>14229</v>
      </c>
      <c r="AD128" s="17">
        <v>10554</v>
      </c>
      <c r="AE128" s="20">
        <v>8334</v>
      </c>
      <c r="AF128" s="70" t="str">
        <f t="shared" si="28"/>
        <v>5</v>
      </c>
      <c r="AG128" s="61" t="str">
        <f t="shared" si="29"/>
        <v>5</v>
      </c>
      <c r="AH128" s="61" t="str">
        <f t="shared" si="30"/>
        <v>5</v>
      </c>
      <c r="AI128" s="61" t="str">
        <f t="shared" si="31"/>
        <v>5</v>
      </c>
      <c r="AJ128" s="61" t="str">
        <f t="shared" si="32"/>
        <v>5</v>
      </c>
      <c r="AK128" s="62" t="str">
        <f t="shared" si="33"/>
        <v>6</v>
      </c>
      <c r="AL128" s="77">
        <f t="shared" si="34"/>
        <v>1.5245647517801939</v>
      </c>
      <c r="AM128" s="78">
        <f t="shared" si="35"/>
        <v>1.7339661428257567</v>
      </c>
      <c r="AN128" s="78">
        <f t="shared" si="36"/>
        <v>3.8442239866520449</v>
      </c>
      <c r="AO128" s="78">
        <f t="shared" si="37"/>
        <v>3.0328537736690211</v>
      </c>
      <c r="AP128" s="79">
        <f t="shared" si="38"/>
        <v>2.3897209466422731</v>
      </c>
      <c r="AQ128" s="1" t="str">
        <f t="shared" si="39"/>
        <v>Noreste5</v>
      </c>
      <c r="AR128" s="1" t="str">
        <f t="shared" si="40"/>
        <v>Corrientes5</v>
      </c>
      <c r="AS128" s="1" t="str">
        <f t="shared" si="41"/>
        <v>Intermedias</v>
      </c>
      <c r="AT128" s="1" t="str">
        <f t="shared" si="42"/>
        <v>Resto Extra Pampeana</v>
      </c>
      <c r="AU128" s="1" t="str">
        <f t="shared" si="43"/>
        <v>IntermediasResto Extra Pampeana</v>
      </c>
    </row>
    <row r="129" spans="1:47" x14ac:dyDescent="0.25">
      <c r="A129" s="5" t="s">
        <v>1214</v>
      </c>
      <c r="B129" s="6" t="s">
        <v>584</v>
      </c>
      <c r="C129" s="6" t="s">
        <v>582</v>
      </c>
      <c r="D129" s="3" t="str">
        <f>VLOOKUP(C129,Regiones!B$4:C$27,2)</f>
        <v>Cuyo</v>
      </c>
      <c r="E129" s="16"/>
      <c r="F129" s="16"/>
      <c r="G129" s="16"/>
      <c r="H129" s="16" t="s">
        <v>4</v>
      </c>
      <c r="I129" s="16" t="s">
        <v>13</v>
      </c>
      <c r="J129" s="16" t="s">
        <v>6</v>
      </c>
      <c r="K129" s="4"/>
      <c r="L129" s="4" t="s">
        <v>3</v>
      </c>
      <c r="M129" s="289">
        <v>10</v>
      </c>
      <c r="N129" s="281" t="str">
        <f t="shared" si="44"/>
        <v>E10</v>
      </c>
      <c r="O129" s="282" t="str">
        <f>VLOOKUP(N129,'Adicional - Op 1'!$A$3:$B$79,2)</f>
        <v>E</v>
      </c>
      <c r="P129" s="293" t="str">
        <f t="shared" si="27"/>
        <v>E</v>
      </c>
      <c r="Q129" s="294" t="str">
        <f t="shared" si="45"/>
        <v>E10</v>
      </c>
      <c r="R129" s="282" t="str">
        <f>IF(OR(Q129='Adicional - Op 2'!$A$6,Q129='Adicional - Op 2'!$A$7, Q129='Adicional - Op 2'!$A$8,Q129='Adicional - Op 2'!$A$9,Q129='Adicional - Op 2'!$A$10,Q129='Adicional - Op 2'!$A$11,Q129='Adicional - Op 2'!$A$12,Q129='Adicional - Op 2'!$A$13,Q129='Adicional - Op 2'!$A$14), "A", "")</f>
        <v/>
      </c>
      <c r="S129" s="282" t="str">
        <f>IF(OR(Q129='Adicional - Op 2'!$A$15,Q129='Adicional - Op 2'!$A$16,Q129='Adicional - Op 2'!$A$17,Q129='Adicional - Op 2'!$A$18,Q129='Adicional - Op 2'!$A$19,Q129='Adicional - Op 2'!$A$20,Q129='Adicional - Op 2'!$A$21,Q129='Adicional - Op 2'!$A$22,Q129='Adicional - Op 2'!$A$23,Q129='Adicional - Op 2'!$A$24,Q129='Adicional - Op 2'!$A$25,Q129='Adicional - Op 2'!$A$26,Q129='Adicional - Op 2'!$A$27,Q129='Adicional - Op 2'!$A$28,Q129='Adicional - Op 2'!$A$29,Q129='Adicional - Op 2'!$A$30),"B","")</f>
        <v/>
      </c>
      <c r="T129" s="282" t="str">
        <f>IF(OR(Q129='Adicional - Op 2'!$A$31,Q129='Adicional - Op 2'!$A$32,Q129='Adicional - Op 2'!$A$33,Q129='Adicional - Op 2'!$A$34),"C","")</f>
        <v/>
      </c>
      <c r="U129" s="282" t="str">
        <f>IF(OR(Q129='Adicional - Op 2'!$A$35,Q129='Adicional - Op 2'!$A$36,Q129='Adicional - Op 2'!$A$37),"D","")</f>
        <v/>
      </c>
      <c r="V129" s="282" t="str">
        <f>IF(OR(Q129='Adicional - Op 2'!$A$38,Q129='Adicional - Op 2'!$A$39,Q129='Adicional - Op 2'!$A$40,Q129='Adicional - Op 2'!$A$41,Q129='Adicional - Op 2'!$A$42,Q129='Adicional - Op 2'!$A$43),"E","")</f>
        <v>E</v>
      </c>
      <c r="W129" s="282" t="str">
        <f>IF(OR(Q129='Adicional - Op 2'!$A$44,Q129='Adicional - Op 2'!$A$45),"F","")</f>
        <v/>
      </c>
      <c r="X129" s="295" t="str">
        <f t="shared" si="46"/>
        <v>E</v>
      </c>
      <c r="Y129" s="296" t="str">
        <f>IF(P129=X129, "OK", MAL)</f>
        <v>OK</v>
      </c>
      <c r="Z129" s="73">
        <v>28859</v>
      </c>
      <c r="AA129" s="17">
        <v>25170</v>
      </c>
      <c r="AB129" s="17">
        <v>20260</v>
      </c>
      <c r="AC129" s="17">
        <v>14719</v>
      </c>
      <c r="AD129" s="17">
        <v>10813</v>
      </c>
      <c r="AE129" s="20">
        <v>7870</v>
      </c>
      <c r="AF129" s="70" t="str">
        <f t="shared" si="28"/>
        <v>5</v>
      </c>
      <c r="AG129" s="61" t="str">
        <f t="shared" si="29"/>
        <v>5</v>
      </c>
      <c r="AH129" s="61" t="str">
        <f t="shared" si="30"/>
        <v>5</v>
      </c>
      <c r="AI129" s="61" t="str">
        <f t="shared" si="31"/>
        <v>5</v>
      </c>
      <c r="AJ129" s="61" t="str">
        <f t="shared" si="32"/>
        <v>5</v>
      </c>
      <c r="AK129" s="62" t="str">
        <f t="shared" si="33"/>
        <v>6</v>
      </c>
      <c r="AL129" s="77">
        <f t="shared" si="34"/>
        <v>1.5416178289797831</v>
      </c>
      <c r="AM129" s="78">
        <f t="shared" si="35"/>
        <v>2.084200938165135</v>
      </c>
      <c r="AN129" s="78">
        <f t="shared" si="36"/>
        <v>3.0718946069146771</v>
      </c>
      <c r="AO129" s="78">
        <f t="shared" si="37"/>
        <v>3.1319454508095665</v>
      </c>
      <c r="AP129" s="79">
        <f t="shared" si="38"/>
        <v>3.227912985516304</v>
      </c>
      <c r="AQ129" s="1" t="str">
        <f t="shared" si="39"/>
        <v>Cuyo5</v>
      </c>
      <c r="AR129" s="1" t="str">
        <f t="shared" si="40"/>
        <v>Mendoza5</v>
      </c>
      <c r="AS129" s="1" t="str">
        <f t="shared" si="41"/>
        <v>Intermedias</v>
      </c>
      <c r="AT129" s="1" t="str">
        <f t="shared" si="42"/>
        <v>Resto Extra Pampeana</v>
      </c>
      <c r="AU129" s="1" t="str">
        <f t="shared" si="43"/>
        <v>IntermediasResto Extra Pampeana</v>
      </c>
    </row>
    <row r="130" spans="1:47" x14ac:dyDescent="0.25">
      <c r="A130" s="5" t="s">
        <v>66</v>
      </c>
      <c r="B130" s="6" t="s">
        <v>66</v>
      </c>
      <c r="C130" s="6" t="s">
        <v>36</v>
      </c>
      <c r="D130" s="3" t="str">
        <f>VLOOKUP(C130,Regiones!B$4:C$27,2)</f>
        <v>Pampeana</v>
      </c>
      <c r="E130" s="16"/>
      <c r="F130" s="16"/>
      <c r="G130" s="16"/>
      <c r="H130" s="16"/>
      <c r="I130" s="16" t="s">
        <v>13</v>
      </c>
      <c r="J130" s="16" t="s">
        <v>3</v>
      </c>
      <c r="K130" s="4">
        <v>10</v>
      </c>
      <c r="L130" s="4" t="s">
        <v>3</v>
      </c>
      <c r="M130" s="289">
        <v>10</v>
      </c>
      <c r="N130" s="281" t="str">
        <f t="shared" si="44"/>
        <v>E10</v>
      </c>
      <c r="O130" s="282" t="str">
        <f>VLOOKUP(N130,'Adicional - Op 1'!$A$3:$B$79,2)</f>
        <v>E</v>
      </c>
      <c r="P130" s="293" t="str">
        <f t="shared" si="27"/>
        <v>E</v>
      </c>
      <c r="Q130" s="294" t="str">
        <f t="shared" si="45"/>
        <v>E10</v>
      </c>
      <c r="R130" s="282" t="str">
        <f>IF(OR(Q130='Adicional - Op 2'!$A$6,Q130='Adicional - Op 2'!$A$7, Q130='Adicional - Op 2'!$A$8,Q130='Adicional - Op 2'!$A$9,Q130='Adicional - Op 2'!$A$10,Q130='Adicional - Op 2'!$A$11,Q130='Adicional - Op 2'!$A$12,Q130='Adicional - Op 2'!$A$13,Q130='Adicional - Op 2'!$A$14), "A", "")</f>
        <v/>
      </c>
      <c r="S130" s="282" t="str">
        <f>IF(OR(Q130='Adicional - Op 2'!$A$15,Q130='Adicional - Op 2'!$A$16,Q130='Adicional - Op 2'!$A$17,Q130='Adicional - Op 2'!$A$18,Q130='Adicional - Op 2'!$A$19,Q130='Adicional - Op 2'!$A$20,Q130='Adicional - Op 2'!$A$21,Q130='Adicional - Op 2'!$A$22,Q130='Adicional - Op 2'!$A$23,Q130='Adicional - Op 2'!$A$24,Q130='Adicional - Op 2'!$A$25,Q130='Adicional - Op 2'!$A$26,Q130='Adicional - Op 2'!$A$27,Q130='Adicional - Op 2'!$A$28,Q130='Adicional - Op 2'!$A$29,Q130='Adicional - Op 2'!$A$30),"B","")</f>
        <v/>
      </c>
      <c r="T130" s="282" t="str">
        <f>IF(OR(Q130='Adicional - Op 2'!$A$31,Q130='Adicional - Op 2'!$A$32,Q130='Adicional - Op 2'!$A$33,Q130='Adicional - Op 2'!$A$34),"C","")</f>
        <v/>
      </c>
      <c r="U130" s="282" t="str">
        <f>IF(OR(Q130='Adicional - Op 2'!$A$35,Q130='Adicional - Op 2'!$A$36,Q130='Adicional - Op 2'!$A$37),"D","")</f>
        <v/>
      </c>
      <c r="V130" s="282" t="str">
        <f>IF(OR(Q130='Adicional - Op 2'!$A$38,Q130='Adicional - Op 2'!$A$39,Q130='Adicional - Op 2'!$A$40,Q130='Adicional - Op 2'!$A$41,Q130='Adicional - Op 2'!$A$42,Q130='Adicional - Op 2'!$A$43),"E","")</f>
        <v>E</v>
      </c>
      <c r="W130" s="282" t="str">
        <f>IF(OR(Q130='Adicional - Op 2'!$A$44,Q130='Adicional - Op 2'!$A$45),"F","")</f>
        <v/>
      </c>
      <c r="X130" s="295" t="str">
        <f t="shared" si="46"/>
        <v>E</v>
      </c>
      <c r="Y130" s="296" t="str">
        <f>IF(P130=X130, "OK", MAL)</f>
        <v>OK</v>
      </c>
      <c r="Z130" s="73">
        <v>28537</v>
      </c>
      <c r="AA130" s="17">
        <v>24901</v>
      </c>
      <c r="AB130" s="17">
        <v>23690</v>
      </c>
      <c r="AC130" s="17">
        <v>20259</v>
      </c>
      <c r="AD130" s="17">
        <v>16026</v>
      </c>
      <c r="AE130" s="20">
        <v>13434</v>
      </c>
      <c r="AF130" s="70" t="str">
        <f t="shared" si="28"/>
        <v>5</v>
      </c>
      <c r="AG130" s="61" t="str">
        <f t="shared" si="29"/>
        <v>5</v>
      </c>
      <c r="AH130" s="61" t="str">
        <f t="shared" si="30"/>
        <v>5</v>
      </c>
      <c r="AI130" s="61" t="str">
        <f t="shared" si="31"/>
        <v>5</v>
      </c>
      <c r="AJ130" s="61" t="str">
        <f t="shared" si="32"/>
        <v>5</v>
      </c>
      <c r="AK130" s="62" t="str">
        <f t="shared" si="33"/>
        <v>5</v>
      </c>
      <c r="AL130" s="77">
        <f t="shared" si="34"/>
        <v>1.5362164359148121</v>
      </c>
      <c r="AM130" s="78">
        <f t="shared" si="35"/>
        <v>0.47503103459158852</v>
      </c>
      <c r="AN130" s="78">
        <f t="shared" si="36"/>
        <v>1.492600486970991</v>
      </c>
      <c r="AO130" s="78">
        <f t="shared" si="37"/>
        <v>2.3715518024452971</v>
      </c>
      <c r="AP130" s="79">
        <f t="shared" si="38"/>
        <v>1.7798905334831825</v>
      </c>
      <c r="AQ130" s="1" t="str">
        <f t="shared" si="39"/>
        <v>Pampeana5</v>
      </c>
      <c r="AR130" s="1" t="str">
        <f t="shared" si="40"/>
        <v>Buenos Aires5</v>
      </c>
      <c r="AS130" s="1" t="str">
        <f t="shared" si="41"/>
        <v>Intermedias</v>
      </c>
      <c r="AT130" s="1" t="str">
        <f t="shared" si="42"/>
        <v>Pampeana</v>
      </c>
      <c r="AU130" s="1" t="str">
        <f t="shared" si="43"/>
        <v>IntermediasPampeana</v>
      </c>
    </row>
    <row r="131" spans="1:47" x14ac:dyDescent="0.25">
      <c r="A131" s="2" t="s">
        <v>67</v>
      </c>
      <c r="B131" s="3" t="s">
        <v>68</v>
      </c>
      <c r="C131" s="3" t="s">
        <v>36</v>
      </c>
      <c r="D131" s="3" t="str">
        <f>VLOOKUP(C131,Regiones!B$4:C$27,2)</f>
        <v>Pampeana</v>
      </c>
      <c r="E131" s="16" t="s">
        <v>2</v>
      </c>
      <c r="F131" s="16"/>
      <c r="G131" s="16"/>
      <c r="H131" s="16"/>
      <c r="I131" s="16" t="s">
        <v>203</v>
      </c>
      <c r="J131" s="16" t="s">
        <v>6</v>
      </c>
      <c r="K131" s="4">
        <v>10</v>
      </c>
      <c r="L131" s="4" t="s">
        <v>6</v>
      </c>
      <c r="M131" s="289">
        <v>10</v>
      </c>
      <c r="N131" s="281" t="str">
        <f t="shared" si="44"/>
        <v>F10</v>
      </c>
      <c r="O131" s="282" t="str">
        <f>VLOOKUP(N131,'Adicional - Op 1'!$A$3:$B$79,2)</f>
        <v>F</v>
      </c>
      <c r="P131" s="293" t="str">
        <f t="shared" si="27"/>
        <v>F</v>
      </c>
      <c r="Q131" s="294" t="str">
        <f t="shared" si="45"/>
        <v>F10</v>
      </c>
      <c r="R131" s="282" t="str">
        <f>IF(OR(Q131='Adicional - Op 2'!$A$6,Q131='Adicional - Op 2'!$A$7, Q131='Adicional - Op 2'!$A$8,Q131='Adicional - Op 2'!$A$9,Q131='Adicional - Op 2'!$A$10,Q131='Adicional - Op 2'!$A$11,Q131='Adicional - Op 2'!$A$12,Q131='Adicional - Op 2'!$A$13,Q131='Adicional - Op 2'!$A$14), "A", "")</f>
        <v/>
      </c>
      <c r="S131" s="282" t="str">
        <f>IF(OR(Q131='Adicional - Op 2'!$A$15,Q131='Adicional - Op 2'!$A$16,Q131='Adicional - Op 2'!$A$17,Q131='Adicional - Op 2'!$A$18,Q131='Adicional - Op 2'!$A$19,Q131='Adicional - Op 2'!$A$20,Q131='Adicional - Op 2'!$A$21,Q131='Adicional - Op 2'!$A$22,Q131='Adicional - Op 2'!$A$23,Q131='Adicional - Op 2'!$A$24,Q131='Adicional - Op 2'!$A$25,Q131='Adicional - Op 2'!$A$26,Q131='Adicional - Op 2'!$A$27,Q131='Adicional - Op 2'!$A$28,Q131='Adicional - Op 2'!$A$29,Q131='Adicional - Op 2'!$A$30),"B","")</f>
        <v/>
      </c>
      <c r="T131" s="282" t="str">
        <f>IF(OR(Q131='Adicional - Op 2'!$A$31,Q131='Adicional - Op 2'!$A$32,Q131='Adicional - Op 2'!$A$33,Q131='Adicional - Op 2'!$A$34),"C","")</f>
        <v/>
      </c>
      <c r="U131" s="282" t="str">
        <f>IF(OR(Q131='Adicional - Op 2'!$A$35,Q131='Adicional - Op 2'!$A$36,Q131='Adicional - Op 2'!$A$37),"D","")</f>
        <v/>
      </c>
      <c r="V131" s="282" t="str">
        <f>IF(OR(Q131='Adicional - Op 2'!$A$38,Q131='Adicional - Op 2'!$A$39,Q131='Adicional - Op 2'!$A$40,Q131='Adicional - Op 2'!$A$41,Q131='Adicional - Op 2'!$A$42,Q131='Adicional - Op 2'!$A$43),"E","")</f>
        <v/>
      </c>
      <c r="W131" s="282" t="str">
        <f>IF(OR(Q131='Adicional - Op 2'!$A$44,Q131='Adicional - Op 2'!$A$45),"F","")</f>
        <v>F</v>
      </c>
      <c r="X131" s="295" t="str">
        <f t="shared" si="46"/>
        <v>F</v>
      </c>
      <c r="Y131" s="296" t="str">
        <f>IF(P131=X131, "OK", MAL)</f>
        <v>OK</v>
      </c>
      <c r="Z131" s="73">
        <v>28466</v>
      </c>
      <c r="AA131" s="17">
        <v>25475</v>
      </c>
      <c r="AB131" s="17">
        <v>17016</v>
      </c>
      <c r="AC131" s="17">
        <v>11915</v>
      </c>
      <c r="AD131" s="17">
        <v>5519</v>
      </c>
      <c r="AE131" s="20">
        <v>2390</v>
      </c>
      <c r="AF131" s="70" t="str">
        <f t="shared" si="28"/>
        <v>5</v>
      </c>
      <c r="AG131" s="61" t="str">
        <f t="shared" si="29"/>
        <v>5</v>
      </c>
      <c r="AH131" s="61" t="str">
        <f t="shared" si="30"/>
        <v>5</v>
      </c>
      <c r="AI131" s="61" t="str">
        <f t="shared" si="31"/>
        <v>5</v>
      </c>
      <c r="AJ131" s="61" t="str">
        <f t="shared" si="32"/>
        <v>6</v>
      </c>
      <c r="AK131" s="62" t="str">
        <f t="shared" si="33"/>
        <v>7</v>
      </c>
      <c r="AL131" s="77">
        <f t="shared" si="34"/>
        <v>1.2494958436707342</v>
      </c>
      <c r="AM131" s="78">
        <f t="shared" si="35"/>
        <v>3.9104878095139712</v>
      </c>
      <c r="AN131" s="78">
        <f t="shared" si="36"/>
        <v>3.4321680023839716</v>
      </c>
      <c r="AO131" s="78">
        <f t="shared" si="37"/>
        <v>7.9999029591500372</v>
      </c>
      <c r="AP131" s="79">
        <f t="shared" si="38"/>
        <v>8.7292141926267544</v>
      </c>
      <c r="AQ131" s="1" t="str">
        <f t="shared" si="39"/>
        <v>Pampeana5</v>
      </c>
      <c r="AR131" s="1" t="str">
        <f t="shared" si="40"/>
        <v>Buenos Aires5</v>
      </c>
      <c r="AS131" s="1" t="str">
        <f t="shared" si="41"/>
        <v>Intermedias</v>
      </c>
      <c r="AT131" s="1" t="str">
        <f t="shared" si="42"/>
        <v>Pampeana</v>
      </c>
      <c r="AU131" s="1" t="str">
        <f t="shared" si="43"/>
        <v>IntermediasPampeana</v>
      </c>
    </row>
    <row r="132" spans="1:47" x14ac:dyDescent="0.25">
      <c r="A132" s="5" t="s">
        <v>1229</v>
      </c>
      <c r="B132" s="6" t="s">
        <v>690</v>
      </c>
      <c r="C132" s="6" t="s">
        <v>687</v>
      </c>
      <c r="D132" s="3" t="str">
        <f>VLOOKUP(C132,Regiones!B$4:C$27,2)</f>
        <v>Noroeste</v>
      </c>
      <c r="E132" s="16"/>
      <c r="F132" s="16"/>
      <c r="G132" s="16"/>
      <c r="H132" s="16" t="s">
        <v>4</v>
      </c>
      <c r="I132" s="16" t="s">
        <v>203</v>
      </c>
      <c r="J132" s="16" t="s">
        <v>6</v>
      </c>
      <c r="K132" s="4"/>
      <c r="L132" s="4" t="s">
        <v>6</v>
      </c>
      <c r="M132" s="289">
        <v>10</v>
      </c>
      <c r="N132" s="281" t="str">
        <f t="shared" si="44"/>
        <v>F10</v>
      </c>
      <c r="O132" s="282" t="str">
        <f>VLOOKUP(N132,'Adicional - Op 1'!$A$3:$B$79,2)</f>
        <v>F</v>
      </c>
      <c r="P132" s="293" t="str">
        <f t="shared" si="27"/>
        <v>F</v>
      </c>
      <c r="Q132" s="294" t="str">
        <f t="shared" si="45"/>
        <v>F10</v>
      </c>
      <c r="R132" s="282" t="str">
        <f>IF(OR(Q132='Adicional - Op 2'!$A$6,Q132='Adicional - Op 2'!$A$7, Q132='Adicional - Op 2'!$A$8,Q132='Adicional - Op 2'!$A$9,Q132='Adicional - Op 2'!$A$10,Q132='Adicional - Op 2'!$A$11,Q132='Adicional - Op 2'!$A$12,Q132='Adicional - Op 2'!$A$13,Q132='Adicional - Op 2'!$A$14), "A", "")</f>
        <v/>
      </c>
      <c r="S132" s="282" t="str">
        <f>IF(OR(Q132='Adicional - Op 2'!$A$15,Q132='Adicional - Op 2'!$A$16,Q132='Adicional - Op 2'!$A$17,Q132='Adicional - Op 2'!$A$18,Q132='Adicional - Op 2'!$A$19,Q132='Adicional - Op 2'!$A$20,Q132='Adicional - Op 2'!$A$21,Q132='Adicional - Op 2'!$A$22,Q132='Adicional - Op 2'!$A$23,Q132='Adicional - Op 2'!$A$24,Q132='Adicional - Op 2'!$A$25,Q132='Adicional - Op 2'!$A$26,Q132='Adicional - Op 2'!$A$27,Q132='Adicional - Op 2'!$A$28,Q132='Adicional - Op 2'!$A$29,Q132='Adicional - Op 2'!$A$30),"B","")</f>
        <v/>
      </c>
      <c r="T132" s="282" t="str">
        <f>IF(OR(Q132='Adicional - Op 2'!$A$31,Q132='Adicional - Op 2'!$A$32,Q132='Adicional - Op 2'!$A$33,Q132='Adicional - Op 2'!$A$34),"C","")</f>
        <v/>
      </c>
      <c r="U132" s="282" t="str">
        <f>IF(OR(Q132='Adicional - Op 2'!$A$35,Q132='Adicional - Op 2'!$A$36,Q132='Adicional - Op 2'!$A$37),"D","")</f>
        <v/>
      </c>
      <c r="V132" s="282" t="str">
        <f>IF(OR(Q132='Adicional - Op 2'!$A$38,Q132='Adicional - Op 2'!$A$39,Q132='Adicional - Op 2'!$A$40,Q132='Adicional - Op 2'!$A$41,Q132='Adicional - Op 2'!$A$42,Q132='Adicional - Op 2'!$A$43),"E","")</f>
        <v/>
      </c>
      <c r="W132" s="282" t="str">
        <f>IF(OR(Q132='Adicional - Op 2'!$A$44,Q132='Adicional - Op 2'!$A$45),"F","")</f>
        <v>F</v>
      </c>
      <c r="X132" s="295" t="str">
        <f t="shared" si="46"/>
        <v>F</v>
      </c>
      <c r="Y132" s="296" t="str">
        <f>IF(P132=X132, "OK", MAL)</f>
        <v>OK</v>
      </c>
      <c r="Z132" s="74">
        <v>28295</v>
      </c>
      <c r="AA132" s="17">
        <v>27453</v>
      </c>
      <c r="AB132" s="12">
        <v>23024</v>
      </c>
      <c r="AC132" s="12">
        <v>18913</v>
      </c>
      <c r="AD132" s="12">
        <v>14615</v>
      </c>
      <c r="AE132" s="13">
        <v>12849</v>
      </c>
      <c r="AF132" s="70" t="str">
        <f t="shared" si="28"/>
        <v>5</v>
      </c>
      <c r="AG132" s="61" t="str">
        <f t="shared" si="29"/>
        <v>5</v>
      </c>
      <c r="AH132" s="61" t="str">
        <f t="shared" si="30"/>
        <v>5</v>
      </c>
      <c r="AI132" s="61" t="str">
        <f t="shared" si="31"/>
        <v>5</v>
      </c>
      <c r="AJ132" s="61" t="str">
        <f t="shared" si="32"/>
        <v>5</v>
      </c>
      <c r="AK132" s="62" t="str">
        <f t="shared" si="33"/>
        <v>5</v>
      </c>
      <c r="AL132" s="77">
        <f t="shared" si="34"/>
        <v>0.33848722725743308</v>
      </c>
      <c r="AM132" s="78">
        <f t="shared" si="35"/>
        <v>1.6864805015978572</v>
      </c>
      <c r="AN132" s="78">
        <f t="shared" si="36"/>
        <v>1.8800263643291435</v>
      </c>
      <c r="AO132" s="78">
        <f t="shared" si="37"/>
        <v>2.6115292993731014</v>
      </c>
      <c r="AP132" s="79">
        <f t="shared" si="38"/>
        <v>1.2961522796581924</v>
      </c>
      <c r="AQ132" s="1" t="str">
        <f t="shared" si="39"/>
        <v>Noroeste5</v>
      </c>
      <c r="AR132" s="1" t="str">
        <f t="shared" si="40"/>
        <v>Salta5</v>
      </c>
      <c r="AS132" s="1" t="str">
        <f t="shared" si="41"/>
        <v>Intermedias</v>
      </c>
      <c r="AT132" s="1" t="str">
        <f t="shared" si="42"/>
        <v>Resto Extra Pampeana</v>
      </c>
      <c r="AU132" s="1" t="str">
        <f t="shared" si="43"/>
        <v>IntermediasResto Extra Pampeana</v>
      </c>
    </row>
    <row r="133" spans="1:47" x14ac:dyDescent="0.25">
      <c r="A133" s="5" t="s">
        <v>1198</v>
      </c>
      <c r="B133" s="6" t="s">
        <v>724</v>
      </c>
      <c r="C133" s="6" t="s">
        <v>723</v>
      </c>
      <c r="D133" s="3" t="str">
        <f>VLOOKUP(C133,Regiones!B$4:C$27,2)</f>
        <v>Cuyo</v>
      </c>
      <c r="E133" s="16"/>
      <c r="F133" s="16"/>
      <c r="G133" s="16"/>
      <c r="H133" s="16" t="s">
        <v>4</v>
      </c>
      <c r="I133" s="16" t="s">
        <v>203</v>
      </c>
      <c r="J133" s="16" t="s">
        <v>6</v>
      </c>
      <c r="K133" s="4"/>
      <c r="L133" s="4" t="s">
        <v>6</v>
      </c>
      <c r="M133" s="289">
        <v>10</v>
      </c>
      <c r="N133" s="281" t="str">
        <f t="shared" si="44"/>
        <v>F10</v>
      </c>
      <c r="O133" s="282" t="str">
        <f>VLOOKUP(N133,'Adicional - Op 1'!$A$3:$B$79,2)</f>
        <v>F</v>
      </c>
      <c r="P133" s="293" t="str">
        <f t="shared" si="27"/>
        <v>F</v>
      </c>
      <c r="Q133" s="294" t="str">
        <f t="shared" si="45"/>
        <v>F10</v>
      </c>
      <c r="R133" s="282" t="str">
        <f>IF(OR(Q133='Adicional - Op 2'!$A$6,Q133='Adicional - Op 2'!$A$7, Q133='Adicional - Op 2'!$A$8,Q133='Adicional - Op 2'!$A$9,Q133='Adicional - Op 2'!$A$10,Q133='Adicional - Op 2'!$A$11,Q133='Adicional - Op 2'!$A$12,Q133='Adicional - Op 2'!$A$13,Q133='Adicional - Op 2'!$A$14), "A", "")</f>
        <v/>
      </c>
      <c r="S133" s="282" t="str">
        <f>IF(OR(Q133='Adicional - Op 2'!$A$15,Q133='Adicional - Op 2'!$A$16,Q133='Adicional - Op 2'!$A$17,Q133='Adicional - Op 2'!$A$18,Q133='Adicional - Op 2'!$A$19,Q133='Adicional - Op 2'!$A$20,Q133='Adicional - Op 2'!$A$21,Q133='Adicional - Op 2'!$A$22,Q133='Adicional - Op 2'!$A$23,Q133='Adicional - Op 2'!$A$24,Q133='Adicional - Op 2'!$A$25,Q133='Adicional - Op 2'!$A$26,Q133='Adicional - Op 2'!$A$27,Q133='Adicional - Op 2'!$A$28,Q133='Adicional - Op 2'!$A$29,Q133='Adicional - Op 2'!$A$30),"B","")</f>
        <v/>
      </c>
      <c r="T133" s="282" t="str">
        <f>IF(OR(Q133='Adicional - Op 2'!$A$31,Q133='Adicional - Op 2'!$A$32,Q133='Adicional - Op 2'!$A$33,Q133='Adicional - Op 2'!$A$34),"C","")</f>
        <v/>
      </c>
      <c r="U133" s="282" t="str">
        <f>IF(OR(Q133='Adicional - Op 2'!$A$35,Q133='Adicional - Op 2'!$A$36,Q133='Adicional - Op 2'!$A$37),"D","")</f>
        <v/>
      </c>
      <c r="V133" s="282" t="str">
        <f>IF(OR(Q133='Adicional - Op 2'!$A$38,Q133='Adicional - Op 2'!$A$39,Q133='Adicional - Op 2'!$A$40,Q133='Adicional - Op 2'!$A$41,Q133='Adicional - Op 2'!$A$42,Q133='Adicional - Op 2'!$A$43),"E","")</f>
        <v/>
      </c>
      <c r="W133" s="282" t="str">
        <f>IF(OR(Q133='Adicional - Op 2'!$A$44,Q133='Adicional - Op 2'!$A$45),"F","")</f>
        <v>F</v>
      </c>
      <c r="X133" s="295" t="str">
        <f t="shared" si="46"/>
        <v>F</v>
      </c>
      <c r="Y133" s="296" t="str">
        <f>IF(P133=X133, "OK", MAL)</f>
        <v>OK</v>
      </c>
      <c r="Z133" s="73">
        <v>28222</v>
      </c>
      <c r="AA133" s="17">
        <v>24589</v>
      </c>
      <c r="AB133" s="12">
        <v>19698</v>
      </c>
      <c r="AC133" s="12">
        <v>14519</v>
      </c>
      <c r="AD133" s="12">
        <v>6000</v>
      </c>
      <c r="AE133" s="13">
        <v>6000</v>
      </c>
      <c r="AF133" s="70" t="str">
        <f t="shared" si="28"/>
        <v>5</v>
      </c>
      <c r="AG133" s="61" t="str">
        <f t="shared" si="29"/>
        <v>5</v>
      </c>
      <c r="AH133" s="61" t="str">
        <f t="shared" si="30"/>
        <v>5</v>
      </c>
      <c r="AI133" s="61" t="str">
        <f t="shared" si="31"/>
        <v>5</v>
      </c>
      <c r="AJ133" s="61" t="str">
        <f t="shared" si="32"/>
        <v>6</v>
      </c>
      <c r="AK133" s="62" t="str">
        <f t="shared" si="33"/>
        <v>6</v>
      </c>
      <c r="AL133" s="77">
        <f t="shared" si="34"/>
        <v>1.553357509210493</v>
      </c>
      <c r="AM133" s="78">
        <f t="shared" si="35"/>
        <v>2.1305740982619006</v>
      </c>
      <c r="AN133" s="78">
        <f t="shared" si="36"/>
        <v>2.9309470226797512</v>
      </c>
      <c r="AO133" s="78">
        <f t="shared" si="37"/>
        <v>9.2392086803530873</v>
      </c>
      <c r="AP133" s="79">
        <f t="shared" si="38"/>
        <v>6.416907042659068E-14</v>
      </c>
      <c r="AQ133" s="1" t="str">
        <f t="shared" si="39"/>
        <v>Cuyo5</v>
      </c>
      <c r="AR133" s="1" t="str">
        <f t="shared" si="40"/>
        <v>San Juan5</v>
      </c>
      <c r="AS133" s="1" t="str">
        <f t="shared" si="41"/>
        <v>Intermedias</v>
      </c>
      <c r="AT133" s="1" t="str">
        <f t="shared" si="42"/>
        <v>Resto Extra Pampeana</v>
      </c>
      <c r="AU133" s="1" t="str">
        <f t="shared" si="43"/>
        <v>IntermediasResto Extra Pampeana</v>
      </c>
    </row>
    <row r="134" spans="1:47" x14ac:dyDescent="0.25">
      <c r="A134" s="60" t="s">
        <v>1179</v>
      </c>
      <c r="B134" s="9" t="s">
        <v>206</v>
      </c>
      <c r="C134" s="9" t="s">
        <v>199</v>
      </c>
      <c r="D134" s="3" t="str">
        <f>VLOOKUP(C134,Regiones!B$4:C$27,2)</f>
        <v>Noreste</v>
      </c>
      <c r="E134" s="10"/>
      <c r="F134" s="10"/>
      <c r="G134" s="10"/>
      <c r="H134" s="10" t="s">
        <v>4</v>
      </c>
      <c r="I134" s="10" t="s">
        <v>203</v>
      </c>
      <c r="J134" s="10" t="s">
        <v>21</v>
      </c>
      <c r="K134" s="11"/>
      <c r="L134" s="11" t="s">
        <v>21</v>
      </c>
      <c r="M134" s="289">
        <v>10</v>
      </c>
      <c r="N134" s="281" t="str">
        <f t="shared" si="44"/>
        <v>C10</v>
      </c>
      <c r="O134" s="282" t="str">
        <f>VLOOKUP(N134,'Adicional - Op 1'!$A$3:$B$79,2)</f>
        <v>C</v>
      </c>
      <c r="P134" s="293" t="str">
        <f t="shared" si="27"/>
        <v>C</v>
      </c>
      <c r="Q134" s="294" t="str">
        <f t="shared" si="45"/>
        <v>C10</v>
      </c>
      <c r="R134" s="282" t="str">
        <f>IF(OR(Q134='Adicional - Op 2'!$A$6,Q134='Adicional - Op 2'!$A$7, Q134='Adicional - Op 2'!$A$8,Q134='Adicional - Op 2'!$A$9,Q134='Adicional - Op 2'!$A$10,Q134='Adicional - Op 2'!$A$11,Q134='Adicional - Op 2'!$A$12,Q134='Adicional - Op 2'!$A$13,Q134='Adicional - Op 2'!$A$14), "A", "")</f>
        <v/>
      </c>
      <c r="S134" s="282" t="str">
        <f>IF(OR(Q134='Adicional - Op 2'!$A$15,Q134='Adicional - Op 2'!$A$16,Q134='Adicional - Op 2'!$A$17,Q134='Adicional - Op 2'!$A$18,Q134='Adicional - Op 2'!$A$19,Q134='Adicional - Op 2'!$A$20,Q134='Adicional - Op 2'!$A$21,Q134='Adicional - Op 2'!$A$22,Q134='Adicional - Op 2'!$A$23,Q134='Adicional - Op 2'!$A$24,Q134='Adicional - Op 2'!$A$25,Q134='Adicional - Op 2'!$A$26,Q134='Adicional - Op 2'!$A$27,Q134='Adicional - Op 2'!$A$28,Q134='Adicional - Op 2'!$A$29,Q134='Adicional - Op 2'!$A$30),"B","")</f>
        <v/>
      </c>
      <c r="T134" s="282" t="str">
        <f>IF(OR(Q134='Adicional - Op 2'!$A$31,Q134='Adicional - Op 2'!$A$32,Q134='Adicional - Op 2'!$A$33,Q134='Adicional - Op 2'!$A$34),"C","")</f>
        <v>C</v>
      </c>
      <c r="U134" s="282" t="str">
        <f>IF(OR(Q134='Adicional - Op 2'!$A$35,Q134='Adicional - Op 2'!$A$36,Q134='Adicional - Op 2'!$A$37),"D","")</f>
        <v/>
      </c>
      <c r="V134" s="282" t="str">
        <f>IF(OR(Q134='Adicional - Op 2'!$A$38,Q134='Adicional - Op 2'!$A$39,Q134='Adicional - Op 2'!$A$40,Q134='Adicional - Op 2'!$A$41,Q134='Adicional - Op 2'!$A$42,Q134='Adicional - Op 2'!$A$43),"E","")</f>
        <v/>
      </c>
      <c r="W134" s="282" t="str">
        <f>IF(OR(Q134='Adicional - Op 2'!$A$44,Q134='Adicional - Op 2'!$A$45),"F","")</f>
        <v/>
      </c>
      <c r="X134" s="295" t="str">
        <f t="shared" si="46"/>
        <v>C</v>
      </c>
      <c r="Y134" s="296" t="str">
        <f>IF(P134=X134, "OK", MAL)</f>
        <v>OK</v>
      </c>
      <c r="Z134" s="74">
        <v>28124</v>
      </c>
      <c r="AA134" s="12">
        <v>25781</v>
      </c>
      <c r="AB134" s="12">
        <v>19243</v>
      </c>
      <c r="AC134" s="12">
        <v>16308</v>
      </c>
      <c r="AD134" s="12">
        <v>9588</v>
      </c>
      <c r="AE134" s="13">
        <v>4329</v>
      </c>
      <c r="AF134" s="70" t="str">
        <f t="shared" si="28"/>
        <v>5</v>
      </c>
      <c r="AG134" s="61" t="str">
        <f t="shared" si="29"/>
        <v>5</v>
      </c>
      <c r="AH134" s="61" t="str">
        <f t="shared" si="30"/>
        <v>5</v>
      </c>
      <c r="AI134" s="61" t="str">
        <f t="shared" si="31"/>
        <v>5</v>
      </c>
      <c r="AJ134" s="61" t="str">
        <f t="shared" si="32"/>
        <v>6</v>
      </c>
      <c r="AK134" s="62" t="str">
        <f t="shared" si="33"/>
        <v>7</v>
      </c>
      <c r="AL134" s="77">
        <f t="shared" si="34"/>
        <v>0.97774132993502028</v>
      </c>
      <c r="AM134" s="78">
        <f t="shared" si="35"/>
        <v>2.8193390762855279</v>
      </c>
      <c r="AN134" s="78">
        <f t="shared" si="36"/>
        <v>1.579499325108433</v>
      </c>
      <c r="AO134" s="78">
        <f t="shared" si="37"/>
        <v>5.4550222709383878</v>
      </c>
      <c r="AP134" s="79">
        <f t="shared" si="38"/>
        <v>8.2764588745474441</v>
      </c>
      <c r="AQ134" s="1" t="str">
        <f t="shared" si="39"/>
        <v>Noreste5</v>
      </c>
      <c r="AR134" s="1" t="str">
        <f t="shared" si="40"/>
        <v>Chaco5</v>
      </c>
      <c r="AS134" s="1" t="str">
        <f t="shared" si="41"/>
        <v>Intermedias</v>
      </c>
      <c r="AT134" s="1" t="str">
        <f t="shared" si="42"/>
        <v>Resto Extra Pampeana</v>
      </c>
      <c r="AU134" s="1" t="str">
        <f t="shared" si="43"/>
        <v>IntermediasResto Extra Pampeana</v>
      </c>
    </row>
    <row r="135" spans="1:47" x14ac:dyDescent="0.25">
      <c r="A135" s="5" t="s">
        <v>1324</v>
      </c>
      <c r="B135" s="6" t="s">
        <v>69</v>
      </c>
      <c r="C135" s="6" t="s">
        <v>36</v>
      </c>
      <c r="D135" s="3" t="str">
        <f>VLOOKUP(C135,Regiones!B$4:C$27,2)</f>
        <v>Pampeana</v>
      </c>
      <c r="E135" s="16"/>
      <c r="F135" s="16"/>
      <c r="G135" s="16"/>
      <c r="H135" s="16"/>
      <c r="I135" s="16" t="s">
        <v>203</v>
      </c>
      <c r="J135" s="16" t="s">
        <v>6</v>
      </c>
      <c r="K135" s="4">
        <v>10</v>
      </c>
      <c r="L135" s="4" t="s">
        <v>6</v>
      </c>
      <c r="M135" s="289">
        <v>10</v>
      </c>
      <c r="N135" s="281" t="str">
        <f t="shared" si="44"/>
        <v>F10</v>
      </c>
      <c r="O135" s="282" t="str">
        <f>VLOOKUP(N135,'Adicional - Op 1'!$A$3:$B$79,2)</f>
        <v>F</v>
      </c>
      <c r="P135" s="293" t="str">
        <f t="shared" si="27"/>
        <v>F</v>
      </c>
      <c r="Q135" s="294" t="str">
        <f t="shared" si="45"/>
        <v>F10</v>
      </c>
      <c r="R135" s="282" t="str">
        <f>IF(OR(Q135='Adicional - Op 2'!$A$6,Q135='Adicional - Op 2'!$A$7, Q135='Adicional - Op 2'!$A$8,Q135='Adicional - Op 2'!$A$9,Q135='Adicional - Op 2'!$A$10,Q135='Adicional - Op 2'!$A$11,Q135='Adicional - Op 2'!$A$12,Q135='Adicional - Op 2'!$A$13,Q135='Adicional - Op 2'!$A$14), "A", "")</f>
        <v/>
      </c>
      <c r="S135" s="282" t="str">
        <f>IF(OR(Q135='Adicional - Op 2'!$A$15,Q135='Adicional - Op 2'!$A$16,Q135='Adicional - Op 2'!$A$17,Q135='Adicional - Op 2'!$A$18,Q135='Adicional - Op 2'!$A$19,Q135='Adicional - Op 2'!$A$20,Q135='Adicional - Op 2'!$A$21,Q135='Adicional - Op 2'!$A$22,Q135='Adicional - Op 2'!$A$23,Q135='Adicional - Op 2'!$A$24,Q135='Adicional - Op 2'!$A$25,Q135='Adicional - Op 2'!$A$26,Q135='Adicional - Op 2'!$A$27,Q135='Adicional - Op 2'!$A$28,Q135='Adicional - Op 2'!$A$29,Q135='Adicional - Op 2'!$A$30),"B","")</f>
        <v/>
      </c>
      <c r="T135" s="282" t="str">
        <f>IF(OR(Q135='Adicional - Op 2'!$A$31,Q135='Adicional - Op 2'!$A$32,Q135='Adicional - Op 2'!$A$33,Q135='Adicional - Op 2'!$A$34),"C","")</f>
        <v/>
      </c>
      <c r="U135" s="282" t="str">
        <f>IF(OR(Q135='Adicional - Op 2'!$A$35,Q135='Adicional - Op 2'!$A$36,Q135='Adicional - Op 2'!$A$37),"D","")</f>
        <v/>
      </c>
      <c r="V135" s="282" t="str">
        <f>IF(OR(Q135='Adicional - Op 2'!$A$38,Q135='Adicional - Op 2'!$A$39,Q135='Adicional - Op 2'!$A$40,Q135='Adicional - Op 2'!$A$41,Q135='Adicional - Op 2'!$A$42,Q135='Adicional - Op 2'!$A$43),"E","")</f>
        <v/>
      </c>
      <c r="W135" s="282" t="str">
        <f>IF(OR(Q135='Adicional - Op 2'!$A$44,Q135='Adicional - Op 2'!$A$45),"F","")</f>
        <v>F</v>
      </c>
      <c r="X135" s="295" t="str">
        <f t="shared" si="46"/>
        <v>F</v>
      </c>
      <c r="Y135" s="296" t="str">
        <f>IF(P135=X135, "OK", MAL)</f>
        <v>OK</v>
      </c>
      <c r="Z135" s="73">
        <v>28051</v>
      </c>
      <c r="AA135" s="17">
        <v>26919</v>
      </c>
      <c r="AB135" s="17">
        <v>24397</v>
      </c>
      <c r="AC135" s="17">
        <v>20198</v>
      </c>
      <c r="AD135" s="17">
        <v>17391</v>
      </c>
      <c r="AE135" s="20">
        <v>15477</v>
      </c>
      <c r="AF135" s="70" t="str">
        <f t="shared" si="28"/>
        <v>5</v>
      </c>
      <c r="AG135" s="61" t="str">
        <f t="shared" si="29"/>
        <v>5</v>
      </c>
      <c r="AH135" s="61" t="str">
        <f t="shared" si="30"/>
        <v>5</v>
      </c>
      <c r="AI135" s="61" t="str">
        <f t="shared" si="31"/>
        <v>5</v>
      </c>
      <c r="AJ135" s="61" t="str">
        <f t="shared" si="32"/>
        <v>5</v>
      </c>
      <c r="AK135" s="62" t="str">
        <f t="shared" si="33"/>
        <v>5</v>
      </c>
      <c r="AL135" s="77">
        <f t="shared" si="34"/>
        <v>0.46182291727662239</v>
      </c>
      <c r="AM135" s="78">
        <f t="shared" si="35"/>
        <v>0.93948248677175628</v>
      </c>
      <c r="AN135" s="78">
        <f t="shared" si="36"/>
        <v>1.804695333285256</v>
      </c>
      <c r="AO135" s="78">
        <f t="shared" si="37"/>
        <v>1.5075583128629058</v>
      </c>
      <c r="AP135" s="79">
        <f t="shared" si="38"/>
        <v>1.1728018184987323</v>
      </c>
      <c r="AQ135" s="1" t="str">
        <f t="shared" si="39"/>
        <v>Pampeana5</v>
      </c>
      <c r="AR135" s="1" t="str">
        <f t="shared" si="40"/>
        <v>Buenos Aires5</v>
      </c>
      <c r="AS135" s="1" t="str">
        <f t="shared" si="41"/>
        <v>Intermedias</v>
      </c>
      <c r="AT135" s="1" t="str">
        <f t="shared" si="42"/>
        <v>Pampeana</v>
      </c>
      <c r="AU135" s="1" t="str">
        <f t="shared" si="43"/>
        <v>IntermediasPampeana</v>
      </c>
    </row>
    <row r="136" spans="1:47" x14ac:dyDescent="0.25">
      <c r="A136" s="60" t="s">
        <v>1247</v>
      </c>
      <c r="B136" s="9" t="s">
        <v>641</v>
      </c>
      <c r="C136" s="9" t="s">
        <v>639</v>
      </c>
      <c r="D136" s="3" t="str">
        <f>VLOOKUP(C136,Regiones!B$4:C$27,2)</f>
        <v>Comahue</v>
      </c>
      <c r="E136" s="10" t="s">
        <v>2</v>
      </c>
      <c r="F136" s="10"/>
      <c r="G136" s="10" t="s">
        <v>4</v>
      </c>
      <c r="H136" s="10"/>
      <c r="I136" s="10" t="s">
        <v>13</v>
      </c>
      <c r="J136" s="10" t="s">
        <v>6</v>
      </c>
      <c r="K136" s="11"/>
      <c r="L136" s="11" t="s">
        <v>3</v>
      </c>
      <c r="M136" s="289">
        <v>10</v>
      </c>
      <c r="N136" s="281" t="str">
        <f t="shared" si="44"/>
        <v>E10</v>
      </c>
      <c r="O136" s="282" t="str">
        <f>VLOOKUP(N136,'Adicional - Op 1'!$A$3:$B$79,2)</f>
        <v>E</v>
      </c>
      <c r="P136" s="293" t="str">
        <f t="shared" ref="P136:P199" si="47">IF(O136=0, "", O136)</f>
        <v>E</v>
      </c>
      <c r="Q136" s="294" t="str">
        <f t="shared" si="45"/>
        <v>E10</v>
      </c>
      <c r="R136" s="282" t="str">
        <f>IF(OR(Q136='Adicional - Op 2'!$A$6,Q136='Adicional - Op 2'!$A$7, Q136='Adicional - Op 2'!$A$8,Q136='Adicional - Op 2'!$A$9,Q136='Adicional - Op 2'!$A$10,Q136='Adicional - Op 2'!$A$11,Q136='Adicional - Op 2'!$A$12,Q136='Adicional - Op 2'!$A$13,Q136='Adicional - Op 2'!$A$14), "A", "")</f>
        <v/>
      </c>
      <c r="S136" s="282" t="str">
        <f>IF(OR(Q136='Adicional - Op 2'!$A$15,Q136='Adicional - Op 2'!$A$16,Q136='Adicional - Op 2'!$A$17,Q136='Adicional - Op 2'!$A$18,Q136='Adicional - Op 2'!$A$19,Q136='Adicional - Op 2'!$A$20,Q136='Adicional - Op 2'!$A$21,Q136='Adicional - Op 2'!$A$22,Q136='Adicional - Op 2'!$A$23,Q136='Adicional - Op 2'!$A$24,Q136='Adicional - Op 2'!$A$25,Q136='Adicional - Op 2'!$A$26,Q136='Adicional - Op 2'!$A$27,Q136='Adicional - Op 2'!$A$28,Q136='Adicional - Op 2'!$A$29,Q136='Adicional - Op 2'!$A$30),"B","")</f>
        <v/>
      </c>
      <c r="T136" s="282" t="str">
        <f>IF(OR(Q136='Adicional - Op 2'!$A$31,Q136='Adicional - Op 2'!$A$32,Q136='Adicional - Op 2'!$A$33,Q136='Adicional - Op 2'!$A$34),"C","")</f>
        <v/>
      </c>
      <c r="U136" s="282" t="str">
        <f>IF(OR(Q136='Adicional - Op 2'!$A$35,Q136='Adicional - Op 2'!$A$36,Q136='Adicional - Op 2'!$A$37),"D","")</f>
        <v/>
      </c>
      <c r="V136" s="282" t="str">
        <f>IF(OR(Q136='Adicional - Op 2'!$A$38,Q136='Adicional - Op 2'!$A$39,Q136='Adicional - Op 2'!$A$40,Q136='Adicional - Op 2'!$A$41,Q136='Adicional - Op 2'!$A$42,Q136='Adicional - Op 2'!$A$43),"E","")</f>
        <v>E</v>
      </c>
      <c r="W136" s="282" t="str">
        <f>IF(OR(Q136='Adicional - Op 2'!$A$44,Q136='Adicional - Op 2'!$A$45),"F","")</f>
        <v/>
      </c>
      <c r="X136" s="295" t="str">
        <f t="shared" si="46"/>
        <v>E</v>
      </c>
      <c r="Y136" s="296" t="str">
        <f>IF(P136=X136, "OK", MAL)</f>
        <v>OK</v>
      </c>
      <c r="Z136" s="74">
        <v>27956</v>
      </c>
      <c r="AA136" s="12">
        <v>22432</v>
      </c>
      <c r="AB136" s="12">
        <v>14842</v>
      </c>
      <c r="AC136" s="12">
        <v>9528</v>
      </c>
      <c r="AD136" s="12">
        <v>5960</v>
      </c>
      <c r="AE136" s="13">
        <v>3327</v>
      </c>
      <c r="AF136" s="70" t="str">
        <f t="shared" ref="AF136:AF199" si="48">IF(Z136="","",IF($D136="gba","GBA",IF(AND(Z136&gt;=1000000,Z136&lt;10000000),"1",IF(Z136&gt;=500000,"2",IF(Z136&gt;=100000,"3",IF(Z136&gt;=50000,"4",IF(Z136&gt;=10000,"5",IF(Z136&gt;=5000,"6","7"))))))))</f>
        <v>5</v>
      </c>
      <c r="AG136" s="61" t="str">
        <f t="shared" ref="AG136:AG199" si="49">IF(AA136="","",IF($D136="gba","GBA",IF(AND(AA136&gt;=1000000,AA136&lt;10000000),"1",IF(AA136&gt;=500000,"2",IF(AA136&gt;=100000,"3",IF(AA136&gt;=50000,"4",IF(AA136&gt;=10000,"5",IF(AA136&gt;=5000,"6","7"))))))))</f>
        <v>5</v>
      </c>
      <c r="AH136" s="61" t="str">
        <f t="shared" ref="AH136:AH199" si="50">IF(AB136="","",IF($D136="gba","GBA",IF(AND(AB136&gt;=1000000,AB136&lt;10000000),"1",IF(AB136&gt;=500000,"2",IF(AB136&gt;=100000,"3",IF(AB136&gt;=50000,"4",IF(AB136&gt;=10000,"5",IF(AB136&gt;=5000,"6","7"))))))))</f>
        <v>5</v>
      </c>
      <c r="AI136" s="61" t="str">
        <f t="shared" ref="AI136:AI199" si="51">IF(AC136="","",IF($D136="gba","GBA",IF(AND(AC136&gt;=1000000,AC136&lt;10000000),"1",IF(AC136&gt;=500000,"2",IF(AC136&gt;=100000,"3",IF(AC136&gt;=50000,"4",IF(AC136&gt;=10000,"5",IF(AC136&gt;=5000,"6","7"))))))))</f>
        <v>6</v>
      </c>
      <c r="AJ136" s="61" t="str">
        <f t="shared" ref="AJ136:AJ199" si="52">IF(AD136="","",IF($D136="gba","GBA",IF(AND(AD136&gt;=1000000,AD136&lt;10000000),"1",IF(AD136&gt;=500000,"2",IF(AD136&gt;=100000,"3",IF(AD136&gt;=50000,"4",IF(AD136&gt;=10000,"5",IF(AD136&gt;=5000,"6","7"))))))))</f>
        <v>6</v>
      </c>
      <c r="AK136" s="62" t="str">
        <f t="shared" ref="AK136:AK199" si="53">IF(AE136="","",IF($D136="gba","GBA",IF(AND(AE136&gt;=1000000,AE136&lt;10000000),"1",IF(AE136&gt;=500000,"2",IF(AE136&gt;=100000,"3",IF(AE136&gt;=50000,"4",IF(AE136&gt;=10000,"5",IF(AE136&gt;=5000,"6","7"))))))))</f>
        <v>7</v>
      </c>
      <c r="AL136" s="77">
        <f t="shared" ref="AL136:AL199" si="54">IF(OR(Z136="",AA136=""),"",RATE(8.94,,-AA136,Z136)*100)</f>
        <v>2.4930221912237145</v>
      </c>
      <c r="AM136" s="78">
        <f t="shared" ref="AM136:AM199" si="55">IF(OR(AA136="",AB136=""),"",RATE(10.52,,-AB136,AA136)*100)</f>
        <v>4.0042076258872452</v>
      </c>
      <c r="AN136" s="78">
        <f t="shared" ref="AN136:AN199" si="56">IF(OR(AB136="",AC136=""),"",RATE(10.56,,-AC136,AB136)*100)</f>
        <v>4.2865460565747124</v>
      </c>
      <c r="AO136" s="78">
        <f t="shared" ref="AO136:AO199" si="57">IF(OR(AC136="",AD136=""),"",RATE(10,,-AD136,AC136)*100)</f>
        <v>4.8034426525702019</v>
      </c>
      <c r="AP136" s="79">
        <f t="shared" ref="AP136:AP199" si="58">IF(OR(AD136="",AE136=""),"",RATE(10,,-AE136,AD136)*100)</f>
        <v>6.0032903207582748</v>
      </c>
      <c r="AQ136" s="1" t="str">
        <f t="shared" ref="AQ136:AQ199" si="59">CONCATENATE(D136,AF136)</f>
        <v>Comahue5</v>
      </c>
      <c r="AR136" s="1" t="str">
        <f t="shared" ref="AR136:AR199" si="60">CONCATENATE(C136,AF136)</f>
        <v>Neuquén5</v>
      </c>
      <c r="AS136" s="1" t="str">
        <f t="shared" ref="AS136:AS199" si="61">IF(AF136="GBA","GBA",IF(AF136&lt;"3","Grandes",IF(AF136="7","Pequeñas","Intermedias")))</f>
        <v>Intermedias</v>
      </c>
      <c r="AT136" s="1" t="str">
        <f t="shared" ref="AT136:AT199" si="62">IF(D136="GBA","GBA",IF(D136="Comahue","Comahue",IF(D136="Patagonia","Patagonia",IF(D136="Pampeana","Pampeana","Resto Extra Pampeana"))))</f>
        <v>Comahue</v>
      </c>
      <c r="AU136" s="1" t="str">
        <f t="shared" si="43"/>
        <v>IntermediasComahue</v>
      </c>
    </row>
    <row r="137" spans="1:47" x14ac:dyDescent="0.25">
      <c r="A137" s="5" t="s">
        <v>70</v>
      </c>
      <c r="B137" s="6" t="s">
        <v>70</v>
      </c>
      <c r="C137" s="6" t="s">
        <v>36</v>
      </c>
      <c r="D137" s="3" t="str">
        <f>VLOOKUP(C137,Regiones!B$4:C$27,2)</f>
        <v>Pampeana</v>
      </c>
      <c r="E137" s="16"/>
      <c r="F137" s="16"/>
      <c r="G137" s="16"/>
      <c r="H137" s="16"/>
      <c r="I137" s="16" t="s">
        <v>203</v>
      </c>
      <c r="J137" s="16" t="s">
        <v>6</v>
      </c>
      <c r="K137" s="4">
        <v>10</v>
      </c>
      <c r="L137" s="4" t="s">
        <v>6</v>
      </c>
      <c r="M137" s="289">
        <v>10</v>
      </c>
      <c r="N137" s="281" t="str">
        <f t="shared" si="44"/>
        <v>F10</v>
      </c>
      <c r="O137" s="282" t="str">
        <f>VLOOKUP(N137,'Adicional - Op 1'!$A$3:$B$79,2)</f>
        <v>F</v>
      </c>
      <c r="P137" s="293" t="str">
        <f t="shared" si="47"/>
        <v>F</v>
      </c>
      <c r="Q137" s="294" t="str">
        <f t="shared" si="45"/>
        <v>F10</v>
      </c>
      <c r="R137" s="282" t="str">
        <f>IF(OR(Q137='Adicional - Op 2'!$A$6,Q137='Adicional - Op 2'!$A$7, Q137='Adicional - Op 2'!$A$8,Q137='Adicional - Op 2'!$A$9,Q137='Adicional - Op 2'!$A$10,Q137='Adicional - Op 2'!$A$11,Q137='Adicional - Op 2'!$A$12,Q137='Adicional - Op 2'!$A$13,Q137='Adicional - Op 2'!$A$14), "A", "")</f>
        <v/>
      </c>
      <c r="S137" s="282" t="str">
        <f>IF(OR(Q137='Adicional - Op 2'!$A$15,Q137='Adicional - Op 2'!$A$16,Q137='Adicional - Op 2'!$A$17,Q137='Adicional - Op 2'!$A$18,Q137='Adicional - Op 2'!$A$19,Q137='Adicional - Op 2'!$A$20,Q137='Adicional - Op 2'!$A$21,Q137='Adicional - Op 2'!$A$22,Q137='Adicional - Op 2'!$A$23,Q137='Adicional - Op 2'!$A$24,Q137='Adicional - Op 2'!$A$25,Q137='Adicional - Op 2'!$A$26,Q137='Adicional - Op 2'!$A$27,Q137='Adicional - Op 2'!$A$28,Q137='Adicional - Op 2'!$A$29,Q137='Adicional - Op 2'!$A$30),"B","")</f>
        <v/>
      </c>
      <c r="T137" s="282" t="str">
        <f>IF(OR(Q137='Adicional - Op 2'!$A$31,Q137='Adicional - Op 2'!$A$32,Q137='Adicional - Op 2'!$A$33,Q137='Adicional - Op 2'!$A$34),"C","")</f>
        <v/>
      </c>
      <c r="U137" s="282" t="str">
        <f>IF(OR(Q137='Adicional - Op 2'!$A$35,Q137='Adicional - Op 2'!$A$36,Q137='Adicional - Op 2'!$A$37),"D","")</f>
        <v/>
      </c>
      <c r="V137" s="282" t="str">
        <f>IF(OR(Q137='Adicional - Op 2'!$A$38,Q137='Adicional - Op 2'!$A$39,Q137='Adicional - Op 2'!$A$40,Q137='Adicional - Op 2'!$A$41,Q137='Adicional - Op 2'!$A$42,Q137='Adicional - Op 2'!$A$43),"E","")</f>
        <v/>
      </c>
      <c r="W137" s="282" t="str">
        <f>IF(OR(Q137='Adicional - Op 2'!$A$44,Q137='Adicional - Op 2'!$A$45),"F","")</f>
        <v>F</v>
      </c>
      <c r="X137" s="295" t="str">
        <f t="shared" si="46"/>
        <v>F</v>
      </c>
      <c r="Y137" s="296" t="str">
        <f>IF(P137=X137, "OK", MAL)</f>
        <v>OK</v>
      </c>
      <c r="Z137" s="73">
        <v>27466</v>
      </c>
      <c r="AA137" s="17">
        <v>23816</v>
      </c>
      <c r="AB137" s="17">
        <v>20949</v>
      </c>
      <c r="AC137" s="17">
        <v>18507</v>
      </c>
      <c r="AD137" s="17">
        <v>14551</v>
      </c>
      <c r="AE137" s="20">
        <v>13000</v>
      </c>
      <c r="AF137" s="70" t="str">
        <f t="shared" si="48"/>
        <v>5</v>
      </c>
      <c r="AG137" s="61" t="str">
        <f t="shared" si="49"/>
        <v>5</v>
      </c>
      <c r="AH137" s="61" t="str">
        <f t="shared" si="50"/>
        <v>5</v>
      </c>
      <c r="AI137" s="61" t="str">
        <f t="shared" si="51"/>
        <v>5</v>
      </c>
      <c r="AJ137" s="61" t="str">
        <f t="shared" si="52"/>
        <v>5</v>
      </c>
      <c r="AK137" s="62" t="str">
        <f t="shared" si="53"/>
        <v>5</v>
      </c>
      <c r="AL137" s="77">
        <f t="shared" si="54"/>
        <v>1.6077681617467354</v>
      </c>
      <c r="AM137" s="78">
        <f t="shared" si="55"/>
        <v>1.2267286567595321</v>
      </c>
      <c r="AN137" s="78">
        <f t="shared" si="56"/>
        <v>1.1806067758746617</v>
      </c>
      <c r="AO137" s="78">
        <f t="shared" si="57"/>
        <v>2.4340439600325419</v>
      </c>
      <c r="AP137" s="79">
        <f t="shared" si="58"/>
        <v>1.1334793672849448</v>
      </c>
      <c r="AQ137" s="1" t="str">
        <f t="shared" si="59"/>
        <v>Pampeana5</v>
      </c>
      <c r="AR137" s="1" t="str">
        <f t="shared" si="60"/>
        <v>Buenos Aires5</v>
      </c>
      <c r="AS137" s="1" t="str">
        <f t="shared" si="61"/>
        <v>Intermedias</v>
      </c>
      <c r="AT137" s="1" t="str">
        <f t="shared" si="62"/>
        <v>Pampeana</v>
      </c>
      <c r="AU137" s="1" t="str">
        <f t="shared" ref="AU137:AU200" si="63">IF(AS137="Pequeñas","Pequeñas",CONCATENATE(AS137,AT137))</f>
        <v>IntermediasPampeana</v>
      </c>
    </row>
    <row r="138" spans="1:47" x14ac:dyDescent="0.25">
      <c r="A138" s="60" t="s">
        <v>1199</v>
      </c>
      <c r="B138" s="9" t="s">
        <v>207</v>
      </c>
      <c r="C138" s="9" t="s">
        <v>199</v>
      </c>
      <c r="D138" s="3" t="str">
        <f>VLOOKUP(C138,Regiones!B$4:C$27,2)</f>
        <v>Noreste</v>
      </c>
      <c r="E138" s="10"/>
      <c r="F138" s="10"/>
      <c r="G138" s="10"/>
      <c r="H138" s="10" t="s">
        <v>4</v>
      </c>
      <c r="I138" s="10" t="s">
        <v>203</v>
      </c>
      <c r="J138" s="10" t="s">
        <v>21</v>
      </c>
      <c r="K138" s="11"/>
      <c r="L138" s="11" t="s">
        <v>21</v>
      </c>
      <c r="M138" s="289">
        <v>10</v>
      </c>
      <c r="N138" s="281" t="str">
        <f t="shared" si="44"/>
        <v>C10</v>
      </c>
      <c r="O138" s="282" t="str">
        <f>VLOOKUP(N138,'Adicional - Op 1'!$A$3:$B$79,2)</f>
        <v>C</v>
      </c>
      <c r="P138" s="293" t="str">
        <f t="shared" si="47"/>
        <v>C</v>
      </c>
      <c r="Q138" s="294" t="str">
        <f t="shared" si="45"/>
        <v>C10</v>
      </c>
      <c r="R138" s="282" t="str">
        <f>IF(OR(Q138='Adicional - Op 2'!$A$6,Q138='Adicional - Op 2'!$A$7, Q138='Adicional - Op 2'!$A$8,Q138='Adicional - Op 2'!$A$9,Q138='Adicional - Op 2'!$A$10,Q138='Adicional - Op 2'!$A$11,Q138='Adicional - Op 2'!$A$12,Q138='Adicional - Op 2'!$A$13,Q138='Adicional - Op 2'!$A$14), "A", "")</f>
        <v/>
      </c>
      <c r="S138" s="282" t="str">
        <f>IF(OR(Q138='Adicional - Op 2'!$A$15,Q138='Adicional - Op 2'!$A$16,Q138='Adicional - Op 2'!$A$17,Q138='Adicional - Op 2'!$A$18,Q138='Adicional - Op 2'!$A$19,Q138='Adicional - Op 2'!$A$20,Q138='Adicional - Op 2'!$A$21,Q138='Adicional - Op 2'!$A$22,Q138='Adicional - Op 2'!$A$23,Q138='Adicional - Op 2'!$A$24,Q138='Adicional - Op 2'!$A$25,Q138='Adicional - Op 2'!$A$26,Q138='Adicional - Op 2'!$A$27,Q138='Adicional - Op 2'!$A$28,Q138='Adicional - Op 2'!$A$29,Q138='Adicional - Op 2'!$A$30),"B","")</f>
        <v/>
      </c>
      <c r="T138" s="282" t="str">
        <f>IF(OR(Q138='Adicional - Op 2'!$A$31,Q138='Adicional - Op 2'!$A$32,Q138='Adicional - Op 2'!$A$33,Q138='Adicional - Op 2'!$A$34),"C","")</f>
        <v>C</v>
      </c>
      <c r="U138" s="282" t="str">
        <f>IF(OR(Q138='Adicional - Op 2'!$A$35,Q138='Adicional - Op 2'!$A$36,Q138='Adicional - Op 2'!$A$37),"D","")</f>
        <v/>
      </c>
      <c r="V138" s="282" t="str">
        <f>IF(OR(Q138='Adicional - Op 2'!$A$38,Q138='Adicional - Op 2'!$A$39,Q138='Adicional - Op 2'!$A$40,Q138='Adicional - Op 2'!$A$41,Q138='Adicional - Op 2'!$A$42,Q138='Adicional - Op 2'!$A$43),"E","")</f>
        <v/>
      </c>
      <c r="W138" s="282" t="str">
        <f>IF(OR(Q138='Adicional - Op 2'!$A$44,Q138='Adicional - Op 2'!$A$45),"F","")</f>
        <v/>
      </c>
      <c r="X138" s="295" t="str">
        <f t="shared" si="46"/>
        <v>C</v>
      </c>
      <c r="Y138" s="296" t="str">
        <f>IF(P138=X138, "OK", MAL)</f>
        <v>OK</v>
      </c>
      <c r="Z138" s="74">
        <v>27201</v>
      </c>
      <c r="AA138" s="12">
        <v>24333</v>
      </c>
      <c r="AB138" s="12">
        <v>12474</v>
      </c>
      <c r="AC138" s="12">
        <v>6544</v>
      </c>
      <c r="AD138" s="12">
        <v>3679</v>
      </c>
      <c r="AE138" s="13">
        <v>2900</v>
      </c>
      <c r="AF138" s="70" t="str">
        <f t="shared" si="48"/>
        <v>5</v>
      </c>
      <c r="AG138" s="61" t="str">
        <f t="shared" si="49"/>
        <v>5</v>
      </c>
      <c r="AH138" s="61" t="str">
        <f t="shared" si="50"/>
        <v>5</v>
      </c>
      <c r="AI138" s="61" t="str">
        <f t="shared" si="51"/>
        <v>6</v>
      </c>
      <c r="AJ138" s="61" t="str">
        <f t="shared" si="52"/>
        <v>7</v>
      </c>
      <c r="AK138" s="62" t="str">
        <f t="shared" si="53"/>
        <v>7</v>
      </c>
      <c r="AL138" s="77">
        <f t="shared" si="54"/>
        <v>1.2541107291215019</v>
      </c>
      <c r="AM138" s="78">
        <f t="shared" si="55"/>
        <v>6.557639871993814</v>
      </c>
      <c r="AN138" s="78">
        <f t="shared" si="56"/>
        <v>6.2993318981829294</v>
      </c>
      <c r="AO138" s="78">
        <f t="shared" si="57"/>
        <v>5.9281409127665512</v>
      </c>
      <c r="AP138" s="79">
        <f t="shared" si="58"/>
        <v>2.4078336228300432</v>
      </c>
      <c r="AQ138" s="1" t="str">
        <f t="shared" si="59"/>
        <v>Noreste5</v>
      </c>
      <c r="AR138" s="1" t="str">
        <f t="shared" si="60"/>
        <v>Chaco5</v>
      </c>
      <c r="AS138" s="1" t="str">
        <f t="shared" si="61"/>
        <v>Intermedias</v>
      </c>
      <c r="AT138" s="1" t="str">
        <f t="shared" si="62"/>
        <v>Resto Extra Pampeana</v>
      </c>
      <c r="AU138" s="1" t="str">
        <f t="shared" si="63"/>
        <v>IntermediasResto Extra Pampeana</v>
      </c>
    </row>
    <row r="139" spans="1:47" x14ac:dyDescent="0.25">
      <c r="A139" s="21" t="s">
        <v>290</v>
      </c>
      <c r="B139" s="18" t="s">
        <v>291</v>
      </c>
      <c r="C139" s="18" t="s">
        <v>276</v>
      </c>
      <c r="D139" s="3" t="str">
        <f>VLOOKUP(C139,Regiones!B$4:C$27,2)</f>
        <v>Centro</v>
      </c>
      <c r="E139" s="19"/>
      <c r="F139" s="19"/>
      <c r="G139" s="19"/>
      <c r="H139" s="19" t="s">
        <v>4</v>
      </c>
      <c r="I139" s="19" t="s">
        <v>203</v>
      </c>
      <c r="J139" s="19" t="s">
        <v>6</v>
      </c>
      <c r="K139" s="52"/>
      <c r="L139" s="52" t="s">
        <v>6</v>
      </c>
      <c r="M139" s="289">
        <v>10</v>
      </c>
      <c r="N139" s="281" t="str">
        <f t="shared" si="44"/>
        <v>F10</v>
      </c>
      <c r="O139" s="282" t="str">
        <f>VLOOKUP(N139,'Adicional - Op 1'!$A$3:$B$79,2)</f>
        <v>F</v>
      </c>
      <c r="P139" s="293" t="str">
        <f t="shared" si="47"/>
        <v>F</v>
      </c>
      <c r="Q139" s="294" t="str">
        <f t="shared" si="45"/>
        <v>F10</v>
      </c>
      <c r="R139" s="282" t="str">
        <f>IF(OR(Q139='Adicional - Op 2'!$A$6,Q139='Adicional - Op 2'!$A$7, Q139='Adicional - Op 2'!$A$8,Q139='Adicional - Op 2'!$A$9,Q139='Adicional - Op 2'!$A$10,Q139='Adicional - Op 2'!$A$11,Q139='Adicional - Op 2'!$A$12,Q139='Adicional - Op 2'!$A$13,Q139='Adicional - Op 2'!$A$14), "A", "")</f>
        <v/>
      </c>
      <c r="S139" s="282" t="str">
        <f>IF(OR(Q139='Adicional - Op 2'!$A$15,Q139='Adicional - Op 2'!$A$16,Q139='Adicional - Op 2'!$A$17,Q139='Adicional - Op 2'!$A$18,Q139='Adicional - Op 2'!$A$19,Q139='Adicional - Op 2'!$A$20,Q139='Adicional - Op 2'!$A$21,Q139='Adicional - Op 2'!$A$22,Q139='Adicional - Op 2'!$A$23,Q139='Adicional - Op 2'!$A$24,Q139='Adicional - Op 2'!$A$25,Q139='Adicional - Op 2'!$A$26,Q139='Adicional - Op 2'!$A$27,Q139='Adicional - Op 2'!$A$28,Q139='Adicional - Op 2'!$A$29,Q139='Adicional - Op 2'!$A$30),"B","")</f>
        <v/>
      </c>
      <c r="T139" s="282" t="str">
        <f>IF(OR(Q139='Adicional - Op 2'!$A$31,Q139='Adicional - Op 2'!$A$32,Q139='Adicional - Op 2'!$A$33,Q139='Adicional - Op 2'!$A$34),"C","")</f>
        <v/>
      </c>
      <c r="U139" s="282" t="str">
        <f>IF(OR(Q139='Adicional - Op 2'!$A$35,Q139='Adicional - Op 2'!$A$36,Q139='Adicional - Op 2'!$A$37),"D","")</f>
        <v/>
      </c>
      <c r="V139" s="282" t="str">
        <f>IF(OR(Q139='Adicional - Op 2'!$A$38,Q139='Adicional - Op 2'!$A$39,Q139='Adicional - Op 2'!$A$40,Q139='Adicional - Op 2'!$A$41,Q139='Adicional - Op 2'!$A$42,Q139='Adicional - Op 2'!$A$43),"E","")</f>
        <v/>
      </c>
      <c r="W139" s="282" t="str">
        <f>IF(OR(Q139='Adicional - Op 2'!$A$44,Q139='Adicional - Op 2'!$A$45),"F","")</f>
        <v>F</v>
      </c>
      <c r="X139" s="295" t="str">
        <f t="shared" si="46"/>
        <v>F</v>
      </c>
      <c r="Y139" s="296" t="str">
        <f>IF(P139=X139, "OK", MAL)</f>
        <v>OK</v>
      </c>
      <c r="Z139" s="73">
        <v>27004</v>
      </c>
      <c r="AA139" s="17">
        <v>24226</v>
      </c>
      <c r="AB139" s="17">
        <v>22433</v>
      </c>
      <c r="AC139" s="17">
        <v>19862</v>
      </c>
      <c r="AD139" s="17">
        <v>16533</v>
      </c>
      <c r="AE139" s="20">
        <v>12897</v>
      </c>
      <c r="AF139" s="70" t="str">
        <f t="shared" si="48"/>
        <v>5</v>
      </c>
      <c r="AG139" s="61" t="str">
        <f t="shared" si="49"/>
        <v>5</v>
      </c>
      <c r="AH139" s="61" t="str">
        <f t="shared" si="50"/>
        <v>5</v>
      </c>
      <c r="AI139" s="61" t="str">
        <f t="shared" si="51"/>
        <v>5</v>
      </c>
      <c r="AJ139" s="61" t="str">
        <f t="shared" si="52"/>
        <v>5</v>
      </c>
      <c r="AK139" s="62" t="str">
        <f t="shared" si="53"/>
        <v>5</v>
      </c>
      <c r="AL139" s="77">
        <f t="shared" si="54"/>
        <v>1.221704214866294</v>
      </c>
      <c r="AM139" s="78">
        <f t="shared" si="55"/>
        <v>0.73360313666916588</v>
      </c>
      <c r="AN139" s="78">
        <f t="shared" si="56"/>
        <v>1.1593654563250295</v>
      </c>
      <c r="AO139" s="78">
        <f t="shared" si="57"/>
        <v>1.8514300661788492</v>
      </c>
      <c r="AP139" s="79">
        <f t="shared" si="58"/>
        <v>2.5147357568335451</v>
      </c>
      <c r="AQ139" s="1" t="str">
        <f t="shared" si="59"/>
        <v>Centro5</v>
      </c>
      <c r="AR139" s="1" t="str">
        <f t="shared" si="60"/>
        <v>Córdoba5</v>
      </c>
      <c r="AS139" s="1" t="str">
        <f t="shared" si="61"/>
        <v>Intermedias</v>
      </c>
      <c r="AT139" s="1" t="str">
        <f t="shared" si="62"/>
        <v>Resto Extra Pampeana</v>
      </c>
      <c r="AU139" s="1" t="str">
        <f t="shared" si="63"/>
        <v>IntermediasResto Extra Pampeana</v>
      </c>
    </row>
    <row r="140" spans="1:47" x14ac:dyDescent="0.25">
      <c r="A140" s="5" t="s">
        <v>71</v>
      </c>
      <c r="B140" s="6" t="s">
        <v>71</v>
      </c>
      <c r="C140" s="6" t="s">
        <v>36</v>
      </c>
      <c r="D140" s="3" t="str">
        <f>VLOOKUP(C140,Regiones!B$4:C$27,2)</f>
        <v>Pampeana</v>
      </c>
      <c r="E140" s="16"/>
      <c r="F140" s="16"/>
      <c r="G140" s="16"/>
      <c r="H140" s="16"/>
      <c r="I140" s="16" t="s">
        <v>203</v>
      </c>
      <c r="J140" s="16" t="s">
        <v>6</v>
      </c>
      <c r="K140" s="4">
        <v>10</v>
      </c>
      <c r="L140" s="4" t="s">
        <v>6</v>
      </c>
      <c r="M140" s="289">
        <v>10</v>
      </c>
      <c r="N140" s="281" t="str">
        <f t="shared" si="44"/>
        <v>F10</v>
      </c>
      <c r="O140" s="282" t="str">
        <f>VLOOKUP(N140,'Adicional - Op 1'!$A$3:$B$79,2)</f>
        <v>F</v>
      </c>
      <c r="P140" s="293" t="str">
        <f t="shared" si="47"/>
        <v>F</v>
      </c>
      <c r="Q140" s="294" t="str">
        <f t="shared" si="45"/>
        <v>F10</v>
      </c>
      <c r="R140" s="282" t="str">
        <f>IF(OR(Q140='Adicional - Op 2'!$A$6,Q140='Adicional - Op 2'!$A$7, Q140='Adicional - Op 2'!$A$8,Q140='Adicional - Op 2'!$A$9,Q140='Adicional - Op 2'!$A$10,Q140='Adicional - Op 2'!$A$11,Q140='Adicional - Op 2'!$A$12,Q140='Adicional - Op 2'!$A$13,Q140='Adicional - Op 2'!$A$14), "A", "")</f>
        <v/>
      </c>
      <c r="S140" s="282" t="str">
        <f>IF(OR(Q140='Adicional - Op 2'!$A$15,Q140='Adicional - Op 2'!$A$16,Q140='Adicional - Op 2'!$A$17,Q140='Adicional - Op 2'!$A$18,Q140='Adicional - Op 2'!$A$19,Q140='Adicional - Op 2'!$A$20,Q140='Adicional - Op 2'!$A$21,Q140='Adicional - Op 2'!$A$22,Q140='Adicional - Op 2'!$A$23,Q140='Adicional - Op 2'!$A$24,Q140='Adicional - Op 2'!$A$25,Q140='Adicional - Op 2'!$A$26,Q140='Adicional - Op 2'!$A$27,Q140='Adicional - Op 2'!$A$28,Q140='Adicional - Op 2'!$A$29,Q140='Adicional - Op 2'!$A$30),"B","")</f>
        <v/>
      </c>
      <c r="T140" s="282" t="str">
        <f>IF(OR(Q140='Adicional - Op 2'!$A$31,Q140='Adicional - Op 2'!$A$32,Q140='Adicional - Op 2'!$A$33,Q140='Adicional - Op 2'!$A$34),"C","")</f>
        <v/>
      </c>
      <c r="U140" s="282" t="str">
        <f>IF(OR(Q140='Adicional - Op 2'!$A$35,Q140='Adicional - Op 2'!$A$36,Q140='Adicional - Op 2'!$A$37),"D","")</f>
        <v/>
      </c>
      <c r="V140" s="282" t="str">
        <f>IF(OR(Q140='Adicional - Op 2'!$A$38,Q140='Adicional - Op 2'!$A$39,Q140='Adicional - Op 2'!$A$40,Q140='Adicional - Op 2'!$A$41,Q140='Adicional - Op 2'!$A$42,Q140='Adicional - Op 2'!$A$43),"E","")</f>
        <v/>
      </c>
      <c r="W140" s="282" t="str">
        <f>IF(OR(Q140='Adicional - Op 2'!$A$44,Q140='Adicional - Op 2'!$A$45),"F","")</f>
        <v>F</v>
      </c>
      <c r="X140" s="295" t="str">
        <f t="shared" si="46"/>
        <v>F</v>
      </c>
      <c r="Y140" s="296" t="str">
        <f>IF(P140=X140, "OK", MAL)</f>
        <v>OK</v>
      </c>
      <c r="Z140" s="73">
        <v>26763</v>
      </c>
      <c r="AA140" s="17">
        <v>23313</v>
      </c>
      <c r="AB140" s="17">
        <v>19094</v>
      </c>
      <c r="AC140" s="17">
        <v>16019</v>
      </c>
      <c r="AD140" s="17">
        <v>13817</v>
      </c>
      <c r="AE140" s="20">
        <v>13293</v>
      </c>
      <c r="AF140" s="70" t="str">
        <f t="shared" si="48"/>
        <v>5</v>
      </c>
      <c r="AG140" s="61" t="str">
        <f t="shared" si="49"/>
        <v>5</v>
      </c>
      <c r="AH140" s="61" t="str">
        <f t="shared" si="50"/>
        <v>5</v>
      </c>
      <c r="AI140" s="61" t="str">
        <f t="shared" si="51"/>
        <v>5</v>
      </c>
      <c r="AJ140" s="61" t="str">
        <f t="shared" si="52"/>
        <v>5</v>
      </c>
      <c r="AK140" s="62" t="str">
        <f t="shared" si="53"/>
        <v>5</v>
      </c>
      <c r="AL140" s="77">
        <f t="shared" si="54"/>
        <v>1.555703992896615</v>
      </c>
      <c r="AM140" s="78">
        <f t="shared" si="55"/>
        <v>1.9158106502332948</v>
      </c>
      <c r="AN140" s="78">
        <f t="shared" si="56"/>
        <v>1.6767683992949853</v>
      </c>
      <c r="AO140" s="78">
        <f t="shared" si="57"/>
        <v>1.4897457162959908</v>
      </c>
      <c r="AP140" s="79">
        <f t="shared" si="58"/>
        <v>0.38736971642590418</v>
      </c>
      <c r="AQ140" s="1" t="str">
        <f t="shared" si="59"/>
        <v>Pampeana5</v>
      </c>
      <c r="AR140" s="1" t="str">
        <f t="shared" si="60"/>
        <v>Buenos Aires5</v>
      </c>
      <c r="AS140" s="1" t="str">
        <f t="shared" si="61"/>
        <v>Intermedias</v>
      </c>
      <c r="AT140" s="1" t="str">
        <f t="shared" si="62"/>
        <v>Pampeana</v>
      </c>
      <c r="AU140" s="1" t="str">
        <f t="shared" si="63"/>
        <v>IntermediasPampeana</v>
      </c>
    </row>
    <row r="141" spans="1:47" x14ac:dyDescent="0.25">
      <c r="A141" s="45" t="s">
        <v>884</v>
      </c>
      <c r="B141" s="46" t="s">
        <v>885</v>
      </c>
      <c r="C141" s="46" t="s">
        <v>882</v>
      </c>
      <c r="D141" s="3" t="str">
        <f>VLOOKUP(C141,Regiones!B$4:C$27,2)</f>
        <v>Pampeana</v>
      </c>
      <c r="E141" s="50"/>
      <c r="F141" s="50"/>
      <c r="G141" s="50"/>
      <c r="H141" s="50" t="s">
        <v>4</v>
      </c>
      <c r="I141" s="50" t="s">
        <v>203</v>
      </c>
      <c r="J141" s="50" t="s">
        <v>6</v>
      </c>
      <c r="K141" s="53"/>
      <c r="L141" s="53" t="s">
        <v>6</v>
      </c>
      <c r="M141" s="289">
        <v>10</v>
      </c>
      <c r="N141" s="281" t="str">
        <f t="shared" si="44"/>
        <v>F10</v>
      </c>
      <c r="O141" s="282" t="str">
        <f>VLOOKUP(N141,'Adicional - Op 1'!$A$3:$B$79,2)</f>
        <v>F</v>
      </c>
      <c r="P141" s="293" t="str">
        <f t="shared" si="47"/>
        <v>F</v>
      </c>
      <c r="Q141" s="294" t="str">
        <f t="shared" si="45"/>
        <v>F10</v>
      </c>
      <c r="R141" s="282" t="str">
        <f>IF(OR(Q141='Adicional - Op 2'!$A$6,Q141='Adicional - Op 2'!$A$7, Q141='Adicional - Op 2'!$A$8,Q141='Adicional - Op 2'!$A$9,Q141='Adicional - Op 2'!$A$10,Q141='Adicional - Op 2'!$A$11,Q141='Adicional - Op 2'!$A$12,Q141='Adicional - Op 2'!$A$13,Q141='Adicional - Op 2'!$A$14), "A", "")</f>
        <v/>
      </c>
      <c r="S141" s="282" t="str">
        <f>IF(OR(Q141='Adicional - Op 2'!$A$15,Q141='Adicional - Op 2'!$A$16,Q141='Adicional - Op 2'!$A$17,Q141='Adicional - Op 2'!$A$18,Q141='Adicional - Op 2'!$A$19,Q141='Adicional - Op 2'!$A$20,Q141='Adicional - Op 2'!$A$21,Q141='Adicional - Op 2'!$A$22,Q141='Adicional - Op 2'!$A$23,Q141='Adicional - Op 2'!$A$24,Q141='Adicional - Op 2'!$A$25,Q141='Adicional - Op 2'!$A$26,Q141='Adicional - Op 2'!$A$27,Q141='Adicional - Op 2'!$A$28,Q141='Adicional - Op 2'!$A$29,Q141='Adicional - Op 2'!$A$30),"B","")</f>
        <v/>
      </c>
      <c r="T141" s="282" t="str">
        <f>IF(OR(Q141='Adicional - Op 2'!$A$31,Q141='Adicional - Op 2'!$A$32,Q141='Adicional - Op 2'!$A$33,Q141='Adicional - Op 2'!$A$34),"C","")</f>
        <v/>
      </c>
      <c r="U141" s="282" t="str">
        <f>IF(OR(Q141='Adicional - Op 2'!$A$35,Q141='Adicional - Op 2'!$A$36,Q141='Adicional - Op 2'!$A$37),"D","")</f>
        <v/>
      </c>
      <c r="V141" s="282" t="str">
        <f>IF(OR(Q141='Adicional - Op 2'!$A$38,Q141='Adicional - Op 2'!$A$39,Q141='Adicional - Op 2'!$A$40,Q141='Adicional - Op 2'!$A$41,Q141='Adicional - Op 2'!$A$42,Q141='Adicional - Op 2'!$A$43),"E","")</f>
        <v/>
      </c>
      <c r="W141" s="282" t="str">
        <f>IF(OR(Q141='Adicional - Op 2'!$A$44,Q141='Adicional - Op 2'!$A$45),"F","")</f>
        <v>F</v>
      </c>
      <c r="X141" s="295" t="str">
        <f t="shared" si="46"/>
        <v>F</v>
      </c>
      <c r="Y141" s="296" t="str">
        <f>IF(P141=X141, "OK", MAL)</f>
        <v>OK</v>
      </c>
      <c r="Z141" s="74">
        <v>26649</v>
      </c>
      <c r="AA141" s="12">
        <v>25401</v>
      </c>
      <c r="AB141" s="12">
        <v>22048</v>
      </c>
      <c r="AC141" s="12">
        <v>20888</v>
      </c>
      <c r="AD141" s="12">
        <v>12714</v>
      </c>
      <c r="AE141" s="13">
        <v>11862</v>
      </c>
      <c r="AF141" s="70" t="str">
        <f t="shared" si="48"/>
        <v>5</v>
      </c>
      <c r="AG141" s="61" t="str">
        <f t="shared" si="49"/>
        <v>5</v>
      </c>
      <c r="AH141" s="61" t="str">
        <f t="shared" si="50"/>
        <v>5</v>
      </c>
      <c r="AI141" s="61" t="str">
        <f t="shared" si="51"/>
        <v>5</v>
      </c>
      <c r="AJ141" s="61" t="str">
        <f t="shared" si="52"/>
        <v>5</v>
      </c>
      <c r="AK141" s="62" t="str">
        <f t="shared" si="53"/>
        <v>5</v>
      </c>
      <c r="AL141" s="77">
        <f t="shared" si="54"/>
        <v>0.53794154865918464</v>
      </c>
      <c r="AM141" s="78">
        <f t="shared" si="55"/>
        <v>1.3547857424975198</v>
      </c>
      <c r="AN141" s="78">
        <f t="shared" si="56"/>
        <v>0.51312129401516193</v>
      </c>
      <c r="AO141" s="78">
        <f t="shared" si="57"/>
        <v>5.0900176970363846</v>
      </c>
      <c r="AP141" s="79">
        <f t="shared" si="58"/>
        <v>0.69604858670333858</v>
      </c>
      <c r="AQ141" s="1" t="str">
        <f t="shared" si="59"/>
        <v>Pampeana5</v>
      </c>
      <c r="AR141" s="1" t="str">
        <f t="shared" si="60"/>
        <v>Santiago del Estero5</v>
      </c>
      <c r="AS141" s="1" t="str">
        <f t="shared" si="61"/>
        <v>Intermedias</v>
      </c>
      <c r="AT141" s="1" t="str">
        <f t="shared" si="62"/>
        <v>Pampeana</v>
      </c>
      <c r="AU141" s="1" t="str">
        <f t="shared" si="63"/>
        <v>IntermediasPampeana</v>
      </c>
    </row>
    <row r="142" spans="1:47" x14ac:dyDescent="0.25">
      <c r="A142" s="60" t="s">
        <v>208</v>
      </c>
      <c r="B142" s="9" t="s">
        <v>55</v>
      </c>
      <c r="C142" s="9" t="s">
        <v>199</v>
      </c>
      <c r="D142" s="3" t="str">
        <f>VLOOKUP(C142,Regiones!B$4:C$27,2)</f>
        <v>Noreste</v>
      </c>
      <c r="E142" s="10"/>
      <c r="F142" s="10"/>
      <c r="G142" s="10"/>
      <c r="H142" s="10" t="s">
        <v>4</v>
      </c>
      <c r="I142" s="10" t="s">
        <v>203</v>
      </c>
      <c r="J142" s="10" t="s">
        <v>6</v>
      </c>
      <c r="K142" s="11"/>
      <c r="L142" s="11" t="s">
        <v>6</v>
      </c>
      <c r="M142" s="289">
        <v>10</v>
      </c>
      <c r="N142" s="281" t="str">
        <f t="shared" si="44"/>
        <v>F10</v>
      </c>
      <c r="O142" s="282" t="str">
        <f>VLOOKUP(N142,'Adicional - Op 1'!$A$3:$B$79,2)</f>
        <v>F</v>
      </c>
      <c r="P142" s="293" t="str">
        <f t="shared" si="47"/>
        <v>F</v>
      </c>
      <c r="Q142" s="294" t="str">
        <f t="shared" si="45"/>
        <v>F10</v>
      </c>
      <c r="R142" s="282" t="str">
        <f>IF(OR(Q142='Adicional - Op 2'!$A$6,Q142='Adicional - Op 2'!$A$7, Q142='Adicional - Op 2'!$A$8,Q142='Adicional - Op 2'!$A$9,Q142='Adicional - Op 2'!$A$10,Q142='Adicional - Op 2'!$A$11,Q142='Adicional - Op 2'!$A$12,Q142='Adicional - Op 2'!$A$13,Q142='Adicional - Op 2'!$A$14), "A", "")</f>
        <v/>
      </c>
      <c r="S142" s="282" t="str">
        <f>IF(OR(Q142='Adicional - Op 2'!$A$15,Q142='Adicional - Op 2'!$A$16,Q142='Adicional - Op 2'!$A$17,Q142='Adicional - Op 2'!$A$18,Q142='Adicional - Op 2'!$A$19,Q142='Adicional - Op 2'!$A$20,Q142='Adicional - Op 2'!$A$21,Q142='Adicional - Op 2'!$A$22,Q142='Adicional - Op 2'!$A$23,Q142='Adicional - Op 2'!$A$24,Q142='Adicional - Op 2'!$A$25,Q142='Adicional - Op 2'!$A$26,Q142='Adicional - Op 2'!$A$27,Q142='Adicional - Op 2'!$A$28,Q142='Adicional - Op 2'!$A$29,Q142='Adicional - Op 2'!$A$30),"B","")</f>
        <v/>
      </c>
      <c r="T142" s="282" t="str">
        <f>IF(OR(Q142='Adicional - Op 2'!$A$31,Q142='Adicional - Op 2'!$A$32,Q142='Adicional - Op 2'!$A$33,Q142='Adicional - Op 2'!$A$34),"C","")</f>
        <v/>
      </c>
      <c r="U142" s="282" t="str">
        <f>IF(OR(Q142='Adicional - Op 2'!$A$35,Q142='Adicional - Op 2'!$A$36,Q142='Adicional - Op 2'!$A$37),"D","")</f>
        <v/>
      </c>
      <c r="V142" s="282" t="str">
        <f>IF(OR(Q142='Adicional - Op 2'!$A$38,Q142='Adicional - Op 2'!$A$39,Q142='Adicional - Op 2'!$A$40,Q142='Adicional - Op 2'!$A$41,Q142='Adicional - Op 2'!$A$42,Q142='Adicional - Op 2'!$A$43),"E","")</f>
        <v/>
      </c>
      <c r="W142" s="282" t="str">
        <f>IF(OR(Q142='Adicional - Op 2'!$A$44,Q142='Adicional - Op 2'!$A$45),"F","")</f>
        <v>F</v>
      </c>
      <c r="X142" s="295" t="str">
        <f t="shared" si="46"/>
        <v>F</v>
      </c>
      <c r="Y142" s="296" t="str">
        <f>IF(P142=X142, "OK", MAL)</f>
        <v>OK</v>
      </c>
      <c r="Z142" s="74">
        <v>26497</v>
      </c>
      <c r="AA142" s="12">
        <v>22573</v>
      </c>
      <c r="AB142" s="12">
        <v>15836</v>
      </c>
      <c r="AC142" s="12">
        <v>13031</v>
      </c>
      <c r="AD142" s="12">
        <v>7975</v>
      </c>
      <c r="AE142" s="13">
        <v>8000</v>
      </c>
      <c r="AF142" s="70" t="str">
        <f t="shared" si="48"/>
        <v>5</v>
      </c>
      <c r="AG142" s="61" t="str">
        <f t="shared" si="49"/>
        <v>5</v>
      </c>
      <c r="AH142" s="61" t="str">
        <f t="shared" si="50"/>
        <v>5</v>
      </c>
      <c r="AI142" s="61" t="str">
        <f t="shared" si="51"/>
        <v>5</v>
      </c>
      <c r="AJ142" s="61" t="str">
        <f t="shared" si="52"/>
        <v>6</v>
      </c>
      <c r="AK142" s="62" t="str">
        <f t="shared" si="53"/>
        <v>6</v>
      </c>
      <c r="AL142" s="77">
        <f t="shared" si="54"/>
        <v>1.8089750695838811</v>
      </c>
      <c r="AM142" s="78">
        <f t="shared" si="55"/>
        <v>3.4268838392257495</v>
      </c>
      <c r="AN142" s="78">
        <f t="shared" si="56"/>
        <v>1.8633088112357865</v>
      </c>
      <c r="AO142" s="78">
        <f t="shared" si="57"/>
        <v>5.0327424639033866</v>
      </c>
      <c r="AP142" s="79">
        <f t="shared" si="58"/>
        <v>-3.1294032485068062E-2</v>
      </c>
      <c r="AQ142" s="1" t="str">
        <f t="shared" si="59"/>
        <v>Noreste5</v>
      </c>
      <c r="AR142" s="1" t="str">
        <f t="shared" si="60"/>
        <v>Chaco5</v>
      </c>
      <c r="AS142" s="1" t="str">
        <f t="shared" si="61"/>
        <v>Intermedias</v>
      </c>
      <c r="AT142" s="1" t="str">
        <f t="shared" si="62"/>
        <v>Resto Extra Pampeana</v>
      </c>
      <c r="AU142" s="1" t="str">
        <f t="shared" si="63"/>
        <v>IntermediasResto Extra Pampeana</v>
      </c>
    </row>
    <row r="143" spans="1:47" x14ac:dyDescent="0.25">
      <c r="A143" s="5" t="s">
        <v>72</v>
      </c>
      <c r="B143" s="6" t="s">
        <v>72</v>
      </c>
      <c r="C143" s="6" t="s">
        <v>36</v>
      </c>
      <c r="D143" s="3" t="str">
        <f>VLOOKUP(C143,Regiones!B$4:C$27,2)</f>
        <v>Pampeana</v>
      </c>
      <c r="E143" s="16"/>
      <c r="F143" s="16"/>
      <c r="G143" s="16"/>
      <c r="H143" s="16"/>
      <c r="I143" s="16" t="s">
        <v>203</v>
      </c>
      <c r="J143" s="16" t="s">
        <v>21</v>
      </c>
      <c r="K143" s="4">
        <v>10</v>
      </c>
      <c r="L143" s="4" t="s">
        <v>21</v>
      </c>
      <c r="M143" s="289">
        <v>10</v>
      </c>
      <c r="N143" s="281" t="str">
        <f t="shared" si="44"/>
        <v>C10</v>
      </c>
      <c r="O143" s="282" t="str">
        <f>VLOOKUP(N143,'Adicional - Op 1'!$A$3:$B$79,2)</f>
        <v>C</v>
      </c>
      <c r="P143" s="293" t="str">
        <f t="shared" si="47"/>
        <v>C</v>
      </c>
      <c r="Q143" s="294" t="str">
        <f t="shared" si="45"/>
        <v>C10</v>
      </c>
      <c r="R143" s="282" t="str">
        <f>IF(OR(Q143='Adicional - Op 2'!$A$6,Q143='Adicional - Op 2'!$A$7, Q143='Adicional - Op 2'!$A$8,Q143='Adicional - Op 2'!$A$9,Q143='Adicional - Op 2'!$A$10,Q143='Adicional - Op 2'!$A$11,Q143='Adicional - Op 2'!$A$12,Q143='Adicional - Op 2'!$A$13,Q143='Adicional - Op 2'!$A$14), "A", "")</f>
        <v/>
      </c>
      <c r="S143" s="282" t="str">
        <f>IF(OR(Q143='Adicional - Op 2'!$A$15,Q143='Adicional - Op 2'!$A$16,Q143='Adicional - Op 2'!$A$17,Q143='Adicional - Op 2'!$A$18,Q143='Adicional - Op 2'!$A$19,Q143='Adicional - Op 2'!$A$20,Q143='Adicional - Op 2'!$A$21,Q143='Adicional - Op 2'!$A$22,Q143='Adicional - Op 2'!$A$23,Q143='Adicional - Op 2'!$A$24,Q143='Adicional - Op 2'!$A$25,Q143='Adicional - Op 2'!$A$26,Q143='Adicional - Op 2'!$A$27,Q143='Adicional - Op 2'!$A$28,Q143='Adicional - Op 2'!$A$29,Q143='Adicional - Op 2'!$A$30),"B","")</f>
        <v/>
      </c>
      <c r="T143" s="282" t="str">
        <f>IF(OR(Q143='Adicional - Op 2'!$A$31,Q143='Adicional - Op 2'!$A$32,Q143='Adicional - Op 2'!$A$33,Q143='Adicional - Op 2'!$A$34),"C","")</f>
        <v>C</v>
      </c>
      <c r="U143" s="282" t="str">
        <f>IF(OR(Q143='Adicional - Op 2'!$A$35,Q143='Adicional - Op 2'!$A$36,Q143='Adicional - Op 2'!$A$37),"D","")</f>
        <v/>
      </c>
      <c r="V143" s="282" t="str">
        <f>IF(OR(Q143='Adicional - Op 2'!$A$38,Q143='Adicional - Op 2'!$A$39,Q143='Adicional - Op 2'!$A$40,Q143='Adicional - Op 2'!$A$41,Q143='Adicional - Op 2'!$A$42,Q143='Adicional - Op 2'!$A$43),"E","")</f>
        <v/>
      </c>
      <c r="W143" s="282" t="str">
        <f>IF(OR(Q143='Adicional - Op 2'!$A$44,Q143='Adicional - Op 2'!$A$45),"F","")</f>
        <v/>
      </c>
      <c r="X143" s="295" t="str">
        <f t="shared" si="46"/>
        <v>C</v>
      </c>
      <c r="Y143" s="296" t="str">
        <f>IF(P143=X143, "OK", MAL)</f>
        <v>OK</v>
      </c>
      <c r="Z143" s="73">
        <v>26400</v>
      </c>
      <c r="AA143" s="17">
        <v>24336</v>
      </c>
      <c r="AB143" s="17">
        <v>20999</v>
      </c>
      <c r="AC143" s="17">
        <v>17754</v>
      </c>
      <c r="AD143" s="17">
        <v>13503</v>
      </c>
      <c r="AE143" s="20">
        <v>11585</v>
      </c>
      <c r="AF143" s="70" t="str">
        <f t="shared" si="48"/>
        <v>5</v>
      </c>
      <c r="AG143" s="61" t="str">
        <f t="shared" si="49"/>
        <v>5</v>
      </c>
      <c r="AH143" s="61" t="str">
        <f t="shared" si="50"/>
        <v>5</v>
      </c>
      <c r="AI143" s="61" t="str">
        <f t="shared" si="51"/>
        <v>5</v>
      </c>
      <c r="AJ143" s="61" t="str">
        <f t="shared" si="52"/>
        <v>5</v>
      </c>
      <c r="AK143" s="62" t="str">
        <f t="shared" si="53"/>
        <v>5</v>
      </c>
      <c r="AL143" s="77">
        <f t="shared" si="54"/>
        <v>0.91475445063877903</v>
      </c>
      <c r="AM143" s="78">
        <f t="shared" si="55"/>
        <v>1.4117923451072838</v>
      </c>
      <c r="AN143" s="78">
        <f t="shared" si="56"/>
        <v>1.6023226622523576</v>
      </c>
      <c r="AO143" s="78">
        <f t="shared" si="57"/>
        <v>2.7747892263023584</v>
      </c>
      <c r="AP143" s="79">
        <f t="shared" si="58"/>
        <v>1.5438026404586009</v>
      </c>
      <c r="AQ143" s="1" t="str">
        <f t="shared" si="59"/>
        <v>Pampeana5</v>
      </c>
      <c r="AR143" s="1" t="str">
        <f t="shared" si="60"/>
        <v>Buenos Aires5</v>
      </c>
      <c r="AS143" s="1" t="str">
        <f t="shared" si="61"/>
        <v>Intermedias</v>
      </c>
      <c r="AT143" s="1" t="str">
        <f t="shared" si="62"/>
        <v>Pampeana</v>
      </c>
      <c r="AU143" s="1" t="str">
        <f t="shared" si="63"/>
        <v>IntermediasPampeana</v>
      </c>
    </row>
    <row r="144" spans="1:47" x14ac:dyDescent="0.25">
      <c r="A144" s="5" t="s">
        <v>1341</v>
      </c>
      <c r="B144" s="6" t="s">
        <v>73</v>
      </c>
      <c r="C144" s="6" t="s">
        <v>36</v>
      </c>
      <c r="D144" s="3" t="str">
        <f>VLOOKUP(C144,Regiones!B$4:C$27,2)</f>
        <v>Pampeana</v>
      </c>
      <c r="E144" s="16"/>
      <c r="F144" s="16"/>
      <c r="G144" s="16"/>
      <c r="H144" s="16"/>
      <c r="I144" s="16" t="s">
        <v>203</v>
      </c>
      <c r="J144" s="16" t="s">
        <v>6</v>
      </c>
      <c r="K144" s="4">
        <v>10</v>
      </c>
      <c r="L144" s="4" t="s">
        <v>6</v>
      </c>
      <c r="M144" s="289">
        <v>10</v>
      </c>
      <c r="N144" s="281" t="str">
        <f t="shared" si="44"/>
        <v>F10</v>
      </c>
      <c r="O144" s="282" t="str">
        <f>VLOOKUP(N144,'Adicional - Op 1'!$A$3:$B$79,2)</f>
        <v>F</v>
      </c>
      <c r="P144" s="293" t="str">
        <f t="shared" si="47"/>
        <v>F</v>
      </c>
      <c r="Q144" s="294" t="str">
        <f t="shared" si="45"/>
        <v>F10</v>
      </c>
      <c r="R144" s="282" t="str">
        <f>IF(OR(Q144='Adicional - Op 2'!$A$6,Q144='Adicional - Op 2'!$A$7, Q144='Adicional - Op 2'!$A$8,Q144='Adicional - Op 2'!$A$9,Q144='Adicional - Op 2'!$A$10,Q144='Adicional - Op 2'!$A$11,Q144='Adicional - Op 2'!$A$12,Q144='Adicional - Op 2'!$A$13,Q144='Adicional - Op 2'!$A$14), "A", "")</f>
        <v/>
      </c>
      <c r="S144" s="282" t="str">
        <f>IF(OR(Q144='Adicional - Op 2'!$A$15,Q144='Adicional - Op 2'!$A$16,Q144='Adicional - Op 2'!$A$17,Q144='Adicional - Op 2'!$A$18,Q144='Adicional - Op 2'!$A$19,Q144='Adicional - Op 2'!$A$20,Q144='Adicional - Op 2'!$A$21,Q144='Adicional - Op 2'!$A$22,Q144='Adicional - Op 2'!$A$23,Q144='Adicional - Op 2'!$A$24,Q144='Adicional - Op 2'!$A$25,Q144='Adicional - Op 2'!$A$26,Q144='Adicional - Op 2'!$A$27,Q144='Adicional - Op 2'!$A$28,Q144='Adicional - Op 2'!$A$29,Q144='Adicional - Op 2'!$A$30),"B","")</f>
        <v/>
      </c>
      <c r="T144" s="282" t="str">
        <f>IF(OR(Q144='Adicional - Op 2'!$A$31,Q144='Adicional - Op 2'!$A$32,Q144='Adicional - Op 2'!$A$33,Q144='Adicional - Op 2'!$A$34),"C","")</f>
        <v/>
      </c>
      <c r="U144" s="282" t="str">
        <f>IF(OR(Q144='Adicional - Op 2'!$A$35,Q144='Adicional - Op 2'!$A$36,Q144='Adicional - Op 2'!$A$37),"D","")</f>
        <v/>
      </c>
      <c r="V144" s="282" t="str">
        <f>IF(OR(Q144='Adicional - Op 2'!$A$38,Q144='Adicional - Op 2'!$A$39,Q144='Adicional - Op 2'!$A$40,Q144='Adicional - Op 2'!$A$41,Q144='Adicional - Op 2'!$A$42,Q144='Adicional - Op 2'!$A$43),"E","")</f>
        <v/>
      </c>
      <c r="W144" s="282" t="str">
        <f>IF(OR(Q144='Adicional - Op 2'!$A$44,Q144='Adicional - Op 2'!$A$45),"F","")</f>
        <v>F</v>
      </c>
      <c r="X144" s="295" t="str">
        <f t="shared" si="46"/>
        <v>F</v>
      </c>
      <c r="Y144" s="296" t="str">
        <f>IF(P144=X144, "OK", MAL)</f>
        <v>OK</v>
      </c>
      <c r="Z144" s="73">
        <v>26242</v>
      </c>
      <c r="AA144" s="17">
        <v>24094</v>
      </c>
      <c r="AB144" s="17">
        <v>23113</v>
      </c>
      <c r="AC144" s="17">
        <v>16426</v>
      </c>
      <c r="AD144" s="17">
        <v>18643</v>
      </c>
      <c r="AE144" s="20">
        <v>15750</v>
      </c>
      <c r="AF144" s="70" t="str">
        <f t="shared" si="48"/>
        <v>5</v>
      </c>
      <c r="AG144" s="61" t="str">
        <f t="shared" si="49"/>
        <v>5</v>
      </c>
      <c r="AH144" s="61" t="str">
        <f t="shared" si="50"/>
        <v>5</v>
      </c>
      <c r="AI144" s="61" t="str">
        <f t="shared" si="51"/>
        <v>5</v>
      </c>
      <c r="AJ144" s="61" t="str">
        <f t="shared" si="52"/>
        <v>5</v>
      </c>
      <c r="AK144" s="62" t="str">
        <f t="shared" si="53"/>
        <v>5</v>
      </c>
      <c r="AL144" s="77">
        <f t="shared" si="54"/>
        <v>0.9598155998209621</v>
      </c>
      <c r="AM144" s="78">
        <f t="shared" si="55"/>
        <v>0.39591110520140721</v>
      </c>
      <c r="AN144" s="78">
        <f t="shared" si="56"/>
        <v>3.2870516931803011</v>
      </c>
      <c r="AO144" s="78">
        <f t="shared" si="57"/>
        <v>-1.2580722171790011</v>
      </c>
      <c r="AP144" s="79">
        <f t="shared" si="58"/>
        <v>1.7006021123350892</v>
      </c>
      <c r="AQ144" s="1" t="str">
        <f t="shared" si="59"/>
        <v>Pampeana5</v>
      </c>
      <c r="AR144" s="1" t="str">
        <f t="shared" si="60"/>
        <v>Buenos Aires5</v>
      </c>
      <c r="AS144" s="1" t="str">
        <f t="shared" si="61"/>
        <v>Intermedias</v>
      </c>
      <c r="AT144" s="1" t="str">
        <f t="shared" si="62"/>
        <v>Pampeana</v>
      </c>
      <c r="AU144" s="1" t="str">
        <f t="shared" si="63"/>
        <v>IntermediasPampeana</v>
      </c>
    </row>
    <row r="145" spans="1:47" x14ac:dyDescent="0.25">
      <c r="A145" s="5" t="s">
        <v>74</v>
      </c>
      <c r="B145" s="6" t="s">
        <v>74</v>
      </c>
      <c r="C145" s="6" t="s">
        <v>36</v>
      </c>
      <c r="D145" s="3" t="str">
        <f>VLOOKUP(C145,Regiones!B$4:C$27,2)</f>
        <v>Pampeana</v>
      </c>
      <c r="E145" s="16"/>
      <c r="F145" s="16"/>
      <c r="G145" s="16"/>
      <c r="H145" s="16"/>
      <c r="I145" s="16" t="s">
        <v>203</v>
      </c>
      <c r="J145" s="16" t="s">
        <v>6</v>
      </c>
      <c r="K145" s="4">
        <v>10</v>
      </c>
      <c r="L145" s="4" t="s">
        <v>6</v>
      </c>
      <c r="M145" s="289">
        <v>10</v>
      </c>
      <c r="N145" s="281" t="str">
        <f t="shared" si="44"/>
        <v>F10</v>
      </c>
      <c r="O145" s="282" t="str">
        <f>VLOOKUP(N145,'Adicional - Op 1'!$A$3:$B$79,2)</f>
        <v>F</v>
      </c>
      <c r="P145" s="293" t="str">
        <f t="shared" si="47"/>
        <v>F</v>
      </c>
      <c r="Q145" s="294" t="str">
        <f t="shared" si="45"/>
        <v>F10</v>
      </c>
      <c r="R145" s="282" t="str">
        <f>IF(OR(Q145='Adicional - Op 2'!$A$6,Q145='Adicional - Op 2'!$A$7, Q145='Adicional - Op 2'!$A$8,Q145='Adicional - Op 2'!$A$9,Q145='Adicional - Op 2'!$A$10,Q145='Adicional - Op 2'!$A$11,Q145='Adicional - Op 2'!$A$12,Q145='Adicional - Op 2'!$A$13,Q145='Adicional - Op 2'!$A$14), "A", "")</f>
        <v/>
      </c>
      <c r="S145" s="282" t="str">
        <f>IF(OR(Q145='Adicional - Op 2'!$A$15,Q145='Adicional - Op 2'!$A$16,Q145='Adicional - Op 2'!$A$17,Q145='Adicional - Op 2'!$A$18,Q145='Adicional - Op 2'!$A$19,Q145='Adicional - Op 2'!$A$20,Q145='Adicional - Op 2'!$A$21,Q145='Adicional - Op 2'!$A$22,Q145='Adicional - Op 2'!$A$23,Q145='Adicional - Op 2'!$A$24,Q145='Adicional - Op 2'!$A$25,Q145='Adicional - Op 2'!$A$26,Q145='Adicional - Op 2'!$A$27,Q145='Adicional - Op 2'!$A$28,Q145='Adicional - Op 2'!$A$29,Q145='Adicional - Op 2'!$A$30),"B","")</f>
        <v/>
      </c>
      <c r="T145" s="282" t="str">
        <f>IF(OR(Q145='Adicional - Op 2'!$A$31,Q145='Adicional - Op 2'!$A$32,Q145='Adicional - Op 2'!$A$33,Q145='Adicional - Op 2'!$A$34),"C","")</f>
        <v/>
      </c>
      <c r="U145" s="282" t="str">
        <f>IF(OR(Q145='Adicional - Op 2'!$A$35,Q145='Adicional - Op 2'!$A$36,Q145='Adicional - Op 2'!$A$37),"D","")</f>
        <v/>
      </c>
      <c r="V145" s="282" t="str">
        <f>IF(OR(Q145='Adicional - Op 2'!$A$38,Q145='Adicional - Op 2'!$A$39,Q145='Adicional - Op 2'!$A$40,Q145='Adicional - Op 2'!$A$41,Q145='Adicional - Op 2'!$A$42,Q145='Adicional - Op 2'!$A$43),"E","")</f>
        <v/>
      </c>
      <c r="W145" s="282" t="str">
        <f>IF(OR(Q145='Adicional - Op 2'!$A$44,Q145='Adicional - Op 2'!$A$45),"F","")</f>
        <v>F</v>
      </c>
      <c r="X145" s="295" t="str">
        <f t="shared" si="46"/>
        <v>F</v>
      </c>
      <c r="Y145" s="296" t="str">
        <f>IF(P145=X145, "OK", MAL)</f>
        <v>OK</v>
      </c>
      <c r="Z145" s="73">
        <v>25940</v>
      </c>
      <c r="AA145" s="17">
        <v>24120</v>
      </c>
      <c r="AB145" s="17">
        <v>22060</v>
      </c>
      <c r="AC145" s="17">
        <v>19751</v>
      </c>
      <c r="AD145" s="17">
        <v>17414</v>
      </c>
      <c r="AE145" s="20">
        <v>16003</v>
      </c>
      <c r="AF145" s="70" t="str">
        <f t="shared" si="48"/>
        <v>5</v>
      </c>
      <c r="AG145" s="61" t="str">
        <f t="shared" si="49"/>
        <v>5</v>
      </c>
      <c r="AH145" s="61" t="str">
        <f t="shared" si="50"/>
        <v>5</v>
      </c>
      <c r="AI145" s="61" t="str">
        <f t="shared" si="51"/>
        <v>5</v>
      </c>
      <c r="AJ145" s="61" t="str">
        <f t="shared" si="52"/>
        <v>5</v>
      </c>
      <c r="AK145" s="62" t="str">
        <f t="shared" si="53"/>
        <v>5</v>
      </c>
      <c r="AL145" s="77">
        <f t="shared" si="54"/>
        <v>0.81701984084115631</v>
      </c>
      <c r="AM145" s="78">
        <f t="shared" si="55"/>
        <v>0.85223610644094194</v>
      </c>
      <c r="AN145" s="78">
        <f t="shared" si="56"/>
        <v>1.0524876962746483</v>
      </c>
      <c r="AO145" s="78">
        <f t="shared" si="57"/>
        <v>1.2672589519732012</v>
      </c>
      <c r="AP145" s="79">
        <f t="shared" si="58"/>
        <v>0.84856281324117289</v>
      </c>
      <c r="AQ145" s="1" t="str">
        <f t="shared" si="59"/>
        <v>Pampeana5</v>
      </c>
      <c r="AR145" s="1" t="str">
        <f t="shared" si="60"/>
        <v>Buenos Aires5</v>
      </c>
      <c r="AS145" s="1" t="str">
        <f t="shared" si="61"/>
        <v>Intermedias</v>
      </c>
      <c r="AT145" s="1" t="str">
        <f t="shared" si="62"/>
        <v>Pampeana</v>
      </c>
      <c r="AU145" s="1" t="str">
        <f t="shared" si="63"/>
        <v>IntermediasPampeana</v>
      </c>
    </row>
    <row r="146" spans="1:47" x14ac:dyDescent="0.25">
      <c r="A146" s="2" t="s">
        <v>75</v>
      </c>
      <c r="B146" s="3" t="s">
        <v>75</v>
      </c>
      <c r="C146" s="3" t="s">
        <v>36</v>
      </c>
      <c r="D146" s="3" t="str">
        <f>VLOOKUP(C146,Regiones!B$4:C$27,2)</f>
        <v>Pampeana</v>
      </c>
      <c r="E146" s="16" t="s">
        <v>2</v>
      </c>
      <c r="F146" s="16"/>
      <c r="G146" s="16"/>
      <c r="H146" s="16"/>
      <c r="I146" s="16" t="s">
        <v>13</v>
      </c>
      <c r="J146" s="16" t="s">
        <v>3</v>
      </c>
      <c r="K146" s="4">
        <v>10</v>
      </c>
      <c r="L146" s="4" t="s">
        <v>3</v>
      </c>
      <c r="M146" s="289">
        <v>10</v>
      </c>
      <c r="N146" s="281" t="str">
        <f t="shared" si="44"/>
        <v>E10</v>
      </c>
      <c r="O146" s="282" t="str">
        <f>VLOOKUP(N146,'Adicional - Op 1'!$A$3:$B$79,2)</f>
        <v>E</v>
      </c>
      <c r="P146" s="293" t="str">
        <f t="shared" si="47"/>
        <v>E</v>
      </c>
      <c r="Q146" s="294" t="str">
        <f t="shared" si="45"/>
        <v>E10</v>
      </c>
      <c r="R146" s="282" t="str">
        <f>IF(OR(Q146='Adicional - Op 2'!$A$6,Q146='Adicional - Op 2'!$A$7, Q146='Adicional - Op 2'!$A$8,Q146='Adicional - Op 2'!$A$9,Q146='Adicional - Op 2'!$A$10,Q146='Adicional - Op 2'!$A$11,Q146='Adicional - Op 2'!$A$12,Q146='Adicional - Op 2'!$A$13,Q146='Adicional - Op 2'!$A$14), "A", "")</f>
        <v/>
      </c>
      <c r="S146" s="282" t="str">
        <f>IF(OR(Q146='Adicional - Op 2'!$A$15,Q146='Adicional - Op 2'!$A$16,Q146='Adicional - Op 2'!$A$17,Q146='Adicional - Op 2'!$A$18,Q146='Adicional - Op 2'!$A$19,Q146='Adicional - Op 2'!$A$20,Q146='Adicional - Op 2'!$A$21,Q146='Adicional - Op 2'!$A$22,Q146='Adicional - Op 2'!$A$23,Q146='Adicional - Op 2'!$A$24,Q146='Adicional - Op 2'!$A$25,Q146='Adicional - Op 2'!$A$26,Q146='Adicional - Op 2'!$A$27,Q146='Adicional - Op 2'!$A$28,Q146='Adicional - Op 2'!$A$29,Q146='Adicional - Op 2'!$A$30),"B","")</f>
        <v/>
      </c>
      <c r="T146" s="282" t="str">
        <f>IF(OR(Q146='Adicional - Op 2'!$A$31,Q146='Adicional - Op 2'!$A$32,Q146='Adicional - Op 2'!$A$33,Q146='Adicional - Op 2'!$A$34),"C","")</f>
        <v/>
      </c>
      <c r="U146" s="282" t="str">
        <f>IF(OR(Q146='Adicional - Op 2'!$A$35,Q146='Adicional - Op 2'!$A$36,Q146='Adicional - Op 2'!$A$37),"D","")</f>
        <v/>
      </c>
      <c r="V146" s="282" t="str">
        <f>IF(OR(Q146='Adicional - Op 2'!$A$38,Q146='Adicional - Op 2'!$A$39,Q146='Adicional - Op 2'!$A$40,Q146='Adicional - Op 2'!$A$41,Q146='Adicional - Op 2'!$A$42,Q146='Adicional - Op 2'!$A$43),"E","")</f>
        <v>E</v>
      </c>
      <c r="W146" s="282" t="str">
        <f>IF(OR(Q146='Adicional - Op 2'!$A$44,Q146='Adicional - Op 2'!$A$45),"F","")</f>
        <v/>
      </c>
      <c r="X146" s="295" t="str">
        <f t="shared" si="46"/>
        <v>E</v>
      </c>
      <c r="Y146" s="296" t="str">
        <f>IF(P146=X146, "OK", MAL)</f>
        <v>OK</v>
      </c>
      <c r="Z146" s="73">
        <v>25397</v>
      </c>
      <c r="AA146" s="17">
        <v>20592</v>
      </c>
      <c r="AB146" s="17">
        <v>10242</v>
      </c>
      <c r="AC146" s="17">
        <v>5326</v>
      </c>
      <c r="AD146" s="17">
        <v>1779</v>
      </c>
      <c r="AE146" s="20">
        <v>798</v>
      </c>
      <c r="AF146" s="70" t="str">
        <f t="shared" si="48"/>
        <v>5</v>
      </c>
      <c r="AG146" s="61" t="str">
        <f t="shared" si="49"/>
        <v>5</v>
      </c>
      <c r="AH146" s="61" t="str">
        <f t="shared" si="50"/>
        <v>5</v>
      </c>
      <c r="AI146" s="61" t="str">
        <f t="shared" si="51"/>
        <v>6</v>
      </c>
      <c r="AJ146" s="61" t="str">
        <f t="shared" si="52"/>
        <v>7</v>
      </c>
      <c r="AK146" s="62" t="str">
        <f t="shared" si="53"/>
        <v>7</v>
      </c>
      <c r="AL146" s="77">
        <f t="shared" si="54"/>
        <v>2.3736893068207214</v>
      </c>
      <c r="AM146" s="78">
        <f t="shared" si="55"/>
        <v>6.8641673624015924</v>
      </c>
      <c r="AN146" s="78">
        <f t="shared" si="56"/>
        <v>6.3879369545325844</v>
      </c>
      <c r="AO146" s="78">
        <f t="shared" si="57"/>
        <v>11.589291814310066</v>
      </c>
      <c r="AP146" s="79">
        <f t="shared" si="58"/>
        <v>8.3471035211266926</v>
      </c>
      <c r="AQ146" s="1" t="str">
        <f t="shared" si="59"/>
        <v>Pampeana5</v>
      </c>
      <c r="AR146" s="1" t="str">
        <f t="shared" si="60"/>
        <v>Buenos Aires5</v>
      </c>
      <c r="AS146" s="1" t="str">
        <f t="shared" si="61"/>
        <v>Intermedias</v>
      </c>
      <c r="AT146" s="1" t="str">
        <f t="shared" si="62"/>
        <v>Pampeana</v>
      </c>
      <c r="AU146" s="1" t="str">
        <f t="shared" si="63"/>
        <v>IntermediasPampeana</v>
      </c>
    </row>
    <row r="147" spans="1:47" x14ac:dyDescent="0.25">
      <c r="A147" s="60" t="s">
        <v>189</v>
      </c>
      <c r="B147" s="9" t="s">
        <v>189</v>
      </c>
      <c r="C147" s="9" t="s">
        <v>260</v>
      </c>
      <c r="D147" s="3" t="str">
        <f>VLOOKUP(C147,Regiones!B$4:C$27,2)</f>
        <v>Noreste</v>
      </c>
      <c r="E147" s="10"/>
      <c r="F147" s="10"/>
      <c r="G147" s="10"/>
      <c r="H147" s="10" t="s">
        <v>4</v>
      </c>
      <c r="I147" s="10" t="s">
        <v>203</v>
      </c>
      <c r="J147" s="10" t="s">
        <v>6</v>
      </c>
      <c r="K147" s="11"/>
      <c r="L147" s="11" t="s">
        <v>6</v>
      </c>
      <c r="M147" s="289">
        <v>10</v>
      </c>
      <c r="N147" s="281" t="str">
        <f t="shared" ref="N147:N210" si="64">CONCATENATE(L147,M147)</f>
        <v>F10</v>
      </c>
      <c r="O147" s="282" t="str">
        <f>VLOOKUP(N147,'Adicional - Op 1'!$A$3:$B$79,2)</f>
        <v>F</v>
      </c>
      <c r="P147" s="293" t="str">
        <f t="shared" si="47"/>
        <v>F</v>
      </c>
      <c r="Q147" s="294" t="str">
        <f t="shared" ref="Q147:Q210" si="65">CONCATENATE(L147,M147)</f>
        <v>F10</v>
      </c>
      <c r="R147" s="282" t="str">
        <f>IF(OR(Q147='Adicional - Op 2'!$A$6,Q147='Adicional - Op 2'!$A$7, Q147='Adicional - Op 2'!$A$8,Q147='Adicional - Op 2'!$A$9,Q147='Adicional - Op 2'!$A$10,Q147='Adicional - Op 2'!$A$11,Q147='Adicional - Op 2'!$A$12,Q147='Adicional - Op 2'!$A$13,Q147='Adicional - Op 2'!$A$14), "A", "")</f>
        <v/>
      </c>
      <c r="S147" s="282" t="str">
        <f>IF(OR(Q147='Adicional - Op 2'!$A$15,Q147='Adicional - Op 2'!$A$16,Q147='Adicional - Op 2'!$A$17,Q147='Adicional - Op 2'!$A$18,Q147='Adicional - Op 2'!$A$19,Q147='Adicional - Op 2'!$A$20,Q147='Adicional - Op 2'!$A$21,Q147='Adicional - Op 2'!$A$22,Q147='Adicional - Op 2'!$A$23,Q147='Adicional - Op 2'!$A$24,Q147='Adicional - Op 2'!$A$25,Q147='Adicional - Op 2'!$A$26,Q147='Adicional - Op 2'!$A$27,Q147='Adicional - Op 2'!$A$28,Q147='Adicional - Op 2'!$A$29,Q147='Adicional - Op 2'!$A$30),"B","")</f>
        <v/>
      </c>
      <c r="T147" s="282" t="str">
        <f>IF(OR(Q147='Adicional - Op 2'!$A$31,Q147='Adicional - Op 2'!$A$32,Q147='Adicional - Op 2'!$A$33,Q147='Adicional - Op 2'!$A$34),"C","")</f>
        <v/>
      </c>
      <c r="U147" s="282" t="str">
        <f>IF(OR(Q147='Adicional - Op 2'!$A$35,Q147='Adicional - Op 2'!$A$36,Q147='Adicional - Op 2'!$A$37),"D","")</f>
        <v/>
      </c>
      <c r="V147" s="282" t="str">
        <f>IF(OR(Q147='Adicional - Op 2'!$A$38,Q147='Adicional - Op 2'!$A$39,Q147='Adicional - Op 2'!$A$40,Q147='Adicional - Op 2'!$A$41,Q147='Adicional - Op 2'!$A$42,Q147='Adicional - Op 2'!$A$43),"E","")</f>
        <v/>
      </c>
      <c r="W147" s="282" t="str">
        <f>IF(OR(Q147='Adicional - Op 2'!$A$44,Q147='Adicional - Op 2'!$A$45),"F","")</f>
        <v>F</v>
      </c>
      <c r="X147" s="295" t="str">
        <f t="shared" ref="X147:X210" si="66">CONCATENATE(R147,S147,T147,U147,V147,W147)</f>
        <v>F</v>
      </c>
      <c r="Y147" s="296" t="str">
        <f>IF(P147=X147, "OK", MAL)</f>
        <v>OK</v>
      </c>
      <c r="Z147" s="74">
        <v>24616</v>
      </c>
      <c r="AA147" s="12">
        <v>22493</v>
      </c>
      <c r="AB147" s="12">
        <v>19161</v>
      </c>
      <c r="AC147" s="12">
        <v>12977</v>
      </c>
      <c r="AD147" s="12">
        <v>7229</v>
      </c>
      <c r="AE147" s="13">
        <v>3467</v>
      </c>
      <c r="AF147" s="70" t="str">
        <f t="shared" si="48"/>
        <v>5</v>
      </c>
      <c r="AG147" s="61" t="str">
        <f t="shared" si="49"/>
        <v>5</v>
      </c>
      <c r="AH147" s="61" t="str">
        <f t="shared" si="50"/>
        <v>5</v>
      </c>
      <c r="AI147" s="61" t="str">
        <f t="shared" si="51"/>
        <v>5</v>
      </c>
      <c r="AJ147" s="61" t="str">
        <f t="shared" si="52"/>
        <v>6</v>
      </c>
      <c r="AK147" s="62" t="str">
        <f t="shared" si="53"/>
        <v>7</v>
      </c>
      <c r="AL147" s="77">
        <f t="shared" si="54"/>
        <v>1.0139707178673529</v>
      </c>
      <c r="AM147" s="78">
        <f t="shared" si="55"/>
        <v>1.5356951321033878</v>
      </c>
      <c r="AN147" s="78">
        <f t="shared" si="56"/>
        <v>3.7592637098726254</v>
      </c>
      <c r="AO147" s="78">
        <f t="shared" si="57"/>
        <v>6.0253239281946769</v>
      </c>
      <c r="AP147" s="79">
        <f t="shared" si="58"/>
        <v>7.6248200481089778</v>
      </c>
      <c r="AQ147" s="1" t="str">
        <f t="shared" si="59"/>
        <v>Noreste5</v>
      </c>
      <c r="AR147" s="1" t="str">
        <f t="shared" si="60"/>
        <v>Chubut5</v>
      </c>
      <c r="AS147" s="1" t="str">
        <f t="shared" si="61"/>
        <v>Intermedias</v>
      </c>
      <c r="AT147" s="1" t="str">
        <f t="shared" si="62"/>
        <v>Resto Extra Pampeana</v>
      </c>
      <c r="AU147" s="1" t="str">
        <f t="shared" si="63"/>
        <v>IntermediasResto Extra Pampeana</v>
      </c>
    </row>
    <row r="148" spans="1:47" x14ac:dyDescent="0.25">
      <c r="A148" s="60" t="s">
        <v>209</v>
      </c>
      <c r="B148" s="9" t="s">
        <v>209</v>
      </c>
      <c r="C148" s="9" t="s">
        <v>199</v>
      </c>
      <c r="D148" s="3" t="str">
        <f>VLOOKUP(C148,Regiones!B$4:C$27,2)</f>
        <v>Noreste</v>
      </c>
      <c r="E148" s="10"/>
      <c r="F148" s="10"/>
      <c r="G148" s="10"/>
      <c r="H148" s="10" t="s">
        <v>4</v>
      </c>
      <c r="I148" s="10" t="s">
        <v>203</v>
      </c>
      <c r="J148" s="10" t="s">
        <v>6</v>
      </c>
      <c r="K148" s="11"/>
      <c r="L148" s="11" t="s">
        <v>6</v>
      </c>
      <c r="M148" s="289">
        <v>10</v>
      </c>
      <c r="N148" s="281" t="str">
        <f t="shared" si="64"/>
        <v>F10</v>
      </c>
      <c r="O148" s="282" t="str">
        <f>VLOOKUP(N148,'Adicional - Op 1'!$A$3:$B$79,2)</f>
        <v>F</v>
      </c>
      <c r="P148" s="293" t="str">
        <f t="shared" si="47"/>
        <v>F</v>
      </c>
      <c r="Q148" s="294" t="str">
        <f t="shared" si="65"/>
        <v>F10</v>
      </c>
      <c r="R148" s="282" t="str">
        <f>IF(OR(Q148='Adicional - Op 2'!$A$6,Q148='Adicional - Op 2'!$A$7, Q148='Adicional - Op 2'!$A$8,Q148='Adicional - Op 2'!$A$9,Q148='Adicional - Op 2'!$A$10,Q148='Adicional - Op 2'!$A$11,Q148='Adicional - Op 2'!$A$12,Q148='Adicional - Op 2'!$A$13,Q148='Adicional - Op 2'!$A$14), "A", "")</f>
        <v/>
      </c>
      <c r="S148" s="282" t="str">
        <f>IF(OR(Q148='Adicional - Op 2'!$A$15,Q148='Adicional - Op 2'!$A$16,Q148='Adicional - Op 2'!$A$17,Q148='Adicional - Op 2'!$A$18,Q148='Adicional - Op 2'!$A$19,Q148='Adicional - Op 2'!$A$20,Q148='Adicional - Op 2'!$A$21,Q148='Adicional - Op 2'!$A$22,Q148='Adicional - Op 2'!$A$23,Q148='Adicional - Op 2'!$A$24,Q148='Adicional - Op 2'!$A$25,Q148='Adicional - Op 2'!$A$26,Q148='Adicional - Op 2'!$A$27,Q148='Adicional - Op 2'!$A$28,Q148='Adicional - Op 2'!$A$29,Q148='Adicional - Op 2'!$A$30),"B","")</f>
        <v/>
      </c>
      <c r="T148" s="282" t="str">
        <f>IF(OR(Q148='Adicional - Op 2'!$A$31,Q148='Adicional - Op 2'!$A$32,Q148='Adicional - Op 2'!$A$33,Q148='Adicional - Op 2'!$A$34),"C","")</f>
        <v/>
      </c>
      <c r="U148" s="282" t="str">
        <f>IF(OR(Q148='Adicional - Op 2'!$A$35,Q148='Adicional - Op 2'!$A$36,Q148='Adicional - Op 2'!$A$37),"D","")</f>
        <v/>
      </c>
      <c r="V148" s="282" t="str">
        <f>IF(OR(Q148='Adicional - Op 2'!$A$38,Q148='Adicional - Op 2'!$A$39,Q148='Adicional - Op 2'!$A$40,Q148='Adicional - Op 2'!$A$41,Q148='Adicional - Op 2'!$A$42,Q148='Adicional - Op 2'!$A$43),"E","")</f>
        <v/>
      </c>
      <c r="W148" s="282" t="str">
        <f>IF(OR(Q148='Adicional - Op 2'!$A$44,Q148='Adicional - Op 2'!$A$45),"F","")</f>
        <v>F</v>
      </c>
      <c r="X148" s="295" t="str">
        <f t="shared" si="66"/>
        <v>F</v>
      </c>
      <c r="Y148" s="296" t="str">
        <f>IF(P148=X148, "OK", MAL)</f>
        <v>OK</v>
      </c>
      <c r="Z148" s="74">
        <v>24517</v>
      </c>
      <c r="AA148" s="12">
        <v>20737</v>
      </c>
      <c r="AB148" s="12">
        <v>14055</v>
      </c>
      <c r="AC148" s="12">
        <v>9974</v>
      </c>
      <c r="AD148" s="12">
        <v>7232</v>
      </c>
      <c r="AE148" s="13">
        <v>6100</v>
      </c>
      <c r="AF148" s="70" t="str">
        <f t="shared" si="48"/>
        <v>5</v>
      </c>
      <c r="AG148" s="61" t="str">
        <f t="shared" si="49"/>
        <v>5</v>
      </c>
      <c r="AH148" s="61" t="str">
        <f t="shared" si="50"/>
        <v>5</v>
      </c>
      <c r="AI148" s="61" t="str">
        <f t="shared" si="51"/>
        <v>6</v>
      </c>
      <c r="AJ148" s="61" t="str">
        <f t="shared" si="52"/>
        <v>6</v>
      </c>
      <c r="AK148" s="62" t="str">
        <f t="shared" si="53"/>
        <v>6</v>
      </c>
      <c r="AL148" s="77">
        <f t="shared" si="54"/>
        <v>1.8906621848199494</v>
      </c>
      <c r="AM148" s="78">
        <f t="shared" si="55"/>
        <v>3.7663561423520404</v>
      </c>
      <c r="AN148" s="78">
        <f t="shared" si="56"/>
        <v>3.3013985641619961</v>
      </c>
      <c r="AO148" s="78">
        <f t="shared" si="57"/>
        <v>3.2668892145208908</v>
      </c>
      <c r="AP148" s="79">
        <f t="shared" si="58"/>
        <v>1.7168396722937129</v>
      </c>
      <c r="AQ148" s="1" t="str">
        <f t="shared" si="59"/>
        <v>Noreste5</v>
      </c>
      <c r="AR148" s="1" t="str">
        <f t="shared" si="60"/>
        <v>Chaco5</v>
      </c>
      <c r="AS148" s="1" t="str">
        <f t="shared" si="61"/>
        <v>Intermedias</v>
      </c>
      <c r="AT148" s="1" t="str">
        <f t="shared" si="62"/>
        <v>Resto Extra Pampeana</v>
      </c>
      <c r="AU148" s="1" t="str">
        <f t="shared" si="63"/>
        <v>IntermediasResto Extra Pampeana</v>
      </c>
    </row>
    <row r="149" spans="1:47" x14ac:dyDescent="0.25">
      <c r="A149" s="5" t="s">
        <v>11</v>
      </c>
      <c r="B149" s="6" t="s">
        <v>11</v>
      </c>
      <c r="C149" s="6" t="s">
        <v>429</v>
      </c>
      <c r="D149" s="3" t="str">
        <f>VLOOKUP(C149,Regiones!B$4:C$27,2)</f>
        <v>Pampeana</v>
      </c>
      <c r="E149" s="16"/>
      <c r="F149" s="16"/>
      <c r="G149" s="16"/>
      <c r="H149" s="16" t="s">
        <v>4</v>
      </c>
      <c r="I149" s="16" t="s">
        <v>203</v>
      </c>
      <c r="J149" s="16" t="s">
        <v>6</v>
      </c>
      <c r="K149" s="4"/>
      <c r="L149" s="4" t="s">
        <v>6</v>
      </c>
      <c r="M149" s="289">
        <v>10</v>
      </c>
      <c r="N149" s="281" t="str">
        <f t="shared" si="64"/>
        <v>F10</v>
      </c>
      <c r="O149" s="282" t="str">
        <f>VLOOKUP(N149,'Adicional - Op 1'!$A$3:$B$79,2)</f>
        <v>F</v>
      </c>
      <c r="P149" s="293" t="str">
        <f t="shared" si="47"/>
        <v>F</v>
      </c>
      <c r="Q149" s="294" t="str">
        <f t="shared" si="65"/>
        <v>F10</v>
      </c>
      <c r="R149" s="282" t="str">
        <f>IF(OR(Q149='Adicional - Op 2'!$A$6,Q149='Adicional - Op 2'!$A$7, Q149='Adicional - Op 2'!$A$8,Q149='Adicional - Op 2'!$A$9,Q149='Adicional - Op 2'!$A$10,Q149='Adicional - Op 2'!$A$11,Q149='Adicional - Op 2'!$A$12,Q149='Adicional - Op 2'!$A$13,Q149='Adicional - Op 2'!$A$14), "A", "")</f>
        <v/>
      </c>
      <c r="S149" s="282" t="str">
        <f>IF(OR(Q149='Adicional - Op 2'!$A$15,Q149='Adicional - Op 2'!$A$16,Q149='Adicional - Op 2'!$A$17,Q149='Adicional - Op 2'!$A$18,Q149='Adicional - Op 2'!$A$19,Q149='Adicional - Op 2'!$A$20,Q149='Adicional - Op 2'!$A$21,Q149='Adicional - Op 2'!$A$22,Q149='Adicional - Op 2'!$A$23,Q149='Adicional - Op 2'!$A$24,Q149='Adicional - Op 2'!$A$25,Q149='Adicional - Op 2'!$A$26,Q149='Adicional - Op 2'!$A$27,Q149='Adicional - Op 2'!$A$28,Q149='Adicional - Op 2'!$A$29,Q149='Adicional - Op 2'!$A$30),"B","")</f>
        <v/>
      </c>
      <c r="T149" s="282" t="str">
        <f>IF(OR(Q149='Adicional - Op 2'!$A$31,Q149='Adicional - Op 2'!$A$32,Q149='Adicional - Op 2'!$A$33,Q149='Adicional - Op 2'!$A$34),"C","")</f>
        <v/>
      </c>
      <c r="U149" s="282" t="str">
        <f>IF(OR(Q149='Adicional - Op 2'!$A$35,Q149='Adicional - Op 2'!$A$36,Q149='Adicional - Op 2'!$A$37),"D","")</f>
        <v/>
      </c>
      <c r="V149" s="282" t="str">
        <f>IF(OR(Q149='Adicional - Op 2'!$A$38,Q149='Adicional - Op 2'!$A$39,Q149='Adicional - Op 2'!$A$40,Q149='Adicional - Op 2'!$A$41,Q149='Adicional - Op 2'!$A$42,Q149='Adicional - Op 2'!$A$43),"E","")</f>
        <v/>
      </c>
      <c r="W149" s="282" t="str">
        <f>IF(OR(Q149='Adicional - Op 2'!$A$44,Q149='Adicional - Op 2'!$A$45),"F","")</f>
        <v>F</v>
      </c>
      <c r="X149" s="295" t="str">
        <f t="shared" si="66"/>
        <v>F</v>
      </c>
      <c r="Y149" s="296" t="str">
        <f>IF(P149=X149, "OK", MAL)</f>
        <v>OK</v>
      </c>
      <c r="Z149" s="73">
        <v>24307</v>
      </c>
      <c r="AA149" s="17">
        <v>22722</v>
      </c>
      <c r="AB149" s="17">
        <v>16577</v>
      </c>
      <c r="AC149" s="17">
        <v>14954</v>
      </c>
      <c r="AD149" s="17">
        <v>12299</v>
      </c>
      <c r="AE149" s="20">
        <v>11028</v>
      </c>
      <c r="AF149" s="70" t="str">
        <f t="shared" si="48"/>
        <v>5</v>
      </c>
      <c r="AG149" s="61" t="str">
        <f t="shared" si="49"/>
        <v>5</v>
      </c>
      <c r="AH149" s="61" t="str">
        <f t="shared" si="50"/>
        <v>5</v>
      </c>
      <c r="AI149" s="61" t="str">
        <f t="shared" si="51"/>
        <v>5</v>
      </c>
      <c r="AJ149" s="61" t="str">
        <f t="shared" si="52"/>
        <v>5</v>
      </c>
      <c r="AK149" s="62" t="str">
        <f t="shared" si="53"/>
        <v>5</v>
      </c>
      <c r="AL149" s="77">
        <f t="shared" si="54"/>
        <v>0.75711072050056616</v>
      </c>
      <c r="AM149" s="78">
        <f t="shared" si="55"/>
        <v>3.0426855621495186</v>
      </c>
      <c r="AN149" s="78">
        <f t="shared" si="56"/>
        <v>0.9805084607325929</v>
      </c>
      <c r="AO149" s="78">
        <f t="shared" si="57"/>
        <v>1.9738361880146322</v>
      </c>
      <c r="AP149" s="79">
        <f t="shared" si="58"/>
        <v>1.09677561569126</v>
      </c>
      <c r="AQ149" s="1" t="str">
        <f t="shared" si="59"/>
        <v>Pampeana5</v>
      </c>
      <c r="AR149" s="1" t="str">
        <f t="shared" si="60"/>
        <v>Entre Ríos5</v>
      </c>
      <c r="AS149" s="1" t="str">
        <f t="shared" si="61"/>
        <v>Intermedias</v>
      </c>
      <c r="AT149" s="1" t="str">
        <f t="shared" si="62"/>
        <v>Pampeana</v>
      </c>
      <c r="AU149" s="1" t="str">
        <f t="shared" si="63"/>
        <v>IntermediasPampeana</v>
      </c>
    </row>
    <row r="150" spans="1:47" x14ac:dyDescent="0.25">
      <c r="A150" s="5" t="s">
        <v>691</v>
      </c>
      <c r="B150" s="6" t="s">
        <v>691</v>
      </c>
      <c r="C150" s="6" t="s">
        <v>687</v>
      </c>
      <c r="D150" s="3" t="str">
        <f>VLOOKUP(C150,Regiones!B$4:C$27,2)</f>
        <v>Noroeste</v>
      </c>
      <c r="E150" s="16"/>
      <c r="F150" s="16"/>
      <c r="G150" s="16"/>
      <c r="H150" s="16" t="s">
        <v>4</v>
      </c>
      <c r="I150" s="16" t="s">
        <v>203</v>
      </c>
      <c r="J150" s="16" t="s">
        <v>6</v>
      </c>
      <c r="K150" s="4"/>
      <c r="L150" s="4" t="s">
        <v>6</v>
      </c>
      <c r="M150" s="289">
        <v>10</v>
      </c>
      <c r="N150" s="281" t="str">
        <f t="shared" si="64"/>
        <v>F10</v>
      </c>
      <c r="O150" s="282" t="str">
        <f>VLOOKUP(N150,'Adicional - Op 1'!$A$3:$B$79,2)</f>
        <v>F</v>
      </c>
      <c r="P150" s="293" t="str">
        <f t="shared" si="47"/>
        <v>F</v>
      </c>
      <c r="Q150" s="294" t="str">
        <f t="shared" si="65"/>
        <v>F10</v>
      </c>
      <c r="R150" s="282" t="str">
        <f>IF(OR(Q150='Adicional - Op 2'!$A$6,Q150='Adicional - Op 2'!$A$7, Q150='Adicional - Op 2'!$A$8,Q150='Adicional - Op 2'!$A$9,Q150='Adicional - Op 2'!$A$10,Q150='Adicional - Op 2'!$A$11,Q150='Adicional - Op 2'!$A$12,Q150='Adicional - Op 2'!$A$13,Q150='Adicional - Op 2'!$A$14), "A", "")</f>
        <v/>
      </c>
      <c r="S150" s="282" t="str">
        <f>IF(OR(Q150='Adicional - Op 2'!$A$15,Q150='Adicional - Op 2'!$A$16,Q150='Adicional - Op 2'!$A$17,Q150='Adicional - Op 2'!$A$18,Q150='Adicional - Op 2'!$A$19,Q150='Adicional - Op 2'!$A$20,Q150='Adicional - Op 2'!$A$21,Q150='Adicional - Op 2'!$A$22,Q150='Adicional - Op 2'!$A$23,Q150='Adicional - Op 2'!$A$24,Q150='Adicional - Op 2'!$A$25,Q150='Adicional - Op 2'!$A$26,Q150='Adicional - Op 2'!$A$27,Q150='Adicional - Op 2'!$A$28,Q150='Adicional - Op 2'!$A$29,Q150='Adicional - Op 2'!$A$30),"B","")</f>
        <v/>
      </c>
      <c r="T150" s="282" t="str">
        <f>IF(OR(Q150='Adicional - Op 2'!$A$31,Q150='Adicional - Op 2'!$A$32,Q150='Adicional - Op 2'!$A$33,Q150='Adicional - Op 2'!$A$34),"C","")</f>
        <v/>
      </c>
      <c r="U150" s="282" t="str">
        <f>IF(OR(Q150='Adicional - Op 2'!$A$35,Q150='Adicional - Op 2'!$A$36,Q150='Adicional - Op 2'!$A$37),"D","")</f>
        <v/>
      </c>
      <c r="V150" s="282" t="str">
        <f>IF(OR(Q150='Adicional - Op 2'!$A$38,Q150='Adicional - Op 2'!$A$39,Q150='Adicional - Op 2'!$A$40,Q150='Adicional - Op 2'!$A$41,Q150='Adicional - Op 2'!$A$42,Q150='Adicional - Op 2'!$A$43),"E","")</f>
        <v/>
      </c>
      <c r="W150" s="282" t="str">
        <f>IF(OR(Q150='Adicional - Op 2'!$A$44,Q150='Adicional - Op 2'!$A$45),"F","")</f>
        <v>F</v>
      </c>
      <c r="X150" s="295" t="str">
        <f t="shared" si="66"/>
        <v>F</v>
      </c>
      <c r="Y150" s="296" t="str">
        <f>IF(P150=X150, "OK", MAL)</f>
        <v>OK</v>
      </c>
      <c r="Z150" s="74">
        <v>24140</v>
      </c>
      <c r="AA150" s="17">
        <v>22218</v>
      </c>
      <c r="AB150" s="12">
        <v>18125</v>
      </c>
      <c r="AC150" s="12">
        <v>13568</v>
      </c>
      <c r="AD150" s="12">
        <v>9075</v>
      </c>
      <c r="AE150" s="13">
        <v>7134</v>
      </c>
      <c r="AF150" s="70" t="str">
        <f t="shared" si="48"/>
        <v>5</v>
      </c>
      <c r="AG150" s="61" t="str">
        <f t="shared" si="49"/>
        <v>5</v>
      </c>
      <c r="AH150" s="61" t="str">
        <f t="shared" si="50"/>
        <v>5</v>
      </c>
      <c r="AI150" s="61" t="str">
        <f t="shared" si="51"/>
        <v>5</v>
      </c>
      <c r="AJ150" s="61" t="str">
        <f t="shared" si="52"/>
        <v>6</v>
      </c>
      <c r="AK150" s="62" t="str">
        <f t="shared" si="53"/>
        <v>6</v>
      </c>
      <c r="AL150" s="77">
        <f t="shared" si="54"/>
        <v>0.93236719099923493</v>
      </c>
      <c r="AM150" s="78">
        <f t="shared" si="55"/>
        <v>1.9543131805535547</v>
      </c>
      <c r="AN150" s="78">
        <f t="shared" si="56"/>
        <v>2.7801618826054808</v>
      </c>
      <c r="AO150" s="78">
        <f t="shared" si="57"/>
        <v>4.1038809470988804</v>
      </c>
      <c r="AP150" s="79">
        <f t="shared" si="58"/>
        <v>2.4357031396443478</v>
      </c>
      <c r="AQ150" s="1" t="str">
        <f t="shared" si="59"/>
        <v>Noroeste5</v>
      </c>
      <c r="AR150" s="1" t="str">
        <f t="shared" si="60"/>
        <v>Salta5</v>
      </c>
      <c r="AS150" s="1" t="str">
        <f t="shared" si="61"/>
        <v>Intermedias</v>
      </c>
      <c r="AT150" s="1" t="str">
        <f t="shared" si="62"/>
        <v>Resto Extra Pampeana</v>
      </c>
      <c r="AU150" s="1" t="str">
        <f t="shared" si="63"/>
        <v>IntermediasResto Extra Pampeana</v>
      </c>
    </row>
    <row r="151" spans="1:47" x14ac:dyDescent="0.25">
      <c r="A151" s="60" t="s">
        <v>608</v>
      </c>
      <c r="B151" s="9" t="s">
        <v>608</v>
      </c>
      <c r="C151" s="9" t="s">
        <v>604</v>
      </c>
      <c r="D151" s="3" t="str">
        <f>VLOOKUP(C151,Regiones!B$4:C$27,2)</f>
        <v>Noreste</v>
      </c>
      <c r="E151" s="10"/>
      <c r="F151" s="10"/>
      <c r="G151" s="10"/>
      <c r="H151" s="44"/>
      <c r="J151" s="10" t="s">
        <v>6</v>
      </c>
      <c r="K151" s="10">
        <v>10</v>
      </c>
      <c r="L151" s="11" t="s">
        <v>6</v>
      </c>
      <c r="M151" s="289">
        <v>10</v>
      </c>
      <c r="N151" s="281" t="str">
        <f t="shared" si="64"/>
        <v>F10</v>
      </c>
      <c r="O151" s="282" t="str">
        <f>VLOOKUP(N151,'Adicional - Op 1'!$A$3:$B$79,2)</f>
        <v>F</v>
      </c>
      <c r="P151" s="293" t="str">
        <f t="shared" si="47"/>
        <v>F</v>
      </c>
      <c r="Q151" s="294" t="str">
        <f t="shared" si="65"/>
        <v>F10</v>
      </c>
      <c r="R151" s="282" t="str">
        <f>IF(OR(Q151='Adicional - Op 2'!$A$6,Q151='Adicional - Op 2'!$A$7, Q151='Adicional - Op 2'!$A$8,Q151='Adicional - Op 2'!$A$9,Q151='Adicional - Op 2'!$A$10,Q151='Adicional - Op 2'!$A$11,Q151='Adicional - Op 2'!$A$12,Q151='Adicional - Op 2'!$A$13,Q151='Adicional - Op 2'!$A$14), "A", "")</f>
        <v/>
      </c>
      <c r="S151" s="282" t="str">
        <f>IF(OR(Q151='Adicional - Op 2'!$A$15,Q151='Adicional - Op 2'!$A$16,Q151='Adicional - Op 2'!$A$17,Q151='Adicional - Op 2'!$A$18,Q151='Adicional - Op 2'!$A$19,Q151='Adicional - Op 2'!$A$20,Q151='Adicional - Op 2'!$A$21,Q151='Adicional - Op 2'!$A$22,Q151='Adicional - Op 2'!$A$23,Q151='Adicional - Op 2'!$A$24,Q151='Adicional - Op 2'!$A$25,Q151='Adicional - Op 2'!$A$26,Q151='Adicional - Op 2'!$A$27,Q151='Adicional - Op 2'!$A$28,Q151='Adicional - Op 2'!$A$29,Q151='Adicional - Op 2'!$A$30),"B","")</f>
        <v/>
      </c>
      <c r="T151" s="282" t="str">
        <f>IF(OR(Q151='Adicional - Op 2'!$A$31,Q151='Adicional - Op 2'!$A$32,Q151='Adicional - Op 2'!$A$33,Q151='Adicional - Op 2'!$A$34),"C","")</f>
        <v/>
      </c>
      <c r="U151" s="282" t="str">
        <f>IF(OR(Q151='Adicional - Op 2'!$A$35,Q151='Adicional - Op 2'!$A$36,Q151='Adicional - Op 2'!$A$37),"D","")</f>
        <v/>
      </c>
      <c r="V151" s="282" t="str">
        <f>IF(OR(Q151='Adicional - Op 2'!$A$38,Q151='Adicional - Op 2'!$A$39,Q151='Adicional - Op 2'!$A$40,Q151='Adicional - Op 2'!$A$41,Q151='Adicional - Op 2'!$A$42,Q151='Adicional - Op 2'!$A$43),"E","")</f>
        <v/>
      </c>
      <c r="W151" s="282" t="str">
        <f>IF(OR(Q151='Adicional - Op 2'!$A$44,Q151='Adicional - Op 2'!$A$45),"F","")</f>
        <v>F</v>
      </c>
      <c r="X151" s="295" t="str">
        <f t="shared" si="66"/>
        <v>F</v>
      </c>
      <c r="Y151" s="296" t="str">
        <f>IF(P151=X151, "OK", MAL)</f>
        <v>OK</v>
      </c>
      <c r="Z151" s="74">
        <v>24083</v>
      </c>
      <c r="AA151" s="12">
        <v>22395</v>
      </c>
      <c r="AB151" s="12">
        <v>15881</v>
      </c>
      <c r="AC151" s="12">
        <v>11329</v>
      </c>
      <c r="AD151" s="12">
        <v>6528</v>
      </c>
      <c r="AE151" s="13">
        <v>6507</v>
      </c>
      <c r="AF151" s="70" t="str">
        <f t="shared" si="48"/>
        <v>5</v>
      </c>
      <c r="AG151" s="61" t="str">
        <f t="shared" si="49"/>
        <v>5</v>
      </c>
      <c r="AH151" s="61" t="str">
        <f t="shared" si="50"/>
        <v>5</v>
      </c>
      <c r="AI151" s="61" t="str">
        <f t="shared" si="51"/>
        <v>5</v>
      </c>
      <c r="AJ151" s="61" t="str">
        <f t="shared" si="52"/>
        <v>6</v>
      </c>
      <c r="AK151" s="62" t="str">
        <f t="shared" si="53"/>
        <v>6</v>
      </c>
      <c r="AL151" s="77">
        <f t="shared" si="54"/>
        <v>0.81615907364522899</v>
      </c>
      <c r="AM151" s="78">
        <f t="shared" si="55"/>
        <v>3.3212066940326896</v>
      </c>
      <c r="AN151" s="78">
        <f t="shared" si="56"/>
        <v>3.2501628147497699</v>
      </c>
      <c r="AO151" s="78">
        <f t="shared" si="57"/>
        <v>5.6674295829522574</v>
      </c>
      <c r="AP151" s="79">
        <f t="shared" si="58"/>
        <v>3.2226163002238725E-2</v>
      </c>
      <c r="AQ151" s="1" t="str">
        <f t="shared" si="59"/>
        <v>Noreste5</v>
      </c>
      <c r="AR151" s="1" t="str">
        <f t="shared" si="60"/>
        <v>Misiones5</v>
      </c>
      <c r="AS151" s="1" t="str">
        <f t="shared" si="61"/>
        <v>Intermedias</v>
      </c>
      <c r="AT151" s="1" t="str">
        <f t="shared" si="62"/>
        <v>Resto Extra Pampeana</v>
      </c>
      <c r="AU151" s="1" t="str">
        <f t="shared" si="63"/>
        <v>IntermediasResto Extra Pampeana</v>
      </c>
    </row>
    <row r="152" spans="1:47" x14ac:dyDescent="0.25">
      <c r="A152" s="5" t="s">
        <v>76</v>
      </c>
      <c r="B152" s="6" t="s">
        <v>76</v>
      </c>
      <c r="C152" s="6" t="s">
        <v>36</v>
      </c>
      <c r="D152" s="3" t="str">
        <f>VLOOKUP(C152,Regiones!B$4:C$27,2)</f>
        <v>Pampeana</v>
      </c>
      <c r="E152" s="16"/>
      <c r="F152" s="16"/>
      <c r="G152" s="16"/>
      <c r="H152" s="16"/>
      <c r="I152" s="16" t="s">
        <v>203</v>
      </c>
      <c r="J152" s="16" t="s">
        <v>6</v>
      </c>
      <c r="K152" s="58"/>
      <c r="L152" s="4" t="s">
        <v>6</v>
      </c>
      <c r="M152" s="289">
        <v>10</v>
      </c>
      <c r="N152" s="281" t="str">
        <f t="shared" si="64"/>
        <v>F10</v>
      </c>
      <c r="O152" s="282" t="str">
        <f>VLOOKUP(N152,'Adicional - Op 1'!$A$3:$B$79,2)</f>
        <v>F</v>
      </c>
      <c r="P152" s="293" t="str">
        <f t="shared" si="47"/>
        <v>F</v>
      </c>
      <c r="Q152" s="294" t="str">
        <f t="shared" si="65"/>
        <v>F10</v>
      </c>
      <c r="R152" s="282" t="str">
        <f>IF(OR(Q152='Adicional - Op 2'!$A$6,Q152='Adicional - Op 2'!$A$7, Q152='Adicional - Op 2'!$A$8,Q152='Adicional - Op 2'!$A$9,Q152='Adicional - Op 2'!$A$10,Q152='Adicional - Op 2'!$A$11,Q152='Adicional - Op 2'!$A$12,Q152='Adicional - Op 2'!$A$13,Q152='Adicional - Op 2'!$A$14), "A", "")</f>
        <v/>
      </c>
      <c r="S152" s="282" t="str">
        <f>IF(OR(Q152='Adicional - Op 2'!$A$15,Q152='Adicional - Op 2'!$A$16,Q152='Adicional - Op 2'!$A$17,Q152='Adicional - Op 2'!$A$18,Q152='Adicional - Op 2'!$A$19,Q152='Adicional - Op 2'!$A$20,Q152='Adicional - Op 2'!$A$21,Q152='Adicional - Op 2'!$A$22,Q152='Adicional - Op 2'!$A$23,Q152='Adicional - Op 2'!$A$24,Q152='Adicional - Op 2'!$A$25,Q152='Adicional - Op 2'!$A$26,Q152='Adicional - Op 2'!$A$27,Q152='Adicional - Op 2'!$A$28,Q152='Adicional - Op 2'!$A$29,Q152='Adicional - Op 2'!$A$30),"B","")</f>
        <v/>
      </c>
      <c r="T152" s="282" t="str">
        <f>IF(OR(Q152='Adicional - Op 2'!$A$31,Q152='Adicional - Op 2'!$A$32,Q152='Adicional - Op 2'!$A$33,Q152='Adicional - Op 2'!$A$34),"C","")</f>
        <v/>
      </c>
      <c r="U152" s="282" t="str">
        <f>IF(OR(Q152='Adicional - Op 2'!$A$35,Q152='Adicional - Op 2'!$A$36,Q152='Adicional - Op 2'!$A$37),"D","")</f>
        <v/>
      </c>
      <c r="V152" s="282" t="str">
        <f>IF(OR(Q152='Adicional - Op 2'!$A$38,Q152='Adicional - Op 2'!$A$39,Q152='Adicional - Op 2'!$A$40,Q152='Adicional - Op 2'!$A$41,Q152='Adicional - Op 2'!$A$42,Q152='Adicional - Op 2'!$A$43),"E","")</f>
        <v/>
      </c>
      <c r="W152" s="282" t="str">
        <f>IF(OR(Q152='Adicional - Op 2'!$A$44,Q152='Adicional - Op 2'!$A$45),"F","")</f>
        <v>F</v>
      </c>
      <c r="X152" s="295" t="str">
        <f t="shared" si="66"/>
        <v>F</v>
      </c>
      <c r="Y152" s="296" t="str">
        <f>IF(P152=X152, "OK", MAL)</f>
        <v>OK</v>
      </c>
      <c r="Z152" s="73">
        <v>23621</v>
      </c>
      <c r="AA152" s="17">
        <v>22624</v>
      </c>
      <c r="AB152" s="17">
        <v>20726</v>
      </c>
      <c r="AC152" s="17">
        <v>17097</v>
      </c>
      <c r="AD152" s="17">
        <v>18659</v>
      </c>
      <c r="AE152" s="20">
        <v>16000</v>
      </c>
      <c r="AF152" s="70" t="str">
        <f t="shared" si="48"/>
        <v>5</v>
      </c>
      <c r="AG152" s="61" t="str">
        <f t="shared" si="49"/>
        <v>5</v>
      </c>
      <c r="AH152" s="61" t="str">
        <f t="shared" si="50"/>
        <v>5</v>
      </c>
      <c r="AI152" s="61" t="str">
        <f t="shared" si="51"/>
        <v>5</v>
      </c>
      <c r="AJ152" s="61" t="str">
        <f t="shared" si="52"/>
        <v>5</v>
      </c>
      <c r="AK152" s="62" t="str">
        <f t="shared" si="53"/>
        <v>5</v>
      </c>
      <c r="AL152" s="77">
        <f t="shared" si="54"/>
        <v>0.4835462825286585</v>
      </c>
      <c r="AM152" s="78">
        <f t="shared" si="55"/>
        <v>0.83639032947647673</v>
      </c>
      <c r="AN152" s="78">
        <f t="shared" si="56"/>
        <v>1.8394976330468549</v>
      </c>
      <c r="AO152" s="78">
        <f t="shared" si="57"/>
        <v>-0.87044543431329924</v>
      </c>
      <c r="AP152" s="79">
        <f t="shared" si="58"/>
        <v>1.5492775839155037</v>
      </c>
      <c r="AQ152" s="1" t="str">
        <f t="shared" si="59"/>
        <v>Pampeana5</v>
      </c>
      <c r="AR152" s="1" t="str">
        <f t="shared" si="60"/>
        <v>Buenos Aires5</v>
      </c>
      <c r="AS152" s="1" t="str">
        <f t="shared" si="61"/>
        <v>Intermedias</v>
      </c>
      <c r="AT152" s="1" t="str">
        <f t="shared" si="62"/>
        <v>Pampeana</v>
      </c>
      <c r="AU152" s="1" t="str">
        <f t="shared" si="63"/>
        <v>IntermediasPampeana</v>
      </c>
    </row>
    <row r="153" spans="1:47" x14ac:dyDescent="0.25">
      <c r="A153" s="2" t="s">
        <v>77</v>
      </c>
      <c r="B153" s="3" t="s">
        <v>68</v>
      </c>
      <c r="C153" s="3" t="s">
        <v>36</v>
      </c>
      <c r="D153" s="3" t="str">
        <f>VLOOKUP(C153,Regiones!B$4:C$27,2)</f>
        <v>Pampeana</v>
      </c>
      <c r="E153" s="16" t="s">
        <v>2</v>
      </c>
      <c r="F153" s="16"/>
      <c r="G153" s="16"/>
      <c r="H153" s="16"/>
      <c r="I153" s="16" t="s">
        <v>13</v>
      </c>
      <c r="J153" s="16" t="s">
        <v>3</v>
      </c>
      <c r="K153" s="58"/>
      <c r="L153" s="4" t="s">
        <v>3</v>
      </c>
      <c r="M153" s="289">
        <v>10</v>
      </c>
      <c r="N153" s="281" t="str">
        <f t="shared" si="64"/>
        <v>E10</v>
      </c>
      <c r="O153" s="282" t="str">
        <f>VLOOKUP(N153,'Adicional - Op 1'!$A$3:$B$79,2)</f>
        <v>E</v>
      </c>
      <c r="P153" s="293" t="str">
        <f t="shared" si="47"/>
        <v>E</v>
      </c>
      <c r="Q153" s="294" t="str">
        <f t="shared" si="65"/>
        <v>E10</v>
      </c>
      <c r="R153" s="282" t="str">
        <f>IF(OR(Q153='Adicional - Op 2'!$A$6,Q153='Adicional - Op 2'!$A$7, Q153='Adicional - Op 2'!$A$8,Q153='Adicional - Op 2'!$A$9,Q153='Adicional - Op 2'!$A$10,Q153='Adicional - Op 2'!$A$11,Q153='Adicional - Op 2'!$A$12,Q153='Adicional - Op 2'!$A$13,Q153='Adicional - Op 2'!$A$14), "A", "")</f>
        <v/>
      </c>
      <c r="S153" s="282" t="str">
        <f>IF(OR(Q153='Adicional - Op 2'!$A$15,Q153='Adicional - Op 2'!$A$16,Q153='Adicional - Op 2'!$A$17,Q153='Adicional - Op 2'!$A$18,Q153='Adicional - Op 2'!$A$19,Q153='Adicional - Op 2'!$A$20,Q153='Adicional - Op 2'!$A$21,Q153='Adicional - Op 2'!$A$22,Q153='Adicional - Op 2'!$A$23,Q153='Adicional - Op 2'!$A$24,Q153='Adicional - Op 2'!$A$25,Q153='Adicional - Op 2'!$A$26,Q153='Adicional - Op 2'!$A$27,Q153='Adicional - Op 2'!$A$28,Q153='Adicional - Op 2'!$A$29,Q153='Adicional - Op 2'!$A$30),"B","")</f>
        <v/>
      </c>
      <c r="T153" s="282" t="str">
        <f>IF(OR(Q153='Adicional - Op 2'!$A$31,Q153='Adicional - Op 2'!$A$32,Q153='Adicional - Op 2'!$A$33,Q153='Adicional - Op 2'!$A$34),"C","")</f>
        <v/>
      </c>
      <c r="U153" s="282" t="str">
        <f>IF(OR(Q153='Adicional - Op 2'!$A$35,Q153='Adicional - Op 2'!$A$36,Q153='Adicional - Op 2'!$A$37),"D","")</f>
        <v/>
      </c>
      <c r="V153" s="282" t="str">
        <f>IF(OR(Q153='Adicional - Op 2'!$A$38,Q153='Adicional - Op 2'!$A$39,Q153='Adicional - Op 2'!$A$40,Q153='Adicional - Op 2'!$A$41,Q153='Adicional - Op 2'!$A$42,Q153='Adicional - Op 2'!$A$43),"E","")</f>
        <v>E</v>
      </c>
      <c r="W153" s="282" t="str">
        <f>IF(OR(Q153='Adicional - Op 2'!$A$44,Q153='Adicional - Op 2'!$A$45),"F","")</f>
        <v/>
      </c>
      <c r="X153" s="295" t="str">
        <f t="shared" si="66"/>
        <v>E</v>
      </c>
      <c r="Y153" s="296" t="str">
        <f>IF(P153=X153, "OK", MAL)</f>
        <v>OK</v>
      </c>
      <c r="Z153" s="73">
        <v>23581</v>
      </c>
      <c r="AA153" s="17">
        <v>19950</v>
      </c>
      <c r="AB153" s="17">
        <v>11862</v>
      </c>
      <c r="AC153" s="17">
        <v>7763</v>
      </c>
      <c r="AD153" s="17">
        <v>3340</v>
      </c>
      <c r="AE153" s="20">
        <v>547</v>
      </c>
      <c r="AF153" s="70" t="str">
        <f t="shared" si="48"/>
        <v>5</v>
      </c>
      <c r="AG153" s="61" t="str">
        <f t="shared" si="49"/>
        <v>5</v>
      </c>
      <c r="AH153" s="61" t="str">
        <f t="shared" si="50"/>
        <v>5</v>
      </c>
      <c r="AI153" s="61" t="str">
        <f t="shared" si="51"/>
        <v>6</v>
      </c>
      <c r="AJ153" s="61" t="str">
        <f t="shared" si="52"/>
        <v>7</v>
      </c>
      <c r="AK153" s="62" t="str">
        <f t="shared" si="53"/>
        <v>7</v>
      </c>
      <c r="AL153" s="77">
        <f t="shared" si="54"/>
        <v>1.887983310870496</v>
      </c>
      <c r="AM153" s="78">
        <f t="shared" si="55"/>
        <v>5.0660610101522137</v>
      </c>
      <c r="AN153" s="78">
        <f t="shared" si="56"/>
        <v>4.0965641402901074</v>
      </c>
      <c r="AO153" s="78">
        <f t="shared" si="57"/>
        <v>8.7998538392381676</v>
      </c>
      <c r="AP153" s="79">
        <f t="shared" si="58"/>
        <v>19.832857098641242</v>
      </c>
      <c r="AQ153" s="1" t="str">
        <f t="shared" si="59"/>
        <v>Pampeana5</v>
      </c>
      <c r="AR153" s="1" t="str">
        <f t="shared" si="60"/>
        <v>Buenos Aires5</v>
      </c>
      <c r="AS153" s="1" t="str">
        <f t="shared" si="61"/>
        <v>Intermedias</v>
      </c>
      <c r="AT153" s="1" t="str">
        <f t="shared" si="62"/>
        <v>Pampeana</v>
      </c>
      <c r="AU153" s="1" t="str">
        <f t="shared" si="63"/>
        <v>IntermediasPampeana</v>
      </c>
    </row>
    <row r="154" spans="1:47" x14ac:dyDescent="0.25">
      <c r="A154" s="5" t="s">
        <v>402</v>
      </c>
      <c r="B154" s="6" t="s">
        <v>402</v>
      </c>
      <c r="C154" s="6" t="s">
        <v>396</v>
      </c>
      <c r="D154" s="3" t="str">
        <f>VLOOKUP(C154,Regiones!B$4:C$27,2)</f>
        <v>Noreste</v>
      </c>
      <c r="E154" s="16"/>
      <c r="F154" s="16"/>
      <c r="G154" s="16"/>
      <c r="H154" s="16" t="s">
        <v>4</v>
      </c>
      <c r="I154" s="16" t="s">
        <v>203</v>
      </c>
      <c r="J154" s="16" t="s">
        <v>6</v>
      </c>
      <c r="K154" s="58"/>
      <c r="L154" s="4" t="s">
        <v>6</v>
      </c>
      <c r="M154" s="289">
        <v>10</v>
      </c>
      <c r="N154" s="281" t="str">
        <f t="shared" si="64"/>
        <v>F10</v>
      </c>
      <c r="O154" s="282" t="str">
        <f>VLOOKUP(N154,'Adicional - Op 1'!$A$3:$B$79,2)</f>
        <v>F</v>
      </c>
      <c r="P154" s="293" t="str">
        <f t="shared" si="47"/>
        <v>F</v>
      </c>
      <c r="Q154" s="294" t="str">
        <f t="shared" si="65"/>
        <v>F10</v>
      </c>
      <c r="R154" s="282" t="str">
        <f>IF(OR(Q154='Adicional - Op 2'!$A$6,Q154='Adicional - Op 2'!$A$7, Q154='Adicional - Op 2'!$A$8,Q154='Adicional - Op 2'!$A$9,Q154='Adicional - Op 2'!$A$10,Q154='Adicional - Op 2'!$A$11,Q154='Adicional - Op 2'!$A$12,Q154='Adicional - Op 2'!$A$13,Q154='Adicional - Op 2'!$A$14), "A", "")</f>
        <v/>
      </c>
      <c r="S154" s="282" t="str">
        <f>IF(OR(Q154='Adicional - Op 2'!$A$15,Q154='Adicional - Op 2'!$A$16,Q154='Adicional - Op 2'!$A$17,Q154='Adicional - Op 2'!$A$18,Q154='Adicional - Op 2'!$A$19,Q154='Adicional - Op 2'!$A$20,Q154='Adicional - Op 2'!$A$21,Q154='Adicional - Op 2'!$A$22,Q154='Adicional - Op 2'!$A$23,Q154='Adicional - Op 2'!$A$24,Q154='Adicional - Op 2'!$A$25,Q154='Adicional - Op 2'!$A$26,Q154='Adicional - Op 2'!$A$27,Q154='Adicional - Op 2'!$A$28,Q154='Adicional - Op 2'!$A$29,Q154='Adicional - Op 2'!$A$30),"B","")</f>
        <v/>
      </c>
      <c r="T154" s="282" t="str">
        <f>IF(OR(Q154='Adicional - Op 2'!$A$31,Q154='Adicional - Op 2'!$A$32,Q154='Adicional - Op 2'!$A$33,Q154='Adicional - Op 2'!$A$34),"C","")</f>
        <v/>
      </c>
      <c r="U154" s="282" t="str">
        <f>IF(OR(Q154='Adicional - Op 2'!$A$35,Q154='Adicional - Op 2'!$A$36,Q154='Adicional - Op 2'!$A$37),"D","")</f>
        <v/>
      </c>
      <c r="V154" s="282" t="str">
        <f>IF(OR(Q154='Adicional - Op 2'!$A$38,Q154='Adicional - Op 2'!$A$39,Q154='Adicional - Op 2'!$A$40,Q154='Adicional - Op 2'!$A$41,Q154='Adicional - Op 2'!$A$42,Q154='Adicional - Op 2'!$A$43),"E","")</f>
        <v/>
      </c>
      <c r="W154" s="282" t="str">
        <f>IF(OR(Q154='Adicional - Op 2'!$A$44,Q154='Adicional - Op 2'!$A$45),"F","")</f>
        <v>F</v>
      </c>
      <c r="X154" s="295" t="str">
        <f t="shared" si="66"/>
        <v>F</v>
      </c>
      <c r="Y154" s="296" t="str">
        <f>IF(P154=X154, "OK", MAL)</f>
        <v>OK</v>
      </c>
      <c r="Z154" s="73">
        <v>23470</v>
      </c>
      <c r="AA154" s="17">
        <v>22273</v>
      </c>
      <c r="AB154" s="17">
        <v>19589</v>
      </c>
      <c r="AC154" s="17">
        <v>18247</v>
      </c>
      <c r="AD154" s="17">
        <v>14306</v>
      </c>
      <c r="AE154" s="20">
        <v>12930</v>
      </c>
      <c r="AF154" s="70" t="str">
        <f t="shared" si="48"/>
        <v>5</v>
      </c>
      <c r="AG154" s="61" t="str">
        <f t="shared" si="49"/>
        <v>5</v>
      </c>
      <c r="AH154" s="61" t="str">
        <f t="shared" si="50"/>
        <v>5</v>
      </c>
      <c r="AI154" s="61" t="str">
        <f t="shared" si="51"/>
        <v>5</v>
      </c>
      <c r="AJ154" s="61" t="str">
        <f t="shared" si="52"/>
        <v>5</v>
      </c>
      <c r="AK154" s="62" t="str">
        <f t="shared" si="53"/>
        <v>5</v>
      </c>
      <c r="AL154" s="77">
        <f t="shared" si="54"/>
        <v>0.58726383911294622</v>
      </c>
      <c r="AM154" s="78">
        <f t="shared" si="55"/>
        <v>1.2280785529249467</v>
      </c>
      <c r="AN154" s="78">
        <f t="shared" si="56"/>
        <v>0.67430399239950023</v>
      </c>
      <c r="AO154" s="78">
        <f t="shared" si="57"/>
        <v>2.4630608132003675</v>
      </c>
      <c r="AP154" s="79">
        <f t="shared" si="58"/>
        <v>1.016419170999789</v>
      </c>
      <c r="AQ154" s="1" t="str">
        <f t="shared" si="59"/>
        <v>Noreste5</v>
      </c>
      <c r="AR154" s="1" t="str">
        <f t="shared" si="60"/>
        <v>Corrientes5</v>
      </c>
      <c r="AS154" s="1" t="str">
        <f t="shared" si="61"/>
        <v>Intermedias</v>
      </c>
      <c r="AT154" s="1" t="str">
        <f t="shared" si="62"/>
        <v>Resto Extra Pampeana</v>
      </c>
      <c r="AU154" s="1" t="str">
        <f t="shared" si="63"/>
        <v>IntermediasResto Extra Pampeana</v>
      </c>
    </row>
    <row r="155" spans="1:47" x14ac:dyDescent="0.25">
      <c r="A155" s="5" t="s">
        <v>78</v>
      </c>
      <c r="B155" s="6" t="s">
        <v>78</v>
      </c>
      <c r="C155" s="6" t="s">
        <v>36</v>
      </c>
      <c r="D155" s="3" t="str">
        <f>VLOOKUP(C155,Regiones!B$4:C$27,2)</f>
        <v>Pampeana</v>
      </c>
      <c r="E155" s="16"/>
      <c r="F155" s="16"/>
      <c r="G155" s="16"/>
      <c r="H155" s="16"/>
      <c r="I155" s="16" t="s">
        <v>203</v>
      </c>
      <c r="J155" s="16" t="s">
        <v>6</v>
      </c>
      <c r="K155" s="58"/>
      <c r="L155" s="4" t="s">
        <v>6</v>
      </c>
      <c r="M155" s="289">
        <v>10</v>
      </c>
      <c r="N155" s="281" t="str">
        <f t="shared" si="64"/>
        <v>F10</v>
      </c>
      <c r="O155" s="282" t="str">
        <f>VLOOKUP(N155,'Adicional - Op 1'!$A$3:$B$79,2)</f>
        <v>F</v>
      </c>
      <c r="P155" s="293" t="str">
        <f t="shared" si="47"/>
        <v>F</v>
      </c>
      <c r="Q155" s="294" t="str">
        <f t="shared" si="65"/>
        <v>F10</v>
      </c>
      <c r="R155" s="282" t="str">
        <f>IF(OR(Q155='Adicional - Op 2'!$A$6,Q155='Adicional - Op 2'!$A$7, Q155='Adicional - Op 2'!$A$8,Q155='Adicional - Op 2'!$A$9,Q155='Adicional - Op 2'!$A$10,Q155='Adicional - Op 2'!$A$11,Q155='Adicional - Op 2'!$A$12,Q155='Adicional - Op 2'!$A$13,Q155='Adicional - Op 2'!$A$14), "A", "")</f>
        <v/>
      </c>
      <c r="S155" s="282" t="str">
        <f>IF(OR(Q155='Adicional - Op 2'!$A$15,Q155='Adicional - Op 2'!$A$16,Q155='Adicional - Op 2'!$A$17,Q155='Adicional - Op 2'!$A$18,Q155='Adicional - Op 2'!$A$19,Q155='Adicional - Op 2'!$A$20,Q155='Adicional - Op 2'!$A$21,Q155='Adicional - Op 2'!$A$22,Q155='Adicional - Op 2'!$A$23,Q155='Adicional - Op 2'!$A$24,Q155='Adicional - Op 2'!$A$25,Q155='Adicional - Op 2'!$A$26,Q155='Adicional - Op 2'!$A$27,Q155='Adicional - Op 2'!$A$28,Q155='Adicional - Op 2'!$A$29,Q155='Adicional - Op 2'!$A$30),"B","")</f>
        <v/>
      </c>
      <c r="T155" s="282" t="str">
        <f>IF(OR(Q155='Adicional - Op 2'!$A$31,Q155='Adicional - Op 2'!$A$32,Q155='Adicional - Op 2'!$A$33,Q155='Adicional - Op 2'!$A$34),"C","")</f>
        <v/>
      </c>
      <c r="U155" s="282" t="str">
        <f>IF(OR(Q155='Adicional - Op 2'!$A$35,Q155='Adicional - Op 2'!$A$36,Q155='Adicional - Op 2'!$A$37),"D","")</f>
        <v/>
      </c>
      <c r="V155" s="282" t="str">
        <f>IF(OR(Q155='Adicional - Op 2'!$A$38,Q155='Adicional - Op 2'!$A$39,Q155='Adicional - Op 2'!$A$40,Q155='Adicional - Op 2'!$A$41,Q155='Adicional - Op 2'!$A$42,Q155='Adicional - Op 2'!$A$43),"E","")</f>
        <v/>
      </c>
      <c r="W155" s="282" t="str">
        <f>IF(OR(Q155='Adicional - Op 2'!$A$44,Q155='Adicional - Op 2'!$A$45),"F","")</f>
        <v>F</v>
      </c>
      <c r="X155" s="295" t="str">
        <f t="shared" si="66"/>
        <v>F</v>
      </c>
      <c r="Y155" s="296" t="str">
        <f>IF(P155=X155, "OK", MAL)</f>
        <v>OK</v>
      </c>
      <c r="Z155" s="73">
        <v>23408</v>
      </c>
      <c r="AA155" s="17">
        <v>22581</v>
      </c>
      <c r="AB155" s="17">
        <v>20555</v>
      </c>
      <c r="AC155" s="17">
        <v>18931</v>
      </c>
      <c r="AD155" s="17">
        <v>16678</v>
      </c>
      <c r="AE155" s="20">
        <v>16184</v>
      </c>
      <c r="AF155" s="70" t="str">
        <f t="shared" si="48"/>
        <v>5</v>
      </c>
      <c r="AG155" s="61" t="str">
        <f t="shared" si="49"/>
        <v>5</v>
      </c>
      <c r="AH155" s="61" t="str">
        <f t="shared" si="50"/>
        <v>5</v>
      </c>
      <c r="AI155" s="61" t="str">
        <f t="shared" si="51"/>
        <v>5</v>
      </c>
      <c r="AJ155" s="61" t="str">
        <f t="shared" si="52"/>
        <v>5</v>
      </c>
      <c r="AK155" s="62" t="str">
        <f t="shared" si="53"/>
        <v>5</v>
      </c>
      <c r="AL155" s="77">
        <f t="shared" si="54"/>
        <v>0.40314826776249296</v>
      </c>
      <c r="AM155" s="78">
        <f t="shared" si="55"/>
        <v>0.89758442481891842</v>
      </c>
      <c r="AN155" s="78">
        <f t="shared" si="56"/>
        <v>0.78243368324750695</v>
      </c>
      <c r="AO155" s="78">
        <f t="shared" si="57"/>
        <v>1.275164808550534</v>
      </c>
      <c r="AP155" s="79">
        <f t="shared" si="58"/>
        <v>0.30112633521783327</v>
      </c>
      <c r="AQ155" s="1" t="str">
        <f t="shared" si="59"/>
        <v>Pampeana5</v>
      </c>
      <c r="AR155" s="1" t="str">
        <f t="shared" si="60"/>
        <v>Buenos Aires5</v>
      </c>
      <c r="AS155" s="1" t="str">
        <f t="shared" si="61"/>
        <v>Intermedias</v>
      </c>
      <c r="AT155" s="1" t="str">
        <f t="shared" si="62"/>
        <v>Pampeana</v>
      </c>
      <c r="AU155" s="1" t="str">
        <f t="shared" si="63"/>
        <v>IntermediasPampeana</v>
      </c>
    </row>
    <row r="156" spans="1:47" x14ac:dyDescent="0.25">
      <c r="A156" s="60" t="s">
        <v>125</v>
      </c>
      <c r="B156" s="9" t="s">
        <v>125</v>
      </c>
      <c r="C156" s="9" t="s">
        <v>604</v>
      </c>
      <c r="D156" s="3" t="str">
        <f>VLOOKUP(C156,Regiones!B$4:C$27,2)</f>
        <v>Noreste</v>
      </c>
      <c r="E156" s="10"/>
      <c r="F156" s="10"/>
      <c r="G156" s="10"/>
      <c r="H156" s="44"/>
      <c r="I156" s="16" t="s">
        <v>203</v>
      </c>
      <c r="J156" s="10" t="s">
        <v>6</v>
      </c>
      <c r="K156" s="58"/>
      <c r="L156" s="11" t="s">
        <v>6</v>
      </c>
      <c r="M156" s="289">
        <v>10</v>
      </c>
      <c r="N156" s="281" t="str">
        <f t="shared" si="64"/>
        <v>F10</v>
      </c>
      <c r="O156" s="282" t="str">
        <f>VLOOKUP(N156,'Adicional - Op 1'!$A$3:$B$79,2)</f>
        <v>F</v>
      </c>
      <c r="P156" s="293" t="str">
        <f t="shared" si="47"/>
        <v>F</v>
      </c>
      <c r="Q156" s="294" t="str">
        <f t="shared" si="65"/>
        <v>F10</v>
      </c>
      <c r="R156" s="282" t="str">
        <f>IF(OR(Q156='Adicional - Op 2'!$A$6,Q156='Adicional - Op 2'!$A$7, Q156='Adicional - Op 2'!$A$8,Q156='Adicional - Op 2'!$A$9,Q156='Adicional - Op 2'!$A$10,Q156='Adicional - Op 2'!$A$11,Q156='Adicional - Op 2'!$A$12,Q156='Adicional - Op 2'!$A$13,Q156='Adicional - Op 2'!$A$14), "A", "")</f>
        <v/>
      </c>
      <c r="S156" s="282" t="str">
        <f>IF(OR(Q156='Adicional - Op 2'!$A$15,Q156='Adicional - Op 2'!$A$16,Q156='Adicional - Op 2'!$A$17,Q156='Adicional - Op 2'!$A$18,Q156='Adicional - Op 2'!$A$19,Q156='Adicional - Op 2'!$A$20,Q156='Adicional - Op 2'!$A$21,Q156='Adicional - Op 2'!$A$22,Q156='Adicional - Op 2'!$A$23,Q156='Adicional - Op 2'!$A$24,Q156='Adicional - Op 2'!$A$25,Q156='Adicional - Op 2'!$A$26,Q156='Adicional - Op 2'!$A$27,Q156='Adicional - Op 2'!$A$28,Q156='Adicional - Op 2'!$A$29,Q156='Adicional - Op 2'!$A$30),"B","")</f>
        <v/>
      </c>
      <c r="T156" s="282" t="str">
        <f>IF(OR(Q156='Adicional - Op 2'!$A$31,Q156='Adicional - Op 2'!$A$32,Q156='Adicional - Op 2'!$A$33,Q156='Adicional - Op 2'!$A$34),"C","")</f>
        <v/>
      </c>
      <c r="U156" s="282" t="str">
        <f>IF(OR(Q156='Adicional - Op 2'!$A$35,Q156='Adicional - Op 2'!$A$36,Q156='Adicional - Op 2'!$A$37),"D","")</f>
        <v/>
      </c>
      <c r="V156" s="282" t="str">
        <f>IF(OR(Q156='Adicional - Op 2'!$A$38,Q156='Adicional - Op 2'!$A$39,Q156='Adicional - Op 2'!$A$40,Q156='Adicional - Op 2'!$A$41,Q156='Adicional - Op 2'!$A$42,Q156='Adicional - Op 2'!$A$43),"E","")</f>
        <v/>
      </c>
      <c r="W156" s="282" t="str">
        <f>IF(OR(Q156='Adicional - Op 2'!$A$44,Q156='Adicional - Op 2'!$A$45),"F","")</f>
        <v>F</v>
      </c>
      <c r="X156" s="295" t="str">
        <f t="shared" si="66"/>
        <v>F</v>
      </c>
      <c r="Y156" s="296" t="str">
        <f>IF(P156=X156, "OK", MAL)</f>
        <v>OK</v>
      </c>
      <c r="Z156" s="74">
        <v>23339</v>
      </c>
      <c r="AA156" s="12">
        <v>19377</v>
      </c>
      <c r="AB156" s="12">
        <v>15621</v>
      </c>
      <c r="AC156" s="12">
        <v>10771</v>
      </c>
      <c r="AD156" s="12">
        <v>7282</v>
      </c>
      <c r="AE156" s="13">
        <v>4207</v>
      </c>
      <c r="AF156" s="70" t="str">
        <f t="shared" si="48"/>
        <v>5</v>
      </c>
      <c r="AG156" s="61" t="str">
        <f t="shared" si="49"/>
        <v>5</v>
      </c>
      <c r="AH156" s="61" t="str">
        <f t="shared" si="50"/>
        <v>5</v>
      </c>
      <c r="AI156" s="61" t="str">
        <f t="shared" si="51"/>
        <v>5</v>
      </c>
      <c r="AJ156" s="61" t="str">
        <f t="shared" si="52"/>
        <v>6</v>
      </c>
      <c r="AK156" s="62" t="str">
        <f t="shared" si="53"/>
        <v>7</v>
      </c>
      <c r="AL156" s="77">
        <f t="shared" si="54"/>
        <v>2.1027762101949716</v>
      </c>
      <c r="AM156" s="78">
        <f t="shared" si="55"/>
        <v>2.0693194908496553</v>
      </c>
      <c r="AN156" s="78">
        <f t="shared" si="56"/>
        <v>3.5831446561121099</v>
      </c>
      <c r="AO156" s="78">
        <f t="shared" si="57"/>
        <v>3.9921447199358853</v>
      </c>
      <c r="AP156" s="79">
        <f t="shared" si="58"/>
        <v>5.6398598235929391</v>
      </c>
      <c r="AQ156" s="1" t="str">
        <f t="shared" si="59"/>
        <v>Noreste5</v>
      </c>
      <c r="AR156" s="1" t="str">
        <f t="shared" si="60"/>
        <v>Misiones5</v>
      </c>
      <c r="AS156" s="1" t="str">
        <f t="shared" si="61"/>
        <v>Intermedias</v>
      </c>
      <c r="AT156" s="1" t="str">
        <f t="shared" si="62"/>
        <v>Resto Extra Pampeana</v>
      </c>
      <c r="AU156" s="1" t="str">
        <f t="shared" si="63"/>
        <v>IntermediasResto Extra Pampeana</v>
      </c>
    </row>
    <row r="157" spans="1:47" x14ac:dyDescent="0.25">
      <c r="A157" s="5" t="s">
        <v>400</v>
      </c>
      <c r="B157" s="6" t="s">
        <v>400</v>
      </c>
      <c r="C157" s="6" t="s">
        <v>396</v>
      </c>
      <c r="D157" s="3" t="str">
        <f>VLOOKUP(C157,Regiones!B$4:C$27,2)</f>
        <v>Noreste</v>
      </c>
      <c r="E157" s="16"/>
      <c r="F157" s="16"/>
      <c r="G157" s="16"/>
      <c r="H157" s="16" t="s">
        <v>4</v>
      </c>
      <c r="I157" s="16" t="s">
        <v>203</v>
      </c>
      <c r="J157" s="16" t="s">
        <v>6</v>
      </c>
      <c r="K157" s="58"/>
      <c r="L157" s="4" t="s">
        <v>6</v>
      </c>
      <c r="M157" s="289">
        <v>10</v>
      </c>
      <c r="N157" s="281" t="str">
        <f t="shared" si="64"/>
        <v>F10</v>
      </c>
      <c r="O157" s="282" t="str">
        <f>VLOOKUP(N157,'Adicional - Op 1'!$A$3:$B$79,2)</f>
        <v>F</v>
      </c>
      <c r="P157" s="293" t="str">
        <f t="shared" si="47"/>
        <v>F</v>
      </c>
      <c r="Q157" s="294" t="str">
        <f t="shared" si="65"/>
        <v>F10</v>
      </c>
      <c r="R157" s="282" t="str">
        <f>IF(OR(Q157='Adicional - Op 2'!$A$6,Q157='Adicional - Op 2'!$A$7, Q157='Adicional - Op 2'!$A$8,Q157='Adicional - Op 2'!$A$9,Q157='Adicional - Op 2'!$A$10,Q157='Adicional - Op 2'!$A$11,Q157='Adicional - Op 2'!$A$12,Q157='Adicional - Op 2'!$A$13,Q157='Adicional - Op 2'!$A$14), "A", "")</f>
        <v/>
      </c>
      <c r="S157" s="282" t="str">
        <f>IF(OR(Q157='Adicional - Op 2'!$A$15,Q157='Adicional - Op 2'!$A$16,Q157='Adicional - Op 2'!$A$17,Q157='Adicional - Op 2'!$A$18,Q157='Adicional - Op 2'!$A$19,Q157='Adicional - Op 2'!$A$20,Q157='Adicional - Op 2'!$A$21,Q157='Adicional - Op 2'!$A$22,Q157='Adicional - Op 2'!$A$23,Q157='Adicional - Op 2'!$A$24,Q157='Adicional - Op 2'!$A$25,Q157='Adicional - Op 2'!$A$26,Q157='Adicional - Op 2'!$A$27,Q157='Adicional - Op 2'!$A$28,Q157='Adicional - Op 2'!$A$29,Q157='Adicional - Op 2'!$A$30),"B","")</f>
        <v/>
      </c>
      <c r="T157" s="282" t="str">
        <f>IF(OR(Q157='Adicional - Op 2'!$A$31,Q157='Adicional - Op 2'!$A$32,Q157='Adicional - Op 2'!$A$33,Q157='Adicional - Op 2'!$A$34),"C","")</f>
        <v/>
      </c>
      <c r="U157" s="282" t="str">
        <f>IF(OR(Q157='Adicional - Op 2'!$A$35,Q157='Adicional - Op 2'!$A$36,Q157='Adicional - Op 2'!$A$37),"D","")</f>
        <v/>
      </c>
      <c r="V157" s="282" t="str">
        <f>IF(OR(Q157='Adicional - Op 2'!$A$38,Q157='Adicional - Op 2'!$A$39,Q157='Adicional - Op 2'!$A$40,Q157='Adicional - Op 2'!$A$41,Q157='Adicional - Op 2'!$A$42,Q157='Adicional - Op 2'!$A$43),"E","")</f>
        <v/>
      </c>
      <c r="W157" s="282" t="str">
        <f>IF(OR(Q157='Adicional - Op 2'!$A$44,Q157='Adicional - Op 2'!$A$45),"F","")</f>
        <v>F</v>
      </c>
      <c r="X157" s="295" t="str">
        <f t="shared" si="66"/>
        <v>F</v>
      </c>
      <c r="Y157" s="296" t="str">
        <f>IF(P157=X157, "OK", MAL)</f>
        <v>OK</v>
      </c>
      <c r="Z157" s="73">
        <v>23299</v>
      </c>
      <c r="AA157" s="17">
        <v>20166</v>
      </c>
      <c r="AB157" s="17">
        <v>17263</v>
      </c>
      <c r="AC157" s="17">
        <v>14352</v>
      </c>
      <c r="AD157" s="17">
        <v>11058</v>
      </c>
      <c r="AE157" s="20">
        <v>10121</v>
      </c>
      <c r="AF157" s="70" t="str">
        <f t="shared" si="48"/>
        <v>5</v>
      </c>
      <c r="AG157" s="61" t="str">
        <f t="shared" si="49"/>
        <v>5</v>
      </c>
      <c r="AH157" s="61" t="str">
        <f t="shared" si="50"/>
        <v>5</v>
      </c>
      <c r="AI157" s="61" t="str">
        <f t="shared" si="51"/>
        <v>5</v>
      </c>
      <c r="AJ157" s="61" t="str">
        <f t="shared" si="52"/>
        <v>5</v>
      </c>
      <c r="AK157" s="62" t="str">
        <f t="shared" si="53"/>
        <v>5</v>
      </c>
      <c r="AL157" s="77">
        <f t="shared" si="54"/>
        <v>1.6284688275820551</v>
      </c>
      <c r="AM157" s="78">
        <f t="shared" si="55"/>
        <v>1.4884645023036234</v>
      </c>
      <c r="AN157" s="78">
        <f t="shared" si="56"/>
        <v>1.7642089602645474</v>
      </c>
      <c r="AO157" s="78">
        <f t="shared" si="57"/>
        <v>2.6416403462070717</v>
      </c>
      <c r="AP157" s="79">
        <f t="shared" si="58"/>
        <v>0.88934815572032333</v>
      </c>
      <c r="AQ157" s="1" t="str">
        <f t="shared" si="59"/>
        <v>Noreste5</v>
      </c>
      <c r="AR157" s="1" t="str">
        <f t="shared" si="60"/>
        <v>Corrientes5</v>
      </c>
      <c r="AS157" s="1" t="str">
        <f t="shared" si="61"/>
        <v>Intermedias</v>
      </c>
      <c r="AT157" s="1" t="str">
        <f t="shared" si="62"/>
        <v>Resto Extra Pampeana</v>
      </c>
      <c r="AU157" s="1" t="str">
        <f t="shared" si="63"/>
        <v>IntermediasResto Extra Pampeana</v>
      </c>
    </row>
    <row r="158" spans="1:47" x14ac:dyDescent="0.25">
      <c r="A158" s="45" t="s">
        <v>886</v>
      </c>
      <c r="B158" s="46" t="s">
        <v>887</v>
      </c>
      <c r="C158" s="46" t="s">
        <v>882</v>
      </c>
      <c r="D158" s="3" t="str">
        <f>VLOOKUP(C158,Regiones!B$4:C$27,2)</f>
        <v>Pampeana</v>
      </c>
      <c r="E158" s="50"/>
      <c r="F158" s="50"/>
      <c r="G158" s="50"/>
      <c r="H158" s="50" t="s">
        <v>4</v>
      </c>
      <c r="I158" s="50" t="s">
        <v>203</v>
      </c>
      <c r="J158" s="50" t="s">
        <v>6</v>
      </c>
      <c r="K158" s="58"/>
      <c r="L158" s="53" t="s">
        <v>6</v>
      </c>
      <c r="M158" s="289">
        <v>10</v>
      </c>
      <c r="N158" s="281" t="str">
        <f t="shared" si="64"/>
        <v>F10</v>
      </c>
      <c r="O158" s="282" t="str">
        <f>VLOOKUP(N158,'Adicional - Op 1'!$A$3:$B$79,2)</f>
        <v>F</v>
      </c>
      <c r="P158" s="293" t="str">
        <f t="shared" si="47"/>
        <v>F</v>
      </c>
      <c r="Q158" s="294" t="str">
        <f t="shared" si="65"/>
        <v>F10</v>
      </c>
      <c r="R158" s="282" t="str">
        <f>IF(OR(Q158='Adicional - Op 2'!$A$6,Q158='Adicional - Op 2'!$A$7, Q158='Adicional - Op 2'!$A$8,Q158='Adicional - Op 2'!$A$9,Q158='Adicional - Op 2'!$A$10,Q158='Adicional - Op 2'!$A$11,Q158='Adicional - Op 2'!$A$12,Q158='Adicional - Op 2'!$A$13,Q158='Adicional - Op 2'!$A$14), "A", "")</f>
        <v/>
      </c>
      <c r="S158" s="282" t="str">
        <f>IF(OR(Q158='Adicional - Op 2'!$A$15,Q158='Adicional - Op 2'!$A$16,Q158='Adicional - Op 2'!$A$17,Q158='Adicional - Op 2'!$A$18,Q158='Adicional - Op 2'!$A$19,Q158='Adicional - Op 2'!$A$20,Q158='Adicional - Op 2'!$A$21,Q158='Adicional - Op 2'!$A$22,Q158='Adicional - Op 2'!$A$23,Q158='Adicional - Op 2'!$A$24,Q158='Adicional - Op 2'!$A$25,Q158='Adicional - Op 2'!$A$26,Q158='Adicional - Op 2'!$A$27,Q158='Adicional - Op 2'!$A$28,Q158='Adicional - Op 2'!$A$29,Q158='Adicional - Op 2'!$A$30),"B","")</f>
        <v/>
      </c>
      <c r="T158" s="282" t="str">
        <f>IF(OR(Q158='Adicional - Op 2'!$A$31,Q158='Adicional - Op 2'!$A$32,Q158='Adicional - Op 2'!$A$33,Q158='Adicional - Op 2'!$A$34),"C","")</f>
        <v/>
      </c>
      <c r="U158" s="282" t="str">
        <f>IF(OR(Q158='Adicional - Op 2'!$A$35,Q158='Adicional - Op 2'!$A$36,Q158='Adicional - Op 2'!$A$37),"D","")</f>
        <v/>
      </c>
      <c r="V158" s="282" t="str">
        <f>IF(OR(Q158='Adicional - Op 2'!$A$38,Q158='Adicional - Op 2'!$A$39,Q158='Adicional - Op 2'!$A$40,Q158='Adicional - Op 2'!$A$41,Q158='Adicional - Op 2'!$A$42,Q158='Adicional - Op 2'!$A$43),"E","")</f>
        <v/>
      </c>
      <c r="W158" s="282" t="str">
        <f>IF(OR(Q158='Adicional - Op 2'!$A$44,Q158='Adicional - Op 2'!$A$45),"F","")</f>
        <v>F</v>
      </c>
      <c r="X158" s="295" t="str">
        <f t="shared" si="66"/>
        <v>F</v>
      </c>
      <c r="Y158" s="296" t="str">
        <f>IF(P158=X158, "OK", MAL)</f>
        <v>OK</v>
      </c>
      <c r="Z158" s="74">
        <v>23286</v>
      </c>
      <c r="AA158" s="12">
        <v>20261</v>
      </c>
      <c r="AB158" s="12">
        <v>15865</v>
      </c>
      <c r="AC158" s="12">
        <v>15099</v>
      </c>
      <c r="AD158" s="12">
        <v>13768</v>
      </c>
      <c r="AE158" s="13">
        <v>11753</v>
      </c>
      <c r="AF158" s="70" t="str">
        <f t="shared" si="48"/>
        <v>5</v>
      </c>
      <c r="AG158" s="61" t="str">
        <f t="shared" si="49"/>
        <v>5</v>
      </c>
      <c r="AH158" s="61" t="str">
        <f t="shared" si="50"/>
        <v>5</v>
      </c>
      <c r="AI158" s="61" t="str">
        <f t="shared" si="51"/>
        <v>5</v>
      </c>
      <c r="AJ158" s="61" t="str">
        <f t="shared" si="52"/>
        <v>5</v>
      </c>
      <c r="AK158" s="62" t="str">
        <f t="shared" si="53"/>
        <v>5</v>
      </c>
      <c r="AL158" s="77">
        <f t="shared" si="54"/>
        <v>1.5687147931444421</v>
      </c>
      <c r="AM158" s="78">
        <f t="shared" si="55"/>
        <v>2.3521651742508451</v>
      </c>
      <c r="AN158" s="78">
        <f t="shared" si="56"/>
        <v>0.46972579718669072</v>
      </c>
      <c r="AO158" s="78">
        <f t="shared" si="57"/>
        <v>0.92708563711847192</v>
      </c>
      <c r="AP158" s="79">
        <f t="shared" si="58"/>
        <v>1.5949713328379225</v>
      </c>
      <c r="AQ158" s="1" t="str">
        <f t="shared" si="59"/>
        <v>Pampeana5</v>
      </c>
      <c r="AR158" s="1" t="str">
        <f t="shared" si="60"/>
        <v>Santiago del Estero5</v>
      </c>
      <c r="AS158" s="1" t="str">
        <f t="shared" si="61"/>
        <v>Intermedias</v>
      </c>
      <c r="AT158" s="1" t="str">
        <f t="shared" si="62"/>
        <v>Pampeana</v>
      </c>
      <c r="AU158" s="1" t="str">
        <f t="shared" si="63"/>
        <v>IntermediasPampeana</v>
      </c>
    </row>
    <row r="159" spans="1:47" x14ac:dyDescent="0.25">
      <c r="A159" s="60" t="s">
        <v>512</v>
      </c>
      <c r="B159" s="9" t="s">
        <v>512</v>
      </c>
      <c r="C159" s="9" t="s">
        <v>506</v>
      </c>
      <c r="D159" s="3" t="str">
        <f>VLOOKUP(C159,Regiones!B$4:C$27,2)</f>
        <v>Noroeste</v>
      </c>
      <c r="E159" s="10"/>
      <c r="F159" s="10"/>
      <c r="G159" s="10"/>
      <c r="H159" s="10" t="s">
        <v>4</v>
      </c>
      <c r="I159" s="10" t="s">
        <v>203</v>
      </c>
      <c r="J159" s="10" t="s">
        <v>6</v>
      </c>
      <c r="K159" s="58"/>
      <c r="L159" s="11" t="s">
        <v>6</v>
      </c>
      <c r="M159" s="289">
        <v>10</v>
      </c>
      <c r="N159" s="281" t="str">
        <f t="shared" si="64"/>
        <v>F10</v>
      </c>
      <c r="O159" s="282" t="str">
        <f>VLOOKUP(N159,'Adicional - Op 1'!$A$3:$B$79,2)</f>
        <v>F</v>
      </c>
      <c r="P159" s="293" t="str">
        <f t="shared" si="47"/>
        <v>F</v>
      </c>
      <c r="Q159" s="294" t="str">
        <f t="shared" si="65"/>
        <v>F10</v>
      </c>
      <c r="R159" s="282" t="str">
        <f>IF(OR(Q159='Adicional - Op 2'!$A$6,Q159='Adicional - Op 2'!$A$7, Q159='Adicional - Op 2'!$A$8,Q159='Adicional - Op 2'!$A$9,Q159='Adicional - Op 2'!$A$10,Q159='Adicional - Op 2'!$A$11,Q159='Adicional - Op 2'!$A$12,Q159='Adicional - Op 2'!$A$13,Q159='Adicional - Op 2'!$A$14), "A", "")</f>
        <v/>
      </c>
      <c r="S159" s="282" t="str">
        <f>IF(OR(Q159='Adicional - Op 2'!$A$15,Q159='Adicional - Op 2'!$A$16,Q159='Adicional - Op 2'!$A$17,Q159='Adicional - Op 2'!$A$18,Q159='Adicional - Op 2'!$A$19,Q159='Adicional - Op 2'!$A$20,Q159='Adicional - Op 2'!$A$21,Q159='Adicional - Op 2'!$A$22,Q159='Adicional - Op 2'!$A$23,Q159='Adicional - Op 2'!$A$24,Q159='Adicional - Op 2'!$A$25,Q159='Adicional - Op 2'!$A$26,Q159='Adicional - Op 2'!$A$27,Q159='Adicional - Op 2'!$A$28,Q159='Adicional - Op 2'!$A$29,Q159='Adicional - Op 2'!$A$30),"B","")</f>
        <v/>
      </c>
      <c r="T159" s="282" t="str">
        <f>IF(OR(Q159='Adicional - Op 2'!$A$31,Q159='Adicional - Op 2'!$A$32,Q159='Adicional - Op 2'!$A$33,Q159='Adicional - Op 2'!$A$34),"C","")</f>
        <v/>
      </c>
      <c r="U159" s="282" t="str">
        <f>IF(OR(Q159='Adicional - Op 2'!$A$35,Q159='Adicional - Op 2'!$A$36,Q159='Adicional - Op 2'!$A$37),"D","")</f>
        <v/>
      </c>
      <c r="V159" s="282" t="str">
        <f>IF(OR(Q159='Adicional - Op 2'!$A$38,Q159='Adicional - Op 2'!$A$39,Q159='Adicional - Op 2'!$A$40,Q159='Adicional - Op 2'!$A$41,Q159='Adicional - Op 2'!$A$42,Q159='Adicional - Op 2'!$A$43),"E","")</f>
        <v/>
      </c>
      <c r="W159" s="282" t="str">
        <f>IF(OR(Q159='Adicional - Op 2'!$A$44,Q159='Adicional - Op 2'!$A$45),"F","")</f>
        <v>F</v>
      </c>
      <c r="X159" s="295" t="str">
        <f t="shared" si="66"/>
        <v>F</v>
      </c>
      <c r="Y159" s="296" t="str">
        <f>IF(P159=X159, "OK", MAL)</f>
        <v>OK</v>
      </c>
      <c r="Z159" s="74">
        <v>23274</v>
      </c>
      <c r="AA159" s="12">
        <v>22236</v>
      </c>
      <c r="AB159" s="12">
        <v>19804</v>
      </c>
      <c r="AC159" s="12">
        <v>15791</v>
      </c>
      <c r="AD159" s="12">
        <v>11872</v>
      </c>
      <c r="AE159" s="13">
        <v>11968</v>
      </c>
      <c r="AF159" s="70" t="str">
        <f t="shared" si="48"/>
        <v>5</v>
      </c>
      <c r="AG159" s="61" t="str">
        <f t="shared" si="49"/>
        <v>5</v>
      </c>
      <c r="AH159" s="61" t="str">
        <f t="shared" si="50"/>
        <v>5</v>
      </c>
      <c r="AI159" s="61" t="str">
        <f t="shared" si="51"/>
        <v>5</v>
      </c>
      <c r="AJ159" s="61" t="str">
        <f t="shared" si="52"/>
        <v>5</v>
      </c>
      <c r="AK159" s="62" t="str">
        <f t="shared" si="53"/>
        <v>5</v>
      </c>
      <c r="AL159" s="77">
        <f t="shared" si="54"/>
        <v>0.51164293033144015</v>
      </c>
      <c r="AM159" s="78">
        <f t="shared" si="55"/>
        <v>1.1071165601849811</v>
      </c>
      <c r="AN159" s="78">
        <f t="shared" si="56"/>
        <v>2.1675104701734385</v>
      </c>
      <c r="AO159" s="78">
        <f t="shared" si="57"/>
        <v>2.8936502630989516</v>
      </c>
      <c r="AP159" s="79">
        <f t="shared" si="58"/>
        <v>-8.0504925453407053E-2</v>
      </c>
      <c r="AQ159" s="1" t="str">
        <f t="shared" si="59"/>
        <v>Noroeste5</v>
      </c>
      <c r="AR159" s="1" t="str">
        <f t="shared" si="60"/>
        <v>Tucumán5</v>
      </c>
      <c r="AS159" s="1" t="str">
        <f t="shared" si="61"/>
        <v>Intermedias</v>
      </c>
      <c r="AT159" s="1" t="str">
        <f t="shared" si="62"/>
        <v>Resto Extra Pampeana</v>
      </c>
      <c r="AU159" s="1" t="str">
        <f t="shared" si="63"/>
        <v>IntermediasResto Extra Pampeana</v>
      </c>
    </row>
    <row r="160" spans="1:47" x14ac:dyDescent="0.25">
      <c r="A160" s="5" t="s">
        <v>79</v>
      </c>
      <c r="B160" s="6" t="s">
        <v>79</v>
      </c>
      <c r="C160" s="6" t="s">
        <v>36</v>
      </c>
      <c r="D160" s="3" t="str">
        <f>VLOOKUP(C160,Regiones!B$4:C$27,2)</f>
        <v>Pampeana</v>
      </c>
      <c r="E160" s="16"/>
      <c r="F160" s="16"/>
      <c r="G160" s="16"/>
      <c r="H160" s="16"/>
      <c r="I160" s="16" t="s">
        <v>203</v>
      </c>
      <c r="J160" s="16" t="s">
        <v>6</v>
      </c>
      <c r="K160" s="58"/>
      <c r="L160" s="4" t="s">
        <v>6</v>
      </c>
      <c r="M160" s="289">
        <v>10</v>
      </c>
      <c r="N160" s="281" t="str">
        <f t="shared" si="64"/>
        <v>F10</v>
      </c>
      <c r="O160" s="282" t="str">
        <f>VLOOKUP(N160,'Adicional - Op 1'!$A$3:$B$79,2)</f>
        <v>F</v>
      </c>
      <c r="P160" s="293" t="str">
        <f t="shared" si="47"/>
        <v>F</v>
      </c>
      <c r="Q160" s="294" t="str">
        <f t="shared" si="65"/>
        <v>F10</v>
      </c>
      <c r="R160" s="282" t="str">
        <f>IF(OR(Q160='Adicional - Op 2'!$A$6,Q160='Adicional - Op 2'!$A$7, Q160='Adicional - Op 2'!$A$8,Q160='Adicional - Op 2'!$A$9,Q160='Adicional - Op 2'!$A$10,Q160='Adicional - Op 2'!$A$11,Q160='Adicional - Op 2'!$A$12,Q160='Adicional - Op 2'!$A$13,Q160='Adicional - Op 2'!$A$14), "A", "")</f>
        <v/>
      </c>
      <c r="S160" s="282" t="str">
        <f>IF(OR(Q160='Adicional - Op 2'!$A$15,Q160='Adicional - Op 2'!$A$16,Q160='Adicional - Op 2'!$A$17,Q160='Adicional - Op 2'!$A$18,Q160='Adicional - Op 2'!$A$19,Q160='Adicional - Op 2'!$A$20,Q160='Adicional - Op 2'!$A$21,Q160='Adicional - Op 2'!$A$22,Q160='Adicional - Op 2'!$A$23,Q160='Adicional - Op 2'!$A$24,Q160='Adicional - Op 2'!$A$25,Q160='Adicional - Op 2'!$A$26,Q160='Adicional - Op 2'!$A$27,Q160='Adicional - Op 2'!$A$28,Q160='Adicional - Op 2'!$A$29,Q160='Adicional - Op 2'!$A$30),"B","")</f>
        <v/>
      </c>
      <c r="T160" s="282" t="str">
        <f>IF(OR(Q160='Adicional - Op 2'!$A$31,Q160='Adicional - Op 2'!$A$32,Q160='Adicional - Op 2'!$A$33,Q160='Adicional - Op 2'!$A$34),"C","")</f>
        <v/>
      </c>
      <c r="U160" s="282" t="str">
        <f>IF(OR(Q160='Adicional - Op 2'!$A$35,Q160='Adicional - Op 2'!$A$36,Q160='Adicional - Op 2'!$A$37),"D","")</f>
        <v/>
      </c>
      <c r="V160" s="282" t="str">
        <f>IF(OR(Q160='Adicional - Op 2'!$A$38,Q160='Adicional - Op 2'!$A$39,Q160='Adicional - Op 2'!$A$40,Q160='Adicional - Op 2'!$A$41,Q160='Adicional - Op 2'!$A$42,Q160='Adicional - Op 2'!$A$43),"E","")</f>
        <v/>
      </c>
      <c r="W160" s="282" t="str">
        <f>IF(OR(Q160='Adicional - Op 2'!$A$44,Q160='Adicional - Op 2'!$A$45),"F","")</f>
        <v>F</v>
      </c>
      <c r="X160" s="295" t="str">
        <f t="shared" si="66"/>
        <v>F</v>
      </c>
      <c r="Y160" s="296" t="str">
        <f>IF(P160=X160, "OK", MAL)</f>
        <v>OK</v>
      </c>
      <c r="Z160" s="73">
        <v>23206</v>
      </c>
      <c r="AA160" s="17">
        <v>21396</v>
      </c>
      <c r="AB160" s="17">
        <v>17885</v>
      </c>
      <c r="AC160" s="17">
        <v>15685</v>
      </c>
      <c r="AD160" s="17">
        <v>12530</v>
      </c>
      <c r="AE160" s="20">
        <v>10209</v>
      </c>
      <c r="AF160" s="70" t="str">
        <f t="shared" si="48"/>
        <v>5</v>
      </c>
      <c r="AG160" s="61" t="str">
        <f t="shared" si="49"/>
        <v>5</v>
      </c>
      <c r="AH160" s="61" t="str">
        <f t="shared" si="50"/>
        <v>5</v>
      </c>
      <c r="AI160" s="61" t="str">
        <f t="shared" si="51"/>
        <v>5</v>
      </c>
      <c r="AJ160" s="61" t="str">
        <f t="shared" si="52"/>
        <v>5</v>
      </c>
      <c r="AK160" s="62" t="str">
        <f t="shared" si="53"/>
        <v>5</v>
      </c>
      <c r="AL160" s="77">
        <f t="shared" si="54"/>
        <v>0.91249238960564583</v>
      </c>
      <c r="AM160" s="78">
        <f t="shared" si="55"/>
        <v>1.7184154035387338</v>
      </c>
      <c r="AN160" s="78">
        <f t="shared" si="56"/>
        <v>1.2507260100093582</v>
      </c>
      <c r="AO160" s="78">
        <f t="shared" si="57"/>
        <v>2.2711984522526834</v>
      </c>
      <c r="AP160" s="79">
        <f t="shared" si="58"/>
        <v>2.069687874989385</v>
      </c>
      <c r="AQ160" s="1" t="str">
        <f t="shared" si="59"/>
        <v>Pampeana5</v>
      </c>
      <c r="AR160" s="1" t="str">
        <f t="shared" si="60"/>
        <v>Buenos Aires5</v>
      </c>
      <c r="AS160" s="1" t="str">
        <f t="shared" si="61"/>
        <v>Intermedias</v>
      </c>
      <c r="AT160" s="1" t="str">
        <f t="shared" si="62"/>
        <v>Pampeana</v>
      </c>
      <c r="AU160" s="1" t="str">
        <f t="shared" si="63"/>
        <v>IntermediasPampeana</v>
      </c>
    </row>
    <row r="161" spans="1:47" x14ac:dyDescent="0.25">
      <c r="A161" s="5" t="s">
        <v>79</v>
      </c>
      <c r="B161" s="6" t="s">
        <v>79</v>
      </c>
      <c r="C161" s="6" t="s">
        <v>429</v>
      </c>
      <c r="D161" s="3" t="str">
        <f>VLOOKUP(C161,Regiones!B$4:C$27,2)</f>
        <v>Pampeana</v>
      </c>
      <c r="E161" s="16"/>
      <c r="F161" s="16"/>
      <c r="G161" s="16"/>
      <c r="H161" s="16" t="s">
        <v>4</v>
      </c>
      <c r="I161" s="16" t="s">
        <v>203</v>
      </c>
      <c r="J161" s="16" t="s">
        <v>6</v>
      </c>
      <c r="K161" s="58"/>
      <c r="L161" s="4" t="s">
        <v>6</v>
      </c>
      <c r="M161" s="289">
        <v>10</v>
      </c>
      <c r="N161" s="281" t="str">
        <f t="shared" si="64"/>
        <v>F10</v>
      </c>
      <c r="O161" s="282" t="str">
        <f>VLOOKUP(N161,'Adicional - Op 1'!$A$3:$B$79,2)</f>
        <v>F</v>
      </c>
      <c r="P161" s="293" t="str">
        <f t="shared" si="47"/>
        <v>F</v>
      </c>
      <c r="Q161" s="294" t="str">
        <f t="shared" si="65"/>
        <v>F10</v>
      </c>
      <c r="R161" s="282" t="str">
        <f>IF(OR(Q161='Adicional - Op 2'!$A$6,Q161='Adicional - Op 2'!$A$7, Q161='Adicional - Op 2'!$A$8,Q161='Adicional - Op 2'!$A$9,Q161='Adicional - Op 2'!$A$10,Q161='Adicional - Op 2'!$A$11,Q161='Adicional - Op 2'!$A$12,Q161='Adicional - Op 2'!$A$13,Q161='Adicional - Op 2'!$A$14), "A", "")</f>
        <v/>
      </c>
      <c r="S161" s="282" t="str">
        <f>IF(OR(Q161='Adicional - Op 2'!$A$15,Q161='Adicional - Op 2'!$A$16,Q161='Adicional - Op 2'!$A$17,Q161='Adicional - Op 2'!$A$18,Q161='Adicional - Op 2'!$A$19,Q161='Adicional - Op 2'!$A$20,Q161='Adicional - Op 2'!$A$21,Q161='Adicional - Op 2'!$A$22,Q161='Adicional - Op 2'!$A$23,Q161='Adicional - Op 2'!$A$24,Q161='Adicional - Op 2'!$A$25,Q161='Adicional - Op 2'!$A$26,Q161='Adicional - Op 2'!$A$27,Q161='Adicional - Op 2'!$A$28,Q161='Adicional - Op 2'!$A$29,Q161='Adicional - Op 2'!$A$30),"B","")</f>
        <v/>
      </c>
      <c r="T161" s="282" t="str">
        <f>IF(OR(Q161='Adicional - Op 2'!$A$31,Q161='Adicional - Op 2'!$A$32,Q161='Adicional - Op 2'!$A$33,Q161='Adicional - Op 2'!$A$34),"C","")</f>
        <v/>
      </c>
      <c r="U161" s="282" t="str">
        <f>IF(OR(Q161='Adicional - Op 2'!$A$35,Q161='Adicional - Op 2'!$A$36,Q161='Adicional - Op 2'!$A$37),"D","")</f>
        <v/>
      </c>
      <c r="V161" s="282" t="str">
        <f>IF(OR(Q161='Adicional - Op 2'!$A$38,Q161='Adicional - Op 2'!$A$39,Q161='Adicional - Op 2'!$A$40,Q161='Adicional - Op 2'!$A$41,Q161='Adicional - Op 2'!$A$42,Q161='Adicional - Op 2'!$A$43),"E","")</f>
        <v/>
      </c>
      <c r="W161" s="282" t="str">
        <f>IF(OR(Q161='Adicional - Op 2'!$A$44,Q161='Adicional - Op 2'!$A$45),"F","")</f>
        <v>F</v>
      </c>
      <c r="X161" s="295" t="str">
        <f t="shared" si="66"/>
        <v>F</v>
      </c>
      <c r="Y161" s="296" t="str">
        <f>IF(P161=X161, "OK", MAL)</f>
        <v>OK</v>
      </c>
      <c r="Z161" s="73">
        <v>23150</v>
      </c>
      <c r="AA161" s="17">
        <v>19288</v>
      </c>
      <c r="AB161" s="17">
        <v>15623</v>
      </c>
      <c r="AC161" s="17">
        <v>11646</v>
      </c>
      <c r="AD161" s="17">
        <v>10122</v>
      </c>
      <c r="AE161" s="20">
        <v>8700</v>
      </c>
      <c r="AF161" s="70" t="str">
        <f t="shared" si="48"/>
        <v>5</v>
      </c>
      <c r="AG161" s="61" t="str">
        <f t="shared" si="49"/>
        <v>5</v>
      </c>
      <c r="AH161" s="61" t="str">
        <f t="shared" si="50"/>
        <v>5</v>
      </c>
      <c r="AI161" s="61" t="str">
        <f t="shared" si="51"/>
        <v>5</v>
      </c>
      <c r="AJ161" s="61" t="str">
        <f t="shared" si="52"/>
        <v>5</v>
      </c>
      <c r="AK161" s="62" t="str">
        <f t="shared" si="53"/>
        <v>6</v>
      </c>
      <c r="AL161" s="77">
        <f t="shared" si="54"/>
        <v>2.0624987220216284</v>
      </c>
      <c r="AM161" s="78">
        <f t="shared" si="55"/>
        <v>2.0234211351268945</v>
      </c>
      <c r="AN161" s="78">
        <f t="shared" si="56"/>
        <v>2.821080543240452</v>
      </c>
      <c r="AO161" s="78">
        <f t="shared" si="57"/>
        <v>1.4123963898641456</v>
      </c>
      <c r="AP161" s="79">
        <f t="shared" si="58"/>
        <v>1.5253997177948713</v>
      </c>
      <c r="AQ161" s="1" t="str">
        <f t="shared" si="59"/>
        <v>Pampeana5</v>
      </c>
      <c r="AR161" s="1" t="str">
        <f t="shared" si="60"/>
        <v>Entre Ríos5</v>
      </c>
      <c r="AS161" s="1" t="str">
        <f t="shared" si="61"/>
        <v>Intermedias</v>
      </c>
      <c r="AT161" s="1" t="str">
        <f t="shared" si="62"/>
        <v>Pampeana</v>
      </c>
      <c r="AU161" s="1" t="str">
        <f t="shared" si="63"/>
        <v>IntermediasPampeana</v>
      </c>
    </row>
    <row r="162" spans="1:47" x14ac:dyDescent="0.25">
      <c r="A162" s="60" t="s">
        <v>210</v>
      </c>
      <c r="B162" s="9" t="s">
        <v>57</v>
      </c>
      <c r="C162" s="9" t="s">
        <v>199</v>
      </c>
      <c r="D162" s="3" t="str">
        <f>VLOOKUP(C162,Regiones!B$4:C$27,2)</f>
        <v>Noreste</v>
      </c>
      <c r="E162" s="10"/>
      <c r="F162" s="10"/>
      <c r="G162" s="10"/>
      <c r="H162" s="10" t="s">
        <v>4</v>
      </c>
      <c r="I162" s="10" t="s">
        <v>203</v>
      </c>
      <c r="J162" s="10" t="s">
        <v>6</v>
      </c>
      <c r="K162" s="58"/>
      <c r="L162" s="11" t="s">
        <v>6</v>
      </c>
      <c r="M162" s="289">
        <v>10</v>
      </c>
      <c r="N162" s="281" t="str">
        <f t="shared" si="64"/>
        <v>F10</v>
      </c>
      <c r="O162" s="282" t="str">
        <f>VLOOKUP(N162,'Adicional - Op 1'!$A$3:$B$79,2)</f>
        <v>F</v>
      </c>
      <c r="P162" s="293" t="str">
        <f t="shared" si="47"/>
        <v>F</v>
      </c>
      <c r="Q162" s="294" t="str">
        <f t="shared" si="65"/>
        <v>F10</v>
      </c>
      <c r="R162" s="282" t="str">
        <f>IF(OR(Q162='Adicional - Op 2'!$A$6,Q162='Adicional - Op 2'!$A$7, Q162='Adicional - Op 2'!$A$8,Q162='Adicional - Op 2'!$A$9,Q162='Adicional - Op 2'!$A$10,Q162='Adicional - Op 2'!$A$11,Q162='Adicional - Op 2'!$A$12,Q162='Adicional - Op 2'!$A$13,Q162='Adicional - Op 2'!$A$14), "A", "")</f>
        <v/>
      </c>
      <c r="S162" s="282" t="str">
        <f>IF(OR(Q162='Adicional - Op 2'!$A$15,Q162='Adicional - Op 2'!$A$16,Q162='Adicional - Op 2'!$A$17,Q162='Adicional - Op 2'!$A$18,Q162='Adicional - Op 2'!$A$19,Q162='Adicional - Op 2'!$A$20,Q162='Adicional - Op 2'!$A$21,Q162='Adicional - Op 2'!$A$22,Q162='Adicional - Op 2'!$A$23,Q162='Adicional - Op 2'!$A$24,Q162='Adicional - Op 2'!$A$25,Q162='Adicional - Op 2'!$A$26,Q162='Adicional - Op 2'!$A$27,Q162='Adicional - Op 2'!$A$28,Q162='Adicional - Op 2'!$A$29,Q162='Adicional - Op 2'!$A$30),"B","")</f>
        <v/>
      </c>
      <c r="T162" s="282" t="str">
        <f>IF(OR(Q162='Adicional - Op 2'!$A$31,Q162='Adicional - Op 2'!$A$32,Q162='Adicional - Op 2'!$A$33,Q162='Adicional - Op 2'!$A$34),"C","")</f>
        <v/>
      </c>
      <c r="U162" s="282" t="str">
        <f>IF(OR(Q162='Adicional - Op 2'!$A$35,Q162='Adicional - Op 2'!$A$36,Q162='Adicional - Op 2'!$A$37),"D","")</f>
        <v/>
      </c>
      <c r="V162" s="282" t="str">
        <f>IF(OR(Q162='Adicional - Op 2'!$A$38,Q162='Adicional - Op 2'!$A$39,Q162='Adicional - Op 2'!$A$40,Q162='Adicional - Op 2'!$A$41,Q162='Adicional - Op 2'!$A$42,Q162='Adicional - Op 2'!$A$43),"E","")</f>
        <v/>
      </c>
      <c r="W162" s="282" t="str">
        <f>IF(OR(Q162='Adicional - Op 2'!$A$44,Q162='Adicional - Op 2'!$A$45),"F","")</f>
        <v>F</v>
      </c>
      <c r="X162" s="295" t="str">
        <f t="shared" si="66"/>
        <v>F</v>
      </c>
      <c r="Y162" s="296" t="str">
        <f>IF(P162=X162, "OK", MAL)</f>
        <v>OK</v>
      </c>
      <c r="Z162" s="74">
        <v>22953</v>
      </c>
      <c r="AA162" s="12">
        <v>19544</v>
      </c>
      <c r="AB162" s="12">
        <v>14116</v>
      </c>
      <c r="AC162" s="12">
        <v>9349</v>
      </c>
      <c r="AD162" s="12">
        <v>5408</v>
      </c>
      <c r="AE162" s="13">
        <v>5400</v>
      </c>
      <c r="AF162" s="70" t="str">
        <f t="shared" si="48"/>
        <v>5</v>
      </c>
      <c r="AG162" s="61" t="str">
        <f t="shared" si="49"/>
        <v>5</v>
      </c>
      <c r="AH162" s="61" t="str">
        <f t="shared" si="50"/>
        <v>5</v>
      </c>
      <c r="AI162" s="61" t="str">
        <f t="shared" si="51"/>
        <v>6</v>
      </c>
      <c r="AJ162" s="61" t="str">
        <f t="shared" si="52"/>
        <v>6</v>
      </c>
      <c r="AK162" s="62" t="str">
        <f t="shared" si="53"/>
        <v>6</v>
      </c>
      <c r="AL162" s="77">
        <f t="shared" si="54"/>
        <v>1.8147067770234022</v>
      </c>
      <c r="AM162" s="78">
        <f t="shared" si="55"/>
        <v>3.1410932547949382</v>
      </c>
      <c r="AN162" s="78">
        <f t="shared" si="56"/>
        <v>3.9790129206518734</v>
      </c>
      <c r="AO162" s="78">
        <f t="shared" si="57"/>
        <v>5.6264898519354398</v>
      </c>
      <c r="AP162" s="79">
        <f t="shared" si="58"/>
        <v>1.4804947528597992E-2</v>
      </c>
      <c r="AQ162" s="1" t="str">
        <f t="shared" si="59"/>
        <v>Noreste5</v>
      </c>
      <c r="AR162" s="1" t="str">
        <f t="shared" si="60"/>
        <v>Chaco5</v>
      </c>
      <c r="AS162" s="1" t="str">
        <f t="shared" si="61"/>
        <v>Intermedias</v>
      </c>
      <c r="AT162" s="1" t="str">
        <f t="shared" si="62"/>
        <v>Resto Extra Pampeana</v>
      </c>
      <c r="AU162" s="1" t="str">
        <f t="shared" si="63"/>
        <v>IntermediasResto Extra Pampeana</v>
      </c>
    </row>
    <row r="163" spans="1:47" x14ac:dyDescent="0.25">
      <c r="A163" s="60" t="s">
        <v>513</v>
      </c>
      <c r="B163" s="9" t="s">
        <v>513</v>
      </c>
      <c r="C163" s="9" t="s">
        <v>506</v>
      </c>
      <c r="D163" s="3" t="str">
        <f>VLOOKUP(C163,Regiones!B$4:C$27,2)</f>
        <v>Noroeste</v>
      </c>
      <c r="E163" s="10" t="s">
        <v>2</v>
      </c>
      <c r="F163" s="10"/>
      <c r="G163" s="10"/>
      <c r="H163" s="10" t="s">
        <v>4</v>
      </c>
      <c r="I163" s="10" t="s">
        <v>13</v>
      </c>
      <c r="J163" s="10" t="s">
        <v>200</v>
      </c>
      <c r="K163" s="58"/>
      <c r="L163" s="11" t="s">
        <v>200</v>
      </c>
      <c r="M163" s="289">
        <v>10</v>
      </c>
      <c r="N163" s="281" t="str">
        <f t="shared" si="64"/>
        <v>D10</v>
      </c>
      <c r="O163" s="282" t="str">
        <f>VLOOKUP(N163,'Adicional - Op 1'!$A$3:$B$79,2)</f>
        <v>D</v>
      </c>
      <c r="P163" s="293" t="str">
        <f t="shared" si="47"/>
        <v>D</v>
      </c>
      <c r="Q163" s="294" t="str">
        <f t="shared" si="65"/>
        <v>D10</v>
      </c>
      <c r="R163" s="282" t="str">
        <f>IF(OR(Q163='Adicional - Op 2'!$A$6,Q163='Adicional - Op 2'!$A$7, Q163='Adicional - Op 2'!$A$8,Q163='Adicional - Op 2'!$A$9,Q163='Adicional - Op 2'!$A$10,Q163='Adicional - Op 2'!$A$11,Q163='Adicional - Op 2'!$A$12,Q163='Adicional - Op 2'!$A$13,Q163='Adicional - Op 2'!$A$14), "A", "")</f>
        <v/>
      </c>
      <c r="S163" s="282" t="str">
        <f>IF(OR(Q163='Adicional - Op 2'!$A$15,Q163='Adicional - Op 2'!$A$16,Q163='Adicional - Op 2'!$A$17,Q163='Adicional - Op 2'!$A$18,Q163='Adicional - Op 2'!$A$19,Q163='Adicional - Op 2'!$A$20,Q163='Adicional - Op 2'!$A$21,Q163='Adicional - Op 2'!$A$22,Q163='Adicional - Op 2'!$A$23,Q163='Adicional - Op 2'!$A$24,Q163='Adicional - Op 2'!$A$25,Q163='Adicional - Op 2'!$A$26,Q163='Adicional - Op 2'!$A$27,Q163='Adicional - Op 2'!$A$28,Q163='Adicional - Op 2'!$A$29,Q163='Adicional - Op 2'!$A$30),"B","")</f>
        <v/>
      </c>
      <c r="T163" s="282" t="str">
        <f>IF(OR(Q163='Adicional - Op 2'!$A$31,Q163='Adicional - Op 2'!$A$32,Q163='Adicional - Op 2'!$A$33,Q163='Adicional - Op 2'!$A$34),"C","")</f>
        <v/>
      </c>
      <c r="U163" s="282" t="str">
        <f>IF(OR(Q163='Adicional - Op 2'!$A$35,Q163='Adicional - Op 2'!$A$36,Q163='Adicional - Op 2'!$A$37),"D","")</f>
        <v>D</v>
      </c>
      <c r="V163" s="282" t="str">
        <f>IF(OR(Q163='Adicional - Op 2'!$A$38,Q163='Adicional - Op 2'!$A$39,Q163='Adicional - Op 2'!$A$40,Q163='Adicional - Op 2'!$A$41,Q163='Adicional - Op 2'!$A$42,Q163='Adicional - Op 2'!$A$43),"E","")</f>
        <v/>
      </c>
      <c r="W163" s="282" t="str">
        <f>IF(OR(Q163='Adicional - Op 2'!$A$44,Q163='Adicional - Op 2'!$A$45),"F","")</f>
        <v/>
      </c>
      <c r="X163" s="295" t="str">
        <f t="shared" si="66"/>
        <v>D</v>
      </c>
      <c r="Y163" s="296" t="str">
        <f>IF(P163=X163, "OK", MAL)</f>
        <v>OK</v>
      </c>
      <c r="Z163" s="74">
        <v>22924</v>
      </c>
      <c r="AA163" s="12">
        <v>20762</v>
      </c>
      <c r="AB163" s="12">
        <v>16978</v>
      </c>
      <c r="AC163" s="12">
        <v>12685</v>
      </c>
      <c r="AD163" s="12">
        <v>8237</v>
      </c>
      <c r="AE163" s="13">
        <v>7248</v>
      </c>
      <c r="AF163" s="70" t="str">
        <f t="shared" si="48"/>
        <v>5</v>
      </c>
      <c r="AG163" s="61" t="str">
        <f t="shared" si="49"/>
        <v>5</v>
      </c>
      <c r="AH163" s="61" t="str">
        <f t="shared" si="50"/>
        <v>5</v>
      </c>
      <c r="AI163" s="61" t="str">
        <f t="shared" si="51"/>
        <v>5</v>
      </c>
      <c r="AJ163" s="61" t="str">
        <f t="shared" si="52"/>
        <v>6</v>
      </c>
      <c r="AK163" s="62" t="str">
        <f t="shared" si="53"/>
        <v>6</v>
      </c>
      <c r="AL163" s="77">
        <f t="shared" si="54"/>
        <v>1.1142153876153513</v>
      </c>
      <c r="AM163" s="78">
        <f t="shared" si="55"/>
        <v>1.9310120535866411</v>
      </c>
      <c r="AN163" s="78">
        <f t="shared" si="56"/>
        <v>2.798851599931873</v>
      </c>
      <c r="AO163" s="78">
        <f t="shared" si="57"/>
        <v>4.4124149263254235</v>
      </c>
      <c r="AP163" s="79">
        <f t="shared" si="58"/>
        <v>1.2873218681692398</v>
      </c>
      <c r="AQ163" s="1" t="str">
        <f t="shared" si="59"/>
        <v>Noroeste5</v>
      </c>
      <c r="AR163" s="1" t="str">
        <f t="shared" si="60"/>
        <v>Tucumán5</v>
      </c>
      <c r="AS163" s="1" t="str">
        <f t="shared" si="61"/>
        <v>Intermedias</v>
      </c>
      <c r="AT163" s="1" t="str">
        <f t="shared" si="62"/>
        <v>Resto Extra Pampeana</v>
      </c>
      <c r="AU163" s="1" t="str">
        <f t="shared" si="63"/>
        <v>IntermediasResto Extra Pampeana</v>
      </c>
    </row>
    <row r="164" spans="1:47" x14ac:dyDescent="0.25">
      <c r="A164" s="60" t="s">
        <v>664</v>
      </c>
      <c r="B164" s="9" t="s">
        <v>313</v>
      </c>
      <c r="C164" s="9" t="s">
        <v>662</v>
      </c>
      <c r="D164" s="3" t="str">
        <f>VLOOKUP(C164,Regiones!B$4:C$27,2)</f>
        <v>Comahue</v>
      </c>
      <c r="E164" s="10"/>
      <c r="F164" s="10"/>
      <c r="G164" s="10" t="s">
        <v>4</v>
      </c>
      <c r="H164" s="44"/>
      <c r="I164" s="10" t="s">
        <v>203</v>
      </c>
      <c r="J164" s="10" t="s">
        <v>6</v>
      </c>
      <c r="K164" s="58"/>
      <c r="L164" s="11" t="s">
        <v>6</v>
      </c>
      <c r="M164" s="289">
        <v>10</v>
      </c>
      <c r="N164" s="281" t="str">
        <f t="shared" si="64"/>
        <v>F10</v>
      </c>
      <c r="O164" s="282" t="str">
        <f>VLOOKUP(N164,'Adicional - Op 1'!$A$3:$B$79,2)</f>
        <v>F</v>
      </c>
      <c r="P164" s="293" t="str">
        <f t="shared" si="47"/>
        <v>F</v>
      </c>
      <c r="Q164" s="294" t="str">
        <f t="shared" si="65"/>
        <v>F10</v>
      </c>
      <c r="R164" s="282" t="str">
        <f>IF(OR(Q164='Adicional - Op 2'!$A$6,Q164='Adicional - Op 2'!$A$7, Q164='Adicional - Op 2'!$A$8,Q164='Adicional - Op 2'!$A$9,Q164='Adicional - Op 2'!$A$10,Q164='Adicional - Op 2'!$A$11,Q164='Adicional - Op 2'!$A$12,Q164='Adicional - Op 2'!$A$13,Q164='Adicional - Op 2'!$A$14), "A", "")</f>
        <v/>
      </c>
      <c r="S164" s="282" t="str">
        <f>IF(OR(Q164='Adicional - Op 2'!$A$15,Q164='Adicional - Op 2'!$A$16,Q164='Adicional - Op 2'!$A$17,Q164='Adicional - Op 2'!$A$18,Q164='Adicional - Op 2'!$A$19,Q164='Adicional - Op 2'!$A$20,Q164='Adicional - Op 2'!$A$21,Q164='Adicional - Op 2'!$A$22,Q164='Adicional - Op 2'!$A$23,Q164='Adicional - Op 2'!$A$24,Q164='Adicional - Op 2'!$A$25,Q164='Adicional - Op 2'!$A$26,Q164='Adicional - Op 2'!$A$27,Q164='Adicional - Op 2'!$A$28,Q164='Adicional - Op 2'!$A$29,Q164='Adicional - Op 2'!$A$30),"B","")</f>
        <v/>
      </c>
      <c r="T164" s="282" t="str">
        <f>IF(OR(Q164='Adicional - Op 2'!$A$31,Q164='Adicional - Op 2'!$A$32,Q164='Adicional - Op 2'!$A$33,Q164='Adicional - Op 2'!$A$34),"C","")</f>
        <v/>
      </c>
      <c r="U164" s="282" t="str">
        <f>IF(OR(Q164='Adicional - Op 2'!$A$35,Q164='Adicional - Op 2'!$A$36,Q164='Adicional - Op 2'!$A$37),"D","")</f>
        <v/>
      </c>
      <c r="V164" s="282" t="str">
        <f>IF(OR(Q164='Adicional - Op 2'!$A$38,Q164='Adicional - Op 2'!$A$39,Q164='Adicional - Op 2'!$A$40,Q164='Adicional - Op 2'!$A$41,Q164='Adicional - Op 2'!$A$42,Q164='Adicional - Op 2'!$A$43),"E","")</f>
        <v/>
      </c>
      <c r="W164" s="282" t="str">
        <f>IF(OR(Q164='Adicional - Op 2'!$A$44,Q164='Adicional - Op 2'!$A$45),"F","")</f>
        <v>F</v>
      </c>
      <c r="X164" s="295" t="str">
        <f t="shared" si="66"/>
        <v>F</v>
      </c>
      <c r="Y164" s="296" t="str">
        <f>IF(P164=X164, "OK", MAL)</f>
        <v>OK</v>
      </c>
      <c r="Z164" s="74">
        <v>22859</v>
      </c>
      <c r="AA164" s="12">
        <v>20733</v>
      </c>
      <c r="AB164" s="12">
        <v>18774</v>
      </c>
      <c r="AC164" s="12">
        <v>14050</v>
      </c>
      <c r="AD164" s="12">
        <v>9370</v>
      </c>
      <c r="AE164" s="13">
        <v>6514</v>
      </c>
      <c r="AF164" s="70" t="str">
        <f t="shared" si="48"/>
        <v>5</v>
      </c>
      <c r="AG164" s="61" t="str">
        <f t="shared" si="49"/>
        <v>5</v>
      </c>
      <c r="AH164" s="61" t="str">
        <f t="shared" si="50"/>
        <v>5</v>
      </c>
      <c r="AI164" s="61" t="str">
        <f t="shared" si="51"/>
        <v>5</v>
      </c>
      <c r="AJ164" s="61" t="str">
        <f t="shared" si="52"/>
        <v>6</v>
      </c>
      <c r="AK164" s="62" t="str">
        <f t="shared" si="53"/>
        <v>6</v>
      </c>
      <c r="AL164" s="77">
        <f t="shared" si="54"/>
        <v>1.0979103406629129</v>
      </c>
      <c r="AM164" s="78">
        <f t="shared" si="55"/>
        <v>0.94794100175264362</v>
      </c>
      <c r="AN164" s="78">
        <f t="shared" si="56"/>
        <v>2.7828133378466942</v>
      </c>
      <c r="AO164" s="78">
        <f t="shared" si="57"/>
        <v>4.1342691466939891</v>
      </c>
      <c r="AP164" s="79">
        <f t="shared" si="58"/>
        <v>3.7024898349786666</v>
      </c>
      <c r="AQ164" s="1" t="str">
        <f t="shared" si="59"/>
        <v>Comahue5</v>
      </c>
      <c r="AR164" s="1" t="str">
        <f t="shared" si="60"/>
        <v>Río Negro5</v>
      </c>
      <c r="AS164" s="1" t="str">
        <f t="shared" si="61"/>
        <v>Intermedias</v>
      </c>
      <c r="AT164" s="1" t="str">
        <f t="shared" si="62"/>
        <v>Comahue</v>
      </c>
      <c r="AU164" s="1" t="str">
        <f t="shared" si="63"/>
        <v>IntermediasComahue</v>
      </c>
    </row>
    <row r="165" spans="1:47" x14ac:dyDescent="0.25">
      <c r="A165" s="5" t="s">
        <v>439</v>
      </c>
      <c r="B165" s="6" t="s">
        <v>439</v>
      </c>
      <c r="C165" s="6" t="s">
        <v>429</v>
      </c>
      <c r="D165" s="3" t="str">
        <f>VLOOKUP(C165,Regiones!B$4:C$27,2)</f>
        <v>Pampeana</v>
      </c>
      <c r="E165" s="16"/>
      <c r="F165" s="16"/>
      <c r="G165" s="16"/>
      <c r="H165" s="16" t="s">
        <v>4</v>
      </c>
      <c r="I165" s="16" t="s">
        <v>203</v>
      </c>
      <c r="J165" s="16" t="s">
        <v>6</v>
      </c>
      <c r="K165" s="58"/>
      <c r="L165" s="4" t="s">
        <v>6</v>
      </c>
      <c r="M165" s="289">
        <v>10</v>
      </c>
      <c r="N165" s="281" t="str">
        <f t="shared" si="64"/>
        <v>F10</v>
      </c>
      <c r="O165" s="282" t="str">
        <f>VLOOKUP(N165,'Adicional - Op 1'!$A$3:$B$79,2)</f>
        <v>F</v>
      </c>
      <c r="P165" s="293" t="str">
        <f t="shared" si="47"/>
        <v>F</v>
      </c>
      <c r="Q165" s="294" t="str">
        <f t="shared" si="65"/>
        <v>F10</v>
      </c>
      <c r="R165" s="282" t="str">
        <f>IF(OR(Q165='Adicional - Op 2'!$A$6,Q165='Adicional - Op 2'!$A$7, Q165='Adicional - Op 2'!$A$8,Q165='Adicional - Op 2'!$A$9,Q165='Adicional - Op 2'!$A$10,Q165='Adicional - Op 2'!$A$11,Q165='Adicional - Op 2'!$A$12,Q165='Adicional - Op 2'!$A$13,Q165='Adicional - Op 2'!$A$14), "A", "")</f>
        <v/>
      </c>
      <c r="S165" s="282" t="str">
        <f>IF(OR(Q165='Adicional - Op 2'!$A$15,Q165='Adicional - Op 2'!$A$16,Q165='Adicional - Op 2'!$A$17,Q165='Adicional - Op 2'!$A$18,Q165='Adicional - Op 2'!$A$19,Q165='Adicional - Op 2'!$A$20,Q165='Adicional - Op 2'!$A$21,Q165='Adicional - Op 2'!$A$22,Q165='Adicional - Op 2'!$A$23,Q165='Adicional - Op 2'!$A$24,Q165='Adicional - Op 2'!$A$25,Q165='Adicional - Op 2'!$A$26,Q165='Adicional - Op 2'!$A$27,Q165='Adicional - Op 2'!$A$28,Q165='Adicional - Op 2'!$A$29,Q165='Adicional - Op 2'!$A$30),"B","")</f>
        <v/>
      </c>
      <c r="T165" s="282" t="str">
        <f>IF(OR(Q165='Adicional - Op 2'!$A$31,Q165='Adicional - Op 2'!$A$32,Q165='Adicional - Op 2'!$A$33,Q165='Adicional - Op 2'!$A$34),"C","")</f>
        <v/>
      </c>
      <c r="U165" s="282" t="str">
        <f>IF(OR(Q165='Adicional - Op 2'!$A$35,Q165='Adicional - Op 2'!$A$36,Q165='Adicional - Op 2'!$A$37),"D","")</f>
        <v/>
      </c>
      <c r="V165" s="282" t="str">
        <f>IF(OR(Q165='Adicional - Op 2'!$A$38,Q165='Adicional - Op 2'!$A$39,Q165='Adicional - Op 2'!$A$40,Q165='Adicional - Op 2'!$A$41,Q165='Adicional - Op 2'!$A$42,Q165='Adicional - Op 2'!$A$43),"E","")</f>
        <v/>
      </c>
      <c r="W165" s="282" t="str">
        <f>IF(OR(Q165='Adicional - Op 2'!$A$44,Q165='Adicional - Op 2'!$A$45),"F","")</f>
        <v>F</v>
      </c>
      <c r="X165" s="295" t="str">
        <f t="shared" si="66"/>
        <v>F</v>
      </c>
      <c r="Y165" s="296" t="str">
        <f>IF(P165=X165, "OK", MAL)</f>
        <v>OK</v>
      </c>
      <c r="Z165" s="73">
        <v>22824</v>
      </c>
      <c r="AA165" s="17">
        <v>21339</v>
      </c>
      <c r="AB165" s="17">
        <v>18831</v>
      </c>
      <c r="AC165" s="17">
        <v>15890</v>
      </c>
      <c r="AD165" s="17">
        <v>12877</v>
      </c>
      <c r="AE165" s="20">
        <v>11300</v>
      </c>
      <c r="AF165" s="70" t="str">
        <f t="shared" si="48"/>
        <v>5</v>
      </c>
      <c r="AG165" s="61" t="str">
        <f t="shared" si="49"/>
        <v>5</v>
      </c>
      <c r="AH165" s="61" t="str">
        <f t="shared" si="50"/>
        <v>5</v>
      </c>
      <c r="AI165" s="61" t="str">
        <f t="shared" si="51"/>
        <v>5</v>
      </c>
      <c r="AJ165" s="61" t="str">
        <f t="shared" si="52"/>
        <v>5</v>
      </c>
      <c r="AK165" s="62" t="str">
        <f t="shared" si="53"/>
        <v>5</v>
      </c>
      <c r="AL165" s="77">
        <f t="shared" si="54"/>
        <v>0.75536915827348849</v>
      </c>
      <c r="AM165" s="78">
        <f t="shared" si="55"/>
        <v>1.1956074276921771</v>
      </c>
      <c r="AN165" s="78">
        <f t="shared" si="56"/>
        <v>1.6210909271623595</v>
      </c>
      <c r="AO165" s="78">
        <f t="shared" si="57"/>
        <v>2.1247297197663357</v>
      </c>
      <c r="AP165" s="79">
        <f t="shared" si="58"/>
        <v>1.314971178737002</v>
      </c>
      <c r="AQ165" s="1" t="str">
        <f t="shared" si="59"/>
        <v>Pampeana5</v>
      </c>
      <c r="AR165" s="1" t="str">
        <f t="shared" si="60"/>
        <v>Entre Ríos5</v>
      </c>
      <c r="AS165" s="1" t="str">
        <f t="shared" si="61"/>
        <v>Intermedias</v>
      </c>
      <c r="AT165" s="1" t="str">
        <f t="shared" si="62"/>
        <v>Pampeana</v>
      </c>
      <c r="AU165" s="1" t="str">
        <f t="shared" si="63"/>
        <v>IntermediasPampeana</v>
      </c>
    </row>
    <row r="166" spans="1:47" x14ac:dyDescent="0.25">
      <c r="A166" s="60" t="s">
        <v>665</v>
      </c>
      <c r="B166" s="9" t="s">
        <v>313</v>
      </c>
      <c r="C166" s="9" t="s">
        <v>662</v>
      </c>
      <c r="D166" s="3" t="str">
        <f>VLOOKUP(C166,Regiones!B$4:C$27,2)</f>
        <v>Comahue</v>
      </c>
      <c r="E166" s="10"/>
      <c r="F166" s="10"/>
      <c r="G166" s="10" t="s">
        <v>4</v>
      </c>
      <c r="H166" s="44"/>
      <c r="I166" s="10" t="s">
        <v>203</v>
      </c>
      <c r="J166" s="10" t="s">
        <v>6</v>
      </c>
      <c r="K166" s="58"/>
      <c r="L166" s="11" t="s">
        <v>6</v>
      </c>
      <c r="M166" s="289">
        <v>10</v>
      </c>
      <c r="N166" s="281" t="str">
        <f t="shared" si="64"/>
        <v>F10</v>
      </c>
      <c r="O166" s="282" t="str">
        <f>VLOOKUP(N166,'Adicional - Op 1'!$A$3:$B$79,2)</f>
        <v>F</v>
      </c>
      <c r="P166" s="293" t="str">
        <f t="shared" si="47"/>
        <v>F</v>
      </c>
      <c r="Q166" s="294" t="str">
        <f t="shared" si="65"/>
        <v>F10</v>
      </c>
      <c r="R166" s="282" t="str">
        <f>IF(OR(Q166='Adicional - Op 2'!$A$6,Q166='Adicional - Op 2'!$A$7, Q166='Adicional - Op 2'!$A$8,Q166='Adicional - Op 2'!$A$9,Q166='Adicional - Op 2'!$A$10,Q166='Adicional - Op 2'!$A$11,Q166='Adicional - Op 2'!$A$12,Q166='Adicional - Op 2'!$A$13,Q166='Adicional - Op 2'!$A$14), "A", "")</f>
        <v/>
      </c>
      <c r="S166" s="282" t="str">
        <f>IF(OR(Q166='Adicional - Op 2'!$A$15,Q166='Adicional - Op 2'!$A$16,Q166='Adicional - Op 2'!$A$17,Q166='Adicional - Op 2'!$A$18,Q166='Adicional - Op 2'!$A$19,Q166='Adicional - Op 2'!$A$20,Q166='Adicional - Op 2'!$A$21,Q166='Adicional - Op 2'!$A$22,Q166='Adicional - Op 2'!$A$23,Q166='Adicional - Op 2'!$A$24,Q166='Adicional - Op 2'!$A$25,Q166='Adicional - Op 2'!$A$26,Q166='Adicional - Op 2'!$A$27,Q166='Adicional - Op 2'!$A$28,Q166='Adicional - Op 2'!$A$29,Q166='Adicional - Op 2'!$A$30),"B","")</f>
        <v/>
      </c>
      <c r="T166" s="282" t="str">
        <f>IF(OR(Q166='Adicional - Op 2'!$A$31,Q166='Adicional - Op 2'!$A$32,Q166='Adicional - Op 2'!$A$33,Q166='Adicional - Op 2'!$A$34),"C","")</f>
        <v/>
      </c>
      <c r="U166" s="282" t="str">
        <f>IF(OR(Q166='Adicional - Op 2'!$A$35,Q166='Adicional - Op 2'!$A$36,Q166='Adicional - Op 2'!$A$37),"D","")</f>
        <v/>
      </c>
      <c r="V166" s="282" t="str">
        <f>IF(OR(Q166='Adicional - Op 2'!$A$38,Q166='Adicional - Op 2'!$A$39,Q166='Adicional - Op 2'!$A$40,Q166='Adicional - Op 2'!$A$41,Q166='Adicional - Op 2'!$A$42,Q166='Adicional - Op 2'!$A$43),"E","")</f>
        <v/>
      </c>
      <c r="W166" s="282" t="str">
        <f>IF(OR(Q166='Adicional - Op 2'!$A$44,Q166='Adicional - Op 2'!$A$45),"F","")</f>
        <v>F</v>
      </c>
      <c r="X166" s="295" t="str">
        <f t="shared" si="66"/>
        <v>F</v>
      </c>
      <c r="Y166" s="296" t="str">
        <f>IF(P166=X166, "OK", MAL)</f>
        <v>OK</v>
      </c>
      <c r="Z166" s="74">
        <v>22790</v>
      </c>
      <c r="AA166" s="12">
        <v>17739</v>
      </c>
      <c r="AB166" s="12">
        <v>18931</v>
      </c>
      <c r="AC166" s="12">
        <v>15115</v>
      </c>
      <c r="AD166" s="12">
        <v>11122</v>
      </c>
      <c r="AE166" s="13">
        <v>7907</v>
      </c>
      <c r="AF166" s="70" t="str">
        <f t="shared" si="48"/>
        <v>5</v>
      </c>
      <c r="AG166" s="61" t="str">
        <f t="shared" si="49"/>
        <v>5</v>
      </c>
      <c r="AH166" s="61" t="str">
        <f t="shared" si="50"/>
        <v>5</v>
      </c>
      <c r="AI166" s="61" t="str">
        <f t="shared" si="51"/>
        <v>5</v>
      </c>
      <c r="AJ166" s="61" t="str">
        <f t="shared" si="52"/>
        <v>5</v>
      </c>
      <c r="AK166" s="62" t="str">
        <f t="shared" si="53"/>
        <v>6</v>
      </c>
      <c r="AL166" s="77">
        <f t="shared" si="54"/>
        <v>2.84228599352666</v>
      </c>
      <c r="AM166" s="78">
        <f t="shared" si="55"/>
        <v>-0.61629821951313124</v>
      </c>
      <c r="AN166" s="78">
        <f t="shared" si="56"/>
        <v>2.1546376116372485</v>
      </c>
      <c r="AO166" s="78">
        <f t="shared" si="57"/>
        <v>3.1151614451039</v>
      </c>
      <c r="AP166" s="79">
        <f t="shared" si="58"/>
        <v>3.4706351979638574</v>
      </c>
      <c r="AQ166" s="1" t="str">
        <f t="shared" si="59"/>
        <v>Comahue5</v>
      </c>
      <c r="AR166" s="1" t="str">
        <f t="shared" si="60"/>
        <v>Río Negro5</v>
      </c>
      <c r="AS166" s="1" t="str">
        <f t="shared" si="61"/>
        <v>Intermedias</v>
      </c>
      <c r="AT166" s="1" t="str">
        <f t="shared" si="62"/>
        <v>Comahue</v>
      </c>
      <c r="AU166" s="1" t="str">
        <f t="shared" si="63"/>
        <v>IntermediasComahue</v>
      </c>
    </row>
    <row r="167" spans="1:47" x14ac:dyDescent="0.25">
      <c r="A167" s="60" t="s">
        <v>609</v>
      </c>
      <c r="B167" s="9" t="s">
        <v>610</v>
      </c>
      <c r="C167" s="9" t="s">
        <v>604</v>
      </c>
      <c r="D167" s="3" t="str">
        <f>VLOOKUP(C167,Regiones!B$4:C$27,2)</f>
        <v>Noreste</v>
      </c>
      <c r="E167" s="10"/>
      <c r="F167" s="10"/>
      <c r="G167" s="10"/>
      <c r="H167" s="44"/>
      <c r="I167" s="10" t="s">
        <v>203</v>
      </c>
      <c r="J167" s="10" t="s">
        <v>6</v>
      </c>
      <c r="K167" s="58"/>
      <c r="L167" s="11" t="s">
        <v>6</v>
      </c>
      <c r="M167" s="289">
        <v>10</v>
      </c>
      <c r="N167" s="281" t="str">
        <f t="shared" si="64"/>
        <v>F10</v>
      </c>
      <c r="O167" s="282" t="str">
        <f>VLOOKUP(N167,'Adicional - Op 1'!$A$3:$B$79,2)</f>
        <v>F</v>
      </c>
      <c r="P167" s="293" t="str">
        <f t="shared" si="47"/>
        <v>F</v>
      </c>
      <c r="Q167" s="294" t="str">
        <f t="shared" si="65"/>
        <v>F10</v>
      </c>
      <c r="R167" s="282" t="str">
        <f>IF(OR(Q167='Adicional - Op 2'!$A$6,Q167='Adicional - Op 2'!$A$7, Q167='Adicional - Op 2'!$A$8,Q167='Adicional - Op 2'!$A$9,Q167='Adicional - Op 2'!$A$10,Q167='Adicional - Op 2'!$A$11,Q167='Adicional - Op 2'!$A$12,Q167='Adicional - Op 2'!$A$13,Q167='Adicional - Op 2'!$A$14), "A", "")</f>
        <v/>
      </c>
      <c r="S167" s="282" t="str">
        <f>IF(OR(Q167='Adicional - Op 2'!$A$15,Q167='Adicional - Op 2'!$A$16,Q167='Adicional - Op 2'!$A$17,Q167='Adicional - Op 2'!$A$18,Q167='Adicional - Op 2'!$A$19,Q167='Adicional - Op 2'!$A$20,Q167='Adicional - Op 2'!$A$21,Q167='Adicional - Op 2'!$A$22,Q167='Adicional - Op 2'!$A$23,Q167='Adicional - Op 2'!$A$24,Q167='Adicional - Op 2'!$A$25,Q167='Adicional - Op 2'!$A$26,Q167='Adicional - Op 2'!$A$27,Q167='Adicional - Op 2'!$A$28,Q167='Adicional - Op 2'!$A$29,Q167='Adicional - Op 2'!$A$30),"B","")</f>
        <v/>
      </c>
      <c r="T167" s="282" t="str">
        <f>IF(OR(Q167='Adicional - Op 2'!$A$31,Q167='Adicional - Op 2'!$A$32,Q167='Adicional - Op 2'!$A$33,Q167='Adicional - Op 2'!$A$34),"C","")</f>
        <v/>
      </c>
      <c r="U167" s="282" t="str">
        <f>IF(OR(Q167='Adicional - Op 2'!$A$35,Q167='Adicional - Op 2'!$A$36,Q167='Adicional - Op 2'!$A$37),"D","")</f>
        <v/>
      </c>
      <c r="V167" s="282" t="str">
        <f>IF(OR(Q167='Adicional - Op 2'!$A$38,Q167='Adicional - Op 2'!$A$39,Q167='Adicional - Op 2'!$A$40,Q167='Adicional - Op 2'!$A$41,Q167='Adicional - Op 2'!$A$42,Q167='Adicional - Op 2'!$A$43),"E","")</f>
        <v/>
      </c>
      <c r="W167" s="282" t="str">
        <f>IF(OR(Q167='Adicional - Op 2'!$A$44,Q167='Adicional - Op 2'!$A$45),"F","")</f>
        <v>F</v>
      </c>
      <c r="X167" s="295" t="str">
        <f t="shared" si="66"/>
        <v>F</v>
      </c>
      <c r="Y167" s="296" t="str">
        <f>IF(P167=X167, "OK", MAL)</f>
        <v>OK</v>
      </c>
      <c r="Z167" s="74">
        <v>22762</v>
      </c>
      <c r="AA167" s="12">
        <v>21189</v>
      </c>
      <c r="AB167" s="12">
        <v>15171</v>
      </c>
      <c r="AC167" s="12">
        <v>7883</v>
      </c>
      <c r="AD167" s="12">
        <v>1669</v>
      </c>
      <c r="AE167" s="13">
        <v>1589</v>
      </c>
      <c r="AF167" s="70" t="str">
        <f t="shared" si="48"/>
        <v>5</v>
      </c>
      <c r="AG167" s="61" t="str">
        <f t="shared" si="49"/>
        <v>5</v>
      </c>
      <c r="AH167" s="61" t="str">
        <f t="shared" si="50"/>
        <v>5</v>
      </c>
      <c r="AI167" s="61" t="str">
        <f t="shared" si="51"/>
        <v>6</v>
      </c>
      <c r="AJ167" s="61" t="str">
        <f t="shared" si="52"/>
        <v>7</v>
      </c>
      <c r="AK167" s="62" t="str">
        <f t="shared" si="53"/>
        <v>7</v>
      </c>
      <c r="AL167" s="77">
        <f t="shared" si="54"/>
        <v>0.80422673297702685</v>
      </c>
      <c r="AM167" s="78">
        <f t="shared" si="55"/>
        <v>3.2267892804155034</v>
      </c>
      <c r="AN167" s="78">
        <f t="shared" si="56"/>
        <v>6.3958029310369868</v>
      </c>
      <c r="AO167" s="78">
        <f t="shared" si="57"/>
        <v>16.794803138601736</v>
      </c>
      <c r="AP167" s="79">
        <f t="shared" si="58"/>
        <v>0.49240592417784962</v>
      </c>
      <c r="AQ167" s="1" t="str">
        <f t="shared" si="59"/>
        <v>Noreste5</v>
      </c>
      <c r="AR167" s="1" t="str">
        <f t="shared" si="60"/>
        <v>Misiones5</v>
      </c>
      <c r="AS167" s="1" t="str">
        <f t="shared" si="61"/>
        <v>Intermedias</v>
      </c>
      <c r="AT167" s="1" t="str">
        <f t="shared" si="62"/>
        <v>Resto Extra Pampeana</v>
      </c>
      <c r="AU167" s="1" t="str">
        <f t="shared" si="63"/>
        <v>IntermediasResto Extra Pampeana</v>
      </c>
    </row>
    <row r="168" spans="1:47" x14ac:dyDescent="0.25">
      <c r="A168" s="5" t="s">
        <v>1248</v>
      </c>
      <c r="B168" s="6" t="s">
        <v>688</v>
      </c>
      <c r="C168" s="6" t="s">
        <v>687</v>
      </c>
      <c r="D168" s="3" t="str">
        <f>VLOOKUP(C168,Regiones!B$4:C$27,2)</f>
        <v>Noroeste</v>
      </c>
      <c r="E168" s="16" t="s">
        <v>2</v>
      </c>
      <c r="F168" s="16"/>
      <c r="G168" s="16"/>
      <c r="H168" s="16" t="s">
        <v>4</v>
      </c>
      <c r="I168" s="16" t="s">
        <v>13</v>
      </c>
      <c r="J168" s="16" t="s">
        <v>3</v>
      </c>
      <c r="K168" s="58"/>
      <c r="L168" s="4" t="s">
        <v>3</v>
      </c>
      <c r="M168" s="289">
        <v>10</v>
      </c>
      <c r="N168" s="281" t="str">
        <f t="shared" si="64"/>
        <v>E10</v>
      </c>
      <c r="O168" s="282" t="str">
        <f>VLOOKUP(N168,'Adicional - Op 1'!$A$3:$B$79,2)</f>
        <v>E</v>
      </c>
      <c r="P168" s="293" t="str">
        <f t="shared" si="47"/>
        <v>E</v>
      </c>
      <c r="Q168" s="294" t="str">
        <f t="shared" si="65"/>
        <v>E10</v>
      </c>
      <c r="R168" s="282" t="str">
        <f>IF(OR(Q168='Adicional - Op 2'!$A$6,Q168='Adicional - Op 2'!$A$7, Q168='Adicional - Op 2'!$A$8,Q168='Adicional - Op 2'!$A$9,Q168='Adicional - Op 2'!$A$10,Q168='Adicional - Op 2'!$A$11,Q168='Adicional - Op 2'!$A$12,Q168='Adicional - Op 2'!$A$13,Q168='Adicional - Op 2'!$A$14), "A", "")</f>
        <v/>
      </c>
      <c r="S168" s="282" t="str">
        <f>IF(OR(Q168='Adicional - Op 2'!$A$15,Q168='Adicional - Op 2'!$A$16,Q168='Adicional - Op 2'!$A$17,Q168='Adicional - Op 2'!$A$18,Q168='Adicional - Op 2'!$A$19,Q168='Adicional - Op 2'!$A$20,Q168='Adicional - Op 2'!$A$21,Q168='Adicional - Op 2'!$A$22,Q168='Adicional - Op 2'!$A$23,Q168='Adicional - Op 2'!$A$24,Q168='Adicional - Op 2'!$A$25,Q168='Adicional - Op 2'!$A$26,Q168='Adicional - Op 2'!$A$27,Q168='Adicional - Op 2'!$A$28,Q168='Adicional - Op 2'!$A$29,Q168='Adicional - Op 2'!$A$30),"B","")</f>
        <v/>
      </c>
      <c r="T168" s="282" t="str">
        <f>IF(OR(Q168='Adicional - Op 2'!$A$31,Q168='Adicional - Op 2'!$A$32,Q168='Adicional - Op 2'!$A$33,Q168='Adicional - Op 2'!$A$34),"C","")</f>
        <v/>
      </c>
      <c r="U168" s="282" t="str">
        <f>IF(OR(Q168='Adicional - Op 2'!$A$35,Q168='Adicional - Op 2'!$A$36,Q168='Adicional - Op 2'!$A$37),"D","")</f>
        <v/>
      </c>
      <c r="V168" s="282" t="str">
        <f>IF(OR(Q168='Adicional - Op 2'!$A$38,Q168='Adicional - Op 2'!$A$39,Q168='Adicional - Op 2'!$A$40,Q168='Adicional - Op 2'!$A$41,Q168='Adicional - Op 2'!$A$42,Q168='Adicional - Op 2'!$A$43),"E","")</f>
        <v>E</v>
      </c>
      <c r="W168" s="282" t="str">
        <f>IF(OR(Q168='Adicional - Op 2'!$A$44,Q168='Adicional - Op 2'!$A$45),"F","")</f>
        <v/>
      </c>
      <c r="X168" s="295" t="str">
        <f t="shared" si="66"/>
        <v>E</v>
      </c>
      <c r="Y168" s="296" t="str">
        <f>IF(P168=X168, "OK", MAL)</f>
        <v>OK</v>
      </c>
      <c r="Z168" s="74">
        <v>22439</v>
      </c>
      <c r="AA168" s="17">
        <v>18773</v>
      </c>
      <c r="AB168" s="12">
        <v>10895</v>
      </c>
      <c r="AC168" s="12">
        <v>5787</v>
      </c>
      <c r="AD168" s="12">
        <v>2979</v>
      </c>
      <c r="AE168" s="13">
        <v>2536</v>
      </c>
      <c r="AF168" s="70" t="str">
        <f t="shared" si="48"/>
        <v>5</v>
      </c>
      <c r="AG168" s="61" t="str">
        <f t="shared" si="49"/>
        <v>5</v>
      </c>
      <c r="AH168" s="61" t="str">
        <f t="shared" si="50"/>
        <v>5</v>
      </c>
      <c r="AI168" s="61" t="str">
        <f t="shared" si="51"/>
        <v>6</v>
      </c>
      <c r="AJ168" s="61" t="str">
        <f t="shared" si="52"/>
        <v>7</v>
      </c>
      <c r="AK168" s="62" t="str">
        <f t="shared" si="53"/>
        <v>7</v>
      </c>
      <c r="AL168" s="77">
        <f t="shared" si="54"/>
        <v>2.0153509115794237</v>
      </c>
      <c r="AM168" s="78">
        <f t="shared" si="55"/>
        <v>5.3082970678940793</v>
      </c>
      <c r="AN168" s="78">
        <f t="shared" si="56"/>
        <v>6.1745042078872538</v>
      </c>
      <c r="AO168" s="78">
        <f t="shared" si="57"/>
        <v>6.8656909108413737</v>
      </c>
      <c r="AP168" s="79">
        <f t="shared" si="58"/>
        <v>1.6230266482158955</v>
      </c>
      <c r="AQ168" s="1" t="str">
        <f t="shared" si="59"/>
        <v>Noroeste5</v>
      </c>
      <c r="AR168" s="1" t="str">
        <f t="shared" si="60"/>
        <v>Salta5</v>
      </c>
      <c r="AS168" s="1" t="str">
        <f t="shared" si="61"/>
        <v>Intermedias</v>
      </c>
      <c r="AT168" s="1" t="str">
        <f t="shared" si="62"/>
        <v>Resto Extra Pampeana</v>
      </c>
      <c r="AU168" s="1" t="str">
        <f t="shared" si="63"/>
        <v>IntermediasResto Extra Pampeana</v>
      </c>
    </row>
    <row r="169" spans="1:47" x14ac:dyDescent="0.25">
      <c r="A169" s="21" t="s">
        <v>296</v>
      </c>
      <c r="B169" s="18" t="s">
        <v>282</v>
      </c>
      <c r="C169" s="18" t="s">
        <v>276</v>
      </c>
      <c r="D169" s="3" t="str">
        <f>VLOOKUP(C169,Regiones!B$4:C$27,2)</f>
        <v>Centro</v>
      </c>
      <c r="E169" s="19"/>
      <c r="F169" s="19"/>
      <c r="G169" s="19"/>
      <c r="H169" s="19" t="s">
        <v>4</v>
      </c>
      <c r="I169" s="19" t="s">
        <v>203</v>
      </c>
      <c r="J169" s="19" t="s">
        <v>6</v>
      </c>
      <c r="K169" s="58"/>
      <c r="L169" s="52" t="s">
        <v>6</v>
      </c>
      <c r="M169" s="289">
        <v>10</v>
      </c>
      <c r="N169" s="281" t="str">
        <f t="shared" si="64"/>
        <v>F10</v>
      </c>
      <c r="O169" s="282" t="str">
        <f>VLOOKUP(N169,'Adicional - Op 1'!$A$3:$B$79,2)</f>
        <v>F</v>
      </c>
      <c r="P169" s="293" t="str">
        <f t="shared" si="47"/>
        <v>F</v>
      </c>
      <c r="Q169" s="294" t="str">
        <f t="shared" si="65"/>
        <v>F10</v>
      </c>
      <c r="R169" s="282" t="str">
        <f>IF(OR(Q169='Adicional - Op 2'!$A$6,Q169='Adicional - Op 2'!$A$7, Q169='Adicional - Op 2'!$A$8,Q169='Adicional - Op 2'!$A$9,Q169='Adicional - Op 2'!$A$10,Q169='Adicional - Op 2'!$A$11,Q169='Adicional - Op 2'!$A$12,Q169='Adicional - Op 2'!$A$13,Q169='Adicional - Op 2'!$A$14), "A", "")</f>
        <v/>
      </c>
      <c r="S169" s="282" t="str">
        <f>IF(OR(Q169='Adicional - Op 2'!$A$15,Q169='Adicional - Op 2'!$A$16,Q169='Adicional - Op 2'!$A$17,Q169='Adicional - Op 2'!$A$18,Q169='Adicional - Op 2'!$A$19,Q169='Adicional - Op 2'!$A$20,Q169='Adicional - Op 2'!$A$21,Q169='Adicional - Op 2'!$A$22,Q169='Adicional - Op 2'!$A$23,Q169='Adicional - Op 2'!$A$24,Q169='Adicional - Op 2'!$A$25,Q169='Adicional - Op 2'!$A$26,Q169='Adicional - Op 2'!$A$27,Q169='Adicional - Op 2'!$A$28,Q169='Adicional - Op 2'!$A$29,Q169='Adicional - Op 2'!$A$30),"B","")</f>
        <v/>
      </c>
      <c r="T169" s="282" t="str">
        <f>IF(OR(Q169='Adicional - Op 2'!$A$31,Q169='Adicional - Op 2'!$A$32,Q169='Adicional - Op 2'!$A$33,Q169='Adicional - Op 2'!$A$34),"C","")</f>
        <v/>
      </c>
      <c r="U169" s="282" t="str">
        <f>IF(OR(Q169='Adicional - Op 2'!$A$35,Q169='Adicional - Op 2'!$A$36,Q169='Adicional - Op 2'!$A$37),"D","")</f>
        <v/>
      </c>
      <c r="V169" s="282" t="str">
        <f>IF(OR(Q169='Adicional - Op 2'!$A$38,Q169='Adicional - Op 2'!$A$39,Q169='Adicional - Op 2'!$A$40,Q169='Adicional - Op 2'!$A$41,Q169='Adicional - Op 2'!$A$42,Q169='Adicional - Op 2'!$A$43),"E","")</f>
        <v/>
      </c>
      <c r="W169" s="282" t="str">
        <f>IF(OR(Q169='Adicional - Op 2'!$A$44,Q169='Adicional - Op 2'!$A$45),"F","")</f>
        <v>F</v>
      </c>
      <c r="X169" s="295" t="str">
        <f t="shared" si="66"/>
        <v>F</v>
      </c>
      <c r="Y169" s="296" t="str">
        <f>IF(P169=X169, "OK", MAL)</f>
        <v>OK</v>
      </c>
      <c r="Z169" s="73">
        <v>22147</v>
      </c>
      <c r="AA169" s="17">
        <v>19577</v>
      </c>
      <c r="AB169" s="17">
        <v>15786</v>
      </c>
      <c r="AC169" s="17">
        <v>11321</v>
      </c>
      <c r="AD169" s="17">
        <v>8040</v>
      </c>
      <c r="AE169" s="20">
        <v>4244</v>
      </c>
      <c r="AF169" s="70" t="str">
        <f t="shared" si="48"/>
        <v>5</v>
      </c>
      <c r="AG169" s="61" t="str">
        <f t="shared" si="49"/>
        <v>5</v>
      </c>
      <c r="AH169" s="61" t="str">
        <f t="shared" si="50"/>
        <v>5</v>
      </c>
      <c r="AI169" s="61" t="str">
        <f t="shared" si="51"/>
        <v>5</v>
      </c>
      <c r="AJ169" s="61" t="str">
        <f t="shared" si="52"/>
        <v>6</v>
      </c>
      <c r="AK169" s="62" t="str">
        <f t="shared" si="53"/>
        <v>7</v>
      </c>
      <c r="AL169" s="77">
        <f t="shared" si="54"/>
        <v>1.3892783350221423</v>
      </c>
      <c r="AM169" s="78">
        <f t="shared" si="55"/>
        <v>2.0670035879246518</v>
      </c>
      <c r="AN169" s="78">
        <f t="shared" si="56"/>
        <v>3.1984181891820236</v>
      </c>
      <c r="AO169" s="78">
        <f t="shared" si="57"/>
        <v>3.4815378443507248</v>
      </c>
      <c r="AP169" s="79">
        <f t="shared" si="58"/>
        <v>6.5977572129214606</v>
      </c>
      <c r="AQ169" s="1" t="str">
        <f t="shared" si="59"/>
        <v>Centro5</v>
      </c>
      <c r="AR169" s="1" t="str">
        <f t="shared" si="60"/>
        <v>Córdoba5</v>
      </c>
      <c r="AS169" s="1" t="str">
        <f t="shared" si="61"/>
        <v>Intermedias</v>
      </c>
      <c r="AT169" s="1" t="str">
        <f t="shared" si="62"/>
        <v>Resto Extra Pampeana</v>
      </c>
      <c r="AU169" s="1" t="str">
        <f t="shared" si="63"/>
        <v>IntermediasResto Extra Pampeana</v>
      </c>
    </row>
    <row r="170" spans="1:47" x14ac:dyDescent="0.25">
      <c r="A170" s="5" t="s">
        <v>1215</v>
      </c>
      <c r="B170" s="6" t="s">
        <v>725</v>
      </c>
      <c r="C170" s="6" t="s">
        <v>723</v>
      </c>
      <c r="D170" s="3" t="str">
        <f>VLOOKUP(C170,Regiones!B$4:C$27,2)</f>
        <v>Cuyo</v>
      </c>
      <c r="E170" s="16" t="s">
        <v>2</v>
      </c>
      <c r="F170" s="16"/>
      <c r="G170" s="16"/>
      <c r="H170" s="16" t="s">
        <v>4</v>
      </c>
      <c r="I170" s="16" t="s">
        <v>13</v>
      </c>
      <c r="J170" s="16" t="s">
        <v>281</v>
      </c>
      <c r="K170" s="58"/>
      <c r="L170" s="4" t="s">
        <v>281</v>
      </c>
      <c r="M170" s="289">
        <v>10</v>
      </c>
      <c r="N170" s="281" t="str">
        <f t="shared" si="64"/>
        <v>B10</v>
      </c>
      <c r="O170" s="282" t="str">
        <f>VLOOKUP(N170,'Adicional - Op 1'!$A$3:$B$79,2)</f>
        <v>B</v>
      </c>
      <c r="P170" s="293" t="str">
        <f t="shared" si="47"/>
        <v>B</v>
      </c>
      <c r="Q170" s="294" t="str">
        <f t="shared" si="65"/>
        <v>B10</v>
      </c>
      <c r="R170" s="282" t="str">
        <f>IF(OR(Q170='Adicional - Op 2'!$A$6,Q170='Adicional - Op 2'!$A$7, Q170='Adicional - Op 2'!$A$8,Q170='Adicional - Op 2'!$A$9,Q170='Adicional - Op 2'!$A$10,Q170='Adicional - Op 2'!$A$11,Q170='Adicional - Op 2'!$A$12,Q170='Adicional - Op 2'!$A$13,Q170='Adicional - Op 2'!$A$14), "A", "")</f>
        <v/>
      </c>
      <c r="S170" s="282" t="str">
        <f>IF(OR(Q170='Adicional - Op 2'!$A$15,Q170='Adicional - Op 2'!$A$16,Q170='Adicional - Op 2'!$A$17,Q170='Adicional - Op 2'!$A$18,Q170='Adicional - Op 2'!$A$19,Q170='Adicional - Op 2'!$A$20,Q170='Adicional - Op 2'!$A$21,Q170='Adicional - Op 2'!$A$22,Q170='Adicional - Op 2'!$A$23,Q170='Adicional - Op 2'!$A$24,Q170='Adicional - Op 2'!$A$25,Q170='Adicional - Op 2'!$A$26,Q170='Adicional - Op 2'!$A$27,Q170='Adicional - Op 2'!$A$28,Q170='Adicional - Op 2'!$A$29,Q170='Adicional - Op 2'!$A$30),"B","")</f>
        <v>B</v>
      </c>
      <c r="T170" s="282" t="str">
        <f>IF(OR(Q170='Adicional - Op 2'!$A$31,Q170='Adicional - Op 2'!$A$32,Q170='Adicional - Op 2'!$A$33,Q170='Adicional - Op 2'!$A$34),"C","")</f>
        <v/>
      </c>
      <c r="U170" s="282" t="str">
        <f>IF(OR(Q170='Adicional - Op 2'!$A$35,Q170='Adicional - Op 2'!$A$36,Q170='Adicional - Op 2'!$A$37),"D","")</f>
        <v/>
      </c>
      <c r="V170" s="282" t="str">
        <f>IF(OR(Q170='Adicional - Op 2'!$A$38,Q170='Adicional - Op 2'!$A$39,Q170='Adicional - Op 2'!$A$40,Q170='Adicional - Op 2'!$A$41,Q170='Adicional - Op 2'!$A$42,Q170='Adicional - Op 2'!$A$43),"E","")</f>
        <v/>
      </c>
      <c r="W170" s="282" t="str">
        <f>IF(OR(Q170='Adicional - Op 2'!$A$44,Q170='Adicional - Op 2'!$A$45),"F","")</f>
        <v/>
      </c>
      <c r="X170" s="295" t="str">
        <f t="shared" si="66"/>
        <v>B</v>
      </c>
      <c r="Y170" s="296" t="str">
        <f>IF(P170=X170, "OK", MAL)</f>
        <v>OK</v>
      </c>
      <c r="Z170" s="73">
        <v>22046</v>
      </c>
      <c r="AA170" s="17">
        <v>18205</v>
      </c>
      <c r="AB170" s="12">
        <v>11910</v>
      </c>
      <c r="AC170" s="17">
        <v>3951</v>
      </c>
      <c r="AD170" s="17">
        <v>3940</v>
      </c>
      <c r="AE170" s="20">
        <v>1858</v>
      </c>
      <c r="AF170" s="70" t="str">
        <f t="shared" si="48"/>
        <v>5</v>
      </c>
      <c r="AG170" s="61" t="str">
        <f t="shared" si="49"/>
        <v>5</v>
      </c>
      <c r="AH170" s="61" t="str">
        <f t="shared" si="50"/>
        <v>5</v>
      </c>
      <c r="AI170" s="61" t="str">
        <f t="shared" si="51"/>
        <v>7</v>
      </c>
      <c r="AJ170" s="61" t="str">
        <f t="shared" si="52"/>
        <v>7</v>
      </c>
      <c r="AK170" s="62" t="str">
        <f t="shared" si="53"/>
        <v>7</v>
      </c>
      <c r="AL170" s="77">
        <f t="shared" si="54"/>
        <v>2.164420947776716</v>
      </c>
      <c r="AM170" s="78">
        <f t="shared" si="55"/>
        <v>4.1158880530715845</v>
      </c>
      <c r="AN170" s="78">
        <f t="shared" si="56"/>
        <v>11.014379531949798</v>
      </c>
      <c r="AO170" s="78">
        <f t="shared" si="57"/>
        <v>2.7883767994244805E-2</v>
      </c>
      <c r="AP170" s="79">
        <f t="shared" si="58"/>
        <v>7.8065259573062331</v>
      </c>
      <c r="AQ170" s="1" t="str">
        <f t="shared" si="59"/>
        <v>Cuyo5</v>
      </c>
      <c r="AR170" s="1" t="str">
        <f t="shared" si="60"/>
        <v>San Juan5</v>
      </c>
      <c r="AS170" s="1" t="str">
        <f t="shared" si="61"/>
        <v>Intermedias</v>
      </c>
      <c r="AT170" s="1" t="str">
        <f t="shared" si="62"/>
        <v>Resto Extra Pampeana</v>
      </c>
      <c r="AU170" s="1" t="str">
        <f t="shared" si="63"/>
        <v>IntermediasResto Extra Pampeana</v>
      </c>
    </row>
    <row r="171" spans="1:47" x14ac:dyDescent="0.25">
      <c r="A171" s="60" t="s">
        <v>211</v>
      </c>
      <c r="B171" s="9" t="s">
        <v>78</v>
      </c>
      <c r="C171" s="9" t="s">
        <v>199</v>
      </c>
      <c r="D171" s="3" t="str">
        <f>VLOOKUP(C171,Regiones!B$4:C$27,2)</f>
        <v>Noreste</v>
      </c>
      <c r="E171" s="10"/>
      <c r="F171" s="10"/>
      <c r="G171" s="10"/>
      <c r="H171" s="10" t="s">
        <v>4</v>
      </c>
      <c r="I171" s="10" t="s">
        <v>203</v>
      </c>
      <c r="J171" s="10" t="s">
        <v>6</v>
      </c>
      <c r="K171" s="58"/>
      <c r="L171" s="11" t="s">
        <v>6</v>
      </c>
      <c r="M171" s="289">
        <v>10</v>
      </c>
      <c r="N171" s="281" t="str">
        <f t="shared" si="64"/>
        <v>F10</v>
      </c>
      <c r="O171" s="282" t="str">
        <f>VLOOKUP(N171,'Adicional - Op 1'!$A$3:$B$79,2)</f>
        <v>F</v>
      </c>
      <c r="P171" s="293" t="str">
        <f t="shared" si="47"/>
        <v>F</v>
      </c>
      <c r="Q171" s="294" t="str">
        <f t="shared" si="65"/>
        <v>F10</v>
      </c>
      <c r="R171" s="282" t="str">
        <f>IF(OR(Q171='Adicional - Op 2'!$A$6,Q171='Adicional - Op 2'!$A$7, Q171='Adicional - Op 2'!$A$8,Q171='Adicional - Op 2'!$A$9,Q171='Adicional - Op 2'!$A$10,Q171='Adicional - Op 2'!$A$11,Q171='Adicional - Op 2'!$A$12,Q171='Adicional - Op 2'!$A$13,Q171='Adicional - Op 2'!$A$14), "A", "")</f>
        <v/>
      </c>
      <c r="S171" s="282" t="str">
        <f>IF(OR(Q171='Adicional - Op 2'!$A$15,Q171='Adicional - Op 2'!$A$16,Q171='Adicional - Op 2'!$A$17,Q171='Adicional - Op 2'!$A$18,Q171='Adicional - Op 2'!$A$19,Q171='Adicional - Op 2'!$A$20,Q171='Adicional - Op 2'!$A$21,Q171='Adicional - Op 2'!$A$22,Q171='Adicional - Op 2'!$A$23,Q171='Adicional - Op 2'!$A$24,Q171='Adicional - Op 2'!$A$25,Q171='Adicional - Op 2'!$A$26,Q171='Adicional - Op 2'!$A$27,Q171='Adicional - Op 2'!$A$28,Q171='Adicional - Op 2'!$A$29,Q171='Adicional - Op 2'!$A$30),"B","")</f>
        <v/>
      </c>
      <c r="T171" s="282" t="str">
        <f>IF(OR(Q171='Adicional - Op 2'!$A$31,Q171='Adicional - Op 2'!$A$32,Q171='Adicional - Op 2'!$A$33,Q171='Adicional - Op 2'!$A$34),"C","")</f>
        <v/>
      </c>
      <c r="U171" s="282" t="str">
        <f>IF(OR(Q171='Adicional - Op 2'!$A$35,Q171='Adicional - Op 2'!$A$36,Q171='Adicional - Op 2'!$A$37),"D","")</f>
        <v/>
      </c>
      <c r="V171" s="282" t="str">
        <f>IF(OR(Q171='Adicional - Op 2'!$A$38,Q171='Adicional - Op 2'!$A$39,Q171='Adicional - Op 2'!$A$40,Q171='Adicional - Op 2'!$A$41,Q171='Adicional - Op 2'!$A$42,Q171='Adicional - Op 2'!$A$43),"E","")</f>
        <v/>
      </c>
      <c r="W171" s="282" t="str">
        <f>IF(OR(Q171='Adicional - Op 2'!$A$44,Q171='Adicional - Op 2'!$A$45),"F","")</f>
        <v>F</v>
      </c>
      <c r="X171" s="295" t="str">
        <f t="shared" si="66"/>
        <v>F</v>
      </c>
      <c r="Y171" s="296" t="str">
        <f>IF(P171=X171, "OK", MAL)</f>
        <v>OK</v>
      </c>
      <c r="Z171" s="74">
        <v>21997</v>
      </c>
      <c r="AA171" s="12">
        <v>18346</v>
      </c>
      <c r="AB171" s="12">
        <v>11998</v>
      </c>
      <c r="AC171" s="12">
        <v>8775</v>
      </c>
      <c r="AD171" s="12">
        <v>5496</v>
      </c>
      <c r="AE171" s="13">
        <v>4716</v>
      </c>
      <c r="AF171" s="70" t="str">
        <f t="shared" si="48"/>
        <v>5</v>
      </c>
      <c r="AG171" s="61" t="str">
        <f t="shared" si="49"/>
        <v>5</v>
      </c>
      <c r="AH171" s="61" t="str">
        <f t="shared" si="50"/>
        <v>5</v>
      </c>
      <c r="AI171" s="61" t="str">
        <f t="shared" si="51"/>
        <v>6</v>
      </c>
      <c r="AJ171" s="61" t="str">
        <f t="shared" si="52"/>
        <v>6</v>
      </c>
      <c r="AK171" s="62" t="str">
        <f t="shared" si="53"/>
        <v>7</v>
      </c>
      <c r="AL171" s="77">
        <f t="shared" si="54"/>
        <v>2.0508874750102968</v>
      </c>
      <c r="AM171" s="78">
        <f t="shared" si="55"/>
        <v>4.119388658267213</v>
      </c>
      <c r="AN171" s="78">
        <f t="shared" si="56"/>
        <v>3.0067522635756259</v>
      </c>
      <c r="AO171" s="78">
        <f t="shared" si="57"/>
        <v>4.7900481975879048</v>
      </c>
      <c r="AP171" s="79">
        <f t="shared" si="58"/>
        <v>1.5423693308637929</v>
      </c>
      <c r="AQ171" s="1" t="str">
        <f t="shared" si="59"/>
        <v>Noreste5</v>
      </c>
      <c r="AR171" s="1" t="str">
        <f t="shared" si="60"/>
        <v>Chaco5</v>
      </c>
      <c r="AS171" s="1" t="str">
        <f t="shared" si="61"/>
        <v>Intermedias</v>
      </c>
      <c r="AT171" s="1" t="str">
        <f t="shared" si="62"/>
        <v>Resto Extra Pampeana</v>
      </c>
      <c r="AU171" s="1" t="str">
        <f t="shared" si="63"/>
        <v>IntermediasResto Extra Pampeana</v>
      </c>
    </row>
    <row r="172" spans="1:47" x14ac:dyDescent="0.25">
      <c r="A172" s="60" t="s">
        <v>282</v>
      </c>
      <c r="B172" s="9" t="s">
        <v>282</v>
      </c>
      <c r="C172" s="9" t="s">
        <v>767</v>
      </c>
      <c r="D172" s="3" t="str">
        <f>VLOOKUP(C172,Regiones!B$4:C$27,2)</f>
        <v>Pampeana</v>
      </c>
      <c r="E172" s="10"/>
      <c r="F172" s="16"/>
      <c r="G172" s="16"/>
      <c r="H172" s="10" t="s">
        <v>4</v>
      </c>
      <c r="I172" s="10" t="s">
        <v>203</v>
      </c>
      <c r="J172" s="10" t="s">
        <v>6</v>
      </c>
      <c r="K172" s="58"/>
      <c r="L172" s="11" t="s">
        <v>6</v>
      </c>
      <c r="M172" s="289">
        <v>10</v>
      </c>
      <c r="N172" s="281" t="str">
        <f t="shared" si="64"/>
        <v>F10</v>
      </c>
      <c r="O172" s="282" t="str">
        <f>VLOOKUP(N172,'Adicional - Op 1'!$A$3:$B$79,2)</f>
        <v>F</v>
      </c>
      <c r="P172" s="293" t="str">
        <f t="shared" si="47"/>
        <v>F</v>
      </c>
      <c r="Q172" s="294" t="str">
        <f t="shared" si="65"/>
        <v>F10</v>
      </c>
      <c r="R172" s="282" t="str">
        <f>IF(OR(Q172='Adicional - Op 2'!$A$6,Q172='Adicional - Op 2'!$A$7, Q172='Adicional - Op 2'!$A$8,Q172='Adicional - Op 2'!$A$9,Q172='Adicional - Op 2'!$A$10,Q172='Adicional - Op 2'!$A$11,Q172='Adicional - Op 2'!$A$12,Q172='Adicional - Op 2'!$A$13,Q172='Adicional - Op 2'!$A$14), "A", "")</f>
        <v/>
      </c>
      <c r="S172" s="282" t="str">
        <f>IF(OR(Q172='Adicional - Op 2'!$A$15,Q172='Adicional - Op 2'!$A$16,Q172='Adicional - Op 2'!$A$17,Q172='Adicional - Op 2'!$A$18,Q172='Adicional - Op 2'!$A$19,Q172='Adicional - Op 2'!$A$20,Q172='Adicional - Op 2'!$A$21,Q172='Adicional - Op 2'!$A$22,Q172='Adicional - Op 2'!$A$23,Q172='Adicional - Op 2'!$A$24,Q172='Adicional - Op 2'!$A$25,Q172='Adicional - Op 2'!$A$26,Q172='Adicional - Op 2'!$A$27,Q172='Adicional - Op 2'!$A$28,Q172='Adicional - Op 2'!$A$29,Q172='Adicional - Op 2'!$A$30),"B","")</f>
        <v/>
      </c>
      <c r="T172" s="282" t="str">
        <f>IF(OR(Q172='Adicional - Op 2'!$A$31,Q172='Adicional - Op 2'!$A$32,Q172='Adicional - Op 2'!$A$33,Q172='Adicional - Op 2'!$A$34),"C","")</f>
        <v/>
      </c>
      <c r="U172" s="282" t="str">
        <f>IF(OR(Q172='Adicional - Op 2'!$A$35,Q172='Adicional - Op 2'!$A$36,Q172='Adicional - Op 2'!$A$37),"D","")</f>
        <v/>
      </c>
      <c r="V172" s="282" t="str">
        <f>IF(OR(Q172='Adicional - Op 2'!$A$38,Q172='Adicional - Op 2'!$A$39,Q172='Adicional - Op 2'!$A$40,Q172='Adicional - Op 2'!$A$41,Q172='Adicional - Op 2'!$A$42,Q172='Adicional - Op 2'!$A$43),"E","")</f>
        <v/>
      </c>
      <c r="W172" s="282" t="str">
        <f>IF(OR(Q172='Adicional - Op 2'!$A$44,Q172='Adicional - Op 2'!$A$45),"F","")</f>
        <v>F</v>
      </c>
      <c r="X172" s="295" t="str">
        <f t="shared" si="66"/>
        <v>F</v>
      </c>
      <c r="Y172" s="296" t="str">
        <f>IF(P172=X172, "OK", MAL)</f>
        <v>OK</v>
      </c>
      <c r="Z172" s="74">
        <v>21624</v>
      </c>
      <c r="AA172" s="12">
        <v>21078</v>
      </c>
      <c r="AB172" s="12">
        <v>18228</v>
      </c>
      <c r="AC172" s="12">
        <v>14155</v>
      </c>
      <c r="AD172" s="12">
        <v>11085</v>
      </c>
      <c r="AE172" s="13">
        <v>8878</v>
      </c>
      <c r="AF172" s="70" t="str">
        <f t="shared" si="48"/>
        <v>5</v>
      </c>
      <c r="AG172" s="61" t="str">
        <f t="shared" si="49"/>
        <v>5</v>
      </c>
      <c r="AH172" s="61" t="str">
        <f t="shared" si="50"/>
        <v>5</v>
      </c>
      <c r="AI172" s="61" t="str">
        <f t="shared" si="51"/>
        <v>5</v>
      </c>
      <c r="AJ172" s="61" t="str">
        <f t="shared" si="52"/>
        <v>5</v>
      </c>
      <c r="AK172" s="62" t="str">
        <f t="shared" si="53"/>
        <v>6</v>
      </c>
      <c r="AL172" s="77">
        <f t="shared" si="54"/>
        <v>0.28647181320463166</v>
      </c>
      <c r="AM172" s="78">
        <f t="shared" si="55"/>
        <v>1.390481249340088</v>
      </c>
      <c r="AN172" s="78">
        <f t="shared" si="56"/>
        <v>2.4237063437583894</v>
      </c>
      <c r="AO172" s="78">
        <f t="shared" si="57"/>
        <v>2.4748798119848137</v>
      </c>
      <c r="AP172" s="79">
        <f t="shared" si="58"/>
        <v>2.2449944462518028</v>
      </c>
      <c r="AQ172" s="1" t="str">
        <f t="shared" si="59"/>
        <v>Pampeana5</v>
      </c>
      <c r="AR172" s="1" t="str">
        <f t="shared" si="60"/>
        <v>Santa Fe5</v>
      </c>
      <c r="AS172" s="1" t="str">
        <f t="shared" si="61"/>
        <v>Intermedias</v>
      </c>
      <c r="AT172" s="1" t="str">
        <f t="shared" si="62"/>
        <v>Pampeana</v>
      </c>
      <c r="AU172" s="1" t="str">
        <f t="shared" si="63"/>
        <v>IntermediasPampeana</v>
      </c>
    </row>
    <row r="173" spans="1:47" x14ac:dyDescent="0.25">
      <c r="A173" s="5" t="s">
        <v>1230</v>
      </c>
      <c r="B173" s="6" t="s">
        <v>585</v>
      </c>
      <c r="C173" s="6" t="s">
        <v>582</v>
      </c>
      <c r="D173" s="3" t="str">
        <f>VLOOKUP(C173,Regiones!B$4:C$27,2)</f>
        <v>Cuyo</v>
      </c>
      <c r="E173" s="16"/>
      <c r="F173" s="19"/>
      <c r="G173" s="19"/>
      <c r="H173" s="16" t="s">
        <v>4</v>
      </c>
      <c r="I173" s="16" t="s">
        <v>203</v>
      </c>
      <c r="J173" s="16" t="s">
        <v>21</v>
      </c>
      <c r="K173" s="58"/>
      <c r="L173" s="4" t="s">
        <v>21</v>
      </c>
      <c r="M173" s="289">
        <v>10</v>
      </c>
      <c r="N173" s="281" t="str">
        <f t="shared" si="64"/>
        <v>C10</v>
      </c>
      <c r="O173" s="282" t="str">
        <f>VLOOKUP(N173,'Adicional - Op 1'!$A$3:$B$79,2)</f>
        <v>C</v>
      </c>
      <c r="P173" s="293" t="str">
        <f t="shared" si="47"/>
        <v>C</v>
      </c>
      <c r="Q173" s="294" t="str">
        <f t="shared" si="65"/>
        <v>C10</v>
      </c>
      <c r="R173" s="282" t="str">
        <f>IF(OR(Q173='Adicional - Op 2'!$A$6,Q173='Adicional - Op 2'!$A$7, Q173='Adicional - Op 2'!$A$8,Q173='Adicional - Op 2'!$A$9,Q173='Adicional - Op 2'!$A$10,Q173='Adicional - Op 2'!$A$11,Q173='Adicional - Op 2'!$A$12,Q173='Adicional - Op 2'!$A$13,Q173='Adicional - Op 2'!$A$14), "A", "")</f>
        <v/>
      </c>
      <c r="S173" s="282" t="str">
        <f>IF(OR(Q173='Adicional - Op 2'!$A$15,Q173='Adicional - Op 2'!$A$16,Q173='Adicional - Op 2'!$A$17,Q173='Adicional - Op 2'!$A$18,Q173='Adicional - Op 2'!$A$19,Q173='Adicional - Op 2'!$A$20,Q173='Adicional - Op 2'!$A$21,Q173='Adicional - Op 2'!$A$22,Q173='Adicional - Op 2'!$A$23,Q173='Adicional - Op 2'!$A$24,Q173='Adicional - Op 2'!$A$25,Q173='Adicional - Op 2'!$A$26,Q173='Adicional - Op 2'!$A$27,Q173='Adicional - Op 2'!$A$28,Q173='Adicional - Op 2'!$A$29,Q173='Adicional - Op 2'!$A$30),"B","")</f>
        <v/>
      </c>
      <c r="T173" s="282" t="str">
        <f>IF(OR(Q173='Adicional - Op 2'!$A$31,Q173='Adicional - Op 2'!$A$32,Q173='Adicional - Op 2'!$A$33,Q173='Adicional - Op 2'!$A$34),"C","")</f>
        <v>C</v>
      </c>
      <c r="U173" s="282" t="str">
        <f>IF(OR(Q173='Adicional - Op 2'!$A$35,Q173='Adicional - Op 2'!$A$36,Q173='Adicional - Op 2'!$A$37),"D","")</f>
        <v/>
      </c>
      <c r="V173" s="282" t="str">
        <f>IF(OR(Q173='Adicional - Op 2'!$A$38,Q173='Adicional - Op 2'!$A$39,Q173='Adicional - Op 2'!$A$40,Q173='Adicional - Op 2'!$A$41,Q173='Adicional - Op 2'!$A$42,Q173='Adicional - Op 2'!$A$43),"E","")</f>
        <v/>
      </c>
      <c r="W173" s="282" t="str">
        <f>IF(OR(Q173='Adicional - Op 2'!$A$44,Q173='Adicional - Op 2'!$A$45),"F","")</f>
        <v/>
      </c>
      <c r="X173" s="295" t="str">
        <f t="shared" si="66"/>
        <v>C</v>
      </c>
      <c r="Y173" s="296" t="str">
        <f>IF(P173=X173, "OK", MAL)</f>
        <v>OK</v>
      </c>
      <c r="Z173" s="73">
        <v>21619</v>
      </c>
      <c r="AA173" s="17">
        <v>18077</v>
      </c>
      <c r="AB173" s="17">
        <v>15344</v>
      </c>
      <c r="AC173" s="17">
        <v>9549</v>
      </c>
      <c r="AD173" s="17">
        <v>5462</v>
      </c>
      <c r="AE173" s="20">
        <v>4853</v>
      </c>
      <c r="AF173" s="70" t="str">
        <f t="shared" si="48"/>
        <v>5</v>
      </c>
      <c r="AG173" s="61" t="str">
        <f t="shared" si="49"/>
        <v>5</v>
      </c>
      <c r="AH173" s="61" t="str">
        <f t="shared" si="50"/>
        <v>5</v>
      </c>
      <c r="AI173" s="61" t="str">
        <f t="shared" si="51"/>
        <v>6</v>
      </c>
      <c r="AJ173" s="61" t="str">
        <f t="shared" si="52"/>
        <v>6</v>
      </c>
      <c r="AK173" s="62" t="str">
        <f t="shared" si="53"/>
        <v>7</v>
      </c>
      <c r="AL173" s="77">
        <f t="shared" si="54"/>
        <v>2.0216420138514759</v>
      </c>
      <c r="AM173" s="78">
        <f t="shared" si="55"/>
        <v>1.5703381035107802</v>
      </c>
      <c r="AN173" s="78">
        <f t="shared" si="56"/>
        <v>4.5937533079836026</v>
      </c>
      <c r="AO173" s="78">
        <f t="shared" si="57"/>
        <v>5.7451894841100613</v>
      </c>
      <c r="AP173" s="79">
        <f t="shared" si="58"/>
        <v>1.1891948859056036</v>
      </c>
      <c r="AQ173" s="1" t="str">
        <f t="shared" si="59"/>
        <v>Cuyo5</v>
      </c>
      <c r="AR173" s="1" t="str">
        <f t="shared" si="60"/>
        <v>Mendoza5</v>
      </c>
      <c r="AS173" s="1" t="str">
        <f t="shared" si="61"/>
        <v>Intermedias</v>
      </c>
      <c r="AT173" s="1" t="str">
        <f t="shared" si="62"/>
        <v>Resto Extra Pampeana</v>
      </c>
      <c r="AU173" s="1" t="str">
        <f t="shared" si="63"/>
        <v>IntermediasResto Extra Pampeana</v>
      </c>
    </row>
    <row r="174" spans="1:47" x14ac:dyDescent="0.25">
      <c r="A174" s="5" t="s">
        <v>80</v>
      </c>
      <c r="B174" s="6" t="s">
        <v>80</v>
      </c>
      <c r="C174" s="6" t="s">
        <v>36</v>
      </c>
      <c r="D174" s="3" t="str">
        <f>VLOOKUP(C174,Regiones!B$4:C$27,2)</f>
        <v>Pampeana</v>
      </c>
      <c r="E174" s="16"/>
      <c r="F174" s="16"/>
      <c r="G174" s="16"/>
      <c r="H174" s="16"/>
      <c r="I174" s="16" t="s">
        <v>203</v>
      </c>
      <c r="J174" s="16" t="s">
        <v>6</v>
      </c>
      <c r="K174" s="58"/>
      <c r="L174" s="4" t="s">
        <v>6</v>
      </c>
      <c r="M174" s="289">
        <v>10</v>
      </c>
      <c r="N174" s="281" t="str">
        <f t="shared" si="64"/>
        <v>F10</v>
      </c>
      <c r="O174" s="282" t="str">
        <f>VLOOKUP(N174,'Adicional - Op 1'!$A$3:$B$79,2)</f>
        <v>F</v>
      </c>
      <c r="P174" s="293" t="str">
        <f t="shared" si="47"/>
        <v>F</v>
      </c>
      <c r="Q174" s="294" t="str">
        <f t="shared" si="65"/>
        <v>F10</v>
      </c>
      <c r="R174" s="282" t="str">
        <f>IF(OR(Q174='Adicional - Op 2'!$A$6,Q174='Adicional - Op 2'!$A$7, Q174='Adicional - Op 2'!$A$8,Q174='Adicional - Op 2'!$A$9,Q174='Adicional - Op 2'!$A$10,Q174='Adicional - Op 2'!$A$11,Q174='Adicional - Op 2'!$A$12,Q174='Adicional - Op 2'!$A$13,Q174='Adicional - Op 2'!$A$14), "A", "")</f>
        <v/>
      </c>
      <c r="S174" s="282" t="str">
        <f>IF(OR(Q174='Adicional - Op 2'!$A$15,Q174='Adicional - Op 2'!$A$16,Q174='Adicional - Op 2'!$A$17,Q174='Adicional - Op 2'!$A$18,Q174='Adicional - Op 2'!$A$19,Q174='Adicional - Op 2'!$A$20,Q174='Adicional - Op 2'!$A$21,Q174='Adicional - Op 2'!$A$22,Q174='Adicional - Op 2'!$A$23,Q174='Adicional - Op 2'!$A$24,Q174='Adicional - Op 2'!$A$25,Q174='Adicional - Op 2'!$A$26,Q174='Adicional - Op 2'!$A$27,Q174='Adicional - Op 2'!$A$28,Q174='Adicional - Op 2'!$A$29,Q174='Adicional - Op 2'!$A$30),"B","")</f>
        <v/>
      </c>
      <c r="T174" s="282" t="str">
        <f>IF(OR(Q174='Adicional - Op 2'!$A$31,Q174='Adicional - Op 2'!$A$32,Q174='Adicional - Op 2'!$A$33,Q174='Adicional - Op 2'!$A$34),"C","")</f>
        <v/>
      </c>
      <c r="U174" s="282" t="str">
        <f>IF(OR(Q174='Adicional - Op 2'!$A$35,Q174='Adicional - Op 2'!$A$36,Q174='Adicional - Op 2'!$A$37),"D","")</f>
        <v/>
      </c>
      <c r="V174" s="282" t="str">
        <f>IF(OR(Q174='Adicional - Op 2'!$A$38,Q174='Adicional - Op 2'!$A$39,Q174='Adicional - Op 2'!$A$40,Q174='Adicional - Op 2'!$A$41,Q174='Adicional - Op 2'!$A$42,Q174='Adicional - Op 2'!$A$43),"E","")</f>
        <v/>
      </c>
      <c r="W174" s="282" t="str">
        <f>IF(OR(Q174='Adicional - Op 2'!$A$44,Q174='Adicional - Op 2'!$A$45),"F","")</f>
        <v>F</v>
      </c>
      <c r="X174" s="295" t="str">
        <f t="shared" si="66"/>
        <v>F</v>
      </c>
      <c r="Y174" s="296" t="str">
        <f>IF(P174=X174, "OK", MAL)</f>
        <v>OK</v>
      </c>
      <c r="Z174" s="73">
        <v>21455</v>
      </c>
      <c r="AA174" s="17">
        <v>20722</v>
      </c>
      <c r="AB174" s="17">
        <v>18716</v>
      </c>
      <c r="AC174" s="17">
        <v>18311</v>
      </c>
      <c r="AD174" s="17">
        <v>15655</v>
      </c>
      <c r="AE174" s="20">
        <v>14838</v>
      </c>
      <c r="AF174" s="70" t="str">
        <f t="shared" si="48"/>
        <v>5</v>
      </c>
      <c r="AG174" s="61" t="str">
        <f t="shared" si="49"/>
        <v>5</v>
      </c>
      <c r="AH174" s="61" t="str">
        <f t="shared" si="50"/>
        <v>5</v>
      </c>
      <c r="AI174" s="61" t="str">
        <f t="shared" si="51"/>
        <v>5</v>
      </c>
      <c r="AJ174" s="61" t="str">
        <f t="shared" si="52"/>
        <v>5</v>
      </c>
      <c r="AK174" s="62" t="str">
        <f t="shared" si="53"/>
        <v>5</v>
      </c>
      <c r="AL174" s="77">
        <f t="shared" si="54"/>
        <v>0.38959117613091315</v>
      </c>
      <c r="AM174" s="78">
        <f t="shared" si="55"/>
        <v>0.97254252657584772</v>
      </c>
      <c r="AN174" s="78">
        <f t="shared" si="56"/>
        <v>0.20738141308164773</v>
      </c>
      <c r="AO174" s="78">
        <f t="shared" si="57"/>
        <v>1.579459834865431</v>
      </c>
      <c r="AP174" s="79">
        <f t="shared" si="58"/>
        <v>0.53742796078578281</v>
      </c>
      <c r="AQ174" s="1" t="str">
        <f t="shared" si="59"/>
        <v>Pampeana5</v>
      </c>
      <c r="AR174" s="1" t="str">
        <f t="shared" si="60"/>
        <v>Buenos Aires5</v>
      </c>
      <c r="AS174" s="1" t="str">
        <f t="shared" si="61"/>
        <v>Intermedias</v>
      </c>
      <c r="AT174" s="1" t="str">
        <f t="shared" si="62"/>
        <v>Pampeana</v>
      </c>
      <c r="AU174" s="1" t="str">
        <f t="shared" si="63"/>
        <v>IntermediasPampeana</v>
      </c>
    </row>
    <row r="175" spans="1:47" x14ac:dyDescent="0.25">
      <c r="A175" s="21" t="s">
        <v>292</v>
      </c>
      <c r="B175" s="18" t="s">
        <v>293</v>
      </c>
      <c r="C175" s="18" t="s">
        <v>276</v>
      </c>
      <c r="D175" s="3" t="str">
        <f>VLOOKUP(C175,Regiones!B$4:C$27,2)</f>
        <v>Centro</v>
      </c>
      <c r="E175" s="19"/>
      <c r="F175" s="19"/>
      <c r="G175" s="19"/>
      <c r="H175" s="19" t="s">
        <v>4</v>
      </c>
      <c r="I175" s="19" t="s">
        <v>203</v>
      </c>
      <c r="J175" s="19" t="s">
        <v>6</v>
      </c>
      <c r="K175" s="58"/>
      <c r="L175" s="52" t="s">
        <v>6</v>
      </c>
      <c r="M175" s="289">
        <v>10</v>
      </c>
      <c r="N175" s="281" t="str">
        <f t="shared" si="64"/>
        <v>F10</v>
      </c>
      <c r="O175" s="282" t="str">
        <f>VLOOKUP(N175,'Adicional - Op 1'!$A$3:$B$79,2)</f>
        <v>F</v>
      </c>
      <c r="P175" s="293" t="str">
        <f t="shared" si="47"/>
        <v>F</v>
      </c>
      <c r="Q175" s="294" t="str">
        <f t="shared" si="65"/>
        <v>F10</v>
      </c>
      <c r="R175" s="282" t="str">
        <f>IF(OR(Q175='Adicional - Op 2'!$A$6,Q175='Adicional - Op 2'!$A$7, Q175='Adicional - Op 2'!$A$8,Q175='Adicional - Op 2'!$A$9,Q175='Adicional - Op 2'!$A$10,Q175='Adicional - Op 2'!$A$11,Q175='Adicional - Op 2'!$A$12,Q175='Adicional - Op 2'!$A$13,Q175='Adicional - Op 2'!$A$14), "A", "")</f>
        <v/>
      </c>
      <c r="S175" s="282" t="str">
        <f>IF(OR(Q175='Adicional - Op 2'!$A$15,Q175='Adicional - Op 2'!$A$16,Q175='Adicional - Op 2'!$A$17,Q175='Adicional - Op 2'!$A$18,Q175='Adicional - Op 2'!$A$19,Q175='Adicional - Op 2'!$A$20,Q175='Adicional - Op 2'!$A$21,Q175='Adicional - Op 2'!$A$22,Q175='Adicional - Op 2'!$A$23,Q175='Adicional - Op 2'!$A$24,Q175='Adicional - Op 2'!$A$25,Q175='Adicional - Op 2'!$A$26,Q175='Adicional - Op 2'!$A$27,Q175='Adicional - Op 2'!$A$28,Q175='Adicional - Op 2'!$A$29,Q175='Adicional - Op 2'!$A$30),"B","")</f>
        <v/>
      </c>
      <c r="T175" s="282" t="str">
        <f>IF(OR(Q175='Adicional - Op 2'!$A$31,Q175='Adicional - Op 2'!$A$32,Q175='Adicional - Op 2'!$A$33,Q175='Adicional - Op 2'!$A$34),"C","")</f>
        <v/>
      </c>
      <c r="U175" s="282" t="str">
        <f>IF(OR(Q175='Adicional - Op 2'!$A$35,Q175='Adicional - Op 2'!$A$36,Q175='Adicional - Op 2'!$A$37),"D","")</f>
        <v/>
      </c>
      <c r="V175" s="282" t="str">
        <f>IF(OR(Q175='Adicional - Op 2'!$A$38,Q175='Adicional - Op 2'!$A$39,Q175='Adicional - Op 2'!$A$40,Q175='Adicional - Op 2'!$A$41,Q175='Adicional - Op 2'!$A$42,Q175='Adicional - Op 2'!$A$43),"E","")</f>
        <v/>
      </c>
      <c r="W175" s="282" t="str">
        <f>IF(OR(Q175='Adicional - Op 2'!$A$44,Q175='Adicional - Op 2'!$A$45),"F","")</f>
        <v>F</v>
      </c>
      <c r="X175" s="295" t="str">
        <f t="shared" si="66"/>
        <v>F</v>
      </c>
      <c r="Y175" s="296" t="str">
        <f>IF(P175=X175, "OK", MAL)</f>
        <v>OK</v>
      </c>
      <c r="Z175" s="73">
        <v>21211</v>
      </c>
      <c r="AA175" s="17">
        <v>20164</v>
      </c>
      <c r="AB175" s="17">
        <v>18773</v>
      </c>
      <c r="AC175" s="17">
        <v>16351</v>
      </c>
      <c r="AD175" s="17">
        <v>15592</v>
      </c>
      <c r="AE175" s="20">
        <v>16280</v>
      </c>
      <c r="AF175" s="70" t="str">
        <f t="shared" si="48"/>
        <v>5</v>
      </c>
      <c r="AG175" s="61" t="str">
        <f t="shared" si="49"/>
        <v>5</v>
      </c>
      <c r="AH175" s="61" t="str">
        <f t="shared" si="50"/>
        <v>5</v>
      </c>
      <c r="AI175" s="61" t="str">
        <f t="shared" si="51"/>
        <v>5</v>
      </c>
      <c r="AJ175" s="61" t="str">
        <f t="shared" si="52"/>
        <v>5</v>
      </c>
      <c r="AK175" s="62" t="str">
        <f t="shared" si="53"/>
        <v>5</v>
      </c>
      <c r="AL175" s="77">
        <f t="shared" si="54"/>
        <v>0.567837426157207</v>
      </c>
      <c r="AM175" s="78">
        <f t="shared" si="55"/>
        <v>0.68177334512137855</v>
      </c>
      <c r="AN175" s="78">
        <f t="shared" si="56"/>
        <v>1.3166474804281685</v>
      </c>
      <c r="AO175" s="78">
        <f t="shared" si="57"/>
        <v>0.47644234782121631</v>
      </c>
      <c r="AP175" s="79">
        <f t="shared" si="58"/>
        <v>-0.43086309379354742</v>
      </c>
      <c r="AQ175" s="1" t="str">
        <f t="shared" si="59"/>
        <v>Centro5</v>
      </c>
      <c r="AR175" s="1" t="str">
        <f t="shared" si="60"/>
        <v>Córdoba5</v>
      </c>
      <c r="AS175" s="1" t="str">
        <f t="shared" si="61"/>
        <v>Intermedias</v>
      </c>
      <c r="AT175" s="1" t="str">
        <f t="shared" si="62"/>
        <v>Resto Extra Pampeana</v>
      </c>
      <c r="AU175" s="1" t="str">
        <f t="shared" si="63"/>
        <v>IntermediasResto Extra Pampeana</v>
      </c>
    </row>
    <row r="176" spans="1:47" x14ac:dyDescent="0.25">
      <c r="A176" s="60" t="s">
        <v>514</v>
      </c>
      <c r="B176" s="9" t="s">
        <v>514</v>
      </c>
      <c r="C176" s="9" t="s">
        <v>506</v>
      </c>
      <c r="D176" s="3" t="str">
        <f>VLOOKUP(C176,Regiones!B$4:C$27,2)</f>
        <v>Noroeste</v>
      </c>
      <c r="E176" s="10"/>
      <c r="F176" s="10"/>
      <c r="G176" s="10"/>
      <c r="H176" s="10" t="s">
        <v>4</v>
      </c>
      <c r="I176" s="10" t="s">
        <v>203</v>
      </c>
      <c r="J176" s="10" t="s">
        <v>6</v>
      </c>
      <c r="K176" s="58"/>
      <c r="L176" s="11" t="s">
        <v>6</v>
      </c>
      <c r="M176" s="289">
        <v>10</v>
      </c>
      <c r="N176" s="281" t="str">
        <f t="shared" si="64"/>
        <v>F10</v>
      </c>
      <c r="O176" s="282" t="str">
        <f>VLOOKUP(N176,'Adicional - Op 1'!$A$3:$B$79,2)</f>
        <v>F</v>
      </c>
      <c r="P176" s="293" t="str">
        <f t="shared" si="47"/>
        <v>F</v>
      </c>
      <c r="Q176" s="294" t="str">
        <f t="shared" si="65"/>
        <v>F10</v>
      </c>
      <c r="R176" s="282" t="str">
        <f>IF(OR(Q176='Adicional - Op 2'!$A$6,Q176='Adicional - Op 2'!$A$7, Q176='Adicional - Op 2'!$A$8,Q176='Adicional - Op 2'!$A$9,Q176='Adicional - Op 2'!$A$10,Q176='Adicional - Op 2'!$A$11,Q176='Adicional - Op 2'!$A$12,Q176='Adicional - Op 2'!$A$13,Q176='Adicional - Op 2'!$A$14), "A", "")</f>
        <v/>
      </c>
      <c r="S176" s="282" t="str">
        <f>IF(OR(Q176='Adicional - Op 2'!$A$15,Q176='Adicional - Op 2'!$A$16,Q176='Adicional - Op 2'!$A$17,Q176='Adicional - Op 2'!$A$18,Q176='Adicional - Op 2'!$A$19,Q176='Adicional - Op 2'!$A$20,Q176='Adicional - Op 2'!$A$21,Q176='Adicional - Op 2'!$A$22,Q176='Adicional - Op 2'!$A$23,Q176='Adicional - Op 2'!$A$24,Q176='Adicional - Op 2'!$A$25,Q176='Adicional - Op 2'!$A$26,Q176='Adicional - Op 2'!$A$27,Q176='Adicional - Op 2'!$A$28,Q176='Adicional - Op 2'!$A$29,Q176='Adicional - Op 2'!$A$30),"B","")</f>
        <v/>
      </c>
      <c r="T176" s="282" t="str">
        <f>IF(OR(Q176='Adicional - Op 2'!$A$31,Q176='Adicional - Op 2'!$A$32,Q176='Adicional - Op 2'!$A$33,Q176='Adicional - Op 2'!$A$34),"C","")</f>
        <v/>
      </c>
      <c r="U176" s="282" t="str">
        <f>IF(OR(Q176='Adicional - Op 2'!$A$35,Q176='Adicional - Op 2'!$A$36,Q176='Adicional - Op 2'!$A$37),"D","")</f>
        <v/>
      </c>
      <c r="V176" s="282" t="str">
        <f>IF(OR(Q176='Adicional - Op 2'!$A$38,Q176='Adicional - Op 2'!$A$39,Q176='Adicional - Op 2'!$A$40,Q176='Adicional - Op 2'!$A$41,Q176='Adicional - Op 2'!$A$42,Q176='Adicional - Op 2'!$A$43),"E","")</f>
        <v/>
      </c>
      <c r="W176" s="282" t="str">
        <f>IF(OR(Q176='Adicional - Op 2'!$A$44,Q176='Adicional - Op 2'!$A$45),"F","")</f>
        <v>F</v>
      </c>
      <c r="X176" s="295" t="str">
        <f t="shared" si="66"/>
        <v>F</v>
      </c>
      <c r="Y176" s="296" t="str">
        <f>IF(P176=X176, "OK", MAL)</f>
        <v>OK</v>
      </c>
      <c r="Z176" s="74">
        <v>21088</v>
      </c>
      <c r="AA176" s="12">
        <v>17878</v>
      </c>
      <c r="AB176" s="12">
        <v>14195</v>
      </c>
      <c r="AC176" s="12">
        <v>11399</v>
      </c>
      <c r="AD176" s="12">
        <v>6044</v>
      </c>
      <c r="AE176" s="13">
        <v>4828</v>
      </c>
      <c r="AF176" s="70" t="str">
        <f t="shared" si="48"/>
        <v>5</v>
      </c>
      <c r="AG176" s="61" t="str">
        <f t="shared" si="49"/>
        <v>5</v>
      </c>
      <c r="AH176" s="61" t="str">
        <f t="shared" si="50"/>
        <v>5</v>
      </c>
      <c r="AI176" s="61" t="str">
        <f t="shared" si="51"/>
        <v>5</v>
      </c>
      <c r="AJ176" s="61" t="str">
        <f t="shared" si="52"/>
        <v>6</v>
      </c>
      <c r="AK176" s="62" t="str">
        <f t="shared" si="53"/>
        <v>7</v>
      </c>
      <c r="AL176" s="77">
        <f t="shared" si="54"/>
        <v>1.8642930287849686</v>
      </c>
      <c r="AM176" s="78">
        <f t="shared" si="55"/>
        <v>2.2170045334041122</v>
      </c>
      <c r="AN176" s="78">
        <f t="shared" si="56"/>
        <v>2.0990384072247457</v>
      </c>
      <c r="AO176" s="78">
        <f t="shared" si="57"/>
        <v>6.5501903227506038</v>
      </c>
      <c r="AP176" s="79">
        <f t="shared" si="58"/>
        <v>2.27175755447412</v>
      </c>
      <c r="AQ176" s="1" t="str">
        <f t="shared" si="59"/>
        <v>Noroeste5</v>
      </c>
      <c r="AR176" s="1" t="str">
        <f t="shared" si="60"/>
        <v>Tucumán5</v>
      </c>
      <c r="AS176" s="1" t="str">
        <f t="shared" si="61"/>
        <v>Intermedias</v>
      </c>
      <c r="AT176" s="1" t="str">
        <f t="shared" si="62"/>
        <v>Resto Extra Pampeana</v>
      </c>
      <c r="AU176" s="1" t="str">
        <f t="shared" si="63"/>
        <v>IntermediasResto Extra Pampeana</v>
      </c>
    </row>
    <row r="177" spans="1:47" x14ac:dyDescent="0.25">
      <c r="A177" s="60" t="s">
        <v>611</v>
      </c>
      <c r="B177" s="9" t="s">
        <v>612</v>
      </c>
      <c r="C177" s="9" t="s">
        <v>604</v>
      </c>
      <c r="D177" s="3" t="str">
        <f>VLOOKUP(C177,Regiones!B$4:C$27,2)</f>
        <v>Noreste</v>
      </c>
      <c r="E177" s="10"/>
      <c r="F177" s="10"/>
      <c r="G177" s="10"/>
      <c r="H177" s="44"/>
      <c r="I177" s="10" t="s">
        <v>203</v>
      </c>
      <c r="J177" s="10" t="s">
        <v>3</v>
      </c>
      <c r="K177" s="58"/>
      <c r="L177" s="11" t="s">
        <v>3</v>
      </c>
      <c r="M177" s="289">
        <v>10</v>
      </c>
      <c r="N177" s="281" t="str">
        <f t="shared" si="64"/>
        <v>E10</v>
      </c>
      <c r="O177" s="282" t="str">
        <f>VLOOKUP(N177,'Adicional - Op 1'!$A$3:$B$79,2)</f>
        <v>E</v>
      </c>
      <c r="P177" s="293" t="str">
        <f t="shared" si="47"/>
        <v>E</v>
      </c>
      <c r="Q177" s="294" t="str">
        <f t="shared" si="65"/>
        <v>E10</v>
      </c>
      <c r="R177" s="282" t="str">
        <f>IF(OR(Q177='Adicional - Op 2'!$A$6,Q177='Adicional - Op 2'!$A$7, Q177='Adicional - Op 2'!$A$8,Q177='Adicional - Op 2'!$A$9,Q177='Adicional - Op 2'!$A$10,Q177='Adicional - Op 2'!$A$11,Q177='Adicional - Op 2'!$A$12,Q177='Adicional - Op 2'!$A$13,Q177='Adicional - Op 2'!$A$14), "A", "")</f>
        <v/>
      </c>
      <c r="S177" s="282" t="str">
        <f>IF(OR(Q177='Adicional - Op 2'!$A$15,Q177='Adicional - Op 2'!$A$16,Q177='Adicional - Op 2'!$A$17,Q177='Adicional - Op 2'!$A$18,Q177='Adicional - Op 2'!$A$19,Q177='Adicional - Op 2'!$A$20,Q177='Adicional - Op 2'!$A$21,Q177='Adicional - Op 2'!$A$22,Q177='Adicional - Op 2'!$A$23,Q177='Adicional - Op 2'!$A$24,Q177='Adicional - Op 2'!$A$25,Q177='Adicional - Op 2'!$A$26,Q177='Adicional - Op 2'!$A$27,Q177='Adicional - Op 2'!$A$28,Q177='Adicional - Op 2'!$A$29,Q177='Adicional - Op 2'!$A$30),"B","")</f>
        <v/>
      </c>
      <c r="T177" s="282" t="str">
        <f>IF(OR(Q177='Adicional - Op 2'!$A$31,Q177='Adicional - Op 2'!$A$32,Q177='Adicional - Op 2'!$A$33,Q177='Adicional - Op 2'!$A$34),"C","")</f>
        <v/>
      </c>
      <c r="U177" s="282" t="str">
        <f>IF(OR(Q177='Adicional - Op 2'!$A$35,Q177='Adicional - Op 2'!$A$36,Q177='Adicional - Op 2'!$A$37),"D","")</f>
        <v/>
      </c>
      <c r="V177" s="282" t="str">
        <f>IF(OR(Q177='Adicional - Op 2'!$A$38,Q177='Adicional - Op 2'!$A$39,Q177='Adicional - Op 2'!$A$40,Q177='Adicional - Op 2'!$A$41,Q177='Adicional - Op 2'!$A$42,Q177='Adicional - Op 2'!$A$43),"E","")</f>
        <v>E</v>
      </c>
      <c r="W177" s="282" t="str">
        <f>IF(OR(Q177='Adicional - Op 2'!$A$44,Q177='Adicional - Op 2'!$A$45),"F","")</f>
        <v/>
      </c>
      <c r="X177" s="295" t="str">
        <f t="shared" si="66"/>
        <v>E</v>
      </c>
      <c r="Y177" s="296" t="str">
        <f>IF(P177=X177, "OK", MAL)</f>
        <v>OK</v>
      </c>
      <c r="Z177" s="74">
        <v>21068</v>
      </c>
      <c r="AA177" s="12">
        <v>14793</v>
      </c>
      <c r="AB177" s="12">
        <v>8683</v>
      </c>
      <c r="AC177" s="12">
        <v>4946</v>
      </c>
      <c r="AD177" s="12">
        <v>837</v>
      </c>
      <c r="AE177" s="13" t="s">
        <v>4</v>
      </c>
      <c r="AF177" s="70" t="str">
        <f t="shared" si="48"/>
        <v>5</v>
      </c>
      <c r="AG177" s="61" t="str">
        <f t="shared" si="49"/>
        <v>5</v>
      </c>
      <c r="AH177" s="61" t="str">
        <f t="shared" si="50"/>
        <v>6</v>
      </c>
      <c r="AI177" s="61" t="str">
        <f t="shared" si="51"/>
        <v>7</v>
      </c>
      <c r="AJ177" s="61" t="str">
        <f t="shared" si="52"/>
        <v>7</v>
      </c>
      <c r="AK177" s="62" t="str">
        <f t="shared" si="53"/>
        <v/>
      </c>
      <c r="AL177" s="77">
        <f t="shared" si="54"/>
        <v>4.0345331518385468</v>
      </c>
      <c r="AM177" s="78">
        <f t="shared" si="55"/>
        <v>5.1949545433189126</v>
      </c>
      <c r="AN177" s="78">
        <f t="shared" si="56"/>
        <v>5.474002081611185</v>
      </c>
      <c r="AO177" s="78">
        <f t="shared" si="57"/>
        <v>19.4408445054593</v>
      </c>
      <c r="AP177" s="79" t="str">
        <f t="shared" si="58"/>
        <v/>
      </c>
      <c r="AQ177" s="1" t="str">
        <f t="shared" si="59"/>
        <v>Noreste5</v>
      </c>
      <c r="AR177" s="1" t="str">
        <f t="shared" si="60"/>
        <v>Misiones5</v>
      </c>
      <c r="AS177" s="1" t="str">
        <f t="shared" si="61"/>
        <v>Intermedias</v>
      </c>
      <c r="AT177" s="1" t="str">
        <f t="shared" si="62"/>
        <v>Resto Extra Pampeana</v>
      </c>
      <c r="AU177" s="1" t="str">
        <f t="shared" si="63"/>
        <v>IntermediasResto Extra Pampeana</v>
      </c>
    </row>
    <row r="178" spans="1:47" x14ac:dyDescent="0.25">
      <c r="A178" s="5" t="s">
        <v>756</v>
      </c>
      <c r="B178" s="6" t="s">
        <v>755</v>
      </c>
      <c r="C178" s="6" t="s">
        <v>753</v>
      </c>
      <c r="D178" s="3" t="str">
        <f>VLOOKUP(C178,Regiones!B$4:C$27,2)</f>
        <v>Patagonia</v>
      </c>
      <c r="E178" s="16"/>
      <c r="F178" s="16"/>
      <c r="G178" s="16" t="s">
        <v>4</v>
      </c>
      <c r="H178" s="16" t="s">
        <v>4</v>
      </c>
      <c r="I178" s="16" t="s">
        <v>203</v>
      </c>
      <c r="J178" s="16" t="s">
        <v>6</v>
      </c>
      <c r="K178" s="58"/>
      <c r="L178" s="4" t="s">
        <v>6</v>
      </c>
      <c r="M178" s="289">
        <v>10</v>
      </c>
      <c r="N178" s="281" t="str">
        <f t="shared" si="64"/>
        <v>F10</v>
      </c>
      <c r="O178" s="282" t="str">
        <f>VLOOKUP(N178,'Adicional - Op 1'!$A$3:$B$79,2)</f>
        <v>F</v>
      </c>
      <c r="P178" s="293" t="str">
        <f t="shared" si="47"/>
        <v>F</v>
      </c>
      <c r="Q178" s="294" t="str">
        <f t="shared" si="65"/>
        <v>F10</v>
      </c>
      <c r="R178" s="282" t="str">
        <f>IF(OR(Q178='Adicional - Op 2'!$A$6,Q178='Adicional - Op 2'!$A$7, Q178='Adicional - Op 2'!$A$8,Q178='Adicional - Op 2'!$A$9,Q178='Adicional - Op 2'!$A$10,Q178='Adicional - Op 2'!$A$11,Q178='Adicional - Op 2'!$A$12,Q178='Adicional - Op 2'!$A$13,Q178='Adicional - Op 2'!$A$14), "A", "")</f>
        <v/>
      </c>
      <c r="S178" s="282" t="str">
        <f>IF(OR(Q178='Adicional - Op 2'!$A$15,Q178='Adicional - Op 2'!$A$16,Q178='Adicional - Op 2'!$A$17,Q178='Adicional - Op 2'!$A$18,Q178='Adicional - Op 2'!$A$19,Q178='Adicional - Op 2'!$A$20,Q178='Adicional - Op 2'!$A$21,Q178='Adicional - Op 2'!$A$22,Q178='Adicional - Op 2'!$A$23,Q178='Adicional - Op 2'!$A$24,Q178='Adicional - Op 2'!$A$25,Q178='Adicional - Op 2'!$A$26,Q178='Adicional - Op 2'!$A$27,Q178='Adicional - Op 2'!$A$28,Q178='Adicional - Op 2'!$A$29,Q178='Adicional - Op 2'!$A$30),"B","")</f>
        <v/>
      </c>
      <c r="T178" s="282" t="str">
        <f>IF(OR(Q178='Adicional - Op 2'!$A$31,Q178='Adicional - Op 2'!$A$32,Q178='Adicional - Op 2'!$A$33,Q178='Adicional - Op 2'!$A$34),"C","")</f>
        <v/>
      </c>
      <c r="U178" s="282" t="str">
        <f>IF(OR(Q178='Adicional - Op 2'!$A$35,Q178='Adicional - Op 2'!$A$36,Q178='Adicional - Op 2'!$A$37),"D","")</f>
        <v/>
      </c>
      <c r="V178" s="282" t="str">
        <f>IF(OR(Q178='Adicional - Op 2'!$A$38,Q178='Adicional - Op 2'!$A$39,Q178='Adicional - Op 2'!$A$40,Q178='Adicional - Op 2'!$A$41,Q178='Adicional - Op 2'!$A$42,Q178='Adicional - Op 2'!$A$43),"E","")</f>
        <v/>
      </c>
      <c r="W178" s="282" t="str">
        <f>IF(OR(Q178='Adicional - Op 2'!$A$44,Q178='Adicional - Op 2'!$A$45),"F","")</f>
        <v>F</v>
      </c>
      <c r="X178" s="295" t="str">
        <f t="shared" si="66"/>
        <v>F</v>
      </c>
      <c r="Y178" s="296" t="str">
        <f>IF(P178=X178, "OK", MAL)</f>
        <v>OK</v>
      </c>
      <c r="Z178" s="74">
        <v>20889</v>
      </c>
      <c r="AA178" s="12">
        <v>14985</v>
      </c>
      <c r="AB178" s="12">
        <v>12757</v>
      </c>
      <c r="AC178" s="12">
        <v>9616</v>
      </c>
      <c r="AD178" s="12">
        <v>6021</v>
      </c>
      <c r="AE178" s="13">
        <v>1527</v>
      </c>
      <c r="AF178" s="70" t="str">
        <f t="shared" si="48"/>
        <v>5</v>
      </c>
      <c r="AG178" s="61" t="str">
        <f t="shared" si="49"/>
        <v>5</v>
      </c>
      <c r="AH178" s="61" t="str">
        <f t="shared" si="50"/>
        <v>5</v>
      </c>
      <c r="AI178" s="61" t="str">
        <f t="shared" si="51"/>
        <v>6</v>
      </c>
      <c r="AJ178" s="61" t="str">
        <f t="shared" si="52"/>
        <v>6</v>
      </c>
      <c r="AK178" s="62" t="str">
        <f t="shared" si="53"/>
        <v>7</v>
      </c>
      <c r="AL178" s="77">
        <f t="shared" si="54"/>
        <v>3.785472363534085</v>
      </c>
      <c r="AM178" s="78">
        <f t="shared" si="55"/>
        <v>1.5418953087429177</v>
      </c>
      <c r="AN178" s="78">
        <f t="shared" si="56"/>
        <v>2.7127699435929054</v>
      </c>
      <c r="AO178" s="78">
        <f t="shared" si="57"/>
        <v>4.7930746290055417</v>
      </c>
      <c r="AP178" s="79">
        <f t="shared" si="58"/>
        <v>14.705161051481824</v>
      </c>
      <c r="AQ178" s="1" t="str">
        <f t="shared" si="59"/>
        <v>Patagonia5</v>
      </c>
      <c r="AR178" s="1" t="str">
        <f t="shared" si="60"/>
        <v>Santa Cruz5</v>
      </c>
      <c r="AS178" s="1" t="str">
        <f t="shared" si="61"/>
        <v>Intermedias</v>
      </c>
      <c r="AT178" s="1" t="str">
        <f t="shared" si="62"/>
        <v>Patagonia</v>
      </c>
      <c r="AU178" s="1" t="str">
        <f t="shared" si="63"/>
        <v>IntermediasPatagonia</v>
      </c>
    </row>
    <row r="179" spans="1:47" x14ac:dyDescent="0.25">
      <c r="A179" s="5" t="s">
        <v>1265</v>
      </c>
      <c r="B179" s="6" t="s">
        <v>692</v>
      </c>
      <c r="C179" s="6" t="s">
        <v>687</v>
      </c>
      <c r="D179" s="3" t="str">
        <f>VLOOKUP(C179,Regiones!B$4:C$27,2)</f>
        <v>Noroeste</v>
      </c>
      <c r="E179" s="19" t="s">
        <v>2</v>
      </c>
      <c r="F179" s="16" t="s">
        <v>1042</v>
      </c>
      <c r="G179" s="16"/>
      <c r="H179" s="16" t="s">
        <v>4</v>
      </c>
      <c r="I179" s="16" t="s">
        <v>203</v>
      </c>
      <c r="J179" s="16" t="s">
        <v>6</v>
      </c>
      <c r="K179" s="58"/>
      <c r="L179" s="4" t="s">
        <v>6</v>
      </c>
      <c r="M179" s="288">
        <v>8</v>
      </c>
      <c r="N179" s="281" t="str">
        <f t="shared" si="64"/>
        <v>F8</v>
      </c>
      <c r="O179" s="282" t="str">
        <f>VLOOKUP(N179,'Adicional - Op 1'!$A$3:$B$79,2)</f>
        <v>E</v>
      </c>
      <c r="P179" s="293" t="str">
        <f t="shared" si="47"/>
        <v>E</v>
      </c>
      <c r="Q179" s="294" t="str">
        <f t="shared" si="65"/>
        <v>F8</v>
      </c>
      <c r="R179" s="282" t="str">
        <f>IF(OR(Q179='Adicional - Op 2'!$A$6,Q179='Adicional - Op 2'!$A$7, Q179='Adicional - Op 2'!$A$8,Q179='Adicional - Op 2'!$A$9,Q179='Adicional - Op 2'!$A$10,Q179='Adicional - Op 2'!$A$11,Q179='Adicional - Op 2'!$A$12,Q179='Adicional - Op 2'!$A$13,Q179='Adicional - Op 2'!$A$14), "A", "")</f>
        <v/>
      </c>
      <c r="S179" s="282" t="str">
        <f>IF(OR(Q179='Adicional - Op 2'!$A$15,Q179='Adicional - Op 2'!$A$16,Q179='Adicional - Op 2'!$A$17,Q179='Adicional - Op 2'!$A$18,Q179='Adicional - Op 2'!$A$19,Q179='Adicional - Op 2'!$A$20,Q179='Adicional - Op 2'!$A$21,Q179='Adicional - Op 2'!$A$22,Q179='Adicional - Op 2'!$A$23,Q179='Adicional - Op 2'!$A$24,Q179='Adicional - Op 2'!$A$25,Q179='Adicional - Op 2'!$A$26,Q179='Adicional - Op 2'!$A$27,Q179='Adicional - Op 2'!$A$28,Q179='Adicional - Op 2'!$A$29,Q179='Adicional - Op 2'!$A$30),"B","")</f>
        <v/>
      </c>
      <c r="T179" s="282" t="str">
        <f>IF(OR(Q179='Adicional - Op 2'!$A$31,Q179='Adicional - Op 2'!$A$32,Q179='Adicional - Op 2'!$A$33,Q179='Adicional - Op 2'!$A$34),"C","")</f>
        <v/>
      </c>
      <c r="U179" s="282" t="str">
        <f>IF(OR(Q179='Adicional - Op 2'!$A$35,Q179='Adicional - Op 2'!$A$36,Q179='Adicional - Op 2'!$A$37),"D","")</f>
        <v/>
      </c>
      <c r="V179" s="282" t="str">
        <f>IF(OR(Q179='Adicional - Op 2'!$A$38,Q179='Adicional - Op 2'!$A$39,Q179='Adicional - Op 2'!$A$40,Q179='Adicional - Op 2'!$A$41,Q179='Adicional - Op 2'!$A$42,Q179='Adicional - Op 2'!$A$43),"E","")</f>
        <v>E</v>
      </c>
      <c r="W179" s="282" t="str">
        <f>IF(OR(Q179='Adicional - Op 2'!$A$44,Q179='Adicional - Op 2'!$A$45),"F","")</f>
        <v/>
      </c>
      <c r="X179" s="295" t="str">
        <f t="shared" si="66"/>
        <v>E</v>
      </c>
      <c r="Y179" s="296" t="str">
        <f>IF(P179=X179, "OK", MAL)</f>
        <v>OK</v>
      </c>
      <c r="Z179" s="74">
        <v>20843</v>
      </c>
      <c r="AA179" s="17">
        <v>18027</v>
      </c>
      <c r="AB179" s="12">
        <v>13078</v>
      </c>
      <c r="AC179" s="12">
        <v>9077</v>
      </c>
      <c r="AD179" s="12">
        <v>7207</v>
      </c>
      <c r="AE179" s="13">
        <v>5633</v>
      </c>
      <c r="AF179" s="70" t="str">
        <f t="shared" si="48"/>
        <v>5</v>
      </c>
      <c r="AG179" s="61" t="str">
        <f t="shared" si="49"/>
        <v>5</v>
      </c>
      <c r="AH179" s="61" t="str">
        <f t="shared" si="50"/>
        <v>5</v>
      </c>
      <c r="AI179" s="61" t="str">
        <f t="shared" si="51"/>
        <v>6</v>
      </c>
      <c r="AJ179" s="61" t="str">
        <f t="shared" si="52"/>
        <v>6</v>
      </c>
      <c r="AK179" s="62" t="str">
        <f t="shared" si="53"/>
        <v>6</v>
      </c>
      <c r="AL179" s="77">
        <f t="shared" si="54"/>
        <v>1.6368257051780799</v>
      </c>
      <c r="AM179" s="78">
        <f t="shared" si="55"/>
        <v>3.0977652230783392</v>
      </c>
      <c r="AN179" s="78">
        <f t="shared" si="56"/>
        <v>3.5187083498386853</v>
      </c>
      <c r="AO179" s="78">
        <f t="shared" si="57"/>
        <v>2.3337246188051615</v>
      </c>
      <c r="AP179" s="79">
        <f t="shared" si="58"/>
        <v>2.4947161600893906</v>
      </c>
      <c r="AQ179" s="1" t="str">
        <f t="shared" si="59"/>
        <v>Noroeste5</v>
      </c>
      <c r="AR179" s="1" t="str">
        <f t="shared" si="60"/>
        <v>Salta5</v>
      </c>
      <c r="AS179" s="1" t="str">
        <f t="shared" si="61"/>
        <v>Intermedias</v>
      </c>
      <c r="AT179" s="1" t="str">
        <f t="shared" si="62"/>
        <v>Resto Extra Pampeana</v>
      </c>
      <c r="AU179" s="1" t="str">
        <f t="shared" si="63"/>
        <v>IntermediasResto Extra Pampeana</v>
      </c>
    </row>
    <row r="180" spans="1:47" x14ac:dyDescent="0.25">
      <c r="A180" s="5" t="s">
        <v>693</v>
      </c>
      <c r="B180" s="6" t="s">
        <v>693</v>
      </c>
      <c r="C180" s="6" t="s">
        <v>687</v>
      </c>
      <c r="D180" s="3" t="str">
        <f>VLOOKUP(C180,Regiones!B$4:C$27,2)</f>
        <v>Noroeste</v>
      </c>
      <c r="E180" s="16"/>
      <c r="F180" s="16"/>
      <c r="G180" s="16"/>
      <c r="H180" s="16" t="s">
        <v>4</v>
      </c>
      <c r="I180" s="16" t="s">
        <v>203</v>
      </c>
      <c r="J180" s="16" t="s">
        <v>6</v>
      </c>
      <c r="K180" s="58"/>
      <c r="L180" s="4" t="s">
        <v>6</v>
      </c>
      <c r="M180" s="289">
        <v>10</v>
      </c>
      <c r="N180" s="281" t="str">
        <f t="shared" si="64"/>
        <v>F10</v>
      </c>
      <c r="O180" s="282" t="str">
        <f>VLOOKUP(N180,'Adicional - Op 1'!$A$3:$B$79,2)</f>
        <v>F</v>
      </c>
      <c r="P180" s="293" t="str">
        <f t="shared" si="47"/>
        <v>F</v>
      </c>
      <c r="Q180" s="294" t="str">
        <f t="shared" si="65"/>
        <v>F10</v>
      </c>
      <c r="R180" s="282" t="str">
        <f>IF(OR(Q180='Adicional - Op 2'!$A$6,Q180='Adicional - Op 2'!$A$7, Q180='Adicional - Op 2'!$A$8,Q180='Adicional - Op 2'!$A$9,Q180='Adicional - Op 2'!$A$10,Q180='Adicional - Op 2'!$A$11,Q180='Adicional - Op 2'!$A$12,Q180='Adicional - Op 2'!$A$13,Q180='Adicional - Op 2'!$A$14), "A", "")</f>
        <v/>
      </c>
      <c r="S180" s="282" t="str">
        <f>IF(OR(Q180='Adicional - Op 2'!$A$15,Q180='Adicional - Op 2'!$A$16,Q180='Adicional - Op 2'!$A$17,Q180='Adicional - Op 2'!$A$18,Q180='Adicional - Op 2'!$A$19,Q180='Adicional - Op 2'!$A$20,Q180='Adicional - Op 2'!$A$21,Q180='Adicional - Op 2'!$A$22,Q180='Adicional - Op 2'!$A$23,Q180='Adicional - Op 2'!$A$24,Q180='Adicional - Op 2'!$A$25,Q180='Adicional - Op 2'!$A$26,Q180='Adicional - Op 2'!$A$27,Q180='Adicional - Op 2'!$A$28,Q180='Adicional - Op 2'!$A$29,Q180='Adicional - Op 2'!$A$30),"B","")</f>
        <v/>
      </c>
      <c r="T180" s="282" t="str">
        <f>IF(OR(Q180='Adicional - Op 2'!$A$31,Q180='Adicional - Op 2'!$A$32,Q180='Adicional - Op 2'!$A$33,Q180='Adicional - Op 2'!$A$34),"C","")</f>
        <v/>
      </c>
      <c r="U180" s="282" t="str">
        <f>IF(OR(Q180='Adicional - Op 2'!$A$35,Q180='Adicional - Op 2'!$A$36,Q180='Adicional - Op 2'!$A$37),"D","")</f>
        <v/>
      </c>
      <c r="V180" s="282" t="str">
        <f>IF(OR(Q180='Adicional - Op 2'!$A$38,Q180='Adicional - Op 2'!$A$39,Q180='Adicional - Op 2'!$A$40,Q180='Adicional - Op 2'!$A$41,Q180='Adicional - Op 2'!$A$42,Q180='Adicional - Op 2'!$A$43),"E","")</f>
        <v/>
      </c>
      <c r="W180" s="282" t="str">
        <f>IF(OR(Q180='Adicional - Op 2'!$A$44,Q180='Adicional - Op 2'!$A$45),"F","")</f>
        <v>F</v>
      </c>
      <c r="X180" s="295" t="str">
        <f t="shared" si="66"/>
        <v>F</v>
      </c>
      <c r="Y180" s="296" t="str">
        <f>IF(P180=X180, "OK", MAL)</f>
        <v>OK</v>
      </c>
      <c r="Z180" s="74">
        <v>20795</v>
      </c>
      <c r="AA180" s="17">
        <v>17874</v>
      </c>
      <c r="AB180" s="12">
        <v>13156</v>
      </c>
      <c r="AC180" s="12">
        <v>9566</v>
      </c>
      <c r="AD180" s="12">
        <v>6268</v>
      </c>
      <c r="AE180" s="13">
        <v>3715</v>
      </c>
      <c r="AF180" s="70" t="str">
        <f t="shared" si="48"/>
        <v>5</v>
      </c>
      <c r="AG180" s="61" t="str">
        <f t="shared" si="49"/>
        <v>5</v>
      </c>
      <c r="AH180" s="61" t="str">
        <f t="shared" si="50"/>
        <v>5</v>
      </c>
      <c r="AI180" s="61" t="str">
        <f t="shared" si="51"/>
        <v>6</v>
      </c>
      <c r="AJ180" s="61" t="str">
        <f t="shared" si="52"/>
        <v>6</v>
      </c>
      <c r="AK180" s="62" t="str">
        <f t="shared" si="53"/>
        <v>7</v>
      </c>
      <c r="AL180" s="77">
        <f t="shared" si="54"/>
        <v>1.7075402272063573</v>
      </c>
      <c r="AM180" s="78">
        <f t="shared" si="55"/>
        <v>2.9560543727873507</v>
      </c>
      <c r="AN180" s="78">
        <f t="shared" si="56"/>
        <v>3.0636322076320881</v>
      </c>
      <c r="AO180" s="78">
        <f t="shared" si="57"/>
        <v>4.3182130018327252</v>
      </c>
      <c r="AP180" s="79">
        <f t="shared" si="58"/>
        <v>5.3700089574050853</v>
      </c>
      <c r="AQ180" s="1" t="str">
        <f t="shared" si="59"/>
        <v>Noroeste5</v>
      </c>
      <c r="AR180" s="1" t="str">
        <f t="shared" si="60"/>
        <v>Salta5</v>
      </c>
      <c r="AS180" s="1" t="str">
        <f t="shared" si="61"/>
        <v>Intermedias</v>
      </c>
      <c r="AT180" s="1" t="str">
        <f t="shared" si="62"/>
        <v>Resto Extra Pampeana</v>
      </c>
      <c r="AU180" s="1" t="str">
        <f t="shared" si="63"/>
        <v>IntermediasResto Extra Pampeana</v>
      </c>
    </row>
    <row r="181" spans="1:47" x14ac:dyDescent="0.25">
      <c r="A181" s="60" t="s">
        <v>1231</v>
      </c>
      <c r="B181" s="9" t="s">
        <v>780</v>
      </c>
      <c r="C181" s="9" t="s">
        <v>767</v>
      </c>
      <c r="D181" s="3" t="str">
        <f>VLOOKUP(C181,Regiones!B$4:C$27,2)</f>
        <v>Pampeana</v>
      </c>
      <c r="E181" s="10"/>
      <c r="F181" s="10"/>
      <c r="G181" s="10"/>
      <c r="H181" s="10" t="s">
        <v>4</v>
      </c>
      <c r="I181" s="10" t="s">
        <v>203</v>
      </c>
      <c r="J181" s="10" t="s">
        <v>21</v>
      </c>
      <c r="K181" s="58"/>
      <c r="L181" s="11" t="s">
        <v>21</v>
      </c>
      <c r="M181" s="289">
        <v>10</v>
      </c>
      <c r="N181" s="281" t="str">
        <f t="shared" si="64"/>
        <v>C10</v>
      </c>
      <c r="O181" s="282" t="str">
        <f>VLOOKUP(N181,'Adicional - Op 1'!$A$3:$B$79,2)</f>
        <v>C</v>
      </c>
      <c r="P181" s="293" t="str">
        <f t="shared" si="47"/>
        <v>C</v>
      </c>
      <c r="Q181" s="294" t="str">
        <f t="shared" si="65"/>
        <v>C10</v>
      </c>
      <c r="R181" s="282" t="str">
        <f>IF(OR(Q181='Adicional - Op 2'!$A$6,Q181='Adicional - Op 2'!$A$7, Q181='Adicional - Op 2'!$A$8,Q181='Adicional - Op 2'!$A$9,Q181='Adicional - Op 2'!$A$10,Q181='Adicional - Op 2'!$A$11,Q181='Adicional - Op 2'!$A$12,Q181='Adicional - Op 2'!$A$13,Q181='Adicional - Op 2'!$A$14), "A", "")</f>
        <v/>
      </c>
      <c r="S181" s="282" t="str">
        <f>IF(OR(Q181='Adicional - Op 2'!$A$15,Q181='Adicional - Op 2'!$A$16,Q181='Adicional - Op 2'!$A$17,Q181='Adicional - Op 2'!$A$18,Q181='Adicional - Op 2'!$A$19,Q181='Adicional - Op 2'!$A$20,Q181='Adicional - Op 2'!$A$21,Q181='Adicional - Op 2'!$A$22,Q181='Adicional - Op 2'!$A$23,Q181='Adicional - Op 2'!$A$24,Q181='Adicional - Op 2'!$A$25,Q181='Adicional - Op 2'!$A$26,Q181='Adicional - Op 2'!$A$27,Q181='Adicional - Op 2'!$A$28,Q181='Adicional - Op 2'!$A$29,Q181='Adicional - Op 2'!$A$30),"B","")</f>
        <v/>
      </c>
      <c r="T181" s="282" t="str">
        <f>IF(OR(Q181='Adicional - Op 2'!$A$31,Q181='Adicional - Op 2'!$A$32,Q181='Adicional - Op 2'!$A$33,Q181='Adicional - Op 2'!$A$34),"C","")</f>
        <v>C</v>
      </c>
      <c r="U181" s="282" t="str">
        <f>IF(OR(Q181='Adicional - Op 2'!$A$35,Q181='Adicional - Op 2'!$A$36,Q181='Adicional - Op 2'!$A$37),"D","")</f>
        <v/>
      </c>
      <c r="V181" s="282" t="str">
        <f>IF(OR(Q181='Adicional - Op 2'!$A$38,Q181='Adicional - Op 2'!$A$39,Q181='Adicional - Op 2'!$A$40,Q181='Adicional - Op 2'!$A$41,Q181='Adicional - Op 2'!$A$42,Q181='Adicional - Op 2'!$A$43),"E","")</f>
        <v/>
      </c>
      <c r="W181" s="282" t="str">
        <f>IF(OR(Q181='Adicional - Op 2'!$A$44,Q181='Adicional - Op 2'!$A$45),"F","")</f>
        <v/>
      </c>
      <c r="X181" s="295" t="str">
        <f t="shared" si="66"/>
        <v>C</v>
      </c>
      <c r="Y181" s="296" t="str">
        <f>IF(P181=X181, "OK", MAL)</f>
        <v>OK</v>
      </c>
      <c r="Z181" s="74">
        <v>20620</v>
      </c>
      <c r="AA181" s="12">
        <v>19047</v>
      </c>
      <c r="AB181" s="12">
        <v>16755</v>
      </c>
      <c r="AC181" s="12">
        <v>12787</v>
      </c>
      <c r="AD181" s="12">
        <v>11969</v>
      </c>
      <c r="AE181" s="13">
        <v>8529</v>
      </c>
      <c r="AF181" s="70" t="str">
        <f t="shared" si="48"/>
        <v>5</v>
      </c>
      <c r="AG181" s="61" t="str">
        <f t="shared" si="49"/>
        <v>5</v>
      </c>
      <c r="AH181" s="61" t="str">
        <f t="shared" si="50"/>
        <v>5</v>
      </c>
      <c r="AI181" s="61" t="str">
        <f t="shared" si="51"/>
        <v>5</v>
      </c>
      <c r="AJ181" s="61" t="str">
        <f t="shared" si="52"/>
        <v>5</v>
      </c>
      <c r="AK181" s="62" t="str">
        <f t="shared" si="53"/>
        <v>6</v>
      </c>
      <c r="AL181" s="77">
        <f t="shared" si="54"/>
        <v>0.89155569910079424</v>
      </c>
      <c r="AM181" s="78">
        <f t="shared" si="55"/>
        <v>1.2262107514038738</v>
      </c>
      <c r="AN181" s="78">
        <f t="shared" si="56"/>
        <v>2.5923857856112722</v>
      </c>
      <c r="AO181" s="78">
        <f t="shared" si="57"/>
        <v>0.66328058637719267</v>
      </c>
      <c r="AP181" s="79">
        <f t="shared" si="58"/>
        <v>3.4465414193490758</v>
      </c>
      <c r="AQ181" s="1" t="str">
        <f t="shared" si="59"/>
        <v>Pampeana5</v>
      </c>
      <c r="AR181" s="1" t="str">
        <f t="shared" si="60"/>
        <v>Santa Fe5</v>
      </c>
      <c r="AS181" s="1" t="str">
        <f t="shared" si="61"/>
        <v>Intermedias</v>
      </c>
      <c r="AT181" s="1" t="str">
        <f t="shared" si="62"/>
        <v>Pampeana</v>
      </c>
      <c r="AU181" s="1" t="str">
        <f t="shared" si="63"/>
        <v>IntermediasPampeana</v>
      </c>
    </row>
    <row r="182" spans="1:47" x14ac:dyDescent="0.25">
      <c r="A182" s="60" t="s">
        <v>781</v>
      </c>
      <c r="B182" s="9" t="s">
        <v>770</v>
      </c>
      <c r="C182" s="9" t="s">
        <v>767</v>
      </c>
      <c r="D182" s="3" t="str">
        <f>VLOOKUP(C182,Regiones!B$4:C$27,2)</f>
        <v>Pampeana</v>
      </c>
      <c r="E182" s="10"/>
      <c r="F182" s="10"/>
      <c r="G182" s="10"/>
      <c r="H182" s="10" t="s">
        <v>4</v>
      </c>
      <c r="I182" s="10" t="s">
        <v>203</v>
      </c>
      <c r="J182" s="10" t="s">
        <v>6</v>
      </c>
      <c r="K182" s="58"/>
      <c r="L182" s="11" t="s">
        <v>6</v>
      </c>
      <c r="M182" s="289">
        <v>10</v>
      </c>
      <c r="N182" s="281" t="str">
        <f t="shared" si="64"/>
        <v>F10</v>
      </c>
      <c r="O182" s="282" t="str">
        <f>VLOOKUP(N182,'Adicional - Op 1'!$A$3:$B$79,2)</f>
        <v>F</v>
      </c>
      <c r="P182" s="293" t="str">
        <f t="shared" si="47"/>
        <v>F</v>
      </c>
      <c r="Q182" s="294" t="str">
        <f t="shared" si="65"/>
        <v>F10</v>
      </c>
      <c r="R182" s="282" t="str">
        <f>IF(OR(Q182='Adicional - Op 2'!$A$6,Q182='Adicional - Op 2'!$A$7, Q182='Adicional - Op 2'!$A$8,Q182='Adicional - Op 2'!$A$9,Q182='Adicional - Op 2'!$A$10,Q182='Adicional - Op 2'!$A$11,Q182='Adicional - Op 2'!$A$12,Q182='Adicional - Op 2'!$A$13,Q182='Adicional - Op 2'!$A$14), "A", "")</f>
        <v/>
      </c>
      <c r="S182" s="282" t="str">
        <f>IF(OR(Q182='Adicional - Op 2'!$A$15,Q182='Adicional - Op 2'!$A$16,Q182='Adicional - Op 2'!$A$17,Q182='Adicional - Op 2'!$A$18,Q182='Adicional - Op 2'!$A$19,Q182='Adicional - Op 2'!$A$20,Q182='Adicional - Op 2'!$A$21,Q182='Adicional - Op 2'!$A$22,Q182='Adicional - Op 2'!$A$23,Q182='Adicional - Op 2'!$A$24,Q182='Adicional - Op 2'!$A$25,Q182='Adicional - Op 2'!$A$26,Q182='Adicional - Op 2'!$A$27,Q182='Adicional - Op 2'!$A$28,Q182='Adicional - Op 2'!$A$29,Q182='Adicional - Op 2'!$A$30),"B","")</f>
        <v/>
      </c>
      <c r="T182" s="282" t="str">
        <f>IF(OR(Q182='Adicional - Op 2'!$A$31,Q182='Adicional - Op 2'!$A$32,Q182='Adicional - Op 2'!$A$33,Q182='Adicional - Op 2'!$A$34),"C","")</f>
        <v/>
      </c>
      <c r="U182" s="282" t="str">
        <f>IF(OR(Q182='Adicional - Op 2'!$A$35,Q182='Adicional - Op 2'!$A$36,Q182='Adicional - Op 2'!$A$37),"D","")</f>
        <v/>
      </c>
      <c r="V182" s="282" t="str">
        <f>IF(OR(Q182='Adicional - Op 2'!$A$38,Q182='Adicional - Op 2'!$A$39,Q182='Adicional - Op 2'!$A$40,Q182='Adicional - Op 2'!$A$41,Q182='Adicional - Op 2'!$A$42,Q182='Adicional - Op 2'!$A$43),"E","")</f>
        <v/>
      </c>
      <c r="W182" s="282" t="str">
        <f>IF(OR(Q182='Adicional - Op 2'!$A$44,Q182='Adicional - Op 2'!$A$45),"F","")</f>
        <v>F</v>
      </c>
      <c r="X182" s="295" t="str">
        <f t="shared" si="66"/>
        <v>F</v>
      </c>
      <c r="Y182" s="296" t="str">
        <f>IF(P182=X182, "OK", MAL)</f>
        <v>OK</v>
      </c>
      <c r="Z182" s="74">
        <v>20537</v>
      </c>
      <c r="AA182" s="12">
        <v>17676</v>
      </c>
      <c r="AB182" s="12">
        <v>15521</v>
      </c>
      <c r="AC182" s="12">
        <v>12659</v>
      </c>
      <c r="AD182" s="12">
        <v>10393</v>
      </c>
      <c r="AE182" s="13">
        <v>6427</v>
      </c>
      <c r="AF182" s="70" t="str">
        <f t="shared" si="48"/>
        <v>5</v>
      </c>
      <c r="AG182" s="61" t="str">
        <f t="shared" si="49"/>
        <v>5</v>
      </c>
      <c r="AH182" s="61" t="str">
        <f t="shared" si="50"/>
        <v>5</v>
      </c>
      <c r="AI182" s="61" t="str">
        <f t="shared" si="51"/>
        <v>5</v>
      </c>
      <c r="AJ182" s="61" t="str">
        <f t="shared" si="52"/>
        <v>5</v>
      </c>
      <c r="AK182" s="62" t="str">
        <f t="shared" si="53"/>
        <v>6</v>
      </c>
      <c r="AL182" s="77">
        <f t="shared" si="54"/>
        <v>1.6922388287703296</v>
      </c>
      <c r="AM182" s="78">
        <f t="shared" si="55"/>
        <v>1.2435414878856157</v>
      </c>
      <c r="AN182" s="78">
        <f t="shared" si="56"/>
        <v>1.9489140501444167</v>
      </c>
      <c r="AO182" s="78">
        <f t="shared" si="57"/>
        <v>1.9919387392488466</v>
      </c>
      <c r="AP182" s="79">
        <f t="shared" si="58"/>
        <v>4.9236192370217591</v>
      </c>
      <c r="AQ182" s="1" t="str">
        <f t="shared" si="59"/>
        <v>Pampeana5</v>
      </c>
      <c r="AR182" s="1" t="str">
        <f t="shared" si="60"/>
        <v>Santa Fe5</v>
      </c>
      <c r="AS182" s="1" t="str">
        <f t="shared" si="61"/>
        <v>Intermedias</v>
      </c>
      <c r="AT182" s="1" t="str">
        <f t="shared" si="62"/>
        <v>Pampeana</v>
      </c>
      <c r="AU182" s="1" t="str">
        <f t="shared" si="63"/>
        <v>IntermediasPampeana</v>
      </c>
    </row>
    <row r="183" spans="1:47" x14ac:dyDescent="0.25">
      <c r="A183" s="21" t="s">
        <v>294</v>
      </c>
      <c r="B183" s="18" t="s">
        <v>295</v>
      </c>
      <c r="C183" s="18" t="s">
        <v>276</v>
      </c>
      <c r="D183" s="3" t="str">
        <f>VLOOKUP(C183,Regiones!B$4:C$27,2)</f>
        <v>Centro</v>
      </c>
      <c r="E183" s="19"/>
      <c r="F183" s="19"/>
      <c r="G183" s="19"/>
      <c r="H183" s="19" t="s">
        <v>4</v>
      </c>
      <c r="I183" s="19" t="s">
        <v>203</v>
      </c>
      <c r="J183" s="19" t="s">
        <v>6</v>
      </c>
      <c r="K183" s="58"/>
      <c r="L183" s="52" t="s">
        <v>6</v>
      </c>
      <c r="M183" s="289">
        <v>10</v>
      </c>
      <c r="N183" s="281" t="str">
        <f t="shared" si="64"/>
        <v>F10</v>
      </c>
      <c r="O183" s="282" t="str">
        <f>VLOOKUP(N183,'Adicional - Op 1'!$A$3:$B$79,2)</f>
        <v>F</v>
      </c>
      <c r="P183" s="293" t="str">
        <f t="shared" si="47"/>
        <v>F</v>
      </c>
      <c r="Q183" s="294" t="str">
        <f t="shared" si="65"/>
        <v>F10</v>
      </c>
      <c r="R183" s="282" t="str">
        <f>IF(OR(Q183='Adicional - Op 2'!$A$6,Q183='Adicional - Op 2'!$A$7, Q183='Adicional - Op 2'!$A$8,Q183='Adicional - Op 2'!$A$9,Q183='Adicional - Op 2'!$A$10,Q183='Adicional - Op 2'!$A$11,Q183='Adicional - Op 2'!$A$12,Q183='Adicional - Op 2'!$A$13,Q183='Adicional - Op 2'!$A$14), "A", "")</f>
        <v/>
      </c>
      <c r="S183" s="282" t="str">
        <f>IF(OR(Q183='Adicional - Op 2'!$A$15,Q183='Adicional - Op 2'!$A$16,Q183='Adicional - Op 2'!$A$17,Q183='Adicional - Op 2'!$A$18,Q183='Adicional - Op 2'!$A$19,Q183='Adicional - Op 2'!$A$20,Q183='Adicional - Op 2'!$A$21,Q183='Adicional - Op 2'!$A$22,Q183='Adicional - Op 2'!$A$23,Q183='Adicional - Op 2'!$A$24,Q183='Adicional - Op 2'!$A$25,Q183='Adicional - Op 2'!$A$26,Q183='Adicional - Op 2'!$A$27,Q183='Adicional - Op 2'!$A$28,Q183='Adicional - Op 2'!$A$29,Q183='Adicional - Op 2'!$A$30),"B","")</f>
        <v/>
      </c>
      <c r="T183" s="282" t="str">
        <f>IF(OR(Q183='Adicional - Op 2'!$A$31,Q183='Adicional - Op 2'!$A$32,Q183='Adicional - Op 2'!$A$33,Q183='Adicional - Op 2'!$A$34),"C","")</f>
        <v/>
      </c>
      <c r="U183" s="282" t="str">
        <f>IF(OR(Q183='Adicional - Op 2'!$A$35,Q183='Adicional - Op 2'!$A$36,Q183='Adicional - Op 2'!$A$37),"D","")</f>
        <v/>
      </c>
      <c r="V183" s="282" t="str">
        <f>IF(OR(Q183='Adicional - Op 2'!$A$38,Q183='Adicional - Op 2'!$A$39,Q183='Adicional - Op 2'!$A$40,Q183='Adicional - Op 2'!$A$41,Q183='Adicional - Op 2'!$A$42,Q183='Adicional - Op 2'!$A$43),"E","")</f>
        <v/>
      </c>
      <c r="W183" s="282" t="str">
        <f>IF(OR(Q183='Adicional - Op 2'!$A$44,Q183='Adicional - Op 2'!$A$45),"F","")</f>
        <v>F</v>
      </c>
      <c r="X183" s="295" t="str">
        <f t="shared" si="66"/>
        <v>F</v>
      </c>
      <c r="Y183" s="296" t="str">
        <f>IF(P183=X183, "OK", MAL)</f>
        <v>OK</v>
      </c>
      <c r="Z183" s="73">
        <v>20534</v>
      </c>
      <c r="AA183" s="17">
        <v>19908</v>
      </c>
      <c r="AB183" s="17">
        <v>18803</v>
      </c>
      <c r="AC183" s="17">
        <v>16919</v>
      </c>
      <c r="AD183" s="17">
        <v>13537</v>
      </c>
      <c r="AE183" s="20">
        <v>11265</v>
      </c>
      <c r="AF183" s="70" t="str">
        <f t="shared" si="48"/>
        <v>5</v>
      </c>
      <c r="AG183" s="61" t="str">
        <f t="shared" si="49"/>
        <v>5</v>
      </c>
      <c r="AH183" s="61" t="str">
        <f t="shared" si="50"/>
        <v>5</v>
      </c>
      <c r="AI183" s="61" t="str">
        <f t="shared" si="51"/>
        <v>5</v>
      </c>
      <c r="AJ183" s="61" t="str">
        <f t="shared" si="52"/>
        <v>5</v>
      </c>
      <c r="AK183" s="62" t="str">
        <f t="shared" si="53"/>
        <v>5</v>
      </c>
      <c r="AL183" s="77">
        <f t="shared" si="54"/>
        <v>0.34691342006740689</v>
      </c>
      <c r="AM183" s="78">
        <f t="shared" si="55"/>
        <v>0.54430134111192241</v>
      </c>
      <c r="AN183" s="78">
        <f t="shared" si="56"/>
        <v>1.0048175756605244</v>
      </c>
      <c r="AO183" s="78">
        <f t="shared" si="57"/>
        <v>2.2551584813162293</v>
      </c>
      <c r="AP183" s="79">
        <f t="shared" si="58"/>
        <v>1.8542425123268578</v>
      </c>
      <c r="AQ183" s="1" t="str">
        <f t="shared" si="59"/>
        <v>Centro5</v>
      </c>
      <c r="AR183" s="1" t="str">
        <f t="shared" si="60"/>
        <v>Córdoba5</v>
      </c>
      <c r="AS183" s="1" t="str">
        <f t="shared" si="61"/>
        <v>Intermedias</v>
      </c>
      <c r="AT183" s="1" t="str">
        <f t="shared" si="62"/>
        <v>Resto Extra Pampeana</v>
      </c>
      <c r="AU183" s="1" t="str">
        <f t="shared" si="63"/>
        <v>IntermediasResto Extra Pampeana</v>
      </c>
    </row>
    <row r="184" spans="1:47" x14ac:dyDescent="0.25">
      <c r="A184" s="5" t="s">
        <v>1349</v>
      </c>
      <c r="B184" s="6" t="s">
        <v>81</v>
      </c>
      <c r="C184" s="6" t="s">
        <v>36</v>
      </c>
      <c r="D184" s="3" t="str">
        <f>VLOOKUP(C184,Regiones!B$4:C$27,2)</f>
        <v>Pampeana</v>
      </c>
      <c r="E184" s="16"/>
      <c r="F184" s="16"/>
      <c r="G184" s="16"/>
      <c r="H184" s="16"/>
      <c r="I184" s="16" t="s">
        <v>203</v>
      </c>
      <c r="J184" s="16" t="s">
        <v>6</v>
      </c>
      <c r="K184" s="58"/>
      <c r="L184" s="4" t="s">
        <v>6</v>
      </c>
      <c r="M184" s="289">
        <v>10</v>
      </c>
      <c r="N184" s="281" t="str">
        <f t="shared" si="64"/>
        <v>F10</v>
      </c>
      <c r="O184" s="282" t="str">
        <f>VLOOKUP(N184,'Adicional - Op 1'!$A$3:$B$79,2)</f>
        <v>F</v>
      </c>
      <c r="P184" s="293" t="str">
        <f t="shared" si="47"/>
        <v>F</v>
      </c>
      <c r="Q184" s="294" t="str">
        <f t="shared" si="65"/>
        <v>F10</v>
      </c>
      <c r="R184" s="282" t="str">
        <f>IF(OR(Q184='Adicional - Op 2'!$A$6,Q184='Adicional - Op 2'!$A$7, Q184='Adicional - Op 2'!$A$8,Q184='Adicional - Op 2'!$A$9,Q184='Adicional - Op 2'!$A$10,Q184='Adicional - Op 2'!$A$11,Q184='Adicional - Op 2'!$A$12,Q184='Adicional - Op 2'!$A$13,Q184='Adicional - Op 2'!$A$14), "A", "")</f>
        <v/>
      </c>
      <c r="S184" s="282" t="str">
        <f>IF(OR(Q184='Adicional - Op 2'!$A$15,Q184='Adicional - Op 2'!$A$16,Q184='Adicional - Op 2'!$A$17,Q184='Adicional - Op 2'!$A$18,Q184='Adicional - Op 2'!$A$19,Q184='Adicional - Op 2'!$A$20,Q184='Adicional - Op 2'!$A$21,Q184='Adicional - Op 2'!$A$22,Q184='Adicional - Op 2'!$A$23,Q184='Adicional - Op 2'!$A$24,Q184='Adicional - Op 2'!$A$25,Q184='Adicional - Op 2'!$A$26,Q184='Adicional - Op 2'!$A$27,Q184='Adicional - Op 2'!$A$28,Q184='Adicional - Op 2'!$A$29,Q184='Adicional - Op 2'!$A$30),"B","")</f>
        <v/>
      </c>
      <c r="T184" s="282" t="str">
        <f>IF(OR(Q184='Adicional - Op 2'!$A$31,Q184='Adicional - Op 2'!$A$32,Q184='Adicional - Op 2'!$A$33,Q184='Adicional - Op 2'!$A$34),"C","")</f>
        <v/>
      </c>
      <c r="U184" s="282" t="str">
        <f>IF(OR(Q184='Adicional - Op 2'!$A$35,Q184='Adicional - Op 2'!$A$36,Q184='Adicional - Op 2'!$A$37),"D","")</f>
        <v/>
      </c>
      <c r="V184" s="282" t="str">
        <f>IF(OR(Q184='Adicional - Op 2'!$A$38,Q184='Adicional - Op 2'!$A$39,Q184='Adicional - Op 2'!$A$40,Q184='Adicional - Op 2'!$A$41,Q184='Adicional - Op 2'!$A$42,Q184='Adicional - Op 2'!$A$43),"E","")</f>
        <v/>
      </c>
      <c r="W184" s="282" t="str">
        <f>IF(OR(Q184='Adicional - Op 2'!$A$44,Q184='Adicional - Op 2'!$A$45),"F","")</f>
        <v>F</v>
      </c>
      <c r="X184" s="295" t="str">
        <f t="shared" si="66"/>
        <v>F</v>
      </c>
      <c r="Y184" s="296" t="str">
        <f>IF(P184=X184, "OK", MAL)</f>
        <v>OK</v>
      </c>
      <c r="Z184" s="73">
        <v>20533</v>
      </c>
      <c r="AA184" s="17">
        <v>18189</v>
      </c>
      <c r="AB184" s="17">
        <v>17075</v>
      </c>
      <c r="AC184" s="17">
        <v>14096</v>
      </c>
      <c r="AD184" s="17">
        <v>9587</v>
      </c>
      <c r="AE184" s="20">
        <v>6572</v>
      </c>
      <c r="AF184" s="70" t="str">
        <f t="shared" si="48"/>
        <v>5</v>
      </c>
      <c r="AG184" s="61" t="str">
        <f t="shared" si="49"/>
        <v>5</v>
      </c>
      <c r="AH184" s="61" t="str">
        <f t="shared" si="50"/>
        <v>5</v>
      </c>
      <c r="AI184" s="61" t="str">
        <f t="shared" si="51"/>
        <v>5</v>
      </c>
      <c r="AJ184" s="61" t="str">
        <f t="shared" si="52"/>
        <v>6</v>
      </c>
      <c r="AK184" s="62" t="str">
        <f t="shared" si="53"/>
        <v>6</v>
      </c>
      <c r="AL184" s="77">
        <f t="shared" si="54"/>
        <v>1.3651212242560007</v>
      </c>
      <c r="AM184" s="78">
        <f t="shared" si="55"/>
        <v>0.60258404032134871</v>
      </c>
      <c r="AN184" s="78">
        <f t="shared" si="56"/>
        <v>1.832153061882829</v>
      </c>
      <c r="AO184" s="78">
        <f t="shared" si="57"/>
        <v>3.9300931106869994</v>
      </c>
      <c r="AP184" s="79">
        <f t="shared" si="58"/>
        <v>3.8480909490178181</v>
      </c>
      <c r="AQ184" s="1" t="str">
        <f t="shared" si="59"/>
        <v>Pampeana5</v>
      </c>
      <c r="AR184" s="1" t="str">
        <f t="shared" si="60"/>
        <v>Buenos Aires5</v>
      </c>
      <c r="AS184" s="1" t="str">
        <f t="shared" si="61"/>
        <v>Intermedias</v>
      </c>
      <c r="AT184" s="1" t="str">
        <f t="shared" si="62"/>
        <v>Pampeana</v>
      </c>
      <c r="AU184" s="1" t="str">
        <f t="shared" si="63"/>
        <v>IntermediasPampeana</v>
      </c>
    </row>
    <row r="185" spans="1:47" x14ac:dyDescent="0.25">
      <c r="A185" s="5" t="s">
        <v>464</v>
      </c>
      <c r="B185" s="6" t="s">
        <v>464</v>
      </c>
      <c r="C185" s="6" t="s">
        <v>461</v>
      </c>
      <c r="D185" s="3" t="str">
        <f>VLOOKUP(C185,Regiones!B$4:C$27,2)</f>
        <v>Noreste</v>
      </c>
      <c r="E185" s="16"/>
      <c r="F185" s="16"/>
      <c r="G185" s="16"/>
      <c r="H185" s="16" t="s">
        <v>4</v>
      </c>
      <c r="I185" s="16" t="s">
        <v>203</v>
      </c>
      <c r="J185" s="16" t="s">
        <v>6</v>
      </c>
      <c r="K185" s="58"/>
      <c r="L185" s="4" t="s">
        <v>6</v>
      </c>
      <c r="M185" s="289">
        <v>10</v>
      </c>
      <c r="N185" s="281" t="str">
        <f t="shared" si="64"/>
        <v>F10</v>
      </c>
      <c r="O185" s="282" t="str">
        <f>VLOOKUP(N185,'Adicional - Op 1'!$A$3:$B$79,2)</f>
        <v>F</v>
      </c>
      <c r="P185" s="293" t="str">
        <f t="shared" si="47"/>
        <v>F</v>
      </c>
      <c r="Q185" s="294" t="str">
        <f t="shared" si="65"/>
        <v>F10</v>
      </c>
      <c r="R185" s="282" t="str">
        <f>IF(OR(Q185='Adicional - Op 2'!$A$6,Q185='Adicional - Op 2'!$A$7, Q185='Adicional - Op 2'!$A$8,Q185='Adicional - Op 2'!$A$9,Q185='Adicional - Op 2'!$A$10,Q185='Adicional - Op 2'!$A$11,Q185='Adicional - Op 2'!$A$12,Q185='Adicional - Op 2'!$A$13,Q185='Adicional - Op 2'!$A$14), "A", "")</f>
        <v/>
      </c>
      <c r="S185" s="282" t="str">
        <f>IF(OR(Q185='Adicional - Op 2'!$A$15,Q185='Adicional - Op 2'!$A$16,Q185='Adicional - Op 2'!$A$17,Q185='Adicional - Op 2'!$A$18,Q185='Adicional - Op 2'!$A$19,Q185='Adicional - Op 2'!$A$20,Q185='Adicional - Op 2'!$A$21,Q185='Adicional - Op 2'!$A$22,Q185='Adicional - Op 2'!$A$23,Q185='Adicional - Op 2'!$A$24,Q185='Adicional - Op 2'!$A$25,Q185='Adicional - Op 2'!$A$26,Q185='Adicional - Op 2'!$A$27,Q185='Adicional - Op 2'!$A$28,Q185='Adicional - Op 2'!$A$29,Q185='Adicional - Op 2'!$A$30),"B","")</f>
        <v/>
      </c>
      <c r="T185" s="282" t="str">
        <f>IF(OR(Q185='Adicional - Op 2'!$A$31,Q185='Adicional - Op 2'!$A$32,Q185='Adicional - Op 2'!$A$33,Q185='Adicional - Op 2'!$A$34),"C","")</f>
        <v/>
      </c>
      <c r="U185" s="282" t="str">
        <f>IF(OR(Q185='Adicional - Op 2'!$A$35,Q185='Adicional - Op 2'!$A$36,Q185='Adicional - Op 2'!$A$37),"D","")</f>
        <v/>
      </c>
      <c r="V185" s="282" t="str">
        <f>IF(OR(Q185='Adicional - Op 2'!$A$38,Q185='Adicional - Op 2'!$A$39,Q185='Adicional - Op 2'!$A$40,Q185='Adicional - Op 2'!$A$41,Q185='Adicional - Op 2'!$A$42,Q185='Adicional - Op 2'!$A$43),"E","")</f>
        <v/>
      </c>
      <c r="W185" s="282" t="str">
        <f>IF(OR(Q185='Adicional - Op 2'!$A$44,Q185='Adicional - Op 2'!$A$45),"F","")</f>
        <v>F</v>
      </c>
      <c r="X185" s="295" t="str">
        <f t="shared" si="66"/>
        <v>F</v>
      </c>
      <c r="Y185" s="296" t="str">
        <f>IF(P185=X185, "OK", MAL)</f>
        <v>OK</v>
      </c>
      <c r="Z185" s="73">
        <v>20335</v>
      </c>
      <c r="AA185" s="17">
        <v>19124</v>
      </c>
      <c r="AB185" s="17">
        <v>14199</v>
      </c>
      <c r="AC185" s="17">
        <v>9039</v>
      </c>
      <c r="AD185" s="17">
        <v>4210</v>
      </c>
      <c r="AE185" s="20">
        <v>3500</v>
      </c>
      <c r="AF185" s="70" t="str">
        <f t="shared" si="48"/>
        <v>5</v>
      </c>
      <c r="AG185" s="61" t="str">
        <f t="shared" si="49"/>
        <v>5</v>
      </c>
      <c r="AH185" s="61" t="str">
        <f t="shared" si="50"/>
        <v>5</v>
      </c>
      <c r="AI185" s="61" t="str">
        <f t="shared" si="51"/>
        <v>6</v>
      </c>
      <c r="AJ185" s="61" t="str">
        <f t="shared" si="52"/>
        <v>7</v>
      </c>
      <c r="AK185" s="62" t="str">
        <f t="shared" si="53"/>
        <v>7</v>
      </c>
      <c r="AL185" s="77">
        <f t="shared" si="54"/>
        <v>0.68915857048789275</v>
      </c>
      <c r="AM185" s="78">
        <f t="shared" si="55"/>
        <v>2.8709779312886217</v>
      </c>
      <c r="AN185" s="78">
        <f t="shared" si="56"/>
        <v>4.3695028689334938</v>
      </c>
      <c r="AO185" s="78">
        <f t="shared" si="57"/>
        <v>7.9403517672965478</v>
      </c>
      <c r="AP185" s="79">
        <f t="shared" si="58"/>
        <v>1.8641592784285228</v>
      </c>
      <c r="AQ185" s="1" t="str">
        <f t="shared" si="59"/>
        <v>Noreste5</v>
      </c>
      <c r="AR185" s="1" t="str">
        <f t="shared" si="60"/>
        <v>Formosa5</v>
      </c>
      <c r="AS185" s="1" t="str">
        <f t="shared" si="61"/>
        <v>Intermedias</v>
      </c>
      <c r="AT185" s="1" t="str">
        <f t="shared" si="62"/>
        <v>Resto Extra Pampeana</v>
      </c>
      <c r="AU185" s="1" t="str">
        <f t="shared" si="63"/>
        <v>IntermediasResto Extra Pampeana</v>
      </c>
    </row>
    <row r="186" spans="1:47" x14ac:dyDescent="0.25">
      <c r="A186" s="5" t="s">
        <v>82</v>
      </c>
      <c r="B186" s="6" t="s">
        <v>83</v>
      </c>
      <c r="C186" s="6" t="s">
        <v>36</v>
      </c>
      <c r="D186" s="3" t="str">
        <f>VLOOKUP(C186,Regiones!B$4:C$27,2)</f>
        <v>Pampeana</v>
      </c>
      <c r="E186" s="16"/>
      <c r="F186" s="16"/>
      <c r="G186" s="16"/>
      <c r="H186" s="16"/>
      <c r="I186" s="16" t="s">
        <v>203</v>
      </c>
      <c r="J186" s="16" t="s">
        <v>6</v>
      </c>
      <c r="K186" s="58"/>
      <c r="L186" s="4" t="s">
        <v>6</v>
      </c>
      <c r="M186" s="289">
        <v>10</v>
      </c>
      <c r="N186" s="281" t="str">
        <f t="shared" si="64"/>
        <v>F10</v>
      </c>
      <c r="O186" s="282" t="str">
        <f>VLOOKUP(N186,'Adicional - Op 1'!$A$3:$B$79,2)</f>
        <v>F</v>
      </c>
      <c r="P186" s="293" t="str">
        <f t="shared" si="47"/>
        <v>F</v>
      </c>
      <c r="Q186" s="294" t="str">
        <f t="shared" si="65"/>
        <v>F10</v>
      </c>
      <c r="R186" s="282" t="str">
        <f>IF(OR(Q186='Adicional - Op 2'!$A$6,Q186='Adicional - Op 2'!$A$7, Q186='Adicional - Op 2'!$A$8,Q186='Adicional - Op 2'!$A$9,Q186='Adicional - Op 2'!$A$10,Q186='Adicional - Op 2'!$A$11,Q186='Adicional - Op 2'!$A$12,Q186='Adicional - Op 2'!$A$13,Q186='Adicional - Op 2'!$A$14), "A", "")</f>
        <v/>
      </c>
      <c r="S186" s="282" t="str">
        <f>IF(OR(Q186='Adicional - Op 2'!$A$15,Q186='Adicional - Op 2'!$A$16,Q186='Adicional - Op 2'!$A$17,Q186='Adicional - Op 2'!$A$18,Q186='Adicional - Op 2'!$A$19,Q186='Adicional - Op 2'!$A$20,Q186='Adicional - Op 2'!$A$21,Q186='Adicional - Op 2'!$A$22,Q186='Adicional - Op 2'!$A$23,Q186='Adicional - Op 2'!$A$24,Q186='Adicional - Op 2'!$A$25,Q186='Adicional - Op 2'!$A$26,Q186='Adicional - Op 2'!$A$27,Q186='Adicional - Op 2'!$A$28,Q186='Adicional - Op 2'!$A$29,Q186='Adicional - Op 2'!$A$30),"B","")</f>
        <v/>
      </c>
      <c r="T186" s="282" t="str">
        <f>IF(OR(Q186='Adicional - Op 2'!$A$31,Q186='Adicional - Op 2'!$A$32,Q186='Adicional - Op 2'!$A$33,Q186='Adicional - Op 2'!$A$34),"C","")</f>
        <v/>
      </c>
      <c r="U186" s="282" t="str">
        <f>IF(OR(Q186='Adicional - Op 2'!$A$35,Q186='Adicional - Op 2'!$A$36,Q186='Adicional - Op 2'!$A$37),"D","")</f>
        <v/>
      </c>
      <c r="V186" s="282" t="str">
        <f>IF(OR(Q186='Adicional - Op 2'!$A$38,Q186='Adicional - Op 2'!$A$39,Q186='Adicional - Op 2'!$A$40,Q186='Adicional - Op 2'!$A$41,Q186='Adicional - Op 2'!$A$42,Q186='Adicional - Op 2'!$A$43),"E","")</f>
        <v/>
      </c>
      <c r="W186" s="282" t="str">
        <f>IF(OR(Q186='Adicional - Op 2'!$A$44,Q186='Adicional - Op 2'!$A$45),"F","")</f>
        <v>F</v>
      </c>
      <c r="X186" s="295" t="str">
        <f t="shared" si="66"/>
        <v>F</v>
      </c>
      <c r="Y186" s="296" t="str">
        <f>IF(P186=X186, "OK", MAL)</f>
        <v>OK</v>
      </c>
      <c r="Z186" s="73">
        <v>20263</v>
      </c>
      <c r="AA186" s="17">
        <v>20605</v>
      </c>
      <c r="AB186" s="17">
        <v>18303</v>
      </c>
      <c r="AC186" s="17">
        <v>16691</v>
      </c>
      <c r="AD186" s="17">
        <v>16228</v>
      </c>
      <c r="AE186" s="20">
        <v>14180</v>
      </c>
      <c r="AF186" s="70" t="str">
        <f t="shared" si="48"/>
        <v>5</v>
      </c>
      <c r="AG186" s="61" t="str">
        <f t="shared" si="49"/>
        <v>5</v>
      </c>
      <c r="AH186" s="61" t="str">
        <f t="shared" si="50"/>
        <v>5</v>
      </c>
      <c r="AI186" s="61" t="str">
        <f t="shared" si="51"/>
        <v>5</v>
      </c>
      <c r="AJ186" s="61" t="str">
        <f t="shared" si="52"/>
        <v>5</v>
      </c>
      <c r="AK186" s="62" t="str">
        <f t="shared" si="53"/>
        <v>5</v>
      </c>
      <c r="AL186" s="77">
        <f t="shared" si="54"/>
        <v>-0.187041881820668</v>
      </c>
      <c r="AM186" s="78">
        <f t="shared" si="55"/>
        <v>1.1324938282137289</v>
      </c>
      <c r="AN186" s="78">
        <f t="shared" si="56"/>
        <v>0.87688412649638503</v>
      </c>
      <c r="AO186" s="78">
        <f t="shared" si="57"/>
        <v>0.28171112866115927</v>
      </c>
      <c r="AP186" s="79">
        <f t="shared" si="58"/>
        <v>1.3581970648209052</v>
      </c>
      <c r="AQ186" s="1" t="str">
        <f t="shared" si="59"/>
        <v>Pampeana5</v>
      </c>
      <c r="AR186" s="1" t="str">
        <f t="shared" si="60"/>
        <v>Buenos Aires5</v>
      </c>
      <c r="AS186" s="1" t="str">
        <f t="shared" si="61"/>
        <v>Intermedias</v>
      </c>
      <c r="AT186" s="1" t="str">
        <f t="shared" si="62"/>
        <v>Pampeana</v>
      </c>
      <c r="AU186" s="1" t="str">
        <f t="shared" si="63"/>
        <v>IntermediasPampeana</v>
      </c>
    </row>
    <row r="187" spans="1:47" x14ac:dyDescent="0.25">
      <c r="A187" s="5" t="s">
        <v>1356</v>
      </c>
      <c r="B187" s="6" t="s">
        <v>84</v>
      </c>
      <c r="C187" s="6" t="s">
        <v>36</v>
      </c>
      <c r="D187" s="3" t="str">
        <f>VLOOKUP(C187,Regiones!B$4:C$27,2)</f>
        <v>Pampeana</v>
      </c>
      <c r="E187" s="16"/>
      <c r="F187" s="16"/>
      <c r="G187" s="16"/>
      <c r="H187" s="16"/>
      <c r="I187" s="16" t="s">
        <v>203</v>
      </c>
      <c r="J187" s="16" t="s">
        <v>21</v>
      </c>
      <c r="K187" s="58"/>
      <c r="L187" s="4" t="s">
        <v>21</v>
      </c>
      <c r="M187" s="289">
        <v>10</v>
      </c>
      <c r="N187" s="281" t="str">
        <f t="shared" si="64"/>
        <v>C10</v>
      </c>
      <c r="O187" s="282" t="str">
        <f>VLOOKUP(N187,'Adicional - Op 1'!$A$3:$B$79,2)</f>
        <v>C</v>
      </c>
      <c r="P187" s="293" t="str">
        <f t="shared" si="47"/>
        <v>C</v>
      </c>
      <c r="Q187" s="294" t="str">
        <f t="shared" si="65"/>
        <v>C10</v>
      </c>
      <c r="R187" s="282" t="str">
        <f>IF(OR(Q187='Adicional - Op 2'!$A$6,Q187='Adicional - Op 2'!$A$7, Q187='Adicional - Op 2'!$A$8,Q187='Adicional - Op 2'!$A$9,Q187='Adicional - Op 2'!$A$10,Q187='Adicional - Op 2'!$A$11,Q187='Adicional - Op 2'!$A$12,Q187='Adicional - Op 2'!$A$13,Q187='Adicional - Op 2'!$A$14), "A", "")</f>
        <v/>
      </c>
      <c r="S187" s="282" t="str">
        <f>IF(OR(Q187='Adicional - Op 2'!$A$15,Q187='Adicional - Op 2'!$A$16,Q187='Adicional - Op 2'!$A$17,Q187='Adicional - Op 2'!$A$18,Q187='Adicional - Op 2'!$A$19,Q187='Adicional - Op 2'!$A$20,Q187='Adicional - Op 2'!$A$21,Q187='Adicional - Op 2'!$A$22,Q187='Adicional - Op 2'!$A$23,Q187='Adicional - Op 2'!$A$24,Q187='Adicional - Op 2'!$A$25,Q187='Adicional - Op 2'!$A$26,Q187='Adicional - Op 2'!$A$27,Q187='Adicional - Op 2'!$A$28,Q187='Adicional - Op 2'!$A$29,Q187='Adicional - Op 2'!$A$30),"B","")</f>
        <v/>
      </c>
      <c r="T187" s="282" t="str">
        <f>IF(OR(Q187='Adicional - Op 2'!$A$31,Q187='Adicional - Op 2'!$A$32,Q187='Adicional - Op 2'!$A$33,Q187='Adicional - Op 2'!$A$34),"C","")</f>
        <v>C</v>
      </c>
      <c r="U187" s="282" t="str">
        <f>IF(OR(Q187='Adicional - Op 2'!$A$35,Q187='Adicional - Op 2'!$A$36,Q187='Adicional - Op 2'!$A$37),"D","")</f>
        <v/>
      </c>
      <c r="V187" s="282" t="str">
        <f>IF(OR(Q187='Adicional - Op 2'!$A$38,Q187='Adicional - Op 2'!$A$39,Q187='Adicional - Op 2'!$A$40,Q187='Adicional - Op 2'!$A$41,Q187='Adicional - Op 2'!$A$42,Q187='Adicional - Op 2'!$A$43),"E","")</f>
        <v/>
      </c>
      <c r="W187" s="282" t="str">
        <f>IF(OR(Q187='Adicional - Op 2'!$A$44,Q187='Adicional - Op 2'!$A$45),"F","")</f>
        <v/>
      </c>
      <c r="X187" s="295" t="str">
        <f t="shared" si="66"/>
        <v>C</v>
      </c>
      <c r="Y187" s="296" t="str">
        <f>IF(P187=X187, "OK", MAL)</f>
        <v>OK</v>
      </c>
      <c r="Z187" s="73">
        <v>19877</v>
      </c>
      <c r="AA187" s="17">
        <v>16732</v>
      </c>
      <c r="AB187" s="17">
        <v>12957</v>
      </c>
      <c r="AC187" s="17">
        <v>10402</v>
      </c>
      <c r="AD187" s="17">
        <v>7688</v>
      </c>
      <c r="AE187" s="20">
        <v>5500</v>
      </c>
      <c r="AF187" s="70" t="str">
        <f t="shared" si="48"/>
        <v>5</v>
      </c>
      <c r="AG187" s="61" t="str">
        <f t="shared" si="49"/>
        <v>5</v>
      </c>
      <c r="AH187" s="61" t="str">
        <f t="shared" si="50"/>
        <v>5</v>
      </c>
      <c r="AI187" s="61" t="str">
        <f t="shared" si="51"/>
        <v>5</v>
      </c>
      <c r="AJ187" s="61" t="str">
        <f t="shared" si="52"/>
        <v>6</v>
      </c>
      <c r="AK187" s="62" t="str">
        <f t="shared" si="53"/>
        <v>6</v>
      </c>
      <c r="AL187" s="77">
        <f t="shared" si="54"/>
        <v>1.9453036822423344</v>
      </c>
      <c r="AM187" s="78">
        <f t="shared" si="55"/>
        <v>2.4602605681074041</v>
      </c>
      <c r="AN187" s="78">
        <f t="shared" si="56"/>
        <v>2.1016869218181689</v>
      </c>
      <c r="AO187" s="78">
        <f t="shared" si="57"/>
        <v>3.0695422988812102</v>
      </c>
      <c r="AP187" s="79">
        <f t="shared" si="58"/>
        <v>3.4058403889298545</v>
      </c>
      <c r="AQ187" s="1" t="str">
        <f t="shared" si="59"/>
        <v>Pampeana5</v>
      </c>
      <c r="AR187" s="1" t="str">
        <f t="shared" si="60"/>
        <v>Buenos Aires5</v>
      </c>
      <c r="AS187" s="1" t="str">
        <f t="shared" si="61"/>
        <v>Intermedias</v>
      </c>
      <c r="AT187" s="1" t="str">
        <f t="shared" si="62"/>
        <v>Pampeana</v>
      </c>
      <c r="AU187" s="1" t="str">
        <f t="shared" si="63"/>
        <v>IntermediasPampeana</v>
      </c>
    </row>
    <row r="188" spans="1:47" x14ac:dyDescent="0.25">
      <c r="A188" s="60" t="s">
        <v>1232</v>
      </c>
      <c r="B188" s="9" t="s">
        <v>325</v>
      </c>
      <c r="C188" s="9" t="s">
        <v>506</v>
      </c>
      <c r="D188" s="3" t="str">
        <f>VLOOKUP(C188,Regiones!B$4:C$27,2)</f>
        <v>Noroeste</v>
      </c>
      <c r="E188" s="10" t="s">
        <v>2</v>
      </c>
      <c r="F188" s="10"/>
      <c r="G188" s="10"/>
      <c r="H188" s="10" t="s">
        <v>4</v>
      </c>
      <c r="I188" s="10" t="s">
        <v>190</v>
      </c>
      <c r="J188" s="10" t="s">
        <v>214</v>
      </c>
      <c r="K188" s="58"/>
      <c r="L188" s="11" t="s">
        <v>214</v>
      </c>
      <c r="M188" s="289">
        <v>10</v>
      </c>
      <c r="N188" s="281" t="str">
        <f t="shared" si="64"/>
        <v>A10</v>
      </c>
      <c r="O188" s="282" t="str">
        <f>VLOOKUP(N188,'Adicional - Op 1'!$A$3:$B$79,2)</f>
        <v>A</v>
      </c>
      <c r="P188" s="293" t="str">
        <f t="shared" si="47"/>
        <v>A</v>
      </c>
      <c r="Q188" s="294" t="str">
        <f t="shared" si="65"/>
        <v>A10</v>
      </c>
      <c r="R188" s="282" t="str">
        <f>IF(OR(Q188='Adicional - Op 2'!$A$6,Q188='Adicional - Op 2'!$A$7, Q188='Adicional - Op 2'!$A$8,Q188='Adicional - Op 2'!$A$9,Q188='Adicional - Op 2'!$A$10,Q188='Adicional - Op 2'!$A$11,Q188='Adicional - Op 2'!$A$12,Q188='Adicional - Op 2'!$A$13,Q188='Adicional - Op 2'!$A$14), "A", "")</f>
        <v>A</v>
      </c>
      <c r="S188" s="282" t="str">
        <f>IF(OR(Q188='Adicional - Op 2'!$A$15,Q188='Adicional - Op 2'!$A$16,Q188='Adicional - Op 2'!$A$17,Q188='Adicional - Op 2'!$A$18,Q188='Adicional - Op 2'!$A$19,Q188='Adicional - Op 2'!$A$20,Q188='Adicional - Op 2'!$A$21,Q188='Adicional - Op 2'!$A$22,Q188='Adicional - Op 2'!$A$23,Q188='Adicional - Op 2'!$A$24,Q188='Adicional - Op 2'!$A$25,Q188='Adicional - Op 2'!$A$26,Q188='Adicional - Op 2'!$A$27,Q188='Adicional - Op 2'!$A$28,Q188='Adicional - Op 2'!$A$29,Q188='Adicional - Op 2'!$A$30),"B","")</f>
        <v/>
      </c>
      <c r="T188" s="282" t="str">
        <f>IF(OR(Q188='Adicional - Op 2'!$A$31,Q188='Adicional - Op 2'!$A$32,Q188='Adicional - Op 2'!$A$33,Q188='Adicional - Op 2'!$A$34),"C","")</f>
        <v/>
      </c>
      <c r="U188" s="282" t="str">
        <f>IF(OR(Q188='Adicional - Op 2'!$A$35,Q188='Adicional - Op 2'!$A$36,Q188='Adicional - Op 2'!$A$37),"D","")</f>
        <v/>
      </c>
      <c r="V188" s="282" t="str">
        <f>IF(OR(Q188='Adicional - Op 2'!$A$38,Q188='Adicional - Op 2'!$A$39,Q188='Adicional - Op 2'!$A$40,Q188='Adicional - Op 2'!$A$41,Q188='Adicional - Op 2'!$A$42,Q188='Adicional - Op 2'!$A$43),"E","")</f>
        <v/>
      </c>
      <c r="W188" s="282" t="str">
        <f>IF(OR(Q188='Adicional - Op 2'!$A$44,Q188='Adicional - Op 2'!$A$45),"F","")</f>
        <v/>
      </c>
      <c r="X188" s="295" t="str">
        <f t="shared" si="66"/>
        <v>A</v>
      </c>
      <c r="Y188" s="296" t="str">
        <f>IF(P188=X188, "OK", MAL)</f>
        <v>OK</v>
      </c>
      <c r="Z188" s="74">
        <v>19873</v>
      </c>
      <c r="AA188" s="12">
        <v>16553</v>
      </c>
      <c r="AB188" s="12">
        <v>13991</v>
      </c>
      <c r="AC188" s="12">
        <v>11111</v>
      </c>
      <c r="AD188" s="12">
        <v>9486</v>
      </c>
      <c r="AE188" s="13">
        <v>9800</v>
      </c>
      <c r="AF188" s="70" t="str">
        <f t="shared" si="48"/>
        <v>5</v>
      </c>
      <c r="AG188" s="61" t="str">
        <f t="shared" si="49"/>
        <v>5</v>
      </c>
      <c r="AH188" s="61" t="str">
        <f t="shared" si="50"/>
        <v>5</v>
      </c>
      <c r="AI188" s="61" t="str">
        <f t="shared" si="51"/>
        <v>5</v>
      </c>
      <c r="AJ188" s="61" t="str">
        <f t="shared" si="52"/>
        <v>6</v>
      </c>
      <c r="AK188" s="62" t="str">
        <f t="shared" si="53"/>
        <v>6</v>
      </c>
      <c r="AL188" s="77">
        <f t="shared" si="54"/>
        <v>2.065729983000625</v>
      </c>
      <c r="AM188" s="78">
        <f t="shared" si="55"/>
        <v>1.6112563524888177</v>
      </c>
      <c r="AN188" s="78">
        <f t="shared" si="56"/>
        <v>2.2065551782396762</v>
      </c>
      <c r="AO188" s="78">
        <f t="shared" si="57"/>
        <v>1.5937527022475653</v>
      </c>
      <c r="AP188" s="79">
        <f t="shared" si="58"/>
        <v>-0.32512390605896474</v>
      </c>
      <c r="AQ188" s="1" t="str">
        <f t="shared" si="59"/>
        <v>Noroeste5</v>
      </c>
      <c r="AR188" s="1" t="str">
        <f t="shared" si="60"/>
        <v>Tucumán5</v>
      </c>
      <c r="AS188" s="1" t="str">
        <f t="shared" si="61"/>
        <v>Intermedias</v>
      </c>
      <c r="AT188" s="1" t="str">
        <f t="shared" si="62"/>
        <v>Resto Extra Pampeana</v>
      </c>
      <c r="AU188" s="1" t="str">
        <f t="shared" si="63"/>
        <v>IntermediasResto Extra Pampeana</v>
      </c>
    </row>
    <row r="189" spans="1:47" x14ac:dyDescent="0.25">
      <c r="A189" s="5" t="s">
        <v>85</v>
      </c>
      <c r="B189" s="6" t="s">
        <v>85</v>
      </c>
      <c r="C189" s="6" t="s">
        <v>36</v>
      </c>
      <c r="D189" s="3" t="str">
        <f>VLOOKUP(C189,Regiones!B$4:C$27,2)</f>
        <v>Pampeana</v>
      </c>
      <c r="E189" s="16"/>
      <c r="F189" s="16"/>
      <c r="G189" s="16"/>
      <c r="H189" s="16"/>
      <c r="I189" s="16" t="s">
        <v>203</v>
      </c>
      <c r="J189" s="16" t="s">
        <v>6</v>
      </c>
      <c r="K189" s="58"/>
      <c r="L189" s="4" t="s">
        <v>6</v>
      </c>
      <c r="M189" s="289">
        <v>10</v>
      </c>
      <c r="N189" s="281" t="str">
        <f t="shared" si="64"/>
        <v>F10</v>
      </c>
      <c r="O189" s="282" t="str">
        <f>VLOOKUP(N189,'Adicional - Op 1'!$A$3:$B$79,2)</f>
        <v>F</v>
      </c>
      <c r="P189" s="293" t="str">
        <f t="shared" si="47"/>
        <v>F</v>
      </c>
      <c r="Q189" s="294" t="str">
        <f t="shared" si="65"/>
        <v>F10</v>
      </c>
      <c r="R189" s="282" t="str">
        <f>IF(OR(Q189='Adicional - Op 2'!$A$6,Q189='Adicional - Op 2'!$A$7, Q189='Adicional - Op 2'!$A$8,Q189='Adicional - Op 2'!$A$9,Q189='Adicional - Op 2'!$A$10,Q189='Adicional - Op 2'!$A$11,Q189='Adicional - Op 2'!$A$12,Q189='Adicional - Op 2'!$A$13,Q189='Adicional - Op 2'!$A$14), "A", "")</f>
        <v/>
      </c>
      <c r="S189" s="282" t="str">
        <f>IF(OR(Q189='Adicional - Op 2'!$A$15,Q189='Adicional - Op 2'!$A$16,Q189='Adicional - Op 2'!$A$17,Q189='Adicional - Op 2'!$A$18,Q189='Adicional - Op 2'!$A$19,Q189='Adicional - Op 2'!$A$20,Q189='Adicional - Op 2'!$A$21,Q189='Adicional - Op 2'!$A$22,Q189='Adicional - Op 2'!$A$23,Q189='Adicional - Op 2'!$A$24,Q189='Adicional - Op 2'!$A$25,Q189='Adicional - Op 2'!$A$26,Q189='Adicional - Op 2'!$A$27,Q189='Adicional - Op 2'!$A$28,Q189='Adicional - Op 2'!$A$29,Q189='Adicional - Op 2'!$A$30),"B","")</f>
        <v/>
      </c>
      <c r="T189" s="282" t="str">
        <f>IF(OR(Q189='Adicional - Op 2'!$A$31,Q189='Adicional - Op 2'!$A$32,Q189='Adicional - Op 2'!$A$33,Q189='Adicional - Op 2'!$A$34),"C","")</f>
        <v/>
      </c>
      <c r="U189" s="282" t="str">
        <f>IF(OR(Q189='Adicional - Op 2'!$A$35,Q189='Adicional - Op 2'!$A$36,Q189='Adicional - Op 2'!$A$37),"D","")</f>
        <v/>
      </c>
      <c r="V189" s="282" t="str">
        <f>IF(OR(Q189='Adicional - Op 2'!$A$38,Q189='Adicional - Op 2'!$A$39,Q189='Adicional - Op 2'!$A$40,Q189='Adicional - Op 2'!$A$41,Q189='Adicional - Op 2'!$A$42,Q189='Adicional - Op 2'!$A$43),"E","")</f>
        <v/>
      </c>
      <c r="W189" s="282" t="str">
        <f>IF(OR(Q189='Adicional - Op 2'!$A$44,Q189='Adicional - Op 2'!$A$45),"F","")</f>
        <v>F</v>
      </c>
      <c r="X189" s="295" t="str">
        <f t="shared" si="66"/>
        <v>F</v>
      </c>
      <c r="Y189" s="296" t="str">
        <f>IF(P189=X189, "OK", MAL)</f>
        <v>OK</v>
      </c>
      <c r="Z189" s="73">
        <v>19768</v>
      </c>
      <c r="AA189" s="17">
        <v>17764</v>
      </c>
      <c r="AB189" s="17">
        <v>15396</v>
      </c>
      <c r="AC189" s="17">
        <v>13060</v>
      </c>
      <c r="AD189" s="17">
        <v>10788</v>
      </c>
      <c r="AE189" s="20">
        <v>9249</v>
      </c>
      <c r="AF189" s="70" t="str">
        <f t="shared" si="48"/>
        <v>5</v>
      </c>
      <c r="AG189" s="61" t="str">
        <f t="shared" si="49"/>
        <v>5</v>
      </c>
      <c r="AH189" s="61" t="str">
        <f t="shared" si="50"/>
        <v>5</v>
      </c>
      <c r="AI189" s="61" t="str">
        <f t="shared" si="51"/>
        <v>5</v>
      </c>
      <c r="AJ189" s="61" t="str">
        <f t="shared" si="52"/>
        <v>5</v>
      </c>
      <c r="AK189" s="62" t="str">
        <f t="shared" si="53"/>
        <v>6</v>
      </c>
      <c r="AL189" s="77">
        <f t="shared" si="54"/>
        <v>1.2028199163965765</v>
      </c>
      <c r="AM189" s="78">
        <f t="shared" si="55"/>
        <v>1.3692341985537857</v>
      </c>
      <c r="AN189" s="78">
        <f t="shared" si="56"/>
        <v>1.5704772181532218</v>
      </c>
      <c r="AO189" s="78">
        <f t="shared" si="57"/>
        <v>1.929577466863954</v>
      </c>
      <c r="AP189" s="79">
        <f t="shared" si="58"/>
        <v>1.5510962109749817</v>
      </c>
      <c r="AQ189" s="1" t="str">
        <f t="shared" si="59"/>
        <v>Pampeana5</v>
      </c>
      <c r="AR189" s="1" t="str">
        <f t="shared" si="60"/>
        <v>Buenos Aires5</v>
      </c>
      <c r="AS189" s="1" t="str">
        <f t="shared" si="61"/>
        <v>Intermedias</v>
      </c>
      <c r="AT189" s="1" t="str">
        <f t="shared" si="62"/>
        <v>Pampeana</v>
      </c>
      <c r="AU189" s="1" t="str">
        <f t="shared" si="63"/>
        <v>IntermediasPampeana</v>
      </c>
    </row>
    <row r="190" spans="1:47" x14ac:dyDescent="0.25">
      <c r="A190" s="5" t="s">
        <v>86</v>
      </c>
      <c r="B190" s="6" t="s">
        <v>86</v>
      </c>
      <c r="C190" s="6" t="s">
        <v>36</v>
      </c>
      <c r="D190" s="3" t="str">
        <f>VLOOKUP(C190,Regiones!B$4:C$27,2)</f>
        <v>Pampeana</v>
      </c>
      <c r="E190" s="16"/>
      <c r="F190" s="16"/>
      <c r="G190" s="16"/>
      <c r="H190" s="16"/>
      <c r="I190" s="16" t="s">
        <v>203</v>
      </c>
      <c r="J190" s="16" t="s">
        <v>6</v>
      </c>
      <c r="K190" s="58"/>
      <c r="L190" s="4" t="s">
        <v>6</v>
      </c>
      <c r="M190" s="289">
        <v>10</v>
      </c>
      <c r="N190" s="281" t="str">
        <f t="shared" si="64"/>
        <v>F10</v>
      </c>
      <c r="O190" s="282" t="str">
        <f>VLOOKUP(N190,'Adicional - Op 1'!$A$3:$B$79,2)</f>
        <v>F</v>
      </c>
      <c r="P190" s="293" t="str">
        <f t="shared" si="47"/>
        <v>F</v>
      </c>
      <c r="Q190" s="294" t="str">
        <f t="shared" si="65"/>
        <v>F10</v>
      </c>
      <c r="R190" s="282" t="str">
        <f>IF(OR(Q190='Adicional - Op 2'!$A$6,Q190='Adicional - Op 2'!$A$7, Q190='Adicional - Op 2'!$A$8,Q190='Adicional - Op 2'!$A$9,Q190='Adicional - Op 2'!$A$10,Q190='Adicional - Op 2'!$A$11,Q190='Adicional - Op 2'!$A$12,Q190='Adicional - Op 2'!$A$13,Q190='Adicional - Op 2'!$A$14), "A", "")</f>
        <v/>
      </c>
      <c r="S190" s="282" t="str">
        <f>IF(OR(Q190='Adicional - Op 2'!$A$15,Q190='Adicional - Op 2'!$A$16,Q190='Adicional - Op 2'!$A$17,Q190='Adicional - Op 2'!$A$18,Q190='Adicional - Op 2'!$A$19,Q190='Adicional - Op 2'!$A$20,Q190='Adicional - Op 2'!$A$21,Q190='Adicional - Op 2'!$A$22,Q190='Adicional - Op 2'!$A$23,Q190='Adicional - Op 2'!$A$24,Q190='Adicional - Op 2'!$A$25,Q190='Adicional - Op 2'!$A$26,Q190='Adicional - Op 2'!$A$27,Q190='Adicional - Op 2'!$A$28,Q190='Adicional - Op 2'!$A$29,Q190='Adicional - Op 2'!$A$30),"B","")</f>
        <v/>
      </c>
      <c r="T190" s="282" t="str">
        <f>IF(OR(Q190='Adicional - Op 2'!$A$31,Q190='Adicional - Op 2'!$A$32,Q190='Adicional - Op 2'!$A$33,Q190='Adicional - Op 2'!$A$34),"C","")</f>
        <v/>
      </c>
      <c r="U190" s="282" t="str">
        <f>IF(OR(Q190='Adicional - Op 2'!$A$35,Q190='Adicional - Op 2'!$A$36,Q190='Adicional - Op 2'!$A$37),"D","")</f>
        <v/>
      </c>
      <c r="V190" s="282" t="str">
        <f>IF(OR(Q190='Adicional - Op 2'!$A$38,Q190='Adicional - Op 2'!$A$39,Q190='Adicional - Op 2'!$A$40,Q190='Adicional - Op 2'!$A$41,Q190='Adicional - Op 2'!$A$42,Q190='Adicional - Op 2'!$A$43),"E","")</f>
        <v/>
      </c>
      <c r="W190" s="282" t="str">
        <f>IF(OR(Q190='Adicional - Op 2'!$A$44,Q190='Adicional - Op 2'!$A$45),"F","")</f>
        <v>F</v>
      </c>
      <c r="X190" s="295" t="str">
        <f t="shared" si="66"/>
        <v>F</v>
      </c>
      <c r="Y190" s="296" t="str">
        <f>IF(P190=X190, "OK", MAL)</f>
        <v>OK</v>
      </c>
      <c r="Z190" s="73">
        <v>19766</v>
      </c>
      <c r="AA190" s="17">
        <v>18708</v>
      </c>
      <c r="AB190" s="17">
        <v>17202</v>
      </c>
      <c r="AC190" s="17">
        <v>14330</v>
      </c>
      <c r="AD190" s="17">
        <v>10074</v>
      </c>
      <c r="AE190" s="20">
        <v>9446</v>
      </c>
      <c r="AF190" s="70" t="str">
        <f t="shared" si="48"/>
        <v>5</v>
      </c>
      <c r="AG190" s="61" t="str">
        <f t="shared" si="49"/>
        <v>5</v>
      </c>
      <c r="AH190" s="61" t="str">
        <f t="shared" si="50"/>
        <v>5</v>
      </c>
      <c r="AI190" s="61" t="str">
        <f t="shared" si="51"/>
        <v>5</v>
      </c>
      <c r="AJ190" s="61" t="str">
        <f t="shared" si="52"/>
        <v>5</v>
      </c>
      <c r="AK190" s="62" t="str">
        <f t="shared" si="53"/>
        <v>6</v>
      </c>
      <c r="AL190" s="77">
        <f t="shared" si="54"/>
        <v>0.61724446740576555</v>
      </c>
      <c r="AM190" s="78">
        <f t="shared" si="55"/>
        <v>0.80096238612659865</v>
      </c>
      <c r="AN190" s="78">
        <f t="shared" si="56"/>
        <v>1.7448817325371107</v>
      </c>
      <c r="AO190" s="78">
        <f t="shared" si="57"/>
        <v>3.5868017464294111</v>
      </c>
      <c r="AP190" s="79">
        <f t="shared" si="58"/>
        <v>0.6457407318147188</v>
      </c>
      <c r="AQ190" s="1" t="str">
        <f t="shared" si="59"/>
        <v>Pampeana5</v>
      </c>
      <c r="AR190" s="1" t="str">
        <f t="shared" si="60"/>
        <v>Buenos Aires5</v>
      </c>
      <c r="AS190" s="1" t="str">
        <f t="shared" si="61"/>
        <v>Intermedias</v>
      </c>
      <c r="AT190" s="1" t="str">
        <f t="shared" si="62"/>
        <v>Pampeana</v>
      </c>
      <c r="AU190" s="1" t="str">
        <f t="shared" si="63"/>
        <v>IntermediasPampeana</v>
      </c>
    </row>
    <row r="191" spans="1:47" x14ac:dyDescent="0.25">
      <c r="A191" s="60" t="s">
        <v>782</v>
      </c>
      <c r="B191" s="9" t="s">
        <v>772</v>
      </c>
      <c r="C191" s="9" t="s">
        <v>767</v>
      </c>
      <c r="D191" s="3" t="str">
        <f>VLOOKUP(C191,Regiones!B$4:C$27,2)</f>
        <v>Pampeana</v>
      </c>
      <c r="E191" s="10"/>
      <c r="F191" s="10"/>
      <c r="G191" s="10"/>
      <c r="H191" s="10" t="s">
        <v>4</v>
      </c>
      <c r="I191" s="10" t="s">
        <v>203</v>
      </c>
      <c r="J191" s="10" t="s">
        <v>6</v>
      </c>
      <c r="K191" s="58"/>
      <c r="L191" s="11" t="s">
        <v>6</v>
      </c>
      <c r="M191" s="289">
        <v>10</v>
      </c>
      <c r="N191" s="281" t="str">
        <f t="shared" si="64"/>
        <v>F10</v>
      </c>
      <c r="O191" s="282" t="str">
        <f>VLOOKUP(N191,'Adicional - Op 1'!$A$3:$B$79,2)</f>
        <v>F</v>
      </c>
      <c r="P191" s="293" t="str">
        <f t="shared" si="47"/>
        <v>F</v>
      </c>
      <c r="Q191" s="294" t="str">
        <f t="shared" si="65"/>
        <v>F10</v>
      </c>
      <c r="R191" s="282" t="str">
        <f>IF(OR(Q191='Adicional - Op 2'!$A$6,Q191='Adicional - Op 2'!$A$7, Q191='Adicional - Op 2'!$A$8,Q191='Adicional - Op 2'!$A$9,Q191='Adicional - Op 2'!$A$10,Q191='Adicional - Op 2'!$A$11,Q191='Adicional - Op 2'!$A$12,Q191='Adicional - Op 2'!$A$13,Q191='Adicional - Op 2'!$A$14), "A", "")</f>
        <v/>
      </c>
      <c r="S191" s="282" t="str">
        <f>IF(OR(Q191='Adicional - Op 2'!$A$15,Q191='Adicional - Op 2'!$A$16,Q191='Adicional - Op 2'!$A$17,Q191='Adicional - Op 2'!$A$18,Q191='Adicional - Op 2'!$A$19,Q191='Adicional - Op 2'!$A$20,Q191='Adicional - Op 2'!$A$21,Q191='Adicional - Op 2'!$A$22,Q191='Adicional - Op 2'!$A$23,Q191='Adicional - Op 2'!$A$24,Q191='Adicional - Op 2'!$A$25,Q191='Adicional - Op 2'!$A$26,Q191='Adicional - Op 2'!$A$27,Q191='Adicional - Op 2'!$A$28,Q191='Adicional - Op 2'!$A$29,Q191='Adicional - Op 2'!$A$30),"B","")</f>
        <v/>
      </c>
      <c r="T191" s="282" t="str">
        <f>IF(OR(Q191='Adicional - Op 2'!$A$31,Q191='Adicional - Op 2'!$A$32,Q191='Adicional - Op 2'!$A$33,Q191='Adicional - Op 2'!$A$34),"C","")</f>
        <v/>
      </c>
      <c r="U191" s="282" t="str">
        <f>IF(OR(Q191='Adicional - Op 2'!$A$35,Q191='Adicional - Op 2'!$A$36,Q191='Adicional - Op 2'!$A$37),"D","")</f>
        <v/>
      </c>
      <c r="V191" s="282" t="str">
        <f>IF(OR(Q191='Adicional - Op 2'!$A$38,Q191='Adicional - Op 2'!$A$39,Q191='Adicional - Op 2'!$A$40,Q191='Adicional - Op 2'!$A$41,Q191='Adicional - Op 2'!$A$42,Q191='Adicional - Op 2'!$A$43),"E","")</f>
        <v/>
      </c>
      <c r="W191" s="282" t="str">
        <f>IF(OR(Q191='Adicional - Op 2'!$A$44,Q191='Adicional - Op 2'!$A$45),"F","")</f>
        <v>F</v>
      </c>
      <c r="X191" s="295" t="str">
        <f t="shared" si="66"/>
        <v>F</v>
      </c>
      <c r="Y191" s="296" t="str">
        <f>IF(P191=X191, "OK", MAL)</f>
        <v>OK</v>
      </c>
      <c r="Z191" s="74">
        <v>19757</v>
      </c>
      <c r="AA191" s="12">
        <v>17908</v>
      </c>
      <c r="AB191" s="12">
        <v>17086</v>
      </c>
      <c r="AC191" s="12">
        <v>14346</v>
      </c>
      <c r="AD191" s="12">
        <v>11127</v>
      </c>
      <c r="AE191" s="13">
        <v>8421</v>
      </c>
      <c r="AF191" s="70" t="str">
        <f t="shared" si="48"/>
        <v>5</v>
      </c>
      <c r="AG191" s="61" t="str">
        <f t="shared" si="49"/>
        <v>5</v>
      </c>
      <c r="AH191" s="61" t="str">
        <f t="shared" si="50"/>
        <v>5</v>
      </c>
      <c r="AI191" s="61" t="str">
        <f t="shared" si="51"/>
        <v>5</v>
      </c>
      <c r="AJ191" s="61" t="str">
        <f t="shared" si="52"/>
        <v>5</v>
      </c>
      <c r="AK191" s="62" t="str">
        <f t="shared" si="53"/>
        <v>6</v>
      </c>
      <c r="AL191" s="77">
        <f t="shared" si="54"/>
        <v>1.1051710988030237</v>
      </c>
      <c r="AM191" s="78">
        <f t="shared" si="55"/>
        <v>0.44765417785450268</v>
      </c>
      <c r="AN191" s="78">
        <f t="shared" si="56"/>
        <v>1.6689660193164635</v>
      </c>
      <c r="AO191" s="78">
        <f t="shared" si="57"/>
        <v>2.5735234140341454</v>
      </c>
      <c r="AP191" s="79">
        <f t="shared" si="58"/>
        <v>2.8256449188593562</v>
      </c>
      <c r="AQ191" s="1" t="str">
        <f t="shared" si="59"/>
        <v>Pampeana5</v>
      </c>
      <c r="AR191" s="1" t="str">
        <f t="shared" si="60"/>
        <v>Santa Fe5</v>
      </c>
      <c r="AS191" s="1" t="str">
        <f t="shared" si="61"/>
        <v>Intermedias</v>
      </c>
      <c r="AT191" s="1" t="str">
        <f t="shared" si="62"/>
        <v>Pampeana</v>
      </c>
      <c r="AU191" s="1" t="str">
        <f t="shared" si="63"/>
        <v>IntermediasPampeana</v>
      </c>
    </row>
    <row r="192" spans="1:47" x14ac:dyDescent="0.25">
      <c r="A192" s="5" t="s">
        <v>403</v>
      </c>
      <c r="B192" s="6" t="s">
        <v>403</v>
      </c>
      <c r="C192" s="6" t="s">
        <v>396</v>
      </c>
      <c r="D192" s="3" t="str">
        <f>VLOOKUP(C192,Regiones!B$4:C$27,2)</f>
        <v>Noreste</v>
      </c>
      <c r="E192" s="16"/>
      <c r="F192" s="16"/>
      <c r="G192" s="16"/>
      <c r="H192" s="16" t="s">
        <v>4</v>
      </c>
      <c r="I192" s="16" t="s">
        <v>203</v>
      </c>
      <c r="J192" s="16" t="s">
        <v>6</v>
      </c>
      <c r="K192" s="58"/>
      <c r="L192" s="4" t="s">
        <v>6</v>
      </c>
      <c r="M192" s="289">
        <v>10</v>
      </c>
      <c r="N192" s="281" t="str">
        <f t="shared" si="64"/>
        <v>F10</v>
      </c>
      <c r="O192" s="282" t="str">
        <f>VLOOKUP(N192,'Adicional - Op 1'!$A$3:$B$79,2)</f>
        <v>F</v>
      </c>
      <c r="P192" s="293" t="str">
        <f t="shared" si="47"/>
        <v>F</v>
      </c>
      <c r="Q192" s="294" t="str">
        <f t="shared" si="65"/>
        <v>F10</v>
      </c>
      <c r="R192" s="282" t="str">
        <f>IF(OR(Q192='Adicional - Op 2'!$A$6,Q192='Adicional - Op 2'!$A$7, Q192='Adicional - Op 2'!$A$8,Q192='Adicional - Op 2'!$A$9,Q192='Adicional - Op 2'!$A$10,Q192='Adicional - Op 2'!$A$11,Q192='Adicional - Op 2'!$A$12,Q192='Adicional - Op 2'!$A$13,Q192='Adicional - Op 2'!$A$14), "A", "")</f>
        <v/>
      </c>
      <c r="S192" s="282" t="str">
        <f>IF(OR(Q192='Adicional - Op 2'!$A$15,Q192='Adicional - Op 2'!$A$16,Q192='Adicional - Op 2'!$A$17,Q192='Adicional - Op 2'!$A$18,Q192='Adicional - Op 2'!$A$19,Q192='Adicional - Op 2'!$A$20,Q192='Adicional - Op 2'!$A$21,Q192='Adicional - Op 2'!$A$22,Q192='Adicional - Op 2'!$A$23,Q192='Adicional - Op 2'!$A$24,Q192='Adicional - Op 2'!$A$25,Q192='Adicional - Op 2'!$A$26,Q192='Adicional - Op 2'!$A$27,Q192='Adicional - Op 2'!$A$28,Q192='Adicional - Op 2'!$A$29,Q192='Adicional - Op 2'!$A$30),"B","")</f>
        <v/>
      </c>
      <c r="T192" s="282" t="str">
        <f>IF(OR(Q192='Adicional - Op 2'!$A$31,Q192='Adicional - Op 2'!$A$32,Q192='Adicional - Op 2'!$A$33,Q192='Adicional - Op 2'!$A$34),"C","")</f>
        <v/>
      </c>
      <c r="U192" s="282" t="str">
        <f>IF(OR(Q192='Adicional - Op 2'!$A$35,Q192='Adicional - Op 2'!$A$36,Q192='Adicional - Op 2'!$A$37),"D","")</f>
        <v/>
      </c>
      <c r="V192" s="282" t="str">
        <f>IF(OR(Q192='Adicional - Op 2'!$A$38,Q192='Adicional - Op 2'!$A$39,Q192='Adicional - Op 2'!$A$40,Q192='Adicional - Op 2'!$A$41,Q192='Adicional - Op 2'!$A$42,Q192='Adicional - Op 2'!$A$43),"E","")</f>
        <v/>
      </c>
      <c r="W192" s="282" t="str">
        <f>IF(OR(Q192='Adicional - Op 2'!$A$44,Q192='Adicional - Op 2'!$A$45),"F","")</f>
        <v>F</v>
      </c>
      <c r="X192" s="295" t="str">
        <f t="shared" si="66"/>
        <v>F</v>
      </c>
      <c r="Y192" s="296" t="str">
        <f>IF(P192=X192, "OK", MAL)</f>
        <v>OK</v>
      </c>
      <c r="Z192" s="73">
        <v>19575</v>
      </c>
      <c r="AA192" s="17">
        <v>19073</v>
      </c>
      <c r="AB192" s="17">
        <v>16995</v>
      </c>
      <c r="AC192" s="17">
        <v>8687</v>
      </c>
      <c r="AD192" s="17">
        <v>2429</v>
      </c>
      <c r="AE192" s="20">
        <v>2459</v>
      </c>
      <c r="AF192" s="70" t="str">
        <f t="shared" si="48"/>
        <v>5</v>
      </c>
      <c r="AG192" s="61" t="str">
        <f t="shared" si="49"/>
        <v>5</v>
      </c>
      <c r="AH192" s="61" t="str">
        <f t="shared" si="50"/>
        <v>5</v>
      </c>
      <c r="AI192" s="61" t="str">
        <f t="shared" si="51"/>
        <v>6</v>
      </c>
      <c r="AJ192" s="61" t="str">
        <f t="shared" si="52"/>
        <v>7</v>
      </c>
      <c r="AK192" s="62" t="str">
        <f t="shared" si="53"/>
        <v>7</v>
      </c>
      <c r="AL192" s="77">
        <f t="shared" si="54"/>
        <v>0.29102129911610242</v>
      </c>
      <c r="AM192" s="78">
        <f t="shared" si="55"/>
        <v>1.1025599194184452</v>
      </c>
      <c r="AN192" s="78">
        <f t="shared" si="56"/>
        <v>6.5613121106236978</v>
      </c>
      <c r="AO192" s="78">
        <f t="shared" si="57"/>
        <v>13.591080503949193</v>
      </c>
      <c r="AP192" s="79">
        <f t="shared" si="58"/>
        <v>-0.12267582375502405</v>
      </c>
      <c r="AQ192" s="1" t="str">
        <f t="shared" si="59"/>
        <v>Noreste5</v>
      </c>
      <c r="AR192" s="1" t="str">
        <f t="shared" si="60"/>
        <v>Corrientes5</v>
      </c>
      <c r="AS192" s="1" t="str">
        <f t="shared" si="61"/>
        <v>Intermedias</v>
      </c>
      <c r="AT192" s="1" t="str">
        <f t="shared" si="62"/>
        <v>Resto Extra Pampeana</v>
      </c>
      <c r="AU192" s="1" t="str">
        <f t="shared" si="63"/>
        <v>IntermediasResto Extra Pampeana</v>
      </c>
    </row>
    <row r="193" spans="1:47" x14ac:dyDescent="0.25">
      <c r="A193" s="5" t="s">
        <v>1216</v>
      </c>
      <c r="B193" s="6" t="s">
        <v>428</v>
      </c>
      <c r="C193" s="6" t="s">
        <v>429</v>
      </c>
      <c r="D193" s="3" t="str">
        <f>VLOOKUP(C193,Regiones!B$4:C$27,2)</f>
        <v>Pampeana</v>
      </c>
      <c r="E193" s="16"/>
      <c r="F193" s="16"/>
      <c r="G193" s="16"/>
      <c r="H193" s="16" t="s">
        <v>4</v>
      </c>
      <c r="I193" s="16" t="s">
        <v>203</v>
      </c>
      <c r="J193" s="16" t="s">
        <v>6</v>
      </c>
      <c r="K193" s="58"/>
      <c r="L193" s="4" t="s">
        <v>6</v>
      </c>
      <c r="M193" s="289">
        <v>10</v>
      </c>
      <c r="N193" s="281" t="str">
        <f t="shared" si="64"/>
        <v>F10</v>
      </c>
      <c r="O193" s="282" t="str">
        <f>VLOOKUP(N193,'Adicional - Op 1'!$A$3:$B$79,2)</f>
        <v>F</v>
      </c>
      <c r="P193" s="293" t="str">
        <f t="shared" si="47"/>
        <v>F</v>
      </c>
      <c r="Q193" s="294" t="str">
        <f t="shared" si="65"/>
        <v>F10</v>
      </c>
      <c r="R193" s="282" t="str">
        <f>IF(OR(Q193='Adicional - Op 2'!$A$6,Q193='Adicional - Op 2'!$A$7, Q193='Adicional - Op 2'!$A$8,Q193='Adicional - Op 2'!$A$9,Q193='Adicional - Op 2'!$A$10,Q193='Adicional - Op 2'!$A$11,Q193='Adicional - Op 2'!$A$12,Q193='Adicional - Op 2'!$A$13,Q193='Adicional - Op 2'!$A$14), "A", "")</f>
        <v/>
      </c>
      <c r="S193" s="282" t="str">
        <f>IF(OR(Q193='Adicional - Op 2'!$A$15,Q193='Adicional - Op 2'!$A$16,Q193='Adicional - Op 2'!$A$17,Q193='Adicional - Op 2'!$A$18,Q193='Adicional - Op 2'!$A$19,Q193='Adicional - Op 2'!$A$20,Q193='Adicional - Op 2'!$A$21,Q193='Adicional - Op 2'!$A$22,Q193='Adicional - Op 2'!$A$23,Q193='Adicional - Op 2'!$A$24,Q193='Adicional - Op 2'!$A$25,Q193='Adicional - Op 2'!$A$26,Q193='Adicional - Op 2'!$A$27,Q193='Adicional - Op 2'!$A$28,Q193='Adicional - Op 2'!$A$29,Q193='Adicional - Op 2'!$A$30),"B","")</f>
        <v/>
      </c>
      <c r="T193" s="282" t="str">
        <f>IF(OR(Q193='Adicional - Op 2'!$A$31,Q193='Adicional - Op 2'!$A$32,Q193='Adicional - Op 2'!$A$33,Q193='Adicional - Op 2'!$A$34),"C","")</f>
        <v/>
      </c>
      <c r="U193" s="282" t="str">
        <f>IF(OR(Q193='Adicional - Op 2'!$A$35,Q193='Adicional - Op 2'!$A$36,Q193='Adicional - Op 2'!$A$37),"D","")</f>
        <v/>
      </c>
      <c r="V193" s="282" t="str">
        <f>IF(OR(Q193='Adicional - Op 2'!$A$38,Q193='Adicional - Op 2'!$A$39,Q193='Adicional - Op 2'!$A$40,Q193='Adicional - Op 2'!$A$41,Q193='Adicional - Op 2'!$A$42,Q193='Adicional - Op 2'!$A$43),"E","")</f>
        <v/>
      </c>
      <c r="W193" s="282" t="str">
        <f>IF(OR(Q193='Adicional - Op 2'!$A$44,Q193='Adicional - Op 2'!$A$45),"F","")</f>
        <v>F</v>
      </c>
      <c r="X193" s="295" t="str">
        <f t="shared" si="66"/>
        <v>F</v>
      </c>
      <c r="Y193" s="296" t="str">
        <f>IF(P193=X193, "OK", MAL)</f>
        <v>OK</v>
      </c>
      <c r="Z193" s="73">
        <v>19536</v>
      </c>
      <c r="AA193" s="17">
        <v>17465</v>
      </c>
      <c r="AB193" s="17">
        <v>13584</v>
      </c>
      <c r="AC193" s="17">
        <v>10648</v>
      </c>
      <c r="AD193" s="17">
        <v>7615</v>
      </c>
      <c r="AE193" s="20">
        <v>5500</v>
      </c>
      <c r="AF193" s="70" t="str">
        <f t="shared" si="48"/>
        <v>5</v>
      </c>
      <c r="AG193" s="61" t="str">
        <f t="shared" si="49"/>
        <v>5</v>
      </c>
      <c r="AH193" s="61" t="str">
        <f t="shared" si="50"/>
        <v>5</v>
      </c>
      <c r="AI193" s="61" t="str">
        <f t="shared" si="51"/>
        <v>5</v>
      </c>
      <c r="AJ193" s="61" t="str">
        <f t="shared" si="52"/>
        <v>6</v>
      </c>
      <c r="AK193" s="62" t="str">
        <f t="shared" si="53"/>
        <v>6</v>
      </c>
      <c r="AL193" s="77">
        <f t="shared" si="54"/>
        <v>1.2613568360011425</v>
      </c>
      <c r="AM193" s="78">
        <f t="shared" si="55"/>
        <v>2.4176040796044118</v>
      </c>
      <c r="AN193" s="78">
        <f t="shared" si="56"/>
        <v>2.3328610731141191</v>
      </c>
      <c r="AO193" s="78">
        <f t="shared" si="57"/>
        <v>3.4093512351875548</v>
      </c>
      <c r="AP193" s="79">
        <f t="shared" si="58"/>
        <v>3.3072311780361172</v>
      </c>
      <c r="AQ193" s="1" t="str">
        <f t="shared" si="59"/>
        <v>Pampeana5</v>
      </c>
      <c r="AR193" s="1" t="str">
        <f t="shared" si="60"/>
        <v>Entre Ríos5</v>
      </c>
      <c r="AS193" s="1" t="str">
        <f t="shared" si="61"/>
        <v>Intermedias</v>
      </c>
      <c r="AT193" s="1" t="str">
        <f t="shared" si="62"/>
        <v>Pampeana</v>
      </c>
      <c r="AU193" s="1" t="str">
        <f t="shared" si="63"/>
        <v>IntermediasPampeana</v>
      </c>
    </row>
    <row r="194" spans="1:47" x14ac:dyDescent="0.25">
      <c r="A194" s="60" t="s">
        <v>1249</v>
      </c>
      <c r="B194" s="9" t="s">
        <v>783</v>
      </c>
      <c r="C194" s="9" t="s">
        <v>767</v>
      </c>
      <c r="D194" s="3" t="str">
        <f>VLOOKUP(C194,Regiones!B$4:C$27,2)</f>
        <v>Pampeana</v>
      </c>
      <c r="E194" s="10"/>
      <c r="F194" s="10"/>
      <c r="G194" s="10"/>
      <c r="H194" s="10" t="s">
        <v>4</v>
      </c>
      <c r="I194" s="10" t="s">
        <v>203</v>
      </c>
      <c r="J194" s="10" t="s">
        <v>21</v>
      </c>
      <c r="K194" s="58"/>
      <c r="L194" s="11" t="s">
        <v>21</v>
      </c>
      <c r="M194" s="289">
        <v>10</v>
      </c>
      <c r="N194" s="281" t="str">
        <f t="shared" si="64"/>
        <v>C10</v>
      </c>
      <c r="O194" s="282" t="str">
        <f>VLOOKUP(N194,'Adicional - Op 1'!$A$3:$B$79,2)</f>
        <v>C</v>
      </c>
      <c r="P194" s="293" t="str">
        <f t="shared" si="47"/>
        <v>C</v>
      </c>
      <c r="Q194" s="294" t="str">
        <f t="shared" si="65"/>
        <v>C10</v>
      </c>
      <c r="R194" s="282" t="str">
        <f>IF(OR(Q194='Adicional - Op 2'!$A$6,Q194='Adicional - Op 2'!$A$7, Q194='Adicional - Op 2'!$A$8,Q194='Adicional - Op 2'!$A$9,Q194='Adicional - Op 2'!$A$10,Q194='Adicional - Op 2'!$A$11,Q194='Adicional - Op 2'!$A$12,Q194='Adicional - Op 2'!$A$13,Q194='Adicional - Op 2'!$A$14), "A", "")</f>
        <v/>
      </c>
      <c r="S194" s="282" t="str">
        <f>IF(OR(Q194='Adicional - Op 2'!$A$15,Q194='Adicional - Op 2'!$A$16,Q194='Adicional - Op 2'!$A$17,Q194='Adicional - Op 2'!$A$18,Q194='Adicional - Op 2'!$A$19,Q194='Adicional - Op 2'!$A$20,Q194='Adicional - Op 2'!$A$21,Q194='Adicional - Op 2'!$A$22,Q194='Adicional - Op 2'!$A$23,Q194='Adicional - Op 2'!$A$24,Q194='Adicional - Op 2'!$A$25,Q194='Adicional - Op 2'!$A$26,Q194='Adicional - Op 2'!$A$27,Q194='Adicional - Op 2'!$A$28,Q194='Adicional - Op 2'!$A$29,Q194='Adicional - Op 2'!$A$30),"B","")</f>
        <v/>
      </c>
      <c r="T194" s="282" t="str">
        <f>IF(OR(Q194='Adicional - Op 2'!$A$31,Q194='Adicional - Op 2'!$A$32,Q194='Adicional - Op 2'!$A$33,Q194='Adicional - Op 2'!$A$34),"C","")</f>
        <v>C</v>
      </c>
      <c r="U194" s="282" t="str">
        <f>IF(OR(Q194='Adicional - Op 2'!$A$35,Q194='Adicional - Op 2'!$A$36,Q194='Adicional - Op 2'!$A$37),"D","")</f>
        <v/>
      </c>
      <c r="V194" s="282" t="str">
        <f>IF(OR(Q194='Adicional - Op 2'!$A$38,Q194='Adicional - Op 2'!$A$39,Q194='Adicional - Op 2'!$A$40,Q194='Adicional - Op 2'!$A$41,Q194='Adicional - Op 2'!$A$42,Q194='Adicional - Op 2'!$A$43),"E","")</f>
        <v/>
      </c>
      <c r="W194" s="282" t="str">
        <f>IF(OR(Q194='Adicional - Op 2'!$A$44,Q194='Adicional - Op 2'!$A$45),"F","")</f>
        <v/>
      </c>
      <c r="X194" s="295" t="str">
        <f t="shared" si="66"/>
        <v>C</v>
      </c>
      <c r="Y194" s="296" t="str">
        <f>IF(P194=X194, "OK", MAL)</f>
        <v>OK</v>
      </c>
      <c r="Z194" s="74">
        <v>19185</v>
      </c>
      <c r="AA194" s="12">
        <v>17823</v>
      </c>
      <c r="AB194" s="12">
        <v>16206</v>
      </c>
      <c r="AC194" s="12">
        <v>13573</v>
      </c>
      <c r="AD194" s="12">
        <v>10644</v>
      </c>
      <c r="AE194" s="13">
        <v>9196</v>
      </c>
      <c r="AF194" s="70" t="str">
        <f t="shared" si="48"/>
        <v>5</v>
      </c>
      <c r="AG194" s="61" t="str">
        <f t="shared" si="49"/>
        <v>5</v>
      </c>
      <c r="AH194" s="61" t="str">
        <f t="shared" si="50"/>
        <v>5</v>
      </c>
      <c r="AI194" s="61" t="str">
        <f t="shared" si="51"/>
        <v>5</v>
      </c>
      <c r="AJ194" s="61" t="str">
        <f t="shared" si="52"/>
        <v>5</v>
      </c>
      <c r="AK194" s="62" t="str">
        <f t="shared" si="53"/>
        <v>6</v>
      </c>
      <c r="AL194" s="77">
        <f t="shared" si="54"/>
        <v>0.82710383596410686</v>
      </c>
      <c r="AM194" s="78">
        <f t="shared" si="55"/>
        <v>0.90816953592391847</v>
      </c>
      <c r="AN194" s="78">
        <f t="shared" si="56"/>
        <v>1.6931418615886626</v>
      </c>
      <c r="AO194" s="78">
        <f t="shared" si="57"/>
        <v>2.4606480305114644</v>
      </c>
      <c r="AP194" s="79">
        <f t="shared" si="58"/>
        <v>1.4730210421348369</v>
      </c>
      <c r="AQ194" s="1" t="str">
        <f t="shared" si="59"/>
        <v>Pampeana5</v>
      </c>
      <c r="AR194" s="1" t="str">
        <f t="shared" si="60"/>
        <v>Santa Fe5</v>
      </c>
      <c r="AS194" s="1" t="str">
        <f t="shared" si="61"/>
        <v>Intermedias</v>
      </c>
      <c r="AT194" s="1" t="str">
        <f t="shared" si="62"/>
        <v>Pampeana</v>
      </c>
      <c r="AU194" s="1" t="str">
        <f t="shared" si="63"/>
        <v>IntermediasPampeana</v>
      </c>
    </row>
    <row r="195" spans="1:47" x14ac:dyDescent="0.25">
      <c r="A195" s="5" t="s">
        <v>440</v>
      </c>
      <c r="B195" s="6" t="s">
        <v>440</v>
      </c>
      <c r="C195" s="6" t="s">
        <v>429</v>
      </c>
      <c r="D195" s="3" t="str">
        <f>VLOOKUP(C195,Regiones!B$4:C$27,2)</f>
        <v>Pampeana</v>
      </c>
      <c r="E195" s="16" t="s">
        <v>2</v>
      </c>
      <c r="F195" s="16"/>
      <c r="G195" s="16"/>
      <c r="H195" s="16" t="s">
        <v>4</v>
      </c>
      <c r="I195" s="16" t="s">
        <v>13</v>
      </c>
      <c r="J195" s="16" t="s">
        <v>200</v>
      </c>
      <c r="K195" s="58"/>
      <c r="L195" s="4" t="s">
        <v>200</v>
      </c>
      <c r="M195" s="289">
        <v>10</v>
      </c>
      <c r="N195" s="281" t="str">
        <f t="shared" si="64"/>
        <v>D10</v>
      </c>
      <c r="O195" s="282" t="str">
        <f>VLOOKUP(N195,'Adicional - Op 1'!$A$3:$B$79,2)</f>
        <v>D</v>
      </c>
      <c r="P195" s="293" t="str">
        <f t="shared" si="47"/>
        <v>D</v>
      </c>
      <c r="Q195" s="294" t="str">
        <f t="shared" si="65"/>
        <v>D10</v>
      </c>
      <c r="R195" s="282" t="str">
        <f>IF(OR(Q195='Adicional - Op 2'!$A$6,Q195='Adicional - Op 2'!$A$7, Q195='Adicional - Op 2'!$A$8,Q195='Adicional - Op 2'!$A$9,Q195='Adicional - Op 2'!$A$10,Q195='Adicional - Op 2'!$A$11,Q195='Adicional - Op 2'!$A$12,Q195='Adicional - Op 2'!$A$13,Q195='Adicional - Op 2'!$A$14), "A", "")</f>
        <v/>
      </c>
      <c r="S195" s="282" t="str">
        <f>IF(OR(Q195='Adicional - Op 2'!$A$15,Q195='Adicional - Op 2'!$A$16,Q195='Adicional - Op 2'!$A$17,Q195='Adicional - Op 2'!$A$18,Q195='Adicional - Op 2'!$A$19,Q195='Adicional - Op 2'!$A$20,Q195='Adicional - Op 2'!$A$21,Q195='Adicional - Op 2'!$A$22,Q195='Adicional - Op 2'!$A$23,Q195='Adicional - Op 2'!$A$24,Q195='Adicional - Op 2'!$A$25,Q195='Adicional - Op 2'!$A$26,Q195='Adicional - Op 2'!$A$27,Q195='Adicional - Op 2'!$A$28,Q195='Adicional - Op 2'!$A$29,Q195='Adicional - Op 2'!$A$30),"B","")</f>
        <v/>
      </c>
      <c r="T195" s="282" t="str">
        <f>IF(OR(Q195='Adicional - Op 2'!$A$31,Q195='Adicional - Op 2'!$A$32,Q195='Adicional - Op 2'!$A$33,Q195='Adicional - Op 2'!$A$34),"C","")</f>
        <v/>
      </c>
      <c r="U195" s="282" t="str">
        <f>IF(OR(Q195='Adicional - Op 2'!$A$35,Q195='Adicional - Op 2'!$A$36,Q195='Adicional - Op 2'!$A$37),"D","")</f>
        <v>D</v>
      </c>
      <c r="V195" s="282" t="str">
        <f>IF(OR(Q195='Adicional - Op 2'!$A$38,Q195='Adicional - Op 2'!$A$39,Q195='Adicional - Op 2'!$A$40,Q195='Adicional - Op 2'!$A$41,Q195='Adicional - Op 2'!$A$42,Q195='Adicional - Op 2'!$A$43),"E","")</f>
        <v/>
      </c>
      <c r="W195" s="282" t="str">
        <f>IF(OR(Q195='Adicional - Op 2'!$A$44,Q195='Adicional - Op 2'!$A$45),"F","")</f>
        <v/>
      </c>
      <c r="X195" s="295" t="str">
        <f t="shared" si="66"/>
        <v>D</v>
      </c>
      <c r="Y195" s="296" t="str">
        <f>IF(P195=X195, "OK", MAL)</f>
        <v>OK</v>
      </c>
      <c r="Z195" s="73">
        <v>19142</v>
      </c>
      <c r="AA195" s="17">
        <v>18285</v>
      </c>
      <c r="AB195" s="17">
        <v>15842</v>
      </c>
      <c r="AC195" s="17">
        <v>13476</v>
      </c>
      <c r="AD195" s="17">
        <v>12686</v>
      </c>
      <c r="AE195" s="20">
        <v>12306</v>
      </c>
      <c r="AF195" s="70" t="str">
        <f t="shared" si="48"/>
        <v>5</v>
      </c>
      <c r="AG195" s="61" t="str">
        <f t="shared" si="49"/>
        <v>5</v>
      </c>
      <c r="AH195" s="61" t="str">
        <f t="shared" si="50"/>
        <v>5</v>
      </c>
      <c r="AI195" s="61" t="str">
        <f t="shared" si="51"/>
        <v>5</v>
      </c>
      <c r="AJ195" s="61" t="str">
        <f t="shared" si="52"/>
        <v>5</v>
      </c>
      <c r="AK195" s="62" t="str">
        <f t="shared" si="53"/>
        <v>5</v>
      </c>
      <c r="AL195" s="77">
        <f t="shared" si="54"/>
        <v>0.51366174581610768</v>
      </c>
      <c r="AM195" s="78">
        <f t="shared" si="55"/>
        <v>1.3726088148580584</v>
      </c>
      <c r="AN195" s="78">
        <f t="shared" si="56"/>
        <v>1.5435559912261938</v>
      </c>
      <c r="AO195" s="78">
        <f t="shared" si="57"/>
        <v>0.60594146615017219</v>
      </c>
      <c r="AP195" s="79">
        <f t="shared" si="58"/>
        <v>0.30458366523965191</v>
      </c>
      <c r="AQ195" s="1" t="str">
        <f t="shared" si="59"/>
        <v>Pampeana5</v>
      </c>
      <c r="AR195" s="1" t="str">
        <f t="shared" si="60"/>
        <v>Entre Ríos5</v>
      </c>
      <c r="AS195" s="1" t="str">
        <f t="shared" si="61"/>
        <v>Intermedias</v>
      </c>
      <c r="AT195" s="1" t="str">
        <f t="shared" si="62"/>
        <v>Pampeana</v>
      </c>
      <c r="AU195" s="1" t="str">
        <f t="shared" si="63"/>
        <v>IntermediasPampeana</v>
      </c>
    </row>
    <row r="196" spans="1:47" x14ac:dyDescent="0.25">
      <c r="A196" s="5" t="s">
        <v>404</v>
      </c>
      <c r="B196" s="6" t="s">
        <v>404</v>
      </c>
      <c r="C196" s="6" t="s">
        <v>396</v>
      </c>
      <c r="D196" s="3" t="str">
        <f>VLOOKUP(C196,Regiones!B$4:C$27,2)</f>
        <v>Noreste</v>
      </c>
      <c r="E196" s="16"/>
      <c r="F196" s="16"/>
      <c r="G196" s="16"/>
      <c r="H196" s="16" t="s">
        <v>4</v>
      </c>
      <c r="I196" s="16" t="s">
        <v>203</v>
      </c>
      <c r="J196" s="16" t="s">
        <v>6</v>
      </c>
      <c r="K196" s="58"/>
      <c r="L196" s="4" t="s">
        <v>6</v>
      </c>
      <c r="M196" s="289">
        <v>10</v>
      </c>
      <c r="N196" s="281" t="str">
        <f t="shared" si="64"/>
        <v>F10</v>
      </c>
      <c r="O196" s="282" t="str">
        <f>VLOOKUP(N196,'Adicional - Op 1'!$A$3:$B$79,2)</f>
        <v>F</v>
      </c>
      <c r="P196" s="293" t="str">
        <f t="shared" si="47"/>
        <v>F</v>
      </c>
      <c r="Q196" s="294" t="str">
        <f t="shared" si="65"/>
        <v>F10</v>
      </c>
      <c r="R196" s="282" t="str">
        <f>IF(OR(Q196='Adicional - Op 2'!$A$6,Q196='Adicional - Op 2'!$A$7, Q196='Adicional - Op 2'!$A$8,Q196='Adicional - Op 2'!$A$9,Q196='Adicional - Op 2'!$A$10,Q196='Adicional - Op 2'!$A$11,Q196='Adicional - Op 2'!$A$12,Q196='Adicional - Op 2'!$A$13,Q196='Adicional - Op 2'!$A$14), "A", "")</f>
        <v/>
      </c>
      <c r="S196" s="282" t="str">
        <f>IF(OR(Q196='Adicional - Op 2'!$A$15,Q196='Adicional - Op 2'!$A$16,Q196='Adicional - Op 2'!$A$17,Q196='Adicional - Op 2'!$A$18,Q196='Adicional - Op 2'!$A$19,Q196='Adicional - Op 2'!$A$20,Q196='Adicional - Op 2'!$A$21,Q196='Adicional - Op 2'!$A$22,Q196='Adicional - Op 2'!$A$23,Q196='Adicional - Op 2'!$A$24,Q196='Adicional - Op 2'!$A$25,Q196='Adicional - Op 2'!$A$26,Q196='Adicional - Op 2'!$A$27,Q196='Adicional - Op 2'!$A$28,Q196='Adicional - Op 2'!$A$29,Q196='Adicional - Op 2'!$A$30),"B","")</f>
        <v/>
      </c>
      <c r="T196" s="282" t="str">
        <f>IF(OR(Q196='Adicional - Op 2'!$A$31,Q196='Adicional - Op 2'!$A$32,Q196='Adicional - Op 2'!$A$33,Q196='Adicional - Op 2'!$A$34),"C","")</f>
        <v/>
      </c>
      <c r="U196" s="282" t="str">
        <f>IF(OR(Q196='Adicional - Op 2'!$A$35,Q196='Adicional - Op 2'!$A$36,Q196='Adicional - Op 2'!$A$37),"D","")</f>
        <v/>
      </c>
      <c r="V196" s="282" t="str">
        <f>IF(OR(Q196='Adicional - Op 2'!$A$38,Q196='Adicional - Op 2'!$A$39,Q196='Adicional - Op 2'!$A$40,Q196='Adicional - Op 2'!$A$41,Q196='Adicional - Op 2'!$A$42,Q196='Adicional - Op 2'!$A$43),"E","")</f>
        <v/>
      </c>
      <c r="W196" s="282" t="str">
        <f>IF(OR(Q196='Adicional - Op 2'!$A$44,Q196='Adicional - Op 2'!$A$45),"F","")</f>
        <v>F</v>
      </c>
      <c r="X196" s="295" t="str">
        <f t="shared" si="66"/>
        <v>F</v>
      </c>
      <c r="Y196" s="296" t="str">
        <f>IF(P196=X196, "OK", MAL)</f>
        <v>OK</v>
      </c>
      <c r="Z196" s="73">
        <v>19081</v>
      </c>
      <c r="AA196" s="17">
        <v>17431</v>
      </c>
      <c r="AB196" s="17">
        <v>13430</v>
      </c>
      <c r="AC196" s="17">
        <v>10380</v>
      </c>
      <c r="AD196" s="17">
        <v>6931</v>
      </c>
      <c r="AE196" s="20">
        <v>7619</v>
      </c>
      <c r="AF196" s="70" t="str">
        <f t="shared" si="48"/>
        <v>5</v>
      </c>
      <c r="AG196" s="61" t="str">
        <f t="shared" si="49"/>
        <v>5</v>
      </c>
      <c r="AH196" s="61" t="str">
        <f t="shared" si="50"/>
        <v>5</v>
      </c>
      <c r="AI196" s="61" t="str">
        <f t="shared" si="51"/>
        <v>5</v>
      </c>
      <c r="AJ196" s="61" t="str">
        <f t="shared" si="52"/>
        <v>6</v>
      </c>
      <c r="AK196" s="62" t="str">
        <f t="shared" si="53"/>
        <v>6</v>
      </c>
      <c r="AL196" s="77">
        <f t="shared" si="54"/>
        <v>1.0167995666096261</v>
      </c>
      <c r="AM196" s="78">
        <f t="shared" si="55"/>
        <v>2.5096749682545121</v>
      </c>
      <c r="AN196" s="78">
        <f t="shared" si="56"/>
        <v>2.4694888927615155</v>
      </c>
      <c r="AO196" s="78">
        <f t="shared" si="57"/>
        <v>4.1214351314516886</v>
      </c>
      <c r="AP196" s="79">
        <f t="shared" si="58"/>
        <v>-0.94194587862749357</v>
      </c>
      <c r="AQ196" s="1" t="str">
        <f t="shared" si="59"/>
        <v>Noreste5</v>
      </c>
      <c r="AR196" s="1" t="str">
        <f t="shared" si="60"/>
        <v>Corrientes5</v>
      </c>
      <c r="AS196" s="1" t="str">
        <f t="shared" si="61"/>
        <v>Intermedias</v>
      </c>
      <c r="AT196" s="1" t="str">
        <f t="shared" si="62"/>
        <v>Resto Extra Pampeana</v>
      </c>
      <c r="AU196" s="1" t="str">
        <f t="shared" si="63"/>
        <v>IntermediasResto Extra Pampeana</v>
      </c>
    </row>
    <row r="197" spans="1:47" x14ac:dyDescent="0.25">
      <c r="A197" s="60" t="s">
        <v>784</v>
      </c>
      <c r="B197" s="9" t="s">
        <v>785</v>
      </c>
      <c r="C197" s="9" t="s">
        <v>767</v>
      </c>
      <c r="D197" s="3" t="str">
        <f>VLOOKUP(C197,Regiones!B$4:C$27,2)</f>
        <v>Pampeana</v>
      </c>
      <c r="E197" s="10"/>
      <c r="F197" s="10"/>
      <c r="G197" s="10"/>
      <c r="H197" s="10" t="s">
        <v>4</v>
      </c>
      <c r="I197" s="10" t="s">
        <v>203</v>
      </c>
      <c r="J197" s="10" t="s">
        <v>6</v>
      </c>
      <c r="K197" s="58"/>
      <c r="L197" s="11" t="s">
        <v>6</v>
      </c>
      <c r="M197" s="289">
        <v>10</v>
      </c>
      <c r="N197" s="281" t="str">
        <f t="shared" si="64"/>
        <v>F10</v>
      </c>
      <c r="O197" s="282" t="str">
        <f>VLOOKUP(N197,'Adicional - Op 1'!$A$3:$B$79,2)</f>
        <v>F</v>
      </c>
      <c r="P197" s="293" t="str">
        <f t="shared" si="47"/>
        <v>F</v>
      </c>
      <c r="Q197" s="294" t="str">
        <f t="shared" si="65"/>
        <v>F10</v>
      </c>
      <c r="R197" s="282" t="str">
        <f>IF(OR(Q197='Adicional - Op 2'!$A$6,Q197='Adicional - Op 2'!$A$7, Q197='Adicional - Op 2'!$A$8,Q197='Adicional - Op 2'!$A$9,Q197='Adicional - Op 2'!$A$10,Q197='Adicional - Op 2'!$A$11,Q197='Adicional - Op 2'!$A$12,Q197='Adicional - Op 2'!$A$13,Q197='Adicional - Op 2'!$A$14), "A", "")</f>
        <v/>
      </c>
      <c r="S197" s="282" t="str">
        <f>IF(OR(Q197='Adicional - Op 2'!$A$15,Q197='Adicional - Op 2'!$A$16,Q197='Adicional - Op 2'!$A$17,Q197='Adicional - Op 2'!$A$18,Q197='Adicional - Op 2'!$A$19,Q197='Adicional - Op 2'!$A$20,Q197='Adicional - Op 2'!$A$21,Q197='Adicional - Op 2'!$A$22,Q197='Adicional - Op 2'!$A$23,Q197='Adicional - Op 2'!$A$24,Q197='Adicional - Op 2'!$A$25,Q197='Adicional - Op 2'!$A$26,Q197='Adicional - Op 2'!$A$27,Q197='Adicional - Op 2'!$A$28,Q197='Adicional - Op 2'!$A$29,Q197='Adicional - Op 2'!$A$30),"B","")</f>
        <v/>
      </c>
      <c r="T197" s="282" t="str">
        <f>IF(OR(Q197='Adicional - Op 2'!$A$31,Q197='Adicional - Op 2'!$A$32,Q197='Adicional - Op 2'!$A$33,Q197='Adicional - Op 2'!$A$34),"C","")</f>
        <v/>
      </c>
      <c r="U197" s="282" t="str">
        <f>IF(OR(Q197='Adicional - Op 2'!$A$35,Q197='Adicional - Op 2'!$A$36,Q197='Adicional - Op 2'!$A$37),"D","")</f>
        <v/>
      </c>
      <c r="V197" s="282" t="str">
        <f>IF(OR(Q197='Adicional - Op 2'!$A$38,Q197='Adicional - Op 2'!$A$39,Q197='Adicional - Op 2'!$A$40,Q197='Adicional - Op 2'!$A$41,Q197='Adicional - Op 2'!$A$42,Q197='Adicional - Op 2'!$A$43),"E","")</f>
        <v/>
      </c>
      <c r="W197" s="282" t="str">
        <f>IF(OR(Q197='Adicional - Op 2'!$A$44,Q197='Adicional - Op 2'!$A$45),"F","")</f>
        <v>F</v>
      </c>
      <c r="X197" s="295" t="str">
        <f t="shared" si="66"/>
        <v>F</v>
      </c>
      <c r="Y197" s="296" t="str">
        <f>IF(P197=X197, "OK", MAL)</f>
        <v>OK</v>
      </c>
      <c r="Z197" s="74">
        <v>19061</v>
      </c>
      <c r="AA197" s="12">
        <v>18176</v>
      </c>
      <c r="AB197" s="12">
        <v>16814</v>
      </c>
      <c r="AC197" s="12">
        <v>14714</v>
      </c>
      <c r="AD197" s="12">
        <v>12195</v>
      </c>
      <c r="AE197" s="13">
        <v>10457</v>
      </c>
      <c r="AF197" s="70" t="str">
        <f t="shared" si="48"/>
        <v>5</v>
      </c>
      <c r="AG197" s="61" t="str">
        <f t="shared" si="49"/>
        <v>5</v>
      </c>
      <c r="AH197" s="61" t="str">
        <f t="shared" si="50"/>
        <v>5</v>
      </c>
      <c r="AI197" s="61" t="str">
        <f t="shared" si="51"/>
        <v>5</v>
      </c>
      <c r="AJ197" s="61" t="str">
        <f t="shared" si="52"/>
        <v>5</v>
      </c>
      <c r="AK197" s="62" t="str">
        <f t="shared" si="53"/>
        <v>5</v>
      </c>
      <c r="AL197" s="77">
        <f t="shared" si="54"/>
        <v>0.53320982133213057</v>
      </c>
      <c r="AM197" s="78">
        <f t="shared" si="55"/>
        <v>0.74314859823256507</v>
      </c>
      <c r="AN197" s="78">
        <f t="shared" si="56"/>
        <v>1.2713897876390081</v>
      </c>
      <c r="AO197" s="78">
        <f t="shared" si="57"/>
        <v>1.8954741858843545</v>
      </c>
      <c r="AP197" s="79">
        <f t="shared" si="58"/>
        <v>1.5494252354142686</v>
      </c>
      <c r="AQ197" s="1" t="str">
        <f t="shared" si="59"/>
        <v>Pampeana5</v>
      </c>
      <c r="AR197" s="1" t="str">
        <f t="shared" si="60"/>
        <v>Santa Fe5</v>
      </c>
      <c r="AS197" s="1" t="str">
        <f t="shared" si="61"/>
        <v>Intermedias</v>
      </c>
      <c r="AT197" s="1" t="str">
        <f t="shared" si="62"/>
        <v>Pampeana</v>
      </c>
      <c r="AU197" s="1" t="str">
        <f t="shared" si="63"/>
        <v>IntermediasPampeana</v>
      </c>
    </row>
    <row r="198" spans="1:47" x14ac:dyDescent="0.25">
      <c r="A198" s="5" t="s">
        <v>1280</v>
      </c>
      <c r="B198" s="6" t="s">
        <v>689</v>
      </c>
      <c r="C198" s="6" t="s">
        <v>687</v>
      </c>
      <c r="D198" s="3" t="str">
        <f>VLOOKUP(C198,Regiones!B$4:C$27,2)</f>
        <v>Noroeste</v>
      </c>
      <c r="E198" s="16"/>
      <c r="F198" s="16"/>
      <c r="G198" s="16"/>
      <c r="H198" s="16" t="s">
        <v>4</v>
      </c>
      <c r="I198" s="16" t="s">
        <v>203</v>
      </c>
      <c r="J198" s="16" t="s">
        <v>21</v>
      </c>
      <c r="K198" s="58"/>
      <c r="L198" s="4" t="s">
        <v>21</v>
      </c>
      <c r="M198" s="289">
        <v>10</v>
      </c>
      <c r="N198" s="281" t="str">
        <f t="shared" si="64"/>
        <v>C10</v>
      </c>
      <c r="O198" s="282" t="str">
        <f>VLOOKUP(N198,'Adicional - Op 1'!$A$3:$B$79,2)</f>
        <v>C</v>
      </c>
      <c r="P198" s="293" t="str">
        <f t="shared" si="47"/>
        <v>C</v>
      </c>
      <c r="Q198" s="294" t="str">
        <f t="shared" si="65"/>
        <v>C10</v>
      </c>
      <c r="R198" s="282" t="str">
        <f>IF(OR(Q198='Adicional - Op 2'!$A$6,Q198='Adicional - Op 2'!$A$7, Q198='Adicional - Op 2'!$A$8,Q198='Adicional - Op 2'!$A$9,Q198='Adicional - Op 2'!$A$10,Q198='Adicional - Op 2'!$A$11,Q198='Adicional - Op 2'!$A$12,Q198='Adicional - Op 2'!$A$13,Q198='Adicional - Op 2'!$A$14), "A", "")</f>
        <v/>
      </c>
      <c r="S198" s="282" t="str">
        <f>IF(OR(Q198='Adicional - Op 2'!$A$15,Q198='Adicional - Op 2'!$A$16,Q198='Adicional - Op 2'!$A$17,Q198='Adicional - Op 2'!$A$18,Q198='Adicional - Op 2'!$A$19,Q198='Adicional - Op 2'!$A$20,Q198='Adicional - Op 2'!$A$21,Q198='Adicional - Op 2'!$A$22,Q198='Adicional - Op 2'!$A$23,Q198='Adicional - Op 2'!$A$24,Q198='Adicional - Op 2'!$A$25,Q198='Adicional - Op 2'!$A$26,Q198='Adicional - Op 2'!$A$27,Q198='Adicional - Op 2'!$A$28,Q198='Adicional - Op 2'!$A$29,Q198='Adicional - Op 2'!$A$30),"B","")</f>
        <v/>
      </c>
      <c r="T198" s="282" t="str">
        <f>IF(OR(Q198='Adicional - Op 2'!$A$31,Q198='Adicional - Op 2'!$A$32,Q198='Adicional - Op 2'!$A$33,Q198='Adicional - Op 2'!$A$34),"C","")</f>
        <v>C</v>
      </c>
      <c r="U198" s="282" t="str">
        <f>IF(OR(Q198='Adicional - Op 2'!$A$35,Q198='Adicional - Op 2'!$A$36,Q198='Adicional - Op 2'!$A$37),"D","")</f>
        <v/>
      </c>
      <c r="V198" s="282" t="str">
        <f>IF(OR(Q198='Adicional - Op 2'!$A$38,Q198='Adicional - Op 2'!$A$39,Q198='Adicional - Op 2'!$A$40,Q198='Adicional - Op 2'!$A$41,Q198='Adicional - Op 2'!$A$42,Q198='Adicional - Op 2'!$A$43),"E","")</f>
        <v/>
      </c>
      <c r="W198" s="282" t="str">
        <f>IF(OR(Q198='Adicional - Op 2'!$A$44,Q198='Adicional - Op 2'!$A$45),"F","")</f>
        <v/>
      </c>
      <c r="X198" s="295" t="str">
        <f t="shared" si="66"/>
        <v>C</v>
      </c>
      <c r="Y198" s="296" t="str">
        <f>IF(P198=X198, "OK", MAL)</f>
        <v>OK</v>
      </c>
      <c r="Z198" s="74">
        <v>18899</v>
      </c>
      <c r="AA198" s="17">
        <v>16068</v>
      </c>
      <c r="AB198" s="12">
        <v>9387</v>
      </c>
      <c r="AC198" s="12">
        <v>5285</v>
      </c>
      <c r="AD198" s="12">
        <v>4404</v>
      </c>
      <c r="AE198" s="13">
        <v>2532</v>
      </c>
      <c r="AF198" s="70" t="str">
        <f t="shared" si="48"/>
        <v>5</v>
      </c>
      <c r="AG198" s="61" t="str">
        <f t="shared" si="49"/>
        <v>5</v>
      </c>
      <c r="AH198" s="61" t="str">
        <f t="shared" si="50"/>
        <v>6</v>
      </c>
      <c r="AI198" s="61" t="str">
        <f t="shared" si="51"/>
        <v>6</v>
      </c>
      <c r="AJ198" s="61" t="str">
        <f t="shared" si="52"/>
        <v>7</v>
      </c>
      <c r="AK198" s="62" t="str">
        <f t="shared" si="53"/>
        <v>7</v>
      </c>
      <c r="AL198" s="77">
        <f t="shared" si="54"/>
        <v>1.8317796095399492</v>
      </c>
      <c r="AM198" s="78">
        <f t="shared" si="55"/>
        <v>5.2421324401664808</v>
      </c>
      <c r="AN198" s="78">
        <f t="shared" si="56"/>
        <v>5.5905793945612006</v>
      </c>
      <c r="AO198" s="78">
        <f t="shared" si="57"/>
        <v>1.8403230151085908</v>
      </c>
      <c r="AP198" s="79">
        <f t="shared" si="58"/>
        <v>5.6910861209057559</v>
      </c>
      <c r="AQ198" s="1" t="str">
        <f t="shared" si="59"/>
        <v>Noroeste5</v>
      </c>
      <c r="AR198" s="1" t="str">
        <f t="shared" si="60"/>
        <v>Salta5</v>
      </c>
      <c r="AS198" s="1" t="str">
        <f t="shared" si="61"/>
        <v>Intermedias</v>
      </c>
      <c r="AT198" s="1" t="str">
        <f t="shared" si="62"/>
        <v>Resto Extra Pampeana</v>
      </c>
      <c r="AU198" s="1" t="str">
        <f t="shared" si="63"/>
        <v>IntermediasResto Extra Pampeana</v>
      </c>
    </row>
    <row r="199" spans="1:47" x14ac:dyDescent="0.25">
      <c r="A199" s="60" t="s">
        <v>613</v>
      </c>
      <c r="B199" s="9" t="s">
        <v>613</v>
      </c>
      <c r="C199" s="9" t="s">
        <v>604</v>
      </c>
      <c r="D199" s="3" t="str">
        <f>VLOOKUP(C199,Regiones!B$4:C$27,2)</f>
        <v>Noreste</v>
      </c>
      <c r="E199" s="10"/>
      <c r="F199" s="10"/>
      <c r="G199" s="10"/>
      <c r="H199" s="44"/>
      <c r="I199" s="16" t="s">
        <v>203</v>
      </c>
      <c r="J199" s="10" t="s">
        <v>6</v>
      </c>
      <c r="K199" s="58"/>
      <c r="L199" s="11" t="s">
        <v>6</v>
      </c>
      <c r="M199" s="289">
        <v>10</v>
      </c>
      <c r="N199" s="281" t="str">
        <f t="shared" si="64"/>
        <v>F10</v>
      </c>
      <c r="O199" s="282" t="str">
        <f>VLOOKUP(N199,'Adicional - Op 1'!$A$3:$B$79,2)</f>
        <v>F</v>
      </c>
      <c r="P199" s="293" t="str">
        <f t="shared" si="47"/>
        <v>F</v>
      </c>
      <c r="Q199" s="294" t="str">
        <f t="shared" si="65"/>
        <v>F10</v>
      </c>
      <c r="R199" s="282" t="str">
        <f>IF(OR(Q199='Adicional - Op 2'!$A$6,Q199='Adicional - Op 2'!$A$7, Q199='Adicional - Op 2'!$A$8,Q199='Adicional - Op 2'!$A$9,Q199='Adicional - Op 2'!$A$10,Q199='Adicional - Op 2'!$A$11,Q199='Adicional - Op 2'!$A$12,Q199='Adicional - Op 2'!$A$13,Q199='Adicional - Op 2'!$A$14), "A", "")</f>
        <v/>
      </c>
      <c r="S199" s="282" t="str">
        <f>IF(OR(Q199='Adicional - Op 2'!$A$15,Q199='Adicional - Op 2'!$A$16,Q199='Adicional - Op 2'!$A$17,Q199='Adicional - Op 2'!$A$18,Q199='Adicional - Op 2'!$A$19,Q199='Adicional - Op 2'!$A$20,Q199='Adicional - Op 2'!$A$21,Q199='Adicional - Op 2'!$A$22,Q199='Adicional - Op 2'!$A$23,Q199='Adicional - Op 2'!$A$24,Q199='Adicional - Op 2'!$A$25,Q199='Adicional - Op 2'!$A$26,Q199='Adicional - Op 2'!$A$27,Q199='Adicional - Op 2'!$A$28,Q199='Adicional - Op 2'!$A$29,Q199='Adicional - Op 2'!$A$30),"B","")</f>
        <v/>
      </c>
      <c r="T199" s="282" t="str">
        <f>IF(OR(Q199='Adicional - Op 2'!$A$31,Q199='Adicional - Op 2'!$A$32,Q199='Adicional - Op 2'!$A$33,Q199='Adicional - Op 2'!$A$34),"C","")</f>
        <v/>
      </c>
      <c r="U199" s="282" t="str">
        <f>IF(OR(Q199='Adicional - Op 2'!$A$35,Q199='Adicional - Op 2'!$A$36,Q199='Adicional - Op 2'!$A$37),"D","")</f>
        <v/>
      </c>
      <c r="V199" s="282" t="str">
        <f>IF(OR(Q199='Adicional - Op 2'!$A$38,Q199='Adicional - Op 2'!$A$39,Q199='Adicional - Op 2'!$A$40,Q199='Adicional - Op 2'!$A$41,Q199='Adicional - Op 2'!$A$42,Q199='Adicional - Op 2'!$A$43),"E","")</f>
        <v/>
      </c>
      <c r="W199" s="282" t="str">
        <f>IF(OR(Q199='Adicional - Op 2'!$A$44,Q199='Adicional - Op 2'!$A$45),"F","")</f>
        <v>F</v>
      </c>
      <c r="X199" s="295" t="str">
        <f t="shared" si="66"/>
        <v>F</v>
      </c>
      <c r="Y199" s="296" t="str">
        <f>IF(P199=X199, "OK", MAL)</f>
        <v>OK</v>
      </c>
      <c r="Z199" s="74">
        <v>18827</v>
      </c>
      <c r="AA199" s="12">
        <v>16300</v>
      </c>
      <c r="AB199" s="12">
        <v>12417</v>
      </c>
      <c r="AC199" s="12">
        <v>6161</v>
      </c>
      <c r="AD199" s="12">
        <v>2589</v>
      </c>
      <c r="AE199" s="13">
        <v>1764</v>
      </c>
      <c r="AF199" s="70" t="str">
        <f t="shared" si="48"/>
        <v>5</v>
      </c>
      <c r="AG199" s="61" t="str">
        <f t="shared" si="49"/>
        <v>5</v>
      </c>
      <c r="AH199" s="61" t="str">
        <f t="shared" si="50"/>
        <v>5</v>
      </c>
      <c r="AI199" s="61" t="str">
        <f t="shared" si="51"/>
        <v>6</v>
      </c>
      <c r="AJ199" s="61" t="str">
        <f t="shared" si="52"/>
        <v>7</v>
      </c>
      <c r="AK199" s="62" t="str">
        <f t="shared" si="53"/>
        <v>7</v>
      </c>
      <c r="AL199" s="77">
        <f t="shared" si="54"/>
        <v>1.6252231196796185</v>
      </c>
      <c r="AM199" s="78">
        <f t="shared" si="55"/>
        <v>2.6202285362368327</v>
      </c>
      <c r="AN199" s="78">
        <f t="shared" si="56"/>
        <v>6.8618006555903364</v>
      </c>
      <c r="AO199" s="78">
        <f t="shared" si="57"/>
        <v>9.0565904686902368</v>
      </c>
      <c r="AP199" s="79">
        <f t="shared" si="58"/>
        <v>3.911436092055423</v>
      </c>
      <c r="AQ199" s="1" t="str">
        <f t="shared" si="59"/>
        <v>Noreste5</v>
      </c>
      <c r="AR199" s="1" t="str">
        <f t="shared" si="60"/>
        <v>Misiones5</v>
      </c>
      <c r="AS199" s="1" t="str">
        <f t="shared" si="61"/>
        <v>Intermedias</v>
      </c>
      <c r="AT199" s="1" t="str">
        <f t="shared" si="62"/>
        <v>Resto Extra Pampeana</v>
      </c>
      <c r="AU199" s="1" t="str">
        <f t="shared" si="63"/>
        <v>IntermediasResto Extra Pampeana</v>
      </c>
    </row>
    <row r="200" spans="1:47" x14ac:dyDescent="0.25">
      <c r="A200" s="60" t="s">
        <v>786</v>
      </c>
      <c r="B200" s="9" t="s">
        <v>772</v>
      </c>
      <c r="C200" s="9" t="s">
        <v>767</v>
      </c>
      <c r="D200" s="3" t="str">
        <f>VLOOKUP(C200,Regiones!B$4:C$27,2)</f>
        <v>Pampeana</v>
      </c>
      <c r="E200" s="10"/>
      <c r="F200" s="10"/>
      <c r="G200" s="10"/>
      <c r="H200" s="10" t="s">
        <v>4</v>
      </c>
      <c r="I200" s="10" t="s">
        <v>203</v>
      </c>
      <c r="J200" s="10" t="s">
        <v>6</v>
      </c>
      <c r="K200" s="58"/>
      <c r="L200" s="11" t="s">
        <v>6</v>
      </c>
      <c r="M200" s="289">
        <v>10</v>
      </c>
      <c r="N200" s="281" t="str">
        <f t="shared" si="64"/>
        <v>F10</v>
      </c>
      <c r="O200" s="282" t="str">
        <f>VLOOKUP(N200,'Adicional - Op 1'!$A$3:$B$79,2)</f>
        <v>F</v>
      </c>
      <c r="P200" s="293" t="str">
        <f t="shared" ref="P200:P232" si="67">IF(O200=0, "", O200)</f>
        <v>F</v>
      </c>
      <c r="Q200" s="294" t="str">
        <f t="shared" si="65"/>
        <v>F10</v>
      </c>
      <c r="R200" s="282" t="str">
        <f>IF(OR(Q200='Adicional - Op 2'!$A$6,Q200='Adicional - Op 2'!$A$7, Q200='Adicional - Op 2'!$A$8,Q200='Adicional - Op 2'!$A$9,Q200='Adicional - Op 2'!$A$10,Q200='Adicional - Op 2'!$A$11,Q200='Adicional - Op 2'!$A$12,Q200='Adicional - Op 2'!$A$13,Q200='Adicional - Op 2'!$A$14), "A", "")</f>
        <v/>
      </c>
      <c r="S200" s="282" t="str">
        <f>IF(OR(Q200='Adicional - Op 2'!$A$15,Q200='Adicional - Op 2'!$A$16,Q200='Adicional - Op 2'!$A$17,Q200='Adicional - Op 2'!$A$18,Q200='Adicional - Op 2'!$A$19,Q200='Adicional - Op 2'!$A$20,Q200='Adicional - Op 2'!$A$21,Q200='Adicional - Op 2'!$A$22,Q200='Adicional - Op 2'!$A$23,Q200='Adicional - Op 2'!$A$24,Q200='Adicional - Op 2'!$A$25,Q200='Adicional - Op 2'!$A$26,Q200='Adicional - Op 2'!$A$27,Q200='Adicional - Op 2'!$A$28,Q200='Adicional - Op 2'!$A$29,Q200='Adicional - Op 2'!$A$30),"B","")</f>
        <v/>
      </c>
      <c r="T200" s="282" t="str">
        <f>IF(OR(Q200='Adicional - Op 2'!$A$31,Q200='Adicional - Op 2'!$A$32,Q200='Adicional - Op 2'!$A$33,Q200='Adicional - Op 2'!$A$34),"C","")</f>
        <v/>
      </c>
      <c r="U200" s="282" t="str">
        <f>IF(OR(Q200='Adicional - Op 2'!$A$35,Q200='Adicional - Op 2'!$A$36,Q200='Adicional - Op 2'!$A$37),"D","")</f>
        <v/>
      </c>
      <c r="V200" s="282" t="str">
        <f>IF(OR(Q200='Adicional - Op 2'!$A$38,Q200='Adicional - Op 2'!$A$39,Q200='Adicional - Op 2'!$A$40,Q200='Adicional - Op 2'!$A$41,Q200='Adicional - Op 2'!$A$42,Q200='Adicional - Op 2'!$A$43),"E","")</f>
        <v/>
      </c>
      <c r="W200" s="282" t="str">
        <f>IF(OR(Q200='Adicional - Op 2'!$A$44,Q200='Adicional - Op 2'!$A$45),"F","")</f>
        <v>F</v>
      </c>
      <c r="X200" s="295" t="str">
        <f t="shared" si="66"/>
        <v>F</v>
      </c>
      <c r="Y200" s="296" t="str">
        <f>IF(P200=X200, "OK", MAL)</f>
        <v>OK</v>
      </c>
      <c r="Z200" s="74">
        <v>18727</v>
      </c>
      <c r="AA200" s="12">
        <v>18063</v>
      </c>
      <c r="AB200" s="12">
        <v>17540</v>
      </c>
      <c r="AC200" s="12">
        <v>15324</v>
      </c>
      <c r="AD200" s="12">
        <v>14138</v>
      </c>
      <c r="AE200" s="13">
        <v>12405</v>
      </c>
      <c r="AF200" s="70" t="str">
        <f t="shared" ref="AF200:AF263" si="68">IF(Z200="","",IF($D200="gba","GBA",IF(AND(Z200&gt;=1000000,Z200&lt;10000000),"1",IF(Z200&gt;=500000,"2",IF(Z200&gt;=100000,"3",IF(Z200&gt;=50000,"4",IF(Z200&gt;=10000,"5",IF(Z200&gt;=5000,"6","7"))))))))</f>
        <v>5</v>
      </c>
      <c r="AG200" s="61" t="str">
        <f t="shared" ref="AG200:AG263" si="69">IF(AA200="","",IF($D200="gba","GBA",IF(AND(AA200&gt;=1000000,AA200&lt;10000000),"1",IF(AA200&gt;=500000,"2",IF(AA200&gt;=100000,"3",IF(AA200&gt;=50000,"4",IF(AA200&gt;=10000,"5",IF(AA200&gt;=5000,"6","7"))))))))</f>
        <v>5</v>
      </c>
      <c r="AH200" s="61" t="str">
        <f t="shared" ref="AH200:AH263" si="70">IF(AB200="","",IF($D200="gba","GBA",IF(AND(AB200&gt;=1000000,AB200&lt;10000000),"1",IF(AB200&gt;=500000,"2",IF(AB200&gt;=100000,"3",IF(AB200&gt;=50000,"4",IF(AB200&gt;=10000,"5",IF(AB200&gt;=5000,"6","7"))))))))</f>
        <v>5</v>
      </c>
      <c r="AI200" s="61" t="str">
        <f t="shared" ref="AI200:AI263" si="71">IF(AC200="","",IF($D200="gba","GBA",IF(AND(AC200&gt;=1000000,AC200&lt;10000000),"1",IF(AC200&gt;=500000,"2",IF(AC200&gt;=100000,"3",IF(AC200&gt;=50000,"4",IF(AC200&gt;=10000,"5",IF(AC200&gt;=5000,"6","7"))))))))</f>
        <v>5</v>
      </c>
      <c r="AJ200" s="61" t="str">
        <f t="shared" ref="AJ200:AJ263" si="72">IF(AD200="","",IF($D200="gba","GBA",IF(AND(AD200&gt;=1000000,AD200&lt;10000000),"1",IF(AD200&gt;=500000,"2",IF(AD200&gt;=100000,"3",IF(AD200&gt;=50000,"4",IF(AD200&gt;=10000,"5",IF(AD200&gt;=5000,"6","7"))))))))</f>
        <v>5</v>
      </c>
      <c r="AK200" s="62" t="str">
        <f t="shared" ref="AK200:AK263" si="73">IF(AE200="","",IF($D200="gba","GBA",IF(AND(AE200&gt;=1000000,AE200&lt;10000000),"1",IF(AE200&gt;=500000,"2",IF(AE200&gt;=100000,"3",IF(AE200&gt;=50000,"4",IF(AE200&gt;=10000,"5",IF(AE200&gt;=5000,"6","7"))))))))</f>
        <v>5</v>
      </c>
      <c r="AL200" s="77">
        <f t="shared" ref="AL200:AL263" si="74">IF(OR(Z200="",AA200=""),"",RATE(8.94,,-AA200,Z200)*100)</f>
        <v>0.40462721557658993</v>
      </c>
      <c r="AM200" s="78">
        <f t="shared" ref="AM200:AM263" si="75">IF(OR(AA200="",AB200=""),"",RATE(10.52,,-AB200,AA200)*100)</f>
        <v>0.27968373519788031</v>
      </c>
      <c r="AN200" s="78">
        <f t="shared" ref="AN200:AN263" si="76">IF(OR(AB200="",AC200=""),"",RATE(10.56,,-AC200,AB200)*100)</f>
        <v>1.2872272330416343</v>
      </c>
      <c r="AO200" s="78">
        <f t="shared" ref="AO200:AO263" si="77">IF(OR(AC200="",AD200=""),"",RATE(10,,-AD200,AC200)*100)</f>
        <v>0.80879339531484007</v>
      </c>
      <c r="AP200" s="79">
        <f t="shared" ref="AP200:AP263" si="78">IF(OR(AD200="",AE200=""),"",RATE(10,,-AE200,AD200)*100)</f>
        <v>1.3162532470776782</v>
      </c>
      <c r="AQ200" s="1" t="str">
        <f t="shared" ref="AQ200:AQ263" si="79">CONCATENATE(D200,AF200)</f>
        <v>Pampeana5</v>
      </c>
      <c r="AR200" s="1" t="str">
        <f t="shared" ref="AR200:AR263" si="80">CONCATENATE(C200,AF200)</f>
        <v>Santa Fe5</v>
      </c>
      <c r="AS200" s="1" t="str">
        <f t="shared" ref="AS200:AS263" si="81">IF(AF200="GBA","GBA",IF(AF200&lt;"3","Grandes",IF(AF200="7","Pequeñas","Intermedias")))</f>
        <v>Intermedias</v>
      </c>
      <c r="AT200" s="1" t="str">
        <f t="shared" ref="AT200:AT263" si="82">IF(D200="GBA","GBA",IF(D200="Comahue","Comahue",IF(D200="Patagonia","Patagonia",IF(D200="Pampeana","Pampeana","Resto Extra Pampeana"))))</f>
        <v>Pampeana</v>
      </c>
      <c r="AU200" s="1" t="str">
        <f t="shared" si="63"/>
        <v>IntermediasPampeana</v>
      </c>
    </row>
    <row r="201" spans="1:47" x14ac:dyDescent="0.25">
      <c r="A201" s="60" t="s">
        <v>644</v>
      </c>
      <c r="B201" s="9" t="s">
        <v>645</v>
      </c>
      <c r="C201" s="9" t="s">
        <v>639</v>
      </c>
      <c r="D201" s="3" t="str">
        <f>VLOOKUP(C201,Regiones!B$4:C$27,2)</f>
        <v>Comahue</v>
      </c>
      <c r="E201" s="10"/>
      <c r="F201" s="10"/>
      <c r="G201" s="10" t="s">
        <v>4</v>
      </c>
      <c r="H201" s="10"/>
      <c r="I201" s="10" t="s">
        <v>203</v>
      </c>
      <c r="J201" s="10" t="s">
        <v>3</v>
      </c>
      <c r="K201" s="58"/>
      <c r="L201" s="11" t="s">
        <v>3</v>
      </c>
      <c r="M201" s="289">
        <v>10</v>
      </c>
      <c r="N201" s="281" t="str">
        <f t="shared" si="64"/>
        <v>E10</v>
      </c>
      <c r="O201" s="282" t="str">
        <f>VLOOKUP(N201,'Adicional - Op 1'!$A$3:$B$79,2)</f>
        <v>E</v>
      </c>
      <c r="P201" s="293" t="str">
        <f t="shared" si="67"/>
        <v>E</v>
      </c>
      <c r="Q201" s="294" t="str">
        <f t="shared" si="65"/>
        <v>E10</v>
      </c>
      <c r="R201" s="282" t="str">
        <f>IF(OR(Q201='Adicional - Op 2'!$A$6,Q201='Adicional - Op 2'!$A$7, Q201='Adicional - Op 2'!$A$8,Q201='Adicional - Op 2'!$A$9,Q201='Adicional - Op 2'!$A$10,Q201='Adicional - Op 2'!$A$11,Q201='Adicional - Op 2'!$A$12,Q201='Adicional - Op 2'!$A$13,Q201='Adicional - Op 2'!$A$14), "A", "")</f>
        <v/>
      </c>
      <c r="S201" s="282" t="str">
        <f>IF(OR(Q201='Adicional - Op 2'!$A$15,Q201='Adicional - Op 2'!$A$16,Q201='Adicional - Op 2'!$A$17,Q201='Adicional - Op 2'!$A$18,Q201='Adicional - Op 2'!$A$19,Q201='Adicional - Op 2'!$A$20,Q201='Adicional - Op 2'!$A$21,Q201='Adicional - Op 2'!$A$22,Q201='Adicional - Op 2'!$A$23,Q201='Adicional - Op 2'!$A$24,Q201='Adicional - Op 2'!$A$25,Q201='Adicional - Op 2'!$A$26,Q201='Adicional - Op 2'!$A$27,Q201='Adicional - Op 2'!$A$28,Q201='Adicional - Op 2'!$A$29,Q201='Adicional - Op 2'!$A$30),"B","")</f>
        <v/>
      </c>
      <c r="T201" s="282" t="str">
        <f>IF(OR(Q201='Adicional - Op 2'!$A$31,Q201='Adicional - Op 2'!$A$32,Q201='Adicional - Op 2'!$A$33,Q201='Adicional - Op 2'!$A$34),"C","")</f>
        <v/>
      </c>
      <c r="U201" s="282" t="str">
        <f>IF(OR(Q201='Adicional - Op 2'!$A$35,Q201='Adicional - Op 2'!$A$36,Q201='Adicional - Op 2'!$A$37),"D","")</f>
        <v/>
      </c>
      <c r="V201" s="282" t="str">
        <f>IF(OR(Q201='Adicional - Op 2'!$A$38,Q201='Adicional - Op 2'!$A$39,Q201='Adicional - Op 2'!$A$40,Q201='Adicional - Op 2'!$A$41,Q201='Adicional - Op 2'!$A$42,Q201='Adicional - Op 2'!$A$43),"E","")</f>
        <v>E</v>
      </c>
      <c r="W201" s="282" t="str">
        <f>IF(OR(Q201='Adicional - Op 2'!$A$44,Q201='Adicional - Op 2'!$A$45),"F","")</f>
        <v/>
      </c>
      <c r="X201" s="295" t="str">
        <f t="shared" si="66"/>
        <v>E</v>
      </c>
      <c r="Y201" s="296" t="str">
        <f>IF(P201=X201, "OK", MAL)</f>
        <v>OK</v>
      </c>
      <c r="Z201" s="74">
        <v>18691</v>
      </c>
      <c r="AA201" s="12">
        <v>10071</v>
      </c>
      <c r="AB201" s="12">
        <v>3475</v>
      </c>
      <c r="AC201" s="12">
        <v>1205</v>
      </c>
      <c r="AD201" s="12"/>
      <c r="AE201" s="13"/>
      <c r="AF201" s="70" t="str">
        <f t="shared" si="68"/>
        <v>5</v>
      </c>
      <c r="AG201" s="61" t="str">
        <f t="shared" si="69"/>
        <v>5</v>
      </c>
      <c r="AH201" s="61" t="str">
        <f t="shared" si="70"/>
        <v>7</v>
      </c>
      <c r="AI201" s="61" t="str">
        <f t="shared" si="71"/>
        <v>7</v>
      </c>
      <c r="AJ201" s="61" t="str">
        <f t="shared" si="72"/>
        <v/>
      </c>
      <c r="AK201" s="62" t="str">
        <f t="shared" si="73"/>
        <v/>
      </c>
      <c r="AL201" s="77">
        <f t="shared" si="74"/>
        <v>7.1618646630902312</v>
      </c>
      <c r="AM201" s="78">
        <f t="shared" si="75"/>
        <v>10.643918042696109</v>
      </c>
      <c r="AN201" s="78">
        <f t="shared" si="76"/>
        <v>10.549696144786139</v>
      </c>
      <c r="AO201" s="78" t="str">
        <f t="shared" si="77"/>
        <v/>
      </c>
      <c r="AP201" s="79" t="str">
        <f t="shared" si="78"/>
        <v/>
      </c>
      <c r="AQ201" s="1" t="str">
        <f t="shared" si="79"/>
        <v>Comahue5</v>
      </c>
      <c r="AR201" s="1" t="str">
        <f t="shared" si="80"/>
        <v>Neuquén5</v>
      </c>
      <c r="AS201" s="1" t="str">
        <f t="shared" si="81"/>
        <v>Intermedias</v>
      </c>
      <c r="AT201" s="1" t="str">
        <f t="shared" si="82"/>
        <v>Comahue</v>
      </c>
      <c r="AU201" s="1" t="str">
        <f t="shared" ref="AU201:AU264" si="83">IF(AS201="Pequeñas","Pequeñas",CONCATENATE(AS201,AT201))</f>
        <v>IntermediasComahue</v>
      </c>
    </row>
    <row r="202" spans="1:47" x14ac:dyDescent="0.25">
      <c r="A202" s="60" t="s">
        <v>1217</v>
      </c>
      <c r="B202" s="9" t="s">
        <v>515</v>
      </c>
      <c r="C202" s="9" t="s">
        <v>506</v>
      </c>
      <c r="D202" s="3" t="str">
        <f>VLOOKUP(C202,Regiones!B$4:C$27,2)</f>
        <v>Noroeste</v>
      </c>
      <c r="E202" s="10"/>
      <c r="F202" s="10"/>
      <c r="G202" s="10"/>
      <c r="H202" s="10" t="s">
        <v>4</v>
      </c>
      <c r="I202" s="10" t="s">
        <v>203</v>
      </c>
      <c r="J202" s="10" t="s">
        <v>21</v>
      </c>
      <c r="K202" s="58"/>
      <c r="L202" s="11" t="s">
        <v>21</v>
      </c>
      <c r="M202" s="289">
        <v>10</v>
      </c>
      <c r="N202" s="281" t="str">
        <f t="shared" si="64"/>
        <v>C10</v>
      </c>
      <c r="O202" s="282" t="str">
        <f>VLOOKUP(N202,'Adicional - Op 1'!$A$3:$B$79,2)</f>
        <v>C</v>
      </c>
      <c r="P202" s="293" t="str">
        <f t="shared" si="67"/>
        <v>C</v>
      </c>
      <c r="Q202" s="294" t="str">
        <f t="shared" si="65"/>
        <v>C10</v>
      </c>
      <c r="R202" s="282" t="str">
        <f>IF(OR(Q202='Adicional - Op 2'!$A$6,Q202='Adicional - Op 2'!$A$7, Q202='Adicional - Op 2'!$A$8,Q202='Adicional - Op 2'!$A$9,Q202='Adicional - Op 2'!$A$10,Q202='Adicional - Op 2'!$A$11,Q202='Adicional - Op 2'!$A$12,Q202='Adicional - Op 2'!$A$13,Q202='Adicional - Op 2'!$A$14), "A", "")</f>
        <v/>
      </c>
      <c r="S202" s="282" t="str">
        <f>IF(OR(Q202='Adicional - Op 2'!$A$15,Q202='Adicional - Op 2'!$A$16,Q202='Adicional - Op 2'!$A$17,Q202='Adicional - Op 2'!$A$18,Q202='Adicional - Op 2'!$A$19,Q202='Adicional - Op 2'!$A$20,Q202='Adicional - Op 2'!$A$21,Q202='Adicional - Op 2'!$A$22,Q202='Adicional - Op 2'!$A$23,Q202='Adicional - Op 2'!$A$24,Q202='Adicional - Op 2'!$A$25,Q202='Adicional - Op 2'!$A$26,Q202='Adicional - Op 2'!$A$27,Q202='Adicional - Op 2'!$A$28,Q202='Adicional - Op 2'!$A$29,Q202='Adicional - Op 2'!$A$30),"B","")</f>
        <v/>
      </c>
      <c r="T202" s="282" t="str">
        <f>IF(OR(Q202='Adicional - Op 2'!$A$31,Q202='Adicional - Op 2'!$A$32,Q202='Adicional - Op 2'!$A$33,Q202='Adicional - Op 2'!$A$34),"C","")</f>
        <v>C</v>
      </c>
      <c r="U202" s="282" t="str">
        <f>IF(OR(Q202='Adicional - Op 2'!$A$35,Q202='Adicional - Op 2'!$A$36,Q202='Adicional - Op 2'!$A$37),"D","")</f>
        <v/>
      </c>
      <c r="V202" s="282" t="str">
        <f>IF(OR(Q202='Adicional - Op 2'!$A$38,Q202='Adicional - Op 2'!$A$39,Q202='Adicional - Op 2'!$A$40,Q202='Adicional - Op 2'!$A$41,Q202='Adicional - Op 2'!$A$42,Q202='Adicional - Op 2'!$A$43),"E","")</f>
        <v/>
      </c>
      <c r="W202" s="282" t="str">
        <f>IF(OR(Q202='Adicional - Op 2'!$A$44,Q202='Adicional - Op 2'!$A$45),"F","")</f>
        <v/>
      </c>
      <c r="X202" s="295" t="str">
        <f t="shared" si="66"/>
        <v>C</v>
      </c>
      <c r="Y202" s="296" t="str">
        <f>IF(P202=X202, "OK", MAL)</f>
        <v>OK</v>
      </c>
      <c r="Z202" s="74">
        <v>18430</v>
      </c>
      <c r="AA202" s="12">
        <v>17263</v>
      </c>
      <c r="AB202" s="12">
        <v>14446</v>
      </c>
      <c r="AC202" s="12">
        <v>9794</v>
      </c>
      <c r="AD202" s="12">
        <v>7872</v>
      </c>
      <c r="AE202" s="13">
        <v>7266</v>
      </c>
      <c r="AF202" s="70" t="str">
        <f t="shared" si="68"/>
        <v>5</v>
      </c>
      <c r="AG202" s="61" t="str">
        <f t="shared" si="69"/>
        <v>5</v>
      </c>
      <c r="AH202" s="61" t="str">
        <f t="shared" si="70"/>
        <v>5</v>
      </c>
      <c r="AI202" s="61" t="str">
        <f t="shared" si="71"/>
        <v>6</v>
      </c>
      <c r="AJ202" s="61" t="str">
        <f t="shared" si="72"/>
        <v>6</v>
      </c>
      <c r="AK202" s="62" t="str">
        <f t="shared" si="73"/>
        <v>6</v>
      </c>
      <c r="AL202" s="77">
        <f t="shared" si="74"/>
        <v>0.73438694546801986</v>
      </c>
      <c r="AM202" s="78">
        <f t="shared" si="75"/>
        <v>1.7078409823396232</v>
      </c>
      <c r="AN202" s="78">
        <f t="shared" si="76"/>
        <v>3.7489394188212026</v>
      </c>
      <c r="AO202" s="78">
        <f t="shared" si="77"/>
        <v>2.2086145528525472</v>
      </c>
      <c r="AP202" s="79">
        <f t="shared" si="78"/>
        <v>0.80427934778328525</v>
      </c>
      <c r="AQ202" s="1" t="str">
        <f t="shared" si="79"/>
        <v>Noroeste5</v>
      </c>
      <c r="AR202" s="1" t="str">
        <f t="shared" si="80"/>
        <v>Tucumán5</v>
      </c>
      <c r="AS202" s="1" t="str">
        <f t="shared" si="81"/>
        <v>Intermedias</v>
      </c>
      <c r="AT202" s="1" t="str">
        <f t="shared" si="82"/>
        <v>Resto Extra Pampeana</v>
      </c>
      <c r="AU202" s="1" t="str">
        <f t="shared" si="83"/>
        <v>IntermediasResto Extra Pampeana</v>
      </c>
    </row>
    <row r="203" spans="1:47" x14ac:dyDescent="0.25">
      <c r="A203" s="5" t="s">
        <v>87</v>
      </c>
      <c r="B203" s="6" t="s">
        <v>87</v>
      </c>
      <c r="C203" s="6" t="s">
        <v>36</v>
      </c>
      <c r="D203" s="3" t="str">
        <f>VLOOKUP(C203,Regiones!B$4:C$27,2)</f>
        <v>Pampeana</v>
      </c>
      <c r="E203" s="16"/>
      <c r="F203" s="16"/>
      <c r="G203" s="16"/>
      <c r="H203" s="16"/>
      <c r="I203" s="16" t="s">
        <v>203</v>
      </c>
      <c r="J203" s="16" t="s">
        <v>6</v>
      </c>
      <c r="K203" s="58"/>
      <c r="L203" s="4" t="s">
        <v>6</v>
      </c>
      <c r="M203" s="289">
        <v>10</v>
      </c>
      <c r="N203" s="281" t="str">
        <f t="shared" si="64"/>
        <v>F10</v>
      </c>
      <c r="O203" s="282" t="str">
        <f>VLOOKUP(N203,'Adicional - Op 1'!$A$3:$B$79,2)</f>
        <v>F</v>
      </c>
      <c r="P203" s="293" t="str">
        <f t="shared" si="67"/>
        <v>F</v>
      </c>
      <c r="Q203" s="294" t="str">
        <f t="shared" si="65"/>
        <v>F10</v>
      </c>
      <c r="R203" s="282" t="str">
        <f>IF(OR(Q203='Adicional - Op 2'!$A$6,Q203='Adicional - Op 2'!$A$7, Q203='Adicional - Op 2'!$A$8,Q203='Adicional - Op 2'!$A$9,Q203='Adicional - Op 2'!$A$10,Q203='Adicional - Op 2'!$A$11,Q203='Adicional - Op 2'!$A$12,Q203='Adicional - Op 2'!$A$13,Q203='Adicional - Op 2'!$A$14), "A", "")</f>
        <v/>
      </c>
      <c r="S203" s="282" t="str">
        <f>IF(OR(Q203='Adicional - Op 2'!$A$15,Q203='Adicional - Op 2'!$A$16,Q203='Adicional - Op 2'!$A$17,Q203='Adicional - Op 2'!$A$18,Q203='Adicional - Op 2'!$A$19,Q203='Adicional - Op 2'!$A$20,Q203='Adicional - Op 2'!$A$21,Q203='Adicional - Op 2'!$A$22,Q203='Adicional - Op 2'!$A$23,Q203='Adicional - Op 2'!$A$24,Q203='Adicional - Op 2'!$A$25,Q203='Adicional - Op 2'!$A$26,Q203='Adicional - Op 2'!$A$27,Q203='Adicional - Op 2'!$A$28,Q203='Adicional - Op 2'!$A$29,Q203='Adicional - Op 2'!$A$30),"B","")</f>
        <v/>
      </c>
      <c r="T203" s="282" t="str">
        <f>IF(OR(Q203='Adicional - Op 2'!$A$31,Q203='Adicional - Op 2'!$A$32,Q203='Adicional - Op 2'!$A$33,Q203='Adicional - Op 2'!$A$34),"C","")</f>
        <v/>
      </c>
      <c r="U203" s="282" t="str">
        <f>IF(OR(Q203='Adicional - Op 2'!$A$35,Q203='Adicional - Op 2'!$A$36,Q203='Adicional - Op 2'!$A$37),"D","")</f>
        <v/>
      </c>
      <c r="V203" s="282" t="str">
        <f>IF(OR(Q203='Adicional - Op 2'!$A$38,Q203='Adicional - Op 2'!$A$39,Q203='Adicional - Op 2'!$A$40,Q203='Adicional - Op 2'!$A$41,Q203='Adicional - Op 2'!$A$42,Q203='Adicional - Op 2'!$A$43),"E","")</f>
        <v/>
      </c>
      <c r="W203" s="282" t="str">
        <f>IF(OR(Q203='Adicional - Op 2'!$A$44,Q203='Adicional - Op 2'!$A$45),"F","")</f>
        <v>F</v>
      </c>
      <c r="X203" s="295" t="str">
        <f t="shared" si="66"/>
        <v>F</v>
      </c>
      <c r="Y203" s="296" t="str">
        <f>IF(P203=X203, "OK", MAL)</f>
        <v>OK</v>
      </c>
      <c r="Z203" s="73">
        <v>18347</v>
      </c>
      <c r="AA203" s="17">
        <v>17155</v>
      </c>
      <c r="AB203" s="17">
        <v>15200</v>
      </c>
      <c r="AC203" s="17">
        <v>13387</v>
      </c>
      <c r="AD203" s="17">
        <v>10775</v>
      </c>
      <c r="AE203" s="20">
        <v>9218</v>
      </c>
      <c r="AF203" s="70" t="str">
        <f t="shared" si="68"/>
        <v>5</v>
      </c>
      <c r="AG203" s="61" t="str">
        <f t="shared" si="69"/>
        <v>5</v>
      </c>
      <c r="AH203" s="61" t="str">
        <f t="shared" si="70"/>
        <v>5</v>
      </c>
      <c r="AI203" s="61" t="str">
        <f t="shared" si="71"/>
        <v>5</v>
      </c>
      <c r="AJ203" s="61" t="str">
        <f t="shared" si="72"/>
        <v>5</v>
      </c>
      <c r="AK203" s="62" t="str">
        <f t="shared" si="73"/>
        <v>6</v>
      </c>
      <c r="AL203" s="77">
        <f t="shared" si="74"/>
        <v>0.75424403582245869</v>
      </c>
      <c r="AM203" s="78">
        <f t="shared" si="75"/>
        <v>1.1567749292394656</v>
      </c>
      <c r="AN203" s="78">
        <f t="shared" si="76"/>
        <v>1.2100211429452958</v>
      </c>
      <c r="AO203" s="78">
        <f t="shared" si="77"/>
        <v>2.1942824071896894</v>
      </c>
      <c r="AP203" s="79">
        <f t="shared" si="78"/>
        <v>1.5729480313681796</v>
      </c>
      <c r="AQ203" s="1" t="str">
        <f t="shared" si="79"/>
        <v>Pampeana5</v>
      </c>
      <c r="AR203" s="1" t="str">
        <f t="shared" si="80"/>
        <v>Buenos Aires5</v>
      </c>
      <c r="AS203" s="1" t="str">
        <f t="shared" si="81"/>
        <v>Intermedias</v>
      </c>
      <c r="AT203" s="1" t="str">
        <f t="shared" si="82"/>
        <v>Pampeana</v>
      </c>
      <c r="AU203" s="1" t="str">
        <f t="shared" si="83"/>
        <v>IntermediasPampeana</v>
      </c>
    </row>
    <row r="204" spans="1:47" x14ac:dyDescent="0.25">
      <c r="A204" s="5" t="s">
        <v>88</v>
      </c>
      <c r="B204" s="6" t="s">
        <v>89</v>
      </c>
      <c r="C204" s="6" t="s">
        <v>36</v>
      </c>
      <c r="D204" s="3" t="str">
        <f>VLOOKUP(C204,Regiones!B$4:C$27,2)</f>
        <v>Pampeana</v>
      </c>
      <c r="E204" s="16"/>
      <c r="F204" s="16"/>
      <c r="G204" s="16"/>
      <c r="H204" s="16"/>
      <c r="I204" s="16" t="s">
        <v>203</v>
      </c>
      <c r="J204" s="16" t="s">
        <v>6</v>
      </c>
      <c r="K204" s="58"/>
      <c r="L204" s="4" t="s">
        <v>6</v>
      </c>
      <c r="M204" s="289">
        <v>10</v>
      </c>
      <c r="N204" s="281" t="str">
        <f t="shared" si="64"/>
        <v>F10</v>
      </c>
      <c r="O204" s="282" t="str">
        <f>VLOOKUP(N204,'Adicional - Op 1'!$A$3:$B$79,2)</f>
        <v>F</v>
      </c>
      <c r="P204" s="293" t="str">
        <f t="shared" si="67"/>
        <v>F</v>
      </c>
      <c r="Q204" s="294" t="str">
        <f t="shared" si="65"/>
        <v>F10</v>
      </c>
      <c r="R204" s="282" t="str">
        <f>IF(OR(Q204='Adicional - Op 2'!$A$6,Q204='Adicional - Op 2'!$A$7, Q204='Adicional - Op 2'!$A$8,Q204='Adicional - Op 2'!$A$9,Q204='Adicional - Op 2'!$A$10,Q204='Adicional - Op 2'!$A$11,Q204='Adicional - Op 2'!$A$12,Q204='Adicional - Op 2'!$A$13,Q204='Adicional - Op 2'!$A$14), "A", "")</f>
        <v/>
      </c>
      <c r="S204" s="282" t="str">
        <f>IF(OR(Q204='Adicional - Op 2'!$A$15,Q204='Adicional - Op 2'!$A$16,Q204='Adicional - Op 2'!$A$17,Q204='Adicional - Op 2'!$A$18,Q204='Adicional - Op 2'!$A$19,Q204='Adicional - Op 2'!$A$20,Q204='Adicional - Op 2'!$A$21,Q204='Adicional - Op 2'!$A$22,Q204='Adicional - Op 2'!$A$23,Q204='Adicional - Op 2'!$A$24,Q204='Adicional - Op 2'!$A$25,Q204='Adicional - Op 2'!$A$26,Q204='Adicional - Op 2'!$A$27,Q204='Adicional - Op 2'!$A$28,Q204='Adicional - Op 2'!$A$29,Q204='Adicional - Op 2'!$A$30),"B","")</f>
        <v/>
      </c>
      <c r="T204" s="282" t="str">
        <f>IF(OR(Q204='Adicional - Op 2'!$A$31,Q204='Adicional - Op 2'!$A$32,Q204='Adicional - Op 2'!$A$33,Q204='Adicional - Op 2'!$A$34),"C","")</f>
        <v/>
      </c>
      <c r="U204" s="282" t="str">
        <f>IF(OR(Q204='Adicional - Op 2'!$A$35,Q204='Adicional - Op 2'!$A$36,Q204='Adicional - Op 2'!$A$37),"D","")</f>
        <v/>
      </c>
      <c r="V204" s="282" t="str">
        <f>IF(OR(Q204='Adicional - Op 2'!$A$38,Q204='Adicional - Op 2'!$A$39,Q204='Adicional - Op 2'!$A$40,Q204='Adicional - Op 2'!$A$41,Q204='Adicional - Op 2'!$A$42,Q204='Adicional - Op 2'!$A$43),"E","")</f>
        <v/>
      </c>
      <c r="W204" s="282" t="str">
        <f>IF(OR(Q204='Adicional - Op 2'!$A$44,Q204='Adicional - Op 2'!$A$45),"F","")</f>
        <v>F</v>
      </c>
      <c r="X204" s="295" t="str">
        <f t="shared" si="66"/>
        <v>F</v>
      </c>
      <c r="Y204" s="296" t="str">
        <f>IF(P204=X204, "OK", MAL)</f>
        <v>OK</v>
      </c>
      <c r="Z204" s="73">
        <v>18275</v>
      </c>
      <c r="AA204" s="17">
        <v>16270</v>
      </c>
      <c r="AB204" s="17">
        <v>13084</v>
      </c>
      <c r="AC204" s="17">
        <v>11311</v>
      </c>
      <c r="AD204" s="17">
        <v>8884</v>
      </c>
      <c r="AE204" s="20">
        <v>7120</v>
      </c>
      <c r="AF204" s="70" t="str">
        <f t="shared" si="68"/>
        <v>5</v>
      </c>
      <c r="AG204" s="61" t="str">
        <f t="shared" si="69"/>
        <v>5</v>
      </c>
      <c r="AH204" s="61" t="str">
        <f t="shared" si="70"/>
        <v>5</v>
      </c>
      <c r="AI204" s="61" t="str">
        <f t="shared" si="71"/>
        <v>5</v>
      </c>
      <c r="AJ204" s="61" t="str">
        <f t="shared" si="72"/>
        <v>6</v>
      </c>
      <c r="AK204" s="62" t="str">
        <f t="shared" si="73"/>
        <v>6</v>
      </c>
      <c r="AL204" s="77">
        <f t="shared" si="74"/>
        <v>1.3083857041019575</v>
      </c>
      <c r="AM204" s="78">
        <f t="shared" si="75"/>
        <v>2.0932113458617652</v>
      </c>
      <c r="AN204" s="78">
        <f t="shared" si="76"/>
        <v>1.3884753114874797</v>
      </c>
      <c r="AO204" s="78">
        <f t="shared" si="77"/>
        <v>2.4446410887340799</v>
      </c>
      <c r="AP204" s="79">
        <f t="shared" si="78"/>
        <v>2.2381201733115983</v>
      </c>
      <c r="AQ204" s="1" t="str">
        <f t="shared" si="79"/>
        <v>Pampeana5</v>
      </c>
      <c r="AR204" s="1" t="str">
        <f t="shared" si="80"/>
        <v>Buenos Aires5</v>
      </c>
      <c r="AS204" s="1" t="str">
        <f t="shared" si="81"/>
        <v>Intermedias</v>
      </c>
      <c r="AT204" s="1" t="str">
        <f t="shared" si="82"/>
        <v>Pampeana</v>
      </c>
      <c r="AU204" s="1" t="str">
        <f t="shared" si="83"/>
        <v>IntermediasPampeana</v>
      </c>
    </row>
    <row r="205" spans="1:47" x14ac:dyDescent="0.25">
      <c r="A205" s="5" t="s">
        <v>90</v>
      </c>
      <c r="B205" s="6" t="s">
        <v>90</v>
      </c>
      <c r="C205" s="6" t="s">
        <v>36</v>
      </c>
      <c r="D205" s="3" t="str">
        <f>VLOOKUP(C205,Regiones!B$4:C$27,2)</f>
        <v>Pampeana</v>
      </c>
      <c r="E205" s="16" t="s">
        <v>2</v>
      </c>
      <c r="F205" s="16"/>
      <c r="G205" s="16"/>
      <c r="H205" s="16"/>
      <c r="I205" s="16" t="s">
        <v>203</v>
      </c>
      <c r="J205" s="16" t="s">
        <v>6</v>
      </c>
      <c r="K205" s="58"/>
      <c r="L205" s="4" t="s">
        <v>6</v>
      </c>
      <c r="M205" s="289">
        <v>10</v>
      </c>
      <c r="N205" s="281" t="str">
        <f t="shared" si="64"/>
        <v>F10</v>
      </c>
      <c r="O205" s="282" t="str">
        <f>VLOOKUP(N205,'Adicional - Op 1'!$A$3:$B$79,2)</f>
        <v>F</v>
      </c>
      <c r="P205" s="293" t="str">
        <f t="shared" si="67"/>
        <v>F</v>
      </c>
      <c r="Q205" s="294" t="str">
        <f t="shared" si="65"/>
        <v>F10</v>
      </c>
      <c r="R205" s="282" t="str">
        <f>IF(OR(Q205='Adicional - Op 2'!$A$6,Q205='Adicional - Op 2'!$A$7, Q205='Adicional - Op 2'!$A$8,Q205='Adicional - Op 2'!$A$9,Q205='Adicional - Op 2'!$A$10,Q205='Adicional - Op 2'!$A$11,Q205='Adicional - Op 2'!$A$12,Q205='Adicional - Op 2'!$A$13,Q205='Adicional - Op 2'!$A$14), "A", "")</f>
        <v/>
      </c>
      <c r="S205" s="282" t="str">
        <f>IF(OR(Q205='Adicional - Op 2'!$A$15,Q205='Adicional - Op 2'!$A$16,Q205='Adicional - Op 2'!$A$17,Q205='Adicional - Op 2'!$A$18,Q205='Adicional - Op 2'!$A$19,Q205='Adicional - Op 2'!$A$20,Q205='Adicional - Op 2'!$A$21,Q205='Adicional - Op 2'!$A$22,Q205='Adicional - Op 2'!$A$23,Q205='Adicional - Op 2'!$A$24,Q205='Adicional - Op 2'!$A$25,Q205='Adicional - Op 2'!$A$26,Q205='Adicional - Op 2'!$A$27,Q205='Adicional - Op 2'!$A$28,Q205='Adicional - Op 2'!$A$29,Q205='Adicional - Op 2'!$A$30),"B","")</f>
        <v/>
      </c>
      <c r="T205" s="282" t="str">
        <f>IF(OR(Q205='Adicional - Op 2'!$A$31,Q205='Adicional - Op 2'!$A$32,Q205='Adicional - Op 2'!$A$33,Q205='Adicional - Op 2'!$A$34),"C","")</f>
        <v/>
      </c>
      <c r="U205" s="282" t="str">
        <f>IF(OR(Q205='Adicional - Op 2'!$A$35,Q205='Adicional - Op 2'!$A$36,Q205='Adicional - Op 2'!$A$37),"D","")</f>
        <v/>
      </c>
      <c r="V205" s="282" t="str">
        <f>IF(OR(Q205='Adicional - Op 2'!$A$38,Q205='Adicional - Op 2'!$A$39,Q205='Adicional - Op 2'!$A$40,Q205='Adicional - Op 2'!$A$41,Q205='Adicional - Op 2'!$A$42,Q205='Adicional - Op 2'!$A$43),"E","")</f>
        <v/>
      </c>
      <c r="W205" s="282" t="str">
        <f>IF(OR(Q205='Adicional - Op 2'!$A$44,Q205='Adicional - Op 2'!$A$45),"F","")</f>
        <v>F</v>
      </c>
      <c r="X205" s="295" t="str">
        <f t="shared" si="66"/>
        <v>F</v>
      </c>
      <c r="Y205" s="296" t="str">
        <f>IF(P205=X205, "OK", MAL)</f>
        <v>OK</v>
      </c>
      <c r="Z205" s="73">
        <v>18089</v>
      </c>
      <c r="AA205" s="17">
        <v>16763</v>
      </c>
      <c r="AB205" s="17">
        <v>14717</v>
      </c>
      <c r="AC205" s="17">
        <v>13485</v>
      </c>
      <c r="AD205" s="17">
        <v>10280</v>
      </c>
      <c r="AE205" s="20">
        <v>8693</v>
      </c>
      <c r="AF205" s="70" t="str">
        <f t="shared" si="68"/>
        <v>5</v>
      </c>
      <c r="AG205" s="61" t="str">
        <f t="shared" si="69"/>
        <v>5</v>
      </c>
      <c r="AH205" s="61" t="str">
        <f t="shared" si="70"/>
        <v>5</v>
      </c>
      <c r="AI205" s="61" t="str">
        <f t="shared" si="71"/>
        <v>5</v>
      </c>
      <c r="AJ205" s="61" t="str">
        <f t="shared" si="72"/>
        <v>5</v>
      </c>
      <c r="AK205" s="62" t="str">
        <f t="shared" si="73"/>
        <v>6</v>
      </c>
      <c r="AL205" s="77">
        <f t="shared" si="74"/>
        <v>0.85520147926616064</v>
      </c>
      <c r="AM205" s="78">
        <f t="shared" si="75"/>
        <v>1.2450519418061239</v>
      </c>
      <c r="AN205" s="78">
        <f t="shared" si="76"/>
        <v>0.83132789541012064</v>
      </c>
      <c r="AO205" s="78">
        <f t="shared" si="77"/>
        <v>2.7509352623686989</v>
      </c>
      <c r="AP205" s="79">
        <f t="shared" si="78"/>
        <v>1.690959122033463</v>
      </c>
      <c r="AQ205" s="1" t="str">
        <f t="shared" si="79"/>
        <v>Pampeana5</v>
      </c>
      <c r="AR205" s="1" t="str">
        <f t="shared" si="80"/>
        <v>Buenos Aires5</v>
      </c>
      <c r="AS205" s="1" t="str">
        <f t="shared" si="81"/>
        <v>Intermedias</v>
      </c>
      <c r="AT205" s="1" t="str">
        <f t="shared" si="82"/>
        <v>Pampeana</v>
      </c>
      <c r="AU205" s="1" t="str">
        <f t="shared" si="83"/>
        <v>IntermediasPampeana</v>
      </c>
    </row>
    <row r="206" spans="1:47" x14ac:dyDescent="0.25">
      <c r="A206" s="5" t="s">
        <v>593</v>
      </c>
      <c r="B206" s="6" t="s">
        <v>755</v>
      </c>
      <c r="C206" s="6" t="s">
        <v>753</v>
      </c>
      <c r="D206" s="3" t="str">
        <f>VLOOKUP(C206,Regiones!B$4:C$27,2)</f>
        <v>Patagonia</v>
      </c>
      <c r="E206" s="16"/>
      <c r="F206" s="16"/>
      <c r="G206" s="16" t="s">
        <v>4</v>
      </c>
      <c r="H206" s="16" t="s">
        <v>4</v>
      </c>
      <c r="I206" s="16" t="s">
        <v>203</v>
      </c>
      <c r="J206" s="16" t="s">
        <v>6</v>
      </c>
      <c r="K206" s="58"/>
      <c r="L206" s="4" t="s">
        <v>6</v>
      </c>
      <c r="M206" s="289">
        <v>10</v>
      </c>
      <c r="N206" s="281" t="str">
        <f t="shared" si="64"/>
        <v>F10</v>
      </c>
      <c r="O206" s="282" t="str">
        <f>VLOOKUP(N206,'Adicional - Op 1'!$A$3:$B$79,2)</f>
        <v>F</v>
      </c>
      <c r="P206" s="293" t="str">
        <f t="shared" si="67"/>
        <v>F</v>
      </c>
      <c r="Q206" s="294" t="str">
        <f t="shared" si="65"/>
        <v>F10</v>
      </c>
      <c r="R206" s="282" t="str">
        <f>IF(OR(Q206='Adicional - Op 2'!$A$6,Q206='Adicional - Op 2'!$A$7, Q206='Adicional - Op 2'!$A$8,Q206='Adicional - Op 2'!$A$9,Q206='Adicional - Op 2'!$A$10,Q206='Adicional - Op 2'!$A$11,Q206='Adicional - Op 2'!$A$12,Q206='Adicional - Op 2'!$A$13,Q206='Adicional - Op 2'!$A$14), "A", "")</f>
        <v/>
      </c>
      <c r="S206" s="282" t="str">
        <f>IF(OR(Q206='Adicional - Op 2'!$A$15,Q206='Adicional - Op 2'!$A$16,Q206='Adicional - Op 2'!$A$17,Q206='Adicional - Op 2'!$A$18,Q206='Adicional - Op 2'!$A$19,Q206='Adicional - Op 2'!$A$20,Q206='Adicional - Op 2'!$A$21,Q206='Adicional - Op 2'!$A$22,Q206='Adicional - Op 2'!$A$23,Q206='Adicional - Op 2'!$A$24,Q206='Adicional - Op 2'!$A$25,Q206='Adicional - Op 2'!$A$26,Q206='Adicional - Op 2'!$A$27,Q206='Adicional - Op 2'!$A$28,Q206='Adicional - Op 2'!$A$29,Q206='Adicional - Op 2'!$A$30),"B","")</f>
        <v/>
      </c>
      <c r="T206" s="282" t="str">
        <f>IF(OR(Q206='Adicional - Op 2'!$A$31,Q206='Adicional - Op 2'!$A$32,Q206='Adicional - Op 2'!$A$33,Q206='Adicional - Op 2'!$A$34),"C","")</f>
        <v/>
      </c>
      <c r="U206" s="282" t="str">
        <f>IF(OR(Q206='Adicional - Op 2'!$A$35,Q206='Adicional - Op 2'!$A$36,Q206='Adicional - Op 2'!$A$37),"D","")</f>
        <v/>
      </c>
      <c r="V206" s="282" t="str">
        <f>IF(OR(Q206='Adicional - Op 2'!$A$38,Q206='Adicional - Op 2'!$A$39,Q206='Adicional - Op 2'!$A$40,Q206='Adicional - Op 2'!$A$41,Q206='Adicional - Op 2'!$A$42,Q206='Adicional - Op 2'!$A$43),"E","")</f>
        <v/>
      </c>
      <c r="W206" s="282" t="str">
        <f>IF(OR(Q206='Adicional - Op 2'!$A$44,Q206='Adicional - Op 2'!$A$45),"F","")</f>
        <v>F</v>
      </c>
      <c r="X206" s="295" t="str">
        <f t="shared" si="66"/>
        <v>F</v>
      </c>
      <c r="Y206" s="296" t="str">
        <f>IF(P206=X206, "OK", MAL)</f>
        <v>OK</v>
      </c>
      <c r="Z206" s="74">
        <v>17821</v>
      </c>
      <c r="AA206" s="12">
        <v>9303</v>
      </c>
      <c r="AB206" s="12">
        <v>6328</v>
      </c>
      <c r="AC206" s="12">
        <v>3200</v>
      </c>
      <c r="AD206" s="12">
        <v>2151</v>
      </c>
      <c r="AE206" s="13">
        <v>1880</v>
      </c>
      <c r="AF206" s="70" t="str">
        <f t="shared" si="68"/>
        <v>5</v>
      </c>
      <c r="AG206" s="61" t="str">
        <f t="shared" si="69"/>
        <v>6</v>
      </c>
      <c r="AH206" s="61" t="str">
        <f t="shared" si="70"/>
        <v>6</v>
      </c>
      <c r="AI206" s="61" t="str">
        <f t="shared" si="71"/>
        <v>7</v>
      </c>
      <c r="AJ206" s="61" t="str">
        <f t="shared" si="72"/>
        <v>7</v>
      </c>
      <c r="AK206" s="62" t="str">
        <f t="shared" si="73"/>
        <v>7</v>
      </c>
      <c r="AL206" s="77">
        <f t="shared" si="74"/>
        <v>7.5420209167700909</v>
      </c>
      <c r="AM206" s="78">
        <f t="shared" si="75"/>
        <v>3.7309648154444126</v>
      </c>
      <c r="AN206" s="78">
        <f t="shared" si="76"/>
        <v>6.6697640595856162</v>
      </c>
      <c r="AO206" s="78">
        <f t="shared" si="77"/>
        <v>4.052125669616391</v>
      </c>
      <c r="AP206" s="79">
        <f t="shared" si="78"/>
        <v>1.3557183723471038</v>
      </c>
      <c r="AQ206" s="1" t="str">
        <f t="shared" si="79"/>
        <v>Patagonia5</v>
      </c>
      <c r="AR206" s="1" t="str">
        <f t="shared" si="80"/>
        <v>Santa Cruz5</v>
      </c>
      <c r="AS206" s="1" t="str">
        <f t="shared" si="81"/>
        <v>Intermedias</v>
      </c>
      <c r="AT206" s="1" t="str">
        <f t="shared" si="82"/>
        <v>Patagonia</v>
      </c>
      <c r="AU206" s="1" t="str">
        <f t="shared" si="83"/>
        <v>IntermediasPatagonia</v>
      </c>
    </row>
    <row r="207" spans="1:47" x14ac:dyDescent="0.25">
      <c r="A207" s="5" t="s">
        <v>441</v>
      </c>
      <c r="B207" s="6" t="s">
        <v>11</v>
      </c>
      <c r="C207" s="6" t="s">
        <v>429</v>
      </c>
      <c r="D207" s="3" t="str">
        <f>VLOOKUP(C207,Regiones!B$4:C$27,2)</f>
        <v>Pampeana</v>
      </c>
      <c r="E207" s="16"/>
      <c r="F207" s="16"/>
      <c r="G207" s="16"/>
      <c r="H207" s="16" t="s">
        <v>4</v>
      </c>
      <c r="I207" s="16" t="s">
        <v>203</v>
      </c>
      <c r="J207" s="16" t="s">
        <v>6</v>
      </c>
      <c r="K207" s="58"/>
      <c r="L207" s="4" t="s">
        <v>6</v>
      </c>
      <c r="M207" s="289">
        <v>10</v>
      </c>
      <c r="N207" s="281" t="str">
        <f t="shared" si="64"/>
        <v>F10</v>
      </c>
      <c r="O207" s="282" t="str">
        <f>VLOOKUP(N207,'Adicional - Op 1'!$A$3:$B$79,2)</f>
        <v>F</v>
      </c>
      <c r="P207" s="293" t="str">
        <f t="shared" si="67"/>
        <v>F</v>
      </c>
      <c r="Q207" s="294" t="str">
        <f t="shared" si="65"/>
        <v>F10</v>
      </c>
      <c r="R207" s="282" t="str">
        <f>IF(OR(Q207='Adicional - Op 2'!$A$6,Q207='Adicional - Op 2'!$A$7, Q207='Adicional - Op 2'!$A$8,Q207='Adicional - Op 2'!$A$9,Q207='Adicional - Op 2'!$A$10,Q207='Adicional - Op 2'!$A$11,Q207='Adicional - Op 2'!$A$12,Q207='Adicional - Op 2'!$A$13,Q207='Adicional - Op 2'!$A$14), "A", "")</f>
        <v/>
      </c>
      <c r="S207" s="282" t="str">
        <f>IF(OR(Q207='Adicional - Op 2'!$A$15,Q207='Adicional - Op 2'!$A$16,Q207='Adicional - Op 2'!$A$17,Q207='Adicional - Op 2'!$A$18,Q207='Adicional - Op 2'!$A$19,Q207='Adicional - Op 2'!$A$20,Q207='Adicional - Op 2'!$A$21,Q207='Adicional - Op 2'!$A$22,Q207='Adicional - Op 2'!$A$23,Q207='Adicional - Op 2'!$A$24,Q207='Adicional - Op 2'!$A$25,Q207='Adicional - Op 2'!$A$26,Q207='Adicional - Op 2'!$A$27,Q207='Adicional - Op 2'!$A$28,Q207='Adicional - Op 2'!$A$29,Q207='Adicional - Op 2'!$A$30),"B","")</f>
        <v/>
      </c>
      <c r="T207" s="282" t="str">
        <f>IF(OR(Q207='Adicional - Op 2'!$A$31,Q207='Adicional - Op 2'!$A$32,Q207='Adicional - Op 2'!$A$33,Q207='Adicional - Op 2'!$A$34),"C","")</f>
        <v/>
      </c>
      <c r="U207" s="282" t="str">
        <f>IF(OR(Q207='Adicional - Op 2'!$A$35,Q207='Adicional - Op 2'!$A$36,Q207='Adicional - Op 2'!$A$37),"D","")</f>
        <v/>
      </c>
      <c r="V207" s="282" t="str">
        <f>IF(OR(Q207='Adicional - Op 2'!$A$38,Q207='Adicional - Op 2'!$A$39,Q207='Adicional - Op 2'!$A$40,Q207='Adicional - Op 2'!$A$41,Q207='Adicional - Op 2'!$A$42,Q207='Adicional - Op 2'!$A$43),"E","")</f>
        <v/>
      </c>
      <c r="W207" s="282" t="str">
        <f>IF(OR(Q207='Adicional - Op 2'!$A$44,Q207='Adicional - Op 2'!$A$45),"F","")</f>
        <v>F</v>
      </c>
      <c r="X207" s="295" t="str">
        <f t="shared" si="66"/>
        <v>F</v>
      </c>
      <c r="Y207" s="296" t="str">
        <f>IF(P207=X207, "OK", MAL)</f>
        <v>OK</v>
      </c>
      <c r="Z207" s="73">
        <v>17791</v>
      </c>
      <c r="AA207" s="17">
        <v>17658</v>
      </c>
      <c r="AB207" s="17">
        <v>17065</v>
      </c>
      <c r="AC207" s="17">
        <v>14816</v>
      </c>
      <c r="AD207" s="17">
        <v>11525</v>
      </c>
      <c r="AE207" s="20">
        <v>9500</v>
      </c>
      <c r="AF207" s="70" t="str">
        <f t="shared" si="68"/>
        <v>5</v>
      </c>
      <c r="AG207" s="61" t="str">
        <f t="shared" si="69"/>
        <v>5</v>
      </c>
      <c r="AH207" s="61" t="str">
        <f t="shared" si="70"/>
        <v>5</v>
      </c>
      <c r="AI207" s="61" t="str">
        <f t="shared" si="71"/>
        <v>5</v>
      </c>
      <c r="AJ207" s="61" t="str">
        <f t="shared" si="72"/>
        <v>5</v>
      </c>
      <c r="AK207" s="62" t="str">
        <f t="shared" si="73"/>
        <v>6</v>
      </c>
      <c r="AL207" s="77">
        <f t="shared" si="74"/>
        <v>8.3970055857988682E-2</v>
      </c>
      <c r="AM207" s="78">
        <f t="shared" si="75"/>
        <v>0.32523645816033325</v>
      </c>
      <c r="AN207" s="78">
        <f t="shared" si="76"/>
        <v>1.3472705995403151</v>
      </c>
      <c r="AO207" s="78">
        <f t="shared" si="77"/>
        <v>2.543704686864849</v>
      </c>
      <c r="AP207" s="79">
        <f t="shared" si="78"/>
        <v>1.9510570225952202</v>
      </c>
      <c r="AQ207" s="1" t="str">
        <f t="shared" si="79"/>
        <v>Pampeana5</v>
      </c>
      <c r="AR207" s="1" t="str">
        <f t="shared" si="80"/>
        <v>Entre Ríos5</v>
      </c>
      <c r="AS207" s="1" t="str">
        <f t="shared" si="81"/>
        <v>Intermedias</v>
      </c>
      <c r="AT207" s="1" t="str">
        <f t="shared" si="82"/>
        <v>Pampeana</v>
      </c>
      <c r="AU207" s="1" t="str">
        <f t="shared" si="83"/>
        <v>IntermediasPampeana</v>
      </c>
    </row>
    <row r="208" spans="1:47" x14ac:dyDescent="0.25">
      <c r="A208" s="60" t="s">
        <v>787</v>
      </c>
      <c r="B208" s="9" t="s">
        <v>413</v>
      </c>
      <c r="C208" s="9" t="s">
        <v>767</v>
      </c>
      <c r="D208" s="3" t="str">
        <f>VLOOKUP(C208,Regiones!B$4:C$27,2)</f>
        <v>Pampeana</v>
      </c>
      <c r="E208" s="10"/>
      <c r="F208" s="10"/>
      <c r="G208" s="10"/>
      <c r="H208" s="10" t="s">
        <v>4</v>
      </c>
      <c r="I208" s="10" t="s">
        <v>203</v>
      </c>
      <c r="J208" s="10" t="s">
        <v>6</v>
      </c>
      <c r="K208" s="58"/>
      <c r="L208" s="11" t="s">
        <v>6</v>
      </c>
      <c r="M208" s="289">
        <v>10</v>
      </c>
      <c r="N208" s="281" t="str">
        <f t="shared" si="64"/>
        <v>F10</v>
      </c>
      <c r="O208" s="282" t="str">
        <f>VLOOKUP(N208,'Adicional - Op 1'!$A$3:$B$79,2)</f>
        <v>F</v>
      </c>
      <c r="P208" s="293" t="str">
        <f t="shared" si="67"/>
        <v>F</v>
      </c>
      <c r="Q208" s="294" t="str">
        <f t="shared" si="65"/>
        <v>F10</v>
      </c>
      <c r="R208" s="282" t="str">
        <f>IF(OR(Q208='Adicional - Op 2'!$A$6,Q208='Adicional - Op 2'!$A$7, Q208='Adicional - Op 2'!$A$8,Q208='Adicional - Op 2'!$A$9,Q208='Adicional - Op 2'!$A$10,Q208='Adicional - Op 2'!$A$11,Q208='Adicional - Op 2'!$A$12,Q208='Adicional - Op 2'!$A$13,Q208='Adicional - Op 2'!$A$14), "A", "")</f>
        <v/>
      </c>
      <c r="S208" s="282" t="str">
        <f>IF(OR(Q208='Adicional - Op 2'!$A$15,Q208='Adicional - Op 2'!$A$16,Q208='Adicional - Op 2'!$A$17,Q208='Adicional - Op 2'!$A$18,Q208='Adicional - Op 2'!$A$19,Q208='Adicional - Op 2'!$A$20,Q208='Adicional - Op 2'!$A$21,Q208='Adicional - Op 2'!$A$22,Q208='Adicional - Op 2'!$A$23,Q208='Adicional - Op 2'!$A$24,Q208='Adicional - Op 2'!$A$25,Q208='Adicional - Op 2'!$A$26,Q208='Adicional - Op 2'!$A$27,Q208='Adicional - Op 2'!$A$28,Q208='Adicional - Op 2'!$A$29,Q208='Adicional - Op 2'!$A$30),"B","")</f>
        <v/>
      </c>
      <c r="T208" s="282" t="str">
        <f>IF(OR(Q208='Adicional - Op 2'!$A$31,Q208='Adicional - Op 2'!$A$32,Q208='Adicional - Op 2'!$A$33,Q208='Adicional - Op 2'!$A$34),"C","")</f>
        <v/>
      </c>
      <c r="U208" s="282" t="str">
        <f>IF(OR(Q208='Adicional - Op 2'!$A$35,Q208='Adicional - Op 2'!$A$36,Q208='Adicional - Op 2'!$A$37),"D","")</f>
        <v/>
      </c>
      <c r="V208" s="282" t="str">
        <f>IF(OR(Q208='Adicional - Op 2'!$A$38,Q208='Adicional - Op 2'!$A$39,Q208='Adicional - Op 2'!$A$40,Q208='Adicional - Op 2'!$A$41,Q208='Adicional - Op 2'!$A$42,Q208='Adicional - Op 2'!$A$43),"E","")</f>
        <v/>
      </c>
      <c r="W208" s="282" t="str">
        <f>IF(OR(Q208='Adicional - Op 2'!$A$44,Q208='Adicional - Op 2'!$A$45),"F","")</f>
        <v>F</v>
      </c>
      <c r="X208" s="295" t="str">
        <f t="shared" si="66"/>
        <v>F</v>
      </c>
      <c r="Y208" s="296" t="str">
        <f>IF(P208=X208, "OK", MAL)</f>
        <v>OK</v>
      </c>
      <c r="Z208" s="74">
        <v>17615</v>
      </c>
      <c r="AA208" s="12">
        <v>16303</v>
      </c>
      <c r="AB208" s="12">
        <v>14108</v>
      </c>
      <c r="AC208" s="12">
        <v>11532</v>
      </c>
      <c r="AD208" s="12">
        <v>10625</v>
      </c>
      <c r="AE208" s="13">
        <v>8509</v>
      </c>
      <c r="AF208" s="70" t="str">
        <f t="shared" si="68"/>
        <v>5</v>
      </c>
      <c r="AG208" s="61" t="str">
        <f t="shared" si="69"/>
        <v>5</v>
      </c>
      <c r="AH208" s="61" t="str">
        <f t="shared" si="70"/>
        <v>5</v>
      </c>
      <c r="AI208" s="61" t="str">
        <f t="shared" si="71"/>
        <v>5</v>
      </c>
      <c r="AJ208" s="61" t="str">
        <f t="shared" si="72"/>
        <v>5</v>
      </c>
      <c r="AK208" s="62" t="str">
        <f t="shared" si="73"/>
        <v>6</v>
      </c>
      <c r="AL208" s="77">
        <f t="shared" si="74"/>
        <v>0.869549318727039</v>
      </c>
      <c r="AM208" s="78">
        <f t="shared" si="75"/>
        <v>1.3840834272638269</v>
      </c>
      <c r="AN208" s="78">
        <f t="shared" si="76"/>
        <v>1.9275872513224108</v>
      </c>
      <c r="AO208" s="78">
        <f t="shared" si="77"/>
        <v>0.82252495057524422</v>
      </c>
      <c r="AP208" s="79">
        <f t="shared" si="78"/>
        <v>2.2456973961601823</v>
      </c>
      <c r="AQ208" s="1" t="str">
        <f t="shared" si="79"/>
        <v>Pampeana5</v>
      </c>
      <c r="AR208" s="1" t="str">
        <f t="shared" si="80"/>
        <v>Santa Fe5</v>
      </c>
      <c r="AS208" s="1" t="str">
        <f t="shared" si="81"/>
        <v>Intermedias</v>
      </c>
      <c r="AT208" s="1" t="str">
        <f t="shared" si="82"/>
        <v>Pampeana</v>
      </c>
      <c r="AU208" s="1" t="str">
        <f t="shared" si="83"/>
        <v>IntermediasPampeana</v>
      </c>
    </row>
    <row r="209" spans="1:47" x14ac:dyDescent="0.25">
      <c r="A209" s="60" t="s">
        <v>666</v>
      </c>
      <c r="B209" s="9" t="s">
        <v>313</v>
      </c>
      <c r="C209" s="9" t="s">
        <v>662</v>
      </c>
      <c r="D209" s="3" t="str">
        <f>VLOOKUP(C209,Regiones!B$4:C$27,2)</f>
        <v>Comahue</v>
      </c>
      <c r="E209" s="10"/>
      <c r="F209" s="10"/>
      <c r="G209" s="10" t="s">
        <v>4</v>
      </c>
      <c r="H209" s="44"/>
      <c r="I209" s="10" t="s">
        <v>203</v>
      </c>
      <c r="J209" s="10" t="s">
        <v>6</v>
      </c>
      <c r="K209" s="58"/>
      <c r="L209" s="11" t="s">
        <v>6</v>
      </c>
      <c r="M209" s="289">
        <v>10</v>
      </c>
      <c r="N209" s="281" t="str">
        <f t="shared" si="64"/>
        <v>F10</v>
      </c>
      <c r="O209" s="282" t="str">
        <f>VLOOKUP(N209,'Adicional - Op 1'!$A$3:$B$79,2)</f>
        <v>F</v>
      </c>
      <c r="P209" s="293" t="str">
        <f t="shared" si="67"/>
        <v>F</v>
      </c>
      <c r="Q209" s="294" t="str">
        <f t="shared" si="65"/>
        <v>F10</v>
      </c>
      <c r="R209" s="282" t="str">
        <f>IF(OR(Q209='Adicional - Op 2'!$A$6,Q209='Adicional - Op 2'!$A$7, Q209='Adicional - Op 2'!$A$8,Q209='Adicional - Op 2'!$A$9,Q209='Adicional - Op 2'!$A$10,Q209='Adicional - Op 2'!$A$11,Q209='Adicional - Op 2'!$A$12,Q209='Adicional - Op 2'!$A$13,Q209='Adicional - Op 2'!$A$14), "A", "")</f>
        <v/>
      </c>
      <c r="S209" s="282" t="str">
        <f>IF(OR(Q209='Adicional - Op 2'!$A$15,Q209='Adicional - Op 2'!$A$16,Q209='Adicional - Op 2'!$A$17,Q209='Adicional - Op 2'!$A$18,Q209='Adicional - Op 2'!$A$19,Q209='Adicional - Op 2'!$A$20,Q209='Adicional - Op 2'!$A$21,Q209='Adicional - Op 2'!$A$22,Q209='Adicional - Op 2'!$A$23,Q209='Adicional - Op 2'!$A$24,Q209='Adicional - Op 2'!$A$25,Q209='Adicional - Op 2'!$A$26,Q209='Adicional - Op 2'!$A$27,Q209='Adicional - Op 2'!$A$28,Q209='Adicional - Op 2'!$A$29,Q209='Adicional - Op 2'!$A$30),"B","")</f>
        <v/>
      </c>
      <c r="T209" s="282" t="str">
        <f>IF(OR(Q209='Adicional - Op 2'!$A$31,Q209='Adicional - Op 2'!$A$32,Q209='Adicional - Op 2'!$A$33,Q209='Adicional - Op 2'!$A$34),"C","")</f>
        <v/>
      </c>
      <c r="U209" s="282" t="str">
        <f>IF(OR(Q209='Adicional - Op 2'!$A$35,Q209='Adicional - Op 2'!$A$36,Q209='Adicional - Op 2'!$A$37),"D","")</f>
        <v/>
      </c>
      <c r="V209" s="282" t="str">
        <f>IF(OR(Q209='Adicional - Op 2'!$A$38,Q209='Adicional - Op 2'!$A$39,Q209='Adicional - Op 2'!$A$40,Q209='Adicional - Op 2'!$A$41,Q209='Adicional - Op 2'!$A$42,Q209='Adicional - Op 2'!$A$43),"E","")</f>
        <v/>
      </c>
      <c r="W209" s="282" t="str">
        <f>IF(OR(Q209='Adicional - Op 2'!$A$44,Q209='Adicional - Op 2'!$A$45),"F","")</f>
        <v>F</v>
      </c>
      <c r="X209" s="295" t="str">
        <f t="shared" si="66"/>
        <v>F</v>
      </c>
      <c r="Y209" s="296" t="str">
        <f>IF(P209=X209, "OK", MAL)</f>
        <v>OK</v>
      </c>
      <c r="Z209" s="74">
        <v>17584</v>
      </c>
      <c r="AA209" s="12">
        <v>14720</v>
      </c>
      <c r="AB209" s="12">
        <v>15796</v>
      </c>
      <c r="AC209" s="12">
        <v>13273</v>
      </c>
      <c r="AD209" s="12">
        <v>4472</v>
      </c>
      <c r="AE209" s="13">
        <v>300</v>
      </c>
      <c r="AF209" s="70" t="str">
        <f t="shared" si="68"/>
        <v>5</v>
      </c>
      <c r="AG209" s="61" t="str">
        <f t="shared" si="69"/>
        <v>5</v>
      </c>
      <c r="AH209" s="61" t="str">
        <f t="shared" si="70"/>
        <v>5</v>
      </c>
      <c r="AI209" s="61" t="str">
        <f t="shared" si="71"/>
        <v>5</v>
      </c>
      <c r="AJ209" s="61" t="str">
        <f t="shared" si="72"/>
        <v>7</v>
      </c>
      <c r="AK209" s="62" t="str">
        <f t="shared" si="73"/>
        <v>7</v>
      </c>
      <c r="AL209" s="77">
        <f t="shared" si="74"/>
        <v>2.0085208509958772</v>
      </c>
      <c r="AM209" s="78">
        <f t="shared" si="75"/>
        <v>-0.66838019699409645</v>
      </c>
      <c r="AN209" s="78">
        <f t="shared" si="76"/>
        <v>1.6616163673459547</v>
      </c>
      <c r="AO209" s="78">
        <f t="shared" si="77"/>
        <v>11.492776279136217</v>
      </c>
      <c r="AP209" s="79">
        <f t="shared" si="78"/>
        <v>31.020138449199891</v>
      </c>
      <c r="AQ209" s="1" t="str">
        <f t="shared" si="79"/>
        <v>Comahue5</v>
      </c>
      <c r="AR209" s="1" t="str">
        <f t="shared" si="80"/>
        <v>Río Negro5</v>
      </c>
      <c r="AS209" s="1" t="str">
        <f t="shared" si="81"/>
        <v>Intermedias</v>
      </c>
      <c r="AT209" s="1" t="str">
        <f t="shared" si="82"/>
        <v>Comahue</v>
      </c>
      <c r="AU209" s="1" t="str">
        <f t="shared" si="83"/>
        <v>IntermediasComahue</v>
      </c>
    </row>
    <row r="210" spans="1:47" x14ac:dyDescent="0.25">
      <c r="A210" s="5" t="s">
        <v>91</v>
      </c>
      <c r="B210" s="6" t="s">
        <v>91</v>
      </c>
      <c r="C210" s="6" t="s">
        <v>36</v>
      </c>
      <c r="D210" s="3" t="str">
        <f>VLOOKUP(C210,Regiones!B$4:C$27,2)</f>
        <v>Pampeana</v>
      </c>
      <c r="E210" s="16"/>
      <c r="F210" s="16"/>
      <c r="G210" s="16"/>
      <c r="H210" s="16"/>
      <c r="I210" s="16" t="s">
        <v>203</v>
      </c>
      <c r="J210" s="16" t="s">
        <v>6</v>
      </c>
      <c r="K210" s="58"/>
      <c r="L210" s="4" t="s">
        <v>6</v>
      </c>
      <c r="M210" s="289">
        <v>10</v>
      </c>
      <c r="N210" s="281" t="str">
        <f t="shared" si="64"/>
        <v>F10</v>
      </c>
      <c r="O210" s="282" t="str">
        <f>VLOOKUP(N210,'Adicional - Op 1'!$A$3:$B$79,2)</f>
        <v>F</v>
      </c>
      <c r="P210" s="293" t="str">
        <f t="shared" si="67"/>
        <v>F</v>
      </c>
      <c r="Q210" s="294" t="str">
        <f t="shared" si="65"/>
        <v>F10</v>
      </c>
      <c r="R210" s="282" t="str">
        <f>IF(OR(Q210='Adicional - Op 2'!$A$6,Q210='Adicional - Op 2'!$A$7, Q210='Adicional - Op 2'!$A$8,Q210='Adicional - Op 2'!$A$9,Q210='Adicional - Op 2'!$A$10,Q210='Adicional - Op 2'!$A$11,Q210='Adicional - Op 2'!$A$12,Q210='Adicional - Op 2'!$A$13,Q210='Adicional - Op 2'!$A$14), "A", "")</f>
        <v/>
      </c>
      <c r="S210" s="282" t="str">
        <f>IF(OR(Q210='Adicional - Op 2'!$A$15,Q210='Adicional - Op 2'!$A$16,Q210='Adicional - Op 2'!$A$17,Q210='Adicional - Op 2'!$A$18,Q210='Adicional - Op 2'!$A$19,Q210='Adicional - Op 2'!$A$20,Q210='Adicional - Op 2'!$A$21,Q210='Adicional - Op 2'!$A$22,Q210='Adicional - Op 2'!$A$23,Q210='Adicional - Op 2'!$A$24,Q210='Adicional - Op 2'!$A$25,Q210='Adicional - Op 2'!$A$26,Q210='Adicional - Op 2'!$A$27,Q210='Adicional - Op 2'!$A$28,Q210='Adicional - Op 2'!$A$29,Q210='Adicional - Op 2'!$A$30),"B","")</f>
        <v/>
      </c>
      <c r="T210" s="282" t="str">
        <f>IF(OR(Q210='Adicional - Op 2'!$A$31,Q210='Adicional - Op 2'!$A$32,Q210='Adicional - Op 2'!$A$33,Q210='Adicional - Op 2'!$A$34),"C","")</f>
        <v/>
      </c>
      <c r="U210" s="282" t="str">
        <f>IF(OR(Q210='Adicional - Op 2'!$A$35,Q210='Adicional - Op 2'!$A$36,Q210='Adicional - Op 2'!$A$37),"D","")</f>
        <v/>
      </c>
      <c r="V210" s="282" t="str">
        <f>IF(OR(Q210='Adicional - Op 2'!$A$38,Q210='Adicional - Op 2'!$A$39,Q210='Adicional - Op 2'!$A$40,Q210='Adicional - Op 2'!$A$41,Q210='Adicional - Op 2'!$A$42,Q210='Adicional - Op 2'!$A$43),"E","")</f>
        <v/>
      </c>
      <c r="W210" s="282" t="str">
        <f>IF(OR(Q210='Adicional - Op 2'!$A$44,Q210='Adicional - Op 2'!$A$45),"F","")</f>
        <v>F</v>
      </c>
      <c r="X210" s="295" t="str">
        <f t="shared" si="66"/>
        <v>F</v>
      </c>
      <c r="Y210" s="296" t="str">
        <f>IF(P210=X210, "OK", MAL)</f>
        <v>OK</v>
      </c>
      <c r="Z210" s="73">
        <v>17364</v>
      </c>
      <c r="AA210" s="17">
        <v>16444</v>
      </c>
      <c r="AB210" s="17">
        <v>14903</v>
      </c>
      <c r="AC210" s="17">
        <v>12721</v>
      </c>
      <c r="AD210" s="17">
        <v>12046</v>
      </c>
      <c r="AE210" s="20">
        <v>10004</v>
      </c>
      <c r="AF210" s="70" t="str">
        <f t="shared" si="68"/>
        <v>5</v>
      </c>
      <c r="AG210" s="61" t="str">
        <f t="shared" si="69"/>
        <v>5</v>
      </c>
      <c r="AH210" s="61" t="str">
        <f t="shared" si="70"/>
        <v>5</v>
      </c>
      <c r="AI210" s="61" t="str">
        <f t="shared" si="71"/>
        <v>5</v>
      </c>
      <c r="AJ210" s="61" t="str">
        <f t="shared" si="72"/>
        <v>5</v>
      </c>
      <c r="AK210" s="62" t="str">
        <f t="shared" si="73"/>
        <v>5</v>
      </c>
      <c r="AL210" s="77">
        <f t="shared" si="74"/>
        <v>0.61078871996960871</v>
      </c>
      <c r="AM210" s="78">
        <f t="shared" si="75"/>
        <v>0.93973148717877497</v>
      </c>
      <c r="AN210" s="78">
        <f t="shared" si="76"/>
        <v>1.510425583657691</v>
      </c>
      <c r="AO210" s="78">
        <f t="shared" si="77"/>
        <v>0.54670416826870083</v>
      </c>
      <c r="AP210" s="79">
        <f t="shared" si="78"/>
        <v>1.8748348187538282</v>
      </c>
      <c r="AQ210" s="1" t="str">
        <f t="shared" si="79"/>
        <v>Pampeana5</v>
      </c>
      <c r="AR210" s="1" t="str">
        <f t="shared" si="80"/>
        <v>Buenos Aires5</v>
      </c>
      <c r="AS210" s="1" t="str">
        <f t="shared" si="81"/>
        <v>Intermedias</v>
      </c>
      <c r="AT210" s="1" t="str">
        <f t="shared" si="82"/>
        <v>Pampeana</v>
      </c>
      <c r="AU210" s="1" t="str">
        <f t="shared" si="83"/>
        <v>IntermediasPampeana</v>
      </c>
    </row>
    <row r="211" spans="1:47" x14ac:dyDescent="0.25">
      <c r="A211" s="60" t="s">
        <v>742</v>
      </c>
      <c r="B211" s="9" t="s">
        <v>46</v>
      </c>
      <c r="C211" s="9" t="s">
        <v>740</v>
      </c>
      <c r="D211" s="3" t="str">
        <f>VLOOKUP(C211,Regiones!B$4:C$27,2)</f>
        <v>Centro</v>
      </c>
      <c r="E211" s="10" t="s">
        <v>2</v>
      </c>
      <c r="F211" s="10"/>
      <c r="G211" s="10"/>
      <c r="H211" s="10" t="s">
        <v>4</v>
      </c>
      <c r="I211" s="10" t="s">
        <v>13</v>
      </c>
      <c r="J211" s="10" t="s">
        <v>281</v>
      </c>
      <c r="K211" s="58"/>
      <c r="L211" s="11" t="s">
        <v>281</v>
      </c>
      <c r="M211" s="289">
        <v>10</v>
      </c>
      <c r="N211" s="281" t="str">
        <f t="shared" ref="N211:N232" si="84">CONCATENATE(L211,M211)</f>
        <v>B10</v>
      </c>
      <c r="O211" s="282" t="str">
        <f>VLOOKUP(N211,'Adicional - Op 1'!$A$3:$B$79,2)</f>
        <v>B</v>
      </c>
      <c r="P211" s="293" t="str">
        <f t="shared" si="67"/>
        <v>B</v>
      </c>
      <c r="Q211" s="294" t="str">
        <f t="shared" ref="Q211:Q232" si="85">CONCATENATE(L211,M211)</f>
        <v>B10</v>
      </c>
      <c r="R211" s="282" t="str">
        <f>IF(OR(Q211='Adicional - Op 2'!$A$6,Q211='Adicional - Op 2'!$A$7, Q211='Adicional - Op 2'!$A$8,Q211='Adicional - Op 2'!$A$9,Q211='Adicional - Op 2'!$A$10,Q211='Adicional - Op 2'!$A$11,Q211='Adicional - Op 2'!$A$12,Q211='Adicional - Op 2'!$A$13,Q211='Adicional - Op 2'!$A$14), "A", "")</f>
        <v/>
      </c>
      <c r="S211" s="282" t="str">
        <f>IF(OR(Q211='Adicional - Op 2'!$A$15,Q211='Adicional - Op 2'!$A$16,Q211='Adicional - Op 2'!$A$17,Q211='Adicional - Op 2'!$A$18,Q211='Adicional - Op 2'!$A$19,Q211='Adicional - Op 2'!$A$20,Q211='Adicional - Op 2'!$A$21,Q211='Adicional - Op 2'!$A$22,Q211='Adicional - Op 2'!$A$23,Q211='Adicional - Op 2'!$A$24,Q211='Adicional - Op 2'!$A$25,Q211='Adicional - Op 2'!$A$26,Q211='Adicional - Op 2'!$A$27,Q211='Adicional - Op 2'!$A$28,Q211='Adicional - Op 2'!$A$29,Q211='Adicional - Op 2'!$A$30),"B","")</f>
        <v>B</v>
      </c>
      <c r="T211" s="282" t="str">
        <f>IF(OR(Q211='Adicional - Op 2'!$A$31,Q211='Adicional - Op 2'!$A$32,Q211='Adicional - Op 2'!$A$33,Q211='Adicional - Op 2'!$A$34),"C","")</f>
        <v/>
      </c>
      <c r="U211" s="282" t="str">
        <f>IF(OR(Q211='Adicional - Op 2'!$A$35,Q211='Adicional - Op 2'!$A$36,Q211='Adicional - Op 2'!$A$37),"D","")</f>
        <v/>
      </c>
      <c r="V211" s="282" t="str">
        <f>IF(OR(Q211='Adicional - Op 2'!$A$38,Q211='Adicional - Op 2'!$A$39,Q211='Adicional - Op 2'!$A$40,Q211='Adicional - Op 2'!$A$41,Q211='Adicional - Op 2'!$A$42,Q211='Adicional - Op 2'!$A$43),"E","")</f>
        <v/>
      </c>
      <c r="W211" s="282" t="str">
        <f>IF(OR(Q211='Adicional - Op 2'!$A$44,Q211='Adicional - Op 2'!$A$45),"F","")</f>
        <v/>
      </c>
      <c r="X211" s="295" t="str">
        <f t="shared" ref="X211:X232" si="86">CONCATENATE(R211,S211,T211,U211,V211,W211)</f>
        <v>B</v>
      </c>
      <c r="Y211" s="296" t="str">
        <f>IF(P211=X211, "OK", MAL)</f>
        <v>OK</v>
      </c>
      <c r="Z211" s="74">
        <v>17084</v>
      </c>
      <c r="AA211" s="12">
        <v>11159</v>
      </c>
      <c r="AB211" s="12">
        <v>6079</v>
      </c>
      <c r="AC211" s="12">
        <v>3325</v>
      </c>
      <c r="AD211" s="12">
        <v>1169</v>
      </c>
      <c r="AE211" s="13">
        <v>2010</v>
      </c>
      <c r="AF211" s="70" t="str">
        <f t="shared" si="68"/>
        <v>5</v>
      </c>
      <c r="AG211" s="61" t="str">
        <f t="shared" si="69"/>
        <v>5</v>
      </c>
      <c r="AH211" s="61" t="str">
        <f t="shared" si="70"/>
        <v>6</v>
      </c>
      <c r="AI211" s="61" t="str">
        <f t="shared" si="71"/>
        <v>7</v>
      </c>
      <c r="AJ211" s="61" t="str">
        <f t="shared" si="72"/>
        <v>7</v>
      </c>
      <c r="AK211" s="62" t="str">
        <f t="shared" si="73"/>
        <v>7</v>
      </c>
      <c r="AL211" s="77">
        <f t="shared" si="74"/>
        <v>4.8792365582357258</v>
      </c>
      <c r="AM211" s="78">
        <f t="shared" si="75"/>
        <v>5.9437626274995878</v>
      </c>
      <c r="AN211" s="78">
        <f t="shared" si="76"/>
        <v>5.8801238654651247</v>
      </c>
      <c r="AO211" s="78">
        <f t="shared" si="77"/>
        <v>11.019102949574895</v>
      </c>
      <c r="AP211" s="79">
        <f t="shared" si="78"/>
        <v>-5.2756038580791396</v>
      </c>
      <c r="AQ211" s="1" t="str">
        <f t="shared" si="79"/>
        <v>Centro5</v>
      </c>
      <c r="AR211" s="1" t="str">
        <f t="shared" si="80"/>
        <v>San Luis5</v>
      </c>
      <c r="AS211" s="1" t="str">
        <f t="shared" si="81"/>
        <v>Intermedias</v>
      </c>
      <c r="AT211" s="1" t="str">
        <f t="shared" si="82"/>
        <v>Resto Extra Pampeana</v>
      </c>
      <c r="AU211" s="1" t="str">
        <f t="shared" si="83"/>
        <v>IntermediasResto Extra Pampeana</v>
      </c>
    </row>
    <row r="212" spans="1:47" x14ac:dyDescent="0.25">
      <c r="A212" s="60" t="s">
        <v>1233</v>
      </c>
      <c r="B212" s="9" t="s">
        <v>661</v>
      </c>
      <c r="C212" s="9" t="s">
        <v>662</v>
      </c>
      <c r="D212" s="3" t="str">
        <f>VLOOKUP(C212,Regiones!B$4:C$27,2)</f>
        <v>Comahue</v>
      </c>
      <c r="E212" s="10"/>
      <c r="F212" s="10"/>
      <c r="G212" s="10" t="s">
        <v>4</v>
      </c>
      <c r="H212" s="44"/>
      <c r="I212" s="10" t="s">
        <v>203</v>
      </c>
      <c r="J212" s="10" t="s">
        <v>6</v>
      </c>
      <c r="K212" s="58"/>
      <c r="L212" s="11" t="s">
        <v>6</v>
      </c>
      <c r="M212" s="289">
        <v>10</v>
      </c>
      <c r="N212" s="281" t="str">
        <f t="shared" si="84"/>
        <v>F10</v>
      </c>
      <c r="O212" s="282" t="str">
        <f>VLOOKUP(N212,'Adicional - Op 1'!$A$3:$B$79,2)</f>
        <v>F</v>
      </c>
      <c r="P212" s="293" t="str">
        <f t="shared" si="67"/>
        <v>F</v>
      </c>
      <c r="Q212" s="294" t="str">
        <f t="shared" si="85"/>
        <v>F10</v>
      </c>
      <c r="R212" s="282" t="str">
        <f>IF(OR(Q212='Adicional - Op 2'!$A$6,Q212='Adicional - Op 2'!$A$7, Q212='Adicional - Op 2'!$A$8,Q212='Adicional - Op 2'!$A$9,Q212='Adicional - Op 2'!$A$10,Q212='Adicional - Op 2'!$A$11,Q212='Adicional - Op 2'!$A$12,Q212='Adicional - Op 2'!$A$13,Q212='Adicional - Op 2'!$A$14), "A", "")</f>
        <v/>
      </c>
      <c r="S212" s="282" t="str">
        <f>IF(OR(Q212='Adicional - Op 2'!$A$15,Q212='Adicional - Op 2'!$A$16,Q212='Adicional - Op 2'!$A$17,Q212='Adicional - Op 2'!$A$18,Q212='Adicional - Op 2'!$A$19,Q212='Adicional - Op 2'!$A$20,Q212='Adicional - Op 2'!$A$21,Q212='Adicional - Op 2'!$A$22,Q212='Adicional - Op 2'!$A$23,Q212='Adicional - Op 2'!$A$24,Q212='Adicional - Op 2'!$A$25,Q212='Adicional - Op 2'!$A$26,Q212='Adicional - Op 2'!$A$27,Q212='Adicional - Op 2'!$A$28,Q212='Adicional - Op 2'!$A$29,Q212='Adicional - Op 2'!$A$30),"B","")</f>
        <v/>
      </c>
      <c r="T212" s="282" t="str">
        <f>IF(OR(Q212='Adicional - Op 2'!$A$31,Q212='Adicional - Op 2'!$A$32,Q212='Adicional - Op 2'!$A$33,Q212='Adicional - Op 2'!$A$34),"C","")</f>
        <v/>
      </c>
      <c r="U212" s="282" t="str">
        <f>IF(OR(Q212='Adicional - Op 2'!$A$35,Q212='Adicional - Op 2'!$A$36,Q212='Adicional - Op 2'!$A$37),"D","")</f>
        <v/>
      </c>
      <c r="V212" s="282" t="str">
        <f>IF(OR(Q212='Adicional - Op 2'!$A$38,Q212='Adicional - Op 2'!$A$39,Q212='Adicional - Op 2'!$A$40,Q212='Adicional - Op 2'!$A$41,Q212='Adicional - Op 2'!$A$42,Q212='Adicional - Op 2'!$A$43),"E","")</f>
        <v/>
      </c>
      <c r="W212" s="282" t="str">
        <f>IF(OR(Q212='Adicional - Op 2'!$A$44,Q212='Adicional - Op 2'!$A$45),"F","")</f>
        <v>F</v>
      </c>
      <c r="X212" s="295" t="str">
        <f t="shared" si="86"/>
        <v>F</v>
      </c>
      <c r="Y212" s="296" t="str">
        <f>IF(P212=X212, "OK", MAL)</f>
        <v>OK</v>
      </c>
      <c r="Z212" s="74">
        <v>17061</v>
      </c>
      <c r="AA212" s="12">
        <v>13560</v>
      </c>
      <c r="AB212" s="12">
        <v>9987</v>
      </c>
      <c r="AC212" s="12">
        <v>5010</v>
      </c>
      <c r="AD212" s="12">
        <v>2678</v>
      </c>
      <c r="AE212" s="13">
        <v>1932</v>
      </c>
      <c r="AF212" s="70" t="str">
        <f t="shared" si="68"/>
        <v>5</v>
      </c>
      <c r="AG212" s="61" t="str">
        <f t="shared" si="69"/>
        <v>5</v>
      </c>
      <c r="AH212" s="61" t="str">
        <f t="shared" si="70"/>
        <v>6</v>
      </c>
      <c r="AI212" s="61" t="str">
        <f t="shared" si="71"/>
        <v>6</v>
      </c>
      <c r="AJ212" s="61" t="str">
        <f t="shared" si="72"/>
        <v>7</v>
      </c>
      <c r="AK212" s="62" t="str">
        <f t="shared" si="73"/>
        <v>7</v>
      </c>
      <c r="AL212" s="77">
        <f t="shared" si="74"/>
        <v>2.6023093126916912</v>
      </c>
      <c r="AM212" s="78">
        <f t="shared" si="75"/>
        <v>2.9498969688425269</v>
      </c>
      <c r="AN212" s="78">
        <f t="shared" si="76"/>
        <v>6.7507558445369469</v>
      </c>
      <c r="AO212" s="78">
        <f t="shared" si="77"/>
        <v>6.4639843428521653</v>
      </c>
      <c r="AP212" s="79">
        <f t="shared" si="78"/>
        <v>3.3190359161164107</v>
      </c>
      <c r="AQ212" s="1" t="str">
        <f t="shared" si="79"/>
        <v>Comahue5</v>
      </c>
      <c r="AR212" s="1" t="str">
        <f t="shared" si="80"/>
        <v>Río Negro5</v>
      </c>
      <c r="AS212" s="1" t="str">
        <f t="shared" si="81"/>
        <v>Intermedias</v>
      </c>
      <c r="AT212" s="1" t="str">
        <f t="shared" si="82"/>
        <v>Comahue</v>
      </c>
      <c r="AU212" s="1" t="str">
        <f t="shared" si="83"/>
        <v>IntermediasComahue</v>
      </c>
    </row>
    <row r="213" spans="1:47" x14ac:dyDescent="0.25">
      <c r="A213" s="5" t="s">
        <v>1368</v>
      </c>
      <c r="B213" s="6" t="s">
        <v>92</v>
      </c>
      <c r="C213" s="6" t="s">
        <v>36</v>
      </c>
      <c r="D213" s="3" t="str">
        <f>VLOOKUP(C213,Regiones!B$4:C$27,2)</f>
        <v>Pampeana</v>
      </c>
      <c r="E213" s="16"/>
      <c r="F213" s="16"/>
      <c r="G213" s="16"/>
      <c r="H213" s="16"/>
      <c r="I213" s="16" t="s">
        <v>203</v>
      </c>
      <c r="J213" s="16" t="s">
        <v>6</v>
      </c>
      <c r="K213" s="58"/>
      <c r="L213" s="4" t="s">
        <v>6</v>
      </c>
      <c r="M213" s="289">
        <v>10</v>
      </c>
      <c r="N213" s="281" t="str">
        <f t="shared" si="84"/>
        <v>F10</v>
      </c>
      <c r="O213" s="282" t="str">
        <f>VLOOKUP(N213,'Adicional - Op 1'!$A$3:$B$79,2)</f>
        <v>F</v>
      </c>
      <c r="P213" s="293" t="str">
        <f t="shared" si="67"/>
        <v>F</v>
      </c>
      <c r="Q213" s="294" t="str">
        <f t="shared" si="85"/>
        <v>F10</v>
      </c>
      <c r="R213" s="282" t="str">
        <f>IF(OR(Q213='Adicional - Op 2'!$A$6,Q213='Adicional - Op 2'!$A$7, Q213='Adicional - Op 2'!$A$8,Q213='Adicional - Op 2'!$A$9,Q213='Adicional - Op 2'!$A$10,Q213='Adicional - Op 2'!$A$11,Q213='Adicional - Op 2'!$A$12,Q213='Adicional - Op 2'!$A$13,Q213='Adicional - Op 2'!$A$14), "A", "")</f>
        <v/>
      </c>
      <c r="S213" s="282" t="str">
        <f>IF(OR(Q213='Adicional - Op 2'!$A$15,Q213='Adicional - Op 2'!$A$16,Q213='Adicional - Op 2'!$A$17,Q213='Adicional - Op 2'!$A$18,Q213='Adicional - Op 2'!$A$19,Q213='Adicional - Op 2'!$A$20,Q213='Adicional - Op 2'!$A$21,Q213='Adicional - Op 2'!$A$22,Q213='Adicional - Op 2'!$A$23,Q213='Adicional - Op 2'!$A$24,Q213='Adicional - Op 2'!$A$25,Q213='Adicional - Op 2'!$A$26,Q213='Adicional - Op 2'!$A$27,Q213='Adicional - Op 2'!$A$28,Q213='Adicional - Op 2'!$A$29,Q213='Adicional - Op 2'!$A$30),"B","")</f>
        <v/>
      </c>
      <c r="T213" s="282" t="str">
        <f>IF(OR(Q213='Adicional - Op 2'!$A$31,Q213='Adicional - Op 2'!$A$32,Q213='Adicional - Op 2'!$A$33,Q213='Adicional - Op 2'!$A$34),"C","")</f>
        <v/>
      </c>
      <c r="U213" s="282" t="str">
        <f>IF(OR(Q213='Adicional - Op 2'!$A$35,Q213='Adicional - Op 2'!$A$36,Q213='Adicional - Op 2'!$A$37),"D","")</f>
        <v/>
      </c>
      <c r="V213" s="282" t="str">
        <f>IF(OR(Q213='Adicional - Op 2'!$A$38,Q213='Adicional - Op 2'!$A$39,Q213='Adicional - Op 2'!$A$40,Q213='Adicional - Op 2'!$A$41,Q213='Adicional - Op 2'!$A$42,Q213='Adicional - Op 2'!$A$43),"E","")</f>
        <v/>
      </c>
      <c r="W213" s="282" t="str">
        <f>IF(OR(Q213='Adicional - Op 2'!$A$44,Q213='Adicional - Op 2'!$A$45),"F","")</f>
        <v>F</v>
      </c>
      <c r="X213" s="295" t="str">
        <f t="shared" si="86"/>
        <v>F</v>
      </c>
      <c r="Y213" s="296" t="str">
        <f>IF(P213=X213, "OK", MAL)</f>
        <v>OK</v>
      </c>
      <c r="Z213" s="73">
        <v>17005</v>
      </c>
      <c r="AA213" s="17">
        <v>13384</v>
      </c>
      <c r="AB213" s="17">
        <v>10777</v>
      </c>
      <c r="AC213" s="17">
        <v>8429</v>
      </c>
      <c r="AD213" s="17">
        <v>5768</v>
      </c>
      <c r="AE213" s="20">
        <v>4750</v>
      </c>
      <c r="AF213" s="70" t="str">
        <f t="shared" si="68"/>
        <v>5</v>
      </c>
      <c r="AG213" s="61" t="str">
        <f t="shared" si="69"/>
        <v>5</v>
      </c>
      <c r="AH213" s="61" t="str">
        <f t="shared" si="70"/>
        <v>5</v>
      </c>
      <c r="AI213" s="61" t="str">
        <f t="shared" si="71"/>
        <v>6</v>
      </c>
      <c r="AJ213" s="61" t="str">
        <f t="shared" si="72"/>
        <v>6</v>
      </c>
      <c r="AK213" s="62" t="str">
        <f t="shared" si="73"/>
        <v>7</v>
      </c>
      <c r="AL213" s="77">
        <f t="shared" si="74"/>
        <v>2.714574234260386</v>
      </c>
      <c r="AM213" s="78">
        <f t="shared" si="75"/>
        <v>2.0807213987028583</v>
      </c>
      <c r="AN213" s="78">
        <f t="shared" si="76"/>
        <v>2.3543333036503649</v>
      </c>
      <c r="AO213" s="78">
        <f t="shared" si="77"/>
        <v>3.866400224381414</v>
      </c>
      <c r="AP213" s="79">
        <f t="shared" si="78"/>
        <v>1.9607835323498721</v>
      </c>
      <c r="AQ213" s="1" t="str">
        <f t="shared" si="79"/>
        <v>Pampeana5</v>
      </c>
      <c r="AR213" s="1" t="str">
        <f t="shared" si="80"/>
        <v>Buenos Aires5</v>
      </c>
      <c r="AS213" s="1" t="str">
        <f t="shared" si="81"/>
        <v>Intermedias</v>
      </c>
      <c r="AT213" s="1" t="str">
        <f t="shared" si="82"/>
        <v>Pampeana</v>
      </c>
      <c r="AU213" s="1" t="str">
        <f t="shared" si="83"/>
        <v>IntermediasPampeana</v>
      </c>
    </row>
    <row r="214" spans="1:47" x14ac:dyDescent="0.25">
      <c r="A214" s="60" t="s">
        <v>212</v>
      </c>
      <c r="B214" s="9" t="s">
        <v>122</v>
      </c>
      <c r="C214" s="9" t="s">
        <v>199</v>
      </c>
      <c r="D214" s="3" t="str">
        <f>VLOOKUP(C214,Regiones!B$4:C$27,2)</f>
        <v>Noreste</v>
      </c>
      <c r="E214" s="10"/>
      <c r="F214" s="10"/>
      <c r="G214" s="10"/>
      <c r="H214" s="10" t="s">
        <v>4</v>
      </c>
      <c r="I214" s="10" t="s">
        <v>203</v>
      </c>
      <c r="J214" s="10" t="s">
        <v>6</v>
      </c>
      <c r="K214" s="58"/>
      <c r="L214" s="11" t="s">
        <v>6</v>
      </c>
      <c r="M214" s="289">
        <v>10</v>
      </c>
      <c r="N214" s="281" t="str">
        <f t="shared" si="84"/>
        <v>F10</v>
      </c>
      <c r="O214" s="282" t="str">
        <f>VLOOKUP(N214,'Adicional - Op 1'!$A$3:$B$79,2)</f>
        <v>F</v>
      </c>
      <c r="P214" s="293" t="str">
        <f t="shared" si="67"/>
        <v>F</v>
      </c>
      <c r="Q214" s="294" t="str">
        <f t="shared" si="85"/>
        <v>F10</v>
      </c>
      <c r="R214" s="282" t="str">
        <f>IF(OR(Q214='Adicional - Op 2'!$A$6,Q214='Adicional - Op 2'!$A$7, Q214='Adicional - Op 2'!$A$8,Q214='Adicional - Op 2'!$A$9,Q214='Adicional - Op 2'!$A$10,Q214='Adicional - Op 2'!$A$11,Q214='Adicional - Op 2'!$A$12,Q214='Adicional - Op 2'!$A$13,Q214='Adicional - Op 2'!$A$14), "A", "")</f>
        <v/>
      </c>
      <c r="S214" s="282" t="str">
        <f>IF(OR(Q214='Adicional - Op 2'!$A$15,Q214='Adicional - Op 2'!$A$16,Q214='Adicional - Op 2'!$A$17,Q214='Adicional - Op 2'!$A$18,Q214='Adicional - Op 2'!$A$19,Q214='Adicional - Op 2'!$A$20,Q214='Adicional - Op 2'!$A$21,Q214='Adicional - Op 2'!$A$22,Q214='Adicional - Op 2'!$A$23,Q214='Adicional - Op 2'!$A$24,Q214='Adicional - Op 2'!$A$25,Q214='Adicional - Op 2'!$A$26,Q214='Adicional - Op 2'!$A$27,Q214='Adicional - Op 2'!$A$28,Q214='Adicional - Op 2'!$A$29,Q214='Adicional - Op 2'!$A$30),"B","")</f>
        <v/>
      </c>
      <c r="T214" s="282" t="str">
        <f>IF(OR(Q214='Adicional - Op 2'!$A$31,Q214='Adicional - Op 2'!$A$32,Q214='Adicional - Op 2'!$A$33,Q214='Adicional - Op 2'!$A$34),"C","")</f>
        <v/>
      </c>
      <c r="U214" s="282" t="str">
        <f>IF(OR(Q214='Adicional - Op 2'!$A$35,Q214='Adicional - Op 2'!$A$36,Q214='Adicional - Op 2'!$A$37),"D","")</f>
        <v/>
      </c>
      <c r="V214" s="282" t="str">
        <f>IF(OR(Q214='Adicional - Op 2'!$A$38,Q214='Adicional - Op 2'!$A$39,Q214='Adicional - Op 2'!$A$40,Q214='Adicional - Op 2'!$A$41,Q214='Adicional - Op 2'!$A$42,Q214='Adicional - Op 2'!$A$43),"E","")</f>
        <v/>
      </c>
      <c r="W214" s="282" t="str">
        <f>IF(OR(Q214='Adicional - Op 2'!$A$44,Q214='Adicional - Op 2'!$A$45),"F","")</f>
        <v>F</v>
      </c>
      <c r="X214" s="295" t="str">
        <f t="shared" si="86"/>
        <v>F</v>
      </c>
      <c r="Y214" s="296" t="str">
        <f>IF(P214=X214, "OK", MAL)</f>
        <v>OK</v>
      </c>
      <c r="Z214" s="74">
        <v>16976</v>
      </c>
      <c r="AA214" s="12">
        <v>14096</v>
      </c>
      <c r="AB214" s="12">
        <v>8318</v>
      </c>
      <c r="AC214" s="12">
        <v>5027</v>
      </c>
      <c r="AD214" s="12">
        <v>3042</v>
      </c>
      <c r="AE214" s="13">
        <v>2600</v>
      </c>
      <c r="AF214" s="70" t="str">
        <f t="shared" si="68"/>
        <v>5</v>
      </c>
      <c r="AG214" s="61" t="str">
        <f t="shared" si="69"/>
        <v>5</v>
      </c>
      <c r="AH214" s="61" t="str">
        <f t="shared" si="70"/>
        <v>6</v>
      </c>
      <c r="AI214" s="61" t="str">
        <f t="shared" si="71"/>
        <v>6</v>
      </c>
      <c r="AJ214" s="61" t="str">
        <f t="shared" si="72"/>
        <v>7</v>
      </c>
      <c r="AK214" s="62" t="str">
        <f t="shared" si="73"/>
        <v>7</v>
      </c>
      <c r="AL214" s="77">
        <f t="shared" si="74"/>
        <v>2.1012975278067043</v>
      </c>
      <c r="AM214" s="78">
        <f t="shared" si="75"/>
        <v>5.1417927617350632</v>
      </c>
      <c r="AN214" s="78">
        <f t="shared" si="76"/>
        <v>4.8844673871837427</v>
      </c>
      <c r="AO214" s="78">
        <f t="shared" si="77"/>
        <v>5.1513777817707034</v>
      </c>
      <c r="AP214" s="79">
        <f t="shared" si="78"/>
        <v>1.5824273334805601</v>
      </c>
      <c r="AQ214" s="1" t="str">
        <f t="shared" si="79"/>
        <v>Noreste5</v>
      </c>
      <c r="AR214" s="1" t="str">
        <f t="shared" si="80"/>
        <v>Chaco5</v>
      </c>
      <c r="AS214" s="1" t="str">
        <f t="shared" si="81"/>
        <v>Intermedias</v>
      </c>
      <c r="AT214" s="1" t="str">
        <f t="shared" si="82"/>
        <v>Resto Extra Pampeana</v>
      </c>
      <c r="AU214" s="1" t="str">
        <f t="shared" si="83"/>
        <v>IntermediasResto Extra Pampeana</v>
      </c>
    </row>
    <row r="215" spans="1:47" x14ac:dyDescent="0.25">
      <c r="A215" s="21" t="s">
        <v>297</v>
      </c>
      <c r="B215" s="18" t="s">
        <v>282</v>
      </c>
      <c r="C215" s="18" t="s">
        <v>276</v>
      </c>
      <c r="D215" s="3" t="str">
        <f>VLOOKUP(C215,Regiones!B$4:C$27,2)</f>
        <v>Centro</v>
      </c>
      <c r="E215" s="19"/>
      <c r="F215" s="19"/>
      <c r="G215" s="19"/>
      <c r="H215" s="19" t="s">
        <v>4</v>
      </c>
      <c r="I215" s="19" t="s">
        <v>203</v>
      </c>
      <c r="J215" s="19" t="s">
        <v>6</v>
      </c>
      <c r="K215" s="58"/>
      <c r="L215" s="52" t="s">
        <v>6</v>
      </c>
      <c r="M215" s="289">
        <v>10</v>
      </c>
      <c r="N215" s="281" t="str">
        <f t="shared" si="84"/>
        <v>F10</v>
      </c>
      <c r="O215" s="282" t="str">
        <f>VLOOKUP(N215,'Adicional - Op 1'!$A$3:$B$79,2)</f>
        <v>F</v>
      </c>
      <c r="P215" s="293" t="str">
        <f t="shared" si="67"/>
        <v>F</v>
      </c>
      <c r="Q215" s="294" t="str">
        <f t="shared" si="85"/>
        <v>F10</v>
      </c>
      <c r="R215" s="282" t="str">
        <f>IF(OR(Q215='Adicional - Op 2'!$A$6,Q215='Adicional - Op 2'!$A$7, Q215='Adicional - Op 2'!$A$8,Q215='Adicional - Op 2'!$A$9,Q215='Adicional - Op 2'!$A$10,Q215='Adicional - Op 2'!$A$11,Q215='Adicional - Op 2'!$A$12,Q215='Adicional - Op 2'!$A$13,Q215='Adicional - Op 2'!$A$14), "A", "")</f>
        <v/>
      </c>
      <c r="S215" s="282" t="str">
        <f>IF(OR(Q215='Adicional - Op 2'!$A$15,Q215='Adicional - Op 2'!$A$16,Q215='Adicional - Op 2'!$A$17,Q215='Adicional - Op 2'!$A$18,Q215='Adicional - Op 2'!$A$19,Q215='Adicional - Op 2'!$A$20,Q215='Adicional - Op 2'!$A$21,Q215='Adicional - Op 2'!$A$22,Q215='Adicional - Op 2'!$A$23,Q215='Adicional - Op 2'!$A$24,Q215='Adicional - Op 2'!$A$25,Q215='Adicional - Op 2'!$A$26,Q215='Adicional - Op 2'!$A$27,Q215='Adicional - Op 2'!$A$28,Q215='Adicional - Op 2'!$A$29,Q215='Adicional - Op 2'!$A$30),"B","")</f>
        <v/>
      </c>
      <c r="T215" s="282" t="str">
        <f>IF(OR(Q215='Adicional - Op 2'!$A$31,Q215='Adicional - Op 2'!$A$32,Q215='Adicional - Op 2'!$A$33,Q215='Adicional - Op 2'!$A$34),"C","")</f>
        <v/>
      </c>
      <c r="U215" s="282" t="str">
        <f>IF(OR(Q215='Adicional - Op 2'!$A$35,Q215='Adicional - Op 2'!$A$36,Q215='Adicional - Op 2'!$A$37),"D","")</f>
        <v/>
      </c>
      <c r="V215" s="282" t="str">
        <f>IF(OR(Q215='Adicional - Op 2'!$A$38,Q215='Adicional - Op 2'!$A$39,Q215='Adicional - Op 2'!$A$40,Q215='Adicional - Op 2'!$A$41,Q215='Adicional - Op 2'!$A$42,Q215='Adicional - Op 2'!$A$43),"E","")</f>
        <v/>
      </c>
      <c r="W215" s="282" t="str">
        <f>IF(OR(Q215='Adicional - Op 2'!$A$44,Q215='Adicional - Op 2'!$A$45),"F","")</f>
        <v>F</v>
      </c>
      <c r="X215" s="295" t="str">
        <f t="shared" si="86"/>
        <v>F</v>
      </c>
      <c r="Y215" s="296" t="str">
        <f>IF(P215=X215, "OK", MAL)</f>
        <v>OK</v>
      </c>
      <c r="Z215" s="73">
        <v>16890</v>
      </c>
      <c r="AA215" s="17">
        <v>15129</v>
      </c>
      <c r="AB215" s="17">
        <v>13254</v>
      </c>
      <c r="AC215" s="17">
        <v>11473</v>
      </c>
      <c r="AD215" s="17">
        <v>9669</v>
      </c>
      <c r="AE215" s="20">
        <v>7351</v>
      </c>
      <c r="AF215" s="70" t="str">
        <f t="shared" si="68"/>
        <v>5</v>
      </c>
      <c r="AG215" s="61" t="str">
        <f t="shared" si="69"/>
        <v>5</v>
      </c>
      <c r="AH215" s="61" t="str">
        <f t="shared" si="70"/>
        <v>5</v>
      </c>
      <c r="AI215" s="61" t="str">
        <f t="shared" si="71"/>
        <v>5</v>
      </c>
      <c r="AJ215" s="61" t="str">
        <f t="shared" si="72"/>
        <v>6</v>
      </c>
      <c r="AK215" s="62" t="str">
        <f t="shared" si="73"/>
        <v>6</v>
      </c>
      <c r="AL215" s="77">
        <f t="shared" si="74"/>
        <v>1.2392523310791159</v>
      </c>
      <c r="AM215" s="78">
        <f t="shared" si="75"/>
        <v>1.2656807940591601</v>
      </c>
      <c r="AN215" s="78">
        <f t="shared" si="76"/>
        <v>1.3758845157440041</v>
      </c>
      <c r="AO215" s="78">
        <f t="shared" si="77"/>
        <v>1.7254321116175042</v>
      </c>
      <c r="AP215" s="79">
        <f t="shared" si="78"/>
        <v>2.778793137133603</v>
      </c>
      <c r="AQ215" s="1" t="str">
        <f t="shared" si="79"/>
        <v>Centro5</v>
      </c>
      <c r="AR215" s="1" t="str">
        <f t="shared" si="80"/>
        <v>Córdoba5</v>
      </c>
      <c r="AS215" s="1" t="str">
        <f t="shared" si="81"/>
        <v>Intermedias</v>
      </c>
      <c r="AT215" s="1" t="str">
        <f t="shared" si="82"/>
        <v>Resto Extra Pampeana</v>
      </c>
      <c r="AU215" s="1" t="str">
        <f t="shared" si="83"/>
        <v>IntermediasResto Extra Pampeana</v>
      </c>
    </row>
    <row r="216" spans="1:47" x14ac:dyDescent="0.25">
      <c r="A216" s="5" t="s">
        <v>1234</v>
      </c>
      <c r="B216" s="6" t="s">
        <v>490</v>
      </c>
      <c r="C216" s="6" t="s">
        <v>486</v>
      </c>
      <c r="D216" s="3" t="str">
        <f>VLOOKUP(C216,Regiones!B$4:C$27,2)</f>
        <v>Noroeste</v>
      </c>
      <c r="E216" s="16"/>
      <c r="F216" s="16"/>
      <c r="G216" s="16"/>
      <c r="H216" s="16" t="s">
        <v>4</v>
      </c>
      <c r="I216" s="16" t="s">
        <v>203</v>
      </c>
      <c r="J216" s="16" t="s">
        <v>6</v>
      </c>
      <c r="K216" s="58"/>
      <c r="L216" s="4" t="s">
        <v>6</v>
      </c>
      <c r="M216" s="289">
        <v>10</v>
      </c>
      <c r="N216" s="281" t="str">
        <f t="shared" si="84"/>
        <v>F10</v>
      </c>
      <c r="O216" s="282" t="str">
        <f>VLOOKUP(N216,'Adicional - Op 1'!$A$3:$B$79,2)</f>
        <v>F</v>
      </c>
      <c r="P216" s="293" t="str">
        <f t="shared" si="67"/>
        <v>F</v>
      </c>
      <c r="Q216" s="294" t="str">
        <f t="shared" si="85"/>
        <v>F10</v>
      </c>
      <c r="R216" s="282" t="str">
        <f>IF(OR(Q216='Adicional - Op 2'!$A$6,Q216='Adicional - Op 2'!$A$7, Q216='Adicional - Op 2'!$A$8,Q216='Adicional - Op 2'!$A$9,Q216='Adicional - Op 2'!$A$10,Q216='Adicional - Op 2'!$A$11,Q216='Adicional - Op 2'!$A$12,Q216='Adicional - Op 2'!$A$13,Q216='Adicional - Op 2'!$A$14), "A", "")</f>
        <v/>
      </c>
      <c r="S216" s="282" t="str">
        <f>IF(OR(Q216='Adicional - Op 2'!$A$15,Q216='Adicional - Op 2'!$A$16,Q216='Adicional - Op 2'!$A$17,Q216='Adicional - Op 2'!$A$18,Q216='Adicional - Op 2'!$A$19,Q216='Adicional - Op 2'!$A$20,Q216='Adicional - Op 2'!$A$21,Q216='Adicional - Op 2'!$A$22,Q216='Adicional - Op 2'!$A$23,Q216='Adicional - Op 2'!$A$24,Q216='Adicional - Op 2'!$A$25,Q216='Adicional - Op 2'!$A$26,Q216='Adicional - Op 2'!$A$27,Q216='Adicional - Op 2'!$A$28,Q216='Adicional - Op 2'!$A$29,Q216='Adicional - Op 2'!$A$30),"B","")</f>
        <v/>
      </c>
      <c r="T216" s="282" t="str">
        <f>IF(OR(Q216='Adicional - Op 2'!$A$31,Q216='Adicional - Op 2'!$A$32,Q216='Adicional - Op 2'!$A$33,Q216='Adicional - Op 2'!$A$34),"C","")</f>
        <v/>
      </c>
      <c r="U216" s="282" t="str">
        <f>IF(OR(Q216='Adicional - Op 2'!$A$35,Q216='Adicional - Op 2'!$A$36,Q216='Adicional - Op 2'!$A$37),"D","")</f>
        <v/>
      </c>
      <c r="V216" s="282" t="str">
        <f>IF(OR(Q216='Adicional - Op 2'!$A$38,Q216='Adicional - Op 2'!$A$39,Q216='Adicional - Op 2'!$A$40,Q216='Adicional - Op 2'!$A$41,Q216='Adicional - Op 2'!$A$42,Q216='Adicional - Op 2'!$A$43),"E","")</f>
        <v/>
      </c>
      <c r="W216" s="282" t="str">
        <f>IF(OR(Q216='Adicional - Op 2'!$A$44,Q216='Adicional - Op 2'!$A$45),"F","")</f>
        <v>F</v>
      </c>
      <c r="X216" s="295" t="str">
        <f t="shared" si="86"/>
        <v>F</v>
      </c>
      <c r="Y216" s="296" t="str">
        <f>IF(P216=X216, "OK", MAL)</f>
        <v>OK</v>
      </c>
      <c r="Z216" s="73">
        <v>16874</v>
      </c>
      <c r="AA216" s="17">
        <v>13761</v>
      </c>
      <c r="AB216" s="17">
        <v>11499</v>
      </c>
      <c r="AC216" s="17">
        <v>8118</v>
      </c>
      <c r="AD216" s="17">
        <v>6034</v>
      </c>
      <c r="AE216" s="20">
        <v>6290</v>
      </c>
      <c r="AF216" s="70" t="str">
        <f t="shared" si="68"/>
        <v>5</v>
      </c>
      <c r="AG216" s="61" t="str">
        <f t="shared" si="69"/>
        <v>5</v>
      </c>
      <c r="AH216" s="61" t="str">
        <f t="shared" si="70"/>
        <v>5</v>
      </c>
      <c r="AI216" s="61" t="str">
        <f t="shared" si="71"/>
        <v>6</v>
      </c>
      <c r="AJ216" s="61" t="str">
        <f t="shared" si="72"/>
        <v>6</v>
      </c>
      <c r="AK216" s="62" t="str">
        <f t="shared" si="73"/>
        <v>6</v>
      </c>
      <c r="AL216" s="77">
        <f t="shared" si="74"/>
        <v>2.3073747679079797</v>
      </c>
      <c r="AM216" s="78">
        <f t="shared" si="75"/>
        <v>1.7216721202118066</v>
      </c>
      <c r="AN216" s="78">
        <f t="shared" si="76"/>
        <v>3.352081106087148</v>
      </c>
      <c r="AO216" s="78">
        <f t="shared" si="77"/>
        <v>3.0111828562749956</v>
      </c>
      <c r="AP216" s="79">
        <f t="shared" si="78"/>
        <v>-0.41464725423675702</v>
      </c>
      <c r="AQ216" s="1" t="str">
        <f t="shared" si="79"/>
        <v>Noroeste5</v>
      </c>
      <c r="AR216" s="1" t="str">
        <f t="shared" si="80"/>
        <v>Jujuy5</v>
      </c>
      <c r="AS216" s="1" t="str">
        <f t="shared" si="81"/>
        <v>Intermedias</v>
      </c>
      <c r="AT216" s="1" t="str">
        <f t="shared" si="82"/>
        <v>Resto Extra Pampeana</v>
      </c>
      <c r="AU216" s="1" t="str">
        <f t="shared" si="83"/>
        <v>IntermediasResto Extra Pampeana</v>
      </c>
    </row>
    <row r="217" spans="1:47" x14ac:dyDescent="0.25">
      <c r="A217" s="60" t="s">
        <v>788</v>
      </c>
      <c r="B217" s="9" t="s">
        <v>785</v>
      </c>
      <c r="C217" s="9" t="s">
        <v>767</v>
      </c>
      <c r="D217" s="3" t="str">
        <f>VLOOKUP(C217,Regiones!B$4:C$27,2)</f>
        <v>Pampeana</v>
      </c>
      <c r="E217" s="10"/>
      <c r="F217" s="10"/>
      <c r="G217" s="10"/>
      <c r="H217" s="10" t="s">
        <v>4</v>
      </c>
      <c r="I217" s="10" t="s">
        <v>203</v>
      </c>
      <c r="J217" s="10" t="s">
        <v>6</v>
      </c>
      <c r="K217" s="58"/>
      <c r="L217" s="11" t="s">
        <v>6</v>
      </c>
      <c r="M217" s="289">
        <v>10</v>
      </c>
      <c r="N217" s="281" t="str">
        <f t="shared" si="84"/>
        <v>F10</v>
      </c>
      <c r="O217" s="282" t="str">
        <f>VLOOKUP(N217,'Adicional - Op 1'!$A$3:$B$79,2)</f>
        <v>F</v>
      </c>
      <c r="P217" s="293" t="str">
        <f t="shared" si="67"/>
        <v>F</v>
      </c>
      <c r="Q217" s="294" t="str">
        <f t="shared" si="85"/>
        <v>F10</v>
      </c>
      <c r="R217" s="282" t="str">
        <f>IF(OR(Q217='Adicional - Op 2'!$A$6,Q217='Adicional - Op 2'!$A$7, Q217='Adicional - Op 2'!$A$8,Q217='Adicional - Op 2'!$A$9,Q217='Adicional - Op 2'!$A$10,Q217='Adicional - Op 2'!$A$11,Q217='Adicional - Op 2'!$A$12,Q217='Adicional - Op 2'!$A$13,Q217='Adicional - Op 2'!$A$14), "A", "")</f>
        <v/>
      </c>
      <c r="S217" s="282" t="str">
        <f>IF(OR(Q217='Adicional - Op 2'!$A$15,Q217='Adicional - Op 2'!$A$16,Q217='Adicional - Op 2'!$A$17,Q217='Adicional - Op 2'!$A$18,Q217='Adicional - Op 2'!$A$19,Q217='Adicional - Op 2'!$A$20,Q217='Adicional - Op 2'!$A$21,Q217='Adicional - Op 2'!$A$22,Q217='Adicional - Op 2'!$A$23,Q217='Adicional - Op 2'!$A$24,Q217='Adicional - Op 2'!$A$25,Q217='Adicional - Op 2'!$A$26,Q217='Adicional - Op 2'!$A$27,Q217='Adicional - Op 2'!$A$28,Q217='Adicional - Op 2'!$A$29,Q217='Adicional - Op 2'!$A$30),"B","")</f>
        <v/>
      </c>
      <c r="T217" s="282" t="str">
        <f>IF(OR(Q217='Adicional - Op 2'!$A$31,Q217='Adicional - Op 2'!$A$32,Q217='Adicional - Op 2'!$A$33,Q217='Adicional - Op 2'!$A$34),"C","")</f>
        <v/>
      </c>
      <c r="U217" s="282" t="str">
        <f>IF(OR(Q217='Adicional - Op 2'!$A$35,Q217='Adicional - Op 2'!$A$36,Q217='Adicional - Op 2'!$A$37),"D","")</f>
        <v/>
      </c>
      <c r="V217" s="282" t="str">
        <f>IF(OR(Q217='Adicional - Op 2'!$A$38,Q217='Adicional - Op 2'!$A$39,Q217='Adicional - Op 2'!$A$40,Q217='Adicional - Op 2'!$A$41,Q217='Adicional - Op 2'!$A$42,Q217='Adicional - Op 2'!$A$43),"E","")</f>
        <v/>
      </c>
      <c r="W217" s="282" t="str">
        <f>IF(OR(Q217='Adicional - Op 2'!$A$44,Q217='Adicional - Op 2'!$A$45),"F","")</f>
        <v>F</v>
      </c>
      <c r="X217" s="295" t="str">
        <f t="shared" si="86"/>
        <v>F</v>
      </c>
      <c r="Y217" s="296" t="str">
        <f>IF(P217=X217, "OK", MAL)</f>
        <v>OK</v>
      </c>
      <c r="Z217" s="74">
        <v>16873</v>
      </c>
      <c r="AA217" s="12">
        <v>15164</v>
      </c>
      <c r="AB217" s="12">
        <v>12685</v>
      </c>
      <c r="AC217" s="12">
        <v>11572</v>
      </c>
      <c r="AD217" s="12">
        <v>9100</v>
      </c>
      <c r="AE217" s="13">
        <v>6430</v>
      </c>
      <c r="AF217" s="70" t="str">
        <f t="shared" si="68"/>
        <v>5</v>
      </c>
      <c r="AG217" s="61" t="str">
        <f t="shared" si="69"/>
        <v>5</v>
      </c>
      <c r="AH217" s="61" t="str">
        <f t="shared" si="70"/>
        <v>5</v>
      </c>
      <c r="AI217" s="61" t="str">
        <f t="shared" si="71"/>
        <v>5</v>
      </c>
      <c r="AJ217" s="61" t="str">
        <f t="shared" si="72"/>
        <v>6</v>
      </c>
      <c r="AK217" s="62" t="str">
        <f t="shared" si="73"/>
        <v>6</v>
      </c>
      <c r="AL217" s="77">
        <f t="shared" si="74"/>
        <v>1.201687699831945</v>
      </c>
      <c r="AM217" s="78">
        <f t="shared" si="75"/>
        <v>1.7112836518304371</v>
      </c>
      <c r="AN217" s="78">
        <f t="shared" si="76"/>
        <v>0.87341154821053235</v>
      </c>
      <c r="AO217" s="78">
        <f t="shared" si="77"/>
        <v>2.4322478406438774</v>
      </c>
      <c r="AP217" s="79">
        <f t="shared" si="78"/>
        <v>3.5340116309789678</v>
      </c>
      <c r="AQ217" s="1" t="str">
        <f t="shared" si="79"/>
        <v>Pampeana5</v>
      </c>
      <c r="AR217" s="1" t="str">
        <f t="shared" si="80"/>
        <v>Santa Fe5</v>
      </c>
      <c r="AS217" s="1" t="str">
        <f t="shared" si="81"/>
        <v>Intermedias</v>
      </c>
      <c r="AT217" s="1" t="str">
        <f t="shared" si="82"/>
        <v>Pampeana</v>
      </c>
      <c r="AU217" s="1" t="str">
        <f t="shared" si="83"/>
        <v>IntermediasPampeana</v>
      </c>
    </row>
    <row r="218" spans="1:47" x14ac:dyDescent="0.25">
      <c r="A218" s="5" t="s">
        <v>437</v>
      </c>
      <c r="B218" s="6" t="s">
        <v>437</v>
      </c>
      <c r="C218" s="6" t="s">
        <v>429</v>
      </c>
      <c r="D218" s="3" t="str">
        <f>VLOOKUP(C218,Regiones!B$4:C$27,2)</f>
        <v>Pampeana</v>
      </c>
      <c r="E218" s="16"/>
      <c r="F218" s="16"/>
      <c r="G218" s="16"/>
      <c r="H218" s="16" t="s">
        <v>4</v>
      </c>
      <c r="I218" s="16" t="s">
        <v>203</v>
      </c>
      <c r="J218" s="16" t="s">
        <v>6</v>
      </c>
      <c r="K218" s="58"/>
      <c r="L218" s="4" t="s">
        <v>6</v>
      </c>
      <c r="M218" s="289">
        <v>10</v>
      </c>
      <c r="N218" s="281" t="str">
        <f t="shared" si="84"/>
        <v>F10</v>
      </c>
      <c r="O218" s="282" t="str">
        <f>VLOOKUP(N218,'Adicional - Op 1'!$A$3:$B$79,2)</f>
        <v>F</v>
      </c>
      <c r="P218" s="293" t="str">
        <f t="shared" si="67"/>
        <v>F</v>
      </c>
      <c r="Q218" s="294" t="str">
        <f t="shared" si="85"/>
        <v>F10</v>
      </c>
      <c r="R218" s="282" t="str">
        <f>IF(OR(Q218='Adicional - Op 2'!$A$6,Q218='Adicional - Op 2'!$A$7, Q218='Adicional - Op 2'!$A$8,Q218='Adicional - Op 2'!$A$9,Q218='Adicional - Op 2'!$A$10,Q218='Adicional - Op 2'!$A$11,Q218='Adicional - Op 2'!$A$12,Q218='Adicional - Op 2'!$A$13,Q218='Adicional - Op 2'!$A$14), "A", "")</f>
        <v/>
      </c>
      <c r="S218" s="282" t="str">
        <f>IF(OR(Q218='Adicional - Op 2'!$A$15,Q218='Adicional - Op 2'!$A$16,Q218='Adicional - Op 2'!$A$17,Q218='Adicional - Op 2'!$A$18,Q218='Adicional - Op 2'!$A$19,Q218='Adicional - Op 2'!$A$20,Q218='Adicional - Op 2'!$A$21,Q218='Adicional - Op 2'!$A$22,Q218='Adicional - Op 2'!$A$23,Q218='Adicional - Op 2'!$A$24,Q218='Adicional - Op 2'!$A$25,Q218='Adicional - Op 2'!$A$26,Q218='Adicional - Op 2'!$A$27,Q218='Adicional - Op 2'!$A$28,Q218='Adicional - Op 2'!$A$29,Q218='Adicional - Op 2'!$A$30),"B","")</f>
        <v/>
      </c>
      <c r="T218" s="282" t="str">
        <f>IF(OR(Q218='Adicional - Op 2'!$A$31,Q218='Adicional - Op 2'!$A$32,Q218='Adicional - Op 2'!$A$33,Q218='Adicional - Op 2'!$A$34),"C","")</f>
        <v/>
      </c>
      <c r="U218" s="282" t="str">
        <f>IF(OR(Q218='Adicional - Op 2'!$A$35,Q218='Adicional - Op 2'!$A$36,Q218='Adicional - Op 2'!$A$37),"D","")</f>
        <v/>
      </c>
      <c r="V218" s="282" t="str">
        <f>IF(OR(Q218='Adicional - Op 2'!$A$38,Q218='Adicional - Op 2'!$A$39,Q218='Adicional - Op 2'!$A$40,Q218='Adicional - Op 2'!$A$41,Q218='Adicional - Op 2'!$A$42,Q218='Adicional - Op 2'!$A$43),"E","")</f>
        <v/>
      </c>
      <c r="W218" s="282" t="str">
        <f>IF(OR(Q218='Adicional - Op 2'!$A$44,Q218='Adicional - Op 2'!$A$45),"F","")</f>
        <v>F</v>
      </c>
      <c r="X218" s="295" t="str">
        <f t="shared" si="86"/>
        <v>F</v>
      </c>
      <c r="Y218" s="296" t="str">
        <f>IF(P218=X218, "OK", MAL)</f>
        <v>OK</v>
      </c>
      <c r="Z218" s="73">
        <v>16658</v>
      </c>
      <c r="AA218" s="17">
        <v>12260</v>
      </c>
      <c r="AB218" s="17">
        <v>9073</v>
      </c>
      <c r="AC218" s="17">
        <v>7266</v>
      </c>
      <c r="AD218" s="17">
        <v>4876</v>
      </c>
      <c r="AE218" s="20">
        <v>4247</v>
      </c>
      <c r="AF218" s="70" t="str">
        <f t="shared" si="68"/>
        <v>5</v>
      </c>
      <c r="AG218" s="61" t="str">
        <f t="shared" si="69"/>
        <v>5</v>
      </c>
      <c r="AH218" s="61" t="str">
        <f t="shared" si="70"/>
        <v>6</v>
      </c>
      <c r="AI218" s="61" t="str">
        <f t="shared" si="71"/>
        <v>6</v>
      </c>
      <c r="AJ218" s="61" t="str">
        <f t="shared" si="72"/>
        <v>7</v>
      </c>
      <c r="AK218" s="62" t="str">
        <f t="shared" si="73"/>
        <v>7</v>
      </c>
      <c r="AL218" s="77">
        <f t="shared" si="74"/>
        <v>3.4884222641307812</v>
      </c>
      <c r="AM218" s="78">
        <f t="shared" si="75"/>
        <v>2.9029238319507926</v>
      </c>
      <c r="AN218" s="78">
        <f t="shared" si="76"/>
        <v>2.1254645812226096</v>
      </c>
      <c r="AO218" s="78">
        <f t="shared" si="77"/>
        <v>4.0694285070266991</v>
      </c>
      <c r="AP218" s="79">
        <f t="shared" si="78"/>
        <v>1.3907051752142927</v>
      </c>
      <c r="AQ218" s="1" t="str">
        <f t="shared" si="79"/>
        <v>Pampeana5</v>
      </c>
      <c r="AR218" s="1" t="str">
        <f t="shared" si="80"/>
        <v>Entre Ríos5</v>
      </c>
      <c r="AS218" s="1" t="str">
        <f t="shared" si="81"/>
        <v>Intermedias</v>
      </c>
      <c r="AT218" s="1" t="str">
        <f t="shared" si="82"/>
        <v>Pampeana</v>
      </c>
      <c r="AU218" s="1" t="str">
        <f t="shared" si="83"/>
        <v>IntermediasPampeana</v>
      </c>
    </row>
    <row r="219" spans="1:47" x14ac:dyDescent="0.25">
      <c r="A219" s="5" t="s">
        <v>757</v>
      </c>
      <c r="B219" s="6" t="s">
        <v>758</v>
      </c>
      <c r="C219" s="6" t="s">
        <v>753</v>
      </c>
      <c r="D219" s="3" t="str">
        <f>VLOOKUP(C219,Regiones!B$4:C$27,2)</f>
        <v>Patagonia</v>
      </c>
      <c r="E219" s="16"/>
      <c r="F219" s="16"/>
      <c r="G219" s="16" t="s">
        <v>4</v>
      </c>
      <c r="H219" s="16" t="s">
        <v>4</v>
      </c>
      <c r="I219" s="16" t="s">
        <v>203</v>
      </c>
      <c r="J219" s="16" t="s">
        <v>6</v>
      </c>
      <c r="K219" s="58"/>
      <c r="L219" s="4" t="s">
        <v>6</v>
      </c>
      <c r="M219" s="289">
        <v>10</v>
      </c>
      <c r="N219" s="281" t="str">
        <f t="shared" si="84"/>
        <v>F10</v>
      </c>
      <c r="O219" s="282" t="str">
        <f>VLOOKUP(N219,'Adicional - Op 1'!$A$3:$B$79,2)</f>
        <v>F</v>
      </c>
      <c r="P219" s="293" t="str">
        <f t="shared" si="67"/>
        <v>F</v>
      </c>
      <c r="Q219" s="294" t="str">
        <f t="shared" si="85"/>
        <v>F10</v>
      </c>
      <c r="R219" s="282" t="str">
        <f>IF(OR(Q219='Adicional - Op 2'!$A$6,Q219='Adicional - Op 2'!$A$7, Q219='Adicional - Op 2'!$A$8,Q219='Adicional - Op 2'!$A$9,Q219='Adicional - Op 2'!$A$10,Q219='Adicional - Op 2'!$A$11,Q219='Adicional - Op 2'!$A$12,Q219='Adicional - Op 2'!$A$13,Q219='Adicional - Op 2'!$A$14), "A", "")</f>
        <v/>
      </c>
      <c r="S219" s="282" t="str">
        <f>IF(OR(Q219='Adicional - Op 2'!$A$15,Q219='Adicional - Op 2'!$A$16,Q219='Adicional - Op 2'!$A$17,Q219='Adicional - Op 2'!$A$18,Q219='Adicional - Op 2'!$A$19,Q219='Adicional - Op 2'!$A$20,Q219='Adicional - Op 2'!$A$21,Q219='Adicional - Op 2'!$A$22,Q219='Adicional - Op 2'!$A$23,Q219='Adicional - Op 2'!$A$24,Q219='Adicional - Op 2'!$A$25,Q219='Adicional - Op 2'!$A$26,Q219='Adicional - Op 2'!$A$27,Q219='Adicional - Op 2'!$A$28,Q219='Adicional - Op 2'!$A$29,Q219='Adicional - Op 2'!$A$30),"B","")</f>
        <v/>
      </c>
      <c r="T219" s="282" t="str">
        <f>IF(OR(Q219='Adicional - Op 2'!$A$31,Q219='Adicional - Op 2'!$A$32,Q219='Adicional - Op 2'!$A$33,Q219='Adicional - Op 2'!$A$34),"C","")</f>
        <v/>
      </c>
      <c r="U219" s="282" t="str">
        <f>IF(OR(Q219='Adicional - Op 2'!$A$35,Q219='Adicional - Op 2'!$A$36,Q219='Adicional - Op 2'!$A$37),"D","")</f>
        <v/>
      </c>
      <c r="V219" s="282" t="str">
        <f>IF(OR(Q219='Adicional - Op 2'!$A$38,Q219='Adicional - Op 2'!$A$39,Q219='Adicional - Op 2'!$A$40,Q219='Adicional - Op 2'!$A$41,Q219='Adicional - Op 2'!$A$42,Q219='Adicional - Op 2'!$A$43),"E","")</f>
        <v/>
      </c>
      <c r="W219" s="282" t="str">
        <f>IF(OR(Q219='Adicional - Op 2'!$A$44,Q219='Adicional - Op 2'!$A$45),"F","")</f>
        <v>F</v>
      </c>
      <c r="X219" s="295" t="str">
        <f t="shared" si="86"/>
        <v>F</v>
      </c>
      <c r="Y219" s="296" t="str">
        <f>IF(P219=X219, "OK", MAL)</f>
        <v>OK</v>
      </c>
      <c r="Z219" s="74">
        <v>16655</v>
      </c>
      <c r="AA219" s="12">
        <v>6410</v>
      </c>
      <c r="AB219" s="12">
        <v>3101</v>
      </c>
      <c r="AC219" s="12">
        <v>1387</v>
      </c>
      <c r="AD219" s="12">
        <v>854</v>
      </c>
      <c r="AE219" s="13">
        <v>567</v>
      </c>
      <c r="AF219" s="70" t="str">
        <f t="shared" si="68"/>
        <v>5</v>
      </c>
      <c r="AG219" s="61" t="str">
        <f t="shared" si="69"/>
        <v>6</v>
      </c>
      <c r="AH219" s="61" t="str">
        <f t="shared" si="70"/>
        <v>7</v>
      </c>
      <c r="AI219" s="61" t="str">
        <f t="shared" si="71"/>
        <v>7</v>
      </c>
      <c r="AJ219" s="61" t="str">
        <f t="shared" si="72"/>
        <v>7</v>
      </c>
      <c r="AK219" s="62" t="str">
        <f t="shared" si="73"/>
        <v>7</v>
      </c>
      <c r="AL219" s="77">
        <f t="shared" si="74"/>
        <v>11.271905829095354</v>
      </c>
      <c r="AM219" s="78">
        <f t="shared" si="75"/>
        <v>7.1462142986705128</v>
      </c>
      <c r="AN219" s="78">
        <f t="shared" si="76"/>
        <v>7.916913952779729</v>
      </c>
      <c r="AO219" s="78">
        <f t="shared" si="77"/>
        <v>4.9691931609592768</v>
      </c>
      <c r="AP219" s="79">
        <f t="shared" si="78"/>
        <v>4.1807503776062909</v>
      </c>
      <c r="AQ219" s="1" t="str">
        <f t="shared" si="79"/>
        <v>Patagonia5</v>
      </c>
      <c r="AR219" s="1" t="str">
        <f t="shared" si="80"/>
        <v>Santa Cruz5</v>
      </c>
      <c r="AS219" s="1" t="str">
        <f t="shared" si="81"/>
        <v>Intermedias</v>
      </c>
      <c r="AT219" s="1" t="str">
        <f t="shared" si="82"/>
        <v>Patagonia</v>
      </c>
      <c r="AU219" s="1" t="str">
        <f t="shared" si="83"/>
        <v>IntermediasPatagonia</v>
      </c>
    </row>
    <row r="220" spans="1:47" x14ac:dyDescent="0.25">
      <c r="A220" s="5" t="s">
        <v>1250</v>
      </c>
      <c r="B220" s="6" t="s">
        <v>79</v>
      </c>
      <c r="C220" s="6" t="s">
        <v>429</v>
      </c>
      <c r="D220" s="3" t="str">
        <f>VLOOKUP(C220,Regiones!B$4:C$27,2)</f>
        <v>Pampeana</v>
      </c>
      <c r="E220" s="16" t="s">
        <v>2</v>
      </c>
      <c r="F220" s="16"/>
      <c r="G220" s="16"/>
      <c r="H220" s="16" t="s">
        <v>4</v>
      </c>
      <c r="I220" s="16" t="s">
        <v>13</v>
      </c>
      <c r="J220" s="16" t="s">
        <v>3</v>
      </c>
      <c r="K220" s="58"/>
      <c r="L220" s="4" t="s">
        <v>3</v>
      </c>
      <c r="M220" s="289">
        <v>10</v>
      </c>
      <c r="N220" s="281" t="str">
        <f t="shared" si="84"/>
        <v>E10</v>
      </c>
      <c r="O220" s="282" t="str">
        <f>VLOOKUP(N220,'Adicional - Op 1'!$A$3:$B$79,2)</f>
        <v>E</v>
      </c>
      <c r="P220" s="293" t="str">
        <f t="shared" si="67"/>
        <v>E</v>
      </c>
      <c r="Q220" s="294" t="str">
        <f t="shared" si="85"/>
        <v>E10</v>
      </c>
      <c r="R220" s="282" t="str">
        <f>IF(OR(Q220='Adicional - Op 2'!$A$6,Q220='Adicional - Op 2'!$A$7, Q220='Adicional - Op 2'!$A$8,Q220='Adicional - Op 2'!$A$9,Q220='Adicional - Op 2'!$A$10,Q220='Adicional - Op 2'!$A$11,Q220='Adicional - Op 2'!$A$12,Q220='Adicional - Op 2'!$A$13,Q220='Adicional - Op 2'!$A$14), "A", "")</f>
        <v/>
      </c>
      <c r="S220" s="282" t="str">
        <f>IF(OR(Q220='Adicional - Op 2'!$A$15,Q220='Adicional - Op 2'!$A$16,Q220='Adicional - Op 2'!$A$17,Q220='Adicional - Op 2'!$A$18,Q220='Adicional - Op 2'!$A$19,Q220='Adicional - Op 2'!$A$20,Q220='Adicional - Op 2'!$A$21,Q220='Adicional - Op 2'!$A$22,Q220='Adicional - Op 2'!$A$23,Q220='Adicional - Op 2'!$A$24,Q220='Adicional - Op 2'!$A$25,Q220='Adicional - Op 2'!$A$26,Q220='Adicional - Op 2'!$A$27,Q220='Adicional - Op 2'!$A$28,Q220='Adicional - Op 2'!$A$29,Q220='Adicional - Op 2'!$A$30),"B","")</f>
        <v/>
      </c>
      <c r="T220" s="282" t="str">
        <f>IF(OR(Q220='Adicional - Op 2'!$A$31,Q220='Adicional - Op 2'!$A$32,Q220='Adicional - Op 2'!$A$33,Q220='Adicional - Op 2'!$A$34),"C","")</f>
        <v/>
      </c>
      <c r="U220" s="282" t="str">
        <f>IF(OR(Q220='Adicional - Op 2'!$A$35,Q220='Adicional - Op 2'!$A$36,Q220='Adicional - Op 2'!$A$37),"D","")</f>
        <v/>
      </c>
      <c r="V220" s="282" t="str">
        <f>IF(OR(Q220='Adicional - Op 2'!$A$38,Q220='Adicional - Op 2'!$A$39,Q220='Adicional - Op 2'!$A$40,Q220='Adicional - Op 2'!$A$41,Q220='Adicional - Op 2'!$A$42,Q220='Adicional - Op 2'!$A$43),"E","")</f>
        <v>E</v>
      </c>
      <c r="W220" s="282" t="str">
        <f>IF(OR(Q220='Adicional - Op 2'!$A$44,Q220='Adicional - Op 2'!$A$45),"F","")</f>
        <v/>
      </c>
      <c r="X220" s="295" t="str">
        <f t="shared" si="86"/>
        <v>E</v>
      </c>
      <c r="Y220" s="296" t="str">
        <f>IF(P220=X220, "OK", MAL)</f>
        <v>OK</v>
      </c>
      <c r="Z220" s="73">
        <v>16336</v>
      </c>
      <c r="AA220" s="17">
        <v>13406</v>
      </c>
      <c r="AB220" s="17">
        <v>10535</v>
      </c>
      <c r="AC220" s="17">
        <v>8704</v>
      </c>
      <c r="AD220" s="17">
        <v>6182</v>
      </c>
      <c r="AE220" s="20">
        <v>3680</v>
      </c>
      <c r="AF220" s="70" t="str">
        <f t="shared" si="68"/>
        <v>5</v>
      </c>
      <c r="AG220" s="61" t="str">
        <f t="shared" si="69"/>
        <v>5</v>
      </c>
      <c r="AH220" s="61" t="str">
        <f t="shared" si="70"/>
        <v>5</v>
      </c>
      <c r="AI220" s="61" t="str">
        <f t="shared" si="71"/>
        <v>6</v>
      </c>
      <c r="AJ220" s="61" t="str">
        <f t="shared" si="72"/>
        <v>6</v>
      </c>
      <c r="AK220" s="62" t="str">
        <f t="shared" si="73"/>
        <v>7</v>
      </c>
      <c r="AL220" s="77">
        <f t="shared" si="74"/>
        <v>2.2356865693447379</v>
      </c>
      <c r="AM220" s="78">
        <f t="shared" si="75"/>
        <v>2.3173099801943056</v>
      </c>
      <c r="AN220" s="78">
        <f t="shared" si="76"/>
        <v>1.8244004285176114</v>
      </c>
      <c r="AO220" s="78">
        <f t="shared" si="77"/>
        <v>3.4806119112000564</v>
      </c>
      <c r="AP220" s="79">
        <f t="shared" si="78"/>
        <v>5.3241876604689189</v>
      </c>
      <c r="AQ220" s="1" t="str">
        <f t="shared" si="79"/>
        <v>Pampeana5</v>
      </c>
      <c r="AR220" s="1" t="str">
        <f t="shared" si="80"/>
        <v>Entre Ríos5</v>
      </c>
      <c r="AS220" s="1" t="str">
        <f t="shared" si="81"/>
        <v>Intermedias</v>
      </c>
      <c r="AT220" s="1" t="str">
        <f t="shared" si="82"/>
        <v>Pampeana</v>
      </c>
      <c r="AU220" s="1" t="str">
        <f t="shared" si="83"/>
        <v>IntermediasPampeana</v>
      </c>
    </row>
    <row r="221" spans="1:47" x14ac:dyDescent="0.25">
      <c r="A221" s="5" t="s">
        <v>694</v>
      </c>
      <c r="B221" s="6" t="s">
        <v>695</v>
      </c>
      <c r="C221" s="6" t="s">
        <v>687</v>
      </c>
      <c r="D221" s="3" t="str">
        <f>VLOOKUP(C221,Regiones!B$4:C$27,2)</f>
        <v>Noroeste</v>
      </c>
      <c r="E221" s="16"/>
      <c r="F221" s="16"/>
      <c r="G221" s="16"/>
      <c r="H221" s="16" t="s">
        <v>4</v>
      </c>
      <c r="I221" s="16" t="s">
        <v>203</v>
      </c>
      <c r="J221" s="16" t="s">
        <v>6</v>
      </c>
      <c r="K221" s="58"/>
      <c r="L221" s="4" t="s">
        <v>6</v>
      </c>
      <c r="M221" s="289">
        <v>10</v>
      </c>
      <c r="N221" s="281" t="str">
        <f t="shared" si="84"/>
        <v>F10</v>
      </c>
      <c r="O221" s="282" t="str">
        <f>VLOOKUP(N221,'Adicional - Op 1'!$A$3:$B$79,2)</f>
        <v>F</v>
      </c>
      <c r="P221" s="293" t="str">
        <f t="shared" si="67"/>
        <v>F</v>
      </c>
      <c r="Q221" s="294" t="str">
        <f t="shared" si="85"/>
        <v>F10</v>
      </c>
      <c r="R221" s="282" t="str">
        <f>IF(OR(Q221='Adicional - Op 2'!$A$6,Q221='Adicional - Op 2'!$A$7, Q221='Adicional - Op 2'!$A$8,Q221='Adicional - Op 2'!$A$9,Q221='Adicional - Op 2'!$A$10,Q221='Adicional - Op 2'!$A$11,Q221='Adicional - Op 2'!$A$12,Q221='Adicional - Op 2'!$A$13,Q221='Adicional - Op 2'!$A$14), "A", "")</f>
        <v/>
      </c>
      <c r="S221" s="282" t="str">
        <f>IF(OR(Q221='Adicional - Op 2'!$A$15,Q221='Adicional - Op 2'!$A$16,Q221='Adicional - Op 2'!$A$17,Q221='Adicional - Op 2'!$A$18,Q221='Adicional - Op 2'!$A$19,Q221='Adicional - Op 2'!$A$20,Q221='Adicional - Op 2'!$A$21,Q221='Adicional - Op 2'!$A$22,Q221='Adicional - Op 2'!$A$23,Q221='Adicional - Op 2'!$A$24,Q221='Adicional - Op 2'!$A$25,Q221='Adicional - Op 2'!$A$26,Q221='Adicional - Op 2'!$A$27,Q221='Adicional - Op 2'!$A$28,Q221='Adicional - Op 2'!$A$29,Q221='Adicional - Op 2'!$A$30),"B","")</f>
        <v/>
      </c>
      <c r="T221" s="282" t="str">
        <f>IF(OR(Q221='Adicional - Op 2'!$A$31,Q221='Adicional - Op 2'!$A$32,Q221='Adicional - Op 2'!$A$33,Q221='Adicional - Op 2'!$A$34),"C","")</f>
        <v/>
      </c>
      <c r="U221" s="282" t="str">
        <f>IF(OR(Q221='Adicional - Op 2'!$A$35,Q221='Adicional - Op 2'!$A$36,Q221='Adicional - Op 2'!$A$37),"D","")</f>
        <v/>
      </c>
      <c r="V221" s="282" t="str">
        <f>IF(OR(Q221='Adicional - Op 2'!$A$38,Q221='Adicional - Op 2'!$A$39,Q221='Adicional - Op 2'!$A$40,Q221='Adicional - Op 2'!$A$41,Q221='Adicional - Op 2'!$A$42,Q221='Adicional - Op 2'!$A$43),"E","")</f>
        <v/>
      </c>
      <c r="W221" s="282" t="str">
        <f>IF(OR(Q221='Adicional - Op 2'!$A$44,Q221='Adicional - Op 2'!$A$45),"F","")</f>
        <v>F</v>
      </c>
      <c r="X221" s="295" t="str">
        <f t="shared" si="86"/>
        <v>F</v>
      </c>
      <c r="Y221" s="296" t="str">
        <f>IF(P221=X221, "OK", MAL)</f>
        <v>OK</v>
      </c>
      <c r="Z221" s="74">
        <v>16329</v>
      </c>
      <c r="AA221" s="17">
        <v>13376</v>
      </c>
      <c r="AB221" s="12">
        <v>9139</v>
      </c>
      <c r="AC221" s="12">
        <v>6067</v>
      </c>
      <c r="AD221" s="12">
        <v>4351</v>
      </c>
      <c r="AE221" s="13">
        <v>3274</v>
      </c>
      <c r="AF221" s="70" t="str">
        <f t="shared" si="68"/>
        <v>5</v>
      </c>
      <c r="AG221" s="61" t="str">
        <f t="shared" si="69"/>
        <v>5</v>
      </c>
      <c r="AH221" s="61" t="str">
        <f t="shared" si="70"/>
        <v>6</v>
      </c>
      <c r="AI221" s="61" t="str">
        <f t="shared" si="71"/>
        <v>6</v>
      </c>
      <c r="AJ221" s="61" t="str">
        <f t="shared" si="72"/>
        <v>7</v>
      </c>
      <c r="AK221" s="62" t="str">
        <f t="shared" si="73"/>
        <v>7</v>
      </c>
      <c r="AL221" s="77">
        <f t="shared" si="74"/>
        <v>2.2564070427861358</v>
      </c>
      <c r="AM221" s="78">
        <f t="shared" si="75"/>
        <v>3.6871781730986375</v>
      </c>
      <c r="AN221" s="78">
        <f t="shared" si="76"/>
        <v>3.9558486741845948</v>
      </c>
      <c r="AO221" s="78">
        <f t="shared" si="77"/>
        <v>3.3804673554108642</v>
      </c>
      <c r="AP221" s="79">
        <f t="shared" si="78"/>
        <v>2.8847581020127766</v>
      </c>
      <c r="AQ221" s="1" t="str">
        <f t="shared" si="79"/>
        <v>Noroeste5</v>
      </c>
      <c r="AR221" s="1" t="str">
        <f t="shared" si="80"/>
        <v>Salta5</v>
      </c>
      <c r="AS221" s="1" t="str">
        <f t="shared" si="81"/>
        <v>Intermedias</v>
      </c>
      <c r="AT221" s="1" t="str">
        <f t="shared" si="82"/>
        <v>Resto Extra Pampeana</v>
      </c>
      <c r="AU221" s="1" t="str">
        <f t="shared" si="83"/>
        <v>IntermediasResto Extra Pampeana</v>
      </c>
    </row>
    <row r="222" spans="1:47" x14ac:dyDescent="0.25">
      <c r="A222" s="60" t="s">
        <v>789</v>
      </c>
      <c r="B222" s="9" t="s">
        <v>219</v>
      </c>
      <c r="C222" s="9" t="s">
        <v>767</v>
      </c>
      <c r="D222" s="3" t="str">
        <f>VLOOKUP(C222,Regiones!B$4:C$27,2)</f>
        <v>Pampeana</v>
      </c>
      <c r="E222" s="10"/>
      <c r="F222" s="10"/>
      <c r="G222" s="10"/>
      <c r="H222" s="10" t="s">
        <v>4</v>
      </c>
      <c r="I222" s="10" t="s">
        <v>203</v>
      </c>
      <c r="J222" s="10" t="s">
        <v>6</v>
      </c>
      <c r="K222" s="58"/>
      <c r="L222" s="11" t="s">
        <v>6</v>
      </c>
      <c r="M222" s="289">
        <v>10</v>
      </c>
      <c r="N222" s="281" t="str">
        <f t="shared" si="84"/>
        <v>F10</v>
      </c>
      <c r="O222" s="282" t="str">
        <f>VLOOKUP(N222,'Adicional - Op 1'!$A$3:$B$79,2)</f>
        <v>F</v>
      </c>
      <c r="P222" s="293" t="str">
        <f t="shared" si="67"/>
        <v>F</v>
      </c>
      <c r="Q222" s="294" t="str">
        <f t="shared" si="85"/>
        <v>F10</v>
      </c>
      <c r="R222" s="282" t="str">
        <f>IF(OR(Q222='Adicional - Op 2'!$A$6,Q222='Adicional - Op 2'!$A$7, Q222='Adicional - Op 2'!$A$8,Q222='Adicional - Op 2'!$A$9,Q222='Adicional - Op 2'!$A$10,Q222='Adicional - Op 2'!$A$11,Q222='Adicional - Op 2'!$A$12,Q222='Adicional - Op 2'!$A$13,Q222='Adicional - Op 2'!$A$14), "A", "")</f>
        <v/>
      </c>
      <c r="S222" s="282" t="str">
        <f>IF(OR(Q222='Adicional - Op 2'!$A$15,Q222='Adicional - Op 2'!$A$16,Q222='Adicional - Op 2'!$A$17,Q222='Adicional - Op 2'!$A$18,Q222='Adicional - Op 2'!$A$19,Q222='Adicional - Op 2'!$A$20,Q222='Adicional - Op 2'!$A$21,Q222='Adicional - Op 2'!$A$22,Q222='Adicional - Op 2'!$A$23,Q222='Adicional - Op 2'!$A$24,Q222='Adicional - Op 2'!$A$25,Q222='Adicional - Op 2'!$A$26,Q222='Adicional - Op 2'!$A$27,Q222='Adicional - Op 2'!$A$28,Q222='Adicional - Op 2'!$A$29,Q222='Adicional - Op 2'!$A$30),"B","")</f>
        <v/>
      </c>
      <c r="T222" s="282" t="str">
        <f>IF(OR(Q222='Adicional - Op 2'!$A$31,Q222='Adicional - Op 2'!$A$32,Q222='Adicional - Op 2'!$A$33,Q222='Adicional - Op 2'!$A$34),"C","")</f>
        <v/>
      </c>
      <c r="U222" s="282" t="str">
        <f>IF(OR(Q222='Adicional - Op 2'!$A$35,Q222='Adicional - Op 2'!$A$36,Q222='Adicional - Op 2'!$A$37),"D","")</f>
        <v/>
      </c>
      <c r="V222" s="282" t="str">
        <f>IF(OR(Q222='Adicional - Op 2'!$A$38,Q222='Adicional - Op 2'!$A$39,Q222='Adicional - Op 2'!$A$40,Q222='Adicional - Op 2'!$A$41,Q222='Adicional - Op 2'!$A$42,Q222='Adicional - Op 2'!$A$43),"E","")</f>
        <v/>
      </c>
      <c r="W222" s="282" t="str">
        <f>IF(OR(Q222='Adicional - Op 2'!$A$44,Q222='Adicional - Op 2'!$A$45),"F","")</f>
        <v>F</v>
      </c>
      <c r="X222" s="295" t="str">
        <f t="shared" si="86"/>
        <v>F</v>
      </c>
      <c r="Y222" s="296" t="str">
        <f>IF(P222=X222, "OK", MAL)</f>
        <v>OK</v>
      </c>
      <c r="Z222" s="74">
        <v>16277</v>
      </c>
      <c r="AA222" s="12">
        <v>15203</v>
      </c>
      <c r="AB222" s="12">
        <v>14016</v>
      </c>
      <c r="AC222" s="12">
        <v>11229</v>
      </c>
      <c r="AD222" s="12">
        <v>8201</v>
      </c>
      <c r="AE222" s="13">
        <v>5894</v>
      </c>
      <c r="AF222" s="70" t="str">
        <f t="shared" si="68"/>
        <v>5</v>
      </c>
      <c r="AG222" s="61" t="str">
        <f t="shared" si="69"/>
        <v>5</v>
      </c>
      <c r="AH222" s="61" t="str">
        <f t="shared" si="70"/>
        <v>5</v>
      </c>
      <c r="AI222" s="61" t="str">
        <f t="shared" si="71"/>
        <v>5</v>
      </c>
      <c r="AJ222" s="61" t="str">
        <f t="shared" si="72"/>
        <v>6</v>
      </c>
      <c r="AK222" s="62" t="str">
        <f t="shared" si="73"/>
        <v>6</v>
      </c>
      <c r="AL222" s="77">
        <f t="shared" si="74"/>
        <v>0.76646032149120158</v>
      </c>
      <c r="AM222" s="78">
        <f t="shared" si="75"/>
        <v>0.77574286857620145</v>
      </c>
      <c r="AN222" s="78">
        <f t="shared" si="76"/>
        <v>2.1216231520447693</v>
      </c>
      <c r="AO222" s="78">
        <f t="shared" si="77"/>
        <v>3.19233199799107</v>
      </c>
      <c r="AP222" s="79">
        <f t="shared" si="78"/>
        <v>3.3583738837901973</v>
      </c>
      <c r="AQ222" s="1" t="str">
        <f t="shared" si="79"/>
        <v>Pampeana5</v>
      </c>
      <c r="AR222" s="1" t="str">
        <f t="shared" si="80"/>
        <v>Santa Fe5</v>
      </c>
      <c r="AS222" s="1" t="str">
        <f t="shared" si="81"/>
        <v>Intermedias</v>
      </c>
      <c r="AT222" s="1" t="str">
        <f t="shared" si="82"/>
        <v>Pampeana</v>
      </c>
      <c r="AU222" s="1" t="str">
        <f t="shared" si="83"/>
        <v>IntermediasPampeana</v>
      </c>
    </row>
    <row r="223" spans="1:47" x14ac:dyDescent="0.25">
      <c r="A223" s="60" t="s">
        <v>667</v>
      </c>
      <c r="B223" s="9" t="s">
        <v>627</v>
      </c>
      <c r="C223" s="9" t="s">
        <v>662</v>
      </c>
      <c r="D223" s="3" t="str">
        <f>VLOOKUP(C223,Regiones!B$4:C$27,2)</f>
        <v>Comahue</v>
      </c>
      <c r="E223" s="10"/>
      <c r="F223" s="10"/>
      <c r="G223" s="10" t="s">
        <v>4</v>
      </c>
      <c r="H223" s="44"/>
      <c r="I223" s="10" t="s">
        <v>203</v>
      </c>
      <c r="J223" s="10" t="s">
        <v>6</v>
      </c>
      <c r="K223" s="58"/>
      <c r="L223" s="11" t="s">
        <v>6</v>
      </c>
      <c r="M223" s="289">
        <v>10</v>
      </c>
      <c r="N223" s="281" t="str">
        <f t="shared" si="84"/>
        <v>F10</v>
      </c>
      <c r="O223" s="282" t="str">
        <f>VLOOKUP(N223,'Adicional - Op 1'!$A$3:$B$79,2)</f>
        <v>F</v>
      </c>
      <c r="P223" s="293" t="str">
        <f t="shared" si="67"/>
        <v>F</v>
      </c>
      <c r="Q223" s="294" t="str">
        <f t="shared" si="85"/>
        <v>F10</v>
      </c>
      <c r="R223" s="282" t="str">
        <f>IF(OR(Q223='Adicional - Op 2'!$A$6,Q223='Adicional - Op 2'!$A$7, Q223='Adicional - Op 2'!$A$8,Q223='Adicional - Op 2'!$A$9,Q223='Adicional - Op 2'!$A$10,Q223='Adicional - Op 2'!$A$11,Q223='Adicional - Op 2'!$A$12,Q223='Adicional - Op 2'!$A$13,Q223='Adicional - Op 2'!$A$14), "A", "")</f>
        <v/>
      </c>
      <c r="S223" s="282" t="str">
        <f>IF(OR(Q223='Adicional - Op 2'!$A$15,Q223='Adicional - Op 2'!$A$16,Q223='Adicional - Op 2'!$A$17,Q223='Adicional - Op 2'!$A$18,Q223='Adicional - Op 2'!$A$19,Q223='Adicional - Op 2'!$A$20,Q223='Adicional - Op 2'!$A$21,Q223='Adicional - Op 2'!$A$22,Q223='Adicional - Op 2'!$A$23,Q223='Adicional - Op 2'!$A$24,Q223='Adicional - Op 2'!$A$25,Q223='Adicional - Op 2'!$A$26,Q223='Adicional - Op 2'!$A$27,Q223='Adicional - Op 2'!$A$28,Q223='Adicional - Op 2'!$A$29,Q223='Adicional - Op 2'!$A$30),"B","")</f>
        <v/>
      </c>
      <c r="T223" s="282" t="str">
        <f>IF(OR(Q223='Adicional - Op 2'!$A$31,Q223='Adicional - Op 2'!$A$32,Q223='Adicional - Op 2'!$A$33,Q223='Adicional - Op 2'!$A$34),"C","")</f>
        <v/>
      </c>
      <c r="U223" s="282" t="str">
        <f>IF(OR(Q223='Adicional - Op 2'!$A$35,Q223='Adicional - Op 2'!$A$36,Q223='Adicional - Op 2'!$A$37),"D","")</f>
        <v/>
      </c>
      <c r="V223" s="282" t="str">
        <f>IF(OR(Q223='Adicional - Op 2'!$A$38,Q223='Adicional - Op 2'!$A$39,Q223='Adicional - Op 2'!$A$40,Q223='Adicional - Op 2'!$A$41,Q223='Adicional - Op 2'!$A$42,Q223='Adicional - Op 2'!$A$43),"E","")</f>
        <v/>
      </c>
      <c r="W223" s="282" t="str">
        <f>IF(OR(Q223='Adicional - Op 2'!$A$44,Q223='Adicional - Op 2'!$A$45),"F","")</f>
        <v>F</v>
      </c>
      <c r="X223" s="295" t="str">
        <f t="shared" si="86"/>
        <v>F</v>
      </c>
      <c r="Y223" s="296" t="str">
        <f>IF(P223=X223, "OK", MAL)</f>
        <v>OK</v>
      </c>
      <c r="Z223" s="74">
        <v>16265</v>
      </c>
      <c r="AA223" s="12">
        <v>13753</v>
      </c>
      <c r="AB223" s="12">
        <v>11520</v>
      </c>
      <c r="AC223" s="12">
        <v>8698</v>
      </c>
      <c r="AD223" s="12">
        <v>6599</v>
      </c>
      <c r="AE223" s="13">
        <v>5092</v>
      </c>
      <c r="AF223" s="70" t="str">
        <f t="shared" si="68"/>
        <v>5</v>
      </c>
      <c r="AG223" s="61" t="str">
        <f t="shared" si="69"/>
        <v>5</v>
      </c>
      <c r="AH223" s="61" t="str">
        <f t="shared" si="70"/>
        <v>5</v>
      </c>
      <c r="AI223" s="61" t="str">
        <f t="shared" si="71"/>
        <v>6</v>
      </c>
      <c r="AJ223" s="61" t="str">
        <f t="shared" si="72"/>
        <v>6</v>
      </c>
      <c r="AK223" s="62" t="str">
        <f t="shared" si="73"/>
        <v>6</v>
      </c>
      <c r="AL223" s="77">
        <f t="shared" si="74"/>
        <v>1.8942109551534994</v>
      </c>
      <c r="AM223" s="78">
        <f t="shared" si="75"/>
        <v>1.6984093096511568</v>
      </c>
      <c r="AN223" s="78">
        <f t="shared" si="76"/>
        <v>2.6966229206403352</v>
      </c>
      <c r="AO223" s="78">
        <f t="shared" si="77"/>
        <v>2.8002397447749376</v>
      </c>
      <c r="AP223" s="79">
        <f t="shared" si="78"/>
        <v>2.6263713241103126</v>
      </c>
      <c r="AQ223" s="1" t="str">
        <f t="shared" si="79"/>
        <v>Comahue5</v>
      </c>
      <c r="AR223" s="1" t="str">
        <f t="shared" si="80"/>
        <v>Río Negro5</v>
      </c>
      <c r="AS223" s="1" t="str">
        <f t="shared" si="81"/>
        <v>Intermedias</v>
      </c>
      <c r="AT223" s="1" t="str">
        <f t="shared" si="82"/>
        <v>Comahue</v>
      </c>
      <c r="AU223" s="1" t="str">
        <f t="shared" si="83"/>
        <v>IntermediasComahue</v>
      </c>
    </row>
    <row r="224" spans="1:47" x14ac:dyDescent="0.25">
      <c r="A224" s="5" t="s">
        <v>93</v>
      </c>
      <c r="B224" s="6" t="s">
        <v>93</v>
      </c>
      <c r="C224" s="6" t="s">
        <v>36</v>
      </c>
      <c r="D224" s="3" t="str">
        <f>VLOOKUP(C224,Regiones!B$4:C$27,2)</f>
        <v>Pampeana</v>
      </c>
      <c r="E224" s="16"/>
      <c r="F224" s="16"/>
      <c r="G224" s="16"/>
      <c r="H224" s="16"/>
      <c r="I224" s="16" t="s">
        <v>203</v>
      </c>
      <c r="J224" s="16" t="s">
        <v>6</v>
      </c>
      <c r="K224" s="58"/>
      <c r="L224" s="4" t="s">
        <v>6</v>
      </c>
      <c r="M224" s="289">
        <v>10</v>
      </c>
      <c r="N224" s="281" t="str">
        <f t="shared" si="84"/>
        <v>F10</v>
      </c>
      <c r="O224" s="282" t="str">
        <f>VLOOKUP(N224,'Adicional - Op 1'!$A$3:$B$79,2)</f>
        <v>F</v>
      </c>
      <c r="P224" s="293" t="str">
        <f t="shared" si="67"/>
        <v>F</v>
      </c>
      <c r="Q224" s="294" t="str">
        <f t="shared" si="85"/>
        <v>F10</v>
      </c>
      <c r="R224" s="282" t="str">
        <f>IF(OR(Q224='Adicional - Op 2'!$A$6,Q224='Adicional - Op 2'!$A$7, Q224='Adicional - Op 2'!$A$8,Q224='Adicional - Op 2'!$A$9,Q224='Adicional - Op 2'!$A$10,Q224='Adicional - Op 2'!$A$11,Q224='Adicional - Op 2'!$A$12,Q224='Adicional - Op 2'!$A$13,Q224='Adicional - Op 2'!$A$14), "A", "")</f>
        <v/>
      </c>
      <c r="S224" s="282" t="str">
        <f>IF(OR(Q224='Adicional - Op 2'!$A$15,Q224='Adicional - Op 2'!$A$16,Q224='Adicional - Op 2'!$A$17,Q224='Adicional - Op 2'!$A$18,Q224='Adicional - Op 2'!$A$19,Q224='Adicional - Op 2'!$A$20,Q224='Adicional - Op 2'!$A$21,Q224='Adicional - Op 2'!$A$22,Q224='Adicional - Op 2'!$A$23,Q224='Adicional - Op 2'!$A$24,Q224='Adicional - Op 2'!$A$25,Q224='Adicional - Op 2'!$A$26,Q224='Adicional - Op 2'!$A$27,Q224='Adicional - Op 2'!$A$28,Q224='Adicional - Op 2'!$A$29,Q224='Adicional - Op 2'!$A$30),"B","")</f>
        <v/>
      </c>
      <c r="T224" s="282" t="str">
        <f>IF(OR(Q224='Adicional - Op 2'!$A$31,Q224='Adicional - Op 2'!$A$32,Q224='Adicional - Op 2'!$A$33,Q224='Adicional - Op 2'!$A$34),"C","")</f>
        <v/>
      </c>
      <c r="U224" s="282" t="str">
        <f>IF(OR(Q224='Adicional - Op 2'!$A$35,Q224='Adicional - Op 2'!$A$36,Q224='Adicional - Op 2'!$A$37),"D","")</f>
        <v/>
      </c>
      <c r="V224" s="282" t="str">
        <f>IF(OR(Q224='Adicional - Op 2'!$A$38,Q224='Adicional - Op 2'!$A$39,Q224='Adicional - Op 2'!$A$40,Q224='Adicional - Op 2'!$A$41,Q224='Adicional - Op 2'!$A$42,Q224='Adicional - Op 2'!$A$43),"E","")</f>
        <v/>
      </c>
      <c r="W224" s="282" t="str">
        <f>IF(OR(Q224='Adicional - Op 2'!$A$44,Q224='Adicional - Op 2'!$A$45),"F","")</f>
        <v>F</v>
      </c>
      <c r="X224" s="295" t="str">
        <f t="shared" si="86"/>
        <v>F</v>
      </c>
      <c r="Y224" s="296" t="str">
        <f>IF(P224=X224, "OK", MAL)</f>
        <v>OK</v>
      </c>
      <c r="Z224" s="73">
        <v>16243</v>
      </c>
      <c r="AA224" s="17">
        <v>13941</v>
      </c>
      <c r="AB224" s="17">
        <v>11345</v>
      </c>
      <c r="AC224" s="17">
        <v>9835</v>
      </c>
      <c r="AD224" s="17">
        <v>8955</v>
      </c>
      <c r="AE224" s="20">
        <v>7546</v>
      </c>
      <c r="AF224" s="70" t="str">
        <f t="shared" si="68"/>
        <v>5</v>
      </c>
      <c r="AG224" s="61" t="str">
        <f t="shared" si="69"/>
        <v>5</v>
      </c>
      <c r="AH224" s="61" t="str">
        <f t="shared" si="70"/>
        <v>5</v>
      </c>
      <c r="AI224" s="61" t="str">
        <f t="shared" si="71"/>
        <v>6</v>
      </c>
      <c r="AJ224" s="61" t="str">
        <f t="shared" si="72"/>
        <v>6</v>
      </c>
      <c r="AK224" s="62" t="str">
        <f t="shared" si="73"/>
        <v>6</v>
      </c>
      <c r="AL224" s="77">
        <f t="shared" si="74"/>
        <v>1.7241797327702517</v>
      </c>
      <c r="AM224" s="78">
        <f t="shared" si="75"/>
        <v>1.9780256469328339</v>
      </c>
      <c r="AN224" s="78">
        <f t="shared" si="76"/>
        <v>1.3617420452229845</v>
      </c>
      <c r="AO224" s="78">
        <f t="shared" si="77"/>
        <v>0.9417610861497937</v>
      </c>
      <c r="AP224" s="79">
        <f t="shared" si="78"/>
        <v>1.7266818839260099</v>
      </c>
      <c r="AQ224" s="1" t="str">
        <f t="shared" si="79"/>
        <v>Pampeana5</v>
      </c>
      <c r="AR224" s="1" t="str">
        <f t="shared" si="80"/>
        <v>Buenos Aires5</v>
      </c>
      <c r="AS224" s="1" t="str">
        <f t="shared" si="81"/>
        <v>Intermedias</v>
      </c>
      <c r="AT224" s="1" t="str">
        <f t="shared" si="82"/>
        <v>Pampeana</v>
      </c>
      <c r="AU224" s="1" t="str">
        <f t="shared" si="83"/>
        <v>IntermediasPampeana</v>
      </c>
    </row>
    <row r="225" spans="1:47" x14ac:dyDescent="0.25">
      <c r="A225" s="21" t="s">
        <v>298</v>
      </c>
      <c r="B225" s="18" t="s">
        <v>282</v>
      </c>
      <c r="C225" s="18" t="s">
        <v>276</v>
      </c>
      <c r="D225" s="3" t="str">
        <f>VLOOKUP(C225,Regiones!B$4:C$27,2)</f>
        <v>Centro</v>
      </c>
      <c r="E225" s="19"/>
      <c r="F225" s="19"/>
      <c r="G225" s="19"/>
      <c r="H225" s="19" t="s">
        <v>4</v>
      </c>
      <c r="I225" s="19" t="s">
        <v>203</v>
      </c>
      <c r="J225" s="19" t="s">
        <v>6</v>
      </c>
      <c r="K225" s="58"/>
      <c r="L225" s="52" t="s">
        <v>6</v>
      </c>
      <c r="M225" s="289">
        <v>10</v>
      </c>
      <c r="N225" s="281" t="str">
        <f t="shared" si="84"/>
        <v>F10</v>
      </c>
      <c r="O225" s="282" t="str">
        <f>VLOOKUP(N225,'Adicional - Op 1'!$A$3:$B$79,2)</f>
        <v>F</v>
      </c>
      <c r="P225" s="293" t="str">
        <f t="shared" si="67"/>
        <v>F</v>
      </c>
      <c r="Q225" s="294" t="str">
        <f t="shared" si="85"/>
        <v>F10</v>
      </c>
      <c r="R225" s="282" t="str">
        <f>IF(OR(Q225='Adicional - Op 2'!$A$6,Q225='Adicional - Op 2'!$A$7, Q225='Adicional - Op 2'!$A$8,Q225='Adicional - Op 2'!$A$9,Q225='Adicional - Op 2'!$A$10,Q225='Adicional - Op 2'!$A$11,Q225='Adicional - Op 2'!$A$12,Q225='Adicional - Op 2'!$A$13,Q225='Adicional - Op 2'!$A$14), "A", "")</f>
        <v/>
      </c>
      <c r="S225" s="282" t="str">
        <f>IF(OR(Q225='Adicional - Op 2'!$A$15,Q225='Adicional - Op 2'!$A$16,Q225='Adicional - Op 2'!$A$17,Q225='Adicional - Op 2'!$A$18,Q225='Adicional - Op 2'!$A$19,Q225='Adicional - Op 2'!$A$20,Q225='Adicional - Op 2'!$A$21,Q225='Adicional - Op 2'!$A$22,Q225='Adicional - Op 2'!$A$23,Q225='Adicional - Op 2'!$A$24,Q225='Adicional - Op 2'!$A$25,Q225='Adicional - Op 2'!$A$26,Q225='Adicional - Op 2'!$A$27,Q225='Adicional - Op 2'!$A$28,Q225='Adicional - Op 2'!$A$29,Q225='Adicional - Op 2'!$A$30),"B","")</f>
        <v/>
      </c>
      <c r="T225" s="282" t="str">
        <f>IF(OR(Q225='Adicional - Op 2'!$A$31,Q225='Adicional - Op 2'!$A$32,Q225='Adicional - Op 2'!$A$33,Q225='Adicional - Op 2'!$A$34),"C","")</f>
        <v/>
      </c>
      <c r="U225" s="282" t="str">
        <f>IF(OR(Q225='Adicional - Op 2'!$A$35,Q225='Adicional - Op 2'!$A$36,Q225='Adicional - Op 2'!$A$37),"D","")</f>
        <v/>
      </c>
      <c r="V225" s="282" t="str">
        <f>IF(OR(Q225='Adicional - Op 2'!$A$38,Q225='Adicional - Op 2'!$A$39,Q225='Adicional - Op 2'!$A$40,Q225='Adicional - Op 2'!$A$41,Q225='Adicional - Op 2'!$A$42,Q225='Adicional - Op 2'!$A$43),"E","")</f>
        <v/>
      </c>
      <c r="W225" s="282" t="str">
        <f>IF(OR(Q225='Adicional - Op 2'!$A$44,Q225='Adicional - Op 2'!$A$45),"F","")</f>
        <v>F</v>
      </c>
      <c r="X225" s="295" t="str">
        <f t="shared" si="86"/>
        <v>F</v>
      </c>
      <c r="Y225" s="296" t="str">
        <f>IF(P225=X225, "OK", MAL)</f>
        <v>OK</v>
      </c>
      <c r="Z225" s="73">
        <v>16238</v>
      </c>
      <c r="AA225" s="17">
        <v>14649</v>
      </c>
      <c r="AB225" s="17">
        <v>13688</v>
      </c>
      <c r="AC225" s="17">
        <v>10636</v>
      </c>
      <c r="AD225" s="17">
        <v>8608</v>
      </c>
      <c r="AE225" s="20">
        <v>7045</v>
      </c>
      <c r="AF225" s="70" t="str">
        <f t="shared" si="68"/>
        <v>5</v>
      </c>
      <c r="AG225" s="61" t="str">
        <f t="shared" si="69"/>
        <v>5</v>
      </c>
      <c r="AH225" s="61" t="str">
        <f t="shared" si="70"/>
        <v>5</v>
      </c>
      <c r="AI225" s="61" t="str">
        <f t="shared" si="71"/>
        <v>5</v>
      </c>
      <c r="AJ225" s="61" t="str">
        <f t="shared" si="72"/>
        <v>6</v>
      </c>
      <c r="AK225" s="62" t="str">
        <f t="shared" si="73"/>
        <v>6</v>
      </c>
      <c r="AL225" s="77">
        <f t="shared" si="74"/>
        <v>1.1585852693959806</v>
      </c>
      <c r="AM225" s="78">
        <f t="shared" si="75"/>
        <v>0.64707060916659731</v>
      </c>
      <c r="AN225" s="78">
        <f t="shared" si="76"/>
        <v>2.417732852869797</v>
      </c>
      <c r="AO225" s="78">
        <f t="shared" si="77"/>
        <v>2.138060560062653</v>
      </c>
      <c r="AP225" s="79">
        <f t="shared" si="78"/>
        <v>2.023948179000707</v>
      </c>
      <c r="AQ225" s="1" t="str">
        <f t="shared" si="79"/>
        <v>Centro5</v>
      </c>
      <c r="AR225" s="1" t="str">
        <f t="shared" si="80"/>
        <v>Córdoba5</v>
      </c>
      <c r="AS225" s="1" t="str">
        <f t="shared" si="81"/>
        <v>Intermedias</v>
      </c>
      <c r="AT225" s="1" t="str">
        <f t="shared" si="82"/>
        <v>Resto Extra Pampeana</v>
      </c>
      <c r="AU225" s="1" t="str">
        <f t="shared" si="83"/>
        <v>IntermediasResto Extra Pampeana</v>
      </c>
    </row>
    <row r="226" spans="1:47" x14ac:dyDescent="0.25">
      <c r="A226" s="5" t="s">
        <v>1235</v>
      </c>
      <c r="B226" s="6" t="s">
        <v>442</v>
      </c>
      <c r="C226" s="6" t="s">
        <v>429</v>
      </c>
      <c r="D226" s="3" t="str">
        <f>VLOOKUP(C226,Regiones!B$4:C$27,2)</f>
        <v>Pampeana</v>
      </c>
      <c r="E226" s="16"/>
      <c r="F226" s="16"/>
      <c r="G226" s="16"/>
      <c r="H226" s="16" t="s">
        <v>4</v>
      </c>
      <c r="I226" s="16" t="s">
        <v>203</v>
      </c>
      <c r="J226" s="16" t="s">
        <v>21</v>
      </c>
      <c r="K226" s="58"/>
      <c r="L226" s="4" t="s">
        <v>21</v>
      </c>
      <c r="M226" s="289">
        <v>10</v>
      </c>
      <c r="N226" s="281" t="str">
        <f t="shared" si="84"/>
        <v>C10</v>
      </c>
      <c r="O226" s="282" t="str">
        <f>VLOOKUP(N226,'Adicional - Op 1'!$A$3:$B$79,2)</f>
        <v>C</v>
      </c>
      <c r="P226" s="293" t="str">
        <f t="shared" si="67"/>
        <v>C</v>
      </c>
      <c r="Q226" s="294" t="str">
        <f t="shared" si="85"/>
        <v>C10</v>
      </c>
      <c r="R226" s="282" t="str">
        <f>IF(OR(Q226='Adicional - Op 2'!$A$6,Q226='Adicional - Op 2'!$A$7, Q226='Adicional - Op 2'!$A$8,Q226='Adicional - Op 2'!$A$9,Q226='Adicional - Op 2'!$A$10,Q226='Adicional - Op 2'!$A$11,Q226='Adicional - Op 2'!$A$12,Q226='Adicional - Op 2'!$A$13,Q226='Adicional - Op 2'!$A$14), "A", "")</f>
        <v/>
      </c>
      <c r="S226" s="282" t="str">
        <f>IF(OR(Q226='Adicional - Op 2'!$A$15,Q226='Adicional - Op 2'!$A$16,Q226='Adicional - Op 2'!$A$17,Q226='Adicional - Op 2'!$A$18,Q226='Adicional - Op 2'!$A$19,Q226='Adicional - Op 2'!$A$20,Q226='Adicional - Op 2'!$A$21,Q226='Adicional - Op 2'!$A$22,Q226='Adicional - Op 2'!$A$23,Q226='Adicional - Op 2'!$A$24,Q226='Adicional - Op 2'!$A$25,Q226='Adicional - Op 2'!$A$26,Q226='Adicional - Op 2'!$A$27,Q226='Adicional - Op 2'!$A$28,Q226='Adicional - Op 2'!$A$29,Q226='Adicional - Op 2'!$A$30),"B","")</f>
        <v/>
      </c>
      <c r="T226" s="282" t="str">
        <f>IF(OR(Q226='Adicional - Op 2'!$A$31,Q226='Adicional - Op 2'!$A$32,Q226='Adicional - Op 2'!$A$33,Q226='Adicional - Op 2'!$A$34),"C","")</f>
        <v>C</v>
      </c>
      <c r="U226" s="282" t="str">
        <f>IF(OR(Q226='Adicional - Op 2'!$A$35,Q226='Adicional - Op 2'!$A$36,Q226='Adicional - Op 2'!$A$37),"D","")</f>
        <v/>
      </c>
      <c r="V226" s="282" t="str">
        <f>IF(OR(Q226='Adicional - Op 2'!$A$38,Q226='Adicional - Op 2'!$A$39,Q226='Adicional - Op 2'!$A$40,Q226='Adicional - Op 2'!$A$41,Q226='Adicional - Op 2'!$A$42,Q226='Adicional - Op 2'!$A$43),"E","")</f>
        <v/>
      </c>
      <c r="W226" s="282" t="str">
        <f>IF(OR(Q226='Adicional - Op 2'!$A$44,Q226='Adicional - Op 2'!$A$45),"F","")</f>
        <v/>
      </c>
      <c r="X226" s="295" t="str">
        <f t="shared" si="86"/>
        <v>C</v>
      </c>
      <c r="Y226" s="296" t="str">
        <f>IF(P226=X226, "OK", MAL)</f>
        <v>OK</v>
      </c>
      <c r="Z226" s="73">
        <v>16075</v>
      </c>
      <c r="AA226" s="17">
        <v>14478</v>
      </c>
      <c r="AB226" s="17">
        <v>11244</v>
      </c>
      <c r="AC226" s="17">
        <v>8987</v>
      </c>
      <c r="AD226" s="17">
        <v>6977</v>
      </c>
      <c r="AE226" s="20">
        <v>6800</v>
      </c>
      <c r="AF226" s="70" t="str">
        <f t="shared" si="68"/>
        <v>5</v>
      </c>
      <c r="AG226" s="61" t="str">
        <f t="shared" si="69"/>
        <v>5</v>
      </c>
      <c r="AH226" s="61" t="str">
        <f t="shared" si="70"/>
        <v>5</v>
      </c>
      <c r="AI226" s="61" t="str">
        <f t="shared" si="71"/>
        <v>6</v>
      </c>
      <c r="AJ226" s="61" t="str">
        <f t="shared" si="72"/>
        <v>6</v>
      </c>
      <c r="AK226" s="62" t="str">
        <f t="shared" si="73"/>
        <v>6</v>
      </c>
      <c r="AL226" s="77">
        <f t="shared" si="74"/>
        <v>1.1772901749477966</v>
      </c>
      <c r="AM226" s="78">
        <f t="shared" si="75"/>
        <v>2.4321047336322792</v>
      </c>
      <c r="AN226" s="78">
        <f t="shared" si="76"/>
        <v>2.1444072070811879</v>
      </c>
      <c r="AO226" s="78">
        <f t="shared" si="77"/>
        <v>2.5639177835988605</v>
      </c>
      <c r="AP226" s="79">
        <f t="shared" si="78"/>
        <v>0.25729456353836433</v>
      </c>
      <c r="AQ226" s="1" t="str">
        <f t="shared" si="79"/>
        <v>Pampeana5</v>
      </c>
      <c r="AR226" s="1" t="str">
        <f t="shared" si="80"/>
        <v>Entre Ríos5</v>
      </c>
      <c r="AS226" s="1" t="str">
        <f t="shared" si="81"/>
        <v>Intermedias</v>
      </c>
      <c r="AT226" s="1" t="str">
        <f t="shared" si="82"/>
        <v>Pampeana</v>
      </c>
      <c r="AU226" s="1" t="str">
        <f t="shared" si="83"/>
        <v>IntermediasPampeana</v>
      </c>
    </row>
    <row r="227" spans="1:47" x14ac:dyDescent="0.25">
      <c r="A227" s="60" t="s">
        <v>1236</v>
      </c>
      <c r="B227" s="9" t="s">
        <v>246</v>
      </c>
      <c r="C227" s="9" t="s">
        <v>604</v>
      </c>
      <c r="D227" s="3" t="str">
        <f>VLOOKUP(C227,Regiones!B$4:C$27,2)</f>
        <v>Noreste</v>
      </c>
      <c r="E227" s="10"/>
      <c r="F227" s="10"/>
      <c r="G227" s="10"/>
      <c r="H227" s="44"/>
      <c r="I227" s="16" t="s">
        <v>203</v>
      </c>
      <c r="J227" s="10" t="s">
        <v>21</v>
      </c>
      <c r="K227" s="58"/>
      <c r="L227" s="11" t="s">
        <v>21</v>
      </c>
      <c r="M227" s="289">
        <v>10</v>
      </c>
      <c r="N227" s="281" t="str">
        <f t="shared" si="84"/>
        <v>C10</v>
      </c>
      <c r="O227" s="282" t="str">
        <f>VLOOKUP(N227,'Adicional - Op 1'!$A$3:$B$79,2)</f>
        <v>C</v>
      </c>
      <c r="P227" s="293" t="str">
        <f t="shared" si="67"/>
        <v>C</v>
      </c>
      <c r="Q227" s="294" t="str">
        <f t="shared" si="85"/>
        <v>C10</v>
      </c>
      <c r="R227" s="282" t="str">
        <f>IF(OR(Q227='Adicional - Op 2'!$A$6,Q227='Adicional - Op 2'!$A$7, Q227='Adicional - Op 2'!$A$8,Q227='Adicional - Op 2'!$A$9,Q227='Adicional - Op 2'!$A$10,Q227='Adicional - Op 2'!$A$11,Q227='Adicional - Op 2'!$A$12,Q227='Adicional - Op 2'!$A$13,Q227='Adicional - Op 2'!$A$14), "A", "")</f>
        <v/>
      </c>
      <c r="S227" s="282" t="str">
        <f>IF(OR(Q227='Adicional - Op 2'!$A$15,Q227='Adicional - Op 2'!$A$16,Q227='Adicional - Op 2'!$A$17,Q227='Adicional - Op 2'!$A$18,Q227='Adicional - Op 2'!$A$19,Q227='Adicional - Op 2'!$A$20,Q227='Adicional - Op 2'!$A$21,Q227='Adicional - Op 2'!$A$22,Q227='Adicional - Op 2'!$A$23,Q227='Adicional - Op 2'!$A$24,Q227='Adicional - Op 2'!$A$25,Q227='Adicional - Op 2'!$A$26,Q227='Adicional - Op 2'!$A$27,Q227='Adicional - Op 2'!$A$28,Q227='Adicional - Op 2'!$A$29,Q227='Adicional - Op 2'!$A$30),"B","")</f>
        <v/>
      </c>
      <c r="T227" s="282" t="str">
        <f>IF(OR(Q227='Adicional - Op 2'!$A$31,Q227='Adicional - Op 2'!$A$32,Q227='Adicional - Op 2'!$A$33,Q227='Adicional - Op 2'!$A$34),"C","")</f>
        <v>C</v>
      </c>
      <c r="U227" s="282" t="str">
        <f>IF(OR(Q227='Adicional - Op 2'!$A$35,Q227='Adicional - Op 2'!$A$36,Q227='Adicional - Op 2'!$A$37),"D","")</f>
        <v/>
      </c>
      <c r="V227" s="282" t="str">
        <f>IF(OR(Q227='Adicional - Op 2'!$A$38,Q227='Adicional - Op 2'!$A$39,Q227='Adicional - Op 2'!$A$40,Q227='Adicional - Op 2'!$A$41,Q227='Adicional - Op 2'!$A$42,Q227='Adicional - Op 2'!$A$43),"E","")</f>
        <v/>
      </c>
      <c r="W227" s="282" t="str">
        <f>IF(OR(Q227='Adicional - Op 2'!$A$44,Q227='Adicional - Op 2'!$A$45),"F","")</f>
        <v/>
      </c>
      <c r="X227" s="295" t="str">
        <f t="shared" si="86"/>
        <v>C</v>
      </c>
      <c r="Y227" s="296" t="str">
        <f>IF(P227=X227, "OK", MAL)</f>
        <v>OK</v>
      </c>
      <c r="Z227" s="74">
        <v>15995</v>
      </c>
      <c r="AA227" s="12">
        <v>14520</v>
      </c>
      <c r="AB227" s="12">
        <v>12124</v>
      </c>
      <c r="AC227" s="12">
        <v>8160</v>
      </c>
      <c r="AD227" s="12">
        <v>3838</v>
      </c>
      <c r="AE227" s="13">
        <v>2267</v>
      </c>
      <c r="AF227" s="70" t="str">
        <f t="shared" si="68"/>
        <v>5</v>
      </c>
      <c r="AG227" s="61" t="str">
        <f t="shared" si="69"/>
        <v>5</v>
      </c>
      <c r="AH227" s="61" t="str">
        <f t="shared" si="70"/>
        <v>5</v>
      </c>
      <c r="AI227" s="61" t="str">
        <f t="shared" si="71"/>
        <v>6</v>
      </c>
      <c r="AJ227" s="61" t="str">
        <f t="shared" si="72"/>
        <v>7</v>
      </c>
      <c r="AK227" s="62" t="str">
        <f t="shared" si="73"/>
        <v>7</v>
      </c>
      <c r="AL227" s="77">
        <f t="shared" si="74"/>
        <v>1.0880824380719087</v>
      </c>
      <c r="AM227" s="78">
        <f t="shared" si="75"/>
        <v>1.7290367746383075</v>
      </c>
      <c r="AN227" s="78">
        <f t="shared" si="76"/>
        <v>3.8206372487244593</v>
      </c>
      <c r="AO227" s="78">
        <f t="shared" si="77"/>
        <v>7.8346961239002226</v>
      </c>
      <c r="AP227" s="79">
        <f t="shared" si="78"/>
        <v>5.4060029630532682</v>
      </c>
      <c r="AQ227" s="1" t="str">
        <f t="shared" si="79"/>
        <v>Noreste5</v>
      </c>
      <c r="AR227" s="1" t="str">
        <f t="shared" si="80"/>
        <v>Misiones5</v>
      </c>
      <c r="AS227" s="1" t="str">
        <f t="shared" si="81"/>
        <v>Intermedias</v>
      </c>
      <c r="AT227" s="1" t="str">
        <f t="shared" si="82"/>
        <v>Resto Extra Pampeana</v>
      </c>
      <c r="AU227" s="1" t="str">
        <f t="shared" si="83"/>
        <v>IntermediasResto Extra Pampeana</v>
      </c>
    </row>
    <row r="228" spans="1:47" x14ac:dyDescent="0.25">
      <c r="A228" s="5" t="s">
        <v>696</v>
      </c>
      <c r="B228" s="6" t="s">
        <v>688</v>
      </c>
      <c r="C228" s="6" t="s">
        <v>687</v>
      </c>
      <c r="D228" s="3" t="str">
        <f>VLOOKUP(C228,Regiones!B$4:C$27,2)</f>
        <v>Noroeste</v>
      </c>
      <c r="E228" s="16" t="s">
        <v>2</v>
      </c>
      <c r="F228" s="16" t="s">
        <v>1042</v>
      </c>
      <c r="G228" s="16"/>
      <c r="H228" s="16" t="s">
        <v>4</v>
      </c>
      <c r="I228" s="16" t="s">
        <v>203</v>
      </c>
      <c r="J228" s="16" t="s">
        <v>6</v>
      </c>
      <c r="K228" s="58"/>
      <c r="L228" s="4" t="s">
        <v>6</v>
      </c>
      <c r="M228" s="288">
        <v>8</v>
      </c>
      <c r="N228" s="281" t="str">
        <f t="shared" si="84"/>
        <v>F8</v>
      </c>
      <c r="O228" s="282" t="str">
        <f>VLOOKUP(N228,'Adicional - Op 1'!$A$3:$B$79,2)</f>
        <v>E</v>
      </c>
      <c r="P228" s="293" t="str">
        <f t="shared" si="67"/>
        <v>E</v>
      </c>
      <c r="Q228" s="294" t="str">
        <f t="shared" si="85"/>
        <v>F8</v>
      </c>
      <c r="R228" s="282" t="str">
        <f>IF(OR(Q228='Adicional - Op 2'!$A$6,Q228='Adicional - Op 2'!$A$7, Q228='Adicional - Op 2'!$A$8,Q228='Adicional - Op 2'!$A$9,Q228='Adicional - Op 2'!$A$10,Q228='Adicional - Op 2'!$A$11,Q228='Adicional - Op 2'!$A$12,Q228='Adicional - Op 2'!$A$13,Q228='Adicional - Op 2'!$A$14), "A", "")</f>
        <v/>
      </c>
      <c r="S228" s="282" t="str">
        <f>IF(OR(Q228='Adicional - Op 2'!$A$15,Q228='Adicional - Op 2'!$A$16,Q228='Adicional - Op 2'!$A$17,Q228='Adicional - Op 2'!$A$18,Q228='Adicional - Op 2'!$A$19,Q228='Adicional - Op 2'!$A$20,Q228='Adicional - Op 2'!$A$21,Q228='Adicional - Op 2'!$A$22,Q228='Adicional - Op 2'!$A$23,Q228='Adicional - Op 2'!$A$24,Q228='Adicional - Op 2'!$A$25,Q228='Adicional - Op 2'!$A$26,Q228='Adicional - Op 2'!$A$27,Q228='Adicional - Op 2'!$A$28,Q228='Adicional - Op 2'!$A$29,Q228='Adicional - Op 2'!$A$30),"B","")</f>
        <v/>
      </c>
      <c r="T228" s="282" t="str">
        <f>IF(OR(Q228='Adicional - Op 2'!$A$31,Q228='Adicional - Op 2'!$A$32,Q228='Adicional - Op 2'!$A$33,Q228='Adicional - Op 2'!$A$34),"C","")</f>
        <v/>
      </c>
      <c r="U228" s="282" t="str">
        <f>IF(OR(Q228='Adicional - Op 2'!$A$35,Q228='Adicional - Op 2'!$A$36,Q228='Adicional - Op 2'!$A$37),"D","")</f>
        <v/>
      </c>
      <c r="V228" s="282" t="str">
        <f>IF(OR(Q228='Adicional - Op 2'!$A$38,Q228='Adicional - Op 2'!$A$39,Q228='Adicional - Op 2'!$A$40,Q228='Adicional - Op 2'!$A$41,Q228='Adicional - Op 2'!$A$42,Q228='Adicional - Op 2'!$A$43),"E","")</f>
        <v>E</v>
      </c>
      <c r="W228" s="282" t="str">
        <f>IF(OR(Q228='Adicional - Op 2'!$A$44,Q228='Adicional - Op 2'!$A$45),"F","")</f>
        <v/>
      </c>
      <c r="X228" s="295" t="str">
        <f t="shared" si="86"/>
        <v>E</v>
      </c>
      <c r="Y228" s="296" t="str">
        <f>IF(P228=X228, "OK", MAL)</f>
        <v>OK</v>
      </c>
      <c r="Z228" s="74">
        <v>15562</v>
      </c>
      <c r="AA228" s="17">
        <v>14019</v>
      </c>
      <c r="AB228" s="12">
        <v>7845</v>
      </c>
      <c r="AC228" s="12">
        <v>3517</v>
      </c>
      <c r="AD228" s="12">
        <v>2294</v>
      </c>
      <c r="AE228" s="13">
        <v>1535</v>
      </c>
      <c r="AF228" s="70" t="str">
        <f t="shared" si="68"/>
        <v>5</v>
      </c>
      <c r="AG228" s="61" t="str">
        <f t="shared" si="69"/>
        <v>5</v>
      </c>
      <c r="AH228" s="61" t="str">
        <f t="shared" si="70"/>
        <v>6</v>
      </c>
      <c r="AI228" s="61" t="str">
        <f t="shared" si="71"/>
        <v>7</v>
      </c>
      <c r="AJ228" s="61" t="str">
        <f t="shared" si="72"/>
        <v>7</v>
      </c>
      <c r="AK228" s="62" t="str">
        <f t="shared" si="73"/>
        <v>7</v>
      </c>
      <c r="AL228" s="77">
        <f t="shared" si="74"/>
        <v>1.1748397512651447</v>
      </c>
      <c r="AM228" s="78">
        <f t="shared" si="75"/>
        <v>5.6735185323899104</v>
      </c>
      <c r="AN228" s="78">
        <f t="shared" si="76"/>
        <v>7.8932742960125077</v>
      </c>
      <c r="AO228" s="78">
        <f t="shared" si="77"/>
        <v>4.3657252629470911</v>
      </c>
      <c r="AP228" s="79">
        <f t="shared" si="78"/>
        <v>4.0994663987148741</v>
      </c>
      <c r="AQ228" s="1" t="str">
        <f t="shared" si="79"/>
        <v>Noroeste5</v>
      </c>
      <c r="AR228" s="1" t="str">
        <f t="shared" si="80"/>
        <v>Salta5</v>
      </c>
      <c r="AS228" s="1" t="str">
        <f t="shared" si="81"/>
        <v>Intermedias</v>
      </c>
      <c r="AT228" s="1" t="str">
        <f t="shared" si="82"/>
        <v>Resto Extra Pampeana</v>
      </c>
      <c r="AU228" s="1" t="str">
        <f t="shared" si="83"/>
        <v>IntermediasResto Extra Pampeana</v>
      </c>
    </row>
    <row r="229" spans="1:47" x14ac:dyDescent="0.25">
      <c r="A229" s="5" t="s">
        <v>1237</v>
      </c>
      <c r="B229" s="6" t="s">
        <v>726</v>
      </c>
      <c r="C229" s="6" t="s">
        <v>723</v>
      </c>
      <c r="D229" s="3" t="str">
        <f>VLOOKUP(C229,Regiones!B$4:C$27,2)</f>
        <v>Cuyo</v>
      </c>
      <c r="E229" s="16" t="s">
        <v>2</v>
      </c>
      <c r="F229" s="16"/>
      <c r="G229" s="16"/>
      <c r="H229" s="16" t="s">
        <v>4</v>
      </c>
      <c r="I229" s="16" t="s">
        <v>13</v>
      </c>
      <c r="J229" s="16" t="s">
        <v>6</v>
      </c>
      <c r="K229" s="58"/>
      <c r="L229" s="4" t="s">
        <v>214</v>
      </c>
      <c r="M229" s="289">
        <v>10</v>
      </c>
      <c r="N229" s="281" t="str">
        <f t="shared" si="84"/>
        <v>A10</v>
      </c>
      <c r="O229" s="282" t="str">
        <f>VLOOKUP(N229,'Adicional - Op 1'!$A$3:$B$79,2)</f>
        <v>A</v>
      </c>
      <c r="P229" s="293" t="str">
        <f t="shared" si="67"/>
        <v>A</v>
      </c>
      <c r="Q229" s="294" t="str">
        <f t="shared" si="85"/>
        <v>A10</v>
      </c>
      <c r="R229" s="282" t="str">
        <f>IF(OR(Q229='Adicional - Op 2'!$A$6,Q229='Adicional - Op 2'!$A$7, Q229='Adicional - Op 2'!$A$8,Q229='Adicional - Op 2'!$A$9,Q229='Adicional - Op 2'!$A$10,Q229='Adicional - Op 2'!$A$11,Q229='Adicional - Op 2'!$A$12,Q229='Adicional - Op 2'!$A$13,Q229='Adicional - Op 2'!$A$14), "A", "")</f>
        <v>A</v>
      </c>
      <c r="S229" s="282" t="str">
        <f>IF(OR(Q229='Adicional - Op 2'!$A$15,Q229='Adicional - Op 2'!$A$16,Q229='Adicional - Op 2'!$A$17,Q229='Adicional - Op 2'!$A$18,Q229='Adicional - Op 2'!$A$19,Q229='Adicional - Op 2'!$A$20,Q229='Adicional - Op 2'!$A$21,Q229='Adicional - Op 2'!$A$22,Q229='Adicional - Op 2'!$A$23,Q229='Adicional - Op 2'!$A$24,Q229='Adicional - Op 2'!$A$25,Q229='Adicional - Op 2'!$A$26,Q229='Adicional - Op 2'!$A$27,Q229='Adicional - Op 2'!$A$28,Q229='Adicional - Op 2'!$A$29,Q229='Adicional - Op 2'!$A$30),"B","")</f>
        <v/>
      </c>
      <c r="T229" s="282" t="str">
        <f>IF(OR(Q229='Adicional - Op 2'!$A$31,Q229='Adicional - Op 2'!$A$32,Q229='Adicional - Op 2'!$A$33,Q229='Adicional - Op 2'!$A$34),"C","")</f>
        <v/>
      </c>
      <c r="U229" s="282" t="str">
        <f>IF(OR(Q229='Adicional - Op 2'!$A$35,Q229='Adicional - Op 2'!$A$36,Q229='Adicional - Op 2'!$A$37),"D","")</f>
        <v/>
      </c>
      <c r="V229" s="282" t="str">
        <f>IF(OR(Q229='Adicional - Op 2'!$A$38,Q229='Adicional - Op 2'!$A$39,Q229='Adicional - Op 2'!$A$40,Q229='Adicional - Op 2'!$A$41,Q229='Adicional - Op 2'!$A$42,Q229='Adicional - Op 2'!$A$43),"E","")</f>
        <v/>
      </c>
      <c r="W229" s="282" t="str">
        <f>IF(OR(Q229='Adicional - Op 2'!$A$44,Q229='Adicional - Op 2'!$A$45),"F","")</f>
        <v/>
      </c>
      <c r="X229" s="295" t="str">
        <f t="shared" si="86"/>
        <v>A</v>
      </c>
      <c r="Y229" s="296" t="str">
        <f>IF(P229=X229, "OK", MAL)</f>
        <v>OK</v>
      </c>
      <c r="Z229" s="73">
        <v>15409</v>
      </c>
      <c r="AA229" s="17">
        <v>11879</v>
      </c>
      <c r="AB229" s="17">
        <v>8146</v>
      </c>
      <c r="AC229" s="17">
        <v>5986</v>
      </c>
      <c r="AD229" s="17">
        <v>2950</v>
      </c>
      <c r="AE229" s="20">
        <v>2712</v>
      </c>
      <c r="AF229" s="70" t="str">
        <f t="shared" si="68"/>
        <v>5</v>
      </c>
      <c r="AG229" s="61" t="str">
        <f t="shared" si="69"/>
        <v>5</v>
      </c>
      <c r="AH229" s="61" t="str">
        <f t="shared" si="70"/>
        <v>6</v>
      </c>
      <c r="AI229" s="61" t="str">
        <f t="shared" si="71"/>
        <v>6</v>
      </c>
      <c r="AJ229" s="61" t="str">
        <f t="shared" si="72"/>
        <v>7</v>
      </c>
      <c r="AK229" s="62" t="str">
        <f t="shared" si="73"/>
        <v>7</v>
      </c>
      <c r="AL229" s="77">
        <f t="shared" si="74"/>
        <v>2.9530492361098815</v>
      </c>
      <c r="AM229" s="78">
        <f t="shared" si="75"/>
        <v>3.6510520492984</v>
      </c>
      <c r="AN229" s="78">
        <f t="shared" si="76"/>
        <v>2.9606280532255203</v>
      </c>
      <c r="AO229" s="78">
        <f t="shared" si="77"/>
        <v>7.3325554936038557</v>
      </c>
      <c r="AP229" s="79">
        <f t="shared" si="78"/>
        <v>0.84473593028496952</v>
      </c>
      <c r="AQ229" s="1" t="str">
        <f t="shared" si="79"/>
        <v>Cuyo5</v>
      </c>
      <c r="AR229" s="1" t="str">
        <f t="shared" si="80"/>
        <v>San Juan5</v>
      </c>
      <c r="AS229" s="1" t="str">
        <f t="shared" si="81"/>
        <v>Intermedias</v>
      </c>
      <c r="AT229" s="1" t="str">
        <f t="shared" si="82"/>
        <v>Resto Extra Pampeana</v>
      </c>
      <c r="AU229" s="1" t="str">
        <f t="shared" si="83"/>
        <v>IntermediasResto Extra Pampeana</v>
      </c>
    </row>
    <row r="230" spans="1:47" x14ac:dyDescent="0.25">
      <c r="A230" s="5" t="s">
        <v>94</v>
      </c>
      <c r="B230" s="6" t="s">
        <v>94</v>
      </c>
      <c r="C230" s="6" t="s">
        <v>36</v>
      </c>
      <c r="D230" s="3" t="str">
        <f>VLOOKUP(C230,Regiones!B$4:C$27,2)</f>
        <v>Pampeana</v>
      </c>
      <c r="E230" s="16"/>
      <c r="F230" s="16"/>
      <c r="G230" s="16"/>
      <c r="H230" s="16"/>
      <c r="I230" s="16" t="s">
        <v>203</v>
      </c>
      <c r="J230" s="16" t="s">
        <v>6</v>
      </c>
      <c r="K230" s="58"/>
      <c r="L230" s="4" t="s">
        <v>6</v>
      </c>
      <c r="M230" s="289">
        <v>10</v>
      </c>
      <c r="N230" s="281" t="str">
        <f t="shared" si="84"/>
        <v>F10</v>
      </c>
      <c r="O230" s="282" t="str">
        <f>VLOOKUP(N230,'Adicional - Op 1'!$A$3:$B$79,2)</f>
        <v>F</v>
      </c>
      <c r="P230" s="293" t="str">
        <f t="shared" si="67"/>
        <v>F</v>
      </c>
      <c r="Q230" s="294" t="str">
        <f t="shared" si="85"/>
        <v>F10</v>
      </c>
      <c r="R230" s="282" t="str">
        <f>IF(OR(Q230='Adicional - Op 2'!$A$6,Q230='Adicional - Op 2'!$A$7, Q230='Adicional - Op 2'!$A$8,Q230='Adicional - Op 2'!$A$9,Q230='Adicional - Op 2'!$A$10,Q230='Adicional - Op 2'!$A$11,Q230='Adicional - Op 2'!$A$12,Q230='Adicional - Op 2'!$A$13,Q230='Adicional - Op 2'!$A$14), "A", "")</f>
        <v/>
      </c>
      <c r="S230" s="282" t="str">
        <f>IF(OR(Q230='Adicional - Op 2'!$A$15,Q230='Adicional - Op 2'!$A$16,Q230='Adicional - Op 2'!$A$17,Q230='Adicional - Op 2'!$A$18,Q230='Adicional - Op 2'!$A$19,Q230='Adicional - Op 2'!$A$20,Q230='Adicional - Op 2'!$A$21,Q230='Adicional - Op 2'!$A$22,Q230='Adicional - Op 2'!$A$23,Q230='Adicional - Op 2'!$A$24,Q230='Adicional - Op 2'!$A$25,Q230='Adicional - Op 2'!$A$26,Q230='Adicional - Op 2'!$A$27,Q230='Adicional - Op 2'!$A$28,Q230='Adicional - Op 2'!$A$29,Q230='Adicional - Op 2'!$A$30),"B","")</f>
        <v/>
      </c>
      <c r="T230" s="282" t="str">
        <f>IF(OR(Q230='Adicional - Op 2'!$A$31,Q230='Adicional - Op 2'!$A$32,Q230='Adicional - Op 2'!$A$33,Q230='Adicional - Op 2'!$A$34),"C","")</f>
        <v/>
      </c>
      <c r="U230" s="282" t="str">
        <f>IF(OR(Q230='Adicional - Op 2'!$A$35,Q230='Adicional - Op 2'!$A$36,Q230='Adicional - Op 2'!$A$37),"D","")</f>
        <v/>
      </c>
      <c r="V230" s="282" t="str">
        <f>IF(OR(Q230='Adicional - Op 2'!$A$38,Q230='Adicional - Op 2'!$A$39,Q230='Adicional - Op 2'!$A$40,Q230='Adicional - Op 2'!$A$41,Q230='Adicional - Op 2'!$A$42,Q230='Adicional - Op 2'!$A$43),"E","")</f>
        <v/>
      </c>
      <c r="W230" s="282" t="str">
        <f>IF(OR(Q230='Adicional - Op 2'!$A$44,Q230='Adicional - Op 2'!$A$45),"F","")</f>
        <v>F</v>
      </c>
      <c r="X230" s="295" t="str">
        <f t="shared" si="86"/>
        <v>F</v>
      </c>
      <c r="Y230" s="296" t="str">
        <f>IF(P230=X230, "OK", MAL)</f>
        <v>OK</v>
      </c>
      <c r="Z230" s="73">
        <v>15394</v>
      </c>
      <c r="AA230" s="17">
        <v>13516</v>
      </c>
      <c r="AB230" s="17">
        <v>11643</v>
      </c>
      <c r="AC230" s="17">
        <v>10113</v>
      </c>
      <c r="AD230" s="17">
        <v>8000</v>
      </c>
      <c r="AE230" s="20">
        <v>6994</v>
      </c>
      <c r="AF230" s="70" t="str">
        <f t="shared" si="68"/>
        <v>5</v>
      </c>
      <c r="AG230" s="61" t="str">
        <f t="shared" si="69"/>
        <v>5</v>
      </c>
      <c r="AH230" s="61" t="str">
        <f t="shared" si="70"/>
        <v>5</v>
      </c>
      <c r="AI230" s="61" t="str">
        <f t="shared" si="71"/>
        <v>5</v>
      </c>
      <c r="AJ230" s="61" t="str">
        <f t="shared" si="72"/>
        <v>6</v>
      </c>
      <c r="AK230" s="62" t="str">
        <f t="shared" si="73"/>
        <v>6</v>
      </c>
      <c r="AL230" s="77">
        <f t="shared" si="74"/>
        <v>1.4659391664176489</v>
      </c>
      <c r="AM230" s="78">
        <f t="shared" si="75"/>
        <v>1.4280572263722024</v>
      </c>
      <c r="AN230" s="78">
        <f t="shared" si="76"/>
        <v>1.3430623919844071</v>
      </c>
      <c r="AO230" s="78">
        <f t="shared" si="77"/>
        <v>2.3714847218215032</v>
      </c>
      <c r="AP230" s="79">
        <f t="shared" si="78"/>
        <v>1.3529598071945834</v>
      </c>
      <c r="AQ230" s="1" t="str">
        <f t="shared" si="79"/>
        <v>Pampeana5</v>
      </c>
      <c r="AR230" s="1" t="str">
        <f t="shared" si="80"/>
        <v>Buenos Aires5</v>
      </c>
      <c r="AS230" s="1" t="str">
        <f t="shared" si="81"/>
        <v>Intermedias</v>
      </c>
      <c r="AT230" s="1" t="str">
        <f t="shared" si="82"/>
        <v>Pampeana</v>
      </c>
      <c r="AU230" s="1" t="str">
        <f t="shared" si="83"/>
        <v>IntermediasPampeana</v>
      </c>
    </row>
    <row r="231" spans="1:47" x14ac:dyDescent="0.25">
      <c r="A231" s="21" t="s">
        <v>299</v>
      </c>
      <c r="B231" s="18" t="s">
        <v>288</v>
      </c>
      <c r="C231" s="18" t="s">
        <v>276</v>
      </c>
      <c r="D231" s="3" t="str">
        <f>VLOOKUP(C231,Regiones!B$4:C$27,2)</f>
        <v>Centro</v>
      </c>
      <c r="E231" s="19"/>
      <c r="F231" s="19"/>
      <c r="G231" s="19"/>
      <c r="H231" s="19" t="s">
        <v>4</v>
      </c>
      <c r="I231" s="19" t="s">
        <v>203</v>
      </c>
      <c r="J231" s="19" t="s">
        <v>6</v>
      </c>
      <c r="K231" s="58"/>
      <c r="L231" s="52" t="s">
        <v>6</v>
      </c>
      <c r="M231" s="289">
        <v>10</v>
      </c>
      <c r="N231" s="281" t="str">
        <f t="shared" si="84"/>
        <v>F10</v>
      </c>
      <c r="O231" s="282" t="str">
        <f>VLOOKUP(N231,'Adicional - Op 1'!$A$3:$B$79,2)</f>
        <v>F</v>
      </c>
      <c r="P231" s="293" t="str">
        <f t="shared" si="67"/>
        <v>F</v>
      </c>
      <c r="Q231" s="294" t="str">
        <f t="shared" si="85"/>
        <v>F10</v>
      </c>
      <c r="R231" s="282" t="str">
        <f>IF(OR(Q231='Adicional - Op 2'!$A$6,Q231='Adicional - Op 2'!$A$7, Q231='Adicional - Op 2'!$A$8,Q231='Adicional - Op 2'!$A$9,Q231='Adicional - Op 2'!$A$10,Q231='Adicional - Op 2'!$A$11,Q231='Adicional - Op 2'!$A$12,Q231='Adicional - Op 2'!$A$13,Q231='Adicional - Op 2'!$A$14), "A", "")</f>
        <v/>
      </c>
      <c r="S231" s="282" t="str">
        <f>IF(OR(Q231='Adicional - Op 2'!$A$15,Q231='Adicional - Op 2'!$A$16,Q231='Adicional - Op 2'!$A$17,Q231='Adicional - Op 2'!$A$18,Q231='Adicional - Op 2'!$A$19,Q231='Adicional - Op 2'!$A$20,Q231='Adicional - Op 2'!$A$21,Q231='Adicional - Op 2'!$A$22,Q231='Adicional - Op 2'!$A$23,Q231='Adicional - Op 2'!$A$24,Q231='Adicional - Op 2'!$A$25,Q231='Adicional - Op 2'!$A$26,Q231='Adicional - Op 2'!$A$27,Q231='Adicional - Op 2'!$A$28,Q231='Adicional - Op 2'!$A$29,Q231='Adicional - Op 2'!$A$30),"B","")</f>
        <v/>
      </c>
      <c r="T231" s="282" t="str">
        <f>IF(OR(Q231='Adicional - Op 2'!$A$31,Q231='Adicional - Op 2'!$A$32,Q231='Adicional - Op 2'!$A$33,Q231='Adicional - Op 2'!$A$34),"C","")</f>
        <v/>
      </c>
      <c r="U231" s="282" t="str">
        <f>IF(OR(Q231='Adicional - Op 2'!$A$35,Q231='Adicional - Op 2'!$A$36,Q231='Adicional - Op 2'!$A$37),"D","")</f>
        <v/>
      </c>
      <c r="V231" s="282" t="str">
        <f>IF(OR(Q231='Adicional - Op 2'!$A$38,Q231='Adicional - Op 2'!$A$39,Q231='Adicional - Op 2'!$A$40,Q231='Adicional - Op 2'!$A$41,Q231='Adicional - Op 2'!$A$42,Q231='Adicional - Op 2'!$A$43),"E","")</f>
        <v/>
      </c>
      <c r="W231" s="282" t="str">
        <f>IF(OR(Q231='Adicional - Op 2'!$A$44,Q231='Adicional - Op 2'!$A$45),"F","")</f>
        <v>F</v>
      </c>
      <c r="X231" s="295" t="str">
        <f t="shared" si="86"/>
        <v>F</v>
      </c>
      <c r="Y231" s="296" t="str">
        <f>IF(P231=X231, "OK", MAL)</f>
        <v>OK</v>
      </c>
      <c r="Z231" s="73">
        <v>15313</v>
      </c>
      <c r="AA231" s="17">
        <v>13741</v>
      </c>
      <c r="AB231" s="17">
        <v>11564</v>
      </c>
      <c r="AC231" s="17">
        <v>10146</v>
      </c>
      <c r="AD231" s="17">
        <v>8060</v>
      </c>
      <c r="AE231" s="20">
        <v>6493</v>
      </c>
      <c r="AF231" s="70" t="str">
        <f t="shared" si="68"/>
        <v>5</v>
      </c>
      <c r="AG231" s="61" t="str">
        <f t="shared" si="69"/>
        <v>5</v>
      </c>
      <c r="AH231" s="61" t="str">
        <f t="shared" si="70"/>
        <v>5</v>
      </c>
      <c r="AI231" s="61" t="str">
        <f t="shared" si="71"/>
        <v>5</v>
      </c>
      <c r="AJ231" s="61" t="str">
        <f t="shared" si="72"/>
        <v>6</v>
      </c>
      <c r="AK231" s="62" t="str">
        <f t="shared" si="73"/>
        <v>6</v>
      </c>
      <c r="AL231" s="77">
        <f t="shared" si="74"/>
        <v>1.2189813412068766</v>
      </c>
      <c r="AM231" s="78">
        <f t="shared" si="75"/>
        <v>1.6531279617090093</v>
      </c>
      <c r="AN231" s="78">
        <f t="shared" si="76"/>
        <v>1.2465049585024357</v>
      </c>
      <c r="AO231" s="78">
        <f t="shared" si="77"/>
        <v>2.3283524134903701</v>
      </c>
      <c r="AP231" s="79">
        <f t="shared" si="78"/>
        <v>2.1854269632171399</v>
      </c>
      <c r="AQ231" s="1" t="str">
        <f t="shared" si="79"/>
        <v>Centro5</v>
      </c>
      <c r="AR231" s="1" t="str">
        <f t="shared" si="80"/>
        <v>Córdoba5</v>
      </c>
      <c r="AS231" s="1" t="str">
        <f t="shared" si="81"/>
        <v>Intermedias</v>
      </c>
      <c r="AT231" s="1" t="str">
        <f t="shared" si="82"/>
        <v>Resto Extra Pampeana</v>
      </c>
      <c r="AU231" s="1" t="str">
        <f t="shared" si="83"/>
        <v>IntermediasResto Extra Pampeana</v>
      </c>
    </row>
    <row r="232" spans="1:47" x14ac:dyDescent="0.25">
      <c r="A232" s="5" t="s">
        <v>1293</v>
      </c>
      <c r="B232" s="6" t="s">
        <v>689</v>
      </c>
      <c r="C232" s="6" t="s">
        <v>687</v>
      </c>
      <c r="D232" s="3" t="str">
        <f>VLOOKUP(C232,Regiones!B$4:C$27,2)</f>
        <v>Noroeste</v>
      </c>
      <c r="E232" s="16" t="s">
        <v>2</v>
      </c>
      <c r="F232" s="16" t="s">
        <v>1042</v>
      </c>
      <c r="G232" s="16"/>
      <c r="H232" s="16" t="s">
        <v>4</v>
      </c>
      <c r="I232" s="16" t="s">
        <v>203</v>
      </c>
      <c r="J232" s="16" t="s">
        <v>6</v>
      </c>
      <c r="K232" s="58"/>
      <c r="L232" s="4" t="s">
        <v>6</v>
      </c>
      <c r="M232" s="288">
        <v>8</v>
      </c>
      <c r="N232" s="281" t="str">
        <f t="shared" si="84"/>
        <v>F8</v>
      </c>
      <c r="O232" s="282" t="str">
        <f>VLOOKUP(N232,'Adicional - Op 1'!$A$3:$B$79,2)</f>
        <v>E</v>
      </c>
      <c r="P232" s="293" t="str">
        <f t="shared" si="67"/>
        <v>E</v>
      </c>
      <c r="Q232" s="294" t="str">
        <f t="shared" si="85"/>
        <v>F8</v>
      </c>
      <c r="R232" s="282" t="str">
        <f>IF(OR(Q232='Adicional - Op 2'!$A$6,Q232='Adicional - Op 2'!$A$7, Q232='Adicional - Op 2'!$A$8,Q232='Adicional - Op 2'!$A$9,Q232='Adicional - Op 2'!$A$10,Q232='Adicional - Op 2'!$A$11,Q232='Adicional - Op 2'!$A$12,Q232='Adicional - Op 2'!$A$13,Q232='Adicional - Op 2'!$A$14), "A", "")</f>
        <v/>
      </c>
      <c r="S232" s="282" t="str">
        <f>IF(OR(Q232='Adicional - Op 2'!$A$15,Q232='Adicional - Op 2'!$A$16,Q232='Adicional - Op 2'!$A$17,Q232='Adicional - Op 2'!$A$18,Q232='Adicional - Op 2'!$A$19,Q232='Adicional - Op 2'!$A$20,Q232='Adicional - Op 2'!$A$21,Q232='Adicional - Op 2'!$A$22,Q232='Adicional - Op 2'!$A$23,Q232='Adicional - Op 2'!$A$24,Q232='Adicional - Op 2'!$A$25,Q232='Adicional - Op 2'!$A$26,Q232='Adicional - Op 2'!$A$27,Q232='Adicional - Op 2'!$A$28,Q232='Adicional - Op 2'!$A$29,Q232='Adicional - Op 2'!$A$30),"B","")</f>
        <v/>
      </c>
      <c r="T232" s="282" t="str">
        <f>IF(OR(Q232='Adicional - Op 2'!$A$31,Q232='Adicional - Op 2'!$A$32,Q232='Adicional - Op 2'!$A$33,Q232='Adicional - Op 2'!$A$34),"C","")</f>
        <v/>
      </c>
      <c r="U232" s="282" t="str">
        <f>IF(OR(Q232='Adicional - Op 2'!$A$35,Q232='Adicional - Op 2'!$A$36,Q232='Adicional - Op 2'!$A$37),"D","")</f>
        <v/>
      </c>
      <c r="V232" s="282" t="str">
        <f>IF(OR(Q232='Adicional - Op 2'!$A$38,Q232='Adicional - Op 2'!$A$39,Q232='Adicional - Op 2'!$A$40,Q232='Adicional - Op 2'!$A$41,Q232='Adicional - Op 2'!$A$42,Q232='Adicional - Op 2'!$A$43),"E","")</f>
        <v>E</v>
      </c>
      <c r="W232" s="282" t="str">
        <f>IF(OR(Q232='Adicional - Op 2'!$A$44,Q232='Adicional - Op 2'!$A$45),"F","")</f>
        <v/>
      </c>
      <c r="X232" s="295" t="str">
        <f t="shared" si="86"/>
        <v>E</v>
      </c>
      <c r="Y232" s="296" t="str">
        <f>IF(P232=X232, "OK", MAL)</f>
        <v>OK</v>
      </c>
      <c r="Z232" s="74">
        <v>15295</v>
      </c>
      <c r="AA232" s="17">
        <v>13218</v>
      </c>
      <c r="AB232" s="12">
        <v>11231</v>
      </c>
      <c r="AC232" s="12">
        <v>8080</v>
      </c>
      <c r="AD232" s="12">
        <v>6359</v>
      </c>
      <c r="AE232" s="13">
        <v>4478</v>
      </c>
      <c r="AF232" s="70" t="str">
        <f t="shared" si="68"/>
        <v>5</v>
      </c>
      <c r="AG232" s="61" t="str">
        <f t="shared" si="69"/>
        <v>5</v>
      </c>
      <c r="AH232" s="61" t="str">
        <f t="shared" si="70"/>
        <v>5</v>
      </c>
      <c r="AI232" s="61" t="str">
        <f t="shared" si="71"/>
        <v>6</v>
      </c>
      <c r="AJ232" s="61" t="str">
        <f t="shared" si="72"/>
        <v>6</v>
      </c>
      <c r="AK232" s="62" t="str">
        <f t="shared" si="73"/>
        <v>7</v>
      </c>
      <c r="AL232" s="77">
        <f t="shared" si="74"/>
        <v>1.6459087838025548</v>
      </c>
      <c r="AM232" s="78">
        <f t="shared" si="75"/>
        <v>1.5605468011138042</v>
      </c>
      <c r="AN232" s="78">
        <f t="shared" si="76"/>
        <v>3.1673644018608909</v>
      </c>
      <c r="AO232" s="78">
        <f t="shared" si="77"/>
        <v>2.4241228955779084</v>
      </c>
      <c r="AP232" s="79">
        <f t="shared" si="78"/>
        <v>3.5691646904207577</v>
      </c>
      <c r="AQ232" s="1" t="str">
        <f t="shared" si="79"/>
        <v>Noroeste5</v>
      </c>
      <c r="AR232" s="1" t="str">
        <f t="shared" si="80"/>
        <v>Salta5</v>
      </c>
      <c r="AS232" s="1" t="str">
        <f t="shared" si="81"/>
        <v>Intermedias</v>
      </c>
      <c r="AT232" s="1" t="str">
        <f t="shared" si="82"/>
        <v>Resto Extra Pampeana</v>
      </c>
      <c r="AU232" s="1" t="str">
        <f t="shared" si="83"/>
        <v>IntermediasResto Extra Pampeana</v>
      </c>
    </row>
    <row r="233" spans="1:47" x14ac:dyDescent="0.25">
      <c r="A233" s="60" t="s">
        <v>1251</v>
      </c>
      <c r="B233" s="9" t="s">
        <v>607</v>
      </c>
      <c r="C233" s="9" t="s">
        <v>604</v>
      </c>
      <c r="D233" s="3" t="str">
        <f>VLOOKUP(C233,Regiones!B$4:C$27,2)</f>
        <v>Noreste</v>
      </c>
      <c r="E233" s="10"/>
      <c r="F233" s="10" t="s">
        <v>1046</v>
      </c>
      <c r="G233" s="10"/>
      <c r="H233" s="44"/>
      <c r="I233" s="16" t="s">
        <v>203</v>
      </c>
      <c r="J233" s="10" t="s">
        <v>21</v>
      </c>
      <c r="K233" s="58"/>
      <c r="L233" s="11" t="s">
        <v>21</v>
      </c>
      <c r="M233" s="289">
        <v>9</v>
      </c>
      <c r="N233" s="281" t="str">
        <f>CONCATENATE(L233,M233)</f>
        <v>C9</v>
      </c>
      <c r="O233" s="282" t="str">
        <f>VLOOKUP(N233,'Adicional - Op 1'!$A$3:$B$79,2)</f>
        <v>C</v>
      </c>
      <c r="P233" s="293" t="str">
        <f>IF(O233=0, "", O233)</f>
        <v>C</v>
      </c>
      <c r="Q233" s="294" t="str">
        <f>CONCATENATE(L233,M233)</f>
        <v>C9</v>
      </c>
      <c r="R233" s="282" t="str">
        <f>IF(OR(Q233='Adicional - Op 2'!$A$6,Q233='Adicional - Op 2'!$A$7, Q233='Adicional - Op 2'!$A$8,Q233='Adicional - Op 2'!$A$9,Q233='Adicional - Op 2'!$A$10,Q233='Adicional - Op 2'!$A$11,Q233='Adicional - Op 2'!$A$12,Q233='Adicional - Op 2'!$A$13,Q233='Adicional - Op 2'!$A$14), "A", "")</f>
        <v/>
      </c>
      <c r="S233" s="282" t="str">
        <f>IF(OR(Q233='Adicional - Op 2'!$A$15,Q233='Adicional - Op 2'!$A$16,Q233='Adicional - Op 2'!$A$17,Q233='Adicional - Op 2'!$A$18,Q233='Adicional - Op 2'!$A$19,Q233='Adicional - Op 2'!$A$20,Q233='Adicional - Op 2'!$A$21,Q233='Adicional - Op 2'!$A$22,Q233='Adicional - Op 2'!$A$23,Q233='Adicional - Op 2'!$A$24,Q233='Adicional - Op 2'!$A$25,Q233='Adicional - Op 2'!$A$26,Q233='Adicional - Op 2'!$A$27,Q233='Adicional - Op 2'!$A$28,Q233='Adicional - Op 2'!$A$29,Q233='Adicional - Op 2'!$A$30),"B","")</f>
        <v/>
      </c>
      <c r="T233" s="282" t="str">
        <f>IF(OR(Q233='Adicional - Op 2'!$A$31,Q233='Adicional - Op 2'!$A$32,Q233='Adicional - Op 2'!$A$33,Q233='Adicional - Op 2'!$A$34),"C","")</f>
        <v>C</v>
      </c>
      <c r="U233" s="282" t="str">
        <f>IF(OR(Q233='Adicional - Op 2'!$A$35,Q233='Adicional - Op 2'!$A$36,Q233='Adicional - Op 2'!$A$37),"D","")</f>
        <v/>
      </c>
      <c r="V233" s="282" t="str">
        <f>IF(OR(Q233='Adicional - Op 2'!$A$38,Q233='Adicional - Op 2'!$A$39,Q233='Adicional - Op 2'!$A$40,Q233='Adicional - Op 2'!$A$41,Q233='Adicional - Op 2'!$A$42,Q233='Adicional - Op 2'!$A$43),"E","")</f>
        <v/>
      </c>
      <c r="W233" s="282" t="str">
        <f>IF(OR(Q233='Adicional - Op 2'!$A$44,Q233='Adicional - Op 2'!$A$45),"F","")</f>
        <v/>
      </c>
      <c r="X233" s="295" t="str">
        <f t="shared" ref="X233" si="87">CONCATENATE(R233,S233,T233,U233,V233,W233)</f>
        <v>C</v>
      </c>
      <c r="Y233" s="296" t="str">
        <f>IF(P233=X233, "OK", MAL)</f>
        <v>OK</v>
      </c>
      <c r="Z233" s="74">
        <v>15204</v>
      </c>
      <c r="AA233" s="12">
        <v>13749</v>
      </c>
      <c r="AB233" s="12">
        <v>10313</v>
      </c>
      <c r="AC233" s="12">
        <v>4457</v>
      </c>
      <c r="AD233" s="12">
        <v>2019</v>
      </c>
      <c r="AE233" s="13">
        <v>1363</v>
      </c>
      <c r="AF233" s="70" t="str">
        <f t="shared" si="68"/>
        <v>5</v>
      </c>
      <c r="AG233" s="61" t="str">
        <f t="shared" si="69"/>
        <v>5</v>
      </c>
      <c r="AH233" s="61" t="str">
        <f t="shared" si="70"/>
        <v>5</v>
      </c>
      <c r="AI233" s="61" t="str">
        <f t="shared" si="71"/>
        <v>7</v>
      </c>
      <c r="AJ233" s="61" t="str">
        <f t="shared" si="72"/>
        <v>7</v>
      </c>
      <c r="AK233" s="62" t="str">
        <f t="shared" si="73"/>
        <v>7</v>
      </c>
      <c r="AL233" s="77">
        <f t="shared" si="74"/>
        <v>1.1315493994134589</v>
      </c>
      <c r="AM233" s="78">
        <f t="shared" si="75"/>
        <v>2.7711702232026472</v>
      </c>
      <c r="AN233" s="78">
        <f t="shared" si="76"/>
        <v>8.2684999385120985</v>
      </c>
      <c r="AO233" s="78">
        <f t="shared" si="77"/>
        <v>8.2407097957531743</v>
      </c>
      <c r="AP233" s="79">
        <f t="shared" si="78"/>
        <v>4.0073536328377779</v>
      </c>
      <c r="AQ233" s="1" t="str">
        <f t="shared" si="79"/>
        <v>Noreste5</v>
      </c>
      <c r="AR233" s="1" t="str">
        <f t="shared" si="80"/>
        <v>Misiones5</v>
      </c>
      <c r="AS233" s="1" t="str">
        <f t="shared" si="81"/>
        <v>Intermedias</v>
      </c>
      <c r="AT233" s="1" t="str">
        <f t="shared" si="82"/>
        <v>Resto Extra Pampeana</v>
      </c>
      <c r="AU233" s="1" t="str">
        <f t="shared" si="83"/>
        <v>IntermediasResto Extra Pampeana</v>
      </c>
    </row>
    <row r="234" spans="1:47" x14ac:dyDescent="0.25">
      <c r="A234" s="45" t="s">
        <v>892</v>
      </c>
      <c r="B234" s="46" t="s">
        <v>893</v>
      </c>
      <c r="C234" s="46" t="s">
        <v>882</v>
      </c>
      <c r="D234" s="3" t="str">
        <f>VLOOKUP(C234,Regiones!B$4:C$27,2)</f>
        <v>Pampeana</v>
      </c>
      <c r="E234" s="50"/>
      <c r="F234" s="50"/>
      <c r="G234" s="50"/>
      <c r="H234" s="50" t="s">
        <v>4</v>
      </c>
      <c r="I234" s="50" t="s">
        <v>203</v>
      </c>
      <c r="J234" s="50" t="s">
        <v>6</v>
      </c>
      <c r="K234" s="58"/>
      <c r="L234" s="53" t="s">
        <v>6</v>
      </c>
      <c r="M234" s="289">
        <v>10</v>
      </c>
      <c r="N234" s="281" t="str">
        <f t="shared" ref="N234:N257" si="88">CONCATENATE(L234,M234)</f>
        <v>F10</v>
      </c>
      <c r="O234" s="282" t="str">
        <f>VLOOKUP(N234,'Adicional - Op 1'!$A$3:$B$79,2)</f>
        <v>F</v>
      </c>
      <c r="P234" s="293" t="str">
        <f t="shared" ref="P234:P256" si="89">IF(O234=0, "", O234)</f>
        <v>F</v>
      </c>
      <c r="Q234" s="294" t="str">
        <f t="shared" ref="Q234:Q257" si="90">CONCATENATE(L234,M234)</f>
        <v>F10</v>
      </c>
      <c r="R234" s="282" t="str">
        <f>IF(OR(Q234='Adicional - Op 2'!$A$6,Q234='Adicional - Op 2'!$A$7, Q234='Adicional - Op 2'!$A$8,Q234='Adicional - Op 2'!$A$9,Q234='Adicional - Op 2'!$A$10,Q234='Adicional - Op 2'!$A$11,Q234='Adicional - Op 2'!$A$12,Q234='Adicional - Op 2'!$A$13,Q234='Adicional - Op 2'!$A$14), "A", "")</f>
        <v/>
      </c>
      <c r="S234" s="282" t="str">
        <f>IF(OR(Q234='Adicional - Op 2'!$A$15,Q234='Adicional - Op 2'!$A$16,Q234='Adicional - Op 2'!$A$17,Q234='Adicional - Op 2'!$A$18,Q234='Adicional - Op 2'!$A$19,Q234='Adicional - Op 2'!$A$20,Q234='Adicional - Op 2'!$A$21,Q234='Adicional - Op 2'!$A$22,Q234='Adicional - Op 2'!$A$23,Q234='Adicional - Op 2'!$A$24,Q234='Adicional - Op 2'!$A$25,Q234='Adicional - Op 2'!$A$26,Q234='Adicional - Op 2'!$A$27,Q234='Adicional - Op 2'!$A$28,Q234='Adicional - Op 2'!$A$29,Q234='Adicional - Op 2'!$A$30),"B","")</f>
        <v/>
      </c>
      <c r="T234" s="282" t="str">
        <f>IF(OR(Q234='Adicional - Op 2'!$A$31,Q234='Adicional - Op 2'!$A$32,Q234='Adicional - Op 2'!$A$33,Q234='Adicional - Op 2'!$A$34),"C","")</f>
        <v/>
      </c>
      <c r="U234" s="282" t="str">
        <f>IF(OR(Q234='Adicional - Op 2'!$A$35,Q234='Adicional - Op 2'!$A$36,Q234='Adicional - Op 2'!$A$37),"D","")</f>
        <v/>
      </c>
      <c r="V234" s="282" t="str">
        <f>IF(OR(Q234='Adicional - Op 2'!$A$38,Q234='Adicional - Op 2'!$A$39,Q234='Adicional - Op 2'!$A$40,Q234='Adicional - Op 2'!$A$41,Q234='Adicional - Op 2'!$A$42,Q234='Adicional - Op 2'!$A$43),"E","")</f>
        <v/>
      </c>
      <c r="W234" s="282" t="str">
        <f>IF(OR(Q234='Adicional - Op 2'!$A$44,Q234='Adicional - Op 2'!$A$45),"F","")</f>
        <v>F</v>
      </c>
      <c r="X234" s="295" t="str">
        <f t="shared" ref="X234:X257" si="91">CONCATENATE(R234,S234,T234,U234,V234,W234)</f>
        <v>F</v>
      </c>
      <c r="Y234" s="296" t="str">
        <f>IF(P234=X234, "OK", MAL)</f>
        <v>OK</v>
      </c>
      <c r="Z234" s="74">
        <v>15052</v>
      </c>
      <c r="AA234" s="12">
        <v>10959</v>
      </c>
      <c r="AB234" s="12">
        <v>6703</v>
      </c>
      <c r="AC234" s="12">
        <v>9000</v>
      </c>
      <c r="AD234" s="12">
        <v>7108</v>
      </c>
      <c r="AE234" s="13">
        <v>6000</v>
      </c>
      <c r="AF234" s="70" t="str">
        <f t="shared" si="68"/>
        <v>5</v>
      </c>
      <c r="AG234" s="61" t="str">
        <f t="shared" si="69"/>
        <v>5</v>
      </c>
      <c r="AH234" s="61" t="str">
        <f t="shared" si="70"/>
        <v>6</v>
      </c>
      <c r="AI234" s="61" t="str">
        <f t="shared" si="71"/>
        <v>6</v>
      </c>
      <c r="AJ234" s="61" t="str">
        <f t="shared" si="72"/>
        <v>6</v>
      </c>
      <c r="AK234" s="62" t="str">
        <f t="shared" si="73"/>
        <v>6</v>
      </c>
      <c r="AL234" s="77">
        <f t="shared" si="74"/>
        <v>3.6135311170910032</v>
      </c>
      <c r="AM234" s="78">
        <f t="shared" si="75"/>
        <v>4.7839676776853164</v>
      </c>
      <c r="AN234" s="78">
        <f t="shared" si="76"/>
        <v>-2.7518569517817948</v>
      </c>
      <c r="AO234" s="78">
        <f t="shared" si="77"/>
        <v>2.3881059157367632</v>
      </c>
      <c r="AP234" s="79">
        <f t="shared" si="78"/>
        <v>1.7090544530088378</v>
      </c>
      <c r="AQ234" s="1" t="str">
        <f t="shared" si="79"/>
        <v>Pampeana5</v>
      </c>
      <c r="AR234" s="1" t="str">
        <f t="shared" si="80"/>
        <v>Santiago del Estero5</v>
      </c>
      <c r="AS234" s="1" t="str">
        <f t="shared" si="81"/>
        <v>Intermedias</v>
      </c>
      <c r="AT234" s="1" t="str">
        <f t="shared" si="82"/>
        <v>Pampeana</v>
      </c>
      <c r="AU234" s="1" t="str">
        <f t="shared" si="83"/>
        <v>IntermediasPampeana</v>
      </c>
    </row>
    <row r="235" spans="1:47" x14ac:dyDescent="0.25">
      <c r="A235" s="60" t="s">
        <v>790</v>
      </c>
      <c r="B235" s="9" t="s">
        <v>768</v>
      </c>
      <c r="C235" s="9" t="s">
        <v>767</v>
      </c>
      <c r="D235" s="3" t="str">
        <f>VLOOKUP(C235,Regiones!B$4:C$27,2)</f>
        <v>Pampeana</v>
      </c>
      <c r="E235" s="10"/>
      <c r="F235" s="10"/>
      <c r="G235" s="10"/>
      <c r="H235" s="10" t="s">
        <v>4</v>
      </c>
      <c r="I235" s="10" t="s">
        <v>203</v>
      </c>
      <c r="J235" s="10" t="s">
        <v>6</v>
      </c>
      <c r="K235" s="58"/>
      <c r="L235" s="11" t="s">
        <v>6</v>
      </c>
      <c r="M235" s="289">
        <v>10</v>
      </c>
      <c r="N235" s="281" t="str">
        <f t="shared" si="88"/>
        <v>F10</v>
      </c>
      <c r="O235" s="282" t="str">
        <f>VLOOKUP(N235,'Adicional - Op 1'!$A$3:$B$79,2)</f>
        <v>F</v>
      </c>
      <c r="P235" s="293" t="str">
        <f t="shared" si="89"/>
        <v>F</v>
      </c>
      <c r="Q235" s="294" t="str">
        <f t="shared" si="90"/>
        <v>F10</v>
      </c>
      <c r="R235" s="282" t="str">
        <f>IF(OR(Q235='Adicional - Op 2'!$A$6,Q235='Adicional - Op 2'!$A$7, Q235='Adicional - Op 2'!$A$8,Q235='Adicional - Op 2'!$A$9,Q235='Adicional - Op 2'!$A$10,Q235='Adicional - Op 2'!$A$11,Q235='Adicional - Op 2'!$A$12,Q235='Adicional - Op 2'!$A$13,Q235='Adicional - Op 2'!$A$14), "A", "")</f>
        <v/>
      </c>
      <c r="S235" s="282" t="str">
        <f>IF(OR(Q235='Adicional - Op 2'!$A$15,Q235='Adicional - Op 2'!$A$16,Q235='Adicional - Op 2'!$A$17,Q235='Adicional - Op 2'!$A$18,Q235='Adicional - Op 2'!$A$19,Q235='Adicional - Op 2'!$A$20,Q235='Adicional - Op 2'!$A$21,Q235='Adicional - Op 2'!$A$22,Q235='Adicional - Op 2'!$A$23,Q235='Adicional - Op 2'!$A$24,Q235='Adicional - Op 2'!$A$25,Q235='Adicional - Op 2'!$A$26,Q235='Adicional - Op 2'!$A$27,Q235='Adicional - Op 2'!$A$28,Q235='Adicional - Op 2'!$A$29,Q235='Adicional - Op 2'!$A$30),"B","")</f>
        <v/>
      </c>
      <c r="T235" s="282" t="str">
        <f>IF(OR(Q235='Adicional - Op 2'!$A$31,Q235='Adicional - Op 2'!$A$32,Q235='Adicional - Op 2'!$A$33,Q235='Adicional - Op 2'!$A$34),"C","")</f>
        <v/>
      </c>
      <c r="U235" s="282" t="str">
        <f>IF(OR(Q235='Adicional - Op 2'!$A$35,Q235='Adicional - Op 2'!$A$36,Q235='Adicional - Op 2'!$A$37),"D","")</f>
        <v/>
      </c>
      <c r="V235" s="282" t="str">
        <f>IF(OR(Q235='Adicional - Op 2'!$A$38,Q235='Adicional - Op 2'!$A$39,Q235='Adicional - Op 2'!$A$40,Q235='Adicional - Op 2'!$A$41,Q235='Adicional - Op 2'!$A$42,Q235='Adicional - Op 2'!$A$43),"E","")</f>
        <v/>
      </c>
      <c r="W235" s="282" t="str">
        <f>IF(OR(Q235='Adicional - Op 2'!$A$44,Q235='Adicional - Op 2'!$A$45),"F","")</f>
        <v>F</v>
      </c>
      <c r="X235" s="295" t="str">
        <f t="shared" si="91"/>
        <v>F</v>
      </c>
      <c r="Y235" s="296" t="str">
        <f>IF(P235=X235, "OK", MAL)</f>
        <v>OK</v>
      </c>
      <c r="Z235" s="74">
        <v>15037</v>
      </c>
      <c r="AA235" s="12">
        <v>14119</v>
      </c>
      <c r="AB235" s="12">
        <v>11780</v>
      </c>
      <c r="AC235" s="12">
        <v>9104</v>
      </c>
      <c r="AD235" s="12">
        <v>8104</v>
      </c>
      <c r="AE235" s="13">
        <v>7738</v>
      </c>
      <c r="AF235" s="70" t="str">
        <f t="shared" si="68"/>
        <v>5</v>
      </c>
      <c r="AG235" s="61" t="str">
        <f t="shared" si="69"/>
        <v>5</v>
      </c>
      <c r="AH235" s="61" t="str">
        <f t="shared" si="70"/>
        <v>5</v>
      </c>
      <c r="AI235" s="61" t="str">
        <f t="shared" si="71"/>
        <v>6</v>
      </c>
      <c r="AJ235" s="61" t="str">
        <f t="shared" si="72"/>
        <v>6</v>
      </c>
      <c r="AK235" s="62" t="str">
        <f t="shared" si="73"/>
        <v>6</v>
      </c>
      <c r="AL235" s="77">
        <f t="shared" si="74"/>
        <v>0.70710146693452069</v>
      </c>
      <c r="AM235" s="78">
        <f t="shared" si="75"/>
        <v>1.7365620968270772</v>
      </c>
      <c r="AN235" s="78">
        <f t="shared" si="76"/>
        <v>2.4702571067023991</v>
      </c>
      <c r="AO235" s="78">
        <f t="shared" si="77"/>
        <v>1.1703568084067921</v>
      </c>
      <c r="AP235" s="79">
        <f t="shared" si="78"/>
        <v>0.46321464414908087</v>
      </c>
      <c r="AQ235" s="1" t="str">
        <f t="shared" si="79"/>
        <v>Pampeana5</v>
      </c>
      <c r="AR235" s="1" t="str">
        <f t="shared" si="80"/>
        <v>Santa Fe5</v>
      </c>
      <c r="AS235" s="1" t="str">
        <f t="shared" si="81"/>
        <v>Intermedias</v>
      </c>
      <c r="AT235" s="1" t="str">
        <f t="shared" si="82"/>
        <v>Pampeana</v>
      </c>
      <c r="AU235" s="1" t="str">
        <f t="shared" si="83"/>
        <v>IntermediasPampeana</v>
      </c>
    </row>
    <row r="236" spans="1:47" x14ac:dyDescent="0.25">
      <c r="A236" s="2" t="s">
        <v>1316</v>
      </c>
      <c r="B236" s="18" t="s">
        <v>302</v>
      </c>
      <c r="C236" s="18" t="s">
        <v>276</v>
      </c>
      <c r="D236" s="3" t="str">
        <f>VLOOKUP(C236,Regiones!B$4:C$27,2)</f>
        <v>Centro</v>
      </c>
      <c r="E236" s="19" t="s">
        <v>2</v>
      </c>
      <c r="F236" s="19"/>
      <c r="G236" s="19"/>
      <c r="H236" s="19" t="s">
        <v>4</v>
      </c>
      <c r="I236" s="19" t="s">
        <v>190</v>
      </c>
      <c r="J236" s="19" t="s">
        <v>214</v>
      </c>
      <c r="K236" s="58"/>
      <c r="L236" s="52" t="s">
        <v>214</v>
      </c>
      <c r="M236" s="289">
        <v>10</v>
      </c>
      <c r="N236" s="281" t="str">
        <f t="shared" si="88"/>
        <v>A10</v>
      </c>
      <c r="O236" s="282" t="str">
        <f>VLOOKUP(N236,'Adicional - Op 1'!$A$3:$B$79,2)</f>
        <v>A</v>
      </c>
      <c r="P236" s="293" t="str">
        <f t="shared" si="89"/>
        <v>A</v>
      </c>
      <c r="Q236" s="294" t="str">
        <f t="shared" si="90"/>
        <v>A10</v>
      </c>
      <c r="R236" s="282" t="str">
        <f>IF(OR(Q236='Adicional - Op 2'!$A$6,Q236='Adicional - Op 2'!$A$7, Q236='Adicional - Op 2'!$A$8,Q236='Adicional - Op 2'!$A$9,Q236='Adicional - Op 2'!$A$10,Q236='Adicional - Op 2'!$A$11,Q236='Adicional - Op 2'!$A$12,Q236='Adicional - Op 2'!$A$13,Q236='Adicional - Op 2'!$A$14), "A", "")</f>
        <v>A</v>
      </c>
      <c r="S236" s="282" t="str">
        <f>IF(OR(Q236='Adicional - Op 2'!$A$15,Q236='Adicional - Op 2'!$A$16,Q236='Adicional - Op 2'!$A$17,Q236='Adicional - Op 2'!$A$18,Q236='Adicional - Op 2'!$A$19,Q236='Adicional - Op 2'!$A$20,Q236='Adicional - Op 2'!$A$21,Q236='Adicional - Op 2'!$A$22,Q236='Adicional - Op 2'!$A$23,Q236='Adicional - Op 2'!$A$24,Q236='Adicional - Op 2'!$A$25,Q236='Adicional - Op 2'!$A$26,Q236='Adicional - Op 2'!$A$27,Q236='Adicional - Op 2'!$A$28,Q236='Adicional - Op 2'!$A$29,Q236='Adicional - Op 2'!$A$30),"B","")</f>
        <v/>
      </c>
      <c r="T236" s="282" t="str">
        <f>IF(OR(Q236='Adicional - Op 2'!$A$31,Q236='Adicional - Op 2'!$A$32,Q236='Adicional - Op 2'!$A$33,Q236='Adicional - Op 2'!$A$34),"C","")</f>
        <v/>
      </c>
      <c r="U236" s="282" t="str">
        <f>IF(OR(Q236='Adicional - Op 2'!$A$35,Q236='Adicional - Op 2'!$A$36,Q236='Adicional - Op 2'!$A$37),"D","")</f>
        <v/>
      </c>
      <c r="V236" s="282" t="str">
        <f>IF(OR(Q236='Adicional - Op 2'!$A$38,Q236='Adicional - Op 2'!$A$39,Q236='Adicional - Op 2'!$A$40,Q236='Adicional - Op 2'!$A$41,Q236='Adicional - Op 2'!$A$42,Q236='Adicional - Op 2'!$A$43),"E","")</f>
        <v/>
      </c>
      <c r="W236" s="282" t="str">
        <f>IF(OR(Q236='Adicional - Op 2'!$A$44,Q236='Adicional - Op 2'!$A$45),"F","")</f>
        <v/>
      </c>
      <c r="X236" s="295" t="str">
        <f t="shared" si="91"/>
        <v>A</v>
      </c>
      <c r="Y236" s="296" t="str">
        <f>IF(P236=X236, "OK", MAL)</f>
        <v>OK</v>
      </c>
      <c r="Z236" s="73">
        <v>14838</v>
      </c>
      <c r="AA236" s="17">
        <v>11562</v>
      </c>
      <c r="AB236" s="17">
        <v>8255</v>
      </c>
      <c r="AC236" s="17">
        <v>6097</v>
      </c>
      <c r="AD236" s="17">
        <v>4087</v>
      </c>
      <c r="AE236" s="20">
        <v>4145</v>
      </c>
      <c r="AF236" s="70" t="str">
        <f t="shared" si="68"/>
        <v>5</v>
      </c>
      <c r="AG236" s="61" t="str">
        <f t="shared" si="69"/>
        <v>5</v>
      </c>
      <c r="AH236" s="61" t="str">
        <f t="shared" si="70"/>
        <v>6</v>
      </c>
      <c r="AI236" s="61" t="str">
        <f t="shared" si="71"/>
        <v>6</v>
      </c>
      <c r="AJ236" s="61" t="str">
        <f t="shared" si="72"/>
        <v>7</v>
      </c>
      <c r="AK236" s="62" t="str">
        <f t="shared" si="73"/>
        <v>7</v>
      </c>
      <c r="AL236" s="77">
        <f t="shared" si="74"/>
        <v>2.8297634800638591</v>
      </c>
      <c r="AM236" s="78">
        <f t="shared" si="75"/>
        <v>3.254349340012662</v>
      </c>
      <c r="AN236" s="78">
        <f t="shared" si="76"/>
        <v>2.9110963179196698</v>
      </c>
      <c r="AO236" s="78">
        <f t="shared" si="77"/>
        <v>4.0809279833117955</v>
      </c>
      <c r="AP236" s="79">
        <f t="shared" si="78"/>
        <v>-0.14081660030151347</v>
      </c>
      <c r="AQ236" s="1" t="str">
        <f t="shared" si="79"/>
        <v>Centro5</v>
      </c>
      <c r="AR236" s="1" t="str">
        <f t="shared" si="80"/>
        <v>Córdoba5</v>
      </c>
      <c r="AS236" s="1" t="str">
        <f t="shared" si="81"/>
        <v>Intermedias</v>
      </c>
      <c r="AT236" s="1" t="str">
        <f t="shared" si="82"/>
        <v>Resto Extra Pampeana</v>
      </c>
      <c r="AU236" s="1" t="str">
        <f t="shared" si="83"/>
        <v>IntermediasResto Extra Pampeana</v>
      </c>
    </row>
    <row r="237" spans="1:47" x14ac:dyDescent="0.25">
      <c r="A237" s="60" t="s">
        <v>401</v>
      </c>
      <c r="B237" s="9" t="s">
        <v>516</v>
      </c>
      <c r="C237" s="9" t="s">
        <v>506</v>
      </c>
      <c r="D237" s="3" t="str">
        <f>VLOOKUP(C237,Regiones!B$4:C$27,2)</f>
        <v>Noroeste</v>
      </c>
      <c r="E237" s="10"/>
      <c r="F237" s="10"/>
      <c r="G237" s="10"/>
      <c r="H237" s="10" t="s">
        <v>4</v>
      </c>
      <c r="I237" s="10" t="s">
        <v>203</v>
      </c>
      <c r="J237" s="10" t="s">
        <v>6</v>
      </c>
      <c r="K237" s="58"/>
      <c r="L237" s="11" t="s">
        <v>6</v>
      </c>
      <c r="M237" s="289">
        <v>10</v>
      </c>
      <c r="N237" s="281" t="str">
        <f t="shared" si="88"/>
        <v>F10</v>
      </c>
      <c r="O237" s="282" t="str">
        <f>VLOOKUP(N237,'Adicional - Op 1'!$A$3:$B$79,2)</f>
        <v>F</v>
      </c>
      <c r="P237" s="293" t="str">
        <f t="shared" si="89"/>
        <v>F</v>
      </c>
      <c r="Q237" s="294" t="str">
        <f t="shared" si="90"/>
        <v>F10</v>
      </c>
      <c r="R237" s="282" t="str">
        <f>IF(OR(Q237='Adicional - Op 2'!$A$6,Q237='Adicional - Op 2'!$A$7, Q237='Adicional - Op 2'!$A$8,Q237='Adicional - Op 2'!$A$9,Q237='Adicional - Op 2'!$A$10,Q237='Adicional - Op 2'!$A$11,Q237='Adicional - Op 2'!$A$12,Q237='Adicional - Op 2'!$A$13,Q237='Adicional - Op 2'!$A$14), "A", "")</f>
        <v/>
      </c>
      <c r="S237" s="282" t="str">
        <f>IF(OR(Q237='Adicional - Op 2'!$A$15,Q237='Adicional - Op 2'!$A$16,Q237='Adicional - Op 2'!$A$17,Q237='Adicional - Op 2'!$A$18,Q237='Adicional - Op 2'!$A$19,Q237='Adicional - Op 2'!$A$20,Q237='Adicional - Op 2'!$A$21,Q237='Adicional - Op 2'!$A$22,Q237='Adicional - Op 2'!$A$23,Q237='Adicional - Op 2'!$A$24,Q237='Adicional - Op 2'!$A$25,Q237='Adicional - Op 2'!$A$26,Q237='Adicional - Op 2'!$A$27,Q237='Adicional - Op 2'!$A$28,Q237='Adicional - Op 2'!$A$29,Q237='Adicional - Op 2'!$A$30),"B","")</f>
        <v/>
      </c>
      <c r="T237" s="282" t="str">
        <f>IF(OR(Q237='Adicional - Op 2'!$A$31,Q237='Adicional - Op 2'!$A$32,Q237='Adicional - Op 2'!$A$33,Q237='Adicional - Op 2'!$A$34),"C","")</f>
        <v/>
      </c>
      <c r="U237" s="282" t="str">
        <f>IF(OR(Q237='Adicional - Op 2'!$A$35,Q237='Adicional - Op 2'!$A$36,Q237='Adicional - Op 2'!$A$37),"D","")</f>
        <v/>
      </c>
      <c r="V237" s="282" t="str">
        <f>IF(OR(Q237='Adicional - Op 2'!$A$38,Q237='Adicional - Op 2'!$A$39,Q237='Adicional - Op 2'!$A$40,Q237='Adicional - Op 2'!$A$41,Q237='Adicional - Op 2'!$A$42,Q237='Adicional - Op 2'!$A$43),"E","")</f>
        <v/>
      </c>
      <c r="W237" s="282" t="str">
        <f>IF(OR(Q237='Adicional - Op 2'!$A$44,Q237='Adicional - Op 2'!$A$45),"F","")</f>
        <v>F</v>
      </c>
      <c r="X237" s="295" t="str">
        <f t="shared" si="91"/>
        <v>F</v>
      </c>
      <c r="Y237" s="296" t="str">
        <f>IF(P237=X237, "OK", MAL)</f>
        <v>OK</v>
      </c>
      <c r="Z237" s="74">
        <v>14791</v>
      </c>
      <c r="AA237" s="12">
        <v>12996</v>
      </c>
      <c r="AB237" s="12">
        <v>11089</v>
      </c>
      <c r="AC237" s="12">
        <v>9202</v>
      </c>
      <c r="AD237" s="12">
        <v>7013</v>
      </c>
      <c r="AE237" s="13">
        <v>6816</v>
      </c>
      <c r="AF237" s="70" t="str">
        <f t="shared" si="68"/>
        <v>5</v>
      </c>
      <c r="AG237" s="61" t="str">
        <f t="shared" si="69"/>
        <v>5</v>
      </c>
      <c r="AH237" s="61" t="str">
        <f t="shared" si="70"/>
        <v>5</v>
      </c>
      <c r="AI237" s="61" t="str">
        <f t="shared" si="71"/>
        <v>6</v>
      </c>
      <c r="AJ237" s="61" t="str">
        <f t="shared" si="72"/>
        <v>6</v>
      </c>
      <c r="AK237" s="62" t="str">
        <f t="shared" si="73"/>
        <v>6</v>
      </c>
      <c r="AL237" s="77">
        <f t="shared" si="74"/>
        <v>1.4576952873430919</v>
      </c>
      <c r="AM237" s="78">
        <f t="shared" si="75"/>
        <v>1.5198753794319471</v>
      </c>
      <c r="AN237" s="78">
        <f t="shared" si="76"/>
        <v>1.7821021142655404</v>
      </c>
      <c r="AO237" s="78">
        <f t="shared" si="77"/>
        <v>2.7537875200990358</v>
      </c>
      <c r="AP237" s="79">
        <f t="shared" si="78"/>
        <v>0.28533410533485998</v>
      </c>
      <c r="AQ237" s="1" t="str">
        <f t="shared" si="79"/>
        <v>Noroeste5</v>
      </c>
      <c r="AR237" s="1" t="str">
        <f t="shared" si="80"/>
        <v>Tucumán5</v>
      </c>
      <c r="AS237" s="1" t="str">
        <f t="shared" si="81"/>
        <v>Intermedias</v>
      </c>
      <c r="AT237" s="1" t="str">
        <f t="shared" si="82"/>
        <v>Resto Extra Pampeana</v>
      </c>
      <c r="AU237" s="1" t="str">
        <f t="shared" si="83"/>
        <v>IntermediasResto Extra Pampeana</v>
      </c>
    </row>
    <row r="238" spans="1:47" x14ac:dyDescent="0.25">
      <c r="A238" s="60" t="s">
        <v>517</v>
      </c>
      <c r="B238" s="9" t="s">
        <v>518</v>
      </c>
      <c r="C238" s="9" t="s">
        <v>506</v>
      </c>
      <c r="D238" s="3" t="str">
        <f>VLOOKUP(C238,Regiones!B$4:C$27,2)</f>
        <v>Noroeste</v>
      </c>
      <c r="E238" s="10"/>
      <c r="F238" s="10"/>
      <c r="G238" s="10"/>
      <c r="H238" s="10" t="s">
        <v>4</v>
      </c>
      <c r="I238" s="10" t="s">
        <v>203</v>
      </c>
      <c r="J238" s="10" t="s">
        <v>6</v>
      </c>
      <c r="K238" s="58"/>
      <c r="L238" s="11" t="s">
        <v>6</v>
      </c>
      <c r="M238" s="289">
        <v>10</v>
      </c>
      <c r="N238" s="281" t="str">
        <f t="shared" si="88"/>
        <v>F10</v>
      </c>
      <c r="O238" s="282" t="str">
        <f>VLOOKUP(N238,'Adicional - Op 1'!$A$3:$B$79,2)</f>
        <v>F</v>
      </c>
      <c r="P238" s="293" t="str">
        <f t="shared" si="89"/>
        <v>F</v>
      </c>
      <c r="Q238" s="294" t="str">
        <f t="shared" si="90"/>
        <v>F10</v>
      </c>
      <c r="R238" s="282" t="str">
        <f>IF(OR(Q238='Adicional - Op 2'!$A$6,Q238='Adicional - Op 2'!$A$7, Q238='Adicional - Op 2'!$A$8,Q238='Adicional - Op 2'!$A$9,Q238='Adicional - Op 2'!$A$10,Q238='Adicional - Op 2'!$A$11,Q238='Adicional - Op 2'!$A$12,Q238='Adicional - Op 2'!$A$13,Q238='Adicional - Op 2'!$A$14), "A", "")</f>
        <v/>
      </c>
      <c r="S238" s="282" t="str">
        <f>IF(OR(Q238='Adicional - Op 2'!$A$15,Q238='Adicional - Op 2'!$A$16,Q238='Adicional - Op 2'!$A$17,Q238='Adicional - Op 2'!$A$18,Q238='Adicional - Op 2'!$A$19,Q238='Adicional - Op 2'!$A$20,Q238='Adicional - Op 2'!$A$21,Q238='Adicional - Op 2'!$A$22,Q238='Adicional - Op 2'!$A$23,Q238='Adicional - Op 2'!$A$24,Q238='Adicional - Op 2'!$A$25,Q238='Adicional - Op 2'!$A$26,Q238='Adicional - Op 2'!$A$27,Q238='Adicional - Op 2'!$A$28,Q238='Adicional - Op 2'!$A$29,Q238='Adicional - Op 2'!$A$30),"B","")</f>
        <v/>
      </c>
      <c r="T238" s="282" t="str">
        <f>IF(OR(Q238='Adicional - Op 2'!$A$31,Q238='Adicional - Op 2'!$A$32,Q238='Adicional - Op 2'!$A$33,Q238='Adicional - Op 2'!$A$34),"C","")</f>
        <v/>
      </c>
      <c r="U238" s="282" t="str">
        <f>IF(OR(Q238='Adicional - Op 2'!$A$35,Q238='Adicional - Op 2'!$A$36,Q238='Adicional - Op 2'!$A$37),"D","")</f>
        <v/>
      </c>
      <c r="V238" s="282" t="str">
        <f>IF(OR(Q238='Adicional - Op 2'!$A$38,Q238='Adicional - Op 2'!$A$39,Q238='Adicional - Op 2'!$A$40,Q238='Adicional - Op 2'!$A$41,Q238='Adicional - Op 2'!$A$42,Q238='Adicional - Op 2'!$A$43),"E","")</f>
        <v/>
      </c>
      <c r="W238" s="282" t="str">
        <f>IF(OR(Q238='Adicional - Op 2'!$A$44,Q238='Adicional - Op 2'!$A$45),"F","")</f>
        <v>F</v>
      </c>
      <c r="X238" s="295" t="str">
        <f t="shared" si="91"/>
        <v>F</v>
      </c>
      <c r="Y238" s="296" t="str">
        <f>IF(P238=X238, "OK", MAL)</f>
        <v>OK</v>
      </c>
      <c r="Z238" s="74">
        <v>14728</v>
      </c>
      <c r="AA238" s="12">
        <v>10780</v>
      </c>
      <c r="AB238" s="12">
        <v>6093</v>
      </c>
      <c r="AC238" s="12">
        <v>2243</v>
      </c>
      <c r="AD238" s="12">
        <v>1187</v>
      </c>
      <c r="AE238" s="13">
        <v>1000</v>
      </c>
      <c r="AF238" s="70" t="str">
        <f t="shared" si="68"/>
        <v>5</v>
      </c>
      <c r="AG238" s="61" t="str">
        <f t="shared" si="69"/>
        <v>5</v>
      </c>
      <c r="AH238" s="61" t="str">
        <f t="shared" si="70"/>
        <v>6</v>
      </c>
      <c r="AI238" s="61" t="str">
        <f t="shared" si="71"/>
        <v>7</v>
      </c>
      <c r="AJ238" s="61" t="str">
        <f t="shared" si="72"/>
        <v>7</v>
      </c>
      <c r="AK238" s="62" t="str">
        <f t="shared" si="73"/>
        <v>7</v>
      </c>
      <c r="AL238" s="77">
        <f t="shared" si="74"/>
        <v>3.5522161081474901</v>
      </c>
      <c r="AM238" s="78">
        <f t="shared" si="75"/>
        <v>5.5732649531871754</v>
      </c>
      <c r="AN238" s="78">
        <f t="shared" si="76"/>
        <v>9.925554546649364</v>
      </c>
      <c r="AO238" s="78">
        <f t="shared" si="77"/>
        <v>6.5707090922648019</v>
      </c>
      <c r="AP238" s="79">
        <f t="shared" si="78"/>
        <v>1.7290694546706424</v>
      </c>
      <c r="AQ238" s="1" t="str">
        <f t="shared" si="79"/>
        <v>Noroeste5</v>
      </c>
      <c r="AR238" s="1" t="str">
        <f t="shared" si="80"/>
        <v>Tucumán5</v>
      </c>
      <c r="AS238" s="1" t="str">
        <f t="shared" si="81"/>
        <v>Intermedias</v>
      </c>
      <c r="AT238" s="1" t="str">
        <f t="shared" si="82"/>
        <v>Resto Extra Pampeana</v>
      </c>
      <c r="AU238" s="1" t="str">
        <f t="shared" si="83"/>
        <v>IntermediasResto Extra Pampeana</v>
      </c>
    </row>
    <row r="239" spans="1:47" x14ac:dyDescent="0.25">
      <c r="A239" s="60" t="s">
        <v>791</v>
      </c>
      <c r="B239" s="9" t="s">
        <v>57</v>
      </c>
      <c r="C239" s="9" t="s">
        <v>767</v>
      </c>
      <c r="D239" s="3" t="str">
        <f>VLOOKUP(C239,Regiones!B$4:C$27,2)</f>
        <v>Pampeana</v>
      </c>
      <c r="E239" s="10"/>
      <c r="F239" s="10"/>
      <c r="G239" s="10"/>
      <c r="H239" s="10" t="s">
        <v>4</v>
      </c>
      <c r="I239" s="10" t="s">
        <v>203</v>
      </c>
      <c r="J239" s="10" t="s">
        <v>6</v>
      </c>
      <c r="K239" s="58"/>
      <c r="L239" s="11" t="s">
        <v>6</v>
      </c>
      <c r="M239" s="289">
        <v>10</v>
      </c>
      <c r="N239" s="281" t="str">
        <f t="shared" si="88"/>
        <v>F10</v>
      </c>
      <c r="O239" s="282" t="str">
        <f>VLOOKUP(N239,'Adicional - Op 1'!$A$3:$B$79,2)</f>
        <v>F</v>
      </c>
      <c r="P239" s="293" t="str">
        <f t="shared" si="89"/>
        <v>F</v>
      </c>
      <c r="Q239" s="294" t="str">
        <f t="shared" si="90"/>
        <v>F10</v>
      </c>
      <c r="R239" s="282" t="str">
        <f>IF(OR(Q239='Adicional - Op 2'!$A$6,Q239='Adicional - Op 2'!$A$7, Q239='Adicional - Op 2'!$A$8,Q239='Adicional - Op 2'!$A$9,Q239='Adicional - Op 2'!$A$10,Q239='Adicional - Op 2'!$A$11,Q239='Adicional - Op 2'!$A$12,Q239='Adicional - Op 2'!$A$13,Q239='Adicional - Op 2'!$A$14), "A", "")</f>
        <v/>
      </c>
      <c r="S239" s="282" t="str">
        <f>IF(OR(Q239='Adicional - Op 2'!$A$15,Q239='Adicional - Op 2'!$A$16,Q239='Adicional - Op 2'!$A$17,Q239='Adicional - Op 2'!$A$18,Q239='Adicional - Op 2'!$A$19,Q239='Adicional - Op 2'!$A$20,Q239='Adicional - Op 2'!$A$21,Q239='Adicional - Op 2'!$A$22,Q239='Adicional - Op 2'!$A$23,Q239='Adicional - Op 2'!$A$24,Q239='Adicional - Op 2'!$A$25,Q239='Adicional - Op 2'!$A$26,Q239='Adicional - Op 2'!$A$27,Q239='Adicional - Op 2'!$A$28,Q239='Adicional - Op 2'!$A$29,Q239='Adicional - Op 2'!$A$30),"B","")</f>
        <v/>
      </c>
      <c r="T239" s="282" t="str">
        <f>IF(OR(Q239='Adicional - Op 2'!$A$31,Q239='Adicional - Op 2'!$A$32,Q239='Adicional - Op 2'!$A$33,Q239='Adicional - Op 2'!$A$34),"C","")</f>
        <v/>
      </c>
      <c r="U239" s="282" t="str">
        <f>IF(OR(Q239='Adicional - Op 2'!$A$35,Q239='Adicional - Op 2'!$A$36,Q239='Adicional - Op 2'!$A$37),"D","")</f>
        <v/>
      </c>
      <c r="V239" s="282" t="str">
        <f>IF(OR(Q239='Adicional - Op 2'!$A$38,Q239='Adicional - Op 2'!$A$39,Q239='Adicional - Op 2'!$A$40,Q239='Adicional - Op 2'!$A$41,Q239='Adicional - Op 2'!$A$42,Q239='Adicional - Op 2'!$A$43),"E","")</f>
        <v/>
      </c>
      <c r="W239" s="282" t="str">
        <f>IF(OR(Q239='Adicional - Op 2'!$A$44,Q239='Adicional - Op 2'!$A$45),"F","")</f>
        <v>F</v>
      </c>
      <c r="X239" s="295" t="str">
        <f t="shared" si="91"/>
        <v>F</v>
      </c>
      <c r="Y239" s="296" t="str">
        <f>IF(P239=X239, "OK", MAL)</f>
        <v>OK</v>
      </c>
      <c r="Z239" s="74">
        <v>14582</v>
      </c>
      <c r="AA239" s="12">
        <v>13446</v>
      </c>
      <c r="AB239" s="12">
        <v>11775</v>
      </c>
      <c r="AC239" s="12">
        <v>10522</v>
      </c>
      <c r="AD239" s="12">
        <v>7921</v>
      </c>
      <c r="AE239" s="13">
        <v>5961</v>
      </c>
      <c r="AF239" s="70" t="str">
        <f t="shared" si="68"/>
        <v>5</v>
      </c>
      <c r="AG239" s="61" t="str">
        <f t="shared" si="69"/>
        <v>5</v>
      </c>
      <c r="AH239" s="61" t="str">
        <f t="shared" si="70"/>
        <v>5</v>
      </c>
      <c r="AI239" s="61" t="str">
        <f t="shared" si="71"/>
        <v>5</v>
      </c>
      <c r="AJ239" s="61" t="str">
        <f t="shared" si="72"/>
        <v>6</v>
      </c>
      <c r="AK239" s="62" t="str">
        <f t="shared" si="73"/>
        <v>6</v>
      </c>
      <c r="AL239" s="77">
        <f t="shared" si="74"/>
        <v>0.91135628479511233</v>
      </c>
      <c r="AM239" s="78">
        <f t="shared" si="75"/>
        <v>1.2694252489266307</v>
      </c>
      <c r="AN239" s="78">
        <f t="shared" si="76"/>
        <v>1.0711348038103286</v>
      </c>
      <c r="AO239" s="78">
        <f t="shared" si="77"/>
        <v>2.8802067665589046</v>
      </c>
      <c r="AP239" s="79">
        <f t="shared" si="78"/>
        <v>2.8835850522325193</v>
      </c>
      <c r="AQ239" s="1" t="str">
        <f t="shared" si="79"/>
        <v>Pampeana5</v>
      </c>
      <c r="AR239" s="1" t="str">
        <f t="shared" si="80"/>
        <v>Santa Fe5</v>
      </c>
      <c r="AS239" s="1" t="str">
        <f t="shared" si="81"/>
        <v>Intermedias</v>
      </c>
      <c r="AT239" s="1" t="str">
        <f t="shared" si="82"/>
        <v>Pampeana</v>
      </c>
      <c r="AU239" s="1" t="str">
        <f t="shared" si="83"/>
        <v>IntermediasPampeana</v>
      </c>
    </row>
    <row r="240" spans="1:47" x14ac:dyDescent="0.25">
      <c r="A240" s="60" t="s">
        <v>792</v>
      </c>
      <c r="B240" s="9" t="s">
        <v>793</v>
      </c>
      <c r="C240" s="9" t="s">
        <v>767</v>
      </c>
      <c r="D240" s="3" t="str">
        <f>VLOOKUP(C240,Regiones!B$4:C$27,2)</f>
        <v>Pampeana</v>
      </c>
      <c r="E240" s="10"/>
      <c r="F240" s="10"/>
      <c r="G240" s="10"/>
      <c r="H240" s="10" t="s">
        <v>4</v>
      </c>
      <c r="I240" s="10" t="s">
        <v>203</v>
      </c>
      <c r="J240" s="10" t="s">
        <v>6</v>
      </c>
      <c r="K240" s="58"/>
      <c r="L240" s="11" t="s">
        <v>6</v>
      </c>
      <c r="M240" s="289">
        <v>10</v>
      </c>
      <c r="N240" s="281" t="str">
        <f t="shared" si="88"/>
        <v>F10</v>
      </c>
      <c r="O240" s="282" t="str">
        <f>VLOOKUP(N240,'Adicional - Op 1'!$A$3:$B$79,2)</f>
        <v>F</v>
      </c>
      <c r="P240" s="293" t="str">
        <f t="shared" si="89"/>
        <v>F</v>
      </c>
      <c r="Q240" s="294" t="str">
        <f t="shared" si="90"/>
        <v>F10</v>
      </c>
      <c r="R240" s="282" t="str">
        <f>IF(OR(Q240='Adicional - Op 2'!$A$6,Q240='Adicional - Op 2'!$A$7, Q240='Adicional - Op 2'!$A$8,Q240='Adicional - Op 2'!$A$9,Q240='Adicional - Op 2'!$A$10,Q240='Adicional - Op 2'!$A$11,Q240='Adicional - Op 2'!$A$12,Q240='Adicional - Op 2'!$A$13,Q240='Adicional - Op 2'!$A$14), "A", "")</f>
        <v/>
      </c>
      <c r="S240" s="282" t="str">
        <f>IF(OR(Q240='Adicional - Op 2'!$A$15,Q240='Adicional - Op 2'!$A$16,Q240='Adicional - Op 2'!$A$17,Q240='Adicional - Op 2'!$A$18,Q240='Adicional - Op 2'!$A$19,Q240='Adicional - Op 2'!$A$20,Q240='Adicional - Op 2'!$A$21,Q240='Adicional - Op 2'!$A$22,Q240='Adicional - Op 2'!$A$23,Q240='Adicional - Op 2'!$A$24,Q240='Adicional - Op 2'!$A$25,Q240='Adicional - Op 2'!$A$26,Q240='Adicional - Op 2'!$A$27,Q240='Adicional - Op 2'!$A$28,Q240='Adicional - Op 2'!$A$29,Q240='Adicional - Op 2'!$A$30),"B","")</f>
        <v/>
      </c>
      <c r="T240" s="282" t="str">
        <f>IF(OR(Q240='Adicional - Op 2'!$A$31,Q240='Adicional - Op 2'!$A$32,Q240='Adicional - Op 2'!$A$33,Q240='Adicional - Op 2'!$A$34),"C","")</f>
        <v/>
      </c>
      <c r="U240" s="282" t="str">
        <f>IF(OR(Q240='Adicional - Op 2'!$A$35,Q240='Adicional - Op 2'!$A$36,Q240='Adicional - Op 2'!$A$37),"D","")</f>
        <v/>
      </c>
      <c r="V240" s="282" t="str">
        <f>IF(OR(Q240='Adicional - Op 2'!$A$38,Q240='Adicional - Op 2'!$A$39,Q240='Adicional - Op 2'!$A$40,Q240='Adicional - Op 2'!$A$41,Q240='Adicional - Op 2'!$A$42,Q240='Adicional - Op 2'!$A$43),"E","")</f>
        <v/>
      </c>
      <c r="W240" s="282" t="str">
        <f>IF(OR(Q240='Adicional - Op 2'!$A$44,Q240='Adicional - Op 2'!$A$45),"F","")</f>
        <v>F</v>
      </c>
      <c r="X240" s="295" t="str">
        <f t="shared" si="91"/>
        <v>F</v>
      </c>
      <c r="Y240" s="296" t="str">
        <f>IF(P240=X240, "OK", MAL)</f>
        <v>OK</v>
      </c>
      <c r="Z240" s="74">
        <v>14499</v>
      </c>
      <c r="AA240" s="12">
        <v>13063</v>
      </c>
      <c r="AB240" s="12">
        <v>12000</v>
      </c>
      <c r="AC240" s="12">
        <v>10817</v>
      </c>
      <c r="AD240" s="12">
        <v>9108</v>
      </c>
      <c r="AE240" s="13">
        <v>8073</v>
      </c>
      <c r="AF240" s="70" t="str">
        <f t="shared" si="68"/>
        <v>5</v>
      </c>
      <c r="AG240" s="61" t="str">
        <f t="shared" si="69"/>
        <v>5</v>
      </c>
      <c r="AH240" s="61" t="str">
        <f t="shared" si="70"/>
        <v>5</v>
      </c>
      <c r="AI240" s="61" t="str">
        <f t="shared" si="71"/>
        <v>5</v>
      </c>
      <c r="AJ240" s="61" t="str">
        <f t="shared" si="72"/>
        <v>6</v>
      </c>
      <c r="AK240" s="62" t="str">
        <f t="shared" si="73"/>
        <v>6</v>
      </c>
      <c r="AL240" s="77">
        <f t="shared" si="74"/>
        <v>1.1734520835539033</v>
      </c>
      <c r="AM240" s="78">
        <f t="shared" si="75"/>
        <v>0.81008061907720785</v>
      </c>
      <c r="AN240" s="78">
        <f t="shared" si="76"/>
        <v>0.98768358420088709</v>
      </c>
      <c r="AO240" s="78">
        <f t="shared" si="77"/>
        <v>1.7345294690719226</v>
      </c>
      <c r="AP240" s="79">
        <f t="shared" si="78"/>
        <v>1.213584776562775</v>
      </c>
      <c r="AQ240" s="1" t="str">
        <f t="shared" si="79"/>
        <v>Pampeana5</v>
      </c>
      <c r="AR240" s="1" t="str">
        <f t="shared" si="80"/>
        <v>Santa Fe5</v>
      </c>
      <c r="AS240" s="1" t="str">
        <f t="shared" si="81"/>
        <v>Intermedias</v>
      </c>
      <c r="AT240" s="1" t="str">
        <f t="shared" si="82"/>
        <v>Pampeana</v>
      </c>
      <c r="AU240" s="1" t="str">
        <f t="shared" si="83"/>
        <v>IntermediasPampeana</v>
      </c>
    </row>
    <row r="241" spans="1:47" x14ac:dyDescent="0.25">
      <c r="A241" s="5" t="s">
        <v>1362</v>
      </c>
      <c r="B241" s="6" t="s">
        <v>95</v>
      </c>
      <c r="C241" s="6" t="s">
        <v>36</v>
      </c>
      <c r="D241" s="3" t="str">
        <f>VLOOKUP(C241,Regiones!B$4:C$27,2)</f>
        <v>Pampeana</v>
      </c>
      <c r="E241" s="16"/>
      <c r="F241" s="16"/>
      <c r="G241" s="16"/>
      <c r="H241" s="16"/>
      <c r="I241" s="16" t="s">
        <v>203</v>
      </c>
      <c r="J241" s="16" t="s">
        <v>21</v>
      </c>
      <c r="K241" s="58"/>
      <c r="L241" s="4" t="s">
        <v>21</v>
      </c>
      <c r="M241" s="289">
        <v>10</v>
      </c>
      <c r="N241" s="281" t="str">
        <f t="shared" si="88"/>
        <v>C10</v>
      </c>
      <c r="O241" s="282" t="str">
        <f>VLOOKUP(N241,'Adicional - Op 1'!$A$3:$B$79,2)</f>
        <v>C</v>
      </c>
      <c r="P241" s="293" t="str">
        <f t="shared" si="89"/>
        <v>C</v>
      </c>
      <c r="Q241" s="294" t="str">
        <f t="shared" si="90"/>
        <v>C10</v>
      </c>
      <c r="R241" s="282" t="str">
        <f>IF(OR(Q241='Adicional - Op 2'!$A$6,Q241='Adicional - Op 2'!$A$7, Q241='Adicional - Op 2'!$A$8,Q241='Adicional - Op 2'!$A$9,Q241='Adicional - Op 2'!$A$10,Q241='Adicional - Op 2'!$A$11,Q241='Adicional - Op 2'!$A$12,Q241='Adicional - Op 2'!$A$13,Q241='Adicional - Op 2'!$A$14), "A", "")</f>
        <v/>
      </c>
      <c r="S241" s="282" t="str">
        <f>IF(OR(Q241='Adicional - Op 2'!$A$15,Q241='Adicional - Op 2'!$A$16,Q241='Adicional - Op 2'!$A$17,Q241='Adicional - Op 2'!$A$18,Q241='Adicional - Op 2'!$A$19,Q241='Adicional - Op 2'!$A$20,Q241='Adicional - Op 2'!$A$21,Q241='Adicional - Op 2'!$A$22,Q241='Adicional - Op 2'!$A$23,Q241='Adicional - Op 2'!$A$24,Q241='Adicional - Op 2'!$A$25,Q241='Adicional - Op 2'!$A$26,Q241='Adicional - Op 2'!$A$27,Q241='Adicional - Op 2'!$A$28,Q241='Adicional - Op 2'!$A$29,Q241='Adicional - Op 2'!$A$30),"B","")</f>
        <v/>
      </c>
      <c r="T241" s="282" t="str">
        <f>IF(OR(Q241='Adicional - Op 2'!$A$31,Q241='Adicional - Op 2'!$A$32,Q241='Adicional - Op 2'!$A$33,Q241='Adicional - Op 2'!$A$34),"C","")</f>
        <v>C</v>
      </c>
      <c r="U241" s="282" t="str">
        <f>IF(OR(Q241='Adicional - Op 2'!$A$35,Q241='Adicional - Op 2'!$A$36,Q241='Adicional - Op 2'!$A$37),"D","")</f>
        <v/>
      </c>
      <c r="V241" s="282" t="str">
        <f>IF(OR(Q241='Adicional - Op 2'!$A$38,Q241='Adicional - Op 2'!$A$39,Q241='Adicional - Op 2'!$A$40,Q241='Adicional - Op 2'!$A$41,Q241='Adicional - Op 2'!$A$42,Q241='Adicional - Op 2'!$A$43),"E","")</f>
        <v/>
      </c>
      <c r="W241" s="282" t="str">
        <f>IF(OR(Q241='Adicional - Op 2'!$A$44,Q241='Adicional - Op 2'!$A$45),"F","")</f>
        <v/>
      </c>
      <c r="X241" s="295" t="str">
        <f t="shared" si="91"/>
        <v>C</v>
      </c>
      <c r="Y241" s="296" t="str">
        <f>IF(P241=X241, "OK", MAL)</f>
        <v>OK</v>
      </c>
      <c r="Z241" s="73">
        <v>14496</v>
      </c>
      <c r="AA241" s="17">
        <v>13462</v>
      </c>
      <c r="AB241" s="17">
        <v>12191</v>
      </c>
      <c r="AC241" s="17">
        <v>10144</v>
      </c>
      <c r="AD241" s="17">
        <v>8896</v>
      </c>
      <c r="AE241" s="20">
        <v>7174</v>
      </c>
      <c r="AF241" s="70" t="str">
        <f t="shared" si="68"/>
        <v>5</v>
      </c>
      <c r="AG241" s="61" t="str">
        <f t="shared" si="69"/>
        <v>5</v>
      </c>
      <c r="AH241" s="61" t="str">
        <f t="shared" si="70"/>
        <v>5</v>
      </c>
      <c r="AI241" s="61" t="str">
        <f t="shared" si="71"/>
        <v>5</v>
      </c>
      <c r="AJ241" s="61" t="str">
        <f t="shared" si="72"/>
        <v>6</v>
      </c>
      <c r="AK241" s="62" t="str">
        <f t="shared" si="73"/>
        <v>6</v>
      </c>
      <c r="AL241" s="77">
        <f t="shared" si="74"/>
        <v>0.83119657524995483</v>
      </c>
      <c r="AM241" s="78">
        <f t="shared" si="75"/>
        <v>0.94716592358667973</v>
      </c>
      <c r="AN241" s="78">
        <f t="shared" si="76"/>
        <v>1.7559158945667921</v>
      </c>
      <c r="AO241" s="78">
        <f t="shared" si="77"/>
        <v>1.3214617413449998</v>
      </c>
      <c r="AP241" s="79">
        <f t="shared" si="78"/>
        <v>2.1746926966397075</v>
      </c>
      <c r="AQ241" s="1" t="str">
        <f t="shared" si="79"/>
        <v>Pampeana5</v>
      </c>
      <c r="AR241" s="1" t="str">
        <f t="shared" si="80"/>
        <v>Buenos Aires5</v>
      </c>
      <c r="AS241" s="1" t="str">
        <f t="shared" si="81"/>
        <v>Intermedias</v>
      </c>
      <c r="AT241" s="1" t="str">
        <f t="shared" si="82"/>
        <v>Pampeana</v>
      </c>
      <c r="AU241" s="1" t="str">
        <f t="shared" si="83"/>
        <v>IntermediasPampeana</v>
      </c>
    </row>
    <row r="242" spans="1:47" x14ac:dyDescent="0.25">
      <c r="A242" s="60" t="s">
        <v>793</v>
      </c>
      <c r="B242" s="9" t="s">
        <v>793</v>
      </c>
      <c r="C242" s="9" t="s">
        <v>767</v>
      </c>
      <c r="D242" s="3" t="str">
        <f>VLOOKUP(C242,Regiones!B$4:C$27,2)</f>
        <v>Pampeana</v>
      </c>
      <c r="E242" s="10"/>
      <c r="F242" s="10"/>
      <c r="G242" s="10"/>
      <c r="H242" s="10" t="s">
        <v>4</v>
      </c>
      <c r="I242" s="10" t="s">
        <v>203</v>
      </c>
      <c r="J242" s="10" t="s">
        <v>6</v>
      </c>
      <c r="K242" s="58"/>
      <c r="L242" s="11" t="s">
        <v>6</v>
      </c>
      <c r="M242" s="289">
        <v>10</v>
      </c>
      <c r="N242" s="281" t="str">
        <f t="shared" si="88"/>
        <v>F10</v>
      </c>
      <c r="O242" s="282" t="str">
        <f>VLOOKUP(N242,'Adicional - Op 1'!$A$3:$B$79,2)</f>
        <v>F</v>
      </c>
      <c r="P242" s="293" t="str">
        <f t="shared" si="89"/>
        <v>F</v>
      </c>
      <c r="Q242" s="294" t="str">
        <f t="shared" si="90"/>
        <v>F10</v>
      </c>
      <c r="R242" s="282" t="str">
        <f>IF(OR(Q242='Adicional - Op 2'!$A$6,Q242='Adicional - Op 2'!$A$7, Q242='Adicional - Op 2'!$A$8,Q242='Adicional - Op 2'!$A$9,Q242='Adicional - Op 2'!$A$10,Q242='Adicional - Op 2'!$A$11,Q242='Adicional - Op 2'!$A$12,Q242='Adicional - Op 2'!$A$13,Q242='Adicional - Op 2'!$A$14), "A", "")</f>
        <v/>
      </c>
      <c r="S242" s="282" t="str">
        <f>IF(OR(Q242='Adicional - Op 2'!$A$15,Q242='Adicional - Op 2'!$A$16,Q242='Adicional - Op 2'!$A$17,Q242='Adicional - Op 2'!$A$18,Q242='Adicional - Op 2'!$A$19,Q242='Adicional - Op 2'!$A$20,Q242='Adicional - Op 2'!$A$21,Q242='Adicional - Op 2'!$A$22,Q242='Adicional - Op 2'!$A$23,Q242='Adicional - Op 2'!$A$24,Q242='Adicional - Op 2'!$A$25,Q242='Adicional - Op 2'!$A$26,Q242='Adicional - Op 2'!$A$27,Q242='Adicional - Op 2'!$A$28,Q242='Adicional - Op 2'!$A$29,Q242='Adicional - Op 2'!$A$30),"B","")</f>
        <v/>
      </c>
      <c r="T242" s="282" t="str">
        <f>IF(OR(Q242='Adicional - Op 2'!$A$31,Q242='Adicional - Op 2'!$A$32,Q242='Adicional - Op 2'!$A$33,Q242='Adicional - Op 2'!$A$34),"C","")</f>
        <v/>
      </c>
      <c r="U242" s="282" t="str">
        <f>IF(OR(Q242='Adicional - Op 2'!$A$35,Q242='Adicional - Op 2'!$A$36,Q242='Adicional - Op 2'!$A$37),"D","")</f>
        <v/>
      </c>
      <c r="V242" s="282" t="str">
        <f>IF(OR(Q242='Adicional - Op 2'!$A$38,Q242='Adicional - Op 2'!$A$39,Q242='Adicional - Op 2'!$A$40,Q242='Adicional - Op 2'!$A$41,Q242='Adicional - Op 2'!$A$42,Q242='Adicional - Op 2'!$A$43),"E","")</f>
        <v/>
      </c>
      <c r="W242" s="282" t="str">
        <f>IF(OR(Q242='Adicional - Op 2'!$A$44,Q242='Adicional - Op 2'!$A$45),"F","")</f>
        <v>F</v>
      </c>
      <c r="X242" s="295" t="str">
        <f t="shared" si="91"/>
        <v>F</v>
      </c>
      <c r="Y242" s="296" t="str">
        <f>IF(P242=X242, "OK", MAL)</f>
        <v>OK</v>
      </c>
      <c r="Z242" s="74">
        <v>14389</v>
      </c>
      <c r="AA242" s="12">
        <v>13645</v>
      </c>
      <c r="AB242" s="12">
        <v>13991</v>
      </c>
      <c r="AC242" s="12">
        <v>13333</v>
      </c>
      <c r="AD242" s="12">
        <v>11825</v>
      </c>
      <c r="AE242" s="13">
        <v>10971</v>
      </c>
      <c r="AF242" s="70" t="str">
        <f t="shared" si="68"/>
        <v>5</v>
      </c>
      <c r="AG242" s="61" t="str">
        <f t="shared" si="69"/>
        <v>5</v>
      </c>
      <c r="AH242" s="61" t="str">
        <f t="shared" si="70"/>
        <v>5</v>
      </c>
      <c r="AI242" s="61" t="str">
        <f t="shared" si="71"/>
        <v>5</v>
      </c>
      <c r="AJ242" s="61" t="str">
        <f t="shared" si="72"/>
        <v>5</v>
      </c>
      <c r="AK242" s="62" t="str">
        <f t="shared" si="73"/>
        <v>5</v>
      </c>
      <c r="AL242" s="77">
        <f t="shared" si="74"/>
        <v>0.5956244545396423</v>
      </c>
      <c r="AM242" s="78">
        <f t="shared" si="75"/>
        <v>-0.23775030533902211</v>
      </c>
      <c r="AN242" s="78">
        <f t="shared" si="76"/>
        <v>0.45721725823016934</v>
      </c>
      <c r="AO242" s="78">
        <f t="shared" si="77"/>
        <v>1.2074943611617579</v>
      </c>
      <c r="AP242" s="79">
        <f t="shared" si="78"/>
        <v>0.75242163752089775</v>
      </c>
      <c r="AQ242" s="1" t="str">
        <f t="shared" si="79"/>
        <v>Pampeana5</v>
      </c>
      <c r="AR242" s="1" t="str">
        <f t="shared" si="80"/>
        <v>Santa Fe5</v>
      </c>
      <c r="AS242" s="1" t="str">
        <f t="shared" si="81"/>
        <v>Intermedias</v>
      </c>
      <c r="AT242" s="1" t="str">
        <f t="shared" si="82"/>
        <v>Pampeana</v>
      </c>
      <c r="AU242" s="1" t="str">
        <f t="shared" si="83"/>
        <v>IntermediasPampeana</v>
      </c>
    </row>
    <row r="243" spans="1:47" x14ac:dyDescent="0.25">
      <c r="A243" s="5" t="s">
        <v>96</v>
      </c>
      <c r="B243" s="6" t="s">
        <v>97</v>
      </c>
      <c r="C243" s="6" t="s">
        <v>36</v>
      </c>
      <c r="D243" s="3" t="str">
        <f>VLOOKUP(C243,Regiones!B$4:C$27,2)</f>
        <v>Pampeana</v>
      </c>
      <c r="E243" s="16"/>
      <c r="F243" s="16"/>
      <c r="G243" s="16"/>
      <c r="H243" s="16"/>
      <c r="I243" s="16" t="s">
        <v>203</v>
      </c>
      <c r="J243" s="16" t="s">
        <v>6</v>
      </c>
      <c r="K243" s="58"/>
      <c r="L243" s="4" t="s">
        <v>6</v>
      </c>
      <c r="M243" s="289">
        <v>10</v>
      </c>
      <c r="N243" s="281" t="str">
        <f t="shared" si="88"/>
        <v>F10</v>
      </c>
      <c r="O243" s="282" t="str">
        <f>VLOOKUP(N243,'Adicional - Op 1'!$A$3:$B$79,2)</f>
        <v>F</v>
      </c>
      <c r="P243" s="293" t="str">
        <f t="shared" si="89"/>
        <v>F</v>
      </c>
      <c r="Q243" s="294" t="str">
        <f t="shared" si="90"/>
        <v>F10</v>
      </c>
      <c r="R243" s="282" t="str">
        <f>IF(OR(Q243='Adicional - Op 2'!$A$6,Q243='Adicional - Op 2'!$A$7, Q243='Adicional - Op 2'!$A$8,Q243='Adicional - Op 2'!$A$9,Q243='Adicional - Op 2'!$A$10,Q243='Adicional - Op 2'!$A$11,Q243='Adicional - Op 2'!$A$12,Q243='Adicional - Op 2'!$A$13,Q243='Adicional - Op 2'!$A$14), "A", "")</f>
        <v/>
      </c>
      <c r="S243" s="282" t="str">
        <f>IF(OR(Q243='Adicional - Op 2'!$A$15,Q243='Adicional - Op 2'!$A$16,Q243='Adicional - Op 2'!$A$17,Q243='Adicional - Op 2'!$A$18,Q243='Adicional - Op 2'!$A$19,Q243='Adicional - Op 2'!$A$20,Q243='Adicional - Op 2'!$A$21,Q243='Adicional - Op 2'!$A$22,Q243='Adicional - Op 2'!$A$23,Q243='Adicional - Op 2'!$A$24,Q243='Adicional - Op 2'!$A$25,Q243='Adicional - Op 2'!$A$26,Q243='Adicional - Op 2'!$A$27,Q243='Adicional - Op 2'!$A$28,Q243='Adicional - Op 2'!$A$29,Q243='Adicional - Op 2'!$A$30),"B","")</f>
        <v/>
      </c>
      <c r="T243" s="282" t="str">
        <f>IF(OR(Q243='Adicional - Op 2'!$A$31,Q243='Adicional - Op 2'!$A$32,Q243='Adicional - Op 2'!$A$33,Q243='Adicional - Op 2'!$A$34),"C","")</f>
        <v/>
      </c>
      <c r="U243" s="282" t="str">
        <f>IF(OR(Q243='Adicional - Op 2'!$A$35,Q243='Adicional - Op 2'!$A$36,Q243='Adicional - Op 2'!$A$37),"D","")</f>
        <v/>
      </c>
      <c r="V243" s="282" t="str">
        <f>IF(OR(Q243='Adicional - Op 2'!$A$38,Q243='Adicional - Op 2'!$A$39,Q243='Adicional - Op 2'!$A$40,Q243='Adicional - Op 2'!$A$41,Q243='Adicional - Op 2'!$A$42,Q243='Adicional - Op 2'!$A$43),"E","")</f>
        <v/>
      </c>
      <c r="W243" s="282" t="str">
        <f>IF(OR(Q243='Adicional - Op 2'!$A$44,Q243='Adicional - Op 2'!$A$45),"F","")</f>
        <v>F</v>
      </c>
      <c r="X243" s="295" t="str">
        <f t="shared" si="91"/>
        <v>F</v>
      </c>
      <c r="Y243" s="296" t="str">
        <f>IF(P243=X243, "OK", MAL)</f>
        <v>OK</v>
      </c>
      <c r="Z243" s="73">
        <v>14383</v>
      </c>
      <c r="AA243" s="17">
        <v>13822</v>
      </c>
      <c r="AB243" s="17">
        <v>12627</v>
      </c>
      <c r="AC243" s="17">
        <v>10819</v>
      </c>
      <c r="AD243" s="17">
        <v>8703</v>
      </c>
      <c r="AE243" s="20">
        <v>7645</v>
      </c>
      <c r="AF243" s="70" t="str">
        <f t="shared" si="68"/>
        <v>5</v>
      </c>
      <c r="AG243" s="61" t="str">
        <f t="shared" si="69"/>
        <v>5</v>
      </c>
      <c r="AH243" s="61" t="str">
        <f t="shared" si="70"/>
        <v>5</v>
      </c>
      <c r="AI243" s="61" t="str">
        <f t="shared" si="71"/>
        <v>5</v>
      </c>
      <c r="AJ243" s="61" t="str">
        <f t="shared" si="72"/>
        <v>6</v>
      </c>
      <c r="AK243" s="62" t="str">
        <f t="shared" si="73"/>
        <v>6</v>
      </c>
      <c r="AL243" s="77">
        <f t="shared" si="74"/>
        <v>0.44601887475418012</v>
      </c>
      <c r="AM243" s="78">
        <f t="shared" si="75"/>
        <v>0.86324982161427621</v>
      </c>
      <c r="AN243" s="78">
        <f t="shared" si="76"/>
        <v>1.4741456187843263</v>
      </c>
      <c r="AO243" s="78">
        <f t="shared" si="77"/>
        <v>2.2002160109958577</v>
      </c>
      <c r="AP243" s="79">
        <f t="shared" si="78"/>
        <v>1.304596103100006</v>
      </c>
      <c r="AQ243" s="1" t="str">
        <f t="shared" si="79"/>
        <v>Pampeana5</v>
      </c>
      <c r="AR243" s="1" t="str">
        <f t="shared" si="80"/>
        <v>Buenos Aires5</v>
      </c>
      <c r="AS243" s="1" t="str">
        <f t="shared" si="81"/>
        <v>Intermedias</v>
      </c>
      <c r="AT243" s="1" t="str">
        <f t="shared" si="82"/>
        <v>Pampeana</v>
      </c>
      <c r="AU243" s="1" t="str">
        <f t="shared" si="83"/>
        <v>IntermediasPampeana</v>
      </c>
    </row>
    <row r="244" spans="1:47" x14ac:dyDescent="0.25">
      <c r="A244" s="5" t="s">
        <v>98</v>
      </c>
      <c r="B244" s="6" t="s">
        <v>99</v>
      </c>
      <c r="C244" s="6" t="s">
        <v>36</v>
      </c>
      <c r="D244" s="3" t="str">
        <f>VLOOKUP(C244,Regiones!B$4:C$27,2)</f>
        <v>Pampeana</v>
      </c>
      <c r="E244" s="16"/>
      <c r="F244" s="16"/>
      <c r="G244" s="16"/>
      <c r="H244" s="16"/>
      <c r="I244" s="16" t="s">
        <v>203</v>
      </c>
      <c r="J244" s="16" t="s">
        <v>6</v>
      </c>
      <c r="K244" s="58"/>
      <c r="L244" s="4" t="s">
        <v>6</v>
      </c>
      <c r="M244" s="289">
        <v>10</v>
      </c>
      <c r="N244" s="281" t="str">
        <f t="shared" si="88"/>
        <v>F10</v>
      </c>
      <c r="O244" s="282" t="str">
        <f>VLOOKUP(N244,'Adicional - Op 1'!$A$3:$B$79,2)</f>
        <v>F</v>
      </c>
      <c r="P244" s="293" t="str">
        <f t="shared" si="89"/>
        <v>F</v>
      </c>
      <c r="Q244" s="294" t="str">
        <f t="shared" si="90"/>
        <v>F10</v>
      </c>
      <c r="R244" s="282" t="str">
        <f>IF(OR(Q244='Adicional - Op 2'!$A$6,Q244='Adicional - Op 2'!$A$7, Q244='Adicional - Op 2'!$A$8,Q244='Adicional - Op 2'!$A$9,Q244='Adicional - Op 2'!$A$10,Q244='Adicional - Op 2'!$A$11,Q244='Adicional - Op 2'!$A$12,Q244='Adicional - Op 2'!$A$13,Q244='Adicional - Op 2'!$A$14), "A", "")</f>
        <v/>
      </c>
      <c r="S244" s="282" t="str">
        <f>IF(OR(Q244='Adicional - Op 2'!$A$15,Q244='Adicional - Op 2'!$A$16,Q244='Adicional - Op 2'!$A$17,Q244='Adicional - Op 2'!$A$18,Q244='Adicional - Op 2'!$A$19,Q244='Adicional - Op 2'!$A$20,Q244='Adicional - Op 2'!$A$21,Q244='Adicional - Op 2'!$A$22,Q244='Adicional - Op 2'!$A$23,Q244='Adicional - Op 2'!$A$24,Q244='Adicional - Op 2'!$A$25,Q244='Adicional - Op 2'!$A$26,Q244='Adicional - Op 2'!$A$27,Q244='Adicional - Op 2'!$A$28,Q244='Adicional - Op 2'!$A$29,Q244='Adicional - Op 2'!$A$30),"B","")</f>
        <v/>
      </c>
      <c r="T244" s="282" t="str">
        <f>IF(OR(Q244='Adicional - Op 2'!$A$31,Q244='Adicional - Op 2'!$A$32,Q244='Adicional - Op 2'!$A$33,Q244='Adicional - Op 2'!$A$34),"C","")</f>
        <v/>
      </c>
      <c r="U244" s="282" t="str">
        <f>IF(OR(Q244='Adicional - Op 2'!$A$35,Q244='Adicional - Op 2'!$A$36,Q244='Adicional - Op 2'!$A$37),"D","")</f>
        <v/>
      </c>
      <c r="V244" s="282" t="str">
        <f>IF(OR(Q244='Adicional - Op 2'!$A$38,Q244='Adicional - Op 2'!$A$39,Q244='Adicional - Op 2'!$A$40,Q244='Adicional - Op 2'!$A$41,Q244='Adicional - Op 2'!$A$42,Q244='Adicional - Op 2'!$A$43),"E","")</f>
        <v/>
      </c>
      <c r="W244" s="282" t="str">
        <f>IF(OR(Q244='Adicional - Op 2'!$A$44,Q244='Adicional - Op 2'!$A$45),"F","")</f>
        <v>F</v>
      </c>
      <c r="X244" s="295" t="str">
        <f t="shared" si="91"/>
        <v>F</v>
      </c>
      <c r="Y244" s="296" t="str">
        <f>IF(P244=X244, "OK", MAL)</f>
        <v>OK</v>
      </c>
      <c r="Z244" s="73">
        <v>14279</v>
      </c>
      <c r="AA244" s="17">
        <v>13868</v>
      </c>
      <c r="AB244" s="17">
        <v>13245</v>
      </c>
      <c r="AC244" s="17">
        <v>11893</v>
      </c>
      <c r="AD244" s="17">
        <v>11329</v>
      </c>
      <c r="AE244" s="20">
        <v>9535</v>
      </c>
      <c r="AF244" s="70" t="str">
        <f t="shared" si="68"/>
        <v>5</v>
      </c>
      <c r="AG244" s="61" t="str">
        <f t="shared" si="69"/>
        <v>5</v>
      </c>
      <c r="AH244" s="61" t="str">
        <f t="shared" si="70"/>
        <v>5</v>
      </c>
      <c r="AI244" s="61" t="str">
        <f t="shared" si="71"/>
        <v>5</v>
      </c>
      <c r="AJ244" s="61" t="str">
        <f t="shared" si="72"/>
        <v>5</v>
      </c>
      <c r="AK244" s="62" t="str">
        <f t="shared" si="73"/>
        <v>6</v>
      </c>
      <c r="AL244" s="77">
        <f t="shared" si="74"/>
        <v>0.32722211059135836</v>
      </c>
      <c r="AM244" s="78">
        <f t="shared" si="75"/>
        <v>0.43787513378292803</v>
      </c>
      <c r="AN244" s="78">
        <f t="shared" si="76"/>
        <v>1.0248191809832177</v>
      </c>
      <c r="AO244" s="78">
        <f t="shared" si="77"/>
        <v>0.48702394354464723</v>
      </c>
      <c r="AP244" s="79">
        <f t="shared" si="78"/>
        <v>1.7389117619556522</v>
      </c>
      <c r="AQ244" s="1" t="str">
        <f t="shared" si="79"/>
        <v>Pampeana5</v>
      </c>
      <c r="AR244" s="1" t="str">
        <f t="shared" si="80"/>
        <v>Buenos Aires5</v>
      </c>
      <c r="AS244" s="1" t="str">
        <f t="shared" si="81"/>
        <v>Intermedias</v>
      </c>
      <c r="AT244" s="1" t="str">
        <f t="shared" si="82"/>
        <v>Pampeana</v>
      </c>
      <c r="AU244" s="1" t="str">
        <f t="shared" si="83"/>
        <v>IntermediasPampeana</v>
      </c>
    </row>
    <row r="245" spans="1:47" x14ac:dyDescent="0.25">
      <c r="A245" s="5" t="s">
        <v>465</v>
      </c>
      <c r="B245" s="6" t="s">
        <v>464</v>
      </c>
      <c r="C245" s="6" t="s">
        <v>461</v>
      </c>
      <c r="D245" s="3" t="str">
        <f>VLOOKUP(C245,Regiones!B$4:C$27,2)</f>
        <v>Noreste</v>
      </c>
      <c r="E245" s="16"/>
      <c r="F245" s="16"/>
      <c r="G245" s="16"/>
      <c r="H245" s="16" t="s">
        <v>4</v>
      </c>
      <c r="I245" s="16" t="s">
        <v>203</v>
      </c>
      <c r="J245" s="16" t="s">
        <v>6</v>
      </c>
      <c r="K245" s="58"/>
      <c r="L245" s="4" t="s">
        <v>6</v>
      </c>
      <c r="M245" s="289">
        <v>10</v>
      </c>
      <c r="N245" s="281" t="str">
        <f t="shared" si="88"/>
        <v>F10</v>
      </c>
      <c r="O245" s="282" t="str">
        <f>VLOOKUP(N245,'Adicional - Op 1'!$A$3:$B$79,2)</f>
        <v>F</v>
      </c>
      <c r="P245" s="293" t="str">
        <f t="shared" si="89"/>
        <v>F</v>
      </c>
      <c r="Q245" s="294" t="str">
        <f t="shared" si="90"/>
        <v>F10</v>
      </c>
      <c r="R245" s="282" t="str">
        <f>IF(OR(Q245='Adicional - Op 2'!$A$6,Q245='Adicional - Op 2'!$A$7, Q245='Adicional - Op 2'!$A$8,Q245='Adicional - Op 2'!$A$9,Q245='Adicional - Op 2'!$A$10,Q245='Adicional - Op 2'!$A$11,Q245='Adicional - Op 2'!$A$12,Q245='Adicional - Op 2'!$A$13,Q245='Adicional - Op 2'!$A$14), "A", "")</f>
        <v/>
      </c>
      <c r="S245" s="282" t="str">
        <f>IF(OR(Q245='Adicional - Op 2'!$A$15,Q245='Adicional - Op 2'!$A$16,Q245='Adicional - Op 2'!$A$17,Q245='Adicional - Op 2'!$A$18,Q245='Adicional - Op 2'!$A$19,Q245='Adicional - Op 2'!$A$20,Q245='Adicional - Op 2'!$A$21,Q245='Adicional - Op 2'!$A$22,Q245='Adicional - Op 2'!$A$23,Q245='Adicional - Op 2'!$A$24,Q245='Adicional - Op 2'!$A$25,Q245='Adicional - Op 2'!$A$26,Q245='Adicional - Op 2'!$A$27,Q245='Adicional - Op 2'!$A$28,Q245='Adicional - Op 2'!$A$29,Q245='Adicional - Op 2'!$A$30),"B","")</f>
        <v/>
      </c>
      <c r="T245" s="282" t="str">
        <f>IF(OR(Q245='Adicional - Op 2'!$A$31,Q245='Adicional - Op 2'!$A$32,Q245='Adicional - Op 2'!$A$33,Q245='Adicional - Op 2'!$A$34),"C","")</f>
        <v/>
      </c>
      <c r="U245" s="282" t="str">
        <f>IF(OR(Q245='Adicional - Op 2'!$A$35,Q245='Adicional - Op 2'!$A$36,Q245='Adicional - Op 2'!$A$37),"D","")</f>
        <v/>
      </c>
      <c r="V245" s="282" t="str">
        <f>IF(OR(Q245='Adicional - Op 2'!$A$38,Q245='Adicional - Op 2'!$A$39,Q245='Adicional - Op 2'!$A$40,Q245='Adicional - Op 2'!$A$41,Q245='Adicional - Op 2'!$A$42,Q245='Adicional - Op 2'!$A$43),"E","")</f>
        <v/>
      </c>
      <c r="W245" s="282" t="str">
        <f>IF(OR(Q245='Adicional - Op 2'!$A$44,Q245='Adicional - Op 2'!$A$45),"F","")</f>
        <v>F</v>
      </c>
      <c r="X245" s="295" t="str">
        <f t="shared" si="91"/>
        <v>F</v>
      </c>
      <c r="Y245" s="296" t="str">
        <f>IF(P245=X245, "OK", MAL)</f>
        <v>OK</v>
      </c>
      <c r="Z245" s="73">
        <v>14228</v>
      </c>
      <c r="AA245" s="17">
        <v>12780</v>
      </c>
      <c r="AB245" s="17">
        <v>10326</v>
      </c>
      <c r="AC245" s="17">
        <v>7572</v>
      </c>
      <c r="AD245" s="17">
        <v>4117</v>
      </c>
      <c r="AE245" s="20">
        <v>3755</v>
      </c>
      <c r="AF245" s="70" t="str">
        <f t="shared" si="68"/>
        <v>5</v>
      </c>
      <c r="AG245" s="61" t="str">
        <f t="shared" si="69"/>
        <v>5</v>
      </c>
      <c r="AH245" s="61" t="str">
        <f t="shared" si="70"/>
        <v>5</v>
      </c>
      <c r="AI245" s="61" t="str">
        <f t="shared" si="71"/>
        <v>6</v>
      </c>
      <c r="AJ245" s="61" t="str">
        <f t="shared" si="72"/>
        <v>7</v>
      </c>
      <c r="AK245" s="62" t="str">
        <f t="shared" si="73"/>
        <v>7</v>
      </c>
      <c r="AL245" s="77">
        <f t="shared" si="74"/>
        <v>1.2077995106122874</v>
      </c>
      <c r="AM245" s="78">
        <f t="shared" si="75"/>
        <v>2.0474509558800347</v>
      </c>
      <c r="AN245" s="78">
        <f t="shared" si="76"/>
        <v>2.9811457172584035</v>
      </c>
      <c r="AO245" s="78">
        <f t="shared" si="77"/>
        <v>6.282796704914384</v>
      </c>
      <c r="AP245" s="79">
        <f t="shared" si="78"/>
        <v>0.92461295399833676</v>
      </c>
      <c r="AQ245" s="1" t="str">
        <f t="shared" si="79"/>
        <v>Noreste5</v>
      </c>
      <c r="AR245" s="1" t="str">
        <f t="shared" si="80"/>
        <v>Formosa5</v>
      </c>
      <c r="AS245" s="1" t="str">
        <f t="shared" si="81"/>
        <v>Intermedias</v>
      </c>
      <c r="AT245" s="1" t="str">
        <f t="shared" si="82"/>
        <v>Resto Extra Pampeana</v>
      </c>
      <c r="AU245" s="1" t="str">
        <f t="shared" si="83"/>
        <v>IntermediasResto Extra Pampeana</v>
      </c>
    </row>
    <row r="246" spans="1:47" x14ac:dyDescent="0.25">
      <c r="A246" s="5" t="s">
        <v>1180</v>
      </c>
      <c r="B246" s="6" t="s">
        <v>755</v>
      </c>
      <c r="C246" s="6" t="s">
        <v>753</v>
      </c>
      <c r="D246" s="3" t="str">
        <f>VLOOKUP(C246,Regiones!B$4:C$27,2)</f>
        <v>Patagonia</v>
      </c>
      <c r="E246" s="16"/>
      <c r="F246" s="16"/>
      <c r="G246" s="16" t="s">
        <v>4</v>
      </c>
      <c r="H246" s="16" t="s">
        <v>4</v>
      </c>
      <c r="I246" s="16" t="s">
        <v>203</v>
      </c>
      <c r="J246" s="16" t="s">
        <v>21</v>
      </c>
      <c r="K246" s="58"/>
      <c r="L246" s="4" t="s">
        <v>21</v>
      </c>
      <c r="M246" s="289">
        <v>10</v>
      </c>
      <c r="N246" s="281" t="str">
        <f t="shared" si="88"/>
        <v>C10</v>
      </c>
      <c r="O246" s="282" t="str">
        <f>VLOOKUP(N246,'Adicional - Op 1'!$A$3:$B$79,2)</f>
        <v>C</v>
      </c>
      <c r="P246" s="293" t="str">
        <f t="shared" si="89"/>
        <v>C</v>
      </c>
      <c r="Q246" s="294" t="str">
        <f t="shared" si="90"/>
        <v>C10</v>
      </c>
      <c r="R246" s="282" t="str">
        <f>IF(OR(Q246='Adicional - Op 2'!$A$6,Q246='Adicional - Op 2'!$A$7, Q246='Adicional - Op 2'!$A$8,Q246='Adicional - Op 2'!$A$9,Q246='Adicional - Op 2'!$A$10,Q246='Adicional - Op 2'!$A$11,Q246='Adicional - Op 2'!$A$12,Q246='Adicional - Op 2'!$A$13,Q246='Adicional - Op 2'!$A$14), "A", "")</f>
        <v/>
      </c>
      <c r="S246" s="282" t="str">
        <f>IF(OR(Q246='Adicional - Op 2'!$A$15,Q246='Adicional - Op 2'!$A$16,Q246='Adicional - Op 2'!$A$17,Q246='Adicional - Op 2'!$A$18,Q246='Adicional - Op 2'!$A$19,Q246='Adicional - Op 2'!$A$20,Q246='Adicional - Op 2'!$A$21,Q246='Adicional - Op 2'!$A$22,Q246='Adicional - Op 2'!$A$23,Q246='Adicional - Op 2'!$A$24,Q246='Adicional - Op 2'!$A$25,Q246='Adicional - Op 2'!$A$26,Q246='Adicional - Op 2'!$A$27,Q246='Adicional - Op 2'!$A$28,Q246='Adicional - Op 2'!$A$29,Q246='Adicional - Op 2'!$A$30),"B","")</f>
        <v/>
      </c>
      <c r="T246" s="282" t="str">
        <f>IF(OR(Q246='Adicional - Op 2'!$A$31,Q246='Adicional - Op 2'!$A$32,Q246='Adicional - Op 2'!$A$33,Q246='Adicional - Op 2'!$A$34),"C","")</f>
        <v>C</v>
      </c>
      <c r="U246" s="282" t="str">
        <f>IF(OR(Q246='Adicional - Op 2'!$A$35,Q246='Adicional - Op 2'!$A$36,Q246='Adicional - Op 2'!$A$37),"D","")</f>
        <v/>
      </c>
      <c r="V246" s="282" t="str">
        <f>IF(OR(Q246='Adicional - Op 2'!$A$38,Q246='Adicional - Op 2'!$A$39,Q246='Adicional - Op 2'!$A$40,Q246='Adicional - Op 2'!$A$41,Q246='Adicional - Op 2'!$A$42,Q246='Adicional - Op 2'!$A$43),"E","")</f>
        <v/>
      </c>
      <c r="W246" s="282" t="str">
        <f>IF(OR(Q246='Adicional - Op 2'!$A$44,Q246='Adicional - Op 2'!$A$45),"F","")</f>
        <v/>
      </c>
      <c r="X246" s="295" t="str">
        <f t="shared" si="91"/>
        <v>C</v>
      </c>
      <c r="Y246" s="296" t="str">
        <f>IF(P246=X246, "OK", MAL)</f>
        <v>OK</v>
      </c>
      <c r="Z246" s="74">
        <v>14183</v>
      </c>
      <c r="AA246" s="12">
        <v>10237</v>
      </c>
      <c r="AB246" s="12">
        <v>7093</v>
      </c>
      <c r="AC246" s="12">
        <v>4005</v>
      </c>
      <c r="AD246" s="12">
        <v>3735</v>
      </c>
      <c r="AE246" s="13">
        <v>3120</v>
      </c>
      <c r="AF246" s="70" t="str">
        <f t="shared" si="68"/>
        <v>5</v>
      </c>
      <c r="AG246" s="61" t="str">
        <f t="shared" si="69"/>
        <v>5</v>
      </c>
      <c r="AH246" s="61" t="str">
        <f t="shared" si="70"/>
        <v>6</v>
      </c>
      <c r="AI246" s="61" t="str">
        <f t="shared" si="71"/>
        <v>7</v>
      </c>
      <c r="AJ246" s="61" t="str">
        <f t="shared" si="72"/>
        <v>7</v>
      </c>
      <c r="AK246" s="62" t="str">
        <f t="shared" si="73"/>
        <v>7</v>
      </c>
      <c r="AL246" s="77">
        <f t="shared" si="74"/>
        <v>3.7142453321877995</v>
      </c>
      <c r="AM246" s="78">
        <f t="shared" si="75"/>
        <v>3.5491763104739817</v>
      </c>
      <c r="AN246" s="78">
        <f t="shared" si="76"/>
        <v>5.5617025972379537</v>
      </c>
      <c r="AO246" s="78">
        <f t="shared" si="77"/>
        <v>0.70039902022345291</v>
      </c>
      <c r="AP246" s="79">
        <f t="shared" si="78"/>
        <v>1.8154303384961028</v>
      </c>
      <c r="AQ246" s="1" t="str">
        <f t="shared" si="79"/>
        <v>Patagonia5</v>
      </c>
      <c r="AR246" s="1" t="str">
        <f t="shared" si="80"/>
        <v>Santa Cruz5</v>
      </c>
      <c r="AS246" s="1" t="str">
        <f t="shared" si="81"/>
        <v>Intermedias</v>
      </c>
      <c r="AT246" s="1" t="str">
        <f t="shared" si="82"/>
        <v>Patagonia</v>
      </c>
      <c r="AU246" s="1" t="str">
        <f t="shared" si="83"/>
        <v>IntermediasPatagonia</v>
      </c>
    </row>
    <row r="247" spans="1:47" x14ac:dyDescent="0.25">
      <c r="A247" s="60" t="s">
        <v>1306</v>
      </c>
      <c r="B247" s="9" t="s">
        <v>607</v>
      </c>
      <c r="C247" s="9" t="s">
        <v>604</v>
      </c>
      <c r="D247" s="3" t="str">
        <f>VLOOKUP(C247,Regiones!B$4:C$27,2)</f>
        <v>Noreste</v>
      </c>
      <c r="E247" s="10"/>
      <c r="F247" s="10" t="s">
        <v>1046</v>
      </c>
      <c r="G247" s="10"/>
      <c r="H247" s="44"/>
      <c r="I247" s="16" t="s">
        <v>203</v>
      </c>
      <c r="J247" s="10" t="s">
        <v>6</v>
      </c>
      <c r="K247" s="58"/>
      <c r="L247" s="11" t="s">
        <v>6</v>
      </c>
      <c r="M247" s="289">
        <v>9</v>
      </c>
      <c r="N247" s="281" t="str">
        <f t="shared" si="88"/>
        <v>F9</v>
      </c>
      <c r="O247" s="282" t="str">
        <f>VLOOKUP(N247,'Adicional - Op 1'!$A$3:$B$79,2)</f>
        <v>C</v>
      </c>
      <c r="P247" s="293" t="str">
        <f t="shared" si="89"/>
        <v>C</v>
      </c>
      <c r="Q247" s="294" t="str">
        <f t="shared" si="90"/>
        <v>F9</v>
      </c>
      <c r="R247" s="282" t="str">
        <f>IF(OR(Q247='Adicional - Op 2'!$A$6,Q247='Adicional - Op 2'!$A$7, Q247='Adicional - Op 2'!$A$8,Q247='Adicional - Op 2'!$A$9,Q247='Adicional - Op 2'!$A$10,Q247='Adicional - Op 2'!$A$11,Q247='Adicional - Op 2'!$A$12,Q247='Adicional - Op 2'!$A$13,Q247='Adicional - Op 2'!$A$14), "A", "")</f>
        <v/>
      </c>
      <c r="S247" s="282" t="str">
        <f>IF(OR(Q247='Adicional - Op 2'!$A$15,Q247='Adicional - Op 2'!$A$16,Q247='Adicional - Op 2'!$A$17,Q247='Adicional - Op 2'!$A$18,Q247='Adicional - Op 2'!$A$19,Q247='Adicional - Op 2'!$A$20,Q247='Adicional - Op 2'!$A$21,Q247='Adicional - Op 2'!$A$22,Q247='Adicional - Op 2'!$A$23,Q247='Adicional - Op 2'!$A$24,Q247='Adicional - Op 2'!$A$25,Q247='Adicional - Op 2'!$A$26,Q247='Adicional - Op 2'!$A$27,Q247='Adicional - Op 2'!$A$28,Q247='Adicional - Op 2'!$A$29,Q247='Adicional - Op 2'!$A$30),"B","")</f>
        <v/>
      </c>
      <c r="T247" s="282" t="str">
        <f>IF(OR(Q247='Adicional - Op 2'!$A$31,Q247='Adicional - Op 2'!$A$32,Q247='Adicional - Op 2'!$A$33,Q247='Adicional - Op 2'!$A$34),"C","")</f>
        <v>C</v>
      </c>
      <c r="U247" s="282" t="str">
        <f>IF(OR(Q247='Adicional - Op 2'!$A$35,Q247='Adicional - Op 2'!$A$36,Q247='Adicional - Op 2'!$A$37),"D","")</f>
        <v/>
      </c>
      <c r="V247" s="282" t="str">
        <f>IF(OR(Q247='Adicional - Op 2'!$A$38,Q247='Adicional - Op 2'!$A$39,Q247='Adicional - Op 2'!$A$40,Q247='Adicional - Op 2'!$A$41,Q247='Adicional - Op 2'!$A$42,Q247='Adicional - Op 2'!$A$43),"E","")</f>
        <v/>
      </c>
      <c r="W247" s="282" t="str">
        <f>IF(OR(Q247='Adicional - Op 2'!$A$44,Q247='Adicional - Op 2'!$A$45),"F","")</f>
        <v/>
      </c>
      <c r="X247" s="295" t="str">
        <f t="shared" si="91"/>
        <v>C</v>
      </c>
      <c r="Y247" s="296" t="str">
        <f>IF(P247=X247, "OK", MAL)</f>
        <v>OK</v>
      </c>
      <c r="Z247" s="74">
        <v>13901</v>
      </c>
      <c r="AA247" s="12">
        <v>11799</v>
      </c>
      <c r="AB247" s="12">
        <v>7505</v>
      </c>
      <c r="AC247" s="12">
        <v>1999</v>
      </c>
      <c r="AD247" s="12">
        <v>478</v>
      </c>
      <c r="AE247" s="13">
        <v>1331</v>
      </c>
      <c r="AF247" s="70" t="str">
        <f t="shared" si="68"/>
        <v>5</v>
      </c>
      <c r="AG247" s="61" t="str">
        <f t="shared" si="69"/>
        <v>5</v>
      </c>
      <c r="AH247" s="61" t="str">
        <f t="shared" si="70"/>
        <v>6</v>
      </c>
      <c r="AI247" s="61" t="str">
        <f t="shared" si="71"/>
        <v>7</v>
      </c>
      <c r="AJ247" s="61" t="str">
        <f t="shared" si="72"/>
        <v>7</v>
      </c>
      <c r="AK247" s="62" t="str">
        <f t="shared" si="73"/>
        <v>7</v>
      </c>
      <c r="AL247" s="77">
        <f t="shared" si="74"/>
        <v>1.8507661008161813</v>
      </c>
      <c r="AM247" s="78">
        <f t="shared" si="75"/>
        <v>4.3946361204645106</v>
      </c>
      <c r="AN247" s="78">
        <f t="shared" si="76"/>
        <v>13.346208773951599</v>
      </c>
      <c r="AO247" s="78">
        <f t="shared" si="77"/>
        <v>15.382113476380299</v>
      </c>
      <c r="AP247" s="79">
        <f t="shared" si="78"/>
        <v>-9.7338365655937444</v>
      </c>
      <c r="AQ247" s="1" t="str">
        <f t="shared" si="79"/>
        <v>Noreste5</v>
      </c>
      <c r="AR247" s="1" t="str">
        <f t="shared" si="80"/>
        <v>Misiones5</v>
      </c>
      <c r="AS247" s="1" t="str">
        <f t="shared" si="81"/>
        <v>Intermedias</v>
      </c>
      <c r="AT247" s="1" t="str">
        <f t="shared" si="82"/>
        <v>Resto Extra Pampeana</v>
      </c>
      <c r="AU247" s="1" t="str">
        <f t="shared" si="83"/>
        <v>IntermediasResto Extra Pampeana</v>
      </c>
    </row>
    <row r="248" spans="1:47" x14ac:dyDescent="0.25">
      <c r="A248" s="60" t="s">
        <v>614</v>
      </c>
      <c r="B248" s="9" t="s">
        <v>614</v>
      </c>
      <c r="C248" s="9" t="s">
        <v>604</v>
      </c>
      <c r="D248" s="3" t="str">
        <f>VLOOKUP(C248,Regiones!B$4:C$27,2)</f>
        <v>Noreste</v>
      </c>
      <c r="E248" s="10"/>
      <c r="F248" s="10"/>
      <c r="G248" s="10"/>
      <c r="H248" s="44"/>
      <c r="I248" s="10" t="s">
        <v>203</v>
      </c>
      <c r="J248" s="10" t="s">
        <v>6</v>
      </c>
      <c r="K248" s="58"/>
      <c r="L248" s="11" t="s">
        <v>6</v>
      </c>
      <c r="M248" s="289">
        <v>10</v>
      </c>
      <c r="N248" s="281" t="str">
        <f t="shared" si="88"/>
        <v>F10</v>
      </c>
      <c r="O248" s="282" t="str">
        <f>VLOOKUP(N248,'Adicional - Op 1'!$A$3:$B$79,2)</f>
        <v>F</v>
      </c>
      <c r="P248" s="293" t="str">
        <f t="shared" si="89"/>
        <v>F</v>
      </c>
      <c r="Q248" s="294" t="str">
        <f t="shared" si="90"/>
        <v>F10</v>
      </c>
      <c r="R248" s="282" t="str">
        <f>IF(OR(Q248='Adicional - Op 2'!$A$6,Q248='Adicional - Op 2'!$A$7, Q248='Adicional - Op 2'!$A$8,Q248='Adicional - Op 2'!$A$9,Q248='Adicional - Op 2'!$A$10,Q248='Adicional - Op 2'!$A$11,Q248='Adicional - Op 2'!$A$12,Q248='Adicional - Op 2'!$A$13,Q248='Adicional - Op 2'!$A$14), "A", "")</f>
        <v/>
      </c>
      <c r="S248" s="282" t="str">
        <f>IF(OR(Q248='Adicional - Op 2'!$A$15,Q248='Adicional - Op 2'!$A$16,Q248='Adicional - Op 2'!$A$17,Q248='Adicional - Op 2'!$A$18,Q248='Adicional - Op 2'!$A$19,Q248='Adicional - Op 2'!$A$20,Q248='Adicional - Op 2'!$A$21,Q248='Adicional - Op 2'!$A$22,Q248='Adicional - Op 2'!$A$23,Q248='Adicional - Op 2'!$A$24,Q248='Adicional - Op 2'!$A$25,Q248='Adicional - Op 2'!$A$26,Q248='Adicional - Op 2'!$A$27,Q248='Adicional - Op 2'!$A$28,Q248='Adicional - Op 2'!$A$29,Q248='Adicional - Op 2'!$A$30),"B","")</f>
        <v/>
      </c>
      <c r="T248" s="282" t="str">
        <f>IF(OR(Q248='Adicional - Op 2'!$A$31,Q248='Adicional - Op 2'!$A$32,Q248='Adicional - Op 2'!$A$33,Q248='Adicional - Op 2'!$A$34),"C","")</f>
        <v/>
      </c>
      <c r="U248" s="282" t="str">
        <f>IF(OR(Q248='Adicional - Op 2'!$A$35,Q248='Adicional - Op 2'!$A$36,Q248='Adicional - Op 2'!$A$37),"D","")</f>
        <v/>
      </c>
      <c r="V248" s="282" t="str">
        <f>IF(OR(Q248='Adicional - Op 2'!$A$38,Q248='Adicional - Op 2'!$A$39,Q248='Adicional - Op 2'!$A$40,Q248='Adicional - Op 2'!$A$41,Q248='Adicional - Op 2'!$A$42,Q248='Adicional - Op 2'!$A$43),"E","")</f>
        <v/>
      </c>
      <c r="W248" s="282" t="str">
        <f>IF(OR(Q248='Adicional - Op 2'!$A$44,Q248='Adicional - Op 2'!$A$45),"F","")</f>
        <v>F</v>
      </c>
      <c r="X248" s="295" t="str">
        <f t="shared" si="91"/>
        <v>F</v>
      </c>
      <c r="Y248" s="296" t="str">
        <f>IF(P248=X248, "OK", MAL)</f>
        <v>OK</v>
      </c>
      <c r="Z248" s="74">
        <v>13777</v>
      </c>
      <c r="AA248" s="12">
        <v>10674</v>
      </c>
      <c r="AB248" s="12">
        <v>6280</v>
      </c>
      <c r="AC248" s="12">
        <v>3955</v>
      </c>
      <c r="AD248" s="12">
        <v>2319</v>
      </c>
      <c r="AE248" s="13">
        <v>2429</v>
      </c>
      <c r="AF248" s="70" t="str">
        <f t="shared" si="68"/>
        <v>5</v>
      </c>
      <c r="AG248" s="61" t="str">
        <f t="shared" si="69"/>
        <v>5</v>
      </c>
      <c r="AH248" s="61" t="str">
        <f t="shared" si="70"/>
        <v>6</v>
      </c>
      <c r="AI248" s="61" t="str">
        <f t="shared" si="71"/>
        <v>7</v>
      </c>
      <c r="AJ248" s="61" t="str">
        <f t="shared" si="72"/>
        <v>7</v>
      </c>
      <c r="AK248" s="62" t="str">
        <f t="shared" si="73"/>
        <v>7</v>
      </c>
      <c r="AL248" s="77">
        <f t="shared" si="74"/>
        <v>2.8956008646070459</v>
      </c>
      <c r="AM248" s="78">
        <f t="shared" si="75"/>
        <v>5.1714972102811929</v>
      </c>
      <c r="AN248" s="78">
        <f t="shared" si="76"/>
        <v>4.4759664703238187</v>
      </c>
      <c r="AO248" s="78">
        <f t="shared" si="77"/>
        <v>5.4835103059828239</v>
      </c>
      <c r="AP248" s="79">
        <f t="shared" si="78"/>
        <v>-0.46236371018888101</v>
      </c>
      <c r="AQ248" s="1" t="str">
        <f t="shared" si="79"/>
        <v>Noreste5</v>
      </c>
      <c r="AR248" s="1" t="str">
        <f t="shared" si="80"/>
        <v>Misiones5</v>
      </c>
      <c r="AS248" s="1" t="str">
        <f t="shared" si="81"/>
        <v>Intermedias</v>
      </c>
      <c r="AT248" s="1" t="str">
        <f t="shared" si="82"/>
        <v>Resto Extra Pampeana</v>
      </c>
      <c r="AU248" s="1" t="str">
        <f t="shared" si="83"/>
        <v>IntermediasResto Extra Pampeana</v>
      </c>
    </row>
    <row r="249" spans="1:47" x14ac:dyDescent="0.25">
      <c r="A249" s="60" t="s">
        <v>1218</v>
      </c>
      <c r="B249" s="9" t="s">
        <v>213</v>
      </c>
      <c r="C249" s="9" t="s">
        <v>199</v>
      </c>
      <c r="D249" s="3" t="str">
        <f>VLOOKUP(C249,Regiones!B$4:C$27,2)</f>
        <v>Noreste</v>
      </c>
      <c r="E249" s="10" t="s">
        <v>2</v>
      </c>
      <c r="F249" s="10"/>
      <c r="G249" s="10"/>
      <c r="H249" s="10" t="s">
        <v>4</v>
      </c>
      <c r="I249" s="10" t="s">
        <v>190</v>
      </c>
      <c r="J249" s="10" t="s">
        <v>214</v>
      </c>
      <c r="K249" s="58"/>
      <c r="L249" s="11" t="s">
        <v>214</v>
      </c>
      <c r="M249" s="289">
        <v>10</v>
      </c>
      <c r="N249" s="281" t="str">
        <f t="shared" si="88"/>
        <v>A10</v>
      </c>
      <c r="O249" s="282" t="str">
        <f>VLOOKUP(N249,'Adicional - Op 1'!$A$3:$B$79,2)</f>
        <v>A</v>
      </c>
      <c r="P249" s="293" t="str">
        <f t="shared" si="89"/>
        <v>A</v>
      </c>
      <c r="Q249" s="294" t="str">
        <f t="shared" si="90"/>
        <v>A10</v>
      </c>
      <c r="R249" s="282" t="str">
        <f>IF(OR(Q249='Adicional - Op 2'!$A$6,Q249='Adicional - Op 2'!$A$7, Q249='Adicional - Op 2'!$A$8,Q249='Adicional - Op 2'!$A$9,Q249='Adicional - Op 2'!$A$10,Q249='Adicional - Op 2'!$A$11,Q249='Adicional - Op 2'!$A$12,Q249='Adicional - Op 2'!$A$13,Q249='Adicional - Op 2'!$A$14), "A", "")</f>
        <v>A</v>
      </c>
      <c r="S249" s="282" t="str">
        <f>IF(OR(Q249='Adicional - Op 2'!$A$15,Q249='Adicional - Op 2'!$A$16,Q249='Adicional - Op 2'!$A$17,Q249='Adicional - Op 2'!$A$18,Q249='Adicional - Op 2'!$A$19,Q249='Adicional - Op 2'!$A$20,Q249='Adicional - Op 2'!$A$21,Q249='Adicional - Op 2'!$A$22,Q249='Adicional - Op 2'!$A$23,Q249='Adicional - Op 2'!$A$24,Q249='Adicional - Op 2'!$A$25,Q249='Adicional - Op 2'!$A$26,Q249='Adicional - Op 2'!$A$27,Q249='Adicional - Op 2'!$A$28,Q249='Adicional - Op 2'!$A$29,Q249='Adicional - Op 2'!$A$30),"B","")</f>
        <v/>
      </c>
      <c r="T249" s="282" t="str">
        <f>IF(OR(Q249='Adicional - Op 2'!$A$31,Q249='Adicional - Op 2'!$A$32,Q249='Adicional - Op 2'!$A$33,Q249='Adicional - Op 2'!$A$34),"C","")</f>
        <v/>
      </c>
      <c r="U249" s="282" t="str">
        <f>IF(OR(Q249='Adicional - Op 2'!$A$35,Q249='Adicional - Op 2'!$A$36,Q249='Adicional - Op 2'!$A$37),"D","")</f>
        <v/>
      </c>
      <c r="V249" s="282" t="str">
        <f>IF(OR(Q249='Adicional - Op 2'!$A$38,Q249='Adicional - Op 2'!$A$39,Q249='Adicional - Op 2'!$A$40,Q249='Adicional - Op 2'!$A$41,Q249='Adicional - Op 2'!$A$42,Q249='Adicional - Op 2'!$A$43),"E","")</f>
        <v/>
      </c>
      <c r="W249" s="282" t="str">
        <f>IF(OR(Q249='Adicional - Op 2'!$A$44,Q249='Adicional - Op 2'!$A$45),"F","")</f>
        <v/>
      </c>
      <c r="X249" s="295" t="str">
        <f t="shared" si="91"/>
        <v>A</v>
      </c>
      <c r="Y249" s="296" t="str">
        <f>IF(P249=X249, "OK", MAL)</f>
        <v>OK</v>
      </c>
      <c r="Z249" s="74">
        <v>13737</v>
      </c>
      <c r="AA249" s="12">
        <v>13854</v>
      </c>
      <c r="AB249" s="12">
        <v>13054</v>
      </c>
      <c r="AC249" s="12">
        <v>10607</v>
      </c>
      <c r="AD249" s="12">
        <v>6976</v>
      </c>
      <c r="AE249" s="13">
        <v>6600</v>
      </c>
      <c r="AF249" s="70" t="str">
        <f t="shared" si="68"/>
        <v>5</v>
      </c>
      <c r="AG249" s="61" t="str">
        <f t="shared" si="69"/>
        <v>5</v>
      </c>
      <c r="AH249" s="61" t="str">
        <f t="shared" si="70"/>
        <v>5</v>
      </c>
      <c r="AI249" s="61" t="str">
        <f t="shared" si="71"/>
        <v>5</v>
      </c>
      <c r="AJ249" s="61" t="str">
        <f t="shared" si="72"/>
        <v>6</v>
      </c>
      <c r="AK249" s="62" t="str">
        <f t="shared" si="73"/>
        <v>6</v>
      </c>
      <c r="AL249" s="77">
        <f t="shared" si="74"/>
        <v>-9.4821651821196187E-2</v>
      </c>
      <c r="AM249" s="78">
        <f t="shared" si="75"/>
        <v>0.56699489610264575</v>
      </c>
      <c r="AN249" s="78">
        <f t="shared" si="76"/>
        <v>1.9851714316806541</v>
      </c>
      <c r="AO249" s="78">
        <f t="shared" si="77"/>
        <v>4.2794206547213509</v>
      </c>
      <c r="AP249" s="79">
        <f t="shared" si="78"/>
        <v>0.55559812895815475</v>
      </c>
      <c r="AQ249" s="1" t="str">
        <f t="shared" si="79"/>
        <v>Noreste5</v>
      </c>
      <c r="AR249" s="1" t="str">
        <f t="shared" si="80"/>
        <v>Chaco5</v>
      </c>
      <c r="AS249" s="1" t="str">
        <f t="shared" si="81"/>
        <v>Intermedias</v>
      </c>
      <c r="AT249" s="1" t="str">
        <f t="shared" si="82"/>
        <v>Resto Extra Pampeana</v>
      </c>
      <c r="AU249" s="1" t="str">
        <f t="shared" si="83"/>
        <v>IntermediasResto Extra Pampeana</v>
      </c>
    </row>
    <row r="250" spans="1:47" x14ac:dyDescent="0.25">
      <c r="A250" s="5" t="s">
        <v>697</v>
      </c>
      <c r="B250" s="6" t="s">
        <v>697</v>
      </c>
      <c r="C250" s="6" t="s">
        <v>687</v>
      </c>
      <c r="D250" s="3" t="str">
        <f>VLOOKUP(C250,Regiones!B$4:C$27,2)</f>
        <v>Noroeste</v>
      </c>
      <c r="E250" s="16"/>
      <c r="F250" s="16"/>
      <c r="G250" s="16"/>
      <c r="H250" s="16" t="s">
        <v>4</v>
      </c>
      <c r="I250" s="16" t="s">
        <v>203</v>
      </c>
      <c r="J250" s="16" t="s">
        <v>6</v>
      </c>
      <c r="K250" s="58"/>
      <c r="L250" s="4" t="s">
        <v>6</v>
      </c>
      <c r="M250" s="289">
        <v>10</v>
      </c>
      <c r="N250" s="281" t="str">
        <f t="shared" si="88"/>
        <v>F10</v>
      </c>
      <c r="O250" s="282" t="str">
        <f>VLOOKUP(N250,'Adicional - Op 1'!$A$3:$B$79,2)</f>
        <v>F</v>
      </c>
      <c r="P250" s="293" t="str">
        <f t="shared" si="89"/>
        <v>F</v>
      </c>
      <c r="Q250" s="294" t="str">
        <f t="shared" si="90"/>
        <v>F10</v>
      </c>
      <c r="R250" s="282" t="str">
        <f>IF(OR(Q250='Adicional - Op 2'!$A$6,Q250='Adicional - Op 2'!$A$7, Q250='Adicional - Op 2'!$A$8,Q250='Adicional - Op 2'!$A$9,Q250='Adicional - Op 2'!$A$10,Q250='Adicional - Op 2'!$A$11,Q250='Adicional - Op 2'!$A$12,Q250='Adicional - Op 2'!$A$13,Q250='Adicional - Op 2'!$A$14), "A", "")</f>
        <v/>
      </c>
      <c r="S250" s="282" t="str">
        <f>IF(OR(Q250='Adicional - Op 2'!$A$15,Q250='Adicional - Op 2'!$A$16,Q250='Adicional - Op 2'!$A$17,Q250='Adicional - Op 2'!$A$18,Q250='Adicional - Op 2'!$A$19,Q250='Adicional - Op 2'!$A$20,Q250='Adicional - Op 2'!$A$21,Q250='Adicional - Op 2'!$A$22,Q250='Adicional - Op 2'!$A$23,Q250='Adicional - Op 2'!$A$24,Q250='Adicional - Op 2'!$A$25,Q250='Adicional - Op 2'!$A$26,Q250='Adicional - Op 2'!$A$27,Q250='Adicional - Op 2'!$A$28,Q250='Adicional - Op 2'!$A$29,Q250='Adicional - Op 2'!$A$30),"B","")</f>
        <v/>
      </c>
      <c r="T250" s="282" t="str">
        <f>IF(OR(Q250='Adicional - Op 2'!$A$31,Q250='Adicional - Op 2'!$A$32,Q250='Adicional - Op 2'!$A$33,Q250='Adicional - Op 2'!$A$34),"C","")</f>
        <v/>
      </c>
      <c r="U250" s="282" t="str">
        <f>IF(OR(Q250='Adicional - Op 2'!$A$35,Q250='Adicional - Op 2'!$A$36,Q250='Adicional - Op 2'!$A$37),"D","")</f>
        <v/>
      </c>
      <c r="V250" s="282" t="str">
        <f>IF(OR(Q250='Adicional - Op 2'!$A$38,Q250='Adicional - Op 2'!$A$39,Q250='Adicional - Op 2'!$A$40,Q250='Adicional - Op 2'!$A$41,Q250='Adicional - Op 2'!$A$42,Q250='Adicional - Op 2'!$A$43),"E","")</f>
        <v/>
      </c>
      <c r="W250" s="282" t="str">
        <f>IF(OR(Q250='Adicional - Op 2'!$A$44,Q250='Adicional - Op 2'!$A$45),"F","")</f>
        <v>F</v>
      </c>
      <c r="X250" s="295" t="str">
        <f t="shared" si="91"/>
        <v>F</v>
      </c>
      <c r="Y250" s="296" t="str">
        <f>IF(P250=X250, "OK", MAL)</f>
        <v>OK</v>
      </c>
      <c r="Z250" s="74">
        <v>13698</v>
      </c>
      <c r="AA250" s="17">
        <v>10714</v>
      </c>
      <c r="AB250" s="12">
        <v>7115</v>
      </c>
      <c r="AC250" s="12">
        <v>5027</v>
      </c>
      <c r="AD250" s="12">
        <v>3365</v>
      </c>
      <c r="AE250" s="13">
        <v>2407</v>
      </c>
      <c r="AF250" s="70" t="str">
        <f t="shared" si="68"/>
        <v>5</v>
      </c>
      <c r="AG250" s="61" t="str">
        <f t="shared" si="69"/>
        <v>5</v>
      </c>
      <c r="AH250" s="61" t="str">
        <f t="shared" si="70"/>
        <v>6</v>
      </c>
      <c r="AI250" s="61" t="str">
        <f t="shared" si="71"/>
        <v>6</v>
      </c>
      <c r="AJ250" s="61" t="str">
        <f t="shared" si="72"/>
        <v>7</v>
      </c>
      <c r="AK250" s="62" t="str">
        <f t="shared" si="73"/>
        <v>7</v>
      </c>
      <c r="AL250" s="77">
        <f t="shared" si="74"/>
        <v>2.7864200976126288</v>
      </c>
      <c r="AM250" s="78">
        <f t="shared" si="75"/>
        <v>3.9678180038998034</v>
      </c>
      <c r="AN250" s="78">
        <f t="shared" si="76"/>
        <v>3.3443064072431175</v>
      </c>
      <c r="AO250" s="78">
        <f t="shared" si="77"/>
        <v>4.0956021311224058</v>
      </c>
      <c r="AP250" s="79">
        <f t="shared" si="78"/>
        <v>3.4072283617537829</v>
      </c>
      <c r="AQ250" s="1" t="str">
        <f t="shared" si="79"/>
        <v>Noroeste5</v>
      </c>
      <c r="AR250" s="1" t="str">
        <f t="shared" si="80"/>
        <v>Salta5</v>
      </c>
      <c r="AS250" s="1" t="str">
        <f t="shared" si="81"/>
        <v>Intermedias</v>
      </c>
      <c r="AT250" s="1" t="str">
        <f t="shared" si="82"/>
        <v>Resto Extra Pampeana</v>
      </c>
      <c r="AU250" s="1" t="str">
        <f t="shared" si="83"/>
        <v>IntermediasResto Extra Pampeana</v>
      </c>
    </row>
    <row r="251" spans="1:47" x14ac:dyDescent="0.25">
      <c r="A251" s="5" t="s">
        <v>489</v>
      </c>
      <c r="B251" s="6" t="s">
        <v>489</v>
      </c>
      <c r="C251" s="6" t="s">
        <v>486</v>
      </c>
      <c r="D251" s="3" t="str">
        <f>VLOOKUP(C251,Regiones!B$4:C$27,2)</f>
        <v>Noroeste</v>
      </c>
      <c r="E251" s="16"/>
      <c r="F251" s="16"/>
      <c r="G251" s="16"/>
      <c r="H251" s="16" t="s">
        <v>4</v>
      </c>
      <c r="I251" s="16" t="s">
        <v>203</v>
      </c>
      <c r="J251" s="16" t="s">
        <v>6</v>
      </c>
      <c r="K251" s="58"/>
      <c r="L251" s="4" t="s">
        <v>6</v>
      </c>
      <c r="M251" s="289">
        <v>10</v>
      </c>
      <c r="N251" s="281" t="str">
        <f t="shared" si="88"/>
        <v>F10</v>
      </c>
      <c r="O251" s="282" t="str">
        <f>VLOOKUP(N251,'Adicional - Op 1'!$A$3:$B$79,2)</f>
        <v>F</v>
      </c>
      <c r="P251" s="293" t="str">
        <f t="shared" si="89"/>
        <v>F</v>
      </c>
      <c r="Q251" s="294" t="str">
        <f t="shared" si="90"/>
        <v>F10</v>
      </c>
      <c r="R251" s="282" t="str">
        <f>IF(OR(Q251='Adicional - Op 2'!$A$6,Q251='Adicional - Op 2'!$A$7, Q251='Adicional - Op 2'!$A$8,Q251='Adicional - Op 2'!$A$9,Q251='Adicional - Op 2'!$A$10,Q251='Adicional - Op 2'!$A$11,Q251='Adicional - Op 2'!$A$12,Q251='Adicional - Op 2'!$A$13,Q251='Adicional - Op 2'!$A$14), "A", "")</f>
        <v/>
      </c>
      <c r="S251" s="282" t="str">
        <f>IF(OR(Q251='Adicional - Op 2'!$A$15,Q251='Adicional - Op 2'!$A$16,Q251='Adicional - Op 2'!$A$17,Q251='Adicional - Op 2'!$A$18,Q251='Adicional - Op 2'!$A$19,Q251='Adicional - Op 2'!$A$20,Q251='Adicional - Op 2'!$A$21,Q251='Adicional - Op 2'!$A$22,Q251='Adicional - Op 2'!$A$23,Q251='Adicional - Op 2'!$A$24,Q251='Adicional - Op 2'!$A$25,Q251='Adicional - Op 2'!$A$26,Q251='Adicional - Op 2'!$A$27,Q251='Adicional - Op 2'!$A$28,Q251='Adicional - Op 2'!$A$29,Q251='Adicional - Op 2'!$A$30),"B","")</f>
        <v/>
      </c>
      <c r="T251" s="282" t="str">
        <f>IF(OR(Q251='Adicional - Op 2'!$A$31,Q251='Adicional - Op 2'!$A$32,Q251='Adicional - Op 2'!$A$33,Q251='Adicional - Op 2'!$A$34),"C","")</f>
        <v/>
      </c>
      <c r="U251" s="282" t="str">
        <f>IF(OR(Q251='Adicional - Op 2'!$A$35,Q251='Adicional - Op 2'!$A$36,Q251='Adicional - Op 2'!$A$37),"D","")</f>
        <v/>
      </c>
      <c r="V251" s="282" t="str">
        <f>IF(OR(Q251='Adicional - Op 2'!$A$38,Q251='Adicional - Op 2'!$A$39,Q251='Adicional - Op 2'!$A$40,Q251='Adicional - Op 2'!$A$41,Q251='Adicional - Op 2'!$A$42,Q251='Adicional - Op 2'!$A$43),"E","")</f>
        <v/>
      </c>
      <c r="W251" s="282" t="str">
        <f>IF(OR(Q251='Adicional - Op 2'!$A$44,Q251='Adicional - Op 2'!$A$45),"F","")</f>
        <v>F</v>
      </c>
      <c r="X251" s="295" t="str">
        <f t="shared" si="91"/>
        <v>F</v>
      </c>
      <c r="Y251" s="296" t="str">
        <f>IF(P251=X251, "OK", MAL)</f>
        <v>OK</v>
      </c>
      <c r="Z251" s="73">
        <v>13623</v>
      </c>
      <c r="AA251" s="17">
        <v>12295</v>
      </c>
      <c r="AB251" s="17">
        <v>8542</v>
      </c>
      <c r="AC251" s="17">
        <v>6390</v>
      </c>
      <c r="AD251" s="17">
        <v>3701</v>
      </c>
      <c r="AE251" s="20">
        <v>2029</v>
      </c>
      <c r="AF251" s="70" t="str">
        <f t="shared" si="68"/>
        <v>5</v>
      </c>
      <c r="AG251" s="61" t="str">
        <f t="shared" si="69"/>
        <v>5</v>
      </c>
      <c r="AH251" s="61" t="str">
        <f t="shared" si="70"/>
        <v>6</v>
      </c>
      <c r="AI251" s="61" t="str">
        <f t="shared" si="71"/>
        <v>6</v>
      </c>
      <c r="AJ251" s="61" t="str">
        <f t="shared" si="72"/>
        <v>7</v>
      </c>
      <c r="AK251" s="62" t="str">
        <f t="shared" si="73"/>
        <v>7</v>
      </c>
      <c r="AL251" s="77">
        <f t="shared" si="74"/>
        <v>1.1538868725246438</v>
      </c>
      <c r="AM251" s="78">
        <f t="shared" si="75"/>
        <v>3.5225766205407023</v>
      </c>
      <c r="AN251" s="78">
        <f t="shared" si="76"/>
        <v>2.7868075973838788</v>
      </c>
      <c r="AO251" s="78">
        <f t="shared" si="77"/>
        <v>5.6131940884408849</v>
      </c>
      <c r="AP251" s="79">
        <f t="shared" si="78"/>
        <v>6.1949106394847968</v>
      </c>
      <c r="AQ251" s="1" t="str">
        <f t="shared" si="79"/>
        <v>Noroeste5</v>
      </c>
      <c r="AR251" s="1" t="str">
        <f t="shared" si="80"/>
        <v>Jujuy5</v>
      </c>
      <c r="AS251" s="1" t="str">
        <f t="shared" si="81"/>
        <v>Intermedias</v>
      </c>
      <c r="AT251" s="1" t="str">
        <f t="shared" si="82"/>
        <v>Resto Extra Pampeana</v>
      </c>
      <c r="AU251" s="1" t="str">
        <f t="shared" si="83"/>
        <v>IntermediasResto Extra Pampeana</v>
      </c>
    </row>
    <row r="252" spans="1:47" x14ac:dyDescent="0.25">
      <c r="A252" s="60" t="s">
        <v>372</v>
      </c>
      <c r="B252" s="9" t="s">
        <v>372</v>
      </c>
      <c r="C252" s="9" t="s">
        <v>767</v>
      </c>
      <c r="D252" s="3" t="str">
        <f>VLOOKUP(C252,Regiones!B$4:C$27,2)</f>
        <v>Pampeana</v>
      </c>
      <c r="E252" s="10"/>
      <c r="F252" s="10"/>
      <c r="G252" s="10"/>
      <c r="H252" s="10" t="s">
        <v>4</v>
      </c>
      <c r="I252" s="10" t="s">
        <v>203</v>
      </c>
      <c r="J252" s="10" t="s">
        <v>6</v>
      </c>
      <c r="K252" s="58"/>
      <c r="L252" s="11" t="s">
        <v>6</v>
      </c>
      <c r="M252" s="289">
        <v>10</v>
      </c>
      <c r="N252" s="281" t="str">
        <f t="shared" si="88"/>
        <v>F10</v>
      </c>
      <c r="O252" s="282" t="str">
        <f>VLOOKUP(N252,'Adicional - Op 1'!$A$3:$B$79,2)</f>
        <v>F</v>
      </c>
      <c r="P252" s="293" t="str">
        <f t="shared" si="89"/>
        <v>F</v>
      </c>
      <c r="Q252" s="294" t="str">
        <f t="shared" si="90"/>
        <v>F10</v>
      </c>
      <c r="R252" s="282" t="str">
        <f>IF(OR(Q252='Adicional - Op 2'!$A$6,Q252='Adicional - Op 2'!$A$7, Q252='Adicional - Op 2'!$A$8,Q252='Adicional - Op 2'!$A$9,Q252='Adicional - Op 2'!$A$10,Q252='Adicional - Op 2'!$A$11,Q252='Adicional - Op 2'!$A$12,Q252='Adicional - Op 2'!$A$13,Q252='Adicional - Op 2'!$A$14), "A", "")</f>
        <v/>
      </c>
      <c r="S252" s="282" t="str">
        <f>IF(OR(Q252='Adicional - Op 2'!$A$15,Q252='Adicional - Op 2'!$A$16,Q252='Adicional - Op 2'!$A$17,Q252='Adicional - Op 2'!$A$18,Q252='Adicional - Op 2'!$A$19,Q252='Adicional - Op 2'!$A$20,Q252='Adicional - Op 2'!$A$21,Q252='Adicional - Op 2'!$A$22,Q252='Adicional - Op 2'!$A$23,Q252='Adicional - Op 2'!$A$24,Q252='Adicional - Op 2'!$A$25,Q252='Adicional - Op 2'!$A$26,Q252='Adicional - Op 2'!$A$27,Q252='Adicional - Op 2'!$A$28,Q252='Adicional - Op 2'!$A$29,Q252='Adicional - Op 2'!$A$30),"B","")</f>
        <v/>
      </c>
      <c r="T252" s="282" t="str">
        <f>IF(OR(Q252='Adicional - Op 2'!$A$31,Q252='Adicional - Op 2'!$A$32,Q252='Adicional - Op 2'!$A$33,Q252='Adicional - Op 2'!$A$34),"C","")</f>
        <v/>
      </c>
      <c r="U252" s="282" t="str">
        <f>IF(OR(Q252='Adicional - Op 2'!$A$35,Q252='Adicional - Op 2'!$A$36,Q252='Adicional - Op 2'!$A$37),"D","")</f>
        <v/>
      </c>
      <c r="V252" s="282" t="str">
        <f>IF(OR(Q252='Adicional - Op 2'!$A$38,Q252='Adicional - Op 2'!$A$39,Q252='Adicional - Op 2'!$A$40,Q252='Adicional - Op 2'!$A$41,Q252='Adicional - Op 2'!$A$42,Q252='Adicional - Op 2'!$A$43),"E","")</f>
        <v/>
      </c>
      <c r="W252" s="282" t="str">
        <f>IF(OR(Q252='Adicional - Op 2'!$A$44,Q252='Adicional - Op 2'!$A$45),"F","")</f>
        <v>F</v>
      </c>
      <c r="X252" s="295" t="str">
        <f t="shared" si="91"/>
        <v>F</v>
      </c>
      <c r="Y252" s="296" t="str">
        <f>IF(P252=X252, "OK", MAL)</f>
        <v>OK</v>
      </c>
      <c r="Z252" s="74">
        <v>13604</v>
      </c>
      <c r="AA252" s="12">
        <v>12949</v>
      </c>
      <c r="AB252" s="12">
        <v>9694</v>
      </c>
      <c r="AC252" s="12">
        <v>7552</v>
      </c>
      <c r="AD252" s="12">
        <v>5585</v>
      </c>
      <c r="AE252" s="13">
        <v>3267</v>
      </c>
      <c r="AF252" s="70" t="str">
        <f t="shared" si="68"/>
        <v>5</v>
      </c>
      <c r="AG252" s="61" t="str">
        <f t="shared" si="69"/>
        <v>5</v>
      </c>
      <c r="AH252" s="61" t="str">
        <f t="shared" si="70"/>
        <v>6</v>
      </c>
      <c r="AI252" s="61" t="str">
        <f t="shared" si="71"/>
        <v>6</v>
      </c>
      <c r="AJ252" s="61" t="str">
        <f t="shared" si="72"/>
        <v>6</v>
      </c>
      <c r="AK252" s="62" t="str">
        <f t="shared" si="73"/>
        <v>7</v>
      </c>
      <c r="AL252" s="77">
        <f t="shared" si="74"/>
        <v>0.5534869837145342</v>
      </c>
      <c r="AM252" s="78">
        <f t="shared" si="75"/>
        <v>2.7902273357453273</v>
      </c>
      <c r="AN252" s="78">
        <f t="shared" si="76"/>
        <v>2.3927099564887202</v>
      </c>
      <c r="AO252" s="78">
        <f t="shared" si="77"/>
        <v>3.0632611503639811</v>
      </c>
      <c r="AP252" s="79">
        <f t="shared" si="78"/>
        <v>5.5084891945901227</v>
      </c>
      <c r="AQ252" s="1" t="str">
        <f t="shared" si="79"/>
        <v>Pampeana5</v>
      </c>
      <c r="AR252" s="1" t="str">
        <f t="shared" si="80"/>
        <v>Santa Fe5</v>
      </c>
      <c r="AS252" s="1" t="str">
        <f t="shared" si="81"/>
        <v>Intermedias</v>
      </c>
      <c r="AT252" s="1" t="str">
        <f t="shared" si="82"/>
        <v>Pampeana</v>
      </c>
      <c r="AU252" s="1" t="str">
        <f t="shared" si="83"/>
        <v>IntermediasPampeana</v>
      </c>
    </row>
    <row r="253" spans="1:47" x14ac:dyDescent="0.25">
      <c r="A253" s="60" t="s">
        <v>1266</v>
      </c>
      <c r="B253" s="9" t="s">
        <v>775</v>
      </c>
      <c r="C253" s="9" t="s">
        <v>767</v>
      </c>
      <c r="D253" s="3" t="str">
        <f>VLOOKUP(C253,Regiones!B$4:C$27,2)</f>
        <v>Pampeana</v>
      </c>
      <c r="E253" s="10" t="s">
        <v>2</v>
      </c>
      <c r="F253" s="10"/>
      <c r="G253" s="10"/>
      <c r="H253" s="10" t="s">
        <v>4</v>
      </c>
      <c r="I253" s="10" t="s">
        <v>190</v>
      </c>
      <c r="J253" s="10" t="s">
        <v>6</v>
      </c>
      <c r="K253" s="58"/>
      <c r="L253" s="11" t="s">
        <v>200</v>
      </c>
      <c r="M253" s="289">
        <v>10</v>
      </c>
      <c r="N253" s="281" t="str">
        <f t="shared" si="88"/>
        <v>D10</v>
      </c>
      <c r="O253" s="282" t="str">
        <f>VLOOKUP(N253,'Adicional - Op 1'!$A$3:$B$79,2)</f>
        <v>D</v>
      </c>
      <c r="P253" s="293" t="str">
        <f t="shared" si="89"/>
        <v>D</v>
      </c>
      <c r="Q253" s="294" t="str">
        <f t="shared" si="90"/>
        <v>D10</v>
      </c>
      <c r="R253" s="282" t="str">
        <f>IF(OR(Q253='Adicional - Op 2'!$A$6,Q253='Adicional - Op 2'!$A$7, Q253='Adicional - Op 2'!$A$8,Q253='Adicional - Op 2'!$A$9,Q253='Adicional - Op 2'!$A$10,Q253='Adicional - Op 2'!$A$11,Q253='Adicional - Op 2'!$A$12,Q253='Adicional - Op 2'!$A$13,Q253='Adicional - Op 2'!$A$14), "A", "")</f>
        <v/>
      </c>
      <c r="S253" s="282" t="str">
        <f>IF(OR(Q253='Adicional - Op 2'!$A$15,Q253='Adicional - Op 2'!$A$16,Q253='Adicional - Op 2'!$A$17,Q253='Adicional - Op 2'!$A$18,Q253='Adicional - Op 2'!$A$19,Q253='Adicional - Op 2'!$A$20,Q253='Adicional - Op 2'!$A$21,Q253='Adicional - Op 2'!$A$22,Q253='Adicional - Op 2'!$A$23,Q253='Adicional - Op 2'!$A$24,Q253='Adicional - Op 2'!$A$25,Q253='Adicional - Op 2'!$A$26,Q253='Adicional - Op 2'!$A$27,Q253='Adicional - Op 2'!$A$28,Q253='Adicional - Op 2'!$A$29,Q253='Adicional - Op 2'!$A$30),"B","")</f>
        <v/>
      </c>
      <c r="T253" s="282" t="str">
        <f>IF(OR(Q253='Adicional - Op 2'!$A$31,Q253='Adicional - Op 2'!$A$32,Q253='Adicional - Op 2'!$A$33,Q253='Adicional - Op 2'!$A$34),"C","")</f>
        <v/>
      </c>
      <c r="U253" s="282" t="str">
        <f>IF(OR(Q253='Adicional - Op 2'!$A$35,Q253='Adicional - Op 2'!$A$36,Q253='Adicional - Op 2'!$A$37),"D","")</f>
        <v>D</v>
      </c>
      <c r="V253" s="282" t="str">
        <f>IF(OR(Q253='Adicional - Op 2'!$A$38,Q253='Adicional - Op 2'!$A$39,Q253='Adicional - Op 2'!$A$40,Q253='Adicional - Op 2'!$A$41,Q253='Adicional - Op 2'!$A$42,Q253='Adicional - Op 2'!$A$43),"E","")</f>
        <v/>
      </c>
      <c r="W253" s="282" t="str">
        <f>IF(OR(Q253='Adicional - Op 2'!$A$44,Q253='Adicional - Op 2'!$A$45),"F","")</f>
        <v/>
      </c>
      <c r="X253" s="295" t="str">
        <f t="shared" si="91"/>
        <v>D</v>
      </c>
      <c r="Y253" s="296" t="str">
        <f>IF(P253=X253, "OK", MAL)</f>
        <v>OK</v>
      </c>
      <c r="Z253" s="74">
        <v>13358</v>
      </c>
      <c r="AA253" s="12">
        <v>11778</v>
      </c>
      <c r="AB253" s="12">
        <v>10427</v>
      </c>
      <c r="AC253" s="12">
        <v>9077</v>
      </c>
      <c r="AD253" s="12">
        <v>7215</v>
      </c>
      <c r="AE253" s="13">
        <v>6324</v>
      </c>
      <c r="AF253" s="70" t="str">
        <f t="shared" si="68"/>
        <v>5</v>
      </c>
      <c r="AG253" s="61" t="str">
        <f t="shared" si="69"/>
        <v>5</v>
      </c>
      <c r="AH253" s="61" t="str">
        <f t="shared" si="70"/>
        <v>5</v>
      </c>
      <c r="AI253" s="61" t="str">
        <f t="shared" si="71"/>
        <v>6</v>
      </c>
      <c r="AJ253" s="61" t="str">
        <f t="shared" si="72"/>
        <v>6</v>
      </c>
      <c r="AK253" s="62" t="str">
        <f t="shared" si="73"/>
        <v>6</v>
      </c>
      <c r="AL253" s="77">
        <f t="shared" si="74"/>
        <v>1.4180369615529984</v>
      </c>
      <c r="AM253" s="78">
        <f t="shared" si="75"/>
        <v>1.1648576039953249</v>
      </c>
      <c r="AN253" s="78">
        <f t="shared" si="76"/>
        <v>1.3216774057054645</v>
      </c>
      <c r="AO253" s="78">
        <f t="shared" si="77"/>
        <v>2.322372178501265</v>
      </c>
      <c r="AP253" s="79">
        <f t="shared" si="78"/>
        <v>1.3268279966562735</v>
      </c>
      <c r="AQ253" s="1" t="str">
        <f t="shared" si="79"/>
        <v>Pampeana5</v>
      </c>
      <c r="AR253" s="1" t="str">
        <f t="shared" si="80"/>
        <v>Santa Fe5</v>
      </c>
      <c r="AS253" s="1" t="str">
        <f t="shared" si="81"/>
        <v>Intermedias</v>
      </c>
      <c r="AT253" s="1" t="str">
        <f t="shared" si="82"/>
        <v>Pampeana</v>
      </c>
      <c r="AU253" s="1" t="str">
        <f t="shared" si="83"/>
        <v>IntermediasPampeana</v>
      </c>
    </row>
    <row r="254" spans="1:47" x14ac:dyDescent="0.25">
      <c r="A254" s="5" t="s">
        <v>100</v>
      </c>
      <c r="B254" s="6" t="s">
        <v>100</v>
      </c>
      <c r="C254" s="6" t="s">
        <v>36</v>
      </c>
      <c r="D254" s="3" t="str">
        <f>VLOOKUP(C254,Regiones!B$4:C$27,2)</f>
        <v>Pampeana</v>
      </c>
      <c r="E254" s="16"/>
      <c r="F254" s="16"/>
      <c r="G254" s="16"/>
      <c r="H254" s="16"/>
      <c r="I254" s="16" t="s">
        <v>203</v>
      </c>
      <c r="J254" s="16" t="s">
        <v>6</v>
      </c>
      <c r="K254" s="58"/>
      <c r="L254" s="4" t="s">
        <v>6</v>
      </c>
      <c r="M254" s="289">
        <v>10</v>
      </c>
      <c r="N254" s="281" t="str">
        <f t="shared" si="88"/>
        <v>F10</v>
      </c>
      <c r="O254" s="282" t="str">
        <f>VLOOKUP(N254,'Adicional - Op 1'!$A$3:$B$79,2)</f>
        <v>F</v>
      </c>
      <c r="P254" s="293" t="str">
        <f t="shared" si="89"/>
        <v>F</v>
      </c>
      <c r="Q254" s="294" t="str">
        <f t="shared" si="90"/>
        <v>F10</v>
      </c>
      <c r="R254" s="282" t="str">
        <f>IF(OR(Q254='Adicional - Op 2'!$A$6,Q254='Adicional - Op 2'!$A$7, Q254='Adicional - Op 2'!$A$8,Q254='Adicional - Op 2'!$A$9,Q254='Adicional - Op 2'!$A$10,Q254='Adicional - Op 2'!$A$11,Q254='Adicional - Op 2'!$A$12,Q254='Adicional - Op 2'!$A$13,Q254='Adicional - Op 2'!$A$14), "A", "")</f>
        <v/>
      </c>
      <c r="S254" s="282" t="str">
        <f>IF(OR(Q254='Adicional - Op 2'!$A$15,Q254='Adicional - Op 2'!$A$16,Q254='Adicional - Op 2'!$A$17,Q254='Adicional - Op 2'!$A$18,Q254='Adicional - Op 2'!$A$19,Q254='Adicional - Op 2'!$A$20,Q254='Adicional - Op 2'!$A$21,Q254='Adicional - Op 2'!$A$22,Q254='Adicional - Op 2'!$A$23,Q254='Adicional - Op 2'!$A$24,Q254='Adicional - Op 2'!$A$25,Q254='Adicional - Op 2'!$A$26,Q254='Adicional - Op 2'!$A$27,Q254='Adicional - Op 2'!$A$28,Q254='Adicional - Op 2'!$A$29,Q254='Adicional - Op 2'!$A$30),"B","")</f>
        <v/>
      </c>
      <c r="T254" s="282" t="str">
        <f>IF(OR(Q254='Adicional - Op 2'!$A$31,Q254='Adicional - Op 2'!$A$32,Q254='Adicional - Op 2'!$A$33,Q254='Adicional - Op 2'!$A$34),"C","")</f>
        <v/>
      </c>
      <c r="U254" s="282" t="str">
        <f>IF(OR(Q254='Adicional - Op 2'!$A$35,Q254='Adicional - Op 2'!$A$36,Q254='Adicional - Op 2'!$A$37),"D","")</f>
        <v/>
      </c>
      <c r="V254" s="282" t="str">
        <f>IF(OR(Q254='Adicional - Op 2'!$A$38,Q254='Adicional - Op 2'!$A$39,Q254='Adicional - Op 2'!$A$40,Q254='Adicional - Op 2'!$A$41,Q254='Adicional - Op 2'!$A$42,Q254='Adicional - Op 2'!$A$43),"E","")</f>
        <v/>
      </c>
      <c r="W254" s="282" t="str">
        <f>IF(OR(Q254='Adicional - Op 2'!$A$44,Q254='Adicional - Op 2'!$A$45),"F","")</f>
        <v>F</v>
      </c>
      <c r="X254" s="295" t="str">
        <f t="shared" si="91"/>
        <v>F</v>
      </c>
      <c r="Y254" s="296" t="str">
        <f>IF(P254=X254, "OK", MAL)</f>
        <v>OK</v>
      </c>
      <c r="Z254" s="73">
        <v>13319</v>
      </c>
      <c r="AA254" s="17">
        <v>11428</v>
      </c>
      <c r="AB254" s="17">
        <v>10255</v>
      </c>
      <c r="AC254" s="17">
        <v>8262</v>
      </c>
      <c r="AD254" s="17">
        <v>6704</v>
      </c>
      <c r="AE254" s="20">
        <v>5060</v>
      </c>
      <c r="AF254" s="70" t="str">
        <f t="shared" si="68"/>
        <v>5</v>
      </c>
      <c r="AG254" s="61" t="str">
        <f t="shared" si="69"/>
        <v>5</v>
      </c>
      <c r="AH254" s="61" t="str">
        <f t="shared" si="70"/>
        <v>5</v>
      </c>
      <c r="AI254" s="61" t="str">
        <f t="shared" si="71"/>
        <v>6</v>
      </c>
      <c r="AJ254" s="61" t="str">
        <f t="shared" si="72"/>
        <v>6</v>
      </c>
      <c r="AK254" s="62" t="str">
        <f t="shared" si="73"/>
        <v>6</v>
      </c>
      <c r="AL254" s="77">
        <f t="shared" si="74"/>
        <v>1.7275614339981802</v>
      </c>
      <c r="AM254" s="78">
        <f t="shared" si="75"/>
        <v>1.0347954256749909</v>
      </c>
      <c r="AN254" s="78">
        <f t="shared" si="76"/>
        <v>2.0674713348116902</v>
      </c>
      <c r="AO254" s="78">
        <f t="shared" si="77"/>
        <v>2.1116087557355812</v>
      </c>
      <c r="AP254" s="79">
        <f t="shared" si="78"/>
        <v>2.8533280615512266</v>
      </c>
      <c r="AQ254" s="1" t="str">
        <f t="shared" si="79"/>
        <v>Pampeana5</v>
      </c>
      <c r="AR254" s="1" t="str">
        <f t="shared" si="80"/>
        <v>Buenos Aires5</v>
      </c>
      <c r="AS254" s="1" t="str">
        <f t="shared" si="81"/>
        <v>Intermedias</v>
      </c>
      <c r="AT254" s="1" t="str">
        <f t="shared" si="82"/>
        <v>Pampeana</v>
      </c>
      <c r="AU254" s="1" t="str">
        <f t="shared" si="83"/>
        <v>IntermediasPampeana</v>
      </c>
    </row>
    <row r="255" spans="1:47" x14ac:dyDescent="0.25">
      <c r="A255" s="5" t="s">
        <v>491</v>
      </c>
      <c r="B255" s="6" t="s">
        <v>487</v>
      </c>
      <c r="C255" s="6" t="s">
        <v>486</v>
      </c>
      <c r="D255" s="3" t="str">
        <f>VLOOKUP(C255,Regiones!B$4:C$27,2)</f>
        <v>Noroeste</v>
      </c>
      <c r="E255" s="16"/>
      <c r="F255" s="16"/>
      <c r="G255" s="16"/>
      <c r="H255" s="16" t="s">
        <v>4</v>
      </c>
      <c r="I255" s="16" t="s">
        <v>203</v>
      </c>
      <c r="J255" s="16" t="s">
        <v>6</v>
      </c>
      <c r="K255" s="58"/>
      <c r="L255" s="4" t="s">
        <v>6</v>
      </c>
      <c r="M255" s="289">
        <v>10</v>
      </c>
      <c r="N255" s="281" t="str">
        <f t="shared" si="88"/>
        <v>F10</v>
      </c>
      <c r="O255" s="282" t="str">
        <f>VLOOKUP(N255,'Adicional - Op 1'!$A$3:$B$79,2)</f>
        <v>F</v>
      </c>
      <c r="P255" s="293" t="str">
        <f t="shared" si="89"/>
        <v>F</v>
      </c>
      <c r="Q255" s="294" t="str">
        <f t="shared" si="90"/>
        <v>F10</v>
      </c>
      <c r="R255" s="282" t="str">
        <f>IF(OR(Q255='Adicional - Op 2'!$A$6,Q255='Adicional - Op 2'!$A$7, Q255='Adicional - Op 2'!$A$8,Q255='Adicional - Op 2'!$A$9,Q255='Adicional - Op 2'!$A$10,Q255='Adicional - Op 2'!$A$11,Q255='Adicional - Op 2'!$A$12,Q255='Adicional - Op 2'!$A$13,Q255='Adicional - Op 2'!$A$14), "A", "")</f>
        <v/>
      </c>
      <c r="S255" s="282" t="str">
        <f>IF(OR(Q255='Adicional - Op 2'!$A$15,Q255='Adicional - Op 2'!$A$16,Q255='Adicional - Op 2'!$A$17,Q255='Adicional - Op 2'!$A$18,Q255='Adicional - Op 2'!$A$19,Q255='Adicional - Op 2'!$A$20,Q255='Adicional - Op 2'!$A$21,Q255='Adicional - Op 2'!$A$22,Q255='Adicional - Op 2'!$A$23,Q255='Adicional - Op 2'!$A$24,Q255='Adicional - Op 2'!$A$25,Q255='Adicional - Op 2'!$A$26,Q255='Adicional - Op 2'!$A$27,Q255='Adicional - Op 2'!$A$28,Q255='Adicional - Op 2'!$A$29,Q255='Adicional - Op 2'!$A$30),"B","")</f>
        <v/>
      </c>
      <c r="T255" s="282" t="str">
        <f>IF(OR(Q255='Adicional - Op 2'!$A$31,Q255='Adicional - Op 2'!$A$32,Q255='Adicional - Op 2'!$A$33,Q255='Adicional - Op 2'!$A$34),"C","")</f>
        <v/>
      </c>
      <c r="U255" s="282" t="str">
        <f>IF(OR(Q255='Adicional - Op 2'!$A$35,Q255='Adicional - Op 2'!$A$36,Q255='Adicional - Op 2'!$A$37),"D","")</f>
        <v/>
      </c>
      <c r="V255" s="282" t="str">
        <f>IF(OR(Q255='Adicional - Op 2'!$A$38,Q255='Adicional - Op 2'!$A$39,Q255='Adicional - Op 2'!$A$40,Q255='Adicional - Op 2'!$A$41,Q255='Adicional - Op 2'!$A$42,Q255='Adicional - Op 2'!$A$43),"E","")</f>
        <v/>
      </c>
      <c r="W255" s="282" t="str">
        <f>IF(OR(Q255='Adicional - Op 2'!$A$44,Q255='Adicional - Op 2'!$A$45),"F","")</f>
        <v>F</v>
      </c>
      <c r="X255" s="295" t="str">
        <f t="shared" si="91"/>
        <v>F</v>
      </c>
      <c r="Y255" s="296" t="str">
        <f>IF(P255=X255, "OK", MAL)</f>
        <v>OK</v>
      </c>
      <c r="Z255" s="73">
        <v>13300</v>
      </c>
      <c r="AA255" s="17">
        <v>11878</v>
      </c>
      <c r="AB255" s="17">
        <v>10217</v>
      </c>
      <c r="AC255" s="17">
        <v>7107</v>
      </c>
      <c r="AD255" s="17">
        <v>2892</v>
      </c>
      <c r="AE255" s="20">
        <v>1676</v>
      </c>
      <c r="AF255" s="70" t="str">
        <f t="shared" si="68"/>
        <v>5</v>
      </c>
      <c r="AG255" s="61" t="str">
        <f t="shared" si="69"/>
        <v>5</v>
      </c>
      <c r="AH255" s="61" t="str">
        <f t="shared" si="70"/>
        <v>5</v>
      </c>
      <c r="AI255" s="61" t="str">
        <f t="shared" si="71"/>
        <v>6</v>
      </c>
      <c r="AJ255" s="61" t="str">
        <f t="shared" si="72"/>
        <v>7</v>
      </c>
      <c r="AK255" s="62" t="str">
        <f t="shared" si="73"/>
        <v>7</v>
      </c>
      <c r="AL255" s="77">
        <f t="shared" si="74"/>
        <v>1.2728660190548275</v>
      </c>
      <c r="AM255" s="78">
        <f t="shared" si="75"/>
        <v>1.4421918270724092</v>
      </c>
      <c r="AN255" s="78">
        <f t="shared" si="76"/>
        <v>3.496998147875241</v>
      </c>
      <c r="AO255" s="78">
        <f t="shared" si="77"/>
        <v>9.4079303603071338</v>
      </c>
      <c r="AP255" s="79">
        <f t="shared" si="78"/>
        <v>5.6069323331548189</v>
      </c>
      <c r="AQ255" s="1" t="str">
        <f t="shared" si="79"/>
        <v>Noroeste5</v>
      </c>
      <c r="AR255" s="1" t="str">
        <f t="shared" si="80"/>
        <v>Jujuy5</v>
      </c>
      <c r="AS255" s="1" t="str">
        <f t="shared" si="81"/>
        <v>Intermedias</v>
      </c>
      <c r="AT255" s="1" t="str">
        <f t="shared" si="82"/>
        <v>Resto Extra Pampeana</v>
      </c>
      <c r="AU255" s="1" t="str">
        <f t="shared" si="83"/>
        <v>IntermediasResto Extra Pampeana</v>
      </c>
    </row>
    <row r="256" spans="1:47" x14ac:dyDescent="0.25">
      <c r="A256" s="5" t="s">
        <v>101</v>
      </c>
      <c r="B256" s="6" t="s">
        <v>101</v>
      </c>
      <c r="C256" s="6" t="s">
        <v>36</v>
      </c>
      <c r="D256" s="3" t="str">
        <f>VLOOKUP(C256,Regiones!B$4:C$27,2)</f>
        <v>Pampeana</v>
      </c>
      <c r="E256" s="16"/>
      <c r="F256" s="16"/>
      <c r="G256" s="16"/>
      <c r="H256" s="16"/>
      <c r="I256" s="16" t="s">
        <v>203</v>
      </c>
      <c r="J256" s="16" t="s">
        <v>6</v>
      </c>
      <c r="K256" s="58"/>
      <c r="L256" s="4" t="s">
        <v>6</v>
      </c>
      <c r="M256" s="289">
        <v>10</v>
      </c>
      <c r="N256" s="281" t="str">
        <f t="shared" si="88"/>
        <v>F10</v>
      </c>
      <c r="O256" s="282" t="str">
        <f>VLOOKUP(N256,'Adicional - Op 1'!$A$3:$B$79,2)</f>
        <v>F</v>
      </c>
      <c r="P256" s="293" t="str">
        <f t="shared" si="89"/>
        <v>F</v>
      </c>
      <c r="Q256" s="294" t="str">
        <f t="shared" si="90"/>
        <v>F10</v>
      </c>
      <c r="R256" s="282" t="str">
        <f>IF(OR(Q256='Adicional - Op 2'!$A$6,Q256='Adicional - Op 2'!$A$7, Q256='Adicional - Op 2'!$A$8,Q256='Adicional - Op 2'!$A$9,Q256='Adicional - Op 2'!$A$10,Q256='Adicional - Op 2'!$A$11,Q256='Adicional - Op 2'!$A$12,Q256='Adicional - Op 2'!$A$13,Q256='Adicional - Op 2'!$A$14), "A", "")</f>
        <v/>
      </c>
      <c r="S256" s="282" t="str">
        <f>IF(OR(Q256='Adicional - Op 2'!$A$15,Q256='Adicional - Op 2'!$A$16,Q256='Adicional - Op 2'!$A$17,Q256='Adicional - Op 2'!$A$18,Q256='Adicional - Op 2'!$A$19,Q256='Adicional - Op 2'!$A$20,Q256='Adicional - Op 2'!$A$21,Q256='Adicional - Op 2'!$A$22,Q256='Adicional - Op 2'!$A$23,Q256='Adicional - Op 2'!$A$24,Q256='Adicional - Op 2'!$A$25,Q256='Adicional - Op 2'!$A$26,Q256='Adicional - Op 2'!$A$27,Q256='Adicional - Op 2'!$A$28,Q256='Adicional - Op 2'!$A$29,Q256='Adicional - Op 2'!$A$30),"B","")</f>
        <v/>
      </c>
      <c r="T256" s="282" t="str">
        <f>IF(OR(Q256='Adicional - Op 2'!$A$31,Q256='Adicional - Op 2'!$A$32,Q256='Adicional - Op 2'!$A$33,Q256='Adicional - Op 2'!$A$34),"C","")</f>
        <v/>
      </c>
      <c r="U256" s="282" t="str">
        <f>IF(OR(Q256='Adicional - Op 2'!$A$35,Q256='Adicional - Op 2'!$A$36,Q256='Adicional - Op 2'!$A$37),"D","")</f>
        <v/>
      </c>
      <c r="V256" s="282" t="str">
        <f>IF(OR(Q256='Adicional - Op 2'!$A$38,Q256='Adicional - Op 2'!$A$39,Q256='Adicional - Op 2'!$A$40,Q256='Adicional - Op 2'!$A$41,Q256='Adicional - Op 2'!$A$42,Q256='Adicional - Op 2'!$A$43),"E","")</f>
        <v/>
      </c>
      <c r="W256" s="282" t="str">
        <f>IF(OR(Q256='Adicional - Op 2'!$A$44,Q256='Adicional - Op 2'!$A$45),"F","")</f>
        <v>F</v>
      </c>
      <c r="X256" s="295" t="str">
        <f t="shared" si="91"/>
        <v>F</v>
      </c>
      <c r="Y256" s="296" t="str">
        <f>IF(P256=X256, "OK", MAL)</f>
        <v>OK</v>
      </c>
      <c r="Z256" s="73">
        <v>13224</v>
      </c>
      <c r="AA256" s="17">
        <v>11562</v>
      </c>
      <c r="AB256" s="17">
        <v>8862</v>
      </c>
      <c r="AC256" s="17">
        <v>7035</v>
      </c>
      <c r="AD256" s="17">
        <v>5973</v>
      </c>
      <c r="AE256" s="20">
        <v>5431</v>
      </c>
      <c r="AF256" s="70" t="str">
        <f t="shared" si="68"/>
        <v>5</v>
      </c>
      <c r="AG256" s="61" t="str">
        <f t="shared" si="69"/>
        <v>5</v>
      </c>
      <c r="AH256" s="61" t="str">
        <f t="shared" si="70"/>
        <v>6</v>
      </c>
      <c r="AI256" s="61" t="str">
        <f t="shared" si="71"/>
        <v>6</v>
      </c>
      <c r="AJ256" s="61" t="str">
        <f t="shared" si="72"/>
        <v>6</v>
      </c>
      <c r="AK256" s="62" t="str">
        <f t="shared" si="73"/>
        <v>6</v>
      </c>
      <c r="AL256" s="77">
        <f t="shared" si="74"/>
        <v>1.5136853269570885</v>
      </c>
      <c r="AM256" s="78">
        <f t="shared" si="75"/>
        <v>2.5602813024264361</v>
      </c>
      <c r="AN256" s="78">
        <f t="shared" si="76"/>
        <v>2.2103892063973878</v>
      </c>
      <c r="AO256" s="78">
        <f t="shared" si="77"/>
        <v>1.6499475074812944</v>
      </c>
      <c r="AP256" s="79">
        <f t="shared" si="78"/>
        <v>0.95579920892844061</v>
      </c>
      <c r="AQ256" s="1" t="str">
        <f t="shared" si="79"/>
        <v>Pampeana5</v>
      </c>
      <c r="AR256" s="1" t="str">
        <f t="shared" si="80"/>
        <v>Buenos Aires5</v>
      </c>
      <c r="AS256" s="1" t="str">
        <f t="shared" si="81"/>
        <v>Intermedias</v>
      </c>
      <c r="AT256" s="1" t="str">
        <f t="shared" si="82"/>
        <v>Pampeana</v>
      </c>
      <c r="AU256" s="1" t="str">
        <f t="shared" si="83"/>
        <v>IntermediasPampeana</v>
      </c>
    </row>
    <row r="257" spans="1:47" x14ac:dyDescent="0.25">
      <c r="A257" s="5" t="s">
        <v>1252</v>
      </c>
      <c r="B257" s="6" t="s">
        <v>586</v>
      </c>
      <c r="C257" s="6" t="s">
        <v>582</v>
      </c>
      <c r="D257" s="3" t="str">
        <f>VLOOKUP(C257,Regiones!B$4:C$27,2)</f>
        <v>Cuyo</v>
      </c>
      <c r="E257" s="16" t="s">
        <v>2</v>
      </c>
      <c r="F257" s="16"/>
      <c r="G257" s="16"/>
      <c r="H257" s="16" t="s">
        <v>4</v>
      </c>
      <c r="I257" s="16" t="s">
        <v>13</v>
      </c>
      <c r="J257" s="16" t="s">
        <v>21</v>
      </c>
      <c r="K257" s="58"/>
      <c r="L257" s="4" t="s">
        <v>281</v>
      </c>
      <c r="M257" s="289">
        <v>10</v>
      </c>
      <c r="N257" s="281" t="str">
        <f t="shared" si="88"/>
        <v>B10</v>
      </c>
      <c r="O257" s="282" t="str">
        <f>VLOOKUP(N257,'Adicional - Op 1'!$A$3:$B$79,2)</f>
        <v>B</v>
      </c>
      <c r="P257" s="293" t="str">
        <f>IF(O257=0, "", O257)</f>
        <v>B</v>
      </c>
      <c r="Q257" s="294" t="str">
        <f t="shared" si="90"/>
        <v>B10</v>
      </c>
      <c r="R257" s="282" t="str">
        <f>IF(OR(Q257='Adicional - Op 2'!$A$6,Q257='Adicional - Op 2'!$A$7, Q257='Adicional - Op 2'!$A$8,Q257='Adicional - Op 2'!$A$9,Q257='Adicional - Op 2'!$A$10,Q257='Adicional - Op 2'!$A$11,Q257='Adicional - Op 2'!$A$12,Q257='Adicional - Op 2'!$A$13,Q257='Adicional - Op 2'!$A$14), "A", "")</f>
        <v/>
      </c>
      <c r="S257" s="282" t="str">
        <f>IF(OR(Q257='Adicional - Op 2'!$A$15,Q257='Adicional - Op 2'!$A$16,Q257='Adicional - Op 2'!$A$17,Q257='Adicional - Op 2'!$A$18,Q257='Adicional - Op 2'!$A$19,Q257='Adicional - Op 2'!$A$20,Q257='Adicional - Op 2'!$A$21,Q257='Adicional - Op 2'!$A$22,Q257='Adicional - Op 2'!$A$23,Q257='Adicional - Op 2'!$A$24,Q257='Adicional - Op 2'!$A$25,Q257='Adicional - Op 2'!$A$26,Q257='Adicional - Op 2'!$A$27,Q257='Adicional - Op 2'!$A$28,Q257='Adicional - Op 2'!$A$29,Q257='Adicional - Op 2'!$A$30),"B","")</f>
        <v>B</v>
      </c>
      <c r="T257" s="282" t="str">
        <f>IF(OR(Q257='Adicional - Op 2'!$A$31,Q257='Adicional - Op 2'!$A$32,Q257='Adicional - Op 2'!$A$33,Q257='Adicional - Op 2'!$A$34),"C","")</f>
        <v/>
      </c>
      <c r="U257" s="282" t="str">
        <f>IF(OR(Q257='Adicional - Op 2'!$A$35,Q257='Adicional - Op 2'!$A$36,Q257='Adicional - Op 2'!$A$37),"D","")</f>
        <v/>
      </c>
      <c r="V257" s="282" t="str">
        <f>IF(OR(Q257='Adicional - Op 2'!$A$38,Q257='Adicional - Op 2'!$A$39,Q257='Adicional - Op 2'!$A$40,Q257='Adicional - Op 2'!$A$41,Q257='Adicional - Op 2'!$A$42,Q257='Adicional - Op 2'!$A$43),"E","")</f>
        <v/>
      </c>
      <c r="W257" s="282" t="str">
        <f>IF(OR(Q257='Adicional - Op 2'!$A$44,Q257='Adicional - Op 2'!$A$45),"F","")</f>
        <v/>
      </c>
      <c r="X257" s="295" t="str">
        <f t="shared" si="91"/>
        <v>B</v>
      </c>
      <c r="Y257" s="296" t="str">
        <f>IF(P257=X257, "OK", MAL)</f>
        <v>OK</v>
      </c>
      <c r="Z257" s="73">
        <v>13218</v>
      </c>
      <c r="AA257" s="17">
        <v>11687</v>
      </c>
      <c r="AB257" s="17">
        <v>8163</v>
      </c>
      <c r="AC257" s="17">
        <v>4095</v>
      </c>
      <c r="AD257" s="17">
        <v>2949</v>
      </c>
      <c r="AE257" s="20">
        <v>2251</v>
      </c>
      <c r="AF257" s="70" t="str">
        <f t="shared" si="68"/>
        <v>5</v>
      </c>
      <c r="AG257" s="61" t="str">
        <f t="shared" si="69"/>
        <v>5</v>
      </c>
      <c r="AH257" s="61" t="str">
        <f t="shared" si="70"/>
        <v>6</v>
      </c>
      <c r="AI257" s="61" t="str">
        <f t="shared" si="71"/>
        <v>7</v>
      </c>
      <c r="AJ257" s="61" t="str">
        <f t="shared" si="72"/>
        <v>7</v>
      </c>
      <c r="AK257" s="62" t="str">
        <f t="shared" si="73"/>
        <v>7</v>
      </c>
      <c r="AL257" s="77">
        <f t="shared" si="74"/>
        <v>1.3865087075766751</v>
      </c>
      <c r="AM257" s="78">
        <f t="shared" si="75"/>
        <v>3.4701187426053188</v>
      </c>
      <c r="AN257" s="78">
        <f t="shared" si="76"/>
        <v>6.7507224748216039</v>
      </c>
      <c r="AO257" s="78">
        <f t="shared" si="77"/>
        <v>3.3374911291568701</v>
      </c>
      <c r="AP257" s="79">
        <f t="shared" si="78"/>
        <v>2.7377210199210995</v>
      </c>
      <c r="AQ257" s="1" t="str">
        <f t="shared" si="79"/>
        <v>Cuyo5</v>
      </c>
      <c r="AR257" s="1" t="str">
        <f t="shared" si="80"/>
        <v>Mendoza5</v>
      </c>
      <c r="AS257" s="1" t="str">
        <f t="shared" si="81"/>
        <v>Intermedias</v>
      </c>
      <c r="AT257" s="1" t="str">
        <f t="shared" si="82"/>
        <v>Resto Extra Pampeana</v>
      </c>
      <c r="AU257" s="1" t="str">
        <f t="shared" si="83"/>
        <v>IntermediasResto Extra Pampeana</v>
      </c>
    </row>
    <row r="258" spans="1:47" x14ac:dyDescent="0.25">
      <c r="A258" s="60" t="s">
        <v>1253</v>
      </c>
      <c r="B258" s="9" t="s">
        <v>739</v>
      </c>
      <c r="C258" s="9" t="s">
        <v>740</v>
      </c>
      <c r="D258" s="3" t="str">
        <f>VLOOKUP(C258,Regiones!B$4:C$27,2)</f>
        <v>Centro</v>
      </c>
      <c r="E258" s="44"/>
      <c r="F258" s="44"/>
      <c r="G258" s="44" t="s">
        <v>20</v>
      </c>
      <c r="H258" s="44"/>
      <c r="I258" s="44"/>
      <c r="J258" s="44"/>
      <c r="K258" s="58"/>
      <c r="L258" s="54" t="s">
        <v>943</v>
      </c>
      <c r="M258" s="290">
        <v>4</v>
      </c>
      <c r="N258" s="281" t="str">
        <f t="shared" ref="N258:N321" si="92">CONCATENATE(L258,M258)</f>
        <v>N4</v>
      </c>
      <c r="O258" s="282" t="str">
        <f>VLOOKUP(N258,'Adicional - Op 1'!$A$3:$B$79,2)</f>
        <v>E</v>
      </c>
      <c r="P258" s="293" t="str">
        <f t="shared" ref="P258:P321" si="93">IF(O258=0, "", O258)</f>
        <v>E</v>
      </c>
      <c r="Q258" s="294" t="str">
        <f t="shared" ref="Q258:Q321" si="94">CONCATENATE(L258,M258)</f>
        <v>N4</v>
      </c>
      <c r="R258" s="282" t="str">
        <f>IF(OR(Q258='Adicional - Op 2'!$A$6,Q258='Adicional - Op 2'!$A$7, Q258='Adicional - Op 2'!$A$8,Q258='Adicional - Op 2'!$A$9,Q258='Adicional - Op 2'!$A$10,Q258='Adicional - Op 2'!$A$11,Q258='Adicional - Op 2'!$A$12,Q258='Adicional - Op 2'!$A$13,Q258='Adicional - Op 2'!$A$14), "A", "")</f>
        <v/>
      </c>
      <c r="S258" s="282" t="str">
        <f>IF(OR(Q258='Adicional - Op 2'!$A$15,Q258='Adicional - Op 2'!$A$16,Q258='Adicional - Op 2'!$A$17,Q258='Adicional - Op 2'!$A$18,Q258='Adicional - Op 2'!$A$19,Q258='Adicional - Op 2'!$A$20,Q258='Adicional - Op 2'!$A$21,Q258='Adicional - Op 2'!$A$22,Q258='Adicional - Op 2'!$A$23,Q258='Adicional - Op 2'!$A$24,Q258='Adicional - Op 2'!$A$25,Q258='Adicional - Op 2'!$A$26,Q258='Adicional - Op 2'!$A$27,Q258='Adicional - Op 2'!$A$28,Q258='Adicional - Op 2'!$A$29,Q258='Adicional - Op 2'!$A$30),"B","")</f>
        <v/>
      </c>
      <c r="T258" s="282" t="str">
        <f>IF(OR(Q258='Adicional - Op 2'!$A$31,Q258='Adicional - Op 2'!$A$32,Q258='Adicional - Op 2'!$A$33,Q258='Adicional - Op 2'!$A$34),"C","")</f>
        <v/>
      </c>
      <c r="U258" s="282" t="str">
        <f>IF(OR(Q258='Adicional - Op 2'!$A$35,Q258='Adicional - Op 2'!$A$36,Q258='Adicional - Op 2'!$A$37),"D","")</f>
        <v/>
      </c>
      <c r="V258" s="282" t="str">
        <f>IF(OR(Q258='Adicional - Op 2'!$A$38,Q258='Adicional - Op 2'!$A$39,Q258='Adicional - Op 2'!$A$40,Q258='Adicional - Op 2'!$A$41,Q258='Adicional - Op 2'!$A$42,Q258='Adicional - Op 2'!$A$43),"E","")</f>
        <v>E</v>
      </c>
      <c r="W258" s="282" t="str">
        <f>IF(OR(Q258='Adicional - Op 2'!$A$44,Q258='Adicional - Op 2'!$A$45),"F","")</f>
        <v/>
      </c>
      <c r="X258" s="295" t="str">
        <f t="shared" ref="X258:X321" si="95">CONCATENATE(R258,S258,T258,U258,V258,W258)</f>
        <v>E</v>
      </c>
      <c r="Y258" s="296" t="str">
        <f>IF(P258=X258, "OK", MAL)</f>
        <v>OK</v>
      </c>
      <c r="Z258" s="74">
        <v>13182</v>
      </c>
      <c r="AA258" s="12"/>
      <c r="AB258" s="12"/>
      <c r="AC258" s="12"/>
      <c r="AD258" s="12"/>
      <c r="AE258" s="13"/>
      <c r="AF258" s="70" t="str">
        <f t="shared" si="68"/>
        <v>5</v>
      </c>
      <c r="AG258" s="61" t="str">
        <f t="shared" si="69"/>
        <v/>
      </c>
      <c r="AH258" s="61" t="str">
        <f t="shared" si="70"/>
        <v/>
      </c>
      <c r="AI258" s="61" t="str">
        <f t="shared" si="71"/>
        <v/>
      </c>
      <c r="AJ258" s="61" t="str">
        <f t="shared" si="72"/>
        <v/>
      </c>
      <c r="AK258" s="62" t="str">
        <f t="shared" si="73"/>
        <v/>
      </c>
      <c r="AL258" s="77" t="str">
        <f t="shared" si="74"/>
        <v/>
      </c>
      <c r="AM258" s="78" t="str">
        <f t="shared" si="75"/>
        <v/>
      </c>
      <c r="AN258" s="78" t="str">
        <f t="shared" si="76"/>
        <v/>
      </c>
      <c r="AO258" s="78" t="str">
        <f t="shared" si="77"/>
        <v/>
      </c>
      <c r="AP258" s="79" t="str">
        <f t="shared" si="78"/>
        <v/>
      </c>
      <c r="AQ258" s="1" t="str">
        <f t="shared" si="79"/>
        <v>Centro5</v>
      </c>
      <c r="AR258" s="1" t="str">
        <f t="shared" si="80"/>
        <v>San Luis5</v>
      </c>
      <c r="AS258" s="1" t="str">
        <f t="shared" si="81"/>
        <v>Intermedias</v>
      </c>
      <c r="AT258" s="1" t="str">
        <f t="shared" si="82"/>
        <v>Resto Extra Pampeana</v>
      </c>
      <c r="AU258" s="1" t="str">
        <f t="shared" si="83"/>
        <v>IntermediasResto Extra Pampeana</v>
      </c>
    </row>
    <row r="259" spans="1:47" x14ac:dyDescent="0.25">
      <c r="A259" s="21" t="s">
        <v>300</v>
      </c>
      <c r="B259" s="18" t="s">
        <v>288</v>
      </c>
      <c r="C259" s="18" t="s">
        <v>276</v>
      </c>
      <c r="D259" s="3" t="str">
        <f>VLOOKUP(C259,Regiones!B$4:C$27,2)</f>
        <v>Centro</v>
      </c>
      <c r="E259" s="19"/>
      <c r="F259" s="19"/>
      <c r="G259" s="19"/>
      <c r="H259" s="19" t="s">
        <v>4</v>
      </c>
      <c r="I259" s="19" t="s">
        <v>203</v>
      </c>
      <c r="J259" s="19" t="s">
        <v>6</v>
      </c>
      <c r="K259" s="58"/>
      <c r="L259" s="52" t="s">
        <v>6</v>
      </c>
      <c r="M259" s="289">
        <v>10</v>
      </c>
      <c r="N259" s="281" t="str">
        <f t="shared" si="92"/>
        <v>F10</v>
      </c>
      <c r="O259" s="282" t="str">
        <f>VLOOKUP(N259,'Adicional - Op 1'!$A$3:$B$79,2)</f>
        <v>F</v>
      </c>
      <c r="P259" s="293" t="str">
        <f t="shared" si="93"/>
        <v>F</v>
      </c>
      <c r="Q259" s="294" t="str">
        <f t="shared" si="94"/>
        <v>F10</v>
      </c>
      <c r="R259" s="282" t="str">
        <f>IF(OR(Q259='Adicional - Op 2'!$A$6,Q259='Adicional - Op 2'!$A$7, Q259='Adicional - Op 2'!$A$8,Q259='Adicional - Op 2'!$A$9,Q259='Adicional - Op 2'!$A$10,Q259='Adicional - Op 2'!$A$11,Q259='Adicional - Op 2'!$A$12,Q259='Adicional - Op 2'!$A$13,Q259='Adicional - Op 2'!$A$14), "A", "")</f>
        <v/>
      </c>
      <c r="S259" s="282" t="str">
        <f>IF(OR(Q259='Adicional - Op 2'!$A$15,Q259='Adicional - Op 2'!$A$16,Q259='Adicional - Op 2'!$A$17,Q259='Adicional - Op 2'!$A$18,Q259='Adicional - Op 2'!$A$19,Q259='Adicional - Op 2'!$A$20,Q259='Adicional - Op 2'!$A$21,Q259='Adicional - Op 2'!$A$22,Q259='Adicional - Op 2'!$A$23,Q259='Adicional - Op 2'!$A$24,Q259='Adicional - Op 2'!$A$25,Q259='Adicional - Op 2'!$A$26,Q259='Adicional - Op 2'!$A$27,Q259='Adicional - Op 2'!$A$28,Q259='Adicional - Op 2'!$A$29,Q259='Adicional - Op 2'!$A$30),"B","")</f>
        <v/>
      </c>
      <c r="T259" s="282" t="str">
        <f>IF(OR(Q259='Adicional - Op 2'!$A$31,Q259='Adicional - Op 2'!$A$32,Q259='Adicional - Op 2'!$A$33,Q259='Adicional - Op 2'!$A$34),"C","")</f>
        <v/>
      </c>
      <c r="U259" s="282" t="str">
        <f>IF(OR(Q259='Adicional - Op 2'!$A$35,Q259='Adicional - Op 2'!$A$36,Q259='Adicional - Op 2'!$A$37),"D","")</f>
        <v/>
      </c>
      <c r="V259" s="282" t="str">
        <f>IF(OR(Q259='Adicional - Op 2'!$A$38,Q259='Adicional - Op 2'!$A$39,Q259='Adicional - Op 2'!$A$40,Q259='Adicional - Op 2'!$A$41,Q259='Adicional - Op 2'!$A$42,Q259='Adicional - Op 2'!$A$43),"E","")</f>
        <v/>
      </c>
      <c r="W259" s="282" t="str">
        <f>IF(OR(Q259='Adicional - Op 2'!$A$44,Q259='Adicional - Op 2'!$A$45),"F","")</f>
        <v>F</v>
      </c>
      <c r="X259" s="295" t="str">
        <f t="shared" si="95"/>
        <v>F</v>
      </c>
      <c r="Y259" s="296" t="str">
        <f>IF(P259=X259, "OK", MAL)</f>
        <v>OK</v>
      </c>
      <c r="Z259" s="73">
        <v>13180</v>
      </c>
      <c r="AA259" s="17">
        <v>12660</v>
      </c>
      <c r="AB259" s="17">
        <v>11532</v>
      </c>
      <c r="AC259" s="17">
        <v>10043</v>
      </c>
      <c r="AD259" s="17">
        <v>8290</v>
      </c>
      <c r="AE259" s="20">
        <v>6557</v>
      </c>
      <c r="AF259" s="70" t="str">
        <f t="shared" si="68"/>
        <v>5</v>
      </c>
      <c r="AG259" s="61" t="str">
        <f t="shared" si="69"/>
        <v>5</v>
      </c>
      <c r="AH259" s="61" t="str">
        <f t="shared" si="70"/>
        <v>5</v>
      </c>
      <c r="AI259" s="61" t="str">
        <f t="shared" si="71"/>
        <v>5</v>
      </c>
      <c r="AJ259" s="61" t="str">
        <f t="shared" si="72"/>
        <v>6</v>
      </c>
      <c r="AK259" s="62" t="str">
        <f t="shared" si="73"/>
        <v>6</v>
      </c>
      <c r="AL259" s="77">
        <f t="shared" si="74"/>
        <v>0.45127371428918772</v>
      </c>
      <c r="AM259" s="78">
        <f t="shared" si="75"/>
        <v>0.89103408783830429</v>
      </c>
      <c r="AN259" s="78">
        <f t="shared" si="76"/>
        <v>1.3177920539137318</v>
      </c>
      <c r="AO259" s="78">
        <f t="shared" si="77"/>
        <v>1.9367758521561786</v>
      </c>
      <c r="AP259" s="79">
        <f t="shared" si="78"/>
        <v>2.3728831732066977</v>
      </c>
      <c r="AQ259" s="1" t="str">
        <f t="shared" si="79"/>
        <v>Centro5</v>
      </c>
      <c r="AR259" s="1" t="str">
        <f t="shared" si="80"/>
        <v>Córdoba5</v>
      </c>
      <c r="AS259" s="1" t="str">
        <f t="shared" si="81"/>
        <v>Intermedias</v>
      </c>
      <c r="AT259" s="1" t="str">
        <f t="shared" si="82"/>
        <v>Resto Extra Pampeana</v>
      </c>
      <c r="AU259" s="1" t="str">
        <f t="shared" si="83"/>
        <v>IntermediasResto Extra Pampeana</v>
      </c>
    </row>
    <row r="260" spans="1:47" x14ac:dyDescent="0.25">
      <c r="A260" s="60" t="s">
        <v>642</v>
      </c>
      <c r="B260" s="9" t="s">
        <v>642</v>
      </c>
      <c r="C260" s="9" t="s">
        <v>639</v>
      </c>
      <c r="D260" s="3" t="str">
        <f>VLOOKUP(C260,Regiones!B$4:C$27,2)</f>
        <v>Comahue</v>
      </c>
      <c r="E260" s="10"/>
      <c r="F260" s="10"/>
      <c r="G260" s="10" t="s">
        <v>4</v>
      </c>
      <c r="H260" s="10"/>
      <c r="I260" s="10" t="s">
        <v>203</v>
      </c>
      <c r="J260" s="10" t="s">
        <v>6</v>
      </c>
      <c r="K260" s="58"/>
      <c r="L260" s="11" t="s">
        <v>6</v>
      </c>
      <c r="M260" s="289">
        <v>10</v>
      </c>
      <c r="N260" s="281" t="str">
        <f t="shared" si="92"/>
        <v>F10</v>
      </c>
      <c r="O260" s="282" t="str">
        <f>VLOOKUP(N260,'Adicional - Op 1'!$A$3:$B$79,2)</f>
        <v>F</v>
      </c>
      <c r="P260" s="293" t="str">
        <f t="shared" si="93"/>
        <v>F</v>
      </c>
      <c r="Q260" s="294" t="str">
        <f t="shared" si="94"/>
        <v>F10</v>
      </c>
      <c r="R260" s="282" t="str">
        <f>IF(OR(Q260='Adicional - Op 2'!$A$6,Q260='Adicional - Op 2'!$A$7, Q260='Adicional - Op 2'!$A$8,Q260='Adicional - Op 2'!$A$9,Q260='Adicional - Op 2'!$A$10,Q260='Adicional - Op 2'!$A$11,Q260='Adicional - Op 2'!$A$12,Q260='Adicional - Op 2'!$A$13,Q260='Adicional - Op 2'!$A$14), "A", "")</f>
        <v/>
      </c>
      <c r="S260" s="282" t="str">
        <f>IF(OR(Q260='Adicional - Op 2'!$A$15,Q260='Adicional - Op 2'!$A$16,Q260='Adicional - Op 2'!$A$17,Q260='Adicional - Op 2'!$A$18,Q260='Adicional - Op 2'!$A$19,Q260='Adicional - Op 2'!$A$20,Q260='Adicional - Op 2'!$A$21,Q260='Adicional - Op 2'!$A$22,Q260='Adicional - Op 2'!$A$23,Q260='Adicional - Op 2'!$A$24,Q260='Adicional - Op 2'!$A$25,Q260='Adicional - Op 2'!$A$26,Q260='Adicional - Op 2'!$A$27,Q260='Adicional - Op 2'!$A$28,Q260='Adicional - Op 2'!$A$29,Q260='Adicional - Op 2'!$A$30),"B","")</f>
        <v/>
      </c>
      <c r="T260" s="282" t="str">
        <f>IF(OR(Q260='Adicional - Op 2'!$A$31,Q260='Adicional - Op 2'!$A$32,Q260='Adicional - Op 2'!$A$33,Q260='Adicional - Op 2'!$A$34),"C","")</f>
        <v/>
      </c>
      <c r="U260" s="282" t="str">
        <f>IF(OR(Q260='Adicional - Op 2'!$A$35,Q260='Adicional - Op 2'!$A$36,Q260='Adicional - Op 2'!$A$37),"D","")</f>
        <v/>
      </c>
      <c r="V260" s="282" t="str">
        <f>IF(OR(Q260='Adicional - Op 2'!$A$38,Q260='Adicional - Op 2'!$A$39,Q260='Adicional - Op 2'!$A$40,Q260='Adicional - Op 2'!$A$41,Q260='Adicional - Op 2'!$A$42,Q260='Adicional - Op 2'!$A$43),"E","")</f>
        <v/>
      </c>
      <c r="W260" s="282" t="str">
        <f>IF(OR(Q260='Adicional - Op 2'!$A$44,Q260='Adicional - Op 2'!$A$45),"F","")</f>
        <v>F</v>
      </c>
      <c r="X260" s="295" t="str">
        <f t="shared" si="95"/>
        <v>F</v>
      </c>
      <c r="Y260" s="296" t="str">
        <f>IF(P260=X260, "OK", MAL)</f>
        <v>OK</v>
      </c>
      <c r="Z260" s="74">
        <v>13092</v>
      </c>
      <c r="AA260" s="12">
        <v>11361</v>
      </c>
      <c r="AB260" s="12">
        <v>8529</v>
      </c>
      <c r="AC260" s="12">
        <v>4821</v>
      </c>
      <c r="AD260" s="12">
        <v>2545</v>
      </c>
      <c r="AE260" s="13">
        <v>2534</v>
      </c>
      <c r="AF260" s="70" t="str">
        <f t="shared" si="68"/>
        <v>5</v>
      </c>
      <c r="AG260" s="61" t="str">
        <f t="shared" si="69"/>
        <v>5</v>
      </c>
      <c r="AH260" s="61" t="str">
        <f t="shared" si="70"/>
        <v>6</v>
      </c>
      <c r="AI260" s="61" t="str">
        <f t="shared" si="71"/>
        <v>7</v>
      </c>
      <c r="AJ260" s="61" t="str">
        <f t="shared" si="72"/>
        <v>7</v>
      </c>
      <c r="AK260" s="62" t="str">
        <f t="shared" si="73"/>
        <v>7</v>
      </c>
      <c r="AL260" s="77">
        <f t="shared" si="74"/>
        <v>1.5989451110181536</v>
      </c>
      <c r="AM260" s="78">
        <f t="shared" si="75"/>
        <v>2.7629005773508664</v>
      </c>
      <c r="AN260" s="78">
        <f t="shared" si="76"/>
        <v>5.5509664805923506</v>
      </c>
      <c r="AO260" s="78">
        <f t="shared" si="77"/>
        <v>6.5969882514101634</v>
      </c>
      <c r="AP260" s="79">
        <f t="shared" si="78"/>
        <v>4.3325063631222606E-2</v>
      </c>
      <c r="AQ260" s="1" t="str">
        <f t="shared" si="79"/>
        <v>Comahue5</v>
      </c>
      <c r="AR260" s="1" t="str">
        <f t="shared" si="80"/>
        <v>Neuquén5</v>
      </c>
      <c r="AS260" s="1" t="str">
        <f t="shared" si="81"/>
        <v>Intermedias</v>
      </c>
      <c r="AT260" s="1" t="str">
        <f t="shared" si="82"/>
        <v>Comahue</v>
      </c>
      <c r="AU260" s="1" t="str">
        <f t="shared" si="83"/>
        <v>IntermediasComahue</v>
      </c>
    </row>
    <row r="261" spans="1:47" x14ac:dyDescent="0.25">
      <c r="A261" s="5" t="s">
        <v>102</v>
      </c>
      <c r="B261" s="6" t="s">
        <v>102</v>
      </c>
      <c r="C261" s="6" t="s">
        <v>36</v>
      </c>
      <c r="D261" s="3" t="str">
        <f>VLOOKUP(C261,Regiones!B$4:C$27,2)</f>
        <v>Pampeana</v>
      </c>
      <c r="E261" s="16"/>
      <c r="F261" s="16"/>
      <c r="G261" s="16"/>
      <c r="H261" s="16"/>
      <c r="I261" s="16" t="s">
        <v>203</v>
      </c>
      <c r="J261" s="16" t="s">
        <v>6</v>
      </c>
      <c r="K261" s="58"/>
      <c r="L261" s="4" t="s">
        <v>6</v>
      </c>
      <c r="M261" s="289">
        <v>10</v>
      </c>
      <c r="N261" s="281" t="str">
        <f t="shared" si="92"/>
        <v>F10</v>
      </c>
      <c r="O261" s="282" t="str">
        <f>VLOOKUP(N261,'Adicional - Op 1'!$A$3:$B$79,2)</f>
        <v>F</v>
      </c>
      <c r="P261" s="293" t="str">
        <f t="shared" si="93"/>
        <v>F</v>
      </c>
      <c r="Q261" s="294" t="str">
        <f t="shared" si="94"/>
        <v>F10</v>
      </c>
      <c r="R261" s="282" t="str">
        <f>IF(OR(Q261='Adicional - Op 2'!$A$6,Q261='Adicional - Op 2'!$A$7, Q261='Adicional - Op 2'!$A$8,Q261='Adicional - Op 2'!$A$9,Q261='Adicional - Op 2'!$A$10,Q261='Adicional - Op 2'!$A$11,Q261='Adicional - Op 2'!$A$12,Q261='Adicional - Op 2'!$A$13,Q261='Adicional - Op 2'!$A$14), "A", "")</f>
        <v/>
      </c>
      <c r="S261" s="282" t="str">
        <f>IF(OR(Q261='Adicional - Op 2'!$A$15,Q261='Adicional - Op 2'!$A$16,Q261='Adicional - Op 2'!$A$17,Q261='Adicional - Op 2'!$A$18,Q261='Adicional - Op 2'!$A$19,Q261='Adicional - Op 2'!$A$20,Q261='Adicional - Op 2'!$A$21,Q261='Adicional - Op 2'!$A$22,Q261='Adicional - Op 2'!$A$23,Q261='Adicional - Op 2'!$A$24,Q261='Adicional - Op 2'!$A$25,Q261='Adicional - Op 2'!$A$26,Q261='Adicional - Op 2'!$A$27,Q261='Adicional - Op 2'!$A$28,Q261='Adicional - Op 2'!$A$29,Q261='Adicional - Op 2'!$A$30),"B","")</f>
        <v/>
      </c>
      <c r="T261" s="282" t="str">
        <f>IF(OR(Q261='Adicional - Op 2'!$A$31,Q261='Adicional - Op 2'!$A$32,Q261='Adicional - Op 2'!$A$33,Q261='Adicional - Op 2'!$A$34),"C","")</f>
        <v/>
      </c>
      <c r="U261" s="282" t="str">
        <f>IF(OR(Q261='Adicional - Op 2'!$A$35,Q261='Adicional - Op 2'!$A$36,Q261='Adicional - Op 2'!$A$37),"D","")</f>
        <v/>
      </c>
      <c r="V261" s="282" t="str">
        <f>IF(OR(Q261='Adicional - Op 2'!$A$38,Q261='Adicional - Op 2'!$A$39,Q261='Adicional - Op 2'!$A$40,Q261='Adicional - Op 2'!$A$41,Q261='Adicional - Op 2'!$A$42,Q261='Adicional - Op 2'!$A$43),"E","")</f>
        <v/>
      </c>
      <c r="W261" s="282" t="str">
        <f>IF(OR(Q261='Adicional - Op 2'!$A$44,Q261='Adicional - Op 2'!$A$45),"F","")</f>
        <v>F</v>
      </c>
      <c r="X261" s="295" t="str">
        <f t="shared" si="95"/>
        <v>F</v>
      </c>
      <c r="Y261" s="296" t="str">
        <f>IF(P261=X261, "OK", MAL)</f>
        <v>OK</v>
      </c>
      <c r="Z261" s="73">
        <v>13088</v>
      </c>
      <c r="AA261" s="17">
        <v>11316</v>
      </c>
      <c r="AB261" s="17">
        <v>9642</v>
      </c>
      <c r="AC261" s="17">
        <v>8167</v>
      </c>
      <c r="AD261" s="17">
        <v>7007</v>
      </c>
      <c r="AE261" s="20">
        <v>7051</v>
      </c>
      <c r="AF261" s="70" t="str">
        <f t="shared" si="68"/>
        <v>5</v>
      </c>
      <c r="AG261" s="61" t="str">
        <f t="shared" si="69"/>
        <v>5</v>
      </c>
      <c r="AH261" s="61" t="str">
        <f t="shared" si="70"/>
        <v>6</v>
      </c>
      <c r="AI261" s="61" t="str">
        <f t="shared" si="71"/>
        <v>6</v>
      </c>
      <c r="AJ261" s="61" t="str">
        <f t="shared" si="72"/>
        <v>6</v>
      </c>
      <c r="AK261" s="62" t="str">
        <f t="shared" si="73"/>
        <v>6</v>
      </c>
      <c r="AL261" s="77">
        <f t="shared" si="74"/>
        <v>1.6405842906346633</v>
      </c>
      <c r="AM261" s="78">
        <f t="shared" si="75"/>
        <v>1.533397198869761</v>
      </c>
      <c r="AN261" s="78">
        <f t="shared" si="76"/>
        <v>1.5846490199488632</v>
      </c>
      <c r="AO261" s="78">
        <f t="shared" si="77"/>
        <v>1.5437139916728615</v>
      </c>
      <c r="AP261" s="79">
        <f t="shared" si="78"/>
        <v>-6.2578425016087152E-2</v>
      </c>
      <c r="AQ261" s="1" t="str">
        <f t="shared" si="79"/>
        <v>Pampeana5</v>
      </c>
      <c r="AR261" s="1" t="str">
        <f t="shared" si="80"/>
        <v>Buenos Aires5</v>
      </c>
      <c r="AS261" s="1" t="str">
        <f t="shared" si="81"/>
        <v>Intermedias</v>
      </c>
      <c r="AT261" s="1" t="str">
        <f t="shared" si="82"/>
        <v>Pampeana</v>
      </c>
      <c r="AU261" s="1" t="str">
        <f t="shared" si="83"/>
        <v>IntermediasPampeana</v>
      </c>
    </row>
    <row r="262" spans="1:47" x14ac:dyDescent="0.25">
      <c r="A262" s="60" t="s">
        <v>794</v>
      </c>
      <c r="B262" s="9" t="s">
        <v>795</v>
      </c>
      <c r="C262" s="9" t="s">
        <v>767</v>
      </c>
      <c r="D262" s="3" t="str">
        <f>VLOOKUP(C262,Regiones!B$4:C$27,2)</f>
        <v>Pampeana</v>
      </c>
      <c r="E262" s="10"/>
      <c r="F262" s="10"/>
      <c r="G262" s="10"/>
      <c r="H262" s="10" t="s">
        <v>4</v>
      </c>
      <c r="I262" s="10" t="s">
        <v>203</v>
      </c>
      <c r="J262" s="10" t="s">
        <v>6</v>
      </c>
      <c r="K262" s="58"/>
      <c r="L262" s="11" t="s">
        <v>6</v>
      </c>
      <c r="M262" s="289">
        <v>10</v>
      </c>
      <c r="N262" s="281" t="str">
        <f t="shared" si="92"/>
        <v>F10</v>
      </c>
      <c r="O262" s="282" t="str">
        <f>VLOOKUP(N262,'Adicional - Op 1'!$A$3:$B$79,2)</f>
        <v>F</v>
      </c>
      <c r="P262" s="293" t="str">
        <f t="shared" si="93"/>
        <v>F</v>
      </c>
      <c r="Q262" s="294" t="str">
        <f t="shared" si="94"/>
        <v>F10</v>
      </c>
      <c r="R262" s="282" t="str">
        <f>IF(OR(Q262='Adicional - Op 2'!$A$6,Q262='Adicional - Op 2'!$A$7, Q262='Adicional - Op 2'!$A$8,Q262='Adicional - Op 2'!$A$9,Q262='Adicional - Op 2'!$A$10,Q262='Adicional - Op 2'!$A$11,Q262='Adicional - Op 2'!$A$12,Q262='Adicional - Op 2'!$A$13,Q262='Adicional - Op 2'!$A$14), "A", "")</f>
        <v/>
      </c>
      <c r="S262" s="282" t="str">
        <f>IF(OR(Q262='Adicional - Op 2'!$A$15,Q262='Adicional - Op 2'!$A$16,Q262='Adicional - Op 2'!$A$17,Q262='Adicional - Op 2'!$A$18,Q262='Adicional - Op 2'!$A$19,Q262='Adicional - Op 2'!$A$20,Q262='Adicional - Op 2'!$A$21,Q262='Adicional - Op 2'!$A$22,Q262='Adicional - Op 2'!$A$23,Q262='Adicional - Op 2'!$A$24,Q262='Adicional - Op 2'!$A$25,Q262='Adicional - Op 2'!$A$26,Q262='Adicional - Op 2'!$A$27,Q262='Adicional - Op 2'!$A$28,Q262='Adicional - Op 2'!$A$29,Q262='Adicional - Op 2'!$A$30),"B","")</f>
        <v/>
      </c>
      <c r="T262" s="282" t="str">
        <f>IF(OR(Q262='Adicional - Op 2'!$A$31,Q262='Adicional - Op 2'!$A$32,Q262='Adicional - Op 2'!$A$33,Q262='Adicional - Op 2'!$A$34),"C","")</f>
        <v/>
      </c>
      <c r="U262" s="282" t="str">
        <f>IF(OR(Q262='Adicional - Op 2'!$A$35,Q262='Adicional - Op 2'!$A$36,Q262='Adicional - Op 2'!$A$37),"D","")</f>
        <v/>
      </c>
      <c r="V262" s="282" t="str">
        <f>IF(OR(Q262='Adicional - Op 2'!$A$38,Q262='Adicional - Op 2'!$A$39,Q262='Adicional - Op 2'!$A$40,Q262='Adicional - Op 2'!$A$41,Q262='Adicional - Op 2'!$A$42,Q262='Adicional - Op 2'!$A$43),"E","")</f>
        <v/>
      </c>
      <c r="W262" s="282" t="str">
        <f>IF(OR(Q262='Adicional - Op 2'!$A$44,Q262='Adicional - Op 2'!$A$45),"F","")</f>
        <v>F</v>
      </c>
      <c r="X262" s="295" t="str">
        <f t="shared" si="95"/>
        <v>F</v>
      </c>
      <c r="Y262" s="296" t="str">
        <f>IF(P262=X262, "OK", MAL)</f>
        <v>OK</v>
      </c>
      <c r="Z262" s="74">
        <v>13068</v>
      </c>
      <c r="AA262" s="12">
        <v>12071</v>
      </c>
      <c r="AB262" s="12">
        <v>10983</v>
      </c>
      <c r="AC262" s="12">
        <v>9766</v>
      </c>
      <c r="AD262" s="12">
        <v>8708</v>
      </c>
      <c r="AE262" s="13">
        <v>7870</v>
      </c>
      <c r="AF262" s="70" t="str">
        <f t="shared" si="68"/>
        <v>5</v>
      </c>
      <c r="AG262" s="61" t="str">
        <f t="shared" si="69"/>
        <v>5</v>
      </c>
      <c r="AH262" s="61" t="str">
        <f t="shared" si="70"/>
        <v>5</v>
      </c>
      <c r="AI262" s="61" t="str">
        <f t="shared" si="71"/>
        <v>6</v>
      </c>
      <c r="AJ262" s="61" t="str">
        <f t="shared" si="72"/>
        <v>6</v>
      </c>
      <c r="AK262" s="62" t="str">
        <f t="shared" si="73"/>
        <v>6</v>
      </c>
      <c r="AL262" s="77">
        <f t="shared" si="74"/>
        <v>0.89165435943768268</v>
      </c>
      <c r="AM262" s="78">
        <f t="shared" si="75"/>
        <v>0.90192574748394105</v>
      </c>
      <c r="AN262" s="78">
        <f t="shared" si="76"/>
        <v>1.1183441370963476</v>
      </c>
      <c r="AO262" s="78">
        <f t="shared" si="77"/>
        <v>1.1532474325250619</v>
      </c>
      <c r="AP262" s="79">
        <f t="shared" si="78"/>
        <v>1.0169772280570726</v>
      </c>
      <c r="AQ262" s="1" t="str">
        <f t="shared" si="79"/>
        <v>Pampeana5</v>
      </c>
      <c r="AR262" s="1" t="str">
        <f t="shared" si="80"/>
        <v>Santa Fe5</v>
      </c>
      <c r="AS262" s="1" t="str">
        <f t="shared" si="81"/>
        <v>Intermedias</v>
      </c>
      <c r="AT262" s="1" t="str">
        <f t="shared" si="82"/>
        <v>Pampeana</v>
      </c>
      <c r="AU262" s="1" t="str">
        <f t="shared" si="83"/>
        <v>IntermediasPampeana</v>
      </c>
    </row>
    <row r="263" spans="1:47" x14ac:dyDescent="0.25">
      <c r="A263" s="60" t="s">
        <v>215</v>
      </c>
      <c r="B263" s="9" t="s">
        <v>216</v>
      </c>
      <c r="C263" s="9" t="s">
        <v>199</v>
      </c>
      <c r="D263" s="3" t="str">
        <f>VLOOKUP(C263,Regiones!B$4:C$27,2)</f>
        <v>Noreste</v>
      </c>
      <c r="E263" s="10"/>
      <c r="F263" s="10"/>
      <c r="G263" s="10"/>
      <c r="H263" s="10" t="s">
        <v>4</v>
      </c>
      <c r="I263" s="10" t="s">
        <v>203</v>
      </c>
      <c r="J263" s="10" t="s">
        <v>6</v>
      </c>
      <c r="K263" s="58"/>
      <c r="L263" s="11" t="s">
        <v>6</v>
      </c>
      <c r="M263" s="289">
        <v>10</v>
      </c>
      <c r="N263" s="281" t="str">
        <f t="shared" si="92"/>
        <v>F10</v>
      </c>
      <c r="O263" s="282" t="str">
        <f>VLOOKUP(N263,'Adicional - Op 1'!$A$3:$B$79,2)</f>
        <v>F</v>
      </c>
      <c r="P263" s="293" t="str">
        <f t="shared" si="93"/>
        <v>F</v>
      </c>
      <c r="Q263" s="294" t="str">
        <f t="shared" si="94"/>
        <v>F10</v>
      </c>
      <c r="R263" s="282" t="str">
        <f>IF(OR(Q263='Adicional - Op 2'!$A$6,Q263='Adicional - Op 2'!$A$7, Q263='Adicional - Op 2'!$A$8,Q263='Adicional - Op 2'!$A$9,Q263='Adicional - Op 2'!$A$10,Q263='Adicional - Op 2'!$A$11,Q263='Adicional - Op 2'!$A$12,Q263='Adicional - Op 2'!$A$13,Q263='Adicional - Op 2'!$A$14), "A", "")</f>
        <v/>
      </c>
      <c r="S263" s="282" t="str">
        <f>IF(OR(Q263='Adicional - Op 2'!$A$15,Q263='Adicional - Op 2'!$A$16,Q263='Adicional - Op 2'!$A$17,Q263='Adicional - Op 2'!$A$18,Q263='Adicional - Op 2'!$A$19,Q263='Adicional - Op 2'!$A$20,Q263='Adicional - Op 2'!$A$21,Q263='Adicional - Op 2'!$A$22,Q263='Adicional - Op 2'!$A$23,Q263='Adicional - Op 2'!$A$24,Q263='Adicional - Op 2'!$A$25,Q263='Adicional - Op 2'!$A$26,Q263='Adicional - Op 2'!$A$27,Q263='Adicional - Op 2'!$A$28,Q263='Adicional - Op 2'!$A$29,Q263='Adicional - Op 2'!$A$30),"B","")</f>
        <v/>
      </c>
      <c r="T263" s="282" t="str">
        <f>IF(OR(Q263='Adicional - Op 2'!$A$31,Q263='Adicional - Op 2'!$A$32,Q263='Adicional - Op 2'!$A$33,Q263='Adicional - Op 2'!$A$34),"C","")</f>
        <v/>
      </c>
      <c r="U263" s="282" t="str">
        <f>IF(OR(Q263='Adicional - Op 2'!$A$35,Q263='Adicional - Op 2'!$A$36,Q263='Adicional - Op 2'!$A$37),"D","")</f>
        <v/>
      </c>
      <c r="V263" s="282" t="str">
        <f>IF(OR(Q263='Adicional - Op 2'!$A$38,Q263='Adicional - Op 2'!$A$39,Q263='Adicional - Op 2'!$A$40,Q263='Adicional - Op 2'!$A$41,Q263='Adicional - Op 2'!$A$42,Q263='Adicional - Op 2'!$A$43),"E","")</f>
        <v/>
      </c>
      <c r="W263" s="282" t="str">
        <f>IF(OR(Q263='Adicional - Op 2'!$A$44,Q263='Adicional - Op 2'!$A$45),"F","")</f>
        <v>F</v>
      </c>
      <c r="X263" s="295" t="str">
        <f t="shared" si="95"/>
        <v>F</v>
      </c>
      <c r="Y263" s="296" t="str">
        <f>IF(P263=X263, "OK", MAL)</f>
        <v>OK</v>
      </c>
      <c r="Z263" s="74">
        <v>13042</v>
      </c>
      <c r="AA263" s="12">
        <v>11332</v>
      </c>
      <c r="AB263" s="12">
        <v>7415</v>
      </c>
      <c r="AC263" s="12">
        <v>7324</v>
      </c>
      <c r="AD263" s="12">
        <v>4600</v>
      </c>
      <c r="AE263" s="13">
        <v>4100</v>
      </c>
      <c r="AF263" s="70" t="str">
        <f t="shared" si="68"/>
        <v>5</v>
      </c>
      <c r="AG263" s="61" t="str">
        <f t="shared" si="69"/>
        <v>5</v>
      </c>
      <c r="AH263" s="61" t="str">
        <f t="shared" si="70"/>
        <v>6</v>
      </c>
      <c r="AI263" s="61" t="str">
        <f t="shared" si="71"/>
        <v>6</v>
      </c>
      <c r="AJ263" s="61" t="str">
        <f t="shared" si="72"/>
        <v>7</v>
      </c>
      <c r="AK263" s="62" t="str">
        <f t="shared" si="73"/>
        <v>7</v>
      </c>
      <c r="AL263" s="77">
        <f t="shared" si="74"/>
        <v>1.5845065625953849</v>
      </c>
      <c r="AM263" s="78">
        <f t="shared" si="75"/>
        <v>4.1139849677991647</v>
      </c>
      <c r="AN263" s="78">
        <f t="shared" si="76"/>
        <v>0.11700351677008901</v>
      </c>
      <c r="AO263" s="78">
        <f t="shared" si="77"/>
        <v>4.7608588972694168</v>
      </c>
      <c r="AP263" s="79">
        <f t="shared" si="78"/>
        <v>1.1573392401846583</v>
      </c>
      <c r="AQ263" s="1" t="str">
        <f t="shared" si="79"/>
        <v>Noreste5</v>
      </c>
      <c r="AR263" s="1" t="str">
        <f t="shared" si="80"/>
        <v>Chaco5</v>
      </c>
      <c r="AS263" s="1" t="str">
        <f t="shared" si="81"/>
        <v>Intermedias</v>
      </c>
      <c r="AT263" s="1" t="str">
        <f t="shared" si="82"/>
        <v>Resto Extra Pampeana</v>
      </c>
      <c r="AU263" s="1" t="str">
        <f t="shared" si="83"/>
        <v>IntermediasResto Extra Pampeana</v>
      </c>
    </row>
    <row r="264" spans="1:47" x14ac:dyDescent="0.25">
      <c r="A264" s="5" t="s">
        <v>103</v>
      </c>
      <c r="B264" s="6" t="s">
        <v>103</v>
      </c>
      <c r="C264" s="6" t="s">
        <v>36</v>
      </c>
      <c r="D264" s="3" t="str">
        <f>VLOOKUP(C264,Regiones!B$4:C$27,2)</f>
        <v>Pampeana</v>
      </c>
      <c r="E264" s="16"/>
      <c r="F264" s="16"/>
      <c r="G264" s="16"/>
      <c r="H264" s="16"/>
      <c r="I264" s="16" t="s">
        <v>203</v>
      </c>
      <c r="J264" s="16" t="s">
        <v>6</v>
      </c>
      <c r="K264" s="58"/>
      <c r="L264" s="4" t="s">
        <v>6</v>
      </c>
      <c r="M264" s="289">
        <v>10</v>
      </c>
      <c r="N264" s="281" t="str">
        <f t="shared" si="92"/>
        <v>F10</v>
      </c>
      <c r="O264" s="282" t="str">
        <f>VLOOKUP(N264,'Adicional - Op 1'!$A$3:$B$79,2)</f>
        <v>F</v>
      </c>
      <c r="P264" s="293" t="str">
        <f t="shared" si="93"/>
        <v>F</v>
      </c>
      <c r="Q264" s="294" t="str">
        <f t="shared" si="94"/>
        <v>F10</v>
      </c>
      <c r="R264" s="282" t="str">
        <f>IF(OR(Q264='Adicional - Op 2'!$A$6,Q264='Adicional - Op 2'!$A$7, Q264='Adicional - Op 2'!$A$8,Q264='Adicional - Op 2'!$A$9,Q264='Adicional - Op 2'!$A$10,Q264='Adicional - Op 2'!$A$11,Q264='Adicional - Op 2'!$A$12,Q264='Adicional - Op 2'!$A$13,Q264='Adicional - Op 2'!$A$14), "A", "")</f>
        <v/>
      </c>
      <c r="S264" s="282" t="str">
        <f>IF(OR(Q264='Adicional - Op 2'!$A$15,Q264='Adicional - Op 2'!$A$16,Q264='Adicional - Op 2'!$A$17,Q264='Adicional - Op 2'!$A$18,Q264='Adicional - Op 2'!$A$19,Q264='Adicional - Op 2'!$A$20,Q264='Adicional - Op 2'!$A$21,Q264='Adicional - Op 2'!$A$22,Q264='Adicional - Op 2'!$A$23,Q264='Adicional - Op 2'!$A$24,Q264='Adicional - Op 2'!$A$25,Q264='Adicional - Op 2'!$A$26,Q264='Adicional - Op 2'!$A$27,Q264='Adicional - Op 2'!$A$28,Q264='Adicional - Op 2'!$A$29,Q264='Adicional - Op 2'!$A$30),"B","")</f>
        <v/>
      </c>
      <c r="T264" s="282" t="str">
        <f>IF(OR(Q264='Adicional - Op 2'!$A$31,Q264='Adicional - Op 2'!$A$32,Q264='Adicional - Op 2'!$A$33,Q264='Adicional - Op 2'!$A$34),"C","")</f>
        <v/>
      </c>
      <c r="U264" s="282" t="str">
        <f>IF(OR(Q264='Adicional - Op 2'!$A$35,Q264='Adicional - Op 2'!$A$36,Q264='Adicional - Op 2'!$A$37),"D","")</f>
        <v/>
      </c>
      <c r="V264" s="282" t="str">
        <f>IF(OR(Q264='Adicional - Op 2'!$A$38,Q264='Adicional - Op 2'!$A$39,Q264='Adicional - Op 2'!$A$40,Q264='Adicional - Op 2'!$A$41,Q264='Adicional - Op 2'!$A$42,Q264='Adicional - Op 2'!$A$43),"E","")</f>
        <v/>
      </c>
      <c r="W264" s="282" t="str">
        <f>IF(OR(Q264='Adicional - Op 2'!$A$44,Q264='Adicional - Op 2'!$A$45),"F","")</f>
        <v>F</v>
      </c>
      <c r="X264" s="295" t="str">
        <f t="shared" si="95"/>
        <v>F</v>
      </c>
      <c r="Y264" s="296" t="str">
        <f>IF(P264=X264, "OK", MAL)</f>
        <v>OK</v>
      </c>
      <c r="Z264" s="73">
        <v>13005</v>
      </c>
      <c r="AA264" s="17">
        <v>12199</v>
      </c>
      <c r="AB264" s="17">
        <v>10919</v>
      </c>
      <c r="AC264" s="17">
        <v>8791</v>
      </c>
      <c r="AD264" s="17">
        <v>9923</v>
      </c>
      <c r="AE264" s="20">
        <v>8455</v>
      </c>
      <c r="AF264" s="70" t="str">
        <f t="shared" ref="AF264:AF327" si="96">IF(Z264="","",IF($D264="gba","GBA",IF(AND(Z264&gt;=1000000,Z264&lt;10000000),"1",IF(Z264&gt;=500000,"2",IF(Z264&gt;=100000,"3",IF(Z264&gt;=50000,"4",IF(Z264&gt;=10000,"5",IF(Z264&gt;=5000,"6","7"))))))))</f>
        <v>5</v>
      </c>
      <c r="AG264" s="61" t="str">
        <f t="shared" ref="AG264:AG327" si="97">IF(AA264="","",IF($D264="gba","GBA",IF(AND(AA264&gt;=1000000,AA264&lt;10000000),"1",IF(AA264&gt;=500000,"2",IF(AA264&gt;=100000,"3",IF(AA264&gt;=50000,"4",IF(AA264&gt;=10000,"5",IF(AA264&gt;=5000,"6","7"))))))))</f>
        <v>5</v>
      </c>
      <c r="AH264" s="61" t="str">
        <f t="shared" ref="AH264:AH327" si="98">IF(AB264="","",IF($D264="gba","GBA",IF(AND(AB264&gt;=1000000,AB264&lt;10000000),"1",IF(AB264&gt;=500000,"2",IF(AB264&gt;=100000,"3",IF(AB264&gt;=50000,"4",IF(AB264&gt;=10000,"5",IF(AB264&gt;=5000,"6","7"))))))))</f>
        <v>5</v>
      </c>
      <c r="AI264" s="61" t="str">
        <f t="shared" ref="AI264:AI327" si="99">IF(AC264="","",IF($D264="gba","GBA",IF(AND(AC264&gt;=1000000,AC264&lt;10000000),"1",IF(AC264&gt;=500000,"2",IF(AC264&gt;=100000,"3",IF(AC264&gt;=50000,"4",IF(AC264&gt;=10000,"5",IF(AC264&gt;=5000,"6","7"))))))))</f>
        <v>6</v>
      </c>
      <c r="AJ264" s="61" t="str">
        <f t="shared" ref="AJ264:AJ327" si="100">IF(AD264="","",IF($D264="gba","GBA",IF(AND(AD264&gt;=1000000,AD264&lt;10000000),"1",IF(AD264&gt;=500000,"2",IF(AD264&gt;=100000,"3",IF(AD264&gt;=50000,"4",IF(AD264&gt;=10000,"5",IF(AD264&gt;=5000,"6","7"))))))))</f>
        <v>6</v>
      </c>
      <c r="AK264" s="62" t="str">
        <f t="shared" ref="AK264:AK327" si="101">IF(AE264="","",IF($D264="gba","GBA",IF(AND(AE264&gt;=1000000,AE264&lt;10000000),"1",IF(AE264&gt;=500000,"2",IF(AE264&gt;=100000,"3",IF(AE264&gt;=50000,"4",IF(AE264&gt;=10000,"5",IF(AE264&gt;=5000,"6","7"))))))))</f>
        <v>6</v>
      </c>
      <c r="AL264" s="77">
        <f t="shared" ref="AL264:AL327" si="102">IF(OR(Z264="",AA264=""),"",RATE(8.94,,-AA264,Z264)*100)</f>
        <v>0.71822599423307509</v>
      </c>
      <c r="AM264" s="78">
        <f t="shared" ref="AM264:AM327" si="103">IF(OR(AA264="",AB264=""),"",RATE(10.52,,-AB264,AA264)*100)</f>
        <v>1.0592743318861155</v>
      </c>
      <c r="AN264" s="78">
        <f t="shared" ref="AN264:AN327" si="104">IF(OR(AB264="",AC264=""),"",RATE(10.56,,-AC264,AB264)*100)</f>
        <v>2.0740171781611876</v>
      </c>
      <c r="AO264" s="78">
        <f t="shared" ref="AO264:AO327" si="105">IF(OR(AC264="",AD264=""),"",RATE(10,,-AD264,AC264)*100)</f>
        <v>-1.2039619163563628</v>
      </c>
      <c r="AP264" s="79">
        <f t="shared" ref="AP264:AP327" si="106">IF(OR(AD264="",AE264=""),"",RATE(10,,-AE264,AD264)*100)</f>
        <v>1.6138573664764795</v>
      </c>
      <c r="AQ264" s="1" t="str">
        <f t="shared" ref="AQ264:AQ327" si="107">CONCATENATE(D264,AF264)</f>
        <v>Pampeana5</v>
      </c>
      <c r="AR264" s="1" t="str">
        <f t="shared" ref="AR264:AR327" si="108">CONCATENATE(C264,AF264)</f>
        <v>Buenos Aires5</v>
      </c>
      <c r="AS264" s="1" t="str">
        <f t="shared" ref="AS264:AS327" si="109">IF(AF264="GBA","GBA",IF(AF264&lt;"3","Grandes",IF(AF264="7","Pequeñas","Intermedias")))</f>
        <v>Intermedias</v>
      </c>
      <c r="AT264" s="1" t="str">
        <f t="shared" ref="AT264:AT327" si="110">IF(D264="GBA","GBA",IF(D264="Comahue","Comahue",IF(D264="Patagonia","Patagonia",IF(D264="Pampeana","Pampeana","Resto Extra Pampeana"))))</f>
        <v>Pampeana</v>
      </c>
      <c r="AU264" s="1" t="str">
        <f t="shared" si="83"/>
        <v>IntermediasPampeana</v>
      </c>
    </row>
    <row r="265" spans="1:47" x14ac:dyDescent="0.25">
      <c r="A265" s="5" t="s">
        <v>1200</v>
      </c>
      <c r="B265" s="6" t="s">
        <v>565</v>
      </c>
      <c r="C265" s="6" t="s">
        <v>563</v>
      </c>
      <c r="D265" s="3" t="str">
        <f>VLOOKUP(C265,Regiones!B$4:C$27,2)</f>
        <v>Centro</v>
      </c>
      <c r="E265" s="16"/>
      <c r="F265" s="16"/>
      <c r="G265" s="16"/>
      <c r="H265" s="16" t="s">
        <v>4</v>
      </c>
      <c r="I265" s="16" t="s">
        <v>203</v>
      </c>
      <c r="J265" s="16" t="s">
        <v>6</v>
      </c>
      <c r="K265" s="58"/>
      <c r="L265" s="4" t="s">
        <v>6</v>
      </c>
      <c r="M265" s="289">
        <v>10</v>
      </c>
      <c r="N265" s="281" t="str">
        <f t="shared" si="92"/>
        <v>F10</v>
      </c>
      <c r="O265" s="282" t="str">
        <f>VLOOKUP(N265,'Adicional - Op 1'!$A$3:$B$79,2)</f>
        <v>F</v>
      </c>
      <c r="P265" s="293" t="str">
        <f t="shared" si="93"/>
        <v>F</v>
      </c>
      <c r="Q265" s="294" t="str">
        <f t="shared" si="94"/>
        <v>F10</v>
      </c>
      <c r="R265" s="282" t="str">
        <f>IF(OR(Q265='Adicional - Op 2'!$A$6,Q265='Adicional - Op 2'!$A$7, Q265='Adicional - Op 2'!$A$8,Q265='Adicional - Op 2'!$A$9,Q265='Adicional - Op 2'!$A$10,Q265='Adicional - Op 2'!$A$11,Q265='Adicional - Op 2'!$A$12,Q265='Adicional - Op 2'!$A$13,Q265='Adicional - Op 2'!$A$14), "A", "")</f>
        <v/>
      </c>
      <c r="S265" s="282" t="str">
        <f>IF(OR(Q265='Adicional - Op 2'!$A$15,Q265='Adicional - Op 2'!$A$16,Q265='Adicional - Op 2'!$A$17,Q265='Adicional - Op 2'!$A$18,Q265='Adicional - Op 2'!$A$19,Q265='Adicional - Op 2'!$A$20,Q265='Adicional - Op 2'!$A$21,Q265='Adicional - Op 2'!$A$22,Q265='Adicional - Op 2'!$A$23,Q265='Adicional - Op 2'!$A$24,Q265='Adicional - Op 2'!$A$25,Q265='Adicional - Op 2'!$A$26,Q265='Adicional - Op 2'!$A$27,Q265='Adicional - Op 2'!$A$28,Q265='Adicional - Op 2'!$A$29,Q265='Adicional - Op 2'!$A$30),"B","")</f>
        <v/>
      </c>
      <c r="T265" s="282" t="str">
        <f>IF(OR(Q265='Adicional - Op 2'!$A$31,Q265='Adicional - Op 2'!$A$32,Q265='Adicional - Op 2'!$A$33,Q265='Adicional - Op 2'!$A$34),"C","")</f>
        <v/>
      </c>
      <c r="U265" s="282" t="str">
        <f>IF(OR(Q265='Adicional - Op 2'!$A$35,Q265='Adicional - Op 2'!$A$36,Q265='Adicional - Op 2'!$A$37),"D","")</f>
        <v/>
      </c>
      <c r="V265" s="282" t="str">
        <f>IF(OR(Q265='Adicional - Op 2'!$A$38,Q265='Adicional - Op 2'!$A$39,Q265='Adicional - Op 2'!$A$40,Q265='Adicional - Op 2'!$A$41,Q265='Adicional - Op 2'!$A$42,Q265='Adicional - Op 2'!$A$43),"E","")</f>
        <v/>
      </c>
      <c r="W265" s="282" t="str">
        <f>IF(OR(Q265='Adicional - Op 2'!$A$44,Q265='Adicional - Op 2'!$A$45),"F","")</f>
        <v>F</v>
      </c>
      <c r="X265" s="295" t="str">
        <f t="shared" si="95"/>
        <v>F</v>
      </c>
      <c r="Y265" s="296" t="str">
        <f>IF(P265=X265, "OK", MAL)</f>
        <v>OK</v>
      </c>
      <c r="Z265" s="73">
        <v>12919</v>
      </c>
      <c r="AA265" s="17">
        <v>11831</v>
      </c>
      <c r="AB265" s="17">
        <v>9055</v>
      </c>
      <c r="AC265" s="17">
        <v>6377</v>
      </c>
      <c r="AD265" s="17">
        <v>4634</v>
      </c>
      <c r="AE265" s="20">
        <v>3756</v>
      </c>
      <c r="AF265" s="70" t="str">
        <f t="shared" si="96"/>
        <v>5</v>
      </c>
      <c r="AG265" s="61" t="str">
        <f t="shared" si="97"/>
        <v>5</v>
      </c>
      <c r="AH265" s="61" t="str">
        <f t="shared" si="98"/>
        <v>6</v>
      </c>
      <c r="AI265" s="61" t="str">
        <f t="shared" si="99"/>
        <v>6</v>
      </c>
      <c r="AJ265" s="61" t="str">
        <f t="shared" si="100"/>
        <v>7</v>
      </c>
      <c r="AK265" s="62" t="str">
        <f t="shared" si="101"/>
        <v>7</v>
      </c>
      <c r="AL265" s="77">
        <f t="shared" si="102"/>
        <v>0.98892826022752811</v>
      </c>
      <c r="AM265" s="78">
        <f t="shared" si="103"/>
        <v>2.5744645376439399</v>
      </c>
      <c r="AN265" s="78">
        <f t="shared" si="104"/>
        <v>3.3759944872432599</v>
      </c>
      <c r="AO265" s="78">
        <f t="shared" si="105"/>
        <v>3.2442892227836575</v>
      </c>
      <c r="AP265" s="79">
        <f t="shared" si="106"/>
        <v>2.1228777904426988</v>
      </c>
      <c r="AQ265" s="1" t="str">
        <f t="shared" si="107"/>
        <v>Centro5</v>
      </c>
      <c r="AR265" s="1" t="str">
        <f t="shared" si="108"/>
        <v>La Rioja5</v>
      </c>
      <c r="AS265" s="1" t="str">
        <f t="shared" si="109"/>
        <v>Intermedias</v>
      </c>
      <c r="AT265" s="1" t="str">
        <f t="shared" si="110"/>
        <v>Resto Extra Pampeana</v>
      </c>
      <c r="AU265" s="1" t="str">
        <f t="shared" ref="AU265:AU328" si="111">IF(AS265="Pequeñas","Pequeñas",CONCATENATE(AS265,AT265))</f>
        <v>IntermediasResto Extra Pampeana</v>
      </c>
    </row>
    <row r="266" spans="1:47" x14ac:dyDescent="0.25">
      <c r="A266" s="45" t="s">
        <v>888</v>
      </c>
      <c r="B266" s="46" t="s">
        <v>889</v>
      </c>
      <c r="C266" s="46" t="s">
        <v>882</v>
      </c>
      <c r="D266" s="3" t="str">
        <f>VLOOKUP(C266,Regiones!B$4:C$27,2)</f>
        <v>Pampeana</v>
      </c>
      <c r="E266" s="50"/>
      <c r="F266" s="50"/>
      <c r="G266" s="50"/>
      <c r="H266" s="50" t="s">
        <v>4</v>
      </c>
      <c r="I266" s="50" t="s">
        <v>203</v>
      </c>
      <c r="J266" s="50" t="s">
        <v>6</v>
      </c>
      <c r="K266" s="58"/>
      <c r="L266" s="53" t="s">
        <v>6</v>
      </c>
      <c r="M266" s="289">
        <v>10</v>
      </c>
      <c r="N266" s="281" t="str">
        <f t="shared" si="92"/>
        <v>F10</v>
      </c>
      <c r="O266" s="282" t="str">
        <f>VLOOKUP(N266,'Adicional - Op 1'!$A$3:$B$79,2)</f>
        <v>F</v>
      </c>
      <c r="P266" s="293" t="str">
        <f t="shared" si="93"/>
        <v>F</v>
      </c>
      <c r="Q266" s="294" t="str">
        <f t="shared" si="94"/>
        <v>F10</v>
      </c>
      <c r="R266" s="282" t="str">
        <f>IF(OR(Q266='Adicional - Op 2'!$A$6,Q266='Adicional - Op 2'!$A$7, Q266='Adicional - Op 2'!$A$8,Q266='Adicional - Op 2'!$A$9,Q266='Adicional - Op 2'!$A$10,Q266='Adicional - Op 2'!$A$11,Q266='Adicional - Op 2'!$A$12,Q266='Adicional - Op 2'!$A$13,Q266='Adicional - Op 2'!$A$14), "A", "")</f>
        <v/>
      </c>
      <c r="S266" s="282" t="str">
        <f>IF(OR(Q266='Adicional - Op 2'!$A$15,Q266='Adicional - Op 2'!$A$16,Q266='Adicional - Op 2'!$A$17,Q266='Adicional - Op 2'!$A$18,Q266='Adicional - Op 2'!$A$19,Q266='Adicional - Op 2'!$A$20,Q266='Adicional - Op 2'!$A$21,Q266='Adicional - Op 2'!$A$22,Q266='Adicional - Op 2'!$A$23,Q266='Adicional - Op 2'!$A$24,Q266='Adicional - Op 2'!$A$25,Q266='Adicional - Op 2'!$A$26,Q266='Adicional - Op 2'!$A$27,Q266='Adicional - Op 2'!$A$28,Q266='Adicional - Op 2'!$A$29,Q266='Adicional - Op 2'!$A$30),"B","")</f>
        <v/>
      </c>
      <c r="T266" s="282" t="str">
        <f>IF(OR(Q266='Adicional - Op 2'!$A$31,Q266='Adicional - Op 2'!$A$32,Q266='Adicional - Op 2'!$A$33,Q266='Adicional - Op 2'!$A$34),"C","")</f>
        <v/>
      </c>
      <c r="U266" s="282" t="str">
        <f>IF(OR(Q266='Adicional - Op 2'!$A$35,Q266='Adicional - Op 2'!$A$36,Q266='Adicional - Op 2'!$A$37),"D","")</f>
        <v/>
      </c>
      <c r="V266" s="282" t="str">
        <f>IF(OR(Q266='Adicional - Op 2'!$A$38,Q266='Adicional - Op 2'!$A$39,Q266='Adicional - Op 2'!$A$40,Q266='Adicional - Op 2'!$A$41,Q266='Adicional - Op 2'!$A$42,Q266='Adicional - Op 2'!$A$43),"E","")</f>
        <v/>
      </c>
      <c r="W266" s="282" t="str">
        <f>IF(OR(Q266='Adicional - Op 2'!$A$44,Q266='Adicional - Op 2'!$A$45),"F","")</f>
        <v>F</v>
      </c>
      <c r="X266" s="295" t="str">
        <f t="shared" si="95"/>
        <v>F</v>
      </c>
      <c r="Y266" s="296" t="str">
        <f>IF(P266=X266, "OK", MAL)</f>
        <v>OK</v>
      </c>
      <c r="Z266" s="74">
        <v>12886</v>
      </c>
      <c r="AA266" s="12">
        <v>11681</v>
      </c>
      <c r="AB266" s="12">
        <v>9103</v>
      </c>
      <c r="AC266" s="12">
        <v>6079</v>
      </c>
      <c r="AD266" s="12">
        <v>4720</v>
      </c>
      <c r="AE266" s="13">
        <v>3115</v>
      </c>
      <c r="AF266" s="70" t="str">
        <f t="shared" si="96"/>
        <v>5</v>
      </c>
      <c r="AG266" s="61" t="str">
        <f t="shared" si="97"/>
        <v>5</v>
      </c>
      <c r="AH266" s="61" t="str">
        <f t="shared" si="98"/>
        <v>6</v>
      </c>
      <c r="AI266" s="61" t="str">
        <f t="shared" si="99"/>
        <v>6</v>
      </c>
      <c r="AJ266" s="61" t="str">
        <f t="shared" si="100"/>
        <v>7</v>
      </c>
      <c r="AK266" s="62" t="str">
        <f t="shared" si="101"/>
        <v>7</v>
      </c>
      <c r="AL266" s="77">
        <f t="shared" si="102"/>
        <v>1.1042385604666602</v>
      </c>
      <c r="AM266" s="78">
        <f t="shared" si="103"/>
        <v>2.3986538249276701</v>
      </c>
      <c r="AN266" s="78">
        <f t="shared" si="104"/>
        <v>3.8975581897910936</v>
      </c>
      <c r="AO266" s="78">
        <f t="shared" si="105"/>
        <v>2.5625982606182625</v>
      </c>
      <c r="AP266" s="79">
        <f t="shared" si="106"/>
        <v>4.2433584487590412</v>
      </c>
      <c r="AQ266" s="1" t="str">
        <f t="shared" si="107"/>
        <v>Pampeana5</v>
      </c>
      <c r="AR266" s="1" t="str">
        <f t="shared" si="108"/>
        <v>Santiago del Estero5</v>
      </c>
      <c r="AS266" s="1" t="str">
        <f t="shared" si="109"/>
        <v>Intermedias</v>
      </c>
      <c r="AT266" s="1" t="str">
        <f t="shared" si="110"/>
        <v>Pampeana</v>
      </c>
      <c r="AU266" s="1" t="str">
        <f t="shared" si="111"/>
        <v>IntermediasPampeana</v>
      </c>
    </row>
    <row r="267" spans="1:47" x14ac:dyDescent="0.25">
      <c r="A267" s="5" t="s">
        <v>405</v>
      </c>
      <c r="B267" s="6" t="s">
        <v>405</v>
      </c>
      <c r="C267" s="6" t="s">
        <v>396</v>
      </c>
      <c r="D267" s="3" t="str">
        <f>VLOOKUP(C267,Regiones!B$4:C$27,2)</f>
        <v>Noreste</v>
      </c>
      <c r="E267" s="16"/>
      <c r="F267" s="16"/>
      <c r="G267" s="16"/>
      <c r="H267" s="16" t="s">
        <v>4</v>
      </c>
      <c r="I267" s="16" t="s">
        <v>203</v>
      </c>
      <c r="J267" s="16" t="s">
        <v>6</v>
      </c>
      <c r="K267" s="58"/>
      <c r="L267" s="4" t="s">
        <v>6</v>
      </c>
      <c r="M267" s="289">
        <v>10</v>
      </c>
      <c r="N267" s="281" t="str">
        <f t="shared" si="92"/>
        <v>F10</v>
      </c>
      <c r="O267" s="282" t="str">
        <f>VLOOKUP(N267,'Adicional - Op 1'!$A$3:$B$79,2)</f>
        <v>F</v>
      </c>
      <c r="P267" s="293" t="str">
        <f t="shared" si="93"/>
        <v>F</v>
      </c>
      <c r="Q267" s="294" t="str">
        <f t="shared" si="94"/>
        <v>F10</v>
      </c>
      <c r="R267" s="282" t="str">
        <f>IF(OR(Q267='Adicional - Op 2'!$A$6,Q267='Adicional - Op 2'!$A$7, Q267='Adicional - Op 2'!$A$8,Q267='Adicional - Op 2'!$A$9,Q267='Adicional - Op 2'!$A$10,Q267='Adicional - Op 2'!$A$11,Q267='Adicional - Op 2'!$A$12,Q267='Adicional - Op 2'!$A$13,Q267='Adicional - Op 2'!$A$14), "A", "")</f>
        <v/>
      </c>
      <c r="S267" s="282" t="str">
        <f>IF(OR(Q267='Adicional - Op 2'!$A$15,Q267='Adicional - Op 2'!$A$16,Q267='Adicional - Op 2'!$A$17,Q267='Adicional - Op 2'!$A$18,Q267='Adicional - Op 2'!$A$19,Q267='Adicional - Op 2'!$A$20,Q267='Adicional - Op 2'!$A$21,Q267='Adicional - Op 2'!$A$22,Q267='Adicional - Op 2'!$A$23,Q267='Adicional - Op 2'!$A$24,Q267='Adicional - Op 2'!$A$25,Q267='Adicional - Op 2'!$A$26,Q267='Adicional - Op 2'!$A$27,Q267='Adicional - Op 2'!$A$28,Q267='Adicional - Op 2'!$A$29,Q267='Adicional - Op 2'!$A$30),"B","")</f>
        <v/>
      </c>
      <c r="T267" s="282" t="str">
        <f>IF(OR(Q267='Adicional - Op 2'!$A$31,Q267='Adicional - Op 2'!$A$32,Q267='Adicional - Op 2'!$A$33,Q267='Adicional - Op 2'!$A$34),"C","")</f>
        <v/>
      </c>
      <c r="U267" s="282" t="str">
        <f>IF(OR(Q267='Adicional - Op 2'!$A$35,Q267='Adicional - Op 2'!$A$36,Q267='Adicional - Op 2'!$A$37),"D","")</f>
        <v/>
      </c>
      <c r="V267" s="282" t="str">
        <f>IF(OR(Q267='Adicional - Op 2'!$A$38,Q267='Adicional - Op 2'!$A$39,Q267='Adicional - Op 2'!$A$40,Q267='Adicional - Op 2'!$A$41,Q267='Adicional - Op 2'!$A$42,Q267='Adicional - Op 2'!$A$43),"E","")</f>
        <v/>
      </c>
      <c r="W267" s="282" t="str">
        <f>IF(OR(Q267='Adicional - Op 2'!$A$44,Q267='Adicional - Op 2'!$A$45),"F","")</f>
        <v>F</v>
      </c>
      <c r="X267" s="295" t="str">
        <f t="shared" si="95"/>
        <v>F</v>
      </c>
      <c r="Y267" s="296" t="str">
        <f>IF(P267=X267, "OK", MAL)</f>
        <v>OK</v>
      </c>
      <c r="Z267" s="73">
        <v>12864</v>
      </c>
      <c r="AA267" s="17">
        <v>12041</v>
      </c>
      <c r="AB267" s="17">
        <v>10279</v>
      </c>
      <c r="AC267" s="17">
        <v>7345</v>
      </c>
      <c r="AD267" s="17">
        <v>5468</v>
      </c>
      <c r="AE267" s="20">
        <v>3883</v>
      </c>
      <c r="AF267" s="70" t="str">
        <f t="shared" si="96"/>
        <v>5</v>
      </c>
      <c r="AG267" s="61" t="str">
        <f t="shared" si="97"/>
        <v>5</v>
      </c>
      <c r="AH267" s="61" t="str">
        <f t="shared" si="98"/>
        <v>5</v>
      </c>
      <c r="AI267" s="61" t="str">
        <f t="shared" si="99"/>
        <v>6</v>
      </c>
      <c r="AJ267" s="61" t="str">
        <f t="shared" si="100"/>
        <v>6</v>
      </c>
      <c r="AK267" s="62" t="str">
        <f t="shared" si="101"/>
        <v>7</v>
      </c>
      <c r="AL267" s="77">
        <f t="shared" si="102"/>
        <v>0.74228522178762013</v>
      </c>
      <c r="AM267" s="78">
        <f t="shared" si="103"/>
        <v>1.5153063355671639</v>
      </c>
      <c r="AN267" s="78">
        <f t="shared" si="104"/>
        <v>3.2337922463931772</v>
      </c>
      <c r="AO267" s="78">
        <f t="shared" si="105"/>
        <v>2.9950444632333846</v>
      </c>
      <c r="AP267" s="79">
        <f t="shared" si="106"/>
        <v>3.4823092317961888</v>
      </c>
      <c r="AQ267" s="1" t="str">
        <f t="shared" si="107"/>
        <v>Noreste5</v>
      </c>
      <c r="AR267" s="1" t="str">
        <f t="shared" si="108"/>
        <v>Corrientes5</v>
      </c>
      <c r="AS267" s="1" t="str">
        <f t="shared" si="109"/>
        <v>Intermedias</v>
      </c>
      <c r="AT267" s="1" t="str">
        <f t="shared" si="110"/>
        <v>Resto Extra Pampeana</v>
      </c>
      <c r="AU267" s="1" t="str">
        <f t="shared" si="111"/>
        <v>IntermediasResto Extra Pampeana</v>
      </c>
    </row>
    <row r="268" spans="1:47" x14ac:dyDescent="0.25">
      <c r="A268" s="5" t="s">
        <v>1267</v>
      </c>
      <c r="B268" s="6" t="s">
        <v>443</v>
      </c>
      <c r="C268" s="6" t="s">
        <v>429</v>
      </c>
      <c r="D268" s="3" t="str">
        <f>VLOOKUP(C268,Regiones!B$4:C$27,2)</f>
        <v>Pampeana</v>
      </c>
      <c r="E268" s="16"/>
      <c r="F268" s="16"/>
      <c r="G268" s="16"/>
      <c r="H268" s="16" t="s">
        <v>4</v>
      </c>
      <c r="I268" s="16" t="s">
        <v>203</v>
      </c>
      <c r="J268" s="16" t="s">
        <v>6</v>
      </c>
      <c r="K268" s="58"/>
      <c r="L268" s="4" t="s">
        <v>6</v>
      </c>
      <c r="M268" s="289">
        <v>10</v>
      </c>
      <c r="N268" s="281" t="str">
        <f t="shared" si="92"/>
        <v>F10</v>
      </c>
      <c r="O268" s="282" t="str">
        <f>VLOOKUP(N268,'Adicional - Op 1'!$A$3:$B$79,2)</f>
        <v>F</v>
      </c>
      <c r="P268" s="293" t="str">
        <f t="shared" si="93"/>
        <v>F</v>
      </c>
      <c r="Q268" s="294" t="str">
        <f t="shared" si="94"/>
        <v>F10</v>
      </c>
      <c r="R268" s="282" t="str">
        <f>IF(OR(Q268='Adicional - Op 2'!$A$6,Q268='Adicional - Op 2'!$A$7, Q268='Adicional - Op 2'!$A$8,Q268='Adicional - Op 2'!$A$9,Q268='Adicional - Op 2'!$A$10,Q268='Adicional - Op 2'!$A$11,Q268='Adicional - Op 2'!$A$12,Q268='Adicional - Op 2'!$A$13,Q268='Adicional - Op 2'!$A$14), "A", "")</f>
        <v/>
      </c>
      <c r="S268" s="282" t="str">
        <f>IF(OR(Q268='Adicional - Op 2'!$A$15,Q268='Adicional - Op 2'!$A$16,Q268='Adicional - Op 2'!$A$17,Q268='Adicional - Op 2'!$A$18,Q268='Adicional - Op 2'!$A$19,Q268='Adicional - Op 2'!$A$20,Q268='Adicional - Op 2'!$A$21,Q268='Adicional - Op 2'!$A$22,Q268='Adicional - Op 2'!$A$23,Q268='Adicional - Op 2'!$A$24,Q268='Adicional - Op 2'!$A$25,Q268='Adicional - Op 2'!$A$26,Q268='Adicional - Op 2'!$A$27,Q268='Adicional - Op 2'!$A$28,Q268='Adicional - Op 2'!$A$29,Q268='Adicional - Op 2'!$A$30),"B","")</f>
        <v/>
      </c>
      <c r="T268" s="282" t="str">
        <f>IF(OR(Q268='Adicional - Op 2'!$A$31,Q268='Adicional - Op 2'!$A$32,Q268='Adicional - Op 2'!$A$33,Q268='Adicional - Op 2'!$A$34),"C","")</f>
        <v/>
      </c>
      <c r="U268" s="282" t="str">
        <f>IF(OR(Q268='Adicional - Op 2'!$A$35,Q268='Adicional - Op 2'!$A$36,Q268='Adicional - Op 2'!$A$37),"D","")</f>
        <v/>
      </c>
      <c r="V268" s="282" t="str">
        <f>IF(OR(Q268='Adicional - Op 2'!$A$38,Q268='Adicional - Op 2'!$A$39,Q268='Adicional - Op 2'!$A$40,Q268='Adicional - Op 2'!$A$41,Q268='Adicional - Op 2'!$A$42,Q268='Adicional - Op 2'!$A$43),"E","")</f>
        <v/>
      </c>
      <c r="W268" s="282" t="str">
        <f>IF(OR(Q268='Adicional - Op 2'!$A$44,Q268='Adicional - Op 2'!$A$45),"F","")</f>
        <v>F</v>
      </c>
      <c r="X268" s="295" t="str">
        <f t="shared" si="95"/>
        <v>F</v>
      </c>
      <c r="Y268" s="296" t="str">
        <f>IF(P268=X268, "OK", MAL)</f>
        <v>OK</v>
      </c>
      <c r="Z268" s="73">
        <v>12801</v>
      </c>
      <c r="AA268" s="17">
        <v>12747</v>
      </c>
      <c r="AB268" s="17">
        <v>11530</v>
      </c>
      <c r="AC268" s="17">
        <v>9894</v>
      </c>
      <c r="AD268" s="17">
        <v>8005</v>
      </c>
      <c r="AE268" s="20">
        <v>7600</v>
      </c>
      <c r="AF268" s="70" t="str">
        <f t="shared" si="96"/>
        <v>5</v>
      </c>
      <c r="AG268" s="61" t="str">
        <f t="shared" si="97"/>
        <v>5</v>
      </c>
      <c r="AH268" s="61" t="str">
        <f t="shared" si="98"/>
        <v>5</v>
      </c>
      <c r="AI268" s="61" t="str">
        <f t="shared" si="99"/>
        <v>6</v>
      </c>
      <c r="AJ268" s="61" t="str">
        <f t="shared" si="100"/>
        <v>6</v>
      </c>
      <c r="AK268" s="62" t="str">
        <f t="shared" si="101"/>
        <v>6</v>
      </c>
      <c r="AL268" s="77">
        <f t="shared" si="102"/>
        <v>4.7296898159697835E-2</v>
      </c>
      <c r="AM268" s="78">
        <f t="shared" si="103"/>
        <v>0.95840016916439885</v>
      </c>
      <c r="AN268" s="78">
        <f t="shared" si="104"/>
        <v>1.4596394153237289</v>
      </c>
      <c r="AO268" s="78">
        <f t="shared" si="105"/>
        <v>2.1412237879642402</v>
      </c>
      <c r="AP268" s="79">
        <f t="shared" si="106"/>
        <v>0.52053107151554434</v>
      </c>
      <c r="AQ268" s="1" t="str">
        <f t="shared" si="107"/>
        <v>Pampeana5</v>
      </c>
      <c r="AR268" s="1" t="str">
        <f t="shared" si="108"/>
        <v>Entre Ríos5</v>
      </c>
      <c r="AS268" s="1" t="str">
        <f t="shared" si="109"/>
        <v>Intermedias</v>
      </c>
      <c r="AT268" s="1" t="str">
        <f t="shared" si="110"/>
        <v>Pampeana</v>
      </c>
      <c r="AU268" s="1" t="str">
        <f t="shared" si="111"/>
        <v>IntermediasPampeana</v>
      </c>
    </row>
    <row r="269" spans="1:47" x14ac:dyDescent="0.25">
      <c r="A269" s="5" t="s">
        <v>1181</v>
      </c>
      <c r="B269" s="6" t="s">
        <v>466</v>
      </c>
      <c r="C269" s="6" t="s">
        <v>461</v>
      </c>
      <c r="D269" s="3" t="str">
        <f>VLOOKUP(C269,Regiones!B$4:C$27,2)</f>
        <v>Noreste</v>
      </c>
      <c r="E269" s="16"/>
      <c r="F269" s="16"/>
      <c r="G269" s="16"/>
      <c r="H269" s="16" t="s">
        <v>4</v>
      </c>
      <c r="I269" s="16" t="s">
        <v>203</v>
      </c>
      <c r="J269" s="16" t="s">
        <v>21</v>
      </c>
      <c r="K269" s="58"/>
      <c r="L269" s="4" t="s">
        <v>21</v>
      </c>
      <c r="M269" s="289">
        <v>10</v>
      </c>
      <c r="N269" s="281" t="str">
        <f t="shared" si="92"/>
        <v>C10</v>
      </c>
      <c r="O269" s="282" t="str">
        <f>VLOOKUP(N269,'Adicional - Op 1'!$A$3:$B$79,2)</f>
        <v>C</v>
      </c>
      <c r="P269" s="293" t="str">
        <f t="shared" si="93"/>
        <v>C</v>
      </c>
      <c r="Q269" s="294" t="str">
        <f t="shared" si="94"/>
        <v>C10</v>
      </c>
      <c r="R269" s="282" t="str">
        <f>IF(OR(Q269='Adicional - Op 2'!$A$6,Q269='Adicional - Op 2'!$A$7, Q269='Adicional - Op 2'!$A$8,Q269='Adicional - Op 2'!$A$9,Q269='Adicional - Op 2'!$A$10,Q269='Adicional - Op 2'!$A$11,Q269='Adicional - Op 2'!$A$12,Q269='Adicional - Op 2'!$A$13,Q269='Adicional - Op 2'!$A$14), "A", "")</f>
        <v/>
      </c>
      <c r="S269" s="282" t="str">
        <f>IF(OR(Q269='Adicional - Op 2'!$A$15,Q269='Adicional - Op 2'!$A$16,Q269='Adicional - Op 2'!$A$17,Q269='Adicional - Op 2'!$A$18,Q269='Adicional - Op 2'!$A$19,Q269='Adicional - Op 2'!$A$20,Q269='Adicional - Op 2'!$A$21,Q269='Adicional - Op 2'!$A$22,Q269='Adicional - Op 2'!$A$23,Q269='Adicional - Op 2'!$A$24,Q269='Adicional - Op 2'!$A$25,Q269='Adicional - Op 2'!$A$26,Q269='Adicional - Op 2'!$A$27,Q269='Adicional - Op 2'!$A$28,Q269='Adicional - Op 2'!$A$29,Q269='Adicional - Op 2'!$A$30),"B","")</f>
        <v/>
      </c>
      <c r="T269" s="282" t="str">
        <f>IF(OR(Q269='Adicional - Op 2'!$A$31,Q269='Adicional - Op 2'!$A$32,Q269='Adicional - Op 2'!$A$33,Q269='Adicional - Op 2'!$A$34),"C","")</f>
        <v>C</v>
      </c>
      <c r="U269" s="282" t="str">
        <f>IF(OR(Q269='Adicional - Op 2'!$A$35,Q269='Adicional - Op 2'!$A$36,Q269='Adicional - Op 2'!$A$37),"D","")</f>
        <v/>
      </c>
      <c r="V269" s="282" t="str">
        <f>IF(OR(Q269='Adicional - Op 2'!$A$38,Q269='Adicional - Op 2'!$A$39,Q269='Adicional - Op 2'!$A$40,Q269='Adicional - Op 2'!$A$41,Q269='Adicional - Op 2'!$A$42,Q269='Adicional - Op 2'!$A$43),"E","")</f>
        <v/>
      </c>
      <c r="W269" s="282" t="str">
        <f>IF(OR(Q269='Adicional - Op 2'!$A$44,Q269='Adicional - Op 2'!$A$45),"F","")</f>
        <v/>
      </c>
      <c r="X269" s="295" t="str">
        <f t="shared" si="95"/>
        <v>C</v>
      </c>
      <c r="Y269" s="296" t="str">
        <f>IF(P269=X269, "OK", MAL)</f>
        <v>OK</v>
      </c>
      <c r="Z269" s="73">
        <v>12798</v>
      </c>
      <c r="AA269" s="17">
        <v>10357</v>
      </c>
      <c r="AB269" s="17">
        <v>6547</v>
      </c>
      <c r="AC269" s="17">
        <v>3771</v>
      </c>
      <c r="AD269" s="17">
        <v>1335</v>
      </c>
      <c r="AE269" s="20">
        <v>1478</v>
      </c>
      <c r="AF269" s="70" t="str">
        <f t="shared" si="96"/>
        <v>5</v>
      </c>
      <c r="AG269" s="61" t="str">
        <f t="shared" si="97"/>
        <v>5</v>
      </c>
      <c r="AH269" s="61" t="str">
        <f t="shared" si="98"/>
        <v>6</v>
      </c>
      <c r="AI269" s="61" t="str">
        <f t="shared" si="99"/>
        <v>7</v>
      </c>
      <c r="AJ269" s="61" t="str">
        <f t="shared" si="100"/>
        <v>7</v>
      </c>
      <c r="AK269" s="62" t="str">
        <f t="shared" si="101"/>
        <v>7</v>
      </c>
      <c r="AL269" s="77">
        <f t="shared" si="102"/>
        <v>2.3954246451798324</v>
      </c>
      <c r="AM269" s="78">
        <f t="shared" si="103"/>
        <v>4.4562826077806035</v>
      </c>
      <c r="AN269" s="78">
        <f t="shared" si="104"/>
        <v>5.3629811385533186</v>
      </c>
      <c r="AO269" s="78">
        <f t="shared" si="105"/>
        <v>10.94239233654393</v>
      </c>
      <c r="AP269" s="79">
        <f t="shared" si="106"/>
        <v>-1.0124254243543307</v>
      </c>
      <c r="AQ269" s="1" t="str">
        <f t="shared" si="107"/>
        <v>Noreste5</v>
      </c>
      <c r="AR269" s="1" t="str">
        <f t="shared" si="108"/>
        <v>Formosa5</v>
      </c>
      <c r="AS269" s="1" t="str">
        <f t="shared" si="109"/>
        <v>Intermedias</v>
      </c>
      <c r="AT269" s="1" t="str">
        <f t="shared" si="110"/>
        <v>Resto Extra Pampeana</v>
      </c>
      <c r="AU269" s="1" t="str">
        <f t="shared" si="111"/>
        <v>IntermediasResto Extra Pampeana</v>
      </c>
    </row>
    <row r="270" spans="1:47" x14ac:dyDescent="0.25">
      <c r="A270" s="5" t="s">
        <v>104</v>
      </c>
      <c r="B270" s="6" t="s">
        <v>104</v>
      </c>
      <c r="C270" s="6" t="s">
        <v>36</v>
      </c>
      <c r="D270" s="3" t="str">
        <f>VLOOKUP(C270,Regiones!B$4:C$27,2)</f>
        <v>Pampeana</v>
      </c>
      <c r="E270" s="16"/>
      <c r="F270" s="16"/>
      <c r="G270" s="16"/>
      <c r="H270" s="16"/>
      <c r="I270" s="16" t="s">
        <v>203</v>
      </c>
      <c r="J270" s="16" t="s">
        <v>6</v>
      </c>
      <c r="K270" s="58"/>
      <c r="L270" s="4" t="s">
        <v>6</v>
      </c>
      <c r="M270" s="289">
        <v>10</v>
      </c>
      <c r="N270" s="281" t="str">
        <f t="shared" si="92"/>
        <v>F10</v>
      </c>
      <c r="O270" s="282" t="str">
        <f>VLOOKUP(N270,'Adicional - Op 1'!$A$3:$B$79,2)</f>
        <v>F</v>
      </c>
      <c r="P270" s="293" t="str">
        <f t="shared" si="93"/>
        <v>F</v>
      </c>
      <c r="Q270" s="294" t="str">
        <f t="shared" si="94"/>
        <v>F10</v>
      </c>
      <c r="R270" s="282" t="str">
        <f>IF(OR(Q270='Adicional - Op 2'!$A$6,Q270='Adicional - Op 2'!$A$7, Q270='Adicional - Op 2'!$A$8,Q270='Adicional - Op 2'!$A$9,Q270='Adicional - Op 2'!$A$10,Q270='Adicional - Op 2'!$A$11,Q270='Adicional - Op 2'!$A$12,Q270='Adicional - Op 2'!$A$13,Q270='Adicional - Op 2'!$A$14), "A", "")</f>
        <v/>
      </c>
      <c r="S270" s="282" t="str">
        <f>IF(OR(Q270='Adicional - Op 2'!$A$15,Q270='Adicional - Op 2'!$A$16,Q270='Adicional - Op 2'!$A$17,Q270='Adicional - Op 2'!$A$18,Q270='Adicional - Op 2'!$A$19,Q270='Adicional - Op 2'!$A$20,Q270='Adicional - Op 2'!$A$21,Q270='Adicional - Op 2'!$A$22,Q270='Adicional - Op 2'!$A$23,Q270='Adicional - Op 2'!$A$24,Q270='Adicional - Op 2'!$A$25,Q270='Adicional - Op 2'!$A$26,Q270='Adicional - Op 2'!$A$27,Q270='Adicional - Op 2'!$A$28,Q270='Adicional - Op 2'!$A$29,Q270='Adicional - Op 2'!$A$30),"B","")</f>
        <v/>
      </c>
      <c r="T270" s="282" t="str">
        <f>IF(OR(Q270='Adicional - Op 2'!$A$31,Q270='Adicional - Op 2'!$A$32,Q270='Adicional - Op 2'!$A$33,Q270='Adicional - Op 2'!$A$34),"C","")</f>
        <v/>
      </c>
      <c r="U270" s="282" t="str">
        <f>IF(OR(Q270='Adicional - Op 2'!$A$35,Q270='Adicional - Op 2'!$A$36,Q270='Adicional - Op 2'!$A$37),"D","")</f>
        <v/>
      </c>
      <c r="V270" s="282" t="str">
        <f>IF(OR(Q270='Adicional - Op 2'!$A$38,Q270='Adicional - Op 2'!$A$39,Q270='Adicional - Op 2'!$A$40,Q270='Adicional - Op 2'!$A$41,Q270='Adicional - Op 2'!$A$42,Q270='Adicional - Op 2'!$A$43),"E","")</f>
        <v/>
      </c>
      <c r="W270" s="282" t="str">
        <f>IF(OR(Q270='Adicional - Op 2'!$A$44,Q270='Adicional - Op 2'!$A$45),"F","")</f>
        <v>F</v>
      </c>
      <c r="X270" s="295" t="str">
        <f t="shared" si="95"/>
        <v>F</v>
      </c>
      <c r="Y270" s="296" t="str">
        <f>IF(P270=X270, "OK", MAL)</f>
        <v>OK</v>
      </c>
      <c r="Z270" s="73">
        <v>12775</v>
      </c>
      <c r="AA270" s="17">
        <v>12008</v>
      </c>
      <c r="AB270" s="17">
        <v>9593</v>
      </c>
      <c r="AC270" s="17">
        <v>7927</v>
      </c>
      <c r="AD270" s="17">
        <v>6556</v>
      </c>
      <c r="AE270" s="20">
        <v>5772</v>
      </c>
      <c r="AF270" s="70" t="str">
        <f t="shared" si="96"/>
        <v>5</v>
      </c>
      <c r="AG270" s="61" t="str">
        <f t="shared" si="97"/>
        <v>5</v>
      </c>
      <c r="AH270" s="61" t="str">
        <f t="shared" si="98"/>
        <v>6</v>
      </c>
      <c r="AI270" s="61" t="str">
        <f t="shared" si="99"/>
        <v>6</v>
      </c>
      <c r="AJ270" s="61" t="str">
        <f t="shared" si="100"/>
        <v>6</v>
      </c>
      <c r="AK270" s="62" t="str">
        <f t="shared" si="101"/>
        <v>6</v>
      </c>
      <c r="AL270" s="77">
        <f t="shared" si="102"/>
        <v>0.69498827169418775</v>
      </c>
      <c r="AM270" s="78">
        <f t="shared" si="103"/>
        <v>2.1573465717032105</v>
      </c>
      <c r="AN270" s="78">
        <f t="shared" si="104"/>
        <v>1.8228446757853567</v>
      </c>
      <c r="AO270" s="78">
        <f t="shared" si="105"/>
        <v>1.9170844633063164</v>
      </c>
      <c r="AP270" s="79">
        <f t="shared" si="106"/>
        <v>1.2817652841803688</v>
      </c>
      <c r="AQ270" s="1" t="str">
        <f t="shared" si="107"/>
        <v>Pampeana5</v>
      </c>
      <c r="AR270" s="1" t="str">
        <f t="shared" si="108"/>
        <v>Buenos Aires5</v>
      </c>
      <c r="AS270" s="1" t="str">
        <f t="shared" si="109"/>
        <v>Intermedias</v>
      </c>
      <c r="AT270" s="1" t="str">
        <f t="shared" si="110"/>
        <v>Pampeana</v>
      </c>
      <c r="AU270" s="1" t="str">
        <f t="shared" si="111"/>
        <v>IntermediasPampeana</v>
      </c>
    </row>
    <row r="271" spans="1:47" x14ac:dyDescent="0.25">
      <c r="A271" s="5" t="s">
        <v>444</v>
      </c>
      <c r="B271" s="6" t="s">
        <v>79</v>
      </c>
      <c r="C271" s="6" t="s">
        <v>429</v>
      </c>
      <c r="D271" s="3" t="str">
        <f>VLOOKUP(C271,Regiones!B$4:C$27,2)</f>
        <v>Pampeana</v>
      </c>
      <c r="E271" s="16"/>
      <c r="F271" s="16"/>
      <c r="G271" s="16"/>
      <c r="H271" s="16" t="s">
        <v>4</v>
      </c>
      <c r="I271" s="16" t="s">
        <v>203</v>
      </c>
      <c r="J271" s="16" t="s">
        <v>6</v>
      </c>
      <c r="K271" s="58"/>
      <c r="L271" s="4" t="s">
        <v>6</v>
      </c>
      <c r="M271" s="289">
        <v>10</v>
      </c>
      <c r="N271" s="281" t="str">
        <f t="shared" si="92"/>
        <v>F10</v>
      </c>
      <c r="O271" s="282" t="str">
        <f>VLOOKUP(N271,'Adicional - Op 1'!$A$3:$B$79,2)</f>
        <v>F</v>
      </c>
      <c r="P271" s="293" t="str">
        <f t="shared" si="93"/>
        <v>F</v>
      </c>
      <c r="Q271" s="294" t="str">
        <f t="shared" si="94"/>
        <v>F10</v>
      </c>
      <c r="R271" s="282" t="str">
        <f>IF(OR(Q271='Adicional - Op 2'!$A$6,Q271='Adicional - Op 2'!$A$7, Q271='Adicional - Op 2'!$A$8,Q271='Adicional - Op 2'!$A$9,Q271='Adicional - Op 2'!$A$10,Q271='Adicional - Op 2'!$A$11,Q271='Adicional - Op 2'!$A$12,Q271='Adicional - Op 2'!$A$13,Q271='Adicional - Op 2'!$A$14), "A", "")</f>
        <v/>
      </c>
      <c r="S271" s="282" t="str">
        <f>IF(OR(Q271='Adicional - Op 2'!$A$15,Q271='Adicional - Op 2'!$A$16,Q271='Adicional - Op 2'!$A$17,Q271='Adicional - Op 2'!$A$18,Q271='Adicional - Op 2'!$A$19,Q271='Adicional - Op 2'!$A$20,Q271='Adicional - Op 2'!$A$21,Q271='Adicional - Op 2'!$A$22,Q271='Adicional - Op 2'!$A$23,Q271='Adicional - Op 2'!$A$24,Q271='Adicional - Op 2'!$A$25,Q271='Adicional - Op 2'!$A$26,Q271='Adicional - Op 2'!$A$27,Q271='Adicional - Op 2'!$A$28,Q271='Adicional - Op 2'!$A$29,Q271='Adicional - Op 2'!$A$30),"B","")</f>
        <v/>
      </c>
      <c r="T271" s="282" t="str">
        <f>IF(OR(Q271='Adicional - Op 2'!$A$31,Q271='Adicional - Op 2'!$A$32,Q271='Adicional - Op 2'!$A$33,Q271='Adicional - Op 2'!$A$34),"C","")</f>
        <v/>
      </c>
      <c r="U271" s="282" t="str">
        <f>IF(OR(Q271='Adicional - Op 2'!$A$35,Q271='Adicional - Op 2'!$A$36,Q271='Adicional - Op 2'!$A$37),"D","")</f>
        <v/>
      </c>
      <c r="V271" s="282" t="str">
        <f>IF(OR(Q271='Adicional - Op 2'!$A$38,Q271='Adicional - Op 2'!$A$39,Q271='Adicional - Op 2'!$A$40,Q271='Adicional - Op 2'!$A$41,Q271='Adicional - Op 2'!$A$42,Q271='Adicional - Op 2'!$A$43),"E","")</f>
        <v/>
      </c>
      <c r="W271" s="282" t="str">
        <f>IF(OR(Q271='Adicional - Op 2'!$A$44,Q271='Adicional - Op 2'!$A$45),"F","")</f>
        <v>F</v>
      </c>
      <c r="X271" s="295" t="str">
        <f t="shared" si="95"/>
        <v>F</v>
      </c>
      <c r="Y271" s="296" t="str">
        <f>IF(P271=X271, "OK", MAL)</f>
        <v>OK</v>
      </c>
      <c r="Z271" s="73">
        <v>12733</v>
      </c>
      <c r="AA271" s="17">
        <v>11237</v>
      </c>
      <c r="AB271" s="17">
        <v>6025</v>
      </c>
      <c r="AC271" s="17">
        <v>4343</v>
      </c>
      <c r="AD271" s="17">
        <v>3256</v>
      </c>
      <c r="AE271" s="20">
        <v>2108</v>
      </c>
      <c r="AF271" s="70" t="str">
        <f t="shared" si="96"/>
        <v>5</v>
      </c>
      <c r="AG271" s="61" t="str">
        <f t="shared" si="97"/>
        <v>5</v>
      </c>
      <c r="AH271" s="61" t="str">
        <f t="shared" si="98"/>
        <v>6</v>
      </c>
      <c r="AI271" s="61" t="str">
        <f t="shared" si="99"/>
        <v>7</v>
      </c>
      <c r="AJ271" s="61" t="str">
        <f t="shared" si="100"/>
        <v>7</v>
      </c>
      <c r="AK271" s="62" t="str">
        <f t="shared" si="101"/>
        <v>7</v>
      </c>
      <c r="AL271" s="77">
        <f t="shared" si="102"/>
        <v>1.4078624508377653</v>
      </c>
      <c r="AM271" s="78">
        <f t="shared" si="103"/>
        <v>6.1038896874339565</v>
      </c>
      <c r="AN271" s="78">
        <f t="shared" si="104"/>
        <v>3.1484734749227647</v>
      </c>
      <c r="AO271" s="78">
        <f t="shared" si="105"/>
        <v>2.9225513274528505</v>
      </c>
      <c r="AP271" s="79">
        <f t="shared" si="106"/>
        <v>4.4434908507976063</v>
      </c>
      <c r="AQ271" s="1" t="str">
        <f t="shared" si="107"/>
        <v>Pampeana5</v>
      </c>
      <c r="AR271" s="1" t="str">
        <f t="shared" si="108"/>
        <v>Entre Ríos5</v>
      </c>
      <c r="AS271" s="1" t="str">
        <f t="shared" si="109"/>
        <v>Intermedias</v>
      </c>
      <c r="AT271" s="1" t="str">
        <f t="shared" si="110"/>
        <v>Pampeana</v>
      </c>
      <c r="AU271" s="1" t="str">
        <f t="shared" si="111"/>
        <v>IntermediasPampeana</v>
      </c>
    </row>
    <row r="272" spans="1:47" x14ac:dyDescent="0.25">
      <c r="A272" s="5" t="s">
        <v>105</v>
      </c>
      <c r="B272" s="6" t="s">
        <v>105</v>
      </c>
      <c r="C272" s="6" t="s">
        <v>36</v>
      </c>
      <c r="D272" s="3" t="str">
        <f>VLOOKUP(C272,Regiones!B$4:C$27,2)</f>
        <v>Pampeana</v>
      </c>
      <c r="E272" s="16"/>
      <c r="F272" s="16"/>
      <c r="G272" s="16"/>
      <c r="H272" s="16"/>
      <c r="I272" s="16" t="s">
        <v>203</v>
      </c>
      <c r="J272" s="16" t="s">
        <v>6</v>
      </c>
      <c r="K272" s="58"/>
      <c r="L272" s="4" t="s">
        <v>6</v>
      </c>
      <c r="M272" s="289">
        <v>10</v>
      </c>
      <c r="N272" s="281" t="str">
        <f t="shared" si="92"/>
        <v>F10</v>
      </c>
      <c r="O272" s="282" t="str">
        <f>VLOOKUP(N272,'Adicional - Op 1'!$A$3:$B$79,2)</f>
        <v>F</v>
      </c>
      <c r="P272" s="293" t="str">
        <f t="shared" si="93"/>
        <v>F</v>
      </c>
      <c r="Q272" s="294" t="str">
        <f t="shared" si="94"/>
        <v>F10</v>
      </c>
      <c r="R272" s="282" t="str">
        <f>IF(OR(Q272='Adicional - Op 2'!$A$6,Q272='Adicional - Op 2'!$A$7, Q272='Adicional - Op 2'!$A$8,Q272='Adicional - Op 2'!$A$9,Q272='Adicional - Op 2'!$A$10,Q272='Adicional - Op 2'!$A$11,Q272='Adicional - Op 2'!$A$12,Q272='Adicional - Op 2'!$A$13,Q272='Adicional - Op 2'!$A$14), "A", "")</f>
        <v/>
      </c>
      <c r="S272" s="282" t="str">
        <f>IF(OR(Q272='Adicional - Op 2'!$A$15,Q272='Adicional - Op 2'!$A$16,Q272='Adicional - Op 2'!$A$17,Q272='Adicional - Op 2'!$A$18,Q272='Adicional - Op 2'!$A$19,Q272='Adicional - Op 2'!$A$20,Q272='Adicional - Op 2'!$A$21,Q272='Adicional - Op 2'!$A$22,Q272='Adicional - Op 2'!$A$23,Q272='Adicional - Op 2'!$A$24,Q272='Adicional - Op 2'!$A$25,Q272='Adicional - Op 2'!$A$26,Q272='Adicional - Op 2'!$A$27,Q272='Adicional - Op 2'!$A$28,Q272='Adicional - Op 2'!$A$29,Q272='Adicional - Op 2'!$A$30),"B","")</f>
        <v/>
      </c>
      <c r="T272" s="282" t="str">
        <f>IF(OR(Q272='Adicional - Op 2'!$A$31,Q272='Adicional - Op 2'!$A$32,Q272='Adicional - Op 2'!$A$33,Q272='Adicional - Op 2'!$A$34),"C","")</f>
        <v/>
      </c>
      <c r="U272" s="282" t="str">
        <f>IF(OR(Q272='Adicional - Op 2'!$A$35,Q272='Adicional - Op 2'!$A$36,Q272='Adicional - Op 2'!$A$37),"D","")</f>
        <v/>
      </c>
      <c r="V272" s="282" t="str">
        <f>IF(OR(Q272='Adicional - Op 2'!$A$38,Q272='Adicional - Op 2'!$A$39,Q272='Adicional - Op 2'!$A$40,Q272='Adicional - Op 2'!$A$41,Q272='Adicional - Op 2'!$A$42,Q272='Adicional - Op 2'!$A$43),"E","")</f>
        <v/>
      </c>
      <c r="W272" s="282" t="str">
        <f>IF(OR(Q272='Adicional - Op 2'!$A$44,Q272='Adicional - Op 2'!$A$45),"F","")</f>
        <v>F</v>
      </c>
      <c r="X272" s="295" t="str">
        <f t="shared" si="95"/>
        <v>F</v>
      </c>
      <c r="Y272" s="296" t="str">
        <f>IF(P272=X272, "OK", MAL)</f>
        <v>OK</v>
      </c>
      <c r="Z272" s="73">
        <v>12705</v>
      </c>
      <c r="AA272" s="17">
        <v>11483</v>
      </c>
      <c r="AB272" s="17">
        <v>10279</v>
      </c>
      <c r="AC272" s="17">
        <v>8425</v>
      </c>
      <c r="AD272" s="17">
        <v>8689</v>
      </c>
      <c r="AE272" s="20">
        <v>6953</v>
      </c>
      <c r="AF272" s="70" t="str">
        <f t="shared" si="96"/>
        <v>5</v>
      </c>
      <c r="AG272" s="61" t="str">
        <f t="shared" si="97"/>
        <v>5</v>
      </c>
      <c r="AH272" s="61" t="str">
        <f t="shared" si="98"/>
        <v>5</v>
      </c>
      <c r="AI272" s="61" t="str">
        <f t="shared" si="99"/>
        <v>6</v>
      </c>
      <c r="AJ272" s="61" t="str">
        <f t="shared" si="100"/>
        <v>6</v>
      </c>
      <c r="AK272" s="62" t="str">
        <f t="shared" si="101"/>
        <v>6</v>
      </c>
      <c r="AL272" s="77">
        <f t="shared" si="102"/>
        <v>1.1376070557297688</v>
      </c>
      <c r="AM272" s="78">
        <f t="shared" si="103"/>
        <v>1.0584588639582357</v>
      </c>
      <c r="AN272" s="78">
        <f t="shared" si="104"/>
        <v>1.9013681132937148</v>
      </c>
      <c r="AO272" s="78">
        <f t="shared" si="105"/>
        <v>-0.30806830892888659</v>
      </c>
      <c r="AP272" s="79">
        <f t="shared" si="106"/>
        <v>2.253870720345196</v>
      </c>
      <c r="AQ272" s="1" t="str">
        <f t="shared" si="107"/>
        <v>Pampeana5</v>
      </c>
      <c r="AR272" s="1" t="str">
        <f t="shared" si="108"/>
        <v>Buenos Aires5</v>
      </c>
      <c r="AS272" s="1" t="str">
        <f t="shared" si="109"/>
        <v>Intermedias</v>
      </c>
      <c r="AT272" s="1" t="str">
        <f t="shared" si="110"/>
        <v>Pampeana</v>
      </c>
      <c r="AU272" s="1" t="str">
        <f t="shared" si="111"/>
        <v>IntermediasPampeana</v>
      </c>
    </row>
    <row r="273" spans="1:47" x14ac:dyDescent="0.25">
      <c r="A273" s="60" t="s">
        <v>1268</v>
      </c>
      <c r="B273" s="9" t="s">
        <v>643</v>
      </c>
      <c r="C273" s="9" t="s">
        <v>639</v>
      </c>
      <c r="D273" s="3" t="str">
        <f>VLOOKUP(C273,Regiones!B$4:C$27,2)</f>
        <v>Comahue</v>
      </c>
      <c r="E273" s="10"/>
      <c r="F273" s="10"/>
      <c r="G273" s="10" t="s">
        <v>4</v>
      </c>
      <c r="H273" s="10"/>
      <c r="I273" s="10" t="s">
        <v>203</v>
      </c>
      <c r="J273" s="10" t="s">
        <v>6</v>
      </c>
      <c r="K273" s="58"/>
      <c r="L273" s="11" t="s">
        <v>6</v>
      </c>
      <c r="M273" s="289">
        <v>10</v>
      </c>
      <c r="N273" s="281" t="str">
        <f t="shared" si="92"/>
        <v>F10</v>
      </c>
      <c r="O273" s="282" t="str">
        <f>VLOOKUP(N273,'Adicional - Op 1'!$A$3:$B$79,2)</f>
        <v>F</v>
      </c>
      <c r="P273" s="293" t="str">
        <f t="shared" si="93"/>
        <v>F</v>
      </c>
      <c r="Q273" s="294" t="str">
        <f t="shared" si="94"/>
        <v>F10</v>
      </c>
      <c r="R273" s="282" t="str">
        <f>IF(OR(Q273='Adicional - Op 2'!$A$6,Q273='Adicional - Op 2'!$A$7, Q273='Adicional - Op 2'!$A$8,Q273='Adicional - Op 2'!$A$9,Q273='Adicional - Op 2'!$A$10,Q273='Adicional - Op 2'!$A$11,Q273='Adicional - Op 2'!$A$12,Q273='Adicional - Op 2'!$A$13,Q273='Adicional - Op 2'!$A$14), "A", "")</f>
        <v/>
      </c>
      <c r="S273" s="282" t="str">
        <f>IF(OR(Q273='Adicional - Op 2'!$A$15,Q273='Adicional - Op 2'!$A$16,Q273='Adicional - Op 2'!$A$17,Q273='Adicional - Op 2'!$A$18,Q273='Adicional - Op 2'!$A$19,Q273='Adicional - Op 2'!$A$20,Q273='Adicional - Op 2'!$A$21,Q273='Adicional - Op 2'!$A$22,Q273='Adicional - Op 2'!$A$23,Q273='Adicional - Op 2'!$A$24,Q273='Adicional - Op 2'!$A$25,Q273='Adicional - Op 2'!$A$26,Q273='Adicional - Op 2'!$A$27,Q273='Adicional - Op 2'!$A$28,Q273='Adicional - Op 2'!$A$29,Q273='Adicional - Op 2'!$A$30),"B","")</f>
        <v/>
      </c>
      <c r="T273" s="282" t="str">
        <f>IF(OR(Q273='Adicional - Op 2'!$A$31,Q273='Adicional - Op 2'!$A$32,Q273='Adicional - Op 2'!$A$33,Q273='Adicional - Op 2'!$A$34),"C","")</f>
        <v/>
      </c>
      <c r="U273" s="282" t="str">
        <f>IF(OR(Q273='Adicional - Op 2'!$A$35,Q273='Adicional - Op 2'!$A$36,Q273='Adicional - Op 2'!$A$37),"D","")</f>
        <v/>
      </c>
      <c r="V273" s="282" t="str">
        <f>IF(OR(Q273='Adicional - Op 2'!$A$38,Q273='Adicional - Op 2'!$A$39,Q273='Adicional - Op 2'!$A$40,Q273='Adicional - Op 2'!$A$41,Q273='Adicional - Op 2'!$A$42,Q273='Adicional - Op 2'!$A$43),"E","")</f>
        <v/>
      </c>
      <c r="W273" s="282" t="str">
        <f>IF(OR(Q273='Adicional - Op 2'!$A$44,Q273='Adicional - Op 2'!$A$45),"F","")</f>
        <v>F</v>
      </c>
      <c r="X273" s="295" t="str">
        <f t="shared" si="95"/>
        <v>F</v>
      </c>
      <c r="Y273" s="296" t="str">
        <f>IF(P273=X273, "OK", MAL)</f>
        <v>OK</v>
      </c>
      <c r="Z273" s="74">
        <v>12621</v>
      </c>
      <c r="AA273" s="12">
        <v>10302</v>
      </c>
      <c r="AB273" s="12">
        <v>7333</v>
      </c>
      <c r="AC273" s="12">
        <v>5679</v>
      </c>
      <c r="AD273" s="12">
        <v>3870</v>
      </c>
      <c r="AE273" s="13">
        <v>1800</v>
      </c>
      <c r="AF273" s="70" t="str">
        <f t="shared" si="96"/>
        <v>5</v>
      </c>
      <c r="AG273" s="61" t="str">
        <f t="shared" si="97"/>
        <v>5</v>
      </c>
      <c r="AH273" s="61" t="str">
        <f t="shared" si="98"/>
        <v>6</v>
      </c>
      <c r="AI273" s="61" t="str">
        <f t="shared" si="99"/>
        <v>6</v>
      </c>
      <c r="AJ273" s="61" t="str">
        <f t="shared" si="100"/>
        <v>7</v>
      </c>
      <c r="AK273" s="62" t="str">
        <f t="shared" si="101"/>
        <v>7</v>
      </c>
      <c r="AL273" s="77">
        <f t="shared" si="102"/>
        <v>2.2969451047406837</v>
      </c>
      <c r="AM273" s="78">
        <f t="shared" si="103"/>
        <v>3.2842754587920369</v>
      </c>
      <c r="AN273" s="78">
        <f t="shared" si="104"/>
        <v>2.450077958833023</v>
      </c>
      <c r="AO273" s="78">
        <f t="shared" si="105"/>
        <v>3.9096998573247652</v>
      </c>
      <c r="AP273" s="79">
        <f t="shared" si="106"/>
        <v>7.9552695180013675</v>
      </c>
      <c r="AQ273" s="1" t="str">
        <f t="shared" si="107"/>
        <v>Comahue5</v>
      </c>
      <c r="AR273" s="1" t="str">
        <f t="shared" si="108"/>
        <v>Neuquén5</v>
      </c>
      <c r="AS273" s="1" t="str">
        <f t="shared" si="109"/>
        <v>Intermedias</v>
      </c>
      <c r="AT273" s="1" t="str">
        <f t="shared" si="110"/>
        <v>Comahue</v>
      </c>
      <c r="AU273" s="1" t="str">
        <f t="shared" si="111"/>
        <v>IntermediasComahue</v>
      </c>
    </row>
    <row r="274" spans="1:47" x14ac:dyDescent="0.25">
      <c r="A274" s="2" t="s">
        <v>5</v>
      </c>
      <c r="B274" s="3" t="s">
        <v>5</v>
      </c>
      <c r="C274" s="3" t="s">
        <v>1</v>
      </c>
      <c r="D274" s="3" t="str">
        <f>VLOOKUP(C274,Regiones!B$4:C$27,2)</f>
        <v>Noroeste</v>
      </c>
      <c r="E274" s="16"/>
      <c r="F274" s="16"/>
      <c r="G274" s="16"/>
      <c r="H274" s="16"/>
      <c r="I274" s="16"/>
      <c r="J274" s="16" t="s">
        <v>6</v>
      </c>
      <c r="K274" s="58"/>
      <c r="L274" s="4" t="s">
        <v>6</v>
      </c>
      <c r="M274" s="289">
        <v>10</v>
      </c>
      <c r="N274" s="281" t="str">
        <f t="shared" si="92"/>
        <v>F10</v>
      </c>
      <c r="O274" s="282" t="str">
        <f>VLOOKUP(N274,'Adicional - Op 1'!$A$3:$B$79,2)</f>
        <v>F</v>
      </c>
      <c r="P274" s="293" t="str">
        <f t="shared" si="93"/>
        <v>F</v>
      </c>
      <c r="Q274" s="294" t="str">
        <f t="shared" si="94"/>
        <v>F10</v>
      </c>
      <c r="R274" s="282" t="str">
        <f>IF(OR(Q274='Adicional - Op 2'!$A$6,Q274='Adicional - Op 2'!$A$7, Q274='Adicional - Op 2'!$A$8,Q274='Adicional - Op 2'!$A$9,Q274='Adicional - Op 2'!$A$10,Q274='Adicional - Op 2'!$A$11,Q274='Adicional - Op 2'!$A$12,Q274='Adicional - Op 2'!$A$13,Q274='Adicional - Op 2'!$A$14), "A", "")</f>
        <v/>
      </c>
      <c r="S274" s="282" t="str">
        <f>IF(OR(Q274='Adicional - Op 2'!$A$15,Q274='Adicional - Op 2'!$A$16,Q274='Adicional - Op 2'!$A$17,Q274='Adicional - Op 2'!$A$18,Q274='Adicional - Op 2'!$A$19,Q274='Adicional - Op 2'!$A$20,Q274='Adicional - Op 2'!$A$21,Q274='Adicional - Op 2'!$A$22,Q274='Adicional - Op 2'!$A$23,Q274='Adicional - Op 2'!$A$24,Q274='Adicional - Op 2'!$A$25,Q274='Adicional - Op 2'!$A$26,Q274='Adicional - Op 2'!$A$27,Q274='Adicional - Op 2'!$A$28,Q274='Adicional - Op 2'!$A$29,Q274='Adicional - Op 2'!$A$30),"B","")</f>
        <v/>
      </c>
      <c r="T274" s="282" t="str">
        <f>IF(OR(Q274='Adicional - Op 2'!$A$31,Q274='Adicional - Op 2'!$A$32,Q274='Adicional - Op 2'!$A$33,Q274='Adicional - Op 2'!$A$34),"C","")</f>
        <v/>
      </c>
      <c r="U274" s="282" t="str">
        <f>IF(OR(Q274='Adicional - Op 2'!$A$35,Q274='Adicional - Op 2'!$A$36,Q274='Adicional - Op 2'!$A$37),"D","")</f>
        <v/>
      </c>
      <c r="V274" s="282" t="str">
        <f>IF(OR(Q274='Adicional - Op 2'!$A$38,Q274='Adicional - Op 2'!$A$39,Q274='Adicional - Op 2'!$A$40,Q274='Adicional - Op 2'!$A$41,Q274='Adicional - Op 2'!$A$42,Q274='Adicional - Op 2'!$A$43),"E","")</f>
        <v/>
      </c>
      <c r="W274" s="282" t="str">
        <f>IF(OR(Q274='Adicional - Op 2'!$A$44,Q274='Adicional - Op 2'!$A$45),"F","")</f>
        <v>F</v>
      </c>
      <c r="X274" s="295" t="str">
        <f t="shared" si="95"/>
        <v>F</v>
      </c>
      <c r="Y274" s="296" t="str">
        <f>IF(P274=X274, "OK", MAL)</f>
        <v>OK</v>
      </c>
      <c r="Z274" s="73">
        <v>12600</v>
      </c>
      <c r="AA274" s="17">
        <v>11411</v>
      </c>
      <c r="AB274" s="17">
        <v>9005</v>
      </c>
      <c r="AC274" s="17">
        <v>6867</v>
      </c>
      <c r="AD274" s="17">
        <v>6476</v>
      </c>
      <c r="AE274" s="20">
        <v>6000</v>
      </c>
      <c r="AF274" s="70" t="str">
        <f t="shared" si="96"/>
        <v>5</v>
      </c>
      <c r="AG274" s="61" t="str">
        <f t="shared" si="97"/>
        <v>5</v>
      </c>
      <c r="AH274" s="61" t="str">
        <f t="shared" si="98"/>
        <v>6</v>
      </c>
      <c r="AI274" s="61" t="str">
        <f t="shared" si="99"/>
        <v>6</v>
      </c>
      <c r="AJ274" s="61" t="str">
        <f t="shared" si="100"/>
        <v>6</v>
      </c>
      <c r="AK274" s="62" t="str">
        <f t="shared" si="101"/>
        <v>6</v>
      </c>
      <c r="AL274" s="77">
        <f t="shared" si="102"/>
        <v>1.1148827842033475</v>
      </c>
      <c r="AM274" s="78">
        <f t="shared" si="103"/>
        <v>2.2764544646790839</v>
      </c>
      <c r="AN274" s="78">
        <f t="shared" si="104"/>
        <v>2.600012080027529</v>
      </c>
      <c r="AO274" s="78">
        <f t="shared" si="105"/>
        <v>0.58796470507913168</v>
      </c>
      <c r="AP274" s="79">
        <f t="shared" si="106"/>
        <v>0.76635726606652022</v>
      </c>
      <c r="AQ274" s="1" t="str">
        <f t="shared" si="107"/>
        <v>Noroeste5</v>
      </c>
      <c r="AR274" s="1" t="str">
        <f t="shared" si="108"/>
        <v>Catamarca5</v>
      </c>
      <c r="AS274" s="1" t="str">
        <f t="shared" si="109"/>
        <v>Intermedias</v>
      </c>
      <c r="AT274" s="1" t="str">
        <f t="shared" si="110"/>
        <v>Resto Extra Pampeana</v>
      </c>
      <c r="AU274" s="1" t="str">
        <f t="shared" si="111"/>
        <v>IntermediasResto Extra Pampeana</v>
      </c>
    </row>
    <row r="275" spans="1:47" x14ac:dyDescent="0.25">
      <c r="A275" s="45" t="s">
        <v>890</v>
      </c>
      <c r="B275" s="46" t="s">
        <v>891</v>
      </c>
      <c r="C275" s="46" t="s">
        <v>882</v>
      </c>
      <c r="D275" s="3" t="str">
        <f>VLOOKUP(C275,Regiones!B$4:C$27,2)</f>
        <v>Pampeana</v>
      </c>
      <c r="E275" s="50"/>
      <c r="F275" s="50"/>
      <c r="G275" s="50"/>
      <c r="H275" s="50" t="s">
        <v>4</v>
      </c>
      <c r="I275" s="50" t="s">
        <v>203</v>
      </c>
      <c r="J275" s="50" t="s">
        <v>6</v>
      </c>
      <c r="K275" s="58"/>
      <c r="L275" s="53" t="s">
        <v>6</v>
      </c>
      <c r="M275" s="289">
        <v>10</v>
      </c>
      <c r="N275" s="281" t="str">
        <f t="shared" si="92"/>
        <v>F10</v>
      </c>
      <c r="O275" s="282" t="str">
        <f>VLOOKUP(N275,'Adicional - Op 1'!$A$3:$B$79,2)</f>
        <v>F</v>
      </c>
      <c r="P275" s="293" t="str">
        <f t="shared" si="93"/>
        <v>F</v>
      </c>
      <c r="Q275" s="294" t="str">
        <f t="shared" si="94"/>
        <v>F10</v>
      </c>
      <c r="R275" s="282" t="str">
        <f>IF(OR(Q275='Adicional - Op 2'!$A$6,Q275='Adicional - Op 2'!$A$7, Q275='Adicional - Op 2'!$A$8,Q275='Adicional - Op 2'!$A$9,Q275='Adicional - Op 2'!$A$10,Q275='Adicional - Op 2'!$A$11,Q275='Adicional - Op 2'!$A$12,Q275='Adicional - Op 2'!$A$13,Q275='Adicional - Op 2'!$A$14), "A", "")</f>
        <v/>
      </c>
      <c r="S275" s="282" t="str">
        <f>IF(OR(Q275='Adicional - Op 2'!$A$15,Q275='Adicional - Op 2'!$A$16,Q275='Adicional - Op 2'!$A$17,Q275='Adicional - Op 2'!$A$18,Q275='Adicional - Op 2'!$A$19,Q275='Adicional - Op 2'!$A$20,Q275='Adicional - Op 2'!$A$21,Q275='Adicional - Op 2'!$A$22,Q275='Adicional - Op 2'!$A$23,Q275='Adicional - Op 2'!$A$24,Q275='Adicional - Op 2'!$A$25,Q275='Adicional - Op 2'!$A$26,Q275='Adicional - Op 2'!$A$27,Q275='Adicional - Op 2'!$A$28,Q275='Adicional - Op 2'!$A$29,Q275='Adicional - Op 2'!$A$30),"B","")</f>
        <v/>
      </c>
      <c r="T275" s="282" t="str">
        <f>IF(OR(Q275='Adicional - Op 2'!$A$31,Q275='Adicional - Op 2'!$A$32,Q275='Adicional - Op 2'!$A$33,Q275='Adicional - Op 2'!$A$34),"C","")</f>
        <v/>
      </c>
      <c r="U275" s="282" t="str">
        <f>IF(OR(Q275='Adicional - Op 2'!$A$35,Q275='Adicional - Op 2'!$A$36,Q275='Adicional - Op 2'!$A$37),"D","")</f>
        <v/>
      </c>
      <c r="V275" s="282" t="str">
        <f>IF(OR(Q275='Adicional - Op 2'!$A$38,Q275='Adicional - Op 2'!$A$39,Q275='Adicional - Op 2'!$A$40,Q275='Adicional - Op 2'!$A$41,Q275='Adicional - Op 2'!$A$42,Q275='Adicional - Op 2'!$A$43),"E","")</f>
        <v/>
      </c>
      <c r="W275" s="282" t="str">
        <f>IF(OR(Q275='Adicional - Op 2'!$A$44,Q275='Adicional - Op 2'!$A$45),"F","")</f>
        <v>F</v>
      </c>
      <c r="X275" s="295" t="str">
        <f t="shared" si="95"/>
        <v>F</v>
      </c>
      <c r="Y275" s="296" t="str">
        <f>IF(P275=X275, "OK", MAL)</f>
        <v>OK</v>
      </c>
      <c r="Z275" s="74">
        <v>12543</v>
      </c>
      <c r="AA275" s="12">
        <v>11387</v>
      </c>
      <c r="AB275" s="12">
        <v>7763</v>
      </c>
      <c r="AC275" s="12">
        <v>4746</v>
      </c>
      <c r="AD275" s="12">
        <v>4125</v>
      </c>
      <c r="AE275" s="13">
        <v>4083</v>
      </c>
      <c r="AF275" s="70" t="str">
        <f t="shared" si="96"/>
        <v>5</v>
      </c>
      <c r="AG275" s="61" t="str">
        <f t="shared" si="97"/>
        <v>5</v>
      </c>
      <c r="AH275" s="61" t="str">
        <f t="shared" si="98"/>
        <v>6</v>
      </c>
      <c r="AI275" s="61" t="str">
        <f t="shared" si="99"/>
        <v>7</v>
      </c>
      <c r="AJ275" s="61" t="str">
        <f t="shared" si="100"/>
        <v>7</v>
      </c>
      <c r="AK275" s="62" t="str">
        <f t="shared" si="101"/>
        <v>7</v>
      </c>
      <c r="AL275" s="77">
        <f t="shared" si="102"/>
        <v>1.0874178280564517</v>
      </c>
      <c r="AM275" s="78">
        <f t="shared" si="103"/>
        <v>3.7087892503047439</v>
      </c>
      <c r="AN275" s="78">
        <f t="shared" si="104"/>
        <v>4.7699937081567114</v>
      </c>
      <c r="AO275" s="78">
        <f t="shared" si="105"/>
        <v>1.4122405962434073</v>
      </c>
      <c r="AP275" s="79">
        <f t="shared" si="106"/>
        <v>0.102392459815215</v>
      </c>
      <c r="AQ275" s="1" t="str">
        <f t="shared" si="107"/>
        <v>Pampeana5</v>
      </c>
      <c r="AR275" s="1" t="str">
        <f t="shared" si="108"/>
        <v>Santiago del Estero5</v>
      </c>
      <c r="AS275" s="1" t="str">
        <f t="shared" si="109"/>
        <v>Intermedias</v>
      </c>
      <c r="AT275" s="1" t="str">
        <f t="shared" si="110"/>
        <v>Pampeana</v>
      </c>
      <c r="AU275" s="1" t="str">
        <f t="shared" si="111"/>
        <v>IntermediasPampeana</v>
      </c>
    </row>
    <row r="276" spans="1:47" x14ac:dyDescent="0.25">
      <c r="A276" s="21" t="s">
        <v>303</v>
      </c>
      <c r="B276" s="18" t="s">
        <v>304</v>
      </c>
      <c r="C276" s="18" t="s">
        <v>276</v>
      </c>
      <c r="D276" s="3" t="str">
        <f>VLOOKUP(C276,Regiones!B$4:C$27,2)</f>
        <v>Centro</v>
      </c>
      <c r="E276" s="19"/>
      <c r="F276" s="19"/>
      <c r="G276" s="19"/>
      <c r="H276" s="19" t="s">
        <v>4</v>
      </c>
      <c r="I276" s="19" t="s">
        <v>203</v>
      </c>
      <c r="J276" s="19" t="s">
        <v>6</v>
      </c>
      <c r="K276" s="58"/>
      <c r="L276" s="52" t="s">
        <v>6</v>
      </c>
      <c r="M276" s="289">
        <v>10</v>
      </c>
      <c r="N276" s="281" t="str">
        <f t="shared" si="92"/>
        <v>F10</v>
      </c>
      <c r="O276" s="282" t="str">
        <f>VLOOKUP(N276,'Adicional - Op 1'!$A$3:$B$79,2)</f>
        <v>F</v>
      </c>
      <c r="P276" s="293" t="str">
        <f t="shared" si="93"/>
        <v>F</v>
      </c>
      <c r="Q276" s="294" t="str">
        <f t="shared" si="94"/>
        <v>F10</v>
      </c>
      <c r="R276" s="282" t="str">
        <f>IF(OR(Q276='Adicional - Op 2'!$A$6,Q276='Adicional - Op 2'!$A$7, Q276='Adicional - Op 2'!$A$8,Q276='Adicional - Op 2'!$A$9,Q276='Adicional - Op 2'!$A$10,Q276='Adicional - Op 2'!$A$11,Q276='Adicional - Op 2'!$A$12,Q276='Adicional - Op 2'!$A$13,Q276='Adicional - Op 2'!$A$14), "A", "")</f>
        <v/>
      </c>
      <c r="S276" s="282" t="str">
        <f>IF(OR(Q276='Adicional - Op 2'!$A$15,Q276='Adicional - Op 2'!$A$16,Q276='Adicional - Op 2'!$A$17,Q276='Adicional - Op 2'!$A$18,Q276='Adicional - Op 2'!$A$19,Q276='Adicional - Op 2'!$A$20,Q276='Adicional - Op 2'!$A$21,Q276='Adicional - Op 2'!$A$22,Q276='Adicional - Op 2'!$A$23,Q276='Adicional - Op 2'!$A$24,Q276='Adicional - Op 2'!$A$25,Q276='Adicional - Op 2'!$A$26,Q276='Adicional - Op 2'!$A$27,Q276='Adicional - Op 2'!$A$28,Q276='Adicional - Op 2'!$A$29,Q276='Adicional - Op 2'!$A$30),"B","")</f>
        <v/>
      </c>
      <c r="T276" s="282" t="str">
        <f>IF(OR(Q276='Adicional - Op 2'!$A$31,Q276='Adicional - Op 2'!$A$32,Q276='Adicional - Op 2'!$A$33,Q276='Adicional - Op 2'!$A$34),"C","")</f>
        <v/>
      </c>
      <c r="U276" s="282" t="str">
        <f>IF(OR(Q276='Adicional - Op 2'!$A$35,Q276='Adicional - Op 2'!$A$36,Q276='Adicional - Op 2'!$A$37),"D","")</f>
        <v/>
      </c>
      <c r="V276" s="282" t="str">
        <f>IF(OR(Q276='Adicional - Op 2'!$A$38,Q276='Adicional - Op 2'!$A$39,Q276='Adicional - Op 2'!$A$40,Q276='Adicional - Op 2'!$A$41,Q276='Adicional - Op 2'!$A$42,Q276='Adicional - Op 2'!$A$43),"E","")</f>
        <v/>
      </c>
      <c r="W276" s="282" t="str">
        <f>IF(OR(Q276='Adicional - Op 2'!$A$44,Q276='Adicional - Op 2'!$A$45),"F","")</f>
        <v>F</v>
      </c>
      <c r="X276" s="295" t="str">
        <f t="shared" si="95"/>
        <v>F</v>
      </c>
      <c r="Y276" s="296" t="str">
        <f>IF(P276=X276, "OK", MAL)</f>
        <v>OK</v>
      </c>
      <c r="Z276" s="73">
        <v>12537</v>
      </c>
      <c r="AA276" s="17">
        <v>11490</v>
      </c>
      <c r="AB276" s="17">
        <v>10241</v>
      </c>
      <c r="AC276" s="17">
        <v>8630</v>
      </c>
      <c r="AD276" s="17">
        <v>7805</v>
      </c>
      <c r="AE276" s="20">
        <v>6532</v>
      </c>
      <c r="AF276" s="70" t="str">
        <f t="shared" si="96"/>
        <v>5</v>
      </c>
      <c r="AG276" s="61" t="str">
        <f t="shared" si="97"/>
        <v>5</v>
      </c>
      <c r="AH276" s="61" t="str">
        <f t="shared" si="98"/>
        <v>5</v>
      </c>
      <c r="AI276" s="61" t="str">
        <f t="shared" si="99"/>
        <v>6</v>
      </c>
      <c r="AJ276" s="61" t="str">
        <f t="shared" si="100"/>
        <v>6</v>
      </c>
      <c r="AK276" s="62" t="str">
        <f t="shared" si="101"/>
        <v>6</v>
      </c>
      <c r="AL276" s="77">
        <f t="shared" si="102"/>
        <v>0.98024504934074164</v>
      </c>
      <c r="AM276" s="78">
        <f t="shared" si="103"/>
        <v>1.0999005488254454</v>
      </c>
      <c r="AN276" s="78">
        <f t="shared" si="104"/>
        <v>1.6339897192125017</v>
      </c>
      <c r="AO276" s="78">
        <f t="shared" si="105"/>
        <v>1.0098645719224586</v>
      </c>
      <c r="AP276" s="79">
        <f t="shared" si="106"/>
        <v>1.7964594328935646</v>
      </c>
      <c r="AQ276" s="1" t="str">
        <f t="shared" si="107"/>
        <v>Centro5</v>
      </c>
      <c r="AR276" s="1" t="str">
        <f t="shared" si="108"/>
        <v>Córdoba5</v>
      </c>
      <c r="AS276" s="1" t="str">
        <f t="shared" si="109"/>
        <v>Intermedias</v>
      </c>
      <c r="AT276" s="1" t="str">
        <f t="shared" si="110"/>
        <v>Resto Extra Pampeana</v>
      </c>
      <c r="AU276" s="1" t="str">
        <f t="shared" si="111"/>
        <v>IntermediasResto Extra Pampeana</v>
      </c>
    </row>
    <row r="277" spans="1:47" x14ac:dyDescent="0.25">
      <c r="A277" s="5" t="s">
        <v>467</v>
      </c>
      <c r="B277" s="6" t="s">
        <v>468</v>
      </c>
      <c r="C277" s="6" t="s">
        <v>461</v>
      </c>
      <c r="D277" s="3" t="str">
        <f>VLOOKUP(C277,Regiones!B$4:C$27,2)</f>
        <v>Noreste</v>
      </c>
      <c r="E277" s="16"/>
      <c r="F277" s="16"/>
      <c r="G277" s="16"/>
      <c r="H277" s="16" t="s">
        <v>4</v>
      </c>
      <c r="I277" s="16" t="s">
        <v>203</v>
      </c>
      <c r="J277" s="16" t="s">
        <v>6</v>
      </c>
      <c r="K277" s="58"/>
      <c r="L277" s="4" t="s">
        <v>6</v>
      </c>
      <c r="M277" s="289">
        <v>10</v>
      </c>
      <c r="N277" s="281" t="str">
        <f t="shared" si="92"/>
        <v>F10</v>
      </c>
      <c r="O277" s="282" t="str">
        <f>VLOOKUP(N277,'Adicional - Op 1'!$A$3:$B$79,2)</f>
        <v>F</v>
      </c>
      <c r="P277" s="293" t="str">
        <f t="shared" si="93"/>
        <v>F</v>
      </c>
      <c r="Q277" s="294" t="str">
        <f t="shared" si="94"/>
        <v>F10</v>
      </c>
      <c r="R277" s="282" t="str">
        <f>IF(OR(Q277='Adicional - Op 2'!$A$6,Q277='Adicional - Op 2'!$A$7, Q277='Adicional - Op 2'!$A$8,Q277='Adicional - Op 2'!$A$9,Q277='Adicional - Op 2'!$A$10,Q277='Adicional - Op 2'!$A$11,Q277='Adicional - Op 2'!$A$12,Q277='Adicional - Op 2'!$A$13,Q277='Adicional - Op 2'!$A$14), "A", "")</f>
        <v/>
      </c>
      <c r="S277" s="282" t="str">
        <f>IF(OR(Q277='Adicional - Op 2'!$A$15,Q277='Adicional - Op 2'!$A$16,Q277='Adicional - Op 2'!$A$17,Q277='Adicional - Op 2'!$A$18,Q277='Adicional - Op 2'!$A$19,Q277='Adicional - Op 2'!$A$20,Q277='Adicional - Op 2'!$A$21,Q277='Adicional - Op 2'!$A$22,Q277='Adicional - Op 2'!$A$23,Q277='Adicional - Op 2'!$A$24,Q277='Adicional - Op 2'!$A$25,Q277='Adicional - Op 2'!$A$26,Q277='Adicional - Op 2'!$A$27,Q277='Adicional - Op 2'!$A$28,Q277='Adicional - Op 2'!$A$29,Q277='Adicional - Op 2'!$A$30),"B","")</f>
        <v/>
      </c>
      <c r="T277" s="282" t="str">
        <f>IF(OR(Q277='Adicional - Op 2'!$A$31,Q277='Adicional - Op 2'!$A$32,Q277='Adicional - Op 2'!$A$33,Q277='Adicional - Op 2'!$A$34),"C","")</f>
        <v/>
      </c>
      <c r="U277" s="282" t="str">
        <f>IF(OR(Q277='Adicional - Op 2'!$A$35,Q277='Adicional - Op 2'!$A$36,Q277='Adicional - Op 2'!$A$37),"D","")</f>
        <v/>
      </c>
      <c r="V277" s="282" t="str">
        <f>IF(OR(Q277='Adicional - Op 2'!$A$38,Q277='Adicional - Op 2'!$A$39,Q277='Adicional - Op 2'!$A$40,Q277='Adicional - Op 2'!$A$41,Q277='Adicional - Op 2'!$A$42,Q277='Adicional - Op 2'!$A$43),"E","")</f>
        <v/>
      </c>
      <c r="W277" s="282" t="str">
        <f>IF(OR(Q277='Adicional - Op 2'!$A$44,Q277='Adicional - Op 2'!$A$45),"F","")</f>
        <v>F</v>
      </c>
      <c r="X277" s="295" t="str">
        <f t="shared" si="95"/>
        <v>F</v>
      </c>
      <c r="Y277" s="296" t="str">
        <f>IF(P277=X277, "OK", MAL)</f>
        <v>OK</v>
      </c>
      <c r="Z277" s="73">
        <v>12399</v>
      </c>
      <c r="AA277" s="17">
        <v>10354</v>
      </c>
      <c r="AB277" s="17">
        <v>8188</v>
      </c>
      <c r="AC277" s="17">
        <v>4047</v>
      </c>
      <c r="AD277" s="17">
        <v>3490</v>
      </c>
      <c r="AE277" s="20">
        <v>1650</v>
      </c>
      <c r="AF277" s="70" t="str">
        <f t="shared" si="96"/>
        <v>5</v>
      </c>
      <c r="AG277" s="61" t="str">
        <f t="shared" si="97"/>
        <v>5</v>
      </c>
      <c r="AH277" s="61" t="str">
        <f t="shared" si="98"/>
        <v>6</v>
      </c>
      <c r="AI277" s="61" t="str">
        <f t="shared" si="99"/>
        <v>7</v>
      </c>
      <c r="AJ277" s="61" t="str">
        <f t="shared" si="100"/>
        <v>7</v>
      </c>
      <c r="AK277" s="62" t="str">
        <f t="shared" si="101"/>
        <v>7</v>
      </c>
      <c r="AL277" s="77">
        <f t="shared" si="102"/>
        <v>2.0366012638676221</v>
      </c>
      <c r="AM277" s="78">
        <f t="shared" si="103"/>
        <v>2.2560928496955106</v>
      </c>
      <c r="AN277" s="78">
        <f t="shared" si="104"/>
        <v>6.9009338357248042</v>
      </c>
      <c r="AO277" s="78">
        <f t="shared" si="105"/>
        <v>1.4917585827342623</v>
      </c>
      <c r="AP277" s="79">
        <f t="shared" si="106"/>
        <v>7.7789996244104582</v>
      </c>
      <c r="AQ277" s="1" t="str">
        <f t="shared" si="107"/>
        <v>Noreste5</v>
      </c>
      <c r="AR277" s="1" t="str">
        <f t="shared" si="108"/>
        <v>Formosa5</v>
      </c>
      <c r="AS277" s="1" t="str">
        <f t="shared" si="109"/>
        <v>Intermedias</v>
      </c>
      <c r="AT277" s="1" t="str">
        <f t="shared" si="110"/>
        <v>Resto Extra Pampeana</v>
      </c>
      <c r="AU277" s="1" t="str">
        <f t="shared" si="111"/>
        <v>IntermediasResto Extra Pampeana</v>
      </c>
    </row>
    <row r="278" spans="1:47" x14ac:dyDescent="0.25">
      <c r="A278" s="21" t="s">
        <v>1325</v>
      </c>
      <c r="B278" s="18" t="s">
        <v>311</v>
      </c>
      <c r="C278" s="18" t="s">
        <v>276</v>
      </c>
      <c r="D278" s="3" t="str">
        <f>VLOOKUP(C278,Regiones!B$4:C$27,2)</f>
        <v>Centro</v>
      </c>
      <c r="E278" s="19" t="s">
        <v>2</v>
      </c>
      <c r="F278" s="19"/>
      <c r="G278" s="19"/>
      <c r="H278" s="19" t="s">
        <v>4</v>
      </c>
      <c r="I278" s="19" t="s">
        <v>13</v>
      </c>
      <c r="J278" s="19" t="s">
        <v>3</v>
      </c>
      <c r="K278" s="58"/>
      <c r="L278" s="52" t="s">
        <v>3</v>
      </c>
      <c r="M278" s="289">
        <v>10</v>
      </c>
      <c r="N278" s="281" t="str">
        <f t="shared" si="92"/>
        <v>E10</v>
      </c>
      <c r="O278" s="282" t="str">
        <f>VLOOKUP(N278,'Adicional - Op 1'!$A$3:$B$79,2)</f>
        <v>E</v>
      </c>
      <c r="P278" s="293" t="str">
        <f t="shared" si="93"/>
        <v>E</v>
      </c>
      <c r="Q278" s="294" t="str">
        <f t="shared" si="94"/>
        <v>E10</v>
      </c>
      <c r="R278" s="282" t="str">
        <f>IF(OR(Q278='Adicional - Op 2'!$A$6,Q278='Adicional - Op 2'!$A$7, Q278='Adicional - Op 2'!$A$8,Q278='Adicional - Op 2'!$A$9,Q278='Adicional - Op 2'!$A$10,Q278='Adicional - Op 2'!$A$11,Q278='Adicional - Op 2'!$A$12,Q278='Adicional - Op 2'!$A$13,Q278='Adicional - Op 2'!$A$14), "A", "")</f>
        <v/>
      </c>
      <c r="S278" s="282" t="str">
        <f>IF(OR(Q278='Adicional - Op 2'!$A$15,Q278='Adicional - Op 2'!$A$16,Q278='Adicional - Op 2'!$A$17,Q278='Adicional - Op 2'!$A$18,Q278='Adicional - Op 2'!$A$19,Q278='Adicional - Op 2'!$A$20,Q278='Adicional - Op 2'!$A$21,Q278='Adicional - Op 2'!$A$22,Q278='Adicional - Op 2'!$A$23,Q278='Adicional - Op 2'!$A$24,Q278='Adicional - Op 2'!$A$25,Q278='Adicional - Op 2'!$A$26,Q278='Adicional - Op 2'!$A$27,Q278='Adicional - Op 2'!$A$28,Q278='Adicional - Op 2'!$A$29,Q278='Adicional - Op 2'!$A$30),"B","")</f>
        <v/>
      </c>
      <c r="T278" s="282" t="str">
        <f>IF(OR(Q278='Adicional - Op 2'!$A$31,Q278='Adicional - Op 2'!$A$32,Q278='Adicional - Op 2'!$A$33,Q278='Adicional - Op 2'!$A$34),"C","")</f>
        <v/>
      </c>
      <c r="U278" s="282" t="str">
        <f>IF(OR(Q278='Adicional - Op 2'!$A$35,Q278='Adicional - Op 2'!$A$36,Q278='Adicional - Op 2'!$A$37),"D","")</f>
        <v/>
      </c>
      <c r="V278" s="282" t="str">
        <f>IF(OR(Q278='Adicional - Op 2'!$A$38,Q278='Adicional - Op 2'!$A$39,Q278='Adicional - Op 2'!$A$40,Q278='Adicional - Op 2'!$A$41,Q278='Adicional - Op 2'!$A$42,Q278='Adicional - Op 2'!$A$43),"E","")</f>
        <v>E</v>
      </c>
      <c r="W278" s="282" t="str">
        <f>IF(OR(Q278='Adicional - Op 2'!$A$44,Q278='Adicional - Op 2'!$A$45),"F","")</f>
        <v/>
      </c>
      <c r="X278" s="295" t="str">
        <f t="shared" si="95"/>
        <v>E</v>
      </c>
      <c r="Y278" s="296" t="str">
        <f>IF(P278=X278, "OK", MAL)</f>
        <v>OK</v>
      </c>
      <c r="Z278" s="73">
        <v>12395</v>
      </c>
      <c r="AA278" s="17">
        <v>9504</v>
      </c>
      <c r="AB278" s="17">
        <v>7718</v>
      </c>
      <c r="AC278" s="17">
        <v>7263</v>
      </c>
      <c r="AD278" s="17">
        <v>3735</v>
      </c>
      <c r="AE278" s="20">
        <v>2217</v>
      </c>
      <c r="AF278" s="70" t="str">
        <f t="shared" si="96"/>
        <v>5</v>
      </c>
      <c r="AG278" s="61" t="str">
        <f t="shared" si="97"/>
        <v>6</v>
      </c>
      <c r="AH278" s="61" t="str">
        <f t="shared" si="98"/>
        <v>6</v>
      </c>
      <c r="AI278" s="61" t="str">
        <f t="shared" si="99"/>
        <v>6</v>
      </c>
      <c r="AJ278" s="61" t="str">
        <f t="shared" si="100"/>
        <v>7</v>
      </c>
      <c r="AK278" s="62" t="str">
        <f t="shared" si="101"/>
        <v>7</v>
      </c>
      <c r="AL278" s="77">
        <f t="shared" si="102"/>
        <v>3.0152634591541942</v>
      </c>
      <c r="AM278" s="78">
        <f t="shared" si="103"/>
        <v>1.9983891529863489</v>
      </c>
      <c r="AN278" s="78">
        <f t="shared" si="104"/>
        <v>0.5770591435227902</v>
      </c>
      <c r="AO278" s="78">
        <f t="shared" si="105"/>
        <v>6.87657893327812</v>
      </c>
      <c r="AP278" s="79">
        <f t="shared" si="106"/>
        <v>5.354354683045476</v>
      </c>
      <c r="AQ278" s="1" t="str">
        <f t="shared" si="107"/>
        <v>Centro5</v>
      </c>
      <c r="AR278" s="1" t="str">
        <f t="shared" si="108"/>
        <v>Córdoba5</v>
      </c>
      <c r="AS278" s="1" t="str">
        <f t="shared" si="109"/>
        <v>Intermedias</v>
      </c>
      <c r="AT278" s="1" t="str">
        <f t="shared" si="110"/>
        <v>Resto Extra Pampeana</v>
      </c>
      <c r="AU278" s="1" t="str">
        <f t="shared" si="111"/>
        <v>IntermediasResto Extra Pampeana</v>
      </c>
    </row>
    <row r="279" spans="1:47" x14ac:dyDescent="0.25">
      <c r="A279" s="60" t="s">
        <v>615</v>
      </c>
      <c r="B279" s="9" t="s">
        <v>616</v>
      </c>
      <c r="C279" s="9" t="s">
        <v>604</v>
      </c>
      <c r="D279" s="3" t="str">
        <f>VLOOKUP(C279,Regiones!B$4:C$27,2)</f>
        <v>Noreste</v>
      </c>
      <c r="E279" s="10"/>
      <c r="F279" s="10"/>
      <c r="G279" s="10"/>
      <c r="H279" s="44"/>
      <c r="I279" s="16" t="s">
        <v>203</v>
      </c>
      <c r="J279" s="10" t="s">
        <v>6</v>
      </c>
      <c r="K279" s="58"/>
      <c r="L279" s="11" t="s">
        <v>6</v>
      </c>
      <c r="M279" s="289">
        <v>10</v>
      </c>
      <c r="N279" s="281" t="str">
        <f t="shared" si="92"/>
        <v>F10</v>
      </c>
      <c r="O279" s="282" t="str">
        <f>VLOOKUP(N279,'Adicional - Op 1'!$A$3:$B$79,2)</f>
        <v>F</v>
      </c>
      <c r="P279" s="293" t="str">
        <f t="shared" si="93"/>
        <v>F</v>
      </c>
      <c r="Q279" s="294" t="str">
        <f t="shared" si="94"/>
        <v>F10</v>
      </c>
      <c r="R279" s="282" t="str">
        <f>IF(OR(Q279='Adicional - Op 2'!$A$6,Q279='Adicional - Op 2'!$A$7, Q279='Adicional - Op 2'!$A$8,Q279='Adicional - Op 2'!$A$9,Q279='Adicional - Op 2'!$A$10,Q279='Adicional - Op 2'!$A$11,Q279='Adicional - Op 2'!$A$12,Q279='Adicional - Op 2'!$A$13,Q279='Adicional - Op 2'!$A$14), "A", "")</f>
        <v/>
      </c>
      <c r="S279" s="282" t="str">
        <f>IF(OR(Q279='Adicional - Op 2'!$A$15,Q279='Adicional - Op 2'!$A$16,Q279='Adicional - Op 2'!$A$17,Q279='Adicional - Op 2'!$A$18,Q279='Adicional - Op 2'!$A$19,Q279='Adicional - Op 2'!$A$20,Q279='Adicional - Op 2'!$A$21,Q279='Adicional - Op 2'!$A$22,Q279='Adicional - Op 2'!$A$23,Q279='Adicional - Op 2'!$A$24,Q279='Adicional - Op 2'!$A$25,Q279='Adicional - Op 2'!$A$26,Q279='Adicional - Op 2'!$A$27,Q279='Adicional - Op 2'!$A$28,Q279='Adicional - Op 2'!$A$29,Q279='Adicional - Op 2'!$A$30),"B","")</f>
        <v/>
      </c>
      <c r="T279" s="282" t="str">
        <f>IF(OR(Q279='Adicional - Op 2'!$A$31,Q279='Adicional - Op 2'!$A$32,Q279='Adicional - Op 2'!$A$33,Q279='Adicional - Op 2'!$A$34),"C","")</f>
        <v/>
      </c>
      <c r="U279" s="282" t="str">
        <f>IF(OR(Q279='Adicional - Op 2'!$A$35,Q279='Adicional - Op 2'!$A$36,Q279='Adicional - Op 2'!$A$37),"D","")</f>
        <v/>
      </c>
      <c r="V279" s="282" t="str">
        <f>IF(OR(Q279='Adicional - Op 2'!$A$38,Q279='Adicional - Op 2'!$A$39,Q279='Adicional - Op 2'!$A$40,Q279='Adicional - Op 2'!$A$41,Q279='Adicional - Op 2'!$A$42,Q279='Adicional - Op 2'!$A$43),"E","")</f>
        <v/>
      </c>
      <c r="W279" s="282" t="str">
        <f>IF(OR(Q279='Adicional - Op 2'!$A$44,Q279='Adicional - Op 2'!$A$45),"F","")</f>
        <v>F</v>
      </c>
      <c r="X279" s="295" t="str">
        <f t="shared" si="95"/>
        <v>F</v>
      </c>
      <c r="Y279" s="296" t="str">
        <f>IF(P279=X279, "OK", MAL)</f>
        <v>OK</v>
      </c>
      <c r="Z279" s="74">
        <v>12375</v>
      </c>
      <c r="AA279" s="12">
        <v>8562</v>
      </c>
      <c r="AB279" s="12">
        <v>6118</v>
      </c>
      <c r="AC279" s="12">
        <v>3294</v>
      </c>
      <c r="AD279" s="12">
        <v>1614</v>
      </c>
      <c r="AE279" s="13">
        <v>925</v>
      </c>
      <c r="AF279" s="70" t="str">
        <f t="shared" si="96"/>
        <v>5</v>
      </c>
      <c r="AG279" s="61" t="str">
        <f t="shared" si="97"/>
        <v>6</v>
      </c>
      <c r="AH279" s="61" t="str">
        <f t="shared" si="98"/>
        <v>6</v>
      </c>
      <c r="AI279" s="61" t="str">
        <f t="shared" si="99"/>
        <v>7</v>
      </c>
      <c r="AJ279" s="61" t="str">
        <f t="shared" si="100"/>
        <v>7</v>
      </c>
      <c r="AK279" s="62" t="str">
        <f t="shared" si="101"/>
        <v>7</v>
      </c>
      <c r="AL279" s="77">
        <f t="shared" si="102"/>
        <v>4.2062420158136344</v>
      </c>
      <c r="AM279" s="78">
        <f t="shared" si="103"/>
        <v>3.2464365587507857</v>
      </c>
      <c r="AN279" s="78">
        <f t="shared" si="104"/>
        <v>6.0382807822313795</v>
      </c>
      <c r="AO279" s="78">
        <f t="shared" si="105"/>
        <v>7.3944916064491384</v>
      </c>
      <c r="AP279" s="79">
        <f t="shared" si="106"/>
        <v>5.7246314180544449</v>
      </c>
      <c r="AQ279" s="1" t="str">
        <f t="shared" si="107"/>
        <v>Noreste5</v>
      </c>
      <c r="AR279" s="1" t="str">
        <f t="shared" si="108"/>
        <v>Misiones5</v>
      </c>
      <c r="AS279" s="1" t="str">
        <f t="shared" si="109"/>
        <v>Intermedias</v>
      </c>
      <c r="AT279" s="1" t="str">
        <f t="shared" si="110"/>
        <v>Resto Extra Pampeana</v>
      </c>
      <c r="AU279" s="1" t="str">
        <f t="shared" si="111"/>
        <v>IntermediasResto Extra Pampeana</v>
      </c>
    </row>
    <row r="280" spans="1:47" x14ac:dyDescent="0.25">
      <c r="A280" s="60" t="s">
        <v>796</v>
      </c>
      <c r="B280" s="9" t="s">
        <v>795</v>
      </c>
      <c r="C280" s="9" t="s">
        <v>767</v>
      </c>
      <c r="D280" s="3" t="str">
        <f>VLOOKUP(C280,Regiones!B$4:C$27,2)</f>
        <v>Pampeana</v>
      </c>
      <c r="E280" s="10"/>
      <c r="F280" s="10"/>
      <c r="G280" s="10"/>
      <c r="H280" s="10" t="s">
        <v>4</v>
      </c>
      <c r="I280" s="10" t="s">
        <v>203</v>
      </c>
      <c r="J280" s="10" t="s">
        <v>6</v>
      </c>
      <c r="K280" s="58"/>
      <c r="L280" s="11" t="s">
        <v>6</v>
      </c>
      <c r="M280" s="289">
        <v>10</v>
      </c>
      <c r="N280" s="281" t="str">
        <f t="shared" si="92"/>
        <v>F10</v>
      </c>
      <c r="O280" s="282" t="str">
        <f>VLOOKUP(N280,'Adicional - Op 1'!$A$3:$B$79,2)</f>
        <v>F</v>
      </c>
      <c r="P280" s="293" t="str">
        <f t="shared" si="93"/>
        <v>F</v>
      </c>
      <c r="Q280" s="294" t="str">
        <f t="shared" si="94"/>
        <v>F10</v>
      </c>
      <c r="R280" s="282" t="str">
        <f>IF(OR(Q280='Adicional - Op 2'!$A$6,Q280='Adicional - Op 2'!$A$7, Q280='Adicional - Op 2'!$A$8,Q280='Adicional - Op 2'!$A$9,Q280='Adicional - Op 2'!$A$10,Q280='Adicional - Op 2'!$A$11,Q280='Adicional - Op 2'!$A$12,Q280='Adicional - Op 2'!$A$13,Q280='Adicional - Op 2'!$A$14), "A", "")</f>
        <v/>
      </c>
      <c r="S280" s="282" t="str">
        <f>IF(OR(Q280='Adicional - Op 2'!$A$15,Q280='Adicional - Op 2'!$A$16,Q280='Adicional - Op 2'!$A$17,Q280='Adicional - Op 2'!$A$18,Q280='Adicional - Op 2'!$A$19,Q280='Adicional - Op 2'!$A$20,Q280='Adicional - Op 2'!$A$21,Q280='Adicional - Op 2'!$A$22,Q280='Adicional - Op 2'!$A$23,Q280='Adicional - Op 2'!$A$24,Q280='Adicional - Op 2'!$A$25,Q280='Adicional - Op 2'!$A$26,Q280='Adicional - Op 2'!$A$27,Q280='Adicional - Op 2'!$A$28,Q280='Adicional - Op 2'!$A$29,Q280='Adicional - Op 2'!$A$30),"B","")</f>
        <v/>
      </c>
      <c r="T280" s="282" t="str">
        <f>IF(OR(Q280='Adicional - Op 2'!$A$31,Q280='Adicional - Op 2'!$A$32,Q280='Adicional - Op 2'!$A$33,Q280='Adicional - Op 2'!$A$34),"C","")</f>
        <v/>
      </c>
      <c r="U280" s="282" t="str">
        <f>IF(OR(Q280='Adicional - Op 2'!$A$35,Q280='Adicional - Op 2'!$A$36,Q280='Adicional - Op 2'!$A$37),"D","")</f>
        <v/>
      </c>
      <c r="V280" s="282" t="str">
        <f>IF(OR(Q280='Adicional - Op 2'!$A$38,Q280='Adicional - Op 2'!$A$39,Q280='Adicional - Op 2'!$A$40,Q280='Adicional - Op 2'!$A$41,Q280='Adicional - Op 2'!$A$42,Q280='Adicional - Op 2'!$A$43),"E","")</f>
        <v/>
      </c>
      <c r="W280" s="282" t="str">
        <f>IF(OR(Q280='Adicional - Op 2'!$A$44,Q280='Adicional - Op 2'!$A$45),"F","")</f>
        <v>F</v>
      </c>
      <c r="X280" s="295" t="str">
        <f t="shared" si="95"/>
        <v>F</v>
      </c>
      <c r="Y280" s="296" t="str">
        <f>IF(P280=X280, "OK", MAL)</f>
        <v>OK</v>
      </c>
      <c r="Z280" s="74">
        <v>12375</v>
      </c>
      <c r="AA280" s="12">
        <v>10971</v>
      </c>
      <c r="AB280" s="12">
        <v>9609</v>
      </c>
      <c r="AC280" s="12">
        <v>7454</v>
      </c>
      <c r="AD280" s="12">
        <v>4880</v>
      </c>
      <c r="AE280" s="13">
        <v>3733</v>
      </c>
      <c r="AF280" s="70" t="str">
        <f t="shared" si="96"/>
        <v>5</v>
      </c>
      <c r="AG280" s="61" t="str">
        <f t="shared" si="97"/>
        <v>5</v>
      </c>
      <c r="AH280" s="61" t="str">
        <f t="shared" si="98"/>
        <v>6</v>
      </c>
      <c r="AI280" s="61" t="str">
        <f t="shared" si="99"/>
        <v>6</v>
      </c>
      <c r="AJ280" s="61" t="str">
        <f t="shared" si="100"/>
        <v>7</v>
      </c>
      <c r="AK280" s="62" t="str">
        <f t="shared" si="101"/>
        <v>7</v>
      </c>
      <c r="AL280" s="77">
        <f t="shared" si="102"/>
        <v>1.3561251674081554</v>
      </c>
      <c r="AM280" s="78">
        <f t="shared" si="103"/>
        <v>1.268002908619694</v>
      </c>
      <c r="AN280" s="78">
        <f t="shared" si="104"/>
        <v>2.433972539957479</v>
      </c>
      <c r="AO280" s="78">
        <f t="shared" si="105"/>
        <v>4.3270570619965563</v>
      </c>
      <c r="AP280" s="79">
        <f t="shared" si="106"/>
        <v>2.7155469832206394</v>
      </c>
      <c r="AQ280" s="1" t="str">
        <f t="shared" si="107"/>
        <v>Pampeana5</v>
      </c>
      <c r="AR280" s="1" t="str">
        <f t="shared" si="108"/>
        <v>Santa Fe5</v>
      </c>
      <c r="AS280" s="1" t="str">
        <f t="shared" si="109"/>
        <v>Intermedias</v>
      </c>
      <c r="AT280" s="1" t="str">
        <f t="shared" si="110"/>
        <v>Pampeana</v>
      </c>
      <c r="AU280" s="1" t="str">
        <f t="shared" si="111"/>
        <v>IntermediasPampeana</v>
      </c>
    </row>
    <row r="281" spans="1:47" x14ac:dyDescent="0.25">
      <c r="A281" s="60" t="s">
        <v>1281</v>
      </c>
      <c r="B281" s="9" t="s">
        <v>739</v>
      </c>
      <c r="C281" s="9" t="s">
        <v>767</v>
      </c>
      <c r="D281" s="3" t="str">
        <f>VLOOKUP(C281,Regiones!B$4:C$27,2)</f>
        <v>Pampeana</v>
      </c>
      <c r="E281" s="10"/>
      <c r="F281" s="10"/>
      <c r="G281" s="10"/>
      <c r="H281" s="10" t="s">
        <v>4</v>
      </c>
      <c r="I281" s="10" t="s">
        <v>203</v>
      </c>
      <c r="J281" s="10" t="s">
        <v>21</v>
      </c>
      <c r="K281" s="58"/>
      <c r="L281" s="11" t="s">
        <v>21</v>
      </c>
      <c r="M281" s="289">
        <v>10</v>
      </c>
      <c r="N281" s="281" t="str">
        <f t="shared" si="92"/>
        <v>C10</v>
      </c>
      <c r="O281" s="282" t="str">
        <f>VLOOKUP(N281,'Adicional - Op 1'!$A$3:$B$79,2)</f>
        <v>C</v>
      </c>
      <c r="P281" s="293" t="str">
        <f t="shared" si="93"/>
        <v>C</v>
      </c>
      <c r="Q281" s="294" t="str">
        <f t="shared" si="94"/>
        <v>C10</v>
      </c>
      <c r="R281" s="282" t="str">
        <f>IF(OR(Q281='Adicional - Op 2'!$A$6,Q281='Adicional - Op 2'!$A$7, Q281='Adicional - Op 2'!$A$8,Q281='Adicional - Op 2'!$A$9,Q281='Adicional - Op 2'!$A$10,Q281='Adicional - Op 2'!$A$11,Q281='Adicional - Op 2'!$A$12,Q281='Adicional - Op 2'!$A$13,Q281='Adicional - Op 2'!$A$14), "A", "")</f>
        <v/>
      </c>
      <c r="S281" s="282" t="str">
        <f>IF(OR(Q281='Adicional - Op 2'!$A$15,Q281='Adicional - Op 2'!$A$16,Q281='Adicional - Op 2'!$A$17,Q281='Adicional - Op 2'!$A$18,Q281='Adicional - Op 2'!$A$19,Q281='Adicional - Op 2'!$A$20,Q281='Adicional - Op 2'!$A$21,Q281='Adicional - Op 2'!$A$22,Q281='Adicional - Op 2'!$A$23,Q281='Adicional - Op 2'!$A$24,Q281='Adicional - Op 2'!$A$25,Q281='Adicional - Op 2'!$A$26,Q281='Adicional - Op 2'!$A$27,Q281='Adicional - Op 2'!$A$28,Q281='Adicional - Op 2'!$A$29,Q281='Adicional - Op 2'!$A$30),"B","")</f>
        <v/>
      </c>
      <c r="T281" s="282" t="str">
        <f>IF(OR(Q281='Adicional - Op 2'!$A$31,Q281='Adicional - Op 2'!$A$32,Q281='Adicional - Op 2'!$A$33,Q281='Adicional - Op 2'!$A$34),"C","")</f>
        <v>C</v>
      </c>
      <c r="U281" s="282" t="str">
        <f>IF(OR(Q281='Adicional - Op 2'!$A$35,Q281='Adicional - Op 2'!$A$36,Q281='Adicional - Op 2'!$A$37),"D","")</f>
        <v/>
      </c>
      <c r="V281" s="282" t="str">
        <f>IF(OR(Q281='Adicional - Op 2'!$A$38,Q281='Adicional - Op 2'!$A$39,Q281='Adicional - Op 2'!$A$40,Q281='Adicional - Op 2'!$A$41,Q281='Adicional - Op 2'!$A$42,Q281='Adicional - Op 2'!$A$43),"E","")</f>
        <v/>
      </c>
      <c r="W281" s="282" t="str">
        <f>IF(OR(Q281='Adicional - Op 2'!$A$44,Q281='Adicional - Op 2'!$A$45),"F","")</f>
        <v/>
      </c>
      <c r="X281" s="295" t="str">
        <f t="shared" si="95"/>
        <v>C</v>
      </c>
      <c r="Y281" s="296" t="str">
        <f>IF(P281=X281, "OK", MAL)</f>
        <v>OK</v>
      </c>
      <c r="Z281" s="74">
        <v>12334</v>
      </c>
      <c r="AA281" s="12">
        <v>11405</v>
      </c>
      <c r="AB281" s="12">
        <v>11771</v>
      </c>
      <c r="AC281" s="12">
        <v>11552</v>
      </c>
      <c r="AD281" s="12">
        <v>11196</v>
      </c>
      <c r="AE281" s="13">
        <v>11703</v>
      </c>
      <c r="AF281" s="70" t="str">
        <f t="shared" si="96"/>
        <v>5</v>
      </c>
      <c r="AG281" s="61" t="str">
        <f t="shared" si="97"/>
        <v>5</v>
      </c>
      <c r="AH281" s="61" t="str">
        <f t="shared" si="98"/>
        <v>5</v>
      </c>
      <c r="AI281" s="61" t="str">
        <f t="shared" si="99"/>
        <v>5</v>
      </c>
      <c r="AJ281" s="61" t="str">
        <f t="shared" si="100"/>
        <v>5</v>
      </c>
      <c r="AK281" s="62" t="str">
        <f t="shared" si="101"/>
        <v>5</v>
      </c>
      <c r="AL281" s="77">
        <f t="shared" si="102"/>
        <v>0.87977386832147875</v>
      </c>
      <c r="AM281" s="78">
        <f t="shared" si="103"/>
        <v>-0.29980655907073595</v>
      </c>
      <c r="AN281" s="78">
        <f t="shared" si="104"/>
        <v>0.17800195998286433</v>
      </c>
      <c r="AO281" s="78">
        <f t="shared" si="105"/>
        <v>0.31351052447361499</v>
      </c>
      <c r="AP281" s="79">
        <f t="shared" si="106"/>
        <v>-0.44190717950002584</v>
      </c>
      <c r="AQ281" s="1" t="str">
        <f t="shared" si="107"/>
        <v>Pampeana5</v>
      </c>
      <c r="AR281" s="1" t="str">
        <f t="shared" si="108"/>
        <v>Santa Fe5</v>
      </c>
      <c r="AS281" s="1" t="str">
        <f t="shared" si="109"/>
        <v>Intermedias</v>
      </c>
      <c r="AT281" s="1" t="str">
        <f t="shared" si="110"/>
        <v>Pampeana</v>
      </c>
      <c r="AU281" s="1" t="str">
        <f t="shared" si="111"/>
        <v>IntermediasPampeana</v>
      </c>
    </row>
    <row r="282" spans="1:47" x14ac:dyDescent="0.25">
      <c r="A282" s="5" t="s">
        <v>1269</v>
      </c>
      <c r="B282" s="6" t="s">
        <v>122</v>
      </c>
      <c r="C282" s="6" t="s">
        <v>582</v>
      </c>
      <c r="D282" s="3" t="str">
        <f>VLOOKUP(C282,Regiones!B$4:C$27,2)</f>
        <v>Cuyo</v>
      </c>
      <c r="E282" s="16"/>
      <c r="F282" s="16"/>
      <c r="G282" s="16"/>
      <c r="H282" s="16" t="s">
        <v>4</v>
      </c>
      <c r="I282" s="16" t="s">
        <v>13</v>
      </c>
      <c r="J282" s="16" t="s">
        <v>3</v>
      </c>
      <c r="K282" s="58"/>
      <c r="L282" s="4" t="s">
        <v>3</v>
      </c>
      <c r="M282" s="289">
        <v>10</v>
      </c>
      <c r="N282" s="281" t="str">
        <f t="shared" si="92"/>
        <v>E10</v>
      </c>
      <c r="O282" s="282" t="str">
        <f>VLOOKUP(N282,'Adicional - Op 1'!$A$3:$B$79,2)</f>
        <v>E</v>
      </c>
      <c r="P282" s="293" t="str">
        <f t="shared" si="93"/>
        <v>E</v>
      </c>
      <c r="Q282" s="294" t="str">
        <f t="shared" si="94"/>
        <v>E10</v>
      </c>
      <c r="R282" s="282" t="str">
        <f>IF(OR(Q282='Adicional - Op 2'!$A$6,Q282='Adicional - Op 2'!$A$7, Q282='Adicional - Op 2'!$A$8,Q282='Adicional - Op 2'!$A$9,Q282='Adicional - Op 2'!$A$10,Q282='Adicional - Op 2'!$A$11,Q282='Adicional - Op 2'!$A$12,Q282='Adicional - Op 2'!$A$13,Q282='Adicional - Op 2'!$A$14), "A", "")</f>
        <v/>
      </c>
      <c r="S282" s="282" t="str">
        <f>IF(OR(Q282='Adicional - Op 2'!$A$15,Q282='Adicional - Op 2'!$A$16,Q282='Adicional - Op 2'!$A$17,Q282='Adicional - Op 2'!$A$18,Q282='Adicional - Op 2'!$A$19,Q282='Adicional - Op 2'!$A$20,Q282='Adicional - Op 2'!$A$21,Q282='Adicional - Op 2'!$A$22,Q282='Adicional - Op 2'!$A$23,Q282='Adicional - Op 2'!$A$24,Q282='Adicional - Op 2'!$A$25,Q282='Adicional - Op 2'!$A$26,Q282='Adicional - Op 2'!$A$27,Q282='Adicional - Op 2'!$A$28,Q282='Adicional - Op 2'!$A$29,Q282='Adicional - Op 2'!$A$30),"B","")</f>
        <v/>
      </c>
      <c r="T282" s="282" t="str">
        <f>IF(OR(Q282='Adicional - Op 2'!$A$31,Q282='Adicional - Op 2'!$A$32,Q282='Adicional - Op 2'!$A$33,Q282='Adicional - Op 2'!$A$34),"C","")</f>
        <v/>
      </c>
      <c r="U282" s="282" t="str">
        <f>IF(OR(Q282='Adicional - Op 2'!$A$35,Q282='Adicional - Op 2'!$A$36,Q282='Adicional - Op 2'!$A$37),"D","")</f>
        <v/>
      </c>
      <c r="V282" s="282" t="str">
        <f>IF(OR(Q282='Adicional - Op 2'!$A$38,Q282='Adicional - Op 2'!$A$39,Q282='Adicional - Op 2'!$A$40,Q282='Adicional - Op 2'!$A$41,Q282='Adicional - Op 2'!$A$42,Q282='Adicional - Op 2'!$A$43),"E","")</f>
        <v>E</v>
      </c>
      <c r="W282" s="282" t="str">
        <f>IF(OR(Q282='Adicional - Op 2'!$A$44,Q282='Adicional - Op 2'!$A$45),"F","")</f>
        <v/>
      </c>
      <c r="X282" s="295" t="str">
        <f t="shared" si="95"/>
        <v>E</v>
      </c>
      <c r="Y282" s="296" t="str">
        <f>IF(P282=X282, "OK", MAL)</f>
        <v>OK</v>
      </c>
      <c r="Z282" s="73">
        <v>12327</v>
      </c>
      <c r="AA282" s="17">
        <v>9120</v>
      </c>
      <c r="AB282" s="17">
        <v>6268</v>
      </c>
      <c r="AC282" s="17">
        <v>1431</v>
      </c>
      <c r="AD282" s="17">
        <v>1632</v>
      </c>
      <c r="AE282" s="20">
        <v>1965</v>
      </c>
      <c r="AF282" s="70" t="str">
        <f t="shared" si="96"/>
        <v>5</v>
      </c>
      <c r="AG282" s="61" t="str">
        <f t="shared" si="97"/>
        <v>6</v>
      </c>
      <c r="AH282" s="61" t="str">
        <f t="shared" si="98"/>
        <v>6</v>
      </c>
      <c r="AI282" s="61" t="str">
        <f t="shared" si="99"/>
        <v>7</v>
      </c>
      <c r="AJ282" s="61" t="str">
        <f t="shared" si="100"/>
        <v>7</v>
      </c>
      <c r="AK282" s="62" t="str">
        <f t="shared" si="101"/>
        <v>7</v>
      </c>
      <c r="AL282" s="77">
        <f t="shared" si="102"/>
        <v>3.4279388484396747</v>
      </c>
      <c r="AM282" s="78">
        <f t="shared" si="103"/>
        <v>3.6290566498157677</v>
      </c>
      <c r="AN282" s="78">
        <f t="shared" si="104"/>
        <v>15.013044009628318</v>
      </c>
      <c r="AO282" s="78">
        <f t="shared" si="105"/>
        <v>-1.3057279917292244</v>
      </c>
      <c r="AP282" s="79">
        <f t="shared" si="106"/>
        <v>-1.8397264564022993</v>
      </c>
      <c r="AQ282" s="1" t="str">
        <f t="shared" si="107"/>
        <v>Cuyo5</v>
      </c>
      <c r="AR282" s="1" t="str">
        <f t="shared" si="108"/>
        <v>Mendoza5</v>
      </c>
      <c r="AS282" s="1" t="str">
        <f t="shared" si="109"/>
        <v>Intermedias</v>
      </c>
      <c r="AT282" s="1" t="str">
        <f t="shared" si="110"/>
        <v>Resto Extra Pampeana</v>
      </c>
      <c r="AU282" s="1" t="str">
        <f t="shared" si="111"/>
        <v>IntermediasResto Extra Pampeana</v>
      </c>
    </row>
    <row r="283" spans="1:47" x14ac:dyDescent="0.25">
      <c r="A283" s="60" t="s">
        <v>1294</v>
      </c>
      <c r="B283" s="9" t="s">
        <v>770</v>
      </c>
      <c r="C283" s="9" t="s">
        <v>767</v>
      </c>
      <c r="D283" s="3" t="str">
        <f>VLOOKUP(C283,Regiones!B$4:C$27,2)</f>
        <v>Pampeana</v>
      </c>
      <c r="E283" s="10" t="s">
        <v>2</v>
      </c>
      <c r="F283" s="10"/>
      <c r="G283" s="10"/>
      <c r="H283" s="10" t="s">
        <v>4</v>
      </c>
      <c r="I283" s="10" t="s">
        <v>190</v>
      </c>
      <c r="J283" s="10" t="s">
        <v>3</v>
      </c>
      <c r="K283" s="58"/>
      <c r="L283" s="11" t="s">
        <v>281</v>
      </c>
      <c r="M283" s="289">
        <v>10</v>
      </c>
      <c r="N283" s="281" t="str">
        <f t="shared" si="92"/>
        <v>B10</v>
      </c>
      <c r="O283" s="282" t="str">
        <f>VLOOKUP(N283,'Adicional - Op 1'!$A$3:$B$79,2)</f>
        <v>B</v>
      </c>
      <c r="P283" s="293" t="str">
        <f t="shared" si="93"/>
        <v>B</v>
      </c>
      <c r="Q283" s="294" t="str">
        <f t="shared" si="94"/>
        <v>B10</v>
      </c>
      <c r="R283" s="282" t="str">
        <f>IF(OR(Q283='Adicional - Op 2'!$A$6,Q283='Adicional - Op 2'!$A$7, Q283='Adicional - Op 2'!$A$8,Q283='Adicional - Op 2'!$A$9,Q283='Adicional - Op 2'!$A$10,Q283='Adicional - Op 2'!$A$11,Q283='Adicional - Op 2'!$A$12,Q283='Adicional - Op 2'!$A$13,Q283='Adicional - Op 2'!$A$14), "A", "")</f>
        <v/>
      </c>
      <c r="S283" s="282" t="str">
        <f>IF(OR(Q283='Adicional - Op 2'!$A$15,Q283='Adicional - Op 2'!$A$16,Q283='Adicional - Op 2'!$A$17,Q283='Adicional - Op 2'!$A$18,Q283='Adicional - Op 2'!$A$19,Q283='Adicional - Op 2'!$A$20,Q283='Adicional - Op 2'!$A$21,Q283='Adicional - Op 2'!$A$22,Q283='Adicional - Op 2'!$A$23,Q283='Adicional - Op 2'!$A$24,Q283='Adicional - Op 2'!$A$25,Q283='Adicional - Op 2'!$A$26,Q283='Adicional - Op 2'!$A$27,Q283='Adicional - Op 2'!$A$28,Q283='Adicional - Op 2'!$A$29,Q283='Adicional - Op 2'!$A$30),"B","")</f>
        <v>B</v>
      </c>
      <c r="T283" s="282" t="str">
        <f>IF(OR(Q283='Adicional - Op 2'!$A$31,Q283='Adicional - Op 2'!$A$32,Q283='Adicional - Op 2'!$A$33,Q283='Adicional - Op 2'!$A$34),"C","")</f>
        <v/>
      </c>
      <c r="U283" s="282" t="str">
        <f>IF(OR(Q283='Adicional - Op 2'!$A$35,Q283='Adicional - Op 2'!$A$36,Q283='Adicional - Op 2'!$A$37),"D","")</f>
        <v/>
      </c>
      <c r="V283" s="282" t="str">
        <f>IF(OR(Q283='Adicional - Op 2'!$A$38,Q283='Adicional - Op 2'!$A$39,Q283='Adicional - Op 2'!$A$40,Q283='Adicional - Op 2'!$A$41,Q283='Adicional - Op 2'!$A$42,Q283='Adicional - Op 2'!$A$43),"E","")</f>
        <v/>
      </c>
      <c r="W283" s="282" t="str">
        <f>IF(OR(Q283='Adicional - Op 2'!$A$44,Q283='Adicional - Op 2'!$A$45),"F","")</f>
        <v/>
      </c>
      <c r="X283" s="295" t="str">
        <f t="shared" si="95"/>
        <v>B</v>
      </c>
      <c r="Y283" s="296" t="str">
        <f>IF(P283=X283, "OK", MAL)</f>
        <v>OK</v>
      </c>
      <c r="Z283" s="74">
        <v>12310</v>
      </c>
      <c r="AA283" s="12">
        <v>10743</v>
      </c>
      <c r="AB283" s="12">
        <v>8909</v>
      </c>
      <c r="AC283" s="12">
        <v>6604</v>
      </c>
      <c r="AD283" s="12">
        <v>3873</v>
      </c>
      <c r="AE283" s="13">
        <v>1672</v>
      </c>
      <c r="AF283" s="70" t="str">
        <f t="shared" si="96"/>
        <v>5</v>
      </c>
      <c r="AG283" s="61" t="str">
        <f t="shared" si="97"/>
        <v>5</v>
      </c>
      <c r="AH283" s="61" t="str">
        <f t="shared" si="98"/>
        <v>6</v>
      </c>
      <c r="AI283" s="61" t="str">
        <f t="shared" si="99"/>
        <v>6</v>
      </c>
      <c r="AJ283" s="61" t="str">
        <f t="shared" si="100"/>
        <v>7</v>
      </c>
      <c r="AK283" s="62" t="str">
        <f t="shared" si="101"/>
        <v>7</v>
      </c>
      <c r="AL283" s="77">
        <f t="shared" si="102"/>
        <v>1.534672199041667</v>
      </c>
      <c r="AM283" s="78">
        <f t="shared" si="103"/>
        <v>1.7953207837986169</v>
      </c>
      <c r="AN283" s="78">
        <f t="shared" si="104"/>
        <v>2.8756706450445773</v>
      </c>
      <c r="AO283" s="78">
        <f t="shared" si="105"/>
        <v>5.4814173501400099</v>
      </c>
      <c r="AP283" s="79">
        <f t="shared" si="106"/>
        <v>8.7629860262162769</v>
      </c>
      <c r="AQ283" s="1" t="str">
        <f t="shared" si="107"/>
        <v>Pampeana5</v>
      </c>
      <c r="AR283" s="1" t="str">
        <f t="shared" si="108"/>
        <v>Santa Fe5</v>
      </c>
      <c r="AS283" s="1" t="str">
        <f t="shared" si="109"/>
        <v>Intermedias</v>
      </c>
      <c r="AT283" s="1" t="str">
        <f t="shared" si="110"/>
        <v>Pampeana</v>
      </c>
      <c r="AU283" s="1" t="str">
        <f t="shared" si="111"/>
        <v>IntermediasPampeana</v>
      </c>
    </row>
    <row r="284" spans="1:47" x14ac:dyDescent="0.25">
      <c r="A284" s="5" t="s">
        <v>406</v>
      </c>
      <c r="B284" s="6" t="s">
        <v>406</v>
      </c>
      <c r="C284" s="6" t="s">
        <v>396</v>
      </c>
      <c r="D284" s="3" t="str">
        <f>VLOOKUP(C284,Regiones!B$4:C$27,2)</f>
        <v>Noreste</v>
      </c>
      <c r="E284" s="16"/>
      <c r="F284" s="16"/>
      <c r="G284" s="16"/>
      <c r="H284" s="16" t="s">
        <v>4</v>
      </c>
      <c r="I284" s="16" t="s">
        <v>203</v>
      </c>
      <c r="J284" s="16" t="s">
        <v>6</v>
      </c>
      <c r="K284" s="58"/>
      <c r="L284" s="4" t="s">
        <v>6</v>
      </c>
      <c r="M284" s="289">
        <v>10</v>
      </c>
      <c r="N284" s="281" t="str">
        <f t="shared" si="92"/>
        <v>F10</v>
      </c>
      <c r="O284" s="282" t="str">
        <f>VLOOKUP(N284,'Adicional - Op 1'!$A$3:$B$79,2)</f>
        <v>F</v>
      </c>
      <c r="P284" s="293" t="str">
        <f t="shared" si="93"/>
        <v>F</v>
      </c>
      <c r="Q284" s="294" t="str">
        <f t="shared" si="94"/>
        <v>F10</v>
      </c>
      <c r="R284" s="282" t="str">
        <f>IF(OR(Q284='Adicional - Op 2'!$A$6,Q284='Adicional - Op 2'!$A$7, Q284='Adicional - Op 2'!$A$8,Q284='Adicional - Op 2'!$A$9,Q284='Adicional - Op 2'!$A$10,Q284='Adicional - Op 2'!$A$11,Q284='Adicional - Op 2'!$A$12,Q284='Adicional - Op 2'!$A$13,Q284='Adicional - Op 2'!$A$14), "A", "")</f>
        <v/>
      </c>
      <c r="S284" s="282" t="str">
        <f>IF(OR(Q284='Adicional - Op 2'!$A$15,Q284='Adicional - Op 2'!$A$16,Q284='Adicional - Op 2'!$A$17,Q284='Adicional - Op 2'!$A$18,Q284='Adicional - Op 2'!$A$19,Q284='Adicional - Op 2'!$A$20,Q284='Adicional - Op 2'!$A$21,Q284='Adicional - Op 2'!$A$22,Q284='Adicional - Op 2'!$A$23,Q284='Adicional - Op 2'!$A$24,Q284='Adicional - Op 2'!$A$25,Q284='Adicional - Op 2'!$A$26,Q284='Adicional - Op 2'!$A$27,Q284='Adicional - Op 2'!$A$28,Q284='Adicional - Op 2'!$A$29,Q284='Adicional - Op 2'!$A$30),"B","")</f>
        <v/>
      </c>
      <c r="T284" s="282" t="str">
        <f>IF(OR(Q284='Adicional - Op 2'!$A$31,Q284='Adicional - Op 2'!$A$32,Q284='Adicional - Op 2'!$A$33,Q284='Adicional - Op 2'!$A$34),"C","")</f>
        <v/>
      </c>
      <c r="U284" s="282" t="str">
        <f>IF(OR(Q284='Adicional - Op 2'!$A$35,Q284='Adicional - Op 2'!$A$36,Q284='Adicional - Op 2'!$A$37),"D","")</f>
        <v/>
      </c>
      <c r="V284" s="282" t="str">
        <f>IF(OR(Q284='Adicional - Op 2'!$A$38,Q284='Adicional - Op 2'!$A$39,Q284='Adicional - Op 2'!$A$40,Q284='Adicional - Op 2'!$A$41,Q284='Adicional - Op 2'!$A$42,Q284='Adicional - Op 2'!$A$43),"E","")</f>
        <v/>
      </c>
      <c r="W284" s="282" t="str">
        <f>IF(OR(Q284='Adicional - Op 2'!$A$44,Q284='Adicional - Op 2'!$A$45),"F","")</f>
        <v>F</v>
      </c>
      <c r="X284" s="295" t="str">
        <f t="shared" si="95"/>
        <v>F</v>
      </c>
      <c r="Y284" s="296" t="str">
        <f>IF(P284=X284, "OK", MAL)</f>
        <v>OK</v>
      </c>
      <c r="Z284" s="73">
        <v>12287</v>
      </c>
      <c r="AA284" s="17">
        <v>10644</v>
      </c>
      <c r="AB284" s="17">
        <v>7465</v>
      </c>
      <c r="AC284" s="17">
        <v>4982</v>
      </c>
      <c r="AD284" s="17">
        <v>3411</v>
      </c>
      <c r="AE284" s="20">
        <v>3407</v>
      </c>
      <c r="AF284" s="70" t="str">
        <f t="shared" si="96"/>
        <v>5</v>
      </c>
      <c r="AG284" s="61" t="str">
        <f t="shared" si="97"/>
        <v>5</v>
      </c>
      <c r="AH284" s="61" t="str">
        <f t="shared" si="98"/>
        <v>6</v>
      </c>
      <c r="AI284" s="61" t="str">
        <f t="shared" si="99"/>
        <v>7</v>
      </c>
      <c r="AJ284" s="61" t="str">
        <f t="shared" si="100"/>
        <v>7</v>
      </c>
      <c r="AK284" s="62" t="str">
        <f t="shared" si="101"/>
        <v>7</v>
      </c>
      <c r="AL284" s="77">
        <f t="shared" si="102"/>
        <v>1.6186135782800481</v>
      </c>
      <c r="AM284" s="78">
        <f t="shared" si="103"/>
        <v>3.4298554342738896</v>
      </c>
      <c r="AN284" s="78">
        <f t="shared" si="104"/>
        <v>3.9037587114416037</v>
      </c>
      <c r="AO284" s="78">
        <f t="shared" si="105"/>
        <v>3.860928399579608</v>
      </c>
      <c r="AP284" s="79">
        <f t="shared" si="106"/>
        <v>1.1734335996200558E-2</v>
      </c>
      <c r="AQ284" s="1" t="str">
        <f t="shared" si="107"/>
        <v>Noreste5</v>
      </c>
      <c r="AR284" s="1" t="str">
        <f t="shared" si="108"/>
        <v>Corrientes5</v>
      </c>
      <c r="AS284" s="1" t="str">
        <f t="shared" si="109"/>
        <v>Intermedias</v>
      </c>
      <c r="AT284" s="1" t="str">
        <f t="shared" si="110"/>
        <v>Resto Extra Pampeana</v>
      </c>
      <c r="AU284" s="1" t="str">
        <f t="shared" si="111"/>
        <v>IntermediasResto Extra Pampeana</v>
      </c>
    </row>
    <row r="285" spans="1:47" x14ac:dyDescent="0.25">
      <c r="A285" s="5" t="s">
        <v>8</v>
      </c>
      <c r="B285" s="6" t="s">
        <v>8</v>
      </c>
      <c r="C285" s="6" t="s">
        <v>1</v>
      </c>
      <c r="D285" s="3" t="str">
        <f>VLOOKUP(C285,Regiones!B$4:C$27,2)</f>
        <v>Noroeste</v>
      </c>
      <c r="E285" s="16"/>
      <c r="F285" s="16"/>
      <c r="G285" s="16"/>
      <c r="H285" s="16"/>
      <c r="I285" s="16"/>
      <c r="J285" s="16" t="s">
        <v>6</v>
      </c>
      <c r="K285" s="58"/>
      <c r="L285" s="4" t="s">
        <v>6</v>
      </c>
      <c r="M285" s="289">
        <v>10</v>
      </c>
      <c r="N285" s="281" t="str">
        <f t="shared" si="92"/>
        <v>F10</v>
      </c>
      <c r="O285" s="282" t="str">
        <f>VLOOKUP(N285,'Adicional - Op 1'!$A$3:$B$79,2)</f>
        <v>F</v>
      </c>
      <c r="P285" s="293" t="str">
        <f t="shared" si="93"/>
        <v>F</v>
      </c>
      <c r="Q285" s="294" t="str">
        <f t="shared" si="94"/>
        <v>F10</v>
      </c>
      <c r="R285" s="282" t="str">
        <f>IF(OR(Q285='Adicional - Op 2'!$A$6,Q285='Adicional - Op 2'!$A$7, Q285='Adicional - Op 2'!$A$8,Q285='Adicional - Op 2'!$A$9,Q285='Adicional - Op 2'!$A$10,Q285='Adicional - Op 2'!$A$11,Q285='Adicional - Op 2'!$A$12,Q285='Adicional - Op 2'!$A$13,Q285='Adicional - Op 2'!$A$14), "A", "")</f>
        <v/>
      </c>
      <c r="S285" s="282" t="str">
        <f>IF(OR(Q285='Adicional - Op 2'!$A$15,Q285='Adicional - Op 2'!$A$16,Q285='Adicional - Op 2'!$A$17,Q285='Adicional - Op 2'!$A$18,Q285='Adicional - Op 2'!$A$19,Q285='Adicional - Op 2'!$A$20,Q285='Adicional - Op 2'!$A$21,Q285='Adicional - Op 2'!$A$22,Q285='Adicional - Op 2'!$A$23,Q285='Adicional - Op 2'!$A$24,Q285='Adicional - Op 2'!$A$25,Q285='Adicional - Op 2'!$A$26,Q285='Adicional - Op 2'!$A$27,Q285='Adicional - Op 2'!$A$28,Q285='Adicional - Op 2'!$A$29,Q285='Adicional - Op 2'!$A$30),"B","")</f>
        <v/>
      </c>
      <c r="T285" s="282" t="str">
        <f>IF(OR(Q285='Adicional - Op 2'!$A$31,Q285='Adicional - Op 2'!$A$32,Q285='Adicional - Op 2'!$A$33,Q285='Adicional - Op 2'!$A$34),"C","")</f>
        <v/>
      </c>
      <c r="U285" s="282" t="str">
        <f>IF(OR(Q285='Adicional - Op 2'!$A$35,Q285='Adicional - Op 2'!$A$36,Q285='Adicional - Op 2'!$A$37),"D","")</f>
        <v/>
      </c>
      <c r="V285" s="282" t="str">
        <f>IF(OR(Q285='Adicional - Op 2'!$A$38,Q285='Adicional - Op 2'!$A$39,Q285='Adicional - Op 2'!$A$40,Q285='Adicional - Op 2'!$A$41,Q285='Adicional - Op 2'!$A$42,Q285='Adicional - Op 2'!$A$43),"E","")</f>
        <v/>
      </c>
      <c r="W285" s="282" t="str">
        <f>IF(OR(Q285='Adicional - Op 2'!$A$44,Q285='Adicional - Op 2'!$A$45),"F","")</f>
        <v>F</v>
      </c>
      <c r="X285" s="295" t="str">
        <f t="shared" si="95"/>
        <v>F</v>
      </c>
      <c r="Y285" s="296" t="str">
        <f>IF(P285=X285, "OK", MAL)</f>
        <v>OK</v>
      </c>
      <c r="Z285" s="73">
        <v>12256</v>
      </c>
      <c r="AA285" s="17">
        <v>11003</v>
      </c>
      <c r="AB285" s="17">
        <v>8231</v>
      </c>
      <c r="AC285" s="17">
        <v>7421</v>
      </c>
      <c r="AD285" s="17">
        <v>6152</v>
      </c>
      <c r="AE285" s="20">
        <v>5469</v>
      </c>
      <c r="AF285" s="70" t="str">
        <f t="shared" si="96"/>
        <v>5</v>
      </c>
      <c r="AG285" s="61" t="str">
        <f t="shared" si="97"/>
        <v>5</v>
      </c>
      <c r="AH285" s="61" t="str">
        <f t="shared" si="98"/>
        <v>6</v>
      </c>
      <c r="AI285" s="61" t="str">
        <f t="shared" si="99"/>
        <v>6</v>
      </c>
      <c r="AJ285" s="61" t="str">
        <f t="shared" si="100"/>
        <v>6</v>
      </c>
      <c r="AK285" s="62" t="str">
        <f t="shared" si="101"/>
        <v>6</v>
      </c>
      <c r="AL285" s="77">
        <f t="shared" si="102"/>
        <v>1.2136552980858546</v>
      </c>
      <c r="AM285" s="78">
        <f t="shared" si="103"/>
        <v>2.7975462334514933</v>
      </c>
      <c r="AN285" s="78">
        <f t="shared" si="104"/>
        <v>0.98582848678123824</v>
      </c>
      <c r="AO285" s="78">
        <f t="shared" si="105"/>
        <v>1.893061298469783</v>
      </c>
      <c r="AP285" s="79">
        <f t="shared" si="106"/>
        <v>1.1837661827606643</v>
      </c>
      <c r="AQ285" s="1" t="str">
        <f t="shared" si="107"/>
        <v>Noroeste5</v>
      </c>
      <c r="AR285" s="1" t="str">
        <f t="shared" si="108"/>
        <v>Catamarca5</v>
      </c>
      <c r="AS285" s="1" t="str">
        <f t="shared" si="109"/>
        <v>Intermedias</v>
      </c>
      <c r="AT285" s="1" t="str">
        <f t="shared" si="110"/>
        <v>Resto Extra Pampeana</v>
      </c>
      <c r="AU285" s="1" t="str">
        <f t="shared" si="111"/>
        <v>IntermediasResto Extra Pampeana</v>
      </c>
    </row>
    <row r="286" spans="1:47" x14ac:dyDescent="0.25">
      <c r="A286" s="5" t="s">
        <v>566</v>
      </c>
      <c r="B286" s="6" t="s">
        <v>567</v>
      </c>
      <c r="C286" s="6" t="s">
        <v>563</v>
      </c>
      <c r="D286" s="3" t="str">
        <f>VLOOKUP(C286,Regiones!B$4:C$27,2)</f>
        <v>Centro</v>
      </c>
      <c r="E286" s="16" t="s">
        <v>2</v>
      </c>
      <c r="F286" s="16"/>
      <c r="G286" s="16"/>
      <c r="H286" s="16" t="s">
        <v>4</v>
      </c>
      <c r="I286" s="16" t="s">
        <v>13</v>
      </c>
      <c r="J286" s="16" t="s">
        <v>3</v>
      </c>
      <c r="K286" s="58"/>
      <c r="L286" s="4" t="s">
        <v>3</v>
      </c>
      <c r="M286" s="289">
        <v>10</v>
      </c>
      <c r="N286" s="281" t="str">
        <f t="shared" si="92"/>
        <v>E10</v>
      </c>
      <c r="O286" s="282" t="str">
        <f>VLOOKUP(N286,'Adicional - Op 1'!$A$3:$B$79,2)</f>
        <v>E</v>
      </c>
      <c r="P286" s="293" t="str">
        <f t="shared" si="93"/>
        <v>E</v>
      </c>
      <c r="Q286" s="294" t="str">
        <f t="shared" si="94"/>
        <v>E10</v>
      </c>
      <c r="R286" s="282" t="str">
        <f>IF(OR(Q286='Adicional - Op 2'!$A$6,Q286='Adicional - Op 2'!$A$7, Q286='Adicional - Op 2'!$A$8,Q286='Adicional - Op 2'!$A$9,Q286='Adicional - Op 2'!$A$10,Q286='Adicional - Op 2'!$A$11,Q286='Adicional - Op 2'!$A$12,Q286='Adicional - Op 2'!$A$13,Q286='Adicional - Op 2'!$A$14), "A", "")</f>
        <v/>
      </c>
      <c r="S286" s="282" t="str">
        <f>IF(OR(Q286='Adicional - Op 2'!$A$15,Q286='Adicional - Op 2'!$A$16,Q286='Adicional - Op 2'!$A$17,Q286='Adicional - Op 2'!$A$18,Q286='Adicional - Op 2'!$A$19,Q286='Adicional - Op 2'!$A$20,Q286='Adicional - Op 2'!$A$21,Q286='Adicional - Op 2'!$A$22,Q286='Adicional - Op 2'!$A$23,Q286='Adicional - Op 2'!$A$24,Q286='Adicional - Op 2'!$A$25,Q286='Adicional - Op 2'!$A$26,Q286='Adicional - Op 2'!$A$27,Q286='Adicional - Op 2'!$A$28,Q286='Adicional - Op 2'!$A$29,Q286='Adicional - Op 2'!$A$30),"B","")</f>
        <v/>
      </c>
      <c r="T286" s="282" t="str">
        <f>IF(OR(Q286='Adicional - Op 2'!$A$31,Q286='Adicional - Op 2'!$A$32,Q286='Adicional - Op 2'!$A$33,Q286='Adicional - Op 2'!$A$34),"C","")</f>
        <v/>
      </c>
      <c r="U286" s="282" t="str">
        <f>IF(OR(Q286='Adicional - Op 2'!$A$35,Q286='Adicional - Op 2'!$A$36,Q286='Adicional - Op 2'!$A$37),"D","")</f>
        <v/>
      </c>
      <c r="V286" s="282" t="str">
        <f>IF(OR(Q286='Adicional - Op 2'!$A$38,Q286='Adicional - Op 2'!$A$39,Q286='Adicional - Op 2'!$A$40,Q286='Adicional - Op 2'!$A$41,Q286='Adicional - Op 2'!$A$42,Q286='Adicional - Op 2'!$A$43),"E","")</f>
        <v>E</v>
      </c>
      <c r="W286" s="282" t="str">
        <f>IF(OR(Q286='Adicional - Op 2'!$A$44,Q286='Adicional - Op 2'!$A$45),"F","")</f>
        <v/>
      </c>
      <c r="X286" s="295" t="str">
        <f t="shared" si="95"/>
        <v>E</v>
      </c>
      <c r="Y286" s="296" t="str">
        <f>IF(P286=X286, "OK", MAL)</f>
        <v>OK</v>
      </c>
      <c r="Z286" s="73">
        <v>12249</v>
      </c>
      <c r="AA286" s="17">
        <v>10418</v>
      </c>
      <c r="AB286" s="17">
        <v>7664</v>
      </c>
      <c r="AC286" s="17">
        <v>5706</v>
      </c>
      <c r="AD286" s="17">
        <v>3167</v>
      </c>
      <c r="AE286" s="20">
        <v>3330</v>
      </c>
      <c r="AF286" s="70" t="str">
        <f t="shared" si="96"/>
        <v>5</v>
      </c>
      <c r="AG286" s="61" t="str">
        <f t="shared" si="97"/>
        <v>5</v>
      </c>
      <c r="AH286" s="61" t="str">
        <f t="shared" si="98"/>
        <v>6</v>
      </c>
      <c r="AI286" s="61" t="str">
        <f t="shared" si="99"/>
        <v>6</v>
      </c>
      <c r="AJ286" s="61" t="str">
        <f t="shared" si="100"/>
        <v>7</v>
      </c>
      <c r="AK286" s="62" t="str">
        <f t="shared" si="101"/>
        <v>7</v>
      </c>
      <c r="AL286" s="77">
        <f t="shared" si="102"/>
        <v>1.8275643573605178</v>
      </c>
      <c r="AM286" s="78">
        <f t="shared" si="103"/>
        <v>2.9612593050899982</v>
      </c>
      <c r="AN286" s="78">
        <f t="shared" si="104"/>
        <v>2.8331001525038761</v>
      </c>
      <c r="AO286" s="78">
        <f t="shared" si="105"/>
        <v>6.0640900497038714</v>
      </c>
      <c r="AP286" s="79">
        <f t="shared" si="106"/>
        <v>-0.50061807417411541</v>
      </c>
      <c r="AQ286" s="1" t="str">
        <f t="shared" si="107"/>
        <v>Centro5</v>
      </c>
      <c r="AR286" s="1" t="str">
        <f t="shared" si="108"/>
        <v>La Rioja5</v>
      </c>
      <c r="AS286" s="1" t="str">
        <f t="shared" si="109"/>
        <v>Intermedias</v>
      </c>
      <c r="AT286" s="1" t="str">
        <f t="shared" si="110"/>
        <v>Resto Extra Pampeana</v>
      </c>
      <c r="AU286" s="1" t="str">
        <f t="shared" si="111"/>
        <v>IntermediasResto Extra Pampeana</v>
      </c>
    </row>
    <row r="287" spans="1:47" x14ac:dyDescent="0.25">
      <c r="A287" s="2" t="s">
        <v>1045</v>
      </c>
      <c r="B287" s="18" t="s">
        <v>395</v>
      </c>
      <c r="C287" s="18" t="s">
        <v>276</v>
      </c>
      <c r="D287" s="3" t="str">
        <f>VLOOKUP(C287,Regiones!B$4:C$27,2)</f>
        <v>Centro</v>
      </c>
      <c r="E287" s="19" t="s">
        <v>2</v>
      </c>
      <c r="F287" s="19"/>
      <c r="G287" s="19"/>
      <c r="H287" s="19" t="s">
        <v>4</v>
      </c>
      <c r="I287" s="262" t="s">
        <v>203</v>
      </c>
      <c r="J287" s="19" t="s">
        <v>3</v>
      </c>
      <c r="K287" s="58"/>
      <c r="L287" s="52" t="s">
        <v>3</v>
      </c>
      <c r="M287" s="289">
        <v>10</v>
      </c>
      <c r="N287" s="281" t="str">
        <f t="shared" si="92"/>
        <v>E10</v>
      </c>
      <c r="O287" s="282" t="str">
        <f>VLOOKUP(N287,'Adicional - Op 1'!$A$3:$B$79,2)</f>
        <v>E</v>
      </c>
      <c r="P287" s="293" t="str">
        <f t="shared" si="93"/>
        <v>E</v>
      </c>
      <c r="Q287" s="294" t="str">
        <f t="shared" si="94"/>
        <v>E10</v>
      </c>
      <c r="R287" s="282" t="str">
        <f>IF(OR(Q287='Adicional - Op 2'!$A$6,Q287='Adicional - Op 2'!$A$7, Q287='Adicional - Op 2'!$A$8,Q287='Adicional - Op 2'!$A$9,Q287='Adicional - Op 2'!$A$10,Q287='Adicional - Op 2'!$A$11,Q287='Adicional - Op 2'!$A$12,Q287='Adicional - Op 2'!$A$13,Q287='Adicional - Op 2'!$A$14), "A", "")</f>
        <v/>
      </c>
      <c r="S287" s="282" t="str">
        <f>IF(OR(Q287='Adicional - Op 2'!$A$15,Q287='Adicional - Op 2'!$A$16,Q287='Adicional - Op 2'!$A$17,Q287='Adicional - Op 2'!$A$18,Q287='Adicional - Op 2'!$A$19,Q287='Adicional - Op 2'!$A$20,Q287='Adicional - Op 2'!$A$21,Q287='Adicional - Op 2'!$A$22,Q287='Adicional - Op 2'!$A$23,Q287='Adicional - Op 2'!$A$24,Q287='Adicional - Op 2'!$A$25,Q287='Adicional - Op 2'!$A$26,Q287='Adicional - Op 2'!$A$27,Q287='Adicional - Op 2'!$A$28,Q287='Adicional - Op 2'!$A$29,Q287='Adicional - Op 2'!$A$30),"B","")</f>
        <v/>
      </c>
      <c r="T287" s="282" t="str">
        <f>IF(OR(Q287='Adicional - Op 2'!$A$31,Q287='Adicional - Op 2'!$A$32,Q287='Adicional - Op 2'!$A$33,Q287='Adicional - Op 2'!$A$34),"C","")</f>
        <v/>
      </c>
      <c r="U287" s="282" t="str">
        <f>IF(OR(Q287='Adicional - Op 2'!$A$35,Q287='Adicional - Op 2'!$A$36,Q287='Adicional - Op 2'!$A$37),"D","")</f>
        <v/>
      </c>
      <c r="V287" s="282" t="str">
        <f>IF(OR(Q287='Adicional - Op 2'!$A$38,Q287='Adicional - Op 2'!$A$39,Q287='Adicional - Op 2'!$A$40,Q287='Adicional - Op 2'!$A$41,Q287='Adicional - Op 2'!$A$42,Q287='Adicional - Op 2'!$A$43),"E","")</f>
        <v>E</v>
      </c>
      <c r="W287" s="282" t="str">
        <f>IF(OR(Q287='Adicional - Op 2'!$A$44,Q287='Adicional - Op 2'!$A$45),"F","")</f>
        <v/>
      </c>
      <c r="X287" s="295" t="str">
        <f t="shared" si="95"/>
        <v>E</v>
      </c>
      <c r="Y287" s="296" t="str">
        <f>IF(P287=X287, "OK", MAL)</f>
        <v>OK</v>
      </c>
      <c r="Z287" s="73">
        <v>12187</v>
      </c>
      <c r="AA287" s="17">
        <v>8628</v>
      </c>
      <c r="AB287" s="17">
        <v>5160</v>
      </c>
      <c r="AC287" s="17">
        <v>1620</v>
      </c>
      <c r="AD287" s="17">
        <v>1279</v>
      </c>
      <c r="AE287" s="20" t="s">
        <v>4</v>
      </c>
      <c r="AF287" s="70" t="str">
        <f t="shared" si="96"/>
        <v>5</v>
      </c>
      <c r="AG287" s="61" t="str">
        <f t="shared" si="97"/>
        <v>6</v>
      </c>
      <c r="AH287" s="61" t="str">
        <f t="shared" si="98"/>
        <v>6</v>
      </c>
      <c r="AI287" s="61" t="str">
        <f t="shared" si="99"/>
        <v>7</v>
      </c>
      <c r="AJ287" s="61" t="str">
        <f t="shared" si="100"/>
        <v>7</v>
      </c>
      <c r="AK287" s="62" t="str">
        <f t="shared" si="101"/>
        <v/>
      </c>
      <c r="AL287" s="77">
        <f t="shared" si="102"/>
        <v>3.9386407248201256</v>
      </c>
      <c r="AM287" s="78">
        <f t="shared" si="103"/>
        <v>5.008021248093363</v>
      </c>
      <c r="AN287" s="78">
        <f t="shared" si="104"/>
        <v>11.595152552575312</v>
      </c>
      <c r="AO287" s="78">
        <f t="shared" si="105"/>
        <v>2.3916277136719164</v>
      </c>
      <c r="AP287" s="79" t="str">
        <f t="shared" si="106"/>
        <v/>
      </c>
      <c r="AQ287" s="1" t="str">
        <f t="shared" si="107"/>
        <v>Centro5</v>
      </c>
      <c r="AR287" s="1" t="str">
        <f t="shared" si="108"/>
        <v>Córdoba5</v>
      </c>
      <c r="AS287" s="1" t="str">
        <f t="shared" si="109"/>
        <v>Intermedias</v>
      </c>
      <c r="AT287" s="1" t="str">
        <f t="shared" si="110"/>
        <v>Resto Extra Pampeana</v>
      </c>
      <c r="AU287" s="1" t="str">
        <f t="shared" si="111"/>
        <v>IntermediasResto Extra Pampeana</v>
      </c>
    </row>
    <row r="288" spans="1:47" x14ac:dyDescent="0.25">
      <c r="A288" s="5" t="s">
        <v>535</v>
      </c>
      <c r="B288" s="6" t="s">
        <v>536</v>
      </c>
      <c r="C288" s="6" t="s">
        <v>532</v>
      </c>
      <c r="D288" s="3" t="str">
        <f>VLOOKUP(C288,Regiones!B$4:C$27,2)</f>
        <v>Pampeana</v>
      </c>
      <c r="E288" s="16"/>
      <c r="F288" s="16"/>
      <c r="G288" s="16"/>
      <c r="H288" s="16" t="s">
        <v>4</v>
      </c>
      <c r="I288" s="16" t="s">
        <v>203</v>
      </c>
      <c r="J288" s="16" t="s">
        <v>6</v>
      </c>
      <c r="K288" s="58"/>
      <c r="L288" s="4" t="s">
        <v>6</v>
      </c>
      <c r="M288" s="289">
        <v>10</v>
      </c>
      <c r="N288" s="281" t="str">
        <f t="shared" si="92"/>
        <v>F10</v>
      </c>
      <c r="O288" s="282" t="str">
        <f>VLOOKUP(N288,'Adicional - Op 1'!$A$3:$B$79,2)</f>
        <v>F</v>
      </c>
      <c r="P288" s="293" t="str">
        <f t="shared" si="93"/>
        <v>F</v>
      </c>
      <c r="Q288" s="294" t="str">
        <f t="shared" si="94"/>
        <v>F10</v>
      </c>
      <c r="R288" s="282" t="str">
        <f>IF(OR(Q288='Adicional - Op 2'!$A$6,Q288='Adicional - Op 2'!$A$7, Q288='Adicional - Op 2'!$A$8,Q288='Adicional - Op 2'!$A$9,Q288='Adicional - Op 2'!$A$10,Q288='Adicional - Op 2'!$A$11,Q288='Adicional - Op 2'!$A$12,Q288='Adicional - Op 2'!$A$13,Q288='Adicional - Op 2'!$A$14), "A", "")</f>
        <v/>
      </c>
      <c r="S288" s="282" t="str">
        <f>IF(OR(Q288='Adicional - Op 2'!$A$15,Q288='Adicional - Op 2'!$A$16,Q288='Adicional - Op 2'!$A$17,Q288='Adicional - Op 2'!$A$18,Q288='Adicional - Op 2'!$A$19,Q288='Adicional - Op 2'!$A$20,Q288='Adicional - Op 2'!$A$21,Q288='Adicional - Op 2'!$A$22,Q288='Adicional - Op 2'!$A$23,Q288='Adicional - Op 2'!$A$24,Q288='Adicional - Op 2'!$A$25,Q288='Adicional - Op 2'!$A$26,Q288='Adicional - Op 2'!$A$27,Q288='Adicional - Op 2'!$A$28,Q288='Adicional - Op 2'!$A$29,Q288='Adicional - Op 2'!$A$30),"B","")</f>
        <v/>
      </c>
      <c r="T288" s="282" t="str">
        <f>IF(OR(Q288='Adicional - Op 2'!$A$31,Q288='Adicional - Op 2'!$A$32,Q288='Adicional - Op 2'!$A$33,Q288='Adicional - Op 2'!$A$34),"C","")</f>
        <v/>
      </c>
      <c r="U288" s="282" t="str">
        <f>IF(OR(Q288='Adicional - Op 2'!$A$35,Q288='Adicional - Op 2'!$A$36,Q288='Adicional - Op 2'!$A$37),"D","")</f>
        <v/>
      </c>
      <c r="V288" s="282" t="str">
        <f>IF(OR(Q288='Adicional - Op 2'!$A$38,Q288='Adicional - Op 2'!$A$39,Q288='Adicional - Op 2'!$A$40,Q288='Adicional - Op 2'!$A$41,Q288='Adicional - Op 2'!$A$42,Q288='Adicional - Op 2'!$A$43),"E","")</f>
        <v/>
      </c>
      <c r="W288" s="282" t="str">
        <f>IF(OR(Q288='Adicional - Op 2'!$A$44,Q288='Adicional - Op 2'!$A$45),"F","")</f>
        <v>F</v>
      </c>
      <c r="X288" s="295" t="str">
        <f t="shared" si="95"/>
        <v>F</v>
      </c>
      <c r="Y288" s="296" t="str">
        <f>IF(P288=X288, "OK", MAL)</f>
        <v>OK</v>
      </c>
      <c r="Z288" s="73">
        <v>12184</v>
      </c>
      <c r="AA288" s="17">
        <v>11869</v>
      </c>
      <c r="AB288" s="17">
        <v>10146</v>
      </c>
      <c r="AC288" s="17">
        <v>7647</v>
      </c>
      <c r="AD288" s="17">
        <v>6270</v>
      </c>
      <c r="AE288" s="20">
        <v>4787</v>
      </c>
      <c r="AF288" s="70" t="str">
        <f t="shared" si="96"/>
        <v>5</v>
      </c>
      <c r="AG288" s="61" t="str">
        <f t="shared" si="97"/>
        <v>5</v>
      </c>
      <c r="AH288" s="61" t="str">
        <f t="shared" si="98"/>
        <v>5</v>
      </c>
      <c r="AI288" s="61" t="str">
        <f t="shared" si="99"/>
        <v>6</v>
      </c>
      <c r="AJ288" s="61" t="str">
        <f t="shared" si="100"/>
        <v>6</v>
      </c>
      <c r="AK288" s="62" t="str">
        <f t="shared" si="101"/>
        <v>7</v>
      </c>
      <c r="AL288" s="77">
        <f t="shared" si="102"/>
        <v>0.29342356748703063</v>
      </c>
      <c r="AM288" s="78">
        <f t="shared" si="103"/>
        <v>1.5021440316086903</v>
      </c>
      <c r="AN288" s="78">
        <f t="shared" si="104"/>
        <v>2.7138823047840996</v>
      </c>
      <c r="AO288" s="78">
        <f t="shared" si="105"/>
        <v>2.0052101549084065</v>
      </c>
      <c r="AP288" s="79">
        <f t="shared" si="106"/>
        <v>2.735469817896389</v>
      </c>
      <c r="AQ288" s="1" t="str">
        <f t="shared" si="107"/>
        <v>Pampeana5</v>
      </c>
      <c r="AR288" s="1" t="str">
        <f t="shared" si="108"/>
        <v>La Pampa5</v>
      </c>
      <c r="AS288" s="1" t="str">
        <f t="shared" si="109"/>
        <v>Intermedias</v>
      </c>
      <c r="AT288" s="1" t="str">
        <f t="shared" si="110"/>
        <v>Pampeana</v>
      </c>
      <c r="AU288" s="1" t="str">
        <f t="shared" si="111"/>
        <v>IntermediasPampeana</v>
      </c>
    </row>
    <row r="289" spans="1:47" x14ac:dyDescent="0.25">
      <c r="A289" s="5" t="s">
        <v>106</v>
      </c>
      <c r="B289" s="6" t="s">
        <v>68</v>
      </c>
      <c r="C289" s="6" t="s">
        <v>36</v>
      </c>
      <c r="D289" s="3" t="str">
        <f>VLOOKUP(C289,Regiones!B$4:C$27,2)</f>
        <v>Pampeana</v>
      </c>
      <c r="E289" s="16" t="s">
        <v>2</v>
      </c>
      <c r="F289" s="16"/>
      <c r="G289" s="16"/>
      <c r="H289" s="16"/>
      <c r="I289" s="16" t="s">
        <v>203</v>
      </c>
      <c r="J289" s="16" t="s">
        <v>6</v>
      </c>
      <c r="K289" s="58"/>
      <c r="L289" s="4" t="s">
        <v>6</v>
      </c>
      <c r="M289" s="289">
        <v>10</v>
      </c>
      <c r="N289" s="281" t="str">
        <f t="shared" si="92"/>
        <v>F10</v>
      </c>
      <c r="O289" s="282" t="str">
        <f>VLOOKUP(N289,'Adicional - Op 1'!$A$3:$B$79,2)</f>
        <v>F</v>
      </c>
      <c r="P289" s="293" t="str">
        <f t="shared" si="93"/>
        <v>F</v>
      </c>
      <c r="Q289" s="294" t="str">
        <f t="shared" si="94"/>
        <v>F10</v>
      </c>
      <c r="R289" s="282" t="str">
        <f>IF(OR(Q289='Adicional - Op 2'!$A$6,Q289='Adicional - Op 2'!$A$7, Q289='Adicional - Op 2'!$A$8,Q289='Adicional - Op 2'!$A$9,Q289='Adicional - Op 2'!$A$10,Q289='Adicional - Op 2'!$A$11,Q289='Adicional - Op 2'!$A$12,Q289='Adicional - Op 2'!$A$13,Q289='Adicional - Op 2'!$A$14), "A", "")</f>
        <v/>
      </c>
      <c r="S289" s="282" t="str">
        <f>IF(OR(Q289='Adicional - Op 2'!$A$15,Q289='Adicional - Op 2'!$A$16,Q289='Adicional - Op 2'!$A$17,Q289='Adicional - Op 2'!$A$18,Q289='Adicional - Op 2'!$A$19,Q289='Adicional - Op 2'!$A$20,Q289='Adicional - Op 2'!$A$21,Q289='Adicional - Op 2'!$A$22,Q289='Adicional - Op 2'!$A$23,Q289='Adicional - Op 2'!$A$24,Q289='Adicional - Op 2'!$A$25,Q289='Adicional - Op 2'!$A$26,Q289='Adicional - Op 2'!$A$27,Q289='Adicional - Op 2'!$A$28,Q289='Adicional - Op 2'!$A$29,Q289='Adicional - Op 2'!$A$30),"B","")</f>
        <v/>
      </c>
      <c r="T289" s="282" t="str">
        <f>IF(OR(Q289='Adicional - Op 2'!$A$31,Q289='Adicional - Op 2'!$A$32,Q289='Adicional - Op 2'!$A$33,Q289='Adicional - Op 2'!$A$34),"C","")</f>
        <v/>
      </c>
      <c r="U289" s="282" t="str">
        <f>IF(OR(Q289='Adicional - Op 2'!$A$35,Q289='Adicional - Op 2'!$A$36,Q289='Adicional - Op 2'!$A$37),"D","")</f>
        <v/>
      </c>
      <c r="V289" s="282" t="str">
        <f>IF(OR(Q289='Adicional - Op 2'!$A$38,Q289='Adicional - Op 2'!$A$39,Q289='Adicional - Op 2'!$A$40,Q289='Adicional - Op 2'!$A$41,Q289='Adicional - Op 2'!$A$42,Q289='Adicional - Op 2'!$A$43),"E","")</f>
        <v/>
      </c>
      <c r="W289" s="282" t="str">
        <f>IF(OR(Q289='Adicional - Op 2'!$A$44,Q289='Adicional - Op 2'!$A$45),"F","")</f>
        <v>F</v>
      </c>
      <c r="X289" s="295" t="str">
        <f t="shared" si="95"/>
        <v>F</v>
      </c>
      <c r="Y289" s="296" t="str">
        <f>IF(P289=X289, "OK", MAL)</f>
        <v>OK</v>
      </c>
      <c r="Z289" s="73">
        <v>12126</v>
      </c>
      <c r="AA289" s="17">
        <v>11336</v>
      </c>
      <c r="AB289" s="17">
        <v>7987</v>
      </c>
      <c r="AC289" s="17">
        <v>4677</v>
      </c>
      <c r="AD289" s="17">
        <v>3425</v>
      </c>
      <c r="AE289" s="20">
        <v>1736</v>
      </c>
      <c r="AF289" s="70" t="str">
        <f t="shared" si="96"/>
        <v>5</v>
      </c>
      <c r="AG289" s="61" t="str">
        <f t="shared" si="97"/>
        <v>5</v>
      </c>
      <c r="AH289" s="61" t="str">
        <f t="shared" si="98"/>
        <v>6</v>
      </c>
      <c r="AI289" s="61" t="str">
        <f t="shared" si="99"/>
        <v>7</v>
      </c>
      <c r="AJ289" s="61" t="str">
        <f t="shared" si="100"/>
        <v>7</v>
      </c>
      <c r="AK289" s="62" t="str">
        <f t="shared" si="101"/>
        <v>7</v>
      </c>
      <c r="AL289" s="77">
        <f t="shared" si="102"/>
        <v>0.75640800072945613</v>
      </c>
      <c r="AM289" s="78">
        <f t="shared" si="103"/>
        <v>3.3846133970322065</v>
      </c>
      <c r="AN289" s="78">
        <f t="shared" si="104"/>
        <v>5.1983966488534605</v>
      </c>
      <c r="AO289" s="78">
        <f t="shared" si="105"/>
        <v>3.1645954345023797</v>
      </c>
      <c r="AP289" s="79">
        <f t="shared" si="106"/>
        <v>7.0313702645922085</v>
      </c>
      <c r="AQ289" s="1" t="str">
        <f t="shared" si="107"/>
        <v>Pampeana5</v>
      </c>
      <c r="AR289" s="1" t="str">
        <f t="shared" si="108"/>
        <v>Buenos Aires5</v>
      </c>
      <c r="AS289" s="1" t="str">
        <f t="shared" si="109"/>
        <v>Intermedias</v>
      </c>
      <c r="AT289" s="1" t="str">
        <f t="shared" si="110"/>
        <v>Pampeana</v>
      </c>
      <c r="AU289" s="1" t="str">
        <f t="shared" si="111"/>
        <v>IntermediasPampeana</v>
      </c>
    </row>
    <row r="290" spans="1:47" x14ac:dyDescent="0.25">
      <c r="A290" s="5" t="s">
        <v>107</v>
      </c>
      <c r="B290" s="6" t="s">
        <v>107</v>
      </c>
      <c r="C290" s="6" t="s">
        <v>36</v>
      </c>
      <c r="D290" s="3" t="str">
        <f>VLOOKUP(C290,Regiones!B$4:C$27,2)</f>
        <v>Pampeana</v>
      </c>
      <c r="E290" s="16"/>
      <c r="F290" s="16"/>
      <c r="G290" s="16"/>
      <c r="H290" s="16"/>
      <c r="I290" s="16" t="s">
        <v>203</v>
      </c>
      <c r="J290" s="16" t="s">
        <v>6</v>
      </c>
      <c r="K290" s="58"/>
      <c r="L290" s="4" t="s">
        <v>6</v>
      </c>
      <c r="M290" s="289">
        <v>10</v>
      </c>
      <c r="N290" s="281" t="str">
        <f t="shared" si="92"/>
        <v>F10</v>
      </c>
      <c r="O290" s="282" t="str">
        <f>VLOOKUP(N290,'Adicional - Op 1'!$A$3:$B$79,2)</f>
        <v>F</v>
      </c>
      <c r="P290" s="293" t="str">
        <f t="shared" si="93"/>
        <v>F</v>
      </c>
      <c r="Q290" s="294" t="str">
        <f t="shared" si="94"/>
        <v>F10</v>
      </c>
      <c r="R290" s="282" t="str">
        <f>IF(OR(Q290='Adicional - Op 2'!$A$6,Q290='Adicional - Op 2'!$A$7, Q290='Adicional - Op 2'!$A$8,Q290='Adicional - Op 2'!$A$9,Q290='Adicional - Op 2'!$A$10,Q290='Adicional - Op 2'!$A$11,Q290='Adicional - Op 2'!$A$12,Q290='Adicional - Op 2'!$A$13,Q290='Adicional - Op 2'!$A$14), "A", "")</f>
        <v/>
      </c>
      <c r="S290" s="282" t="str">
        <f>IF(OR(Q290='Adicional - Op 2'!$A$15,Q290='Adicional - Op 2'!$A$16,Q290='Adicional - Op 2'!$A$17,Q290='Adicional - Op 2'!$A$18,Q290='Adicional - Op 2'!$A$19,Q290='Adicional - Op 2'!$A$20,Q290='Adicional - Op 2'!$A$21,Q290='Adicional - Op 2'!$A$22,Q290='Adicional - Op 2'!$A$23,Q290='Adicional - Op 2'!$A$24,Q290='Adicional - Op 2'!$A$25,Q290='Adicional - Op 2'!$A$26,Q290='Adicional - Op 2'!$A$27,Q290='Adicional - Op 2'!$A$28,Q290='Adicional - Op 2'!$A$29,Q290='Adicional - Op 2'!$A$30),"B","")</f>
        <v/>
      </c>
      <c r="T290" s="282" t="str">
        <f>IF(OR(Q290='Adicional - Op 2'!$A$31,Q290='Adicional - Op 2'!$A$32,Q290='Adicional - Op 2'!$A$33,Q290='Adicional - Op 2'!$A$34),"C","")</f>
        <v/>
      </c>
      <c r="U290" s="282" t="str">
        <f>IF(OR(Q290='Adicional - Op 2'!$A$35,Q290='Adicional - Op 2'!$A$36,Q290='Adicional - Op 2'!$A$37),"D","")</f>
        <v/>
      </c>
      <c r="V290" s="282" t="str">
        <f>IF(OR(Q290='Adicional - Op 2'!$A$38,Q290='Adicional - Op 2'!$A$39,Q290='Adicional - Op 2'!$A$40,Q290='Adicional - Op 2'!$A$41,Q290='Adicional - Op 2'!$A$42,Q290='Adicional - Op 2'!$A$43),"E","")</f>
        <v/>
      </c>
      <c r="W290" s="282" t="str">
        <f>IF(OR(Q290='Adicional - Op 2'!$A$44,Q290='Adicional - Op 2'!$A$45),"F","")</f>
        <v>F</v>
      </c>
      <c r="X290" s="295" t="str">
        <f t="shared" si="95"/>
        <v>F</v>
      </c>
      <c r="Y290" s="296" t="str">
        <f>IF(P290=X290, "OK", MAL)</f>
        <v>OK</v>
      </c>
      <c r="Z290" s="73">
        <v>12122</v>
      </c>
      <c r="AA290" s="17">
        <v>10932</v>
      </c>
      <c r="AB290" s="17">
        <v>9830</v>
      </c>
      <c r="AC290" s="17">
        <v>8220</v>
      </c>
      <c r="AD290" s="17">
        <v>6614</v>
      </c>
      <c r="AE290" s="20">
        <v>5769</v>
      </c>
      <c r="AF290" s="70" t="str">
        <f t="shared" si="96"/>
        <v>5</v>
      </c>
      <c r="AG290" s="61" t="str">
        <f t="shared" si="97"/>
        <v>5</v>
      </c>
      <c r="AH290" s="61" t="str">
        <f t="shared" si="98"/>
        <v>6</v>
      </c>
      <c r="AI290" s="61" t="str">
        <f t="shared" si="99"/>
        <v>6</v>
      </c>
      <c r="AJ290" s="61" t="str">
        <f t="shared" si="100"/>
        <v>6</v>
      </c>
      <c r="AK290" s="62" t="str">
        <f t="shared" si="101"/>
        <v>6</v>
      </c>
      <c r="AL290" s="77">
        <f t="shared" si="102"/>
        <v>1.1624960721989361</v>
      </c>
      <c r="AM290" s="78">
        <f t="shared" si="103"/>
        <v>1.0151497279656732</v>
      </c>
      <c r="AN290" s="78">
        <f t="shared" si="104"/>
        <v>1.7082593082811772</v>
      </c>
      <c r="AO290" s="78">
        <f t="shared" si="105"/>
        <v>2.197615463624659</v>
      </c>
      <c r="AP290" s="79">
        <f t="shared" si="106"/>
        <v>1.3762833630096309</v>
      </c>
      <c r="AQ290" s="1" t="str">
        <f t="shared" si="107"/>
        <v>Pampeana5</v>
      </c>
      <c r="AR290" s="1" t="str">
        <f t="shared" si="108"/>
        <v>Buenos Aires5</v>
      </c>
      <c r="AS290" s="1" t="str">
        <f t="shared" si="109"/>
        <v>Intermedias</v>
      </c>
      <c r="AT290" s="1" t="str">
        <f t="shared" si="110"/>
        <v>Pampeana</v>
      </c>
      <c r="AU290" s="1" t="str">
        <f t="shared" si="111"/>
        <v>IntermediasPampeana</v>
      </c>
    </row>
    <row r="291" spans="1:47" x14ac:dyDescent="0.25">
      <c r="A291" s="5" t="s">
        <v>10</v>
      </c>
      <c r="B291" s="6" t="s">
        <v>11</v>
      </c>
      <c r="C291" s="6" t="s">
        <v>1</v>
      </c>
      <c r="D291" s="3" t="str">
        <f>VLOOKUP(C291,Regiones!B$4:C$27,2)</f>
        <v>Noroeste</v>
      </c>
      <c r="E291" s="16"/>
      <c r="F291" s="16"/>
      <c r="G291" s="16"/>
      <c r="H291" s="16"/>
      <c r="I291" s="16"/>
      <c r="J291" s="16" t="s">
        <v>6</v>
      </c>
      <c r="K291" s="58"/>
      <c r="L291" s="4" t="s">
        <v>6</v>
      </c>
      <c r="M291" s="289">
        <v>10</v>
      </c>
      <c r="N291" s="281" t="str">
        <f t="shared" si="92"/>
        <v>F10</v>
      </c>
      <c r="O291" s="282" t="str">
        <f>VLOOKUP(N291,'Adicional - Op 1'!$A$3:$B$79,2)</f>
        <v>F</v>
      </c>
      <c r="P291" s="293" t="str">
        <f t="shared" si="93"/>
        <v>F</v>
      </c>
      <c r="Q291" s="294" t="str">
        <f t="shared" si="94"/>
        <v>F10</v>
      </c>
      <c r="R291" s="282" t="str">
        <f>IF(OR(Q291='Adicional - Op 2'!$A$6,Q291='Adicional - Op 2'!$A$7, Q291='Adicional - Op 2'!$A$8,Q291='Adicional - Op 2'!$A$9,Q291='Adicional - Op 2'!$A$10,Q291='Adicional - Op 2'!$A$11,Q291='Adicional - Op 2'!$A$12,Q291='Adicional - Op 2'!$A$13,Q291='Adicional - Op 2'!$A$14), "A", "")</f>
        <v/>
      </c>
      <c r="S291" s="282" t="str">
        <f>IF(OR(Q291='Adicional - Op 2'!$A$15,Q291='Adicional - Op 2'!$A$16,Q291='Adicional - Op 2'!$A$17,Q291='Adicional - Op 2'!$A$18,Q291='Adicional - Op 2'!$A$19,Q291='Adicional - Op 2'!$A$20,Q291='Adicional - Op 2'!$A$21,Q291='Adicional - Op 2'!$A$22,Q291='Adicional - Op 2'!$A$23,Q291='Adicional - Op 2'!$A$24,Q291='Adicional - Op 2'!$A$25,Q291='Adicional - Op 2'!$A$26,Q291='Adicional - Op 2'!$A$27,Q291='Adicional - Op 2'!$A$28,Q291='Adicional - Op 2'!$A$29,Q291='Adicional - Op 2'!$A$30),"B","")</f>
        <v/>
      </c>
      <c r="T291" s="282" t="str">
        <f>IF(OR(Q291='Adicional - Op 2'!$A$31,Q291='Adicional - Op 2'!$A$32,Q291='Adicional - Op 2'!$A$33,Q291='Adicional - Op 2'!$A$34),"C","")</f>
        <v/>
      </c>
      <c r="U291" s="282" t="str">
        <f>IF(OR(Q291='Adicional - Op 2'!$A$35,Q291='Adicional - Op 2'!$A$36,Q291='Adicional - Op 2'!$A$37),"D","")</f>
        <v/>
      </c>
      <c r="V291" s="282" t="str">
        <f>IF(OR(Q291='Adicional - Op 2'!$A$38,Q291='Adicional - Op 2'!$A$39,Q291='Adicional - Op 2'!$A$40,Q291='Adicional - Op 2'!$A$41,Q291='Adicional - Op 2'!$A$42,Q291='Adicional - Op 2'!$A$43),"E","")</f>
        <v/>
      </c>
      <c r="W291" s="282" t="str">
        <f>IF(OR(Q291='Adicional - Op 2'!$A$44,Q291='Adicional - Op 2'!$A$45),"F","")</f>
        <v>F</v>
      </c>
      <c r="X291" s="295" t="str">
        <f t="shared" si="95"/>
        <v>F</v>
      </c>
      <c r="Y291" s="296" t="str">
        <f>IF(P291=X291, "OK", MAL)</f>
        <v>OK</v>
      </c>
      <c r="Z291" s="73">
        <v>11847</v>
      </c>
      <c r="AA291" s="17">
        <v>10147</v>
      </c>
      <c r="AB291" s="17">
        <v>6789</v>
      </c>
      <c r="AC291" s="17">
        <v>3480</v>
      </c>
      <c r="AD291" s="17">
        <v>2806</v>
      </c>
      <c r="AE291" s="20">
        <v>2834</v>
      </c>
      <c r="AF291" s="70" t="str">
        <f t="shared" si="96"/>
        <v>5</v>
      </c>
      <c r="AG291" s="61" t="str">
        <f t="shared" si="97"/>
        <v>5</v>
      </c>
      <c r="AH291" s="61" t="str">
        <f t="shared" si="98"/>
        <v>6</v>
      </c>
      <c r="AI291" s="61" t="str">
        <f t="shared" si="99"/>
        <v>7</v>
      </c>
      <c r="AJ291" s="61" t="str">
        <f t="shared" si="100"/>
        <v>7</v>
      </c>
      <c r="AK291" s="62" t="str">
        <f t="shared" si="101"/>
        <v>7</v>
      </c>
      <c r="AL291" s="77">
        <f t="shared" si="102"/>
        <v>1.7477208820968644</v>
      </c>
      <c r="AM291" s="78">
        <f t="shared" si="103"/>
        <v>3.8940030937742747</v>
      </c>
      <c r="AN291" s="78">
        <f t="shared" si="104"/>
        <v>6.5328575178082788</v>
      </c>
      <c r="AO291" s="78">
        <f t="shared" si="105"/>
        <v>2.1760613739282477</v>
      </c>
      <c r="AP291" s="79">
        <f t="shared" si="106"/>
        <v>-9.9242318087978829E-2</v>
      </c>
      <c r="AQ291" s="1" t="str">
        <f t="shared" si="107"/>
        <v>Noroeste5</v>
      </c>
      <c r="AR291" s="1" t="str">
        <f t="shared" si="108"/>
        <v>Catamarca5</v>
      </c>
      <c r="AS291" s="1" t="str">
        <f t="shared" si="109"/>
        <v>Intermedias</v>
      </c>
      <c r="AT291" s="1" t="str">
        <f t="shared" si="110"/>
        <v>Resto Extra Pampeana</v>
      </c>
      <c r="AU291" s="1" t="str">
        <f t="shared" si="111"/>
        <v>IntermediasResto Extra Pampeana</v>
      </c>
    </row>
    <row r="292" spans="1:47" x14ac:dyDescent="0.25">
      <c r="A292" s="21" t="s">
        <v>307</v>
      </c>
      <c r="B292" s="18" t="s">
        <v>304</v>
      </c>
      <c r="C292" s="18" t="s">
        <v>276</v>
      </c>
      <c r="D292" s="3" t="str">
        <f>VLOOKUP(C292,Regiones!B$4:C$27,2)</f>
        <v>Centro</v>
      </c>
      <c r="E292" s="19"/>
      <c r="F292" s="19"/>
      <c r="G292" s="19"/>
      <c r="H292" s="19" t="s">
        <v>4</v>
      </c>
      <c r="I292" s="19" t="s">
        <v>203</v>
      </c>
      <c r="J292" s="19" t="s">
        <v>6</v>
      </c>
      <c r="K292" s="58"/>
      <c r="L292" s="52" t="s">
        <v>6</v>
      </c>
      <c r="M292" s="289">
        <v>10</v>
      </c>
      <c r="N292" s="281" t="str">
        <f t="shared" si="92"/>
        <v>F10</v>
      </c>
      <c r="O292" s="282" t="str">
        <f>VLOOKUP(N292,'Adicional - Op 1'!$A$3:$B$79,2)</f>
        <v>F</v>
      </c>
      <c r="P292" s="293" t="str">
        <f t="shared" si="93"/>
        <v>F</v>
      </c>
      <c r="Q292" s="294" t="str">
        <f t="shared" si="94"/>
        <v>F10</v>
      </c>
      <c r="R292" s="282" t="str">
        <f>IF(OR(Q292='Adicional - Op 2'!$A$6,Q292='Adicional - Op 2'!$A$7, Q292='Adicional - Op 2'!$A$8,Q292='Adicional - Op 2'!$A$9,Q292='Adicional - Op 2'!$A$10,Q292='Adicional - Op 2'!$A$11,Q292='Adicional - Op 2'!$A$12,Q292='Adicional - Op 2'!$A$13,Q292='Adicional - Op 2'!$A$14), "A", "")</f>
        <v/>
      </c>
      <c r="S292" s="282" t="str">
        <f>IF(OR(Q292='Adicional - Op 2'!$A$15,Q292='Adicional - Op 2'!$A$16,Q292='Adicional - Op 2'!$A$17,Q292='Adicional - Op 2'!$A$18,Q292='Adicional - Op 2'!$A$19,Q292='Adicional - Op 2'!$A$20,Q292='Adicional - Op 2'!$A$21,Q292='Adicional - Op 2'!$A$22,Q292='Adicional - Op 2'!$A$23,Q292='Adicional - Op 2'!$A$24,Q292='Adicional - Op 2'!$A$25,Q292='Adicional - Op 2'!$A$26,Q292='Adicional - Op 2'!$A$27,Q292='Adicional - Op 2'!$A$28,Q292='Adicional - Op 2'!$A$29,Q292='Adicional - Op 2'!$A$30),"B","")</f>
        <v/>
      </c>
      <c r="T292" s="282" t="str">
        <f>IF(OR(Q292='Adicional - Op 2'!$A$31,Q292='Adicional - Op 2'!$A$32,Q292='Adicional - Op 2'!$A$33,Q292='Adicional - Op 2'!$A$34),"C","")</f>
        <v/>
      </c>
      <c r="U292" s="282" t="str">
        <f>IF(OR(Q292='Adicional - Op 2'!$A$35,Q292='Adicional - Op 2'!$A$36,Q292='Adicional - Op 2'!$A$37),"D","")</f>
        <v/>
      </c>
      <c r="V292" s="282" t="str">
        <f>IF(OR(Q292='Adicional - Op 2'!$A$38,Q292='Adicional - Op 2'!$A$39,Q292='Adicional - Op 2'!$A$40,Q292='Adicional - Op 2'!$A$41,Q292='Adicional - Op 2'!$A$42,Q292='Adicional - Op 2'!$A$43),"E","")</f>
        <v/>
      </c>
      <c r="W292" s="282" t="str">
        <f>IF(OR(Q292='Adicional - Op 2'!$A$44,Q292='Adicional - Op 2'!$A$45),"F","")</f>
        <v>F</v>
      </c>
      <c r="X292" s="295" t="str">
        <f t="shared" si="95"/>
        <v>F</v>
      </c>
      <c r="Y292" s="296" t="str">
        <f>IF(P292=X292, "OK", MAL)</f>
        <v>OK</v>
      </c>
      <c r="Z292" s="73">
        <v>11734</v>
      </c>
      <c r="AA292" s="17">
        <v>10351</v>
      </c>
      <c r="AB292" s="17">
        <v>8894</v>
      </c>
      <c r="AC292" s="17">
        <v>7252</v>
      </c>
      <c r="AD292" s="17">
        <v>6189</v>
      </c>
      <c r="AE292" s="20">
        <v>5455</v>
      </c>
      <c r="AF292" s="70" t="str">
        <f t="shared" si="96"/>
        <v>5</v>
      </c>
      <c r="AG292" s="61" t="str">
        <f t="shared" si="97"/>
        <v>5</v>
      </c>
      <c r="AH292" s="61" t="str">
        <f t="shared" si="98"/>
        <v>6</v>
      </c>
      <c r="AI292" s="61" t="str">
        <f t="shared" si="99"/>
        <v>6</v>
      </c>
      <c r="AJ292" s="61" t="str">
        <f t="shared" si="100"/>
        <v>6</v>
      </c>
      <c r="AK292" s="62" t="str">
        <f t="shared" si="101"/>
        <v>6</v>
      </c>
      <c r="AL292" s="77">
        <f t="shared" si="102"/>
        <v>1.4126531603086494</v>
      </c>
      <c r="AM292" s="78">
        <f t="shared" si="103"/>
        <v>1.4525225945636928</v>
      </c>
      <c r="AN292" s="78">
        <f t="shared" si="104"/>
        <v>1.951560104650538</v>
      </c>
      <c r="AO292" s="78">
        <f t="shared" si="105"/>
        <v>1.5976660571043262</v>
      </c>
      <c r="AP292" s="79">
        <f t="shared" si="106"/>
        <v>1.270411054864627</v>
      </c>
      <c r="AQ292" s="1" t="str">
        <f t="shared" si="107"/>
        <v>Centro5</v>
      </c>
      <c r="AR292" s="1" t="str">
        <f t="shared" si="108"/>
        <v>Córdoba5</v>
      </c>
      <c r="AS292" s="1" t="str">
        <f t="shared" si="109"/>
        <v>Intermedias</v>
      </c>
      <c r="AT292" s="1" t="str">
        <f t="shared" si="110"/>
        <v>Resto Extra Pampeana</v>
      </c>
      <c r="AU292" s="1" t="str">
        <f t="shared" si="111"/>
        <v>IntermediasResto Extra Pampeana</v>
      </c>
    </row>
    <row r="293" spans="1:47" x14ac:dyDescent="0.25">
      <c r="A293" s="60" t="s">
        <v>1254</v>
      </c>
      <c r="B293" s="9" t="s">
        <v>668</v>
      </c>
      <c r="C293" s="9" t="s">
        <v>662</v>
      </c>
      <c r="D293" s="3" t="str">
        <f>VLOOKUP(C293,Regiones!B$4:C$27,2)</f>
        <v>Comahue</v>
      </c>
      <c r="E293" s="10"/>
      <c r="F293" s="10"/>
      <c r="G293" s="10" t="s">
        <v>4</v>
      </c>
      <c r="H293" s="44"/>
      <c r="I293" s="10" t="s">
        <v>203</v>
      </c>
      <c r="J293" s="10" t="s">
        <v>6</v>
      </c>
      <c r="K293" s="58"/>
      <c r="L293" s="11" t="s">
        <v>6</v>
      </c>
      <c r="M293" s="289">
        <v>10</v>
      </c>
      <c r="N293" s="281" t="str">
        <f t="shared" si="92"/>
        <v>F10</v>
      </c>
      <c r="O293" s="282" t="str">
        <f>VLOOKUP(N293,'Adicional - Op 1'!$A$3:$B$79,2)</f>
        <v>F</v>
      </c>
      <c r="P293" s="293" t="str">
        <f t="shared" si="93"/>
        <v>F</v>
      </c>
      <c r="Q293" s="294" t="str">
        <f t="shared" si="94"/>
        <v>F10</v>
      </c>
      <c r="R293" s="282" t="str">
        <f>IF(OR(Q293='Adicional - Op 2'!$A$6,Q293='Adicional - Op 2'!$A$7, Q293='Adicional - Op 2'!$A$8,Q293='Adicional - Op 2'!$A$9,Q293='Adicional - Op 2'!$A$10,Q293='Adicional - Op 2'!$A$11,Q293='Adicional - Op 2'!$A$12,Q293='Adicional - Op 2'!$A$13,Q293='Adicional - Op 2'!$A$14), "A", "")</f>
        <v/>
      </c>
      <c r="S293" s="282" t="str">
        <f>IF(OR(Q293='Adicional - Op 2'!$A$15,Q293='Adicional - Op 2'!$A$16,Q293='Adicional - Op 2'!$A$17,Q293='Adicional - Op 2'!$A$18,Q293='Adicional - Op 2'!$A$19,Q293='Adicional - Op 2'!$A$20,Q293='Adicional - Op 2'!$A$21,Q293='Adicional - Op 2'!$A$22,Q293='Adicional - Op 2'!$A$23,Q293='Adicional - Op 2'!$A$24,Q293='Adicional - Op 2'!$A$25,Q293='Adicional - Op 2'!$A$26,Q293='Adicional - Op 2'!$A$27,Q293='Adicional - Op 2'!$A$28,Q293='Adicional - Op 2'!$A$29,Q293='Adicional - Op 2'!$A$30),"B","")</f>
        <v/>
      </c>
      <c r="T293" s="282" t="str">
        <f>IF(OR(Q293='Adicional - Op 2'!$A$31,Q293='Adicional - Op 2'!$A$32,Q293='Adicional - Op 2'!$A$33,Q293='Adicional - Op 2'!$A$34),"C","")</f>
        <v/>
      </c>
      <c r="U293" s="282" t="str">
        <f>IF(OR(Q293='Adicional - Op 2'!$A$35,Q293='Adicional - Op 2'!$A$36,Q293='Adicional - Op 2'!$A$37),"D","")</f>
        <v/>
      </c>
      <c r="V293" s="282" t="str">
        <f>IF(OR(Q293='Adicional - Op 2'!$A$38,Q293='Adicional - Op 2'!$A$39,Q293='Adicional - Op 2'!$A$40,Q293='Adicional - Op 2'!$A$41,Q293='Adicional - Op 2'!$A$42,Q293='Adicional - Op 2'!$A$43),"E","")</f>
        <v/>
      </c>
      <c r="W293" s="282" t="str">
        <f>IF(OR(Q293='Adicional - Op 2'!$A$44,Q293='Adicional - Op 2'!$A$45),"F","")</f>
        <v>F</v>
      </c>
      <c r="X293" s="295" t="str">
        <f t="shared" si="95"/>
        <v>F</v>
      </c>
      <c r="Y293" s="296" t="str">
        <f>IF(P293=X293, "OK", MAL)</f>
        <v>OK</v>
      </c>
      <c r="Z293" s="74">
        <v>11733</v>
      </c>
      <c r="AA293" s="12">
        <v>11314</v>
      </c>
      <c r="AB293" s="12">
        <v>10330</v>
      </c>
      <c r="AC293" s="12">
        <v>7397</v>
      </c>
      <c r="AD293" s="12">
        <v>5670</v>
      </c>
      <c r="AE293" s="13">
        <v>4087</v>
      </c>
      <c r="AF293" s="70" t="str">
        <f t="shared" si="96"/>
        <v>5</v>
      </c>
      <c r="AG293" s="61" t="str">
        <f t="shared" si="97"/>
        <v>5</v>
      </c>
      <c r="AH293" s="61" t="str">
        <f t="shared" si="98"/>
        <v>5</v>
      </c>
      <c r="AI293" s="61" t="str">
        <f t="shared" si="99"/>
        <v>6</v>
      </c>
      <c r="AJ293" s="61" t="str">
        <f t="shared" si="100"/>
        <v>6</v>
      </c>
      <c r="AK293" s="62" t="str">
        <f t="shared" si="101"/>
        <v>7</v>
      </c>
      <c r="AL293" s="77">
        <f t="shared" si="102"/>
        <v>0.4075900032136387</v>
      </c>
      <c r="AM293" s="78">
        <f t="shared" si="103"/>
        <v>0.8686619376611493</v>
      </c>
      <c r="AN293" s="78">
        <f t="shared" si="104"/>
        <v>3.2132120716773023</v>
      </c>
      <c r="AO293" s="78">
        <f t="shared" si="105"/>
        <v>2.6945168435168627</v>
      </c>
      <c r="AP293" s="79">
        <f t="shared" si="106"/>
        <v>3.3279568841364133</v>
      </c>
      <c r="AQ293" s="1" t="str">
        <f t="shared" si="107"/>
        <v>Comahue5</v>
      </c>
      <c r="AR293" s="1" t="str">
        <f t="shared" si="108"/>
        <v>Río Negro5</v>
      </c>
      <c r="AS293" s="1" t="str">
        <f t="shared" si="109"/>
        <v>Intermedias</v>
      </c>
      <c r="AT293" s="1" t="str">
        <f t="shared" si="110"/>
        <v>Comahue</v>
      </c>
      <c r="AU293" s="1" t="str">
        <f t="shared" si="111"/>
        <v>IntermediasComahue</v>
      </c>
    </row>
    <row r="294" spans="1:47" x14ac:dyDescent="0.25">
      <c r="A294" s="5" t="s">
        <v>1374</v>
      </c>
      <c r="B294" s="6" t="s">
        <v>108</v>
      </c>
      <c r="C294" s="6" t="s">
        <v>36</v>
      </c>
      <c r="D294" s="3" t="str">
        <f>VLOOKUP(C294,Regiones!B$4:C$27,2)</f>
        <v>Pampeana</v>
      </c>
      <c r="E294" s="16"/>
      <c r="F294" s="16"/>
      <c r="G294" s="16"/>
      <c r="H294" s="16"/>
      <c r="I294" s="16" t="s">
        <v>203</v>
      </c>
      <c r="J294" s="16" t="s">
        <v>6</v>
      </c>
      <c r="K294" s="58"/>
      <c r="L294" s="4" t="s">
        <v>21</v>
      </c>
      <c r="M294" s="289">
        <v>10</v>
      </c>
      <c r="N294" s="281" t="str">
        <f t="shared" si="92"/>
        <v>C10</v>
      </c>
      <c r="O294" s="282" t="str">
        <f>VLOOKUP(N294,'Adicional - Op 1'!$A$3:$B$79,2)</f>
        <v>C</v>
      </c>
      <c r="P294" s="293" t="str">
        <f t="shared" si="93"/>
        <v>C</v>
      </c>
      <c r="Q294" s="294" t="str">
        <f t="shared" si="94"/>
        <v>C10</v>
      </c>
      <c r="R294" s="282" t="str">
        <f>IF(OR(Q294='Adicional - Op 2'!$A$6,Q294='Adicional - Op 2'!$A$7, Q294='Adicional - Op 2'!$A$8,Q294='Adicional - Op 2'!$A$9,Q294='Adicional - Op 2'!$A$10,Q294='Adicional - Op 2'!$A$11,Q294='Adicional - Op 2'!$A$12,Q294='Adicional - Op 2'!$A$13,Q294='Adicional - Op 2'!$A$14), "A", "")</f>
        <v/>
      </c>
      <c r="S294" s="282" t="str">
        <f>IF(OR(Q294='Adicional - Op 2'!$A$15,Q294='Adicional - Op 2'!$A$16,Q294='Adicional - Op 2'!$A$17,Q294='Adicional - Op 2'!$A$18,Q294='Adicional - Op 2'!$A$19,Q294='Adicional - Op 2'!$A$20,Q294='Adicional - Op 2'!$A$21,Q294='Adicional - Op 2'!$A$22,Q294='Adicional - Op 2'!$A$23,Q294='Adicional - Op 2'!$A$24,Q294='Adicional - Op 2'!$A$25,Q294='Adicional - Op 2'!$A$26,Q294='Adicional - Op 2'!$A$27,Q294='Adicional - Op 2'!$A$28,Q294='Adicional - Op 2'!$A$29,Q294='Adicional - Op 2'!$A$30),"B","")</f>
        <v/>
      </c>
      <c r="T294" s="282" t="str">
        <f>IF(OR(Q294='Adicional - Op 2'!$A$31,Q294='Adicional - Op 2'!$A$32,Q294='Adicional - Op 2'!$A$33,Q294='Adicional - Op 2'!$A$34),"C","")</f>
        <v>C</v>
      </c>
      <c r="U294" s="282" t="str">
        <f>IF(OR(Q294='Adicional - Op 2'!$A$35,Q294='Adicional - Op 2'!$A$36,Q294='Adicional - Op 2'!$A$37),"D","")</f>
        <v/>
      </c>
      <c r="V294" s="282" t="str">
        <f>IF(OR(Q294='Adicional - Op 2'!$A$38,Q294='Adicional - Op 2'!$A$39,Q294='Adicional - Op 2'!$A$40,Q294='Adicional - Op 2'!$A$41,Q294='Adicional - Op 2'!$A$42,Q294='Adicional - Op 2'!$A$43),"E","")</f>
        <v/>
      </c>
      <c r="W294" s="282" t="str">
        <f>IF(OR(Q294='Adicional - Op 2'!$A$44,Q294='Adicional - Op 2'!$A$45),"F","")</f>
        <v/>
      </c>
      <c r="X294" s="295" t="str">
        <f t="shared" si="95"/>
        <v>C</v>
      </c>
      <c r="Y294" s="296" t="str">
        <f>IF(P294=X294, "OK", MAL)</f>
        <v>OK</v>
      </c>
      <c r="Z294" s="73">
        <v>11685</v>
      </c>
      <c r="AA294" s="17">
        <v>10361</v>
      </c>
      <c r="AB294" s="17">
        <v>9025</v>
      </c>
      <c r="AC294" s="17">
        <v>7294</v>
      </c>
      <c r="AD294" s="17">
        <v>6081</v>
      </c>
      <c r="AE294" s="20">
        <v>5315</v>
      </c>
      <c r="AF294" s="70" t="str">
        <f t="shared" si="96"/>
        <v>5</v>
      </c>
      <c r="AG294" s="61" t="str">
        <f t="shared" si="97"/>
        <v>5</v>
      </c>
      <c r="AH294" s="61" t="str">
        <f t="shared" si="98"/>
        <v>6</v>
      </c>
      <c r="AI294" s="61" t="str">
        <f t="shared" si="99"/>
        <v>6</v>
      </c>
      <c r="AJ294" s="61" t="str">
        <f t="shared" si="100"/>
        <v>6</v>
      </c>
      <c r="AK294" s="62" t="str">
        <f t="shared" si="101"/>
        <v>6</v>
      </c>
      <c r="AL294" s="77">
        <f t="shared" si="102"/>
        <v>1.3542469231852241</v>
      </c>
      <c r="AM294" s="78">
        <f t="shared" si="103"/>
        <v>1.3209127436095323</v>
      </c>
      <c r="AN294" s="78">
        <f t="shared" si="104"/>
        <v>2.0370074783179644</v>
      </c>
      <c r="AO294" s="78">
        <f t="shared" si="105"/>
        <v>1.8354708037664824</v>
      </c>
      <c r="AP294" s="79">
        <f t="shared" si="106"/>
        <v>1.3554657019814822</v>
      </c>
      <c r="AQ294" s="1" t="str">
        <f t="shared" si="107"/>
        <v>Pampeana5</v>
      </c>
      <c r="AR294" s="1" t="str">
        <f t="shared" si="108"/>
        <v>Buenos Aires5</v>
      </c>
      <c r="AS294" s="1" t="str">
        <f t="shared" si="109"/>
        <v>Intermedias</v>
      </c>
      <c r="AT294" s="1" t="str">
        <f t="shared" si="110"/>
        <v>Pampeana</v>
      </c>
      <c r="AU294" s="1" t="str">
        <f t="shared" si="111"/>
        <v>IntermediasPampeana</v>
      </c>
    </row>
    <row r="295" spans="1:47" x14ac:dyDescent="0.25">
      <c r="A295" s="21" t="s">
        <v>301</v>
      </c>
      <c r="B295" s="18" t="s">
        <v>284</v>
      </c>
      <c r="C295" s="18" t="s">
        <v>276</v>
      </c>
      <c r="D295" s="3" t="str">
        <f>VLOOKUP(C295,Regiones!B$4:C$27,2)</f>
        <v>Centro</v>
      </c>
      <c r="E295" s="19"/>
      <c r="F295" s="19"/>
      <c r="G295" s="19"/>
      <c r="H295" s="19" t="s">
        <v>4</v>
      </c>
      <c r="I295" s="19" t="s">
        <v>203</v>
      </c>
      <c r="J295" s="19" t="s">
        <v>6</v>
      </c>
      <c r="K295" s="58"/>
      <c r="L295" s="52" t="s">
        <v>6</v>
      </c>
      <c r="M295" s="289">
        <v>10</v>
      </c>
      <c r="N295" s="281" t="str">
        <f t="shared" si="92"/>
        <v>F10</v>
      </c>
      <c r="O295" s="282" t="str">
        <f>VLOOKUP(N295,'Adicional - Op 1'!$A$3:$B$79,2)</f>
        <v>F</v>
      </c>
      <c r="P295" s="293" t="str">
        <f t="shared" si="93"/>
        <v>F</v>
      </c>
      <c r="Q295" s="294" t="str">
        <f t="shared" si="94"/>
        <v>F10</v>
      </c>
      <c r="R295" s="282" t="str">
        <f>IF(OR(Q295='Adicional - Op 2'!$A$6,Q295='Adicional - Op 2'!$A$7, Q295='Adicional - Op 2'!$A$8,Q295='Adicional - Op 2'!$A$9,Q295='Adicional - Op 2'!$A$10,Q295='Adicional - Op 2'!$A$11,Q295='Adicional - Op 2'!$A$12,Q295='Adicional - Op 2'!$A$13,Q295='Adicional - Op 2'!$A$14), "A", "")</f>
        <v/>
      </c>
      <c r="S295" s="282" t="str">
        <f>IF(OR(Q295='Adicional - Op 2'!$A$15,Q295='Adicional - Op 2'!$A$16,Q295='Adicional - Op 2'!$A$17,Q295='Adicional - Op 2'!$A$18,Q295='Adicional - Op 2'!$A$19,Q295='Adicional - Op 2'!$A$20,Q295='Adicional - Op 2'!$A$21,Q295='Adicional - Op 2'!$A$22,Q295='Adicional - Op 2'!$A$23,Q295='Adicional - Op 2'!$A$24,Q295='Adicional - Op 2'!$A$25,Q295='Adicional - Op 2'!$A$26,Q295='Adicional - Op 2'!$A$27,Q295='Adicional - Op 2'!$A$28,Q295='Adicional - Op 2'!$A$29,Q295='Adicional - Op 2'!$A$30),"B","")</f>
        <v/>
      </c>
      <c r="T295" s="282" t="str">
        <f>IF(OR(Q295='Adicional - Op 2'!$A$31,Q295='Adicional - Op 2'!$A$32,Q295='Adicional - Op 2'!$A$33,Q295='Adicional - Op 2'!$A$34),"C","")</f>
        <v/>
      </c>
      <c r="U295" s="282" t="str">
        <f>IF(OR(Q295='Adicional - Op 2'!$A$35,Q295='Adicional - Op 2'!$A$36,Q295='Adicional - Op 2'!$A$37),"D","")</f>
        <v/>
      </c>
      <c r="V295" s="282" t="str">
        <f>IF(OR(Q295='Adicional - Op 2'!$A$38,Q295='Adicional - Op 2'!$A$39,Q295='Adicional - Op 2'!$A$40,Q295='Adicional - Op 2'!$A$41,Q295='Adicional - Op 2'!$A$42,Q295='Adicional - Op 2'!$A$43),"E","")</f>
        <v/>
      </c>
      <c r="W295" s="282" t="str">
        <f>IF(OR(Q295='Adicional - Op 2'!$A$44,Q295='Adicional - Op 2'!$A$45),"F","")</f>
        <v>F</v>
      </c>
      <c r="X295" s="295" t="str">
        <f t="shared" si="95"/>
        <v>F</v>
      </c>
      <c r="Y295" s="296" t="str">
        <f>IF(P295=X295, "OK", MAL)</f>
        <v>OK</v>
      </c>
      <c r="Z295" s="73">
        <v>11672</v>
      </c>
      <c r="AA295" s="17">
        <v>11629</v>
      </c>
      <c r="AB295" s="17">
        <v>10698</v>
      </c>
      <c r="AC295" s="17">
        <v>9291</v>
      </c>
      <c r="AD295" s="17">
        <v>7799</v>
      </c>
      <c r="AE295" s="20">
        <v>7000</v>
      </c>
      <c r="AF295" s="70" t="str">
        <f t="shared" si="96"/>
        <v>5</v>
      </c>
      <c r="AG295" s="61" t="str">
        <f t="shared" si="97"/>
        <v>5</v>
      </c>
      <c r="AH295" s="61" t="str">
        <f t="shared" si="98"/>
        <v>5</v>
      </c>
      <c r="AI295" s="61" t="str">
        <f t="shared" si="99"/>
        <v>6</v>
      </c>
      <c r="AJ295" s="61" t="str">
        <f t="shared" si="100"/>
        <v>6</v>
      </c>
      <c r="AK295" s="62" t="str">
        <f t="shared" si="101"/>
        <v>6</v>
      </c>
      <c r="AL295" s="77">
        <f t="shared" si="102"/>
        <v>4.1293007663343075E-2</v>
      </c>
      <c r="AM295" s="78">
        <f t="shared" si="103"/>
        <v>0.79635924537511149</v>
      </c>
      <c r="AN295" s="78">
        <f t="shared" si="104"/>
        <v>1.3442831448054491</v>
      </c>
      <c r="AO295" s="78">
        <f t="shared" si="105"/>
        <v>1.7659178546620384</v>
      </c>
      <c r="AP295" s="79">
        <f t="shared" si="106"/>
        <v>1.0867160386917962</v>
      </c>
      <c r="AQ295" s="1" t="str">
        <f t="shared" si="107"/>
        <v>Centro5</v>
      </c>
      <c r="AR295" s="1" t="str">
        <f t="shared" si="108"/>
        <v>Córdoba5</v>
      </c>
      <c r="AS295" s="1" t="str">
        <f t="shared" si="109"/>
        <v>Intermedias</v>
      </c>
      <c r="AT295" s="1" t="str">
        <f t="shared" si="110"/>
        <v>Resto Extra Pampeana</v>
      </c>
      <c r="AU295" s="1" t="str">
        <f t="shared" si="111"/>
        <v>IntermediasResto Extra Pampeana</v>
      </c>
    </row>
    <row r="296" spans="1:47" x14ac:dyDescent="0.25">
      <c r="A296" s="5" t="s">
        <v>9</v>
      </c>
      <c r="B296" s="6" t="s">
        <v>9</v>
      </c>
      <c r="C296" s="6" t="s">
        <v>1</v>
      </c>
      <c r="D296" s="3" t="str">
        <f>VLOOKUP(C296,Regiones!B$4:C$27,2)</f>
        <v>Noroeste</v>
      </c>
      <c r="E296" s="16"/>
      <c r="F296" s="16"/>
      <c r="G296" s="16"/>
      <c r="H296" s="16"/>
      <c r="I296" s="16"/>
      <c r="J296" s="16" t="s">
        <v>6</v>
      </c>
      <c r="K296" s="58"/>
      <c r="L296" s="4" t="s">
        <v>6</v>
      </c>
      <c r="M296" s="289">
        <v>10</v>
      </c>
      <c r="N296" s="281" t="str">
        <f t="shared" si="92"/>
        <v>F10</v>
      </c>
      <c r="O296" s="282" t="str">
        <f>VLOOKUP(N296,'Adicional - Op 1'!$A$3:$B$79,2)</f>
        <v>F</v>
      </c>
      <c r="P296" s="293" t="str">
        <f t="shared" si="93"/>
        <v>F</v>
      </c>
      <c r="Q296" s="294" t="str">
        <f t="shared" si="94"/>
        <v>F10</v>
      </c>
      <c r="R296" s="282" t="str">
        <f>IF(OR(Q296='Adicional - Op 2'!$A$6,Q296='Adicional - Op 2'!$A$7, Q296='Adicional - Op 2'!$A$8,Q296='Adicional - Op 2'!$A$9,Q296='Adicional - Op 2'!$A$10,Q296='Adicional - Op 2'!$A$11,Q296='Adicional - Op 2'!$A$12,Q296='Adicional - Op 2'!$A$13,Q296='Adicional - Op 2'!$A$14), "A", "")</f>
        <v/>
      </c>
      <c r="S296" s="282" t="str">
        <f>IF(OR(Q296='Adicional - Op 2'!$A$15,Q296='Adicional - Op 2'!$A$16,Q296='Adicional - Op 2'!$A$17,Q296='Adicional - Op 2'!$A$18,Q296='Adicional - Op 2'!$A$19,Q296='Adicional - Op 2'!$A$20,Q296='Adicional - Op 2'!$A$21,Q296='Adicional - Op 2'!$A$22,Q296='Adicional - Op 2'!$A$23,Q296='Adicional - Op 2'!$A$24,Q296='Adicional - Op 2'!$A$25,Q296='Adicional - Op 2'!$A$26,Q296='Adicional - Op 2'!$A$27,Q296='Adicional - Op 2'!$A$28,Q296='Adicional - Op 2'!$A$29,Q296='Adicional - Op 2'!$A$30),"B","")</f>
        <v/>
      </c>
      <c r="T296" s="282" t="str">
        <f>IF(OR(Q296='Adicional - Op 2'!$A$31,Q296='Adicional - Op 2'!$A$32,Q296='Adicional - Op 2'!$A$33,Q296='Adicional - Op 2'!$A$34),"C","")</f>
        <v/>
      </c>
      <c r="U296" s="282" t="str">
        <f>IF(OR(Q296='Adicional - Op 2'!$A$35,Q296='Adicional - Op 2'!$A$36,Q296='Adicional - Op 2'!$A$37),"D","")</f>
        <v/>
      </c>
      <c r="V296" s="282" t="str">
        <f>IF(OR(Q296='Adicional - Op 2'!$A$38,Q296='Adicional - Op 2'!$A$39,Q296='Adicional - Op 2'!$A$40,Q296='Adicional - Op 2'!$A$41,Q296='Adicional - Op 2'!$A$42,Q296='Adicional - Op 2'!$A$43),"E","")</f>
        <v/>
      </c>
      <c r="W296" s="282" t="str">
        <f>IF(OR(Q296='Adicional - Op 2'!$A$44,Q296='Adicional - Op 2'!$A$45),"F","")</f>
        <v>F</v>
      </c>
      <c r="X296" s="295" t="str">
        <f t="shared" si="95"/>
        <v>F</v>
      </c>
      <c r="Y296" s="296" t="str">
        <f>IF(P296=X296, "OK", MAL)</f>
        <v>OK</v>
      </c>
      <c r="Z296" s="73">
        <v>11648</v>
      </c>
      <c r="AA296" s="17">
        <v>10800</v>
      </c>
      <c r="AB296" s="17">
        <v>7527</v>
      </c>
      <c r="AC296" s="17">
        <v>5292</v>
      </c>
      <c r="AD296" s="17">
        <v>3736</v>
      </c>
      <c r="AE296" s="20">
        <v>3500</v>
      </c>
      <c r="AF296" s="70" t="str">
        <f t="shared" si="96"/>
        <v>5</v>
      </c>
      <c r="AG296" s="61" t="str">
        <f t="shared" si="97"/>
        <v>5</v>
      </c>
      <c r="AH296" s="61" t="str">
        <f t="shared" si="98"/>
        <v>6</v>
      </c>
      <c r="AI296" s="61" t="str">
        <f t="shared" si="99"/>
        <v>6</v>
      </c>
      <c r="AJ296" s="61" t="str">
        <f t="shared" si="100"/>
        <v>7</v>
      </c>
      <c r="AK296" s="62" t="str">
        <f t="shared" si="101"/>
        <v>7</v>
      </c>
      <c r="AL296" s="77">
        <f t="shared" si="102"/>
        <v>0.84909186134205994</v>
      </c>
      <c r="AM296" s="78">
        <f t="shared" si="103"/>
        <v>3.4916039425524139</v>
      </c>
      <c r="AN296" s="78">
        <f t="shared" si="104"/>
        <v>3.3924516283663007</v>
      </c>
      <c r="AO296" s="78">
        <f t="shared" si="105"/>
        <v>3.5431318324091148</v>
      </c>
      <c r="AP296" s="79">
        <f t="shared" si="106"/>
        <v>0.65465910468151245</v>
      </c>
      <c r="AQ296" s="1" t="str">
        <f t="shared" si="107"/>
        <v>Noroeste5</v>
      </c>
      <c r="AR296" s="1" t="str">
        <f t="shared" si="108"/>
        <v>Catamarca5</v>
      </c>
      <c r="AS296" s="1" t="str">
        <f t="shared" si="109"/>
        <v>Intermedias</v>
      </c>
      <c r="AT296" s="1" t="str">
        <f t="shared" si="110"/>
        <v>Resto Extra Pampeana</v>
      </c>
      <c r="AU296" s="1" t="str">
        <f t="shared" si="111"/>
        <v>IntermediasResto Extra Pampeana</v>
      </c>
    </row>
    <row r="297" spans="1:47" x14ac:dyDescent="0.25">
      <c r="A297" s="5" t="s">
        <v>1255</v>
      </c>
      <c r="B297" s="6" t="s">
        <v>489</v>
      </c>
      <c r="C297" s="6" t="s">
        <v>486</v>
      </c>
      <c r="D297" s="3" t="str">
        <f>VLOOKUP(C297,Regiones!B$4:C$27,2)</f>
        <v>Noroeste</v>
      </c>
      <c r="E297" s="16" t="s">
        <v>2</v>
      </c>
      <c r="F297" s="16"/>
      <c r="G297" s="16"/>
      <c r="H297" s="16" t="s">
        <v>4</v>
      </c>
      <c r="I297" s="16" t="s">
        <v>203</v>
      </c>
      <c r="J297" s="16" t="s">
        <v>3</v>
      </c>
      <c r="K297" s="58"/>
      <c r="L297" s="4" t="s">
        <v>3</v>
      </c>
      <c r="M297" s="289">
        <v>10</v>
      </c>
      <c r="N297" s="281" t="str">
        <f t="shared" si="92"/>
        <v>E10</v>
      </c>
      <c r="O297" s="282" t="str">
        <f>VLOOKUP(N297,'Adicional - Op 1'!$A$3:$B$79,2)</f>
        <v>E</v>
      </c>
      <c r="P297" s="293" t="str">
        <f t="shared" si="93"/>
        <v>E</v>
      </c>
      <c r="Q297" s="294" t="str">
        <f t="shared" si="94"/>
        <v>E10</v>
      </c>
      <c r="R297" s="282" t="str">
        <f>IF(OR(Q297='Adicional - Op 2'!$A$6,Q297='Adicional - Op 2'!$A$7, Q297='Adicional - Op 2'!$A$8,Q297='Adicional - Op 2'!$A$9,Q297='Adicional - Op 2'!$A$10,Q297='Adicional - Op 2'!$A$11,Q297='Adicional - Op 2'!$A$12,Q297='Adicional - Op 2'!$A$13,Q297='Adicional - Op 2'!$A$14), "A", "")</f>
        <v/>
      </c>
      <c r="S297" s="282" t="str">
        <f>IF(OR(Q297='Adicional - Op 2'!$A$15,Q297='Adicional - Op 2'!$A$16,Q297='Adicional - Op 2'!$A$17,Q297='Adicional - Op 2'!$A$18,Q297='Adicional - Op 2'!$A$19,Q297='Adicional - Op 2'!$A$20,Q297='Adicional - Op 2'!$A$21,Q297='Adicional - Op 2'!$A$22,Q297='Adicional - Op 2'!$A$23,Q297='Adicional - Op 2'!$A$24,Q297='Adicional - Op 2'!$A$25,Q297='Adicional - Op 2'!$A$26,Q297='Adicional - Op 2'!$A$27,Q297='Adicional - Op 2'!$A$28,Q297='Adicional - Op 2'!$A$29,Q297='Adicional - Op 2'!$A$30),"B","")</f>
        <v/>
      </c>
      <c r="T297" s="282" t="str">
        <f>IF(OR(Q297='Adicional - Op 2'!$A$31,Q297='Adicional - Op 2'!$A$32,Q297='Adicional - Op 2'!$A$33,Q297='Adicional - Op 2'!$A$34),"C","")</f>
        <v/>
      </c>
      <c r="U297" s="282" t="str">
        <f>IF(OR(Q297='Adicional - Op 2'!$A$35,Q297='Adicional - Op 2'!$A$36,Q297='Adicional - Op 2'!$A$37),"D","")</f>
        <v/>
      </c>
      <c r="V297" s="282" t="str">
        <f>IF(OR(Q297='Adicional - Op 2'!$A$38,Q297='Adicional - Op 2'!$A$39,Q297='Adicional - Op 2'!$A$40,Q297='Adicional - Op 2'!$A$41,Q297='Adicional - Op 2'!$A$42,Q297='Adicional - Op 2'!$A$43),"E","")</f>
        <v>E</v>
      </c>
      <c r="W297" s="282" t="str">
        <f>IF(OR(Q297='Adicional - Op 2'!$A$44,Q297='Adicional - Op 2'!$A$45),"F","")</f>
        <v/>
      </c>
      <c r="X297" s="295" t="str">
        <f t="shared" si="95"/>
        <v>E</v>
      </c>
      <c r="Y297" s="296" t="str">
        <f>IF(P297=X297, "OK", MAL)</f>
        <v>OK</v>
      </c>
      <c r="Z297" s="73">
        <v>11591</v>
      </c>
      <c r="AA297" s="17">
        <v>9167</v>
      </c>
      <c r="AB297" s="17">
        <v>6356</v>
      </c>
      <c r="AC297" s="17">
        <v>2243</v>
      </c>
      <c r="AD297" s="17">
        <v>1382</v>
      </c>
      <c r="AE297" s="20">
        <v>1177</v>
      </c>
      <c r="AF297" s="70" t="str">
        <f t="shared" si="96"/>
        <v>5</v>
      </c>
      <c r="AG297" s="61" t="str">
        <f t="shared" si="97"/>
        <v>6</v>
      </c>
      <c r="AH297" s="61" t="str">
        <f t="shared" si="98"/>
        <v>6</v>
      </c>
      <c r="AI297" s="61" t="str">
        <f t="shared" si="99"/>
        <v>7</v>
      </c>
      <c r="AJ297" s="61" t="str">
        <f t="shared" si="100"/>
        <v>7</v>
      </c>
      <c r="AK297" s="62" t="str">
        <f t="shared" si="101"/>
        <v>7</v>
      </c>
      <c r="AL297" s="77">
        <f t="shared" si="102"/>
        <v>2.6591118673741625</v>
      </c>
      <c r="AM297" s="78">
        <f t="shared" si="103"/>
        <v>3.542390760271926</v>
      </c>
      <c r="AN297" s="78">
        <f t="shared" si="104"/>
        <v>10.366332546973062</v>
      </c>
      <c r="AO297" s="78">
        <f t="shared" si="105"/>
        <v>4.9620062048356539</v>
      </c>
      <c r="AP297" s="79">
        <f t="shared" si="106"/>
        <v>1.6185884601647924</v>
      </c>
      <c r="AQ297" s="1" t="str">
        <f t="shared" si="107"/>
        <v>Noroeste5</v>
      </c>
      <c r="AR297" s="1" t="str">
        <f t="shared" si="108"/>
        <v>Jujuy5</v>
      </c>
      <c r="AS297" s="1" t="str">
        <f t="shared" si="109"/>
        <v>Intermedias</v>
      </c>
      <c r="AT297" s="1" t="str">
        <f t="shared" si="110"/>
        <v>Resto Extra Pampeana</v>
      </c>
      <c r="AU297" s="1" t="str">
        <f t="shared" si="111"/>
        <v>IntermediasResto Extra Pampeana</v>
      </c>
    </row>
    <row r="298" spans="1:47" x14ac:dyDescent="0.25">
      <c r="A298" s="5" t="s">
        <v>407</v>
      </c>
      <c r="B298" s="6" t="s">
        <v>408</v>
      </c>
      <c r="C298" s="6" t="s">
        <v>396</v>
      </c>
      <c r="D298" s="3" t="str">
        <f>VLOOKUP(C298,Regiones!B$4:C$27,2)</f>
        <v>Noreste</v>
      </c>
      <c r="E298" s="16"/>
      <c r="F298" s="16"/>
      <c r="G298" s="16"/>
      <c r="H298" s="16" t="s">
        <v>4</v>
      </c>
      <c r="I298" s="16" t="s">
        <v>203</v>
      </c>
      <c r="J298" s="16" t="s">
        <v>6</v>
      </c>
      <c r="K298" s="58"/>
      <c r="L298" s="4" t="s">
        <v>6</v>
      </c>
      <c r="M298" s="289">
        <v>10</v>
      </c>
      <c r="N298" s="281" t="str">
        <f t="shared" si="92"/>
        <v>F10</v>
      </c>
      <c r="O298" s="282" t="str">
        <f>VLOOKUP(N298,'Adicional - Op 1'!$A$3:$B$79,2)</f>
        <v>F</v>
      </c>
      <c r="P298" s="293" t="str">
        <f t="shared" si="93"/>
        <v>F</v>
      </c>
      <c r="Q298" s="294" t="str">
        <f t="shared" si="94"/>
        <v>F10</v>
      </c>
      <c r="R298" s="282" t="str">
        <f>IF(OR(Q298='Adicional - Op 2'!$A$6,Q298='Adicional - Op 2'!$A$7, Q298='Adicional - Op 2'!$A$8,Q298='Adicional - Op 2'!$A$9,Q298='Adicional - Op 2'!$A$10,Q298='Adicional - Op 2'!$A$11,Q298='Adicional - Op 2'!$A$12,Q298='Adicional - Op 2'!$A$13,Q298='Adicional - Op 2'!$A$14), "A", "")</f>
        <v/>
      </c>
      <c r="S298" s="282" t="str">
        <f>IF(OR(Q298='Adicional - Op 2'!$A$15,Q298='Adicional - Op 2'!$A$16,Q298='Adicional - Op 2'!$A$17,Q298='Adicional - Op 2'!$A$18,Q298='Adicional - Op 2'!$A$19,Q298='Adicional - Op 2'!$A$20,Q298='Adicional - Op 2'!$A$21,Q298='Adicional - Op 2'!$A$22,Q298='Adicional - Op 2'!$A$23,Q298='Adicional - Op 2'!$A$24,Q298='Adicional - Op 2'!$A$25,Q298='Adicional - Op 2'!$A$26,Q298='Adicional - Op 2'!$A$27,Q298='Adicional - Op 2'!$A$28,Q298='Adicional - Op 2'!$A$29,Q298='Adicional - Op 2'!$A$30),"B","")</f>
        <v/>
      </c>
      <c r="T298" s="282" t="str">
        <f>IF(OR(Q298='Adicional - Op 2'!$A$31,Q298='Adicional - Op 2'!$A$32,Q298='Adicional - Op 2'!$A$33,Q298='Adicional - Op 2'!$A$34),"C","")</f>
        <v/>
      </c>
      <c r="U298" s="282" t="str">
        <f>IF(OR(Q298='Adicional - Op 2'!$A$35,Q298='Adicional - Op 2'!$A$36,Q298='Adicional - Op 2'!$A$37),"D","")</f>
        <v/>
      </c>
      <c r="V298" s="282" t="str">
        <f>IF(OR(Q298='Adicional - Op 2'!$A$38,Q298='Adicional - Op 2'!$A$39,Q298='Adicional - Op 2'!$A$40,Q298='Adicional - Op 2'!$A$41,Q298='Adicional - Op 2'!$A$42,Q298='Adicional - Op 2'!$A$43),"E","")</f>
        <v/>
      </c>
      <c r="W298" s="282" t="str">
        <f>IF(OR(Q298='Adicional - Op 2'!$A$44,Q298='Adicional - Op 2'!$A$45),"F","")</f>
        <v>F</v>
      </c>
      <c r="X298" s="295" t="str">
        <f t="shared" si="95"/>
        <v>F</v>
      </c>
      <c r="Y298" s="296" t="str">
        <f>IF(P298=X298, "OK", MAL)</f>
        <v>OK</v>
      </c>
      <c r="Z298" s="73">
        <v>11589</v>
      </c>
      <c r="AA298" s="17">
        <v>8860</v>
      </c>
      <c r="AB298" s="17">
        <v>5868</v>
      </c>
      <c r="AC298" s="17">
        <v>4452</v>
      </c>
      <c r="AD298" s="17">
        <v>3738</v>
      </c>
      <c r="AE298" s="20">
        <v>2930</v>
      </c>
      <c r="AF298" s="70" t="str">
        <f t="shared" si="96"/>
        <v>5</v>
      </c>
      <c r="AG298" s="61" t="str">
        <f t="shared" si="97"/>
        <v>6</v>
      </c>
      <c r="AH298" s="61" t="str">
        <f t="shared" si="98"/>
        <v>6</v>
      </c>
      <c r="AI298" s="61" t="str">
        <f t="shared" si="99"/>
        <v>7</v>
      </c>
      <c r="AJ298" s="61" t="str">
        <f t="shared" si="100"/>
        <v>7</v>
      </c>
      <c r="AK298" s="62" t="str">
        <f t="shared" si="101"/>
        <v>7</v>
      </c>
      <c r="AL298" s="77">
        <f t="shared" si="102"/>
        <v>3.0490221002649038</v>
      </c>
      <c r="AM298" s="78">
        <f t="shared" si="103"/>
        <v>3.9943750764799351</v>
      </c>
      <c r="AN298" s="78">
        <f t="shared" si="104"/>
        <v>2.6496507953246056</v>
      </c>
      <c r="AO298" s="78">
        <f t="shared" si="105"/>
        <v>1.7633946515960293</v>
      </c>
      <c r="AP298" s="79">
        <f t="shared" si="106"/>
        <v>2.4653829880082858</v>
      </c>
      <c r="AQ298" s="1" t="str">
        <f t="shared" si="107"/>
        <v>Noreste5</v>
      </c>
      <c r="AR298" s="1" t="str">
        <f t="shared" si="108"/>
        <v>Corrientes5</v>
      </c>
      <c r="AS298" s="1" t="str">
        <f t="shared" si="109"/>
        <v>Intermedias</v>
      </c>
      <c r="AT298" s="1" t="str">
        <f t="shared" si="110"/>
        <v>Resto Extra Pampeana</v>
      </c>
      <c r="AU298" s="1" t="str">
        <f t="shared" si="111"/>
        <v>IntermediasResto Extra Pampeana</v>
      </c>
    </row>
    <row r="299" spans="1:47" x14ac:dyDescent="0.25">
      <c r="A299" s="5" t="s">
        <v>109</v>
      </c>
      <c r="B299" s="6" t="s">
        <v>109</v>
      </c>
      <c r="C299" s="6" t="s">
        <v>36</v>
      </c>
      <c r="D299" s="3" t="str">
        <f>VLOOKUP(C299,Regiones!B$4:C$27,2)</f>
        <v>Pampeana</v>
      </c>
      <c r="E299" s="16"/>
      <c r="F299" s="16"/>
      <c r="G299" s="16"/>
      <c r="H299" s="16"/>
      <c r="I299" s="16" t="s">
        <v>203</v>
      </c>
      <c r="J299" s="16" t="s">
        <v>6</v>
      </c>
      <c r="K299" s="58"/>
      <c r="L299" s="4" t="s">
        <v>6</v>
      </c>
      <c r="M299" s="289">
        <v>10</v>
      </c>
      <c r="N299" s="281" t="str">
        <f t="shared" si="92"/>
        <v>F10</v>
      </c>
      <c r="O299" s="282" t="str">
        <f>VLOOKUP(N299,'Adicional - Op 1'!$A$3:$B$79,2)</f>
        <v>F</v>
      </c>
      <c r="P299" s="293" t="str">
        <f t="shared" si="93"/>
        <v>F</v>
      </c>
      <c r="Q299" s="294" t="str">
        <f t="shared" si="94"/>
        <v>F10</v>
      </c>
      <c r="R299" s="282" t="str">
        <f>IF(OR(Q299='Adicional - Op 2'!$A$6,Q299='Adicional - Op 2'!$A$7, Q299='Adicional - Op 2'!$A$8,Q299='Adicional - Op 2'!$A$9,Q299='Adicional - Op 2'!$A$10,Q299='Adicional - Op 2'!$A$11,Q299='Adicional - Op 2'!$A$12,Q299='Adicional - Op 2'!$A$13,Q299='Adicional - Op 2'!$A$14), "A", "")</f>
        <v/>
      </c>
      <c r="S299" s="282" t="str">
        <f>IF(OR(Q299='Adicional - Op 2'!$A$15,Q299='Adicional - Op 2'!$A$16,Q299='Adicional - Op 2'!$A$17,Q299='Adicional - Op 2'!$A$18,Q299='Adicional - Op 2'!$A$19,Q299='Adicional - Op 2'!$A$20,Q299='Adicional - Op 2'!$A$21,Q299='Adicional - Op 2'!$A$22,Q299='Adicional - Op 2'!$A$23,Q299='Adicional - Op 2'!$A$24,Q299='Adicional - Op 2'!$A$25,Q299='Adicional - Op 2'!$A$26,Q299='Adicional - Op 2'!$A$27,Q299='Adicional - Op 2'!$A$28,Q299='Adicional - Op 2'!$A$29,Q299='Adicional - Op 2'!$A$30),"B","")</f>
        <v/>
      </c>
      <c r="T299" s="282" t="str">
        <f>IF(OR(Q299='Adicional - Op 2'!$A$31,Q299='Adicional - Op 2'!$A$32,Q299='Adicional - Op 2'!$A$33,Q299='Adicional - Op 2'!$A$34),"C","")</f>
        <v/>
      </c>
      <c r="U299" s="282" t="str">
        <f>IF(OR(Q299='Adicional - Op 2'!$A$35,Q299='Adicional - Op 2'!$A$36,Q299='Adicional - Op 2'!$A$37),"D","")</f>
        <v/>
      </c>
      <c r="V299" s="282" t="str">
        <f>IF(OR(Q299='Adicional - Op 2'!$A$38,Q299='Adicional - Op 2'!$A$39,Q299='Adicional - Op 2'!$A$40,Q299='Adicional - Op 2'!$A$41,Q299='Adicional - Op 2'!$A$42,Q299='Adicional - Op 2'!$A$43),"E","")</f>
        <v/>
      </c>
      <c r="W299" s="282" t="str">
        <f>IF(OR(Q299='Adicional - Op 2'!$A$44,Q299='Adicional - Op 2'!$A$45),"F","")</f>
        <v>F</v>
      </c>
      <c r="X299" s="295" t="str">
        <f t="shared" si="95"/>
        <v>F</v>
      </c>
      <c r="Y299" s="296" t="str">
        <f>IF(P299=X299, "OK", MAL)</f>
        <v>OK</v>
      </c>
      <c r="Z299" s="73">
        <v>11510</v>
      </c>
      <c r="AA299" s="17">
        <v>11644</v>
      </c>
      <c r="AB299" s="17">
        <v>11418</v>
      </c>
      <c r="AC299" s="17">
        <v>10653</v>
      </c>
      <c r="AD299" s="17">
        <v>10448</v>
      </c>
      <c r="AE299" s="20">
        <v>9154</v>
      </c>
      <c r="AF299" s="70" t="str">
        <f t="shared" si="96"/>
        <v>5</v>
      </c>
      <c r="AG299" s="61" t="str">
        <f t="shared" si="97"/>
        <v>5</v>
      </c>
      <c r="AH299" s="61" t="str">
        <f t="shared" si="98"/>
        <v>5</v>
      </c>
      <c r="AI299" s="61" t="str">
        <f t="shared" si="99"/>
        <v>5</v>
      </c>
      <c r="AJ299" s="61" t="str">
        <f t="shared" si="100"/>
        <v>5</v>
      </c>
      <c r="AK299" s="62" t="str">
        <f t="shared" si="101"/>
        <v>6</v>
      </c>
      <c r="AL299" s="77">
        <f t="shared" si="102"/>
        <v>-0.12938829209924041</v>
      </c>
      <c r="AM299" s="78">
        <f t="shared" si="103"/>
        <v>0.18648515382113084</v>
      </c>
      <c r="AN299" s="78">
        <f t="shared" si="104"/>
        <v>0.65888001798455198</v>
      </c>
      <c r="AO299" s="78">
        <f t="shared" si="105"/>
        <v>0.19449860458218005</v>
      </c>
      <c r="AP299" s="79">
        <f t="shared" si="106"/>
        <v>1.3309759704851349</v>
      </c>
      <c r="AQ299" s="1" t="str">
        <f t="shared" si="107"/>
        <v>Pampeana5</v>
      </c>
      <c r="AR299" s="1" t="str">
        <f t="shared" si="108"/>
        <v>Buenos Aires5</v>
      </c>
      <c r="AS299" s="1" t="str">
        <f t="shared" si="109"/>
        <v>Intermedias</v>
      </c>
      <c r="AT299" s="1" t="str">
        <f t="shared" si="110"/>
        <v>Pampeana</v>
      </c>
      <c r="AU299" s="1" t="str">
        <f t="shared" si="111"/>
        <v>IntermediasPampeana</v>
      </c>
    </row>
    <row r="300" spans="1:47" x14ac:dyDescent="0.25">
      <c r="A300" s="2" t="s">
        <v>7</v>
      </c>
      <c r="B300" s="3" t="s">
        <v>7</v>
      </c>
      <c r="C300" s="3" t="s">
        <v>1</v>
      </c>
      <c r="D300" s="3" t="str">
        <f>VLOOKUP(C300,Regiones!B$4:C$27,2)</f>
        <v>Noroeste</v>
      </c>
      <c r="E300" s="16"/>
      <c r="F300" s="16"/>
      <c r="G300" s="16"/>
      <c r="H300" s="16"/>
      <c r="I300" s="16"/>
      <c r="J300" s="16" t="s">
        <v>6</v>
      </c>
      <c r="K300" s="58"/>
      <c r="L300" s="4" t="s">
        <v>6</v>
      </c>
      <c r="M300" s="289">
        <v>10</v>
      </c>
      <c r="N300" s="281" t="str">
        <f t="shared" si="92"/>
        <v>F10</v>
      </c>
      <c r="O300" s="282" t="str">
        <f>VLOOKUP(N300,'Adicional - Op 1'!$A$3:$B$79,2)</f>
        <v>F</v>
      </c>
      <c r="P300" s="293" t="str">
        <f t="shared" si="93"/>
        <v>F</v>
      </c>
      <c r="Q300" s="294" t="str">
        <f t="shared" si="94"/>
        <v>F10</v>
      </c>
      <c r="R300" s="282" t="str">
        <f>IF(OR(Q300='Adicional - Op 2'!$A$6,Q300='Adicional - Op 2'!$A$7, Q300='Adicional - Op 2'!$A$8,Q300='Adicional - Op 2'!$A$9,Q300='Adicional - Op 2'!$A$10,Q300='Adicional - Op 2'!$A$11,Q300='Adicional - Op 2'!$A$12,Q300='Adicional - Op 2'!$A$13,Q300='Adicional - Op 2'!$A$14), "A", "")</f>
        <v/>
      </c>
      <c r="S300" s="282" t="str">
        <f>IF(OR(Q300='Adicional - Op 2'!$A$15,Q300='Adicional - Op 2'!$A$16,Q300='Adicional - Op 2'!$A$17,Q300='Adicional - Op 2'!$A$18,Q300='Adicional - Op 2'!$A$19,Q300='Adicional - Op 2'!$A$20,Q300='Adicional - Op 2'!$A$21,Q300='Adicional - Op 2'!$A$22,Q300='Adicional - Op 2'!$A$23,Q300='Adicional - Op 2'!$A$24,Q300='Adicional - Op 2'!$A$25,Q300='Adicional - Op 2'!$A$26,Q300='Adicional - Op 2'!$A$27,Q300='Adicional - Op 2'!$A$28,Q300='Adicional - Op 2'!$A$29,Q300='Adicional - Op 2'!$A$30),"B","")</f>
        <v/>
      </c>
      <c r="T300" s="282" t="str">
        <f>IF(OR(Q300='Adicional - Op 2'!$A$31,Q300='Adicional - Op 2'!$A$32,Q300='Adicional - Op 2'!$A$33,Q300='Adicional - Op 2'!$A$34),"C","")</f>
        <v/>
      </c>
      <c r="U300" s="282" t="str">
        <f>IF(OR(Q300='Adicional - Op 2'!$A$35,Q300='Adicional - Op 2'!$A$36,Q300='Adicional - Op 2'!$A$37),"D","")</f>
        <v/>
      </c>
      <c r="V300" s="282" t="str">
        <f>IF(OR(Q300='Adicional - Op 2'!$A$38,Q300='Adicional - Op 2'!$A$39,Q300='Adicional - Op 2'!$A$40,Q300='Adicional - Op 2'!$A$41,Q300='Adicional - Op 2'!$A$42,Q300='Adicional - Op 2'!$A$43),"E","")</f>
        <v/>
      </c>
      <c r="W300" s="282" t="str">
        <f>IF(OR(Q300='Adicional - Op 2'!$A$44,Q300='Adicional - Op 2'!$A$45),"F","")</f>
        <v>F</v>
      </c>
      <c r="X300" s="295" t="str">
        <f t="shared" si="95"/>
        <v>F</v>
      </c>
      <c r="Y300" s="296" t="str">
        <f>IF(P300=X300, "OK", MAL)</f>
        <v>OK</v>
      </c>
      <c r="Z300" s="73">
        <v>11485</v>
      </c>
      <c r="AA300" s="17">
        <v>11257</v>
      </c>
      <c r="AB300" s="17">
        <v>8980</v>
      </c>
      <c r="AC300" s="17">
        <v>7860</v>
      </c>
      <c r="AD300" s="17">
        <v>6313</v>
      </c>
      <c r="AE300" s="20">
        <v>3557</v>
      </c>
      <c r="AF300" s="70" t="str">
        <f t="shared" si="96"/>
        <v>5</v>
      </c>
      <c r="AG300" s="61" t="str">
        <f t="shared" si="97"/>
        <v>5</v>
      </c>
      <c r="AH300" s="61" t="str">
        <f t="shared" si="98"/>
        <v>6</v>
      </c>
      <c r="AI300" s="61" t="str">
        <f t="shared" si="99"/>
        <v>6</v>
      </c>
      <c r="AJ300" s="61" t="str">
        <f t="shared" si="100"/>
        <v>6</v>
      </c>
      <c r="AK300" s="62" t="str">
        <f t="shared" si="101"/>
        <v>7</v>
      </c>
      <c r="AL300" s="77">
        <f t="shared" si="102"/>
        <v>0.22454343083398781</v>
      </c>
      <c r="AM300" s="78">
        <f t="shared" si="103"/>
        <v>2.1714363869147206</v>
      </c>
      <c r="AN300" s="78">
        <f t="shared" si="104"/>
        <v>1.2694796955687191</v>
      </c>
      <c r="AO300" s="78">
        <f t="shared" si="105"/>
        <v>2.215951488771374</v>
      </c>
      <c r="AP300" s="79">
        <f t="shared" si="106"/>
        <v>5.9046897818388313</v>
      </c>
      <c r="AQ300" s="1" t="str">
        <f t="shared" si="107"/>
        <v>Noroeste5</v>
      </c>
      <c r="AR300" s="1" t="str">
        <f t="shared" si="108"/>
        <v>Catamarca5</v>
      </c>
      <c r="AS300" s="1" t="str">
        <f t="shared" si="109"/>
        <v>Intermedias</v>
      </c>
      <c r="AT300" s="1" t="str">
        <f t="shared" si="110"/>
        <v>Resto Extra Pampeana</v>
      </c>
      <c r="AU300" s="1" t="str">
        <f t="shared" si="111"/>
        <v>IntermediasResto Extra Pampeana</v>
      </c>
    </row>
    <row r="301" spans="1:47" x14ac:dyDescent="0.25">
      <c r="A301" s="60" t="s">
        <v>1317</v>
      </c>
      <c r="B301" s="9" t="s">
        <v>617</v>
      </c>
      <c r="C301" s="9" t="s">
        <v>604</v>
      </c>
      <c r="D301" s="3" t="str">
        <f>VLOOKUP(C301,Regiones!B$4:C$27,2)</f>
        <v>Noreste</v>
      </c>
      <c r="E301" s="10"/>
      <c r="F301" s="10" t="s">
        <v>1046</v>
      </c>
      <c r="G301" s="10"/>
      <c r="H301" s="44"/>
      <c r="I301" s="19" t="s">
        <v>203</v>
      </c>
      <c r="J301" s="10" t="s">
        <v>3</v>
      </c>
      <c r="K301" s="58"/>
      <c r="L301" s="11" t="s">
        <v>3</v>
      </c>
      <c r="M301" s="289">
        <v>9</v>
      </c>
      <c r="N301" s="281" t="str">
        <f t="shared" si="92"/>
        <v>E9</v>
      </c>
      <c r="O301" s="282" t="str">
        <f>VLOOKUP(N301,'Adicional - Op 1'!$A$3:$B$79,2)</f>
        <v>B</v>
      </c>
      <c r="P301" s="293" t="str">
        <f t="shared" si="93"/>
        <v>B</v>
      </c>
      <c r="Q301" s="294" t="str">
        <f t="shared" si="94"/>
        <v>E9</v>
      </c>
      <c r="R301" s="282" t="str">
        <f>IF(OR(Q301='Adicional - Op 2'!$A$6,Q301='Adicional - Op 2'!$A$7, Q301='Adicional - Op 2'!$A$8,Q301='Adicional - Op 2'!$A$9,Q301='Adicional - Op 2'!$A$10,Q301='Adicional - Op 2'!$A$11,Q301='Adicional - Op 2'!$A$12,Q301='Adicional - Op 2'!$A$13,Q301='Adicional - Op 2'!$A$14), "A", "")</f>
        <v/>
      </c>
      <c r="S301" s="282" t="str">
        <f>IF(OR(Q301='Adicional - Op 2'!$A$15,Q301='Adicional - Op 2'!$A$16,Q301='Adicional - Op 2'!$A$17,Q301='Adicional - Op 2'!$A$18,Q301='Adicional - Op 2'!$A$19,Q301='Adicional - Op 2'!$A$20,Q301='Adicional - Op 2'!$A$21,Q301='Adicional - Op 2'!$A$22,Q301='Adicional - Op 2'!$A$23,Q301='Adicional - Op 2'!$A$24,Q301='Adicional - Op 2'!$A$25,Q301='Adicional - Op 2'!$A$26,Q301='Adicional - Op 2'!$A$27,Q301='Adicional - Op 2'!$A$28,Q301='Adicional - Op 2'!$A$29,Q301='Adicional - Op 2'!$A$30),"B","")</f>
        <v>B</v>
      </c>
      <c r="T301" s="282" t="str">
        <f>IF(OR(Q301='Adicional - Op 2'!$A$31,Q301='Adicional - Op 2'!$A$32,Q301='Adicional - Op 2'!$A$33,Q301='Adicional - Op 2'!$A$34),"C","")</f>
        <v/>
      </c>
      <c r="U301" s="282" t="str">
        <f>IF(OR(Q301='Adicional - Op 2'!$A$35,Q301='Adicional - Op 2'!$A$36,Q301='Adicional - Op 2'!$A$37),"D","")</f>
        <v/>
      </c>
      <c r="V301" s="282" t="str">
        <f>IF(OR(Q301='Adicional - Op 2'!$A$38,Q301='Adicional - Op 2'!$A$39,Q301='Adicional - Op 2'!$A$40,Q301='Adicional - Op 2'!$A$41,Q301='Adicional - Op 2'!$A$42,Q301='Adicional - Op 2'!$A$43),"E","")</f>
        <v/>
      </c>
      <c r="W301" s="282" t="str">
        <f>IF(OR(Q301='Adicional - Op 2'!$A$44,Q301='Adicional - Op 2'!$A$45),"F","")</f>
        <v/>
      </c>
      <c r="X301" s="295" t="str">
        <f t="shared" si="95"/>
        <v>B</v>
      </c>
      <c r="Y301" s="296" t="str">
        <f>IF(P301=X301, "OK", MAL)</f>
        <v>OK</v>
      </c>
      <c r="Z301" s="74">
        <v>11482</v>
      </c>
      <c r="AA301" s="12">
        <v>8338</v>
      </c>
      <c r="AB301" s="12">
        <v>4969</v>
      </c>
      <c r="AC301" s="12" t="s">
        <v>4</v>
      </c>
      <c r="AD301" s="12" t="s">
        <v>4</v>
      </c>
      <c r="AE301" s="13" t="s">
        <v>4</v>
      </c>
      <c r="AF301" s="70" t="str">
        <f t="shared" si="96"/>
        <v>5</v>
      </c>
      <c r="AG301" s="61" t="str">
        <f t="shared" si="97"/>
        <v>6</v>
      </c>
      <c r="AH301" s="61" t="str">
        <f t="shared" si="98"/>
        <v>7</v>
      </c>
      <c r="AI301" s="61" t="str">
        <f t="shared" si="99"/>
        <v/>
      </c>
      <c r="AJ301" s="61" t="str">
        <f t="shared" si="100"/>
        <v/>
      </c>
      <c r="AK301" s="62" t="str">
        <f t="shared" si="101"/>
        <v/>
      </c>
      <c r="AL301" s="77">
        <f t="shared" si="102"/>
        <v>3.6437547007981652</v>
      </c>
      <c r="AM301" s="78">
        <f t="shared" si="103"/>
        <v>5.0432489403460536</v>
      </c>
      <c r="AN301" s="78" t="str">
        <f t="shared" si="104"/>
        <v/>
      </c>
      <c r="AO301" s="78" t="str">
        <f t="shared" si="105"/>
        <v/>
      </c>
      <c r="AP301" s="79" t="str">
        <f t="shared" si="106"/>
        <v/>
      </c>
      <c r="AQ301" s="1" t="str">
        <f t="shared" si="107"/>
        <v>Noreste5</v>
      </c>
      <c r="AR301" s="1" t="str">
        <f t="shared" si="108"/>
        <v>Misiones5</v>
      </c>
      <c r="AS301" s="1" t="str">
        <f t="shared" si="109"/>
        <v>Intermedias</v>
      </c>
      <c r="AT301" s="1" t="str">
        <f t="shared" si="110"/>
        <v>Resto Extra Pampeana</v>
      </c>
      <c r="AU301" s="1" t="str">
        <f t="shared" si="111"/>
        <v>IntermediasResto Extra Pampeana</v>
      </c>
    </row>
    <row r="302" spans="1:47" x14ac:dyDescent="0.25">
      <c r="A302" s="21" t="s">
        <v>305</v>
      </c>
      <c r="B302" s="18" t="s">
        <v>284</v>
      </c>
      <c r="C302" s="18" t="s">
        <v>276</v>
      </c>
      <c r="D302" s="3" t="str">
        <f>VLOOKUP(C302,Regiones!B$4:C$27,2)</f>
        <v>Centro</v>
      </c>
      <c r="E302" s="19"/>
      <c r="F302" s="19"/>
      <c r="G302" s="19"/>
      <c r="H302" s="19" t="s">
        <v>4</v>
      </c>
      <c r="I302" s="19" t="s">
        <v>203</v>
      </c>
      <c r="J302" s="19" t="s">
        <v>6</v>
      </c>
      <c r="K302" s="58"/>
      <c r="L302" s="52" t="s">
        <v>6</v>
      </c>
      <c r="M302" s="289">
        <v>10</v>
      </c>
      <c r="N302" s="281" t="str">
        <f t="shared" si="92"/>
        <v>F10</v>
      </c>
      <c r="O302" s="282" t="str">
        <f>VLOOKUP(N302,'Adicional - Op 1'!$A$3:$B$79,2)</f>
        <v>F</v>
      </c>
      <c r="P302" s="293" t="str">
        <f t="shared" si="93"/>
        <v>F</v>
      </c>
      <c r="Q302" s="294" t="str">
        <f t="shared" si="94"/>
        <v>F10</v>
      </c>
      <c r="R302" s="282" t="str">
        <f>IF(OR(Q302='Adicional - Op 2'!$A$6,Q302='Adicional - Op 2'!$A$7, Q302='Adicional - Op 2'!$A$8,Q302='Adicional - Op 2'!$A$9,Q302='Adicional - Op 2'!$A$10,Q302='Adicional - Op 2'!$A$11,Q302='Adicional - Op 2'!$A$12,Q302='Adicional - Op 2'!$A$13,Q302='Adicional - Op 2'!$A$14), "A", "")</f>
        <v/>
      </c>
      <c r="S302" s="282" t="str">
        <f>IF(OR(Q302='Adicional - Op 2'!$A$15,Q302='Adicional - Op 2'!$A$16,Q302='Adicional - Op 2'!$A$17,Q302='Adicional - Op 2'!$A$18,Q302='Adicional - Op 2'!$A$19,Q302='Adicional - Op 2'!$A$20,Q302='Adicional - Op 2'!$A$21,Q302='Adicional - Op 2'!$A$22,Q302='Adicional - Op 2'!$A$23,Q302='Adicional - Op 2'!$A$24,Q302='Adicional - Op 2'!$A$25,Q302='Adicional - Op 2'!$A$26,Q302='Adicional - Op 2'!$A$27,Q302='Adicional - Op 2'!$A$28,Q302='Adicional - Op 2'!$A$29,Q302='Adicional - Op 2'!$A$30),"B","")</f>
        <v/>
      </c>
      <c r="T302" s="282" t="str">
        <f>IF(OR(Q302='Adicional - Op 2'!$A$31,Q302='Adicional - Op 2'!$A$32,Q302='Adicional - Op 2'!$A$33,Q302='Adicional - Op 2'!$A$34),"C","")</f>
        <v/>
      </c>
      <c r="U302" s="282" t="str">
        <f>IF(OR(Q302='Adicional - Op 2'!$A$35,Q302='Adicional - Op 2'!$A$36,Q302='Adicional - Op 2'!$A$37),"D","")</f>
        <v/>
      </c>
      <c r="V302" s="282" t="str">
        <f>IF(OR(Q302='Adicional - Op 2'!$A$38,Q302='Adicional - Op 2'!$A$39,Q302='Adicional - Op 2'!$A$40,Q302='Adicional - Op 2'!$A$41,Q302='Adicional - Op 2'!$A$42,Q302='Adicional - Op 2'!$A$43),"E","")</f>
        <v/>
      </c>
      <c r="W302" s="282" t="str">
        <f>IF(OR(Q302='Adicional - Op 2'!$A$44,Q302='Adicional - Op 2'!$A$45),"F","")</f>
        <v>F</v>
      </c>
      <c r="X302" s="295" t="str">
        <f t="shared" si="95"/>
        <v>F</v>
      </c>
      <c r="Y302" s="296" t="str">
        <f>IF(P302=X302, "OK", MAL)</f>
        <v>OK</v>
      </c>
      <c r="Z302" s="73">
        <v>11422</v>
      </c>
      <c r="AA302" s="17">
        <v>10534</v>
      </c>
      <c r="AB302" s="17">
        <v>9274</v>
      </c>
      <c r="AC302" s="17">
        <v>7652</v>
      </c>
      <c r="AD302" s="17">
        <v>4859</v>
      </c>
      <c r="AE302" s="20">
        <v>4406</v>
      </c>
      <c r="AF302" s="70" t="str">
        <f t="shared" si="96"/>
        <v>5</v>
      </c>
      <c r="AG302" s="61" t="str">
        <f t="shared" si="97"/>
        <v>5</v>
      </c>
      <c r="AH302" s="61" t="str">
        <f t="shared" si="98"/>
        <v>6</v>
      </c>
      <c r="AI302" s="61" t="str">
        <f t="shared" si="99"/>
        <v>6</v>
      </c>
      <c r="AJ302" s="61" t="str">
        <f t="shared" si="100"/>
        <v>7</v>
      </c>
      <c r="AK302" s="62" t="str">
        <f t="shared" si="101"/>
        <v>7</v>
      </c>
      <c r="AL302" s="77">
        <f t="shared" si="102"/>
        <v>0.90940322697388387</v>
      </c>
      <c r="AM302" s="78">
        <f t="shared" si="103"/>
        <v>1.2183251078383364</v>
      </c>
      <c r="AN302" s="78">
        <f t="shared" si="104"/>
        <v>1.8372004178661341</v>
      </c>
      <c r="AO302" s="78">
        <f t="shared" si="105"/>
        <v>4.6460418677145787</v>
      </c>
      <c r="AP302" s="79">
        <f t="shared" si="106"/>
        <v>0.98345854967081681</v>
      </c>
      <c r="AQ302" s="1" t="str">
        <f t="shared" si="107"/>
        <v>Centro5</v>
      </c>
      <c r="AR302" s="1" t="str">
        <f t="shared" si="108"/>
        <v>Córdoba5</v>
      </c>
      <c r="AS302" s="1" t="str">
        <f t="shared" si="109"/>
        <v>Intermedias</v>
      </c>
      <c r="AT302" s="1" t="str">
        <f t="shared" si="110"/>
        <v>Resto Extra Pampeana</v>
      </c>
      <c r="AU302" s="1" t="str">
        <f t="shared" si="111"/>
        <v>IntermediasResto Extra Pampeana</v>
      </c>
    </row>
    <row r="303" spans="1:47" x14ac:dyDescent="0.25">
      <c r="A303" s="5" t="s">
        <v>110</v>
      </c>
      <c r="B303" s="6" t="s">
        <v>111</v>
      </c>
      <c r="C303" s="6" t="s">
        <v>36</v>
      </c>
      <c r="D303" s="3" t="str">
        <f>VLOOKUP(C303,Regiones!B$4:C$27,2)</f>
        <v>Pampeana</v>
      </c>
      <c r="E303" s="16"/>
      <c r="F303" s="16"/>
      <c r="G303" s="16"/>
      <c r="H303" s="16"/>
      <c r="I303" s="16" t="s">
        <v>203</v>
      </c>
      <c r="J303" s="16" t="s">
        <v>6</v>
      </c>
      <c r="K303" s="58"/>
      <c r="L303" s="4" t="s">
        <v>6</v>
      </c>
      <c r="M303" s="289">
        <v>10</v>
      </c>
      <c r="N303" s="281" t="str">
        <f t="shared" si="92"/>
        <v>F10</v>
      </c>
      <c r="O303" s="282" t="str">
        <f>VLOOKUP(N303,'Adicional - Op 1'!$A$3:$B$79,2)</f>
        <v>F</v>
      </c>
      <c r="P303" s="293" t="str">
        <f t="shared" si="93"/>
        <v>F</v>
      </c>
      <c r="Q303" s="294" t="str">
        <f t="shared" si="94"/>
        <v>F10</v>
      </c>
      <c r="R303" s="282" t="str">
        <f>IF(OR(Q303='Adicional - Op 2'!$A$6,Q303='Adicional - Op 2'!$A$7, Q303='Adicional - Op 2'!$A$8,Q303='Adicional - Op 2'!$A$9,Q303='Adicional - Op 2'!$A$10,Q303='Adicional - Op 2'!$A$11,Q303='Adicional - Op 2'!$A$12,Q303='Adicional - Op 2'!$A$13,Q303='Adicional - Op 2'!$A$14), "A", "")</f>
        <v/>
      </c>
      <c r="S303" s="282" t="str">
        <f>IF(OR(Q303='Adicional - Op 2'!$A$15,Q303='Adicional - Op 2'!$A$16,Q303='Adicional - Op 2'!$A$17,Q303='Adicional - Op 2'!$A$18,Q303='Adicional - Op 2'!$A$19,Q303='Adicional - Op 2'!$A$20,Q303='Adicional - Op 2'!$A$21,Q303='Adicional - Op 2'!$A$22,Q303='Adicional - Op 2'!$A$23,Q303='Adicional - Op 2'!$A$24,Q303='Adicional - Op 2'!$A$25,Q303='Adicional - Op 2'!$A$26,Q303='Adicional - Op 2'!$A$27,Q303='Adicional - Op 2'!$A$28,Q303='Adicional - Op 2'!$A$29,Q303='Adicional - Op 2'!$A$30),"B","")</f>
        <v/>
      </c>
      <c r="T303" s="282" t="str">
        <f>IF(OR(Q303='Adicional - Op 2'!$A$31,Q303='Adicional - Op 2'!$A$32,Q303='Adicional - Op 2'!$A$33,Q303='Adicional - Op 2'!$A$34),"C","")</f>
        <v/>
      </c>
      <c r="U303" s="282" t="str">
        <f>IF(OR(Q303='Adicional - Op 2'!$A$35,Q303='Adicional - Op 2'!$A$36,Q303='Adicional - Op 2'!$A$37),"D","")</f>
        <v/>
      </c>
      <c r="V303" s="282" t="str">
        <f>IF(OR(Q303='Adicional - Op 2'!$A$38,Q303='Adicional - Op 2'!$A$39,Q303='Adicional - Op 2'!$A$40,Q303='Adicional - Op 2'!$A$41,Q303='Adicional - Op 2'!$A$42,Q303='Adicional - Op 2'!$A$43),"E","")</f>
        <v/>
      </c>
      <c r="W303" s="282" t="str">
        <f>IF(OR(Q303='Adicional - Op 2'!$A$44,Q303='Adicional - Op 2'!$A$45),"F","")</f>
        <v>F</v>
      </c>
      <c r="X303" s="295" t="str">
        <f t="shared" si="95"/>
        <v>F</v>
      </c>
      <c r="Y303" s="296" t="str">
        <f>IF(P303=X303, "OK", MAL)</f>
        <v>OK</v>
      </c>
      <c r="Z303" s="73">
        <v>11331</v>
      </c>
      <c r="AA303" s="17">
        <v>9735</v>
      </c>
      <c r="AB303" s="17">
        <v>7816</v>
      </c>
      <c r="AC303" s="17">
        <v>5989</v>
      </c>
      <c r="AD303" s="17">
        <v>4972</v>
      </c>
      <c r="AE303" s="20">
        <v>4020</v>
      </c>
      <c r="AF303" s="70" t="str">
        <f t="shared" si="96"/>
        <v>5</v>
      </c>
      <c r="AG303" s="61" t="str">
        <f t="shared" si="97"/>
        <v>6</v>
      </c>
      <c r="AH303" s="61" t="str">
        <f t="shared" si="98"/>
        <v>6</v>
      </c>
      <c r="AI303" s="61" t="str">
        <f t="shared" si="99"/>
        <v>6</v>
      </c>
      <c r="AJ303" s="61" t="str">
        <f t="shared" si="100"/>
        <v>7</v>
      </c>
      <c r="AK303" s="62" t="str">
        <f t="shared" si="101"/>
        <v>7</v>
      </c>
      <c r="AL303" s="77">
        <f t="shared" si="102"/>
        <v>1.7126514820064296</v>
      </c>
      <c r="AM303" s="78">
        <f t="shared" si="103"/>
        <v>2.1089526979354294</v>
      </c>
      <c r="AN303" s="78">
        <f t="shared" si="104"/>
        <v>2.55334564128917</v>
      </c>
      <c r="AO303" s="78">
        <f t="shared" si="105"/>
        <v>1.8784477518669276</v>
      </c>
      <c r="AP303" s="79">
        <f t="shared" si="106"/>
        <v>2.1481502667954389</v>
      </c>
      <c r="AQ303" s="1" t="str">
        <f t="shared" si="107"/>
        <v>Pampeana5</v>
      </c>
      <c r="AR303" s="1" t="str">
        <f t="shared" si="108"/>
        <v>Buenos Aires5</v>
      </c>
      <c r="AS303" s="1" t="str">
        <f t="shared" si="109"/>
        <v>Intermedias</v>
      </c>
      <c r="AT303" s="1" t="str">
        <f t="shared" si="110"/>
        <v>Pampeana</v>
      </c>
      <c r="AU303" s="1" t="str">
        <f t="shared" si="111"/>
        <v>IntermediasPampeana</v>
      </c>
    </row>
    <row r="304" spans="1:47" x14ac:dyDescent="0.25">
      <c r="A304" s="5" t="s">
        <v>112</v>
      </c>
      <c r="B304" s="6" t="s">
        <v>100</v>
      </c>
      <c r="C304" s="6" t="s">
        <v>36</v>
      </c>
      <c r="D304" s="3" t="str">
        <f>VLOOKUP(C304,Regiones!B$4:C$27,2)</f>
        <v>Pampeana</v>
      </c>
      <c r="E304" s="16"/>
      <c r="F304" s="16"/>
      <c r="G304" s="16"/>
      <c r="H304" s="16"/>
      <c r="I304" s="16" t="s">
        <v>203</v>
      </c>
      <c r="J304" s="16" t="s">
        <v>6</v>
      </c>
      <c r="K304" s="58"/>
      <c r="L304" s="4" t="s">
        <v>6</v>
      </c>
      <c r="M304" s="289">
        <v>10</v>
      </c>
      <c r="N304" s="281" t="str">
        <f t="shared" si="92"/>
        <v>F10</v>
      </c>
      <c r="O304" s="282" t="str">
        <f>VLOOKUP(N304,'Adicional - Op 1'!$A$3:$B$79,2)</f>
        <v>F</v>
      </c>
      <c r="P304" s="293" t="str">
        <f t="shared" si="93"/>
        <v>F</v>
      </c>
      <c r="Q304" s="294" t="str">
        <f t="shared" si="94"/>
        <v>F10</v>
      </c>
      <c r="R304" s="282" t="str">
        <f>IF(OR(Q304='Adicional - Op 2'!$A$6,Q304='Adicional - Op 2'!$A$7, Q304='Adicional - Op 2'!$A$8,Q304='Adicional - Op 2'!$A$9,Q304='Adicional - Op 2'!$A$10,Q304='Adicional - Op 2'!$A$11,Q304='Adicional - Op 2'!$A$12,Q304='Adicional - Op 2'!$A$13,Q304='Adicional - Op 2'!$A$14), "A", "")</f>
        <v/>
      </c>
      <c r="S304" s="282" t="str">
        <f>IF(OR(Q304='Adicional - Op 2'!$A$15,Q304='Adicional - Op 2'!$A$16,Q304='Adicional - Op 2'!$A$17,Q304='Adicional - Op 2'!$A$18,Q304='Adicional - Op 2'!$A$19,Q304='Adicional - Op 2'!$A$20,Q304='Adicional - Op 2'!$A$21,Q304='Adicional - Op 2'!$A$22,Q304='Adicional - Op 2'!$A$23,Q304='Adicional - Op 2'!$A$24,Q304='Adicional - Op 2'!$A$25,Q304='Adicional - Op 2'!$A$26,Q304='Adicional - Op 2'!$A$27,Q304='Adicional - Op 2'!$A$28,Q304='Adicional - Op 2'!$A$29,Q304='Adicional - Op 2'!$A$30),"B","")</f>
        <v/>
      </c>
      <c r="T304" s="282" t="str">
        <f>IF(OR(Q304='Adicional - Op 2'!$A$31,Q304='Adicional - Op 2'!$A$32,Q304='Adicional - Op 2'!$A$33,Q304='Adicional - Op 2'!$A$34),"C","")</f>
        <v/>
      </c>
      <c r="U304" s="282" t="str">
        <f>IF(OR(Q304='Adicional - Op 2'!$A$35,Q304='Adicional - Op 2'!$A$36,Q304='Adicional - Op 2'!$A$37),"D","")</f>
        <v/>
      </c>
      <c r="V304" s="282" t="str">
        <f>IF(OR(Q304='Adicional - Op 2'!$A$38,Q304='Adicional - Op 2'!$A$39,Q304='Adicional - Op 2'!$A$40,Q304='Adicional - Op 2'!$A$41,Q304='Adicional - Op 2'!$A$42,Q304='Adicional - Op 2'!$A$43),"E","")</f>
        <v/>
      </c>
      <c r="W304" s="282" t="str">
        <f>IF(OR(Q304='Adicional - Op 2'!$A$44,Q304='Adicional - Op 2'!$A$45),"F","")</f>
        <v>F</v>
      </c>
      <c r="X304" s="295" t="str">
        <f t="shared" si="95"/>
        <v>F</v>
      </c>
      <c r="Y304" s="296" t="str">
        <f>IF(P304=X304, "OK", MAL)</f>
        <v>OK</v>
      </c>
      <c r="Z304" s="73">
        <v>11280</v>
      </c>
      <c r="AA304" s="17">
        <v>10052</v>
      </c>
      <c r="AB304" s="17">
        <v>9840</v>
      </c>
      <c r="AC304" s="17">
        <v>7675</v>
      </c>
      <c r="AD304" s="17">
        <v>5477</v>
      </c>
      <c r="AE304" s="20">
        <v>3736</v>
      </c>
      <c r="AF304" s="70" t="str">
        <f t="shared" si="96"/>
        <v>5</v>
      </c>
      <c r="AG304" s="61" t="str">
        <f t="shared" si="97"/>
        <v>5</v>
      </c>
      <c r="AH304" s="61" t="str">
        <f t="shared" si="98"/>
        <v>6</v>
      </c>
      <c r="AI304" s="61" t="str">
        <f t="shared" si="99"/>
        <v>6</v>
      </c>
      <c r="AJ304" s="61" t="str">
        <f t="shared" si="100"/>
        <v>6</v>
      </c>
      <c r="AK304" s="62" t="str">
        <f t="shared" si="101"/>
        <v>7</v>
      </c>
      <c r="AL304" s="77">
        <f t="shared" si="102"/>
        <v>1.2976043230512904</v>
      </c>
      <c r="AM304" s="78">
        <f t="shared" si="103"/>
        <v>0.20282812400866279</v>
      </c>
      <c r="AN304" s="78">
        <f t="shared" si="104"/>
        <v>2.38100439494192</v>
      </c>
      <c r="AO304" s="78">
        <f t="shared" si="105"/>
        <v>3.4316765482743641</v>
      </c>
      <c r="AP304" s="79">
        <f t="shared" si="106"/>
        <v>3.8995310407640913</v>
      </c>
      <c r="AQ304" s="1" t="str">
        <f t="shared" si="107"/>
        <v>Pampeana5</v>
      </c>
      <c r="AR304" s="1" t="str">
        <f t="shared" si="108"/>
        <v>Buenos Aires5</v>
      </c>
      <c r="AS304" s="1" t="str">
        <f t="shared" si="109"/>
        <v>Intermedias</v>
      </c>
      <c r="AT304" s="1" t="str">
        <f t="shared" si="110"/>
        <v>Pampeana</v>
      </c>
      <c r="AU304" s="1" t="str">
        <f t="shared" si="111"/>
        <v>IntermediasPampeana</v>
      </c>
    </row>
    <row r="305" spans="1:47" x14ac:dyDescent="0.25">
      <c r="A305" s="21" t="s">
        <v>1332</v>
      </c>
      <c r="B305" s="18" t="s">
        <v>280</v>
      </c>
      <c r="C305" s="18" t="s">
        <v>276</v>
      </c>
      <c r="D305" s="3" t="str">
        <f>VLOOKUP(C305,Regiones!B$4:C$27,2)</f>
        <v>Centro</v>
      </c>
      <c r="E305" s="19"/>
      <c r="F305" s="19"/>
      <c r="G305" s="19"/>
      <c r="H305" s="19" t="s">
        <v>4</v>
      </c>
      <c r="I305" s="19" t="s">
        <v>13</v>
      </c>
      <c r="J305" s="19" t="s">
        <v>3</v>
      </c>
      <c r="K305" s="58"/>
      <c r="L305" s="52" t="s">
        <v>3</v>
      </c>
      <c r="M305" s="289">
        <v>10</v>
      </c>
      <c r="N305" s="281" t="str">
        <f t="shared" si="92"/>
        <v>E10</v>
      </c>
      <c r="O305" s="282" t="str">
        <f>VLOOKUP(N305,'Adicional - Op 1'!$A$3:$B$79,2)</f>
        <v>E</v>
      </c>
      <c r="P305" s="293" t="str">
        <f t="shared" si="93"/>
        <v>E</v>
      </c>
      <c r="Q305" s="294" t="str">
        <f t="shared" si="94"/>
        <v>E10</v>
      </c>
      <c r="R305" s="282" t="str">
        <f>IF(OR(Q305='Adicional - Op 2'!$A$6,Q305='Adicional - Op 2'!$A$7, Q305='Adicional - Op 2'!$A$8,Q305='Adicional - Op 2'!$A$9,Q305='Adicional - Op 2'!$A$10,Q305='Adicional - Op 2'!$A$11,Q305='Adicional - Op 2'!$A$12,Q305='Adicional - Op 2'!$A$13,Q305='Adicional - Op 2'!$A$14), "A", "")</f>
        <v/>
      </c>
      <c r="S305" s="282" t="str">
        <f>IF(OR(Q305='Adicional - Op 2'!$A$15,Q305='Adicional - Op 2'!$A$16,Q305='Adicional - Op 2'!$A$17,Q305='Adicional - Op 2'!$A$18,Q305='Adicional - Op 2'!$A$19,Q305='Adicional - Op 2'!$A$20,Q305='Adicional - Op 2'!$A$21,Q305='Adicional - Op 2'!$A$22,Q305='Adicional - Op 2'!$A$23,Q305='Adicional - Op 2'!$A$24,Q305='Adicional - Op 2'!$A$25,Q305='Adicional - Op 2'!$A$26,Q305='Adicional - Op 2'!$A$27,Q305='Adicional - Op 2'!$A$28,Q305='Adicional - Op 2'!$A$29,Q305='Adicional - Op 2'!$A$30),"B","")</f>
        <v/>
      </c>
      <c r="T305" s="282" t="str">
        <f>IF(OR(Q305='Adicional - Op 2'!$A$31,Q305='Adicional - Op 2'!$A$32,Q305='Adicional - Op 2'!$A$33,Q305='Adicional - Op 2'!$A$34),"C","")</f>
        <v/>
      </c>
      <c r="U305" s="282" t="str">
        <f>IF(OR(Q305='Adicional - Op 2'!$A$35,Q305='Adicional - Op 2'!$A$36,Q305='Adicional - Op 2'!$A$37),"D","")</f>
        <v/>
      </c>
      <c r="V305" s="282" t="str">
        <f>IF(OR(Q305='Adicional - Op 2'!$A$38,Q305='Adicional - Op 2'!$A$39,Q305='Adicional - Op 2'!$A$40,Q305='Adicional - Op 2'!$A$41,Q305='Adicional - Op 2'!$A$42,Q305='Adicional - Op 2'!$A$43),"E","")</f>
        <v>E</v>
      </c>
      <c r="W305" s="282" t="str">
        <f>IF(OR(Q305='Adicional - Op 2'!$A$44,Q305='Adicional - Op 2'!$A$45),"F","")</f>
        <v/>
      </c>
      <c r="X305" s="295" t="str">
        <f t="shared" si="95"/>
        <v>E</v>
      </c>
      <c r="Y305" s="296" t="str">
        <f>IF(P305=X305, "OK", MAL)</f>
        <v>OK</v>
      </c>
      <c r="Z305" s="73">
        <v>11181</v>
      </c>
      <c r="AA305" s="17">
        <v>9085</v>
      </c>
      <c r="AB305" s="17">
        <v>7620</v>
      </c>
      <c r="AC305" s="17">
        <v>6779</v>
      </c>
      <c r="AD305" s="17">
        <v>5893</v>
      </c>
      <c r="AE305" s="20">
        <v>5980</v>
      </c>
      <c r="AF305" s="70" t="str">
        <f t="shared" si="96"/>
        <v>5</v>
      </c>
      <c r="AG305" s="61" t="str">
        <f t="shared" si="97"/>
        <v>6</v>
      </c>
      <c r="AH305" s="61" t="str">
        <f t="shared" si="98"/>
        <v>6</v>
      </c>
      <c r="AI305" s="61" t="str">
        <f t="shared" si="99"/>
        <v>6</v>
      </c>
      <c r="AJ305" s="61" t="str">
        <f t="shared" si="100"/>
        <v>6</v>
      </c>
      <c r="AK305" s="62" t="str">
        <f t="shared" si="101"/>
        <v>6</v>
      </c>
      <c r="AL305" s="77">
        <f t="shared" si="102"/>
        <v>2.3492187520693051</v>
      </c>
      <c r="AM305" s="78">
        <f t="shared" si="103"/>
        <v>1.6856108606247526</v>
      </c>
      <c r="AN305" s="78">
        <f t="shared" si="104"/>
        <v>1.1136054181670547</v>
      </c>
      <c r="AO305" s="78">
        <f t="shared" si="105"/>
        <v>1.4104989002454946</v>
      </c>
      <c r="AP305" s="79">
        <f t="shared" si="106"/>
        <v>-0.14644628369032364</v>
      </c>
      <c r="AQ305" s="1" t="str">
        <f t="shared" si="107"/>
        <v>Centro5</v>
      </c>
      <c r="AR305" s="1" t="str">
        <f t="shared" si="108"/>
        <v>Córdoba5</v>
      </c>
      <c r="AS305" s="1" t="str">
        <f t="shared" si="109"/>
        <v>Intermedias</v>
      </c>
      <c r="AT305" s="1" t="str">
        <f t="shared" si="110"/>
        <v>Resto Extra Pampeana</v>
      </c>
      <c r="AU305" s="1" t="str">
        <f t="shared" si="111"/>
        <v>IntermediasResto Extra Pampeana</v>
      </c>
    </row>
    <row r="306" spans="1:47" x14ac:dyDescent="0.25">
      <c r="A306" s="60" t="s">
        <v>797</v>
      </c>
      <c r="B306" s="9" t="s">
        <v>795</v>
      </c>
      <c r="C306" s="9" t="s">
        <v>767</v>
      </c>
      <c r="D306" s="3" t="str">
        <f>VLOOKUP(C306,Regiones!B$4:C$27,2)</f>
        <v>Pampeana</v>
      </c>
      <c r="E306" s="10"/>
      <c r="F306" s="10"/>
      <c r="G306" s="10"/>
      <c r="H306" s="10" t="s">
        <v>4</v>
      </c>
      <c r="I306" s="10" t="s">
        <v>203</v>
      </c>
      <c r="J306" s="10" t="s">
        <v>6</v>
      </c>
      <c r="K306" s="58"/>
      <c r="L306" s="11" t="s">
        <v>6</v>
      </c>
      <c r="M306" s="289">
        <v>10</v>
      </c>
      <c r="N306" s="281" t="str">
        <f t="shared" si="92"/>
        <v>F10</v>
      </c>
      <c r="O306" s="282" t="str">
        <f>VLOOKUP(N306,'Adicional - Op 1'!$A$3:$B$79,2)</f>
        <v>F</v>
      </c>
      <c r="P306" s="293" t="str">
        <f t="shared" si="93"/>
        <v>F</v>
      </c>
      <c r="Q306" s="294" t="str">
        <f t="shared" si="94"/>
        <v>F10</v>
      </c>
      <c r="R306" s="282" t="str">
        <f>IF(OR(Q306='Adicional - Op 2'!$A$6,Q306='Adicional - Op 2'!$A$7, Q306='Adicional - Op 2'!$A$8,Q306='Adicional - Op 2'!$A$9,Q306='Adicional - Op 2'!$A$10,Q306='Adicional - Op 2'!$A$11,Q306='Adicional - Op 2'!$A$12,Q306='Adicional - Op 2'!$A$13,Q306='Adicional - Op 2'!$A$14), "A", "")</f>
        <v/>
      </c>
      <c r="S306" s="282" t="str">
        <f>IF(OR(Q306='Adicional - Op 2'!$A$15,Q306='Adicional - Op 2'!$A$16,Q306='Adicional - Op 2'!$A$17,Q306='Adicional - Op 2'!$A$18,Q306='Adicional - Op 2'!$A$19,Q306='Adicional - Op 2'!$A$20,Q306='Adicional - Op 2'!$A$21,Q306='Adicional - Op 2'!$A$22,Q306='Adicional - Op 2'!$A$23,Q306='Adicional - Op 2'!$A$24,Q306='Adicional - Op 2'!$A$25,Q306='Adicional - Op 2'!$A$26,Q306='Adicional - Op 2'!$A$27,Q306='Adicional - Op 2'!$A$28,Q306='Adicional - Op 2'!$A$29,Q306='Adicional - Op 2'!$A$30),"B","")</f>
        <v/>
      </c>
      <c r="T306" s="282" t="str">
        <f>IF(OR(Q306='Adicional - Op 2'!$A$31,Q306='Adicional - Op 2'!$A$32,Q306='Adicional - Op 2'!$A$33,Q306='Adicional - Op 2'!$A$34),"C","")</f>
        <v/>
      </c>
      <c r="U306" s="282" t="str">
        <f>IF(OR(Q306='Adicional - Op 2'!$A$35,Q306='Adicional - Op 2'!$A$36,Q306='Adicional - Op 2'!$A$37),"D","")</f>
        <v/>
      </c>
      <c r="V306" s="282" t="str">
        <f>IF(OR(Q306='Adicional - Op 2'!$A$38,Q306='Adicional - Op 2'!$A$39,Q306='Adicional - Op 2'!$A$40,Q306='Adicional - Op 2'!$A$41,Q306='Adicional - Op 2'!$A$42,Q306='Adicional - Op 2'!$A$43),"E","")</f>
        <v/>
      </c>
      <c r="W306" s="282" t="str">
        <f>IF(OR(Q306='Adicional - Op 2'!$A$44,Q306='Adicional - Op 2'!$A$45),"F","")</f>
        <v>F</v>
      </c>
      <c r="X306" s="295" t="str">
        <f t="shared" si="95"/>
        <v>F</v>
      </c>
      <c r="Y306" s="296" t="str">
        <f>IF(P306=X306, "OK", MAL)</f>
        <v>OK</v>
      </c>
      <c r="Z306" s="74">
        <v>11181</v>
      </c>
      <c r="AA306" s="12">
        <v>9951</v>
      </c>
      <c r="AB306" s="12">
        <v>8879</v>
      </c>
      <c r="AC306" s="12">
        <v>7522</v>
      </c>
      <c r="AD306" s="12">
        <v>5897</v>
      </c>
      <c r="AE306" s="13">
        <v>4906</v>
      </c>
      <c r="AF306" s="70" t="str">
        <f t="shared" si="96"/>
        <v>5</v>
      </c>
      <c r="AG306" s="61" t="str">
        <f t="shared" si="97"/>
        <v>6</v>
      </c>
      <c r="AH306" s="61" t="str">
        <f t="shared" si="98"/>
        <v>6</v>
      </c>
      <c r="AI306" s="61" t="str">
        <f t="shared" si="99"/>
        <v>6</v>
      </c>
      <c r="AJ306" s="61" t="str">
        <f t="shared" si="100"/>
        <v>6</v>
      </c>
      <c r="AK306" s="62" t="str">
        <f t="shared" si="101"/>
        <v>7</v>
      </c>
      <c r="AL306" s="77">
        <f t="shared" si="102"/>
        <v>1.3121454722864925</v>
      </c>
      <c r="AM306" s="78">
        <f t="shared" si="103"/>
        <v>1.0893902595497706</v>
      </c>
      <c r="AN306" s="78">
        <f t="shared" si="104"/>
        <v>1.5830133509099609</v>
      </c>
      <c r="AO306" s="78">
        <f t="shared" si="105"/>
        <v>2.4637438319086291</v>
      </c>
      <c r="AP306" s="79">
        <f t="shared" si="106"/>
        <v>1.8568774938936927</v>
      </c>
      <c r="AQ306" s="1" t="str">
        <f t="shared" si="107"/>
        <v>Pampeana5</v>
      </c>
      <c r="AR306" s="1" t="str">
        <f t="shared" si="108"/>
        <v>Santa Fe5</v>
      </c>
      <c r="AS306" s="1" t="str">
        <f t="shared" si="109"/>
        <v>Intermedias</v>
      </c>
      <c r="AT306" s="1" t="str">
        <f t="shared" si="110"/>
        <v>Pampeana</v>
      </c>
      <c r="AU306" s="1" t="str">
        <f t="shared" si="111"/>
        <v>IntermediasPampeana</v>
      </c>
    </row>
    <row r="307" spans="1:47" x14ac:dyDescent="0.25">
      <c r="A307" s="5" t="s">
        <v>113</v>
      </c>
      <c r="B307" s="6" t="s">
        <v>113</v>
      </c>
      <c r="C307" s="6" t="s">
        <v>36</v>
      </c>
      <c r="D307" s="3" t="str">
        <f>VLOOKUP(C307,Regiones!B$4:C$27,2)</f>
        <v>Pampeana</v>
      </c>
      <c r="E307" s="16"/>
      <c r="F307" s="16"/>
      <c r="G307" s="16"/>
      <c r="H307" s="16"/>
      <c r="I307" s="16" t="s">
        <v>203</v>
      </c>
      <c r="J307" s="16" t="s">
        <v>6</v>
      </c>
      <c r="K307" s="58"/>
      <c r="L307" s="4" t="s">
        <v>6</v>
      </c>
      <c r="M307" s="289">
        <v>10</v>
      </c>
      <c r="N307" s="281" t="str">
        <f t="shared" si="92"/>
        <v>F10</v>
      </c>
      <c r="O307" s="282" t="str">
        <f>VLOOKUP(N307,'Adicional - Op 1'!$A$3:$B$79,2)</f>
        <v>F</v>
      </c>
      <c r="P307" s="293" t="str">
        <f t="shared" si="93"/>
        <v>F</v>
      </c>
      <c r="Q307" s="294" t="str">
        <f t="shared" si="94"/>
        <v>F10</v>
      </c>
      <c r="R307" s="282" t="str">
        <f>IF(OR(Q307='Adicional - Op 2'!$A$6,Q307='Adicional - Op 2'!$A$7, Q307='Adicional - Op 2'!$A$8,Q307='Adicional - Op 2'!$A$9,Q307='Adicional - Op 2'!$A$10,Q307='Adicional - Op 2'!$A$11,Q307='Adicional - Op 2'!$A$12,Q307='Adicional - Op 2'!$A$13,Q307='Adicional - Op 2'!$A$14), "A", "")</f>
        <v/>
      </c>
      <c r="S307" s="282" t="str">
        <f>IF(OR(Q307='Adicional - Op 2'!$A$15,Q307='Adicional - Op 2'!$A$16,Q307='Adicional - Op 2'!$A$17,Q307='Adicional - Op 2'!$A$18,Q307='Adicional - Op 2'!$A$19,Q307='Adicional - Op 2'!$A$20,Q307='Adicional - Op 2'!$A$21,Q307='Adicional - Op 2'!$A$22,Q307='Adicional - Op 2'!$A$23,Q307='Adicional - Op 2'!$A$24,Q307='Adicional - Op 2'!$A$25,Q307='Adicional - Op 2'!$A$26,Q307='Adicional - Op 2'!$A$27,Q307='Adicional - Op 2'!$A$28,Q307='Adicional - Op 2'!$A$29,Q307='Adicional - Op 2'!$A$30),"B","")</f>
        <v/>
      </c>
      <c r="T307" s="282" t="str">
        <f>IF(OR(Q307='Adicional - Op 2'!$A$31,Q307='Adicional - Op 2'!$A$32,Q307='Adicional - Op 2'!$A$33,Q307='Adicional - Op 2'!$A$34),"C","")</f>
        <v/>
      </c>
      <c r="U307" s="282" t="str">
        <f>IF(OR(Q307='Adicional - Op 2'!$A$35,Q307='Adicional - Op 2'!$A$36,Q307='Adicional - Op 2'!$A$37),"D","")</f>
        <v/>
      </c>
      <c r="V307" s="282" t="str">
        <f>IF(OR(Q307='Adicional - Op 2'!$A$38,Q307='Adicional - Op 2'!$A$39,Q307='Adicional - Op 2'!$A$40,Q307='Adicional - Op 2'!$A$41,Q307='Adicional - Op 2'!$A$42,Q307='Adicional - Op 2'!$A$43),"E","")</f>
        <v/>
      </c>
      <c r="W307" s="282" t="str">
        <f>IF(OR(Q307='Adicional - Op 2'!$A$44,Q307='Adicional - Op 2'!$A$45),"F","")</f>
        <v>F</v>
      </c>
      <c r="X307" s="295" t="str">
        <f t="shared" si="95"/>
        <v>F</v>
      </c>
      <c r="Y307" s="296" t="str">
        <f>IF(P307=X307, "OK", MAL)</f>
        <v>OK</v>
      </c>
      <c r="Z307" s="73">
        <v>11093</v>
      </c>
      <c r="AA307" s="17">
        <v>9294</v>
      </c>
      <c r="AB307" s="17">
        <v>7649</v>
      </c>
      <c r="AC307" s="17">
        <v>6981</v>
      </c>
      <c r="AD307" s="17">
        <v>5398</v>
      </c>
      <c r="AE307" s="20">
        <v>4989</v>
      </c>
      <c r="AF307" s="70" t="str">
        <f t="shared" si="96"/>
        <v>5</v>
      </c>
      <c r="AG307" s="61" t="str">
        <f t="shared" si="97"/>
        <v>6</v>
      </c>
      <c r="AH307" s="61" t="str">
        <f t="shared" si="98"/>
        <v>6</v>
      </c>
      <c r="AI307" s="61" t="str">
        <f t="shared" si="99"/>
        <v>6</v>
      </c>
      <c r="AJ307" s="61" t="str">
        <f t="shared" si="100"/>
        <v>6</v>
      </c>
      <c r="AK307" s="62" t="str">
        <f t="shared" si="101"/>
        <v>7</v>
      </c>
      <c r="AL307" s="77">
        <f t="shared" si="102"/>
        <v>1.9989704220946776</v>
      </c>
      <c r="AM307" s="78">
        <f t="shared" si="103"/>
        <v>1.8689044752365818</v>
      </c>
      <c r="AN307" s="78">
        <f t="shared" si="104"/>
        <v>0.86912204930722192</v>
      </c>
      <c r="AO307" s="78">
        <f t="shared" si="105"/>
        <v>2.604988440045918</v>
      </c>
      <c r="AP307" s="79">
        <f t="shared" si="106"/>
        <v>0.79104259660447407</v>
      </c>
      <c r="AQ307" s="1" t="str">
        <f t="shared" si="107"/>
        <v>Pampeana5</v>
      </c>
      <c r="AR307" s="1" t="str">
        <f t="shared" si="108"/>
        <v>Buenos Aires5</v>
      </c>
      <c r="AS307" s="1" t="str">
        <f t="shared" si="109"/>
        <v>Intermedias</v>
      </c>
      <c r="AT307" s="1" t="str">
        <f t="shared" si="110"/>
        <v>Pampeana</v>
      </c>
      <c r="AU307" s="1" t="str">
        <f t="shared" si="111"/>
        <v>IntermediasPampeana</v>
      </c>
    </row>
    <row r="308" spans="1:47" x14ac:dyDescent="0.25">
      <c r="A308" s="60" t="s">
        <v>798</v>
      </c>
      <c r="B308" s="9" t="s">
        <v>413</v>
      </c>
      <c r="C308" s="9" t="s">
        <v>767</v>
      </c>
      <c r="D308" s="3" t="str">
        <f>VLOOKUP(C308,Regiones!B$4:C$27,2)</f>
        <v>Pampeana</v>
      </c>
      <c r="E308" s="10"/>
      <c r="F308" s="10"/>
      <c r="G308" s="10"/>
      <c r="H308" s="10" t="s">
        <v>4</v>
      </c>
      <c r="I308" s="10" t="s">
        <v>203</v>
      </c>
      <c r="J308" s="10" t="s">
        <v>6</v>
      </c>
      <c r="K308" s="58"/>
      <c r="L308" s="11" t="s">
        <v>6</v>
      </c>
      <c r="M308" s="289">
        <v>10</v>
      </c>
      <c r="N308" s="281" t="str">
        <f t="shared" si="92"/>
        <v>F10</v>
      </c>
      <c r="O308" s="282" t="str">
        <f>VLOOKUP(N308,'Adicional - Op 1'!$A$3:$B$79,2)</f>
        <v>F</v>
      </c>
      <c r="P308" s="293" t="str">
        <f t="shared" si="93"/>
        <v>F</v>
      </c>
      <c r="Q308" s="294" t="str">
        <f t="shared" si="94"/>
        <v>F10</v>
      </c>
      <c r="R308" s="282" t="str">
        <f>IF(OR(Q308='Adicional - Op 2'!$A$6,Q308='Adicional - Op 2'!$A$7, Q308='Adicional - Op 2'!$A$8,Q308='Adicional - Op 2'!$A$9,Q308='Adicional - Op 2'!$A$10,Q308='Adicional - Op 2'!$A$11,Q308='Adicional - Op 2'!$A$12,Q308='Adicional - Op 2'!$A$13,Q308='Adicional - Op 2'!$A$14), "A", "")</f>
        <v/>
      </c>
      <c r="S308" s="282" t="str">
        <f>IF(OR(Q308='Adicional - Op 2'!$A$15,Q308='Adicional - Op 2'!$A$16,Q308='Adicional - Op 2'!$A$17,Q308='Adicional - Op 2'!$A$18,Q308='Adicional - Op 2'!$A$19,Q308='Adicional - Op 2'!$A$20,Q308='Adicional - Op 2'!$A$21,Q308='Adicional - Op 2'!$A$22,Q308='Adicional - Op 2'!$A$23,Q308='Adicional - Op 2'!$A$24,Q308='Adicional - Op 2'!$A$25,Q308='Adicional - Op 2'!$A$26,Q308='Adicional - Op 2'!$A$27,Q308='Adicional - Op 2'!$A$28,Q308='Adicional - Op 2'!$A$29,Q308='Adicional - Op 2'!$A$30),"B","")</f>
        <v/>
      </c>
      <c r="T308" s="282" t="str">
        <f>IF(OR(Q308='Adicional - Op 2'!$A$31,Q308='Adicional - Op 2'!$A$32,Q308='Adicional - Op 2'!$A$33,Q308='Adicional - Op 2'!$A$34),"C","")</f>
        <v/>
      </c>
      <c r="U308" s="282" t="str">
        <f>IF(OR(Q308='Adicional - Op 2'!$A$35,Q308='Adicional - Op 2'!$A$36,Q308='Adicional - Op 2'!$A$37),"D","")</f>
        <v/>
      </c>
      <c r="V308" s="282" t="str">
        <f>IF(OR(Q308='Adicional - Op 2'!$A$38,Q308='Adicional - Op 2'!$A$39,Q308='Adicional - Op 2'!$A$40,Q308='Adicional - Op 2'!$A$41,Q308='Adicional - Op 2'!$A$42,Q308='Adicional - Op 2'!$A$43),"E","")</f>
        <v/>
      </c>
      <c r="W308" s="282" t="str">
        <f>IF(OR(Q308='Adicional - Op 2'!$A$44,Q308='Adicional - Op 2'!$A$45),"F","")</f>
        <v>F</v>
      </c>
      <c r="X308" s="295" t="str">
        <f t="shared" si="95"/>
        <v>F</v>
      </c>
      <c r="Y308" s="296" t="str">
        <f>IF(P308=X308, "OK", MAL)</f>
        <v>OK</v>
      </c>
      <c r="Z308" s="74">
        <v>11086</v>
      </c>
      <c r="AA308" s="12">
        <v>9882</v>
      </c>
      <c r="AB308" s="12">
        <v>8679</v>
      </c>
      <c r="AC308" s="12">
        <v>7006</v>
      </c>
      <c r="AD308" s="12">
        <v>5621</v>
      </c>
      <c r="AE308" s="13">
        <v>4808</v>
      </c>
      <c r="AF308" s="70" t="str">
        <f t="shared" si="96"/>
        <v>5</v>
      </c>
      <c r="AG308" s="61" t="str">
        <f t="shared" si="97"/>
        <v>6</v>
      </c>
      <c r="AH308" s="61" t="str">
        <f t="shared" si="98"/>
        <v>6</v>
      </c>
      <c r="AI308" s="61" t="str">
        <f t="shared" si="99"/>
        <v>6</v>
      </c>
      <c r="AJ308" s="61" t="str">
        <f t="shared" si="100"/>
        <v>6</v>
      </c>
      <c r="AK308" s="62" t="str">
        <f t="shared" si="101"/>
        <v>7</v>
      </c>
      <c r="AL308" s="77">
        <f t="shared" si="102"/>
        <v>1.2943014878951082</v>
      </c>
      <c r="AM308" s="78">
        <f t="shared" si="103"/>
        <v>1.2415663357570974</v>
      </c>
      <c r="AN308" s="78">
        <f t="shared" si="104"/>
        <v>2.0485353937345843</v>
      </c>
      <c r="AO308" s="78">
        <f t="shared" si="105"/>
        <v>2.2270091307693183</v>
      </c>
      <c r="AP308" s="79">
        <f t="shared" si="106"/>
        <v>1.5745513231903416</v>
      </c>
      <c r="AQ308" s="1" t="str">
        <f t="shared" si="107"/>
        <v>Pampeana5</v>
      </c>
      <c r="AR308" s="1" t="str">
        <f t="shared" si="108"/>
        <v>Santa Fe5</v>
      </c>
      <c r="AS308" s="1" t="str">
        <f t="shared" si="109"/>
        <v>Intermedias</v>
      </c>
      <c r="AT308" s="1" t="str">
        <f t="shared" si="110"/>
        <v>Pampeana</v>
      </c>
      <c r="AU308" s="1" t="str">
        <f t="shared" si="111"/>
        <v>IntermediasPampeana</v>
      </c>
    </row>
    <row r="309" spans="1:47" x14ac:dyDescent="0.25">
      <c r="A309" s="60" t="s">
        <v>646</v>
      </c>
      <c r="B309" s="9" t="s">
        <v>647</v>
      </c>
      <c r="C309" s="9" t="s">
        <v>639</v>
      </c>
      <c r="D309" s="3" t="str">
        <f>VLOOKUP(C309,Regiones!B$4:C$27,2)</f>
        <v>Comahue</v>
      </c>
      <c r="E309" s="10"/>
      <c r="F309" s="10"/>
      <c r="G309" s="10" t="s">
        <v>4</v>
      </c>
      <c r="H309" s="10"/>
      <c r="I309" s="10" t="s">
        <v>203</v>
      </c>
      <c r="J309" s="10" t="s">
        <v>6</v>
      </c>
      <c r="K309" s="58"/>
      <c r="L309" s="11" t="s">
        <v>6</v>
      </c>
      <c r="M309" s="289">
        <v>10</v>
      </c>
      <c r="N309" s="281" t="str">
        <f t="shared" si="92"/>
        <v>F10</v>
      </c>
      <c r="O309" s="282" t="str">
        <f>VLOOKUP(N309,'Adicional - Op 1'!$A$3:$B$79,2)</f>
        <v>F</v>
      </c>
      <c r="P309" s="293" t="str">
        <f t="shared" si="93"/>
        <v>F</v>
      </c>
      <c r="Q309" s="294" t="str">
        <f t="shared" si="94"/>
        <v>F10</v>
      </c>
      <c r="R309" s="282" t="str">
        <f>IF(OR(Q309='Adicional - Op 2'!$A$6,Q309='Adicional - Op 2'!$A$7, Q309='Adicional - Op 2'!$A$8,Q309='Adicional - Op 2'!$A$9,Q309='Adicional - Op 2'!$A$10,Q309='Adicional - Op 2'!$A$11,Q309='Adicional - Op 2'!$A$12,Q309='Adicional - Op 2'!$A$13,Q309='Adicional - Op 2'!$A$14), "A", "")</f>
        <v/>
      </c>
      <c r="S309" s="282" t="str">
        <f>IF(OR(Q309='Adicional - Op 2'!$A$15,Q309='Adicional - Op 2'!$A$16,Q309='Adicional - Op 2'!$A$17,Q309='Adicional - Op 2'!$A$18,Q309='Adicional - Op 2'!$A$19,Q309='Adicional - Op 2'!$A$20,Q309='Adicional - Op 2'!$A$21,Q309='Adicional - Op 2'!$A$22,Q309='Adicional - Op 2'!$A$23,Q309='Adicional - Op 2'!$A$24,Q309='Adicional - Op 2'!$A$25,Q309='Adicional - Op 2'!$A$26,Q309='Adicional - Op 2'!$A$27,Q309='Adicional - Op 2'!$A$28,Q309='Adicional - Op 2'!$A$29,Q309='Adicional - Op 2'!$A$30),"B","")</f>
        <v/>
      </c>
      <c r="T309" s="282" t="str">
        <f>IF(OR(Q309='Adicional - Op 2'!$A$31,Q309='Adicional - Op 2'!$A$32,Q309='Adicional - Op 2'!$A$33,Q309='Adicional - Op 2'!$A$34),"C","")</f>
        <v/>
      </c>
      <c r="U309" s="282" t="str">
        <f>IF(OR(Q309='Adicional - Op 2'!$A$35,Q309='Adicional - Op 2'!$A$36,Q309='Adicional - Op 2'!$A$37),"D","")</f>
        <v/>
      </c>
      <c r="V309" s="282" t="str">
        <f>IF(OR(Q309='Adicional - Op 2'!$A$38,Q309='Adicional - Op 2'!$A$39,Q309='Adicional - Op 2'!$A$40,Q309='Adicional - Op 2'!$A$41,Q309='Adicional - Op 2'!$A$42,Q309='Adicional - Op 2'!$A$43),"E","")</f>
        <v/>
      </c>
      <c r="W309" s="282" t="str">
        <f>IF(OR(Q309='Adicional - Op 2'!$A$44,Q309='Adicional - Op 2'!$A$45),"F","")</f>
        <v>F</v>
      </c>
      <c r="X309" s="295" t="str">
        <f t="shared" si="95"/>
        <v>F</v>
      </c>
      <c r="Y309" s="296" t="str">
        <f>IF(P309=X309, "OK", MAL)</f>
        <v>OK</v>
      </c>
      <c r="Z309" s="74">
        <v>11063</v>
      </c>
      <c r="AA309" s="12">
        <v>7325</v>
      </c>
      <c r="AB309" s="12">
        <v>3056</v>
      </c>
      <c r="AC309" s="12">
        <v>1533</v>
      </c>
      <c r="AD309" s="12">
        <v>550</v>
      </c>
      <c r="AE309" s="13">
        <v>804</v>
      </c>
      <c r="AF309" s="70" t="str">
        <f t="shared" si="96"/>
        <v>5</v>
      </c>
      <c r="AG309" s="61" t="str">
        <f t="shared" si="97"/>
        <v>6</v>
      </c>
      <c r="AH309" s="61" t="str">
        <f t="shared" si="98"/>
        <v>7</v>
      </c>
      <c r="AI309" s="61" t="str">
        <f t="shared" si="99"/>
        <v>7</v>
      </c>
      <c r="AJ309" s="61" t="str">
        <f t="shared" si="100"/>
        <v>7</v>
      </c>
      <c r="AK309" s="62" t="str">
        <f t="shared" si="101"/>
        <v>7</v>
      </c>
      <c r="AL309" s="77">
        <f t="shared" si="102"/>
        <v>4.7200096961409734</v>
      </c>
      <c r="AM309" s="78">
        <f t="shared" si="103"/>
        <v>8.6647811821186007</v>
      </c>
      <c r="AN309" s="78">
        <f t="shared" si="104"/>
        <v>6.7510787182153393</v>
      </c>
      <c r="AO309" s="78">
        <f t="shared" si="105"/>
        <v>10.794434848553376</v>
      </c>
      <c r="AP309" s="79">
        <f t="shared" si="106"/>
        <v>-3.7256347200084159</v>
      </c>
      <c r="AQ309" s="1" t="str">
        <f t="shared" si="107"/>
        <v>Comahue5</v>
      </c>
      <c r="AR309" s="1" t="str">
        <f t="shared" si="108"/>
        <v>Neuquén5</v>
      </c>
      <c r="AS309" s="1" t="str">
        <f t="shared" si="109"/>
        <v>Intermedias</v>
      </c>
      <c r="AT309" s="1" t="str">
        <f t="shared" si="110"/>
        <v>Comahue</v>
      </c>
      <c r="AU309" s="1" t="str">
        <f t="shared" si="111"/>
        <v>IntermediasComahue</v>
      </c>
    </row>
    <row r="310" spans="1:47" x14ac:dyDescent="0.25">
      <c r="A310" s="21" t="s">
        <v>310</v>
      </c>
      <c r="B310" s="18" t="s">
        <v>304</v>
      </c>
      <c r="C310" s="18" t="s">
        <v>276</v>
      </c>
      <c r="D310" s="3" t="str">
        <f>VLOOKUP(C310,Regiones!B$4:C$27,2)</f>
        <v>Centro</v>
      </c>
      <c r="E310" s="19"/>
      <c r="F310" s="19"/>
      <c r="G310" s="19"/>
      <c r="H310" s="19" t="s">
        <v>4</v>
      </c>
      <c r="I310" s="19" t="s">
        <v>203</v>
      </c>
      <c r="J310" s="19" t="s">
        <v>6</v>
      </c>
      <c r="K310" s="58"/>
      <c r="L310" s="52" t="s">
        <v>6</v>
      </c>
      <c r="M310" s="289">
        <v>10</v>
      </c>
      <c r="N310" s="281" t="str">
        <f t="shared" si="92"/>
        <v>F10</v>
      </c>
      <c r="O310" s="282" t="str">
        <f>VLOOKUP(N310,'Adicional - Op 1'!$A$3:$B$79,2)</f>
        <v>F</v>
      </c>
      <c r="P310" s="293" t="str">
        <f t="shared" si="93"/>
        <v>F</v>
      </c>
      <c r="Q310" s="294" t="str">
        <f t="shared" si="94"/>
        <v>F10</v>
      </c>
      <c r="R310" s="282" t="str">
        <f>IF(OR(Q310='Adicional - Op 2'!$A$6,Q310='Adicional - Op 2'!$A$7, Q310='Adicional - Op 2'!$A$8,Q310='Adicional - Op 2'!$A$9,Q310='Adicional - Op 2'!$A$10,Q310='Adicional - Op 2'!$A$11,Q310='Adicional - Op 2'!$A$12,Q310='Adicional - Op 2'!$A$13,Q310='Adicional - Op 2'!$A$14), "A", "")</f>
        <v/>
      </c>
      <c r="S310" s="282" t="str">
        <f>IF(OR(Q310='Adicional - Op 2'!$A$15,Q310='Adicional - Op 2'!$A$16,Q310='Adicional - Op 2'!$A$17,Q310='Adicional - Op 2'!$A$18,Q310='Adicional - Op 2'!$A$19,Q310='Adicional - Op 2'!$A$20,Q310='Adicional - Op 2'!$A$21,Q310='Adicional - Op 2'!$A$22,Q310='Adicional - Op 2'!$A$23,Q310='Adicional - Op 2'!$A$24,Q310='Adicional - Op 2'!$A$25,Q310='Adicional - Op 2'!$A$26,Q310='Adicional - Op 2'!$A$27,Q310='Adicional - Op 2'!$A$28,Q310='Adicional - Op 2'!$A$29,Q310='Adicional - Op 2'!$A$30),"B","")</f>
        <v/>
      </c>
      <c r="T310" s="282" t="str">
        <f>IF(OR(Q310='Adicional - Op 2'!$A$31,Q310='Adicional - Op 2'!$A$32,Q310='Adicional - Op 2'!$A$33,Q310='Adicional - Op 2'!$A$34),"C","")</f>
        <v/>
      </c>
      <c r="U310" s="282" t="str">
        <f>IF(OR(Q310='Adicional - Op 2'!$A$35,Q310='Adicional - Op 2'!$A$36,Q310='Adicional - Op 2'!$A$37),"D","")</f>
        <v/>
      </c>
      <c r="V310" s="282" t="str">
        <f>IF(OR(Q310='Adicional - Op 2'!$A$38,Q310='Adicional - Op 2'!$A$39,Q310='Adicional - Op 2'!$A$40,Q310='Adicional - Op 2'!$A$41,Q310='Adicional - Op 2'!$A$42,Q310='Adicional - Op 2'!$A$43),"E","")</f>
        <v/>
      </c>
      <c r="W310" s="282" t="str">
        <f>IF(OR(Q310='Adicional - Op 2'!$A$44,Q310='Adicional - Op 2'!$A$45),"F","")</f>
        <v>F</v>
      </c>
      <c r="X310" s="295" t="str">
        <f t="shared" si="95"/>
        <v>F</v>
      </c>
      <c r="Y310" s="296" t="str">
        <f>IF(P310=X310, "OK", MAL)</f>
        <v>OK</v>
      </c>
      <c r="Z310" s="73">
        <v>11061</v>
      </c>
      <c r="AA310" s="17">
        <v>9537</v>
      </c>
      <c r="AB310" s="17">
        <v>7690</v>
      </c>
      <c r="AC310" s="17">
        <v>5248</v>
      </c>
      <c r="AD310" s="17">
        <v>3568</v>
      </c>
      <c r="AE310" s="20">
        <v>3056</v>
      </c>
      <c r="AF310" s="70" t="str">
        <f t="shared" si="96"/>
        <v>5</v>
      </c>
      <c r="AG310" s="61" t="str">
        <f t="shared" si="97"/>
        <v>6</v>
      </c>
      <c r="AH310" s="61" t="str">
        <f t="shared" si="98"/>
        <v>6</v>
      </c>
      <c r="AI310" s="61" t="str">
        <f t="shared" si="99"/>
        <v>6</v>
      </c>
      <c r="AJ310" s="61" t="str">
        <f t="shared" si="100"/>
        <v>7</v>
      </c>
      <c r="AK310" s="62" t="str">
        <f t="shared" si="101"/>
        <v>7</v>
      </c>
      <c r="AL310" s="77">
        <f t="shared" si="102"/>
        <v>1.6720626247534458</v>
      </c>
      <c r="AM310" s="78">
        <f t="shared" si="103"/>
        <v>2.0672582761822698</v>
      </c>
      <c r="AN310" s="78">
        <f t="shared" si="104"/>
        <v>3.6843731066085321</v>
      </c>
      <c r="AO310" s="78">
        <f t="shared" si="105"/>
        <v>3.9338220004279703</v>
      </c>
      <c r="AP310" s="79">
        <f t="shared" si="106"/>
        <v>1.561042365694429</v>
      </c>
      <c r="AQ310" s="1" t="str">
        <f t="shared" si="107"/>
        <v>Centro5</v>
      </c>
      <c r="AR310" s="1" t="str">
        <f t="shared" si="108"/>
        <v>Córdoba5</v>
      </c>
      <c r="AS310" s="1" t="str">
        <f t="shared" si="109"/>
        <v>Intermedias</v>
      </c>
      <c r="AT310" s="1" t="str">
        <f t="shared" si="110"/>
        <v>Resto Extra Pampeana</v>
      </c>
      <c r="AU310" s="1" t="str">
        <f t="shared" si="111"/>
        <v>IntermediasResto Extra Pampeana</v>
      </c>
    </row>
    <row r="311" spans="1:47" x14ac:dyDescent="0.25">
      <c r="A311" s="5" t="s">
        <v>568</v>
      </c>
      <c r="B311" s="6" t="s">
        <v>569</v>
      </c>
      <c r="C311" s="6" t="s">
        <v>563</v>
      </c>
      <c r="D311" s="3" t="str">
        <f>VLOOKUP(C311,Regiones!B$4:C$27,2)</f>
        <v>Centro</v>
      </c>
      <c r="E311" s="16"/>
      <c r="F311" s="16"/>
      <c r="G311" s="16"/>
      <c r="H311" s="16" t="s">
        <v>4</v>
      </c>
      <c r="I311" s="16" t="s">
        <v>203</v>
      </c>
      <c r="J311" s="16" t="s">
        <v>6</v>
      </c>
      <c r="K311" s="58"/>
      <c r="L311" s="4" t="s">
        <v>6</v>
      </c>
      <c r="M311" s="289">
        <v>10</v>
      </c>
      <c r="N311" s="281" t="str">
        <f t="shared" si="92"/>
        <v>F10</v>
      </c>
      <c r="O311" s="282" t="str">
        <f>VLOOKUP(N311,'Adicional - Op 1'!$A$3:$B$79,2)</f>
        <v>F</v>
      </c>
      <c r="P311" s="293" t="str">
        <f t="shared" si="93"/>
        <v>F</v>
      </c>
      <c r="Q311" s="294" t="str">
        <f t="shared" si="94"/>
        <v>F10</v>
      </c>
      <c r="R311" s="282" t="str">
        <f>IF(OR(Q311='Adicional - Op 2'!$A$6,Q311='Adicional - Op 2'!$A$7, Q311='Adicional - Op 2'!$A$8,Q311='Adicional - Op 2'!$A$9,Q311='Adicional - Op 2'!$A$10,Q311='Adicional - Op 2'!$A$11,Q311='Adicional - Op 2'!$A$12,Q311='Adicional - Op 2'!$A$13,Q311='Adicional - Op 2'!$A$14), "A", "")</f>
        <v/>
      </c>
      <c r="S311" s="282" t="str">
        <f>IF(OR(Q311='Adicional - Op 2'!$A$15,Q311='Adicional - Op 2'!$A$16,Q311='Adicional - Op 2'!$A$17,Q311='Adicional - Op 2'!$A$18,Q311='Adicional - Op 2'!$A$19,Q311='Adicional - Op 2'!$A$20,Q311='Adicional - Op 2'!$A$21,Q311='Adicional - Op 2'!$A$22,Q311='Adicional - Op 2'!$A$23,Q311='Adicional - Op 2'!$A$24,Q311='Adicional - Op 2'!$A$25,Q311='Adicional - Op 2'!$A$26,Q311='Adicional - Op 2'!$A$27,Q311='Adicional - Op 2'!$A$28,Q311='Adicional - Op 2'!$A$29,Q311='Adicional - Op 2'!$A$30),"B","")</f>
        <v/>
      </c>
      <c r="T311" s="282" t="str">
        <f>IF(OR(Q311='Adicional - Op 2'!$A$31,Q311='Adicional - Op 2'!$A$32,Q311='Adicional - Op 2'!$A$33,Q311='Adicional - Op 2'!$A$34),"C","")</f>
        <v/>
      </c>
      <c r="U311" s="282" t="str">
        <f>IF(OR(Q311='Adicional - Op 2'!$A$35,Q311='Adicional - Op 2'!$A$36,Q311='Adicional - Op 2'!$A$37),"D","")</f>
        <v/>
      </c>
      <c r="V311" s="282" t="str">
        <f>IF(OR(Q311='Adicional - Op 2'!$A$38,Q311='Adicional - Op 2'!$A$39,Q311='Adicional - Op 2'!$A$40,Q311='Adicional - Op 2'!$A$41,Q311='Adicional - Op 2'!$A$42,Q311='Adicional - Op 2'!$A$43),"E","")</f>
        <v/>
      </c>
      <c r="W311" s="282" t="str">
        <f>IF(OR(Q311='Adicional - Op 2'!$A$44,Q311='Adicional - Op 2'!$A$45),"F","")</f>
        <v>F</v>
      </c>
      <c r="X311" s="295" t="str">
        <f t="shared" si="95"/>
        <v>F</v>
      </c>
      <c r="Y311" s="296" t="str">
        <f>IF(P311=X311, "OK", MAL)</f>
        <v>OK</v>
      </c>
      <c r="Z311" s="73">
        <v>11039</v>
      </c>
      <c r="AA311" s="17">
        <v>9781</v>
      </c>
      <c r="AB311" s="17">
        <v>7138</v>
      </c>
      <c r="AC311" s="17">
        <v>4821</v>
      </c>
      <c r="AD311" s="17">
        <v>4108</v>
      </c>
      <c r="AE311" s="20">
        <v>2941</v>
      </c>
      <c r="AF311" s="70" t="str">
        <f t="shared" si="96"/>
        <v>5</v>
      </c>
      <c r="AG311" s="61" t="str">
        <f t="shared" si="97"/>
        <v>6</v>
      </c>
      <c r="AH311" s="61" t="str">
        <f t="shared" si="98"/>
        <v>6</v>
      </c>
      <c r="AI311" s="61" t="str">
        <f t="shared" si="99"/>
        <v>7</v>
      </c>
      <c r="AJ311" s="61" t="str">
        <f t="shared" si="100"/>
        <v>7</v>
      </c>
      <c r="AK311" s="62" t="str">
        <f t="shared" si="101"/>
        <v>7</v>
      </c>
      <c r="AL311" s="77">
        <f t="shared" si="102"/>
        <v>1.3625859545470285</v>
      </c>
      <c r="AM311" s="78">
        <f t="shared" si="103"/>
        <v>3.0396656088679674</v>
      </c>
      <c r="AN311" s="78">
        <f t="shared" si="104"/>
        <v>3.786315842769806</v>
      </c>
      <c r="AO311" s="78">
        <f t="shared" si="105"/>
        <v>1.6133266465667195</v>
      </c>
      <c r="AP311" s="79">
        <f t="shared" si="106"/>
        <v>3.3983339461070137</v>
      </c>
      <c r="AQ311" s="1" t="str">
        <f t="shared" si="107"/>
        <v>Centro5</v>
      </c>
      <c r="AR311" s="1" t="str">
        <f t="shared" si="108"/>
        <v>La Rioja5</v>
      </c>
      <c r="AS311" s="1" t="str">
        <f t="shared" si="109"/>
        <v>Intermedias</v>
      </c>
      <c r="AT311" s="1" t="str">
        <f t="shared" si="110"/>
        <v>Resto Extra Pampeana</v>
      </c>
      <c r="AU311" s="1" t="str">
        <f t="shared" si="111"/>
        <v>IntermediasResto Extra Pampeana</v>
      </c>
    </row>
    <row r="312" spans="1:47" x14ac:dyDescent="0.25">
      <c r="A312" s="45" t="s">
        <v>894</v>
      </c>
      <c r="B312" s="46" t="s">
        <v>895</v>
      </c>
      <c r="C312" s="46" t="s">
        <v>882</v>
      </c>
      <c r="D312" s="3" t="str">
        <f>VLOOKUP(C312,Regiones!B$4:C$27,2)</f>
        <v>Pampeana</v>
      </c>
      <c r="E312" s="50"/>
      <c r="F312" s="50"/>
      <c r="G312" s="50"/>
      <c r="H312" s="50" t="s">
        <v>4</v>
      </c>
      <c r="I312" s="50" t="s">
        <v>203</v>
      </c>
      <c r="J312" s="50" t="s">
        <v>6</v>
      </c>
      <c r="K312" s="58"/>
      <c r="L312" s="53" t="s">
        <v>6</v>
      </c>
      <c r="M312" s="289">
        <v>10</v>
      </c>
      <c r="N312" s="281" t="str">
        <f t="shared" si="92"/>
        <v>F10</v>
      </c>
      <c r="O312" s="282" t="str">
        <f>VLOOKUP(N312,'Adicional - Op 1'!$A$3:$B$79,2)</f>
        <v>F</v>
      </c>
      <c r="P312" s="293" t="str">
        <f t="shared" si="93"/>
        <v>F</v>
      </c>
      <c r="Q312" s="294" t="str">
        <f t="shared" si="94"/>
        <v>F10</v>
      </c>
      <c r="R312" s="282" t="str">
        <f>IF(OR(Q312='Adicional - Op 2'!$A$6,Q312='Adicional - Op 2'!$A$7, Q312='Adicional - Op 2'!$A$8,Q312='Adicional - Op 2'!$A$9,Q312='Adicional - Op 2'!$A$10,Q312='Adicional - Op 2'!$A$11,Q312='Adicional - Op 2'!$A$12,Q312='Adicional - Op 2'!$A$13,Q312='Adicional - Op 2'!$A$14), "A", "")</f>
        <v/>
      </c>
      <c r="S312" s="282" t="str">
        <f>IF(OR(Q312='Adicional - Op 2'!$A$15,Q312='Adicional - Op 2'!$A$16,Q312='Adicional - Op 2'!$A$17,Q312='Adicional - Op 2'!$A$18,Q312='Adicional - Op 2'!$A$19,Q312='Adicional - Op 2'!$A$20,Q312='Adicional - Op 2'!$A$21,Q312='Adicional - Op 2'!$A$22,Q312='Adicional - Op 2'!$A$23,Q312='Adicional - Op 2'!$A$24,Q312='Adicional - Op 2'!$A$25,Q312='Adicional - Op 2'!$A$26,Q312='Adicional - Op 2'!$A$27,Q312='Adicional - Op 2'!$A$28,Q312='Adicional - Op 2'!$A$29,Q312='Adicional - Op 2'!$A$30),"B","")</f>
        <v/>
      </c>
      <c r="T312" s="282" t="str">
        <f>IF(OR(Q312='Adicional - Op 2'!$A$31,Q312='Adicional - Op 2'!$A$32,Q312='Adicional - Op 2'!$A$33,Q312='Adicional - Op 2'!$A$34),"C","")</f>
        <v/>
      </c>
      <c r="U312" s="282" t="str">
        <f>IF(OR(Q312='Adicional - Op 2'!$A$35,Q312='Adicional - Op 2'!$A$36,Q312='Adicional - Op 2'!$A$37),"D","")</f>
        <v/>
      </c>
      <c r="V312" s="282" t="str">
        <f>IF(OR(Q312='Adicional - Op 2'!$A$38,Q312='Adicional - Op 2'!$A$39,Q312='Adicional - Op 2'!$A$40,Q312='Adicional - Op 2'!$A$41,Q312='Adicional - Op 2'!$A$42,Q312='Adicional - Op 2'!$A$43),"E","")</f>
        <v/>
      </c>
      <c r="W312" s="282" t="str">
        <f>IF(OR(Q312='Adicional - Op 2'!$A$44,Q312='Adicional - Op 2'!$A$45),"F","")</f>
        <v>F</v>
      </c>
      <c r="X312" s="295" t="str">
        <f t="shared" si="95"/>
        <v>F</v>
      </c>
      <c r="Y312" s="296" t="str">
        <f>IF(P312=X312, "OK", MAL)</f>
        <v>OK</v>
      </c>
      <c r="Z312" s="74">
        <v>10996</v>
      </c>
      <c r="AA312" s="12">
        <v>9854</v>
      </c>
      <c r="AB312" s="12">
        <v>7386</v>
      </c>
      <c r="AC312" s="12">
        <v>6256</v>
      </c>
      <c r="AD312" s="12">
        <v>3459</v>
      </c>
      <c r="AE312" s="13">
        <v>3000</v>
      </c>
      <c r="AF312" s="70" t="str">
        <f t="shared" si="96"/>
        <v>5</v>
      </c>
      <c r="AG312" s="61" t="str">
        <f t="shared" si="97"/>
        <v>6</v>
      </c>
      <c r="AH312" s="61" t="str">
        <f t="shared" si="98"/>
        <v>6</v>
      </c>
      <c r="AI312" s="61" t="str">
        <f t="shared" si="99"/>
        <v>6</v>
      </c>
      <c r="AJ312" s="61" t="str">
        <f t="shared" si="100"/>
        <v>7</v>
      </c>
      <c r="AK312" s="62" t="str">
        <f t="shared" si="101"/>
        <v>7</v>
      </c>
      <c r="AL312" s="77">
        <f t="shared" si="102"/>
        <v>1.234109044823346</v>
      </c>
      <c r="AM312" s="78">
        <f t="shared" si="103"/>
        <v>2.7783047519847157</v>
      </c>
      <c r="AN312" s="78">
        <f t="shared" si="104"/>
        <v>1.584826038858091</v>
      </c>
      <c r="AO312" s="78">
        <f t="shared" si="105"/>
        <v>6.1046990287003853</v>
      </c>
      <c r="AP312" s="79">
        <f t="shared" si="106"/>
        <v>1.4338548929018404</v>
      </c>
      <c r="AQ312" s="1" t="str">
        <f t="shared" si="107"/>
        <v>Pampeana5</v>
      </c>
      <c r="AR312" s="1" t="str">
        <f t="shared" si="108"/>
        <v>Santiago del Estero5</v>
      </c>
      <c r="AS312" s="1" t="str">
        <f t="shared" si="109"/>
        <v>Intermedias</v>
      </c>
      <c r="AT312" s="1" t="str">
        <f t="shared" si="110"/>
        <v>Pampeana</v>
      </c>
      <c r="AU312" s="1" t="str">
        <f t="shared" si="111"/>
        <v>IntermediasPampeana</v>
      </c>
    </row>
    <row r="313" spans="1:47" x14ac:dyDescent="0.25">
      <c r="A313" s="5" t="s">
        <v>1256</v>
      </c>
      <c r="B313" s="6" t="s">
        <v>727</v>
      </c>
      <c r="C313" s="6" t="s">
        <v>723</v>
      </c>
      <c r="D313" s="3" t="str">
        <f>VLOOKUP(C313,Regiones!B$4:C$27,2)</f>
        <v>Cuyo</v>
      </c>
      <c r="E313" s="16"/>
      <c r="F313" s="16"/>
      <c r="G313" s="16"/>
      <c r="H313" s="16" t="s">
        <v>4</v>
      </c>
      <c r="I313" s="16" t="s">
        <v>203</v>
      </c>
      <c r="J313" s="16" t="s">
        <v>21</v>
      </c>
      <c r="K313" s="58"/>
      <c r="L313" s="4" t="s">
        <v>21</v>
      </c>
      <c r="M313" s="289">
        <v>10</v>
      </c>
      <c r="N313" s="281" t="str">
        <f t="shared" si="92"/>
        <v>C10</v>
      </c>
      <c r="O313" s="282" t="str">
        <f>VLOOKUP(N313,'Adicional - Op 1'!$A$3:$B$79,2)</f>
        <v>C</v>
      </c>
      <c r="P313" s="293" t="str">
        <f t="shared" si="93"/>
        <v>C</v>
      </c>
      <c r="Q313" s="294" t="str">
        <f t="shared" si="94"/>
        <v>C10</v>
      </c>
      <c r="R313" s="282" t="str">
        <f>IF(OR(Q313='Adicional - Op 2'!$A$6,Q313='Adicional - Op 2'!$A$7, Q313='Adicional - Op 2'!$A$8,Q313='Adicional - Op 2'!$A$9,Q313='Adicional - Op 2'!$A$10,Q313='Adicional - Op 2'!$A$11,Q313='Adicional - Op 2'!$A$12,Q313='Adicional - Op 2'!$A$13,Q313='Adicional - Op 2'!$A$14), "A", "")</f>
        <v/>
      </c>
      <c r="S313" s="282" t="str">
        <f>IF(OR(Q313='Adicional - Op 2'!$A$15,Q313='Adicional - Op 2'!$A$16,Q313='Adicional - Op 2'!$A$17,Q313='Adicional - Op 2'!$A$18,Q313='Adicional - Op 2'!$A$19,Q313='Adicional - Op 2'!$A$20,Q313='Adicional - Op 2'!$A$21,Q313='Adicional - Op 2'!$A$22,Q313='Adicional - Op 2'!$A$23,Q313='Adicional - Op 2'!$A$24,Q313='Adicional - Op 2'!$A$25,Q313='Adicional - Op 2'!$A$26,Q313='Adicional - Op 2'!$A$27,Q313='Adicional - Op 2'!$A$28,Q313='Adicional - Op 2'!$A$29,Q313='Adicional - Op 2'!$A$30),"B","")</f>
        <v/>
      </c>
      <c r="T313" s="282" t="str">
        <f>IF(OR(Q313='Adicional - Op 2'!$A$31,Q313='Adicional - Op 2'!$A$32,Q313='Adicional - Op 2'!$A$33,Q313='Adicional - Op 2'!$A$34),"C","")</f>
        <v>C</v>
      </c>
      <c r="U313" s="282" t="str">
        <f>IF(OR(Q313='Adicional - Op 2'!$A$35,Q313='Adicional - Op 2'!$A$36,Q313='Adicional - Op 2'!$A$37),"D","")</f>
        <v/>
      </c>
      <c r="V313" s="282" t="str">
        <f>IF(OR(Q313='Adicional - Op 2'!$A$38,Q313='Adicional - Op 2'!$A$39,Q313='Adicional - Op 2'!$A$40,Q313='Adicional - Op 2'!$A$41,Q313='Adicional - Op 2'!$A$42,Q313='Adicional - Op 2'!$A$43),"E","")</f>
        <v/>
      </c>
      <c r="W313" s="282" t="str">
        <f>IF(OR(Q313='Adicional - Op 2'!$A$44,Q313='Adicional - Op 2'!$A$45),"F","")</f>
        <v/>
      </c>
      <c r="X313" s="295" t="str">
        <f t="shared" si="95"/>
        <v>C</v>
      </c>
      <c r="Y313" s="296" t="str">
        <f>IF(P313=X313, "OK", MAL)</f>
        <v>OK</v>
      </c>
      <c r="Z313" s="73">
        <v>10940</v>
      </c>
      <c r="AA313" s="17">
        <v>10993</v>
      </c>
      <c r="AB313" s="12">
        <v>9726</v>
      </c>
      <c r="AC313" s="12">
        <v>8873</v>
      </c>
      <c r="AD313" s="12">
        <v>6815</v>
      </c>
      <c r="AE313" s="13">
        <v>6866</v>
      </c>
      <c r="AF313" s="70" t="str">
        <f t="shared" si="96"/>
        <v>5</v>
      </c>
      <c r="AG313" s="61" t="str">
        <f t="shared" si="97"/>
        <v>5</v>
      </c>
      <c r="AH313" s="61" t="str">
        <f t="shared" si="98"/>
        <v>6</v>
      </c>
      <c r="AI313" s="61" t="str">
        <f t="shared" si="99"/>
        <v>6</v>
      </c>
      <c r="AJ313" s="61" t="str">
        <f t="shared" si="100"/>
        <v>6</v>
      </c>
      <c r="AK313" s="62" t="str">
        <f t="shared" si="101"/>
        <v>6</v>
      </c>
      <c r="AL313" s="77">
        <f t="shared" si="102"/>
        <v>-5.404478207487292E-2</v>
      </c>
      <c r="AM313" s="78">
        <f t="shared" si="103"/>
        <v>1.1708315642566243</v>
      </c>
      <c r="AN313" s="78">
        <f t="shared" si="104"/>
        <v>0.87300985304142409</v>
      </c>
      <c r="AO313" s="78">
        <f t="shared" si="105"/>
        <v>2.6739953728115351</v>
      </c>
      <c r="AP313" s="79">
        <f t="shared" si="106"/>
        <v>-7.4528512567371141E-2</v>
      </c>
      <c r="AQ313" s="1" t="str">
        <f t="shared" si="107"/>
        <v>Cuyo5</v>
      </c>
      <c r="AR313" s="1" t="str">
        <f t="shared" si="108"/>
        <v>San Juan5</v>
      </c>
      <c r="AS313" s="1" t="str">
        <f t="shared" si="109"/>
        <v>Intermedias</v>
      </c>
      <c r="AT313" s="1" t="str">
        <f t="shared" si="110"/>
        <v>Resto Extra Pampeana</v>
      </c>
      <c r="AU313" s="1" t="str">
        <f t="shared" si="111"/>
        <v>IntermediasResto Extra Pampeana</v>
      </c>
    </row>
    <row r="314" spans="1:47" x14ac:dyDescent="0.25">
      <c r="A314" s="60" t="s">
        <v>1219</v>
      </c>
      <c r="B314" s="9" t="s">
        <v>264</v>
      </c>
      <c r="C314" s="9" t="s">
        <v>260</v>
      </c>
      <c r="D314" s="3" t="str">
        <f>VLOOKUP(C314,Regiones!B$4:C$27,2)</f>
        <v>Noreste</v>
      </c>
      <c r="E314" s="10"/>
      <c r="F314" s="10"/>
      <c r="G314" s="10"/>
      <c r="H314" s="10" t="s">
        <v>4</v>
      </c>
      <c r="I314" s="10" t="s">
        <v>203</v>
      </c>
      <c r="J314" s="10" t="s">
        <v>6</v>
      </c>
      <c r="K314" s="58"/>
      <c r="L314" s="11" t="s">
        <v>6</v>
      </c>
      <c r="M314" s="289">
        <v>10</v>
      </c>
      <c r="N314" s="281" t="str">
        <f t="shared" si="92"/>
        <v>F10</v>
      </c>
      <c r="O314" s="282" t="str">
        <f>VLOOKUP(N314,'Adicional - Op 1'!$A$3:$B$79,2)</f>
        <v>F</v>
      </c>
      <c r="P314" s="293" t="str">
        <f t="shared" si="93"/>
        <v>F</v>
      </c>
      <c r="Q314" s="294" t="str">
        <f t="shared" si="94"/>
        <v>F10</v>
      </c>
      <c r="R314" s="282" t="str">
        <f>IF(OR(Q314='Adicional - Op 2'!$A$6,Q314='Adicional - Op 2'!$A$7, Q314='Adicional - Op 2'!$A$8,Q314='Adicional - Op 2'!$A$9,Q314='Adicional - Op 2'!$A$10,Q314='Adicional - Op 2'!$A$11,Q314='Adicional - Op 2'!$A$12,Q314='Adicional - Op 2'!$A$13,Q314='Adicional - Op 2'!$A$14), "A", "")</f>
        <v/>
      </c>
      <c r="S314" s="282" t="str">
        <f>IF(OR(Q314='Adicional - Op 2'!$A$15,Q314='Adicional - Op 2'!$A$16,Q314='Adicional - Op 2'!$A$17,Q314='Adicional - Op 2'!$A$18,Q314='Adicional - Op 2'!$A$19,Q314='Adicional - Op 2'!$A$20,Q314='Adicional - Op 2'!$A$21,Q314='Adicional - Op 2'!$A$22,Q314='Adicional - Op 2'!$A$23,Q314='Adicional - Op 2'!$A$24,Q314='Adicional - Op 2'!$A$25,Q314='Adicional - Op 2'!$A$26,Q314='Adicional - Op 2'!$A$27,Q314='Adicional - Op 2'!$A$28,Q314='Adicional - Op 2'!$A$29,Q314='Adicional - Op 2'!$A$30),"B","")</f>
        <v/>
      </c>
      <c r="T314" s="282" t="str">
        <f>IF(OR(Q314='Adicional - Op 2'!$A$31,Q314='Adicional - Op 2'!$A$32,Q314='Adicional - Op 2'!$A$33,Q314='Adicional - Op 2'!$A$34),"C","")</f>
        <v/>
      </c>
      <c r="U314" s="282" t="str">
        <f>IF(OR(Q314='Adicional - Op 2'!$A$35,Q314='Adicional - Op 2'!$A$36,Q314='Adicional - Op 2'!$A$37),"D","")</f>
        <v/>
      </c>
      <c r="V314" s="282" t="str">
        <f>IF(OR(Q314='Adicional - Op 2'!$A$38,Q314='Adicional - Op 2'!$A$39,Q314='Adicional - Op 2'!$A$40,Q314='Adicional - Op 2'!$A$41,Q314='Adicional - Op 2'!$A$42,Q314='Adicional - Op 2'!$A$43),"E","")</f>
        <v/>
      </c>
      <c r="W314" s="282" t="str">
        <f>IF(OR(Q314='Adicional - Op 2'!$A$44,Q314='Adicional - Op 2'!$A$45),"F","")</f>
        <v>F</v>
      </c>
      <c r="X314" s="295" t="str">
        <f t="shared" si="95"/>
        <v>F</v>
      </c>
      <c r="Y314" s="296" t="str">
        <f>IF(P314=X314, "OK", MAL)</f>
        <v>OK</v>
      </c>
      <c r="Z314" s="74">
        <v>10858</v>
      </c>
      <c r="AA314" s="12">
        <v>8028</v>
      </c>
      <c r="AB314" s="12">
        <v>6908</v>
      </c>
      <c r="AC314" s="12">
        <v>6199</v>
      </c>
      <c r="AD314" s="12">
        <v>5555</v>
      </c>
      <c r="AE314" s="13">
        <v>4000</v>
      </c>
      <c r="AF314" s="70" t="str">
        <f t="shared" si="96"/>
        <v>5</v>
      </c>
      <c r="AG314" s="61" t="str">
        <f t="shared" si="97"/>
        <v>6</v>
      </c>
      <c r="AH314" s="61" t="str">
        <f t="shared" si="98"/>
        <v>6</v>
      </c>
      <c r="AI314" s="61" t="str">
        <f t="shared" si="99"/>
        <v>6</v>
      </c>
      <c r="AJ314" s="61" t="str">
        <f t="shared" si="100"/>
        <v>6</v>
      </c>
      <c r="AK314" s="62" t="str">
        <f t="shared" si="101"/>
        <v>7</v>
      </c>
      <c r="AL314" s="77">
        <f t="shared" si="102"/>
        <v>3.4353957633534118</v>
      </c>
      <c r="AM314" s="78">
        <f t="shared" si="103"/>
        <v>1.4385307235668241</v>
      </c>
      <c r="AN314" s="78">
        <f t="shared" si="104"/>
        <v>1.0307702594476285</v>
      </c>
      <c r="AO314" s="78">
        <f t="shared" si="105"/>
        <v>1.1029336131868102</v>
      </c>
      <c r="AP314" s="79">
        <f t="shared" si="106"/>
        <v>3.3385604142096139</v>
      </c>
      <c r="AQ314" s="1" t="str">
        <f t="shared" si="107"/>
        <v>Noreste5</v>
      </c>
      <c r="AR314" s="1" t="str">
        <f t="shared" si="108"/>
        <v>Chubut5</v>
      </c>
      <c r="AS314" s="1" t="str">
        <f t="shared" si="109"/>
        <v>Intermedias</v>
      </c>
      <c r="AT314" s="1" t="str">
        <f t="shared" si="110"/>
        <v>Resto Extra Pampeana</v>
      </c>
      <c r="AU314" s="1" t="str">
        <f t="shared" si="111"/>
        <v>IntermediasResto Extra Pampeana</v>
      </c>
    </row>
    <row r="315" spans="1:47" x14ac:dyDescent="0.25">
      <c r="A315" s="60" t="s">
        <v>799</v>
      </c>
      <c r="B315" s="9" t="s">
        <v>768</v>
      </c>
      <c r="C315" s="9" t="s">
        <v>767</v>
      </c>
      <c r="D315" s="3" t="str">
        <f>VLOOKUP(C315,Regiones!B$4:C$27,2)</f>
        <v>Pampeana</v>
      </c>
      <c r="E315" s="10"/>
      <c r="F315" s="10"/>
      <c r="G315" s="10"/>
      <c r="H315" s="10" t="s">
        <v>4</v>
      </c>
      <c r="I315" s="10" t="s">
        <v>203</v>
      </c>
      <c r="J315" s="10" t="s">
        <v>6</v>
      </c>
      <c r="K315" s="58"/>
      <c r="L315" s="11" t="s">
        <v>6</v>
      </c>
      <c r="M315" s="289">
        <v>10</v>
      </c>
      <c r="N315" s="281" t="str">
        <f t="shared" si="92"/>
        <v>F10</v>
      </c>
      <c r="O315" s="282" t="str">
        <f>VLOOKUP(N315,'Adicional - Op 1'!$A$3:$B$79,2)</f>
        <v>F</v>
      </c>
      <c r="P315" s="293" t="str">
        <f t="shared" si="93"/>
        <v>F</v>
      </c>
      <c r="Q315" s="294" t="str">
        <f t="shared" si="94"/>
        <v>F10</v>
      </c>
      <c r="R315" s="282" t="str">
        <f>IF(OR(Q315='Adicional - Op 2'!$A$6,Q315='Adicional - Op 2'!$A$7, Q315='Adicional - Op 2'!$A$8,Q315='Adicional - Op 2'!$A$9,Q315='Adicional - Op 2'!$A$10,Q315='Adicional - Op 2'!$A$11,Q315='Adicional - Op 2'!$A$12,Q315='Adicional - Op 2'!$A$13,Q315='Adicional - Op 2'!$A$14), "A", "")</f>
        <v/>
      </c>
      <c r="S315" s="282" t="str">
        <f>IF(OR(Q315='Adicional - Op 2'!$A$15,Q315='Adicional - Op 2'!$A$16,Q315='Adicional - Op 2'!$A$17,Q315='Adicional - Op 2'!$A$18,Q315='Adicional - Op 2'!$A$19,Q315='Adicional - Op 2'!$A$20,Q315='Adicional - Op 2'!$A$21,Q315='Adicional - Op 2'!$A$22,Q315='Adicional - Op 2'!$A$23,Q315='Adicional - Op 2'!$A$24,Q315='Adicional - Op 2'!$A$25,Q315='Adicional - Op 2'!$A$26,Q315='Adicional - Op 2'!$A$27,Q315='Adicional - Op 2'!$A$28,Q315='Adicional - Op 2'!$A$29,Q315='Adicional - Op 2'!$A$30),"B","")</f>
        <v/>
      </c>
      <c r="T315" s="282" t="str">
        <f>IF(OR(Q315='Adicional - Op 2'!$A$31,Q315='Adicional - Op 2'!$A$32,Q315='Adicional - Op 2'!$A$33,Q315='Adicional - Op 2'!$A$34),"C","")</f>
        <v/>
      </c>
      <c r="U315" s="282" t="str">
        <f>IF(OR(Q315='Adicional - Op 2'!$A$35,Q315='Adicional - Op 2'!$A$36,Q315='Adicional - Op 2'!$A$37),"D","")</f>
        <v/>
      </c>
      <c r="V315" s="282" t="str">
        <f>IF(OR(Q315='Adicional - Op 2'!$A$38,Q315='Adicional - Op 2'!$A$39,Q315='Adicional - Op 2'!$A$40,Q315='Adicional - Op 2'!$A$41,Q315='Adicional - Op 2'!$A$42,Q315='Adicional - Op 2'!$A$43),"E","")</f>
        <v/>
      </c>
      <c r="W315" s="282" t="str">
        <f>IF(OR(Q315='Adicional - Op 2'!$A$44,Q315='Adicional - Op 2'!$A$45),"F","")</f>
        <v>F</v>
      </c>
      <c r="X315" s="295" t="str">
        <f t="shared" si="95"/>
        <v>F</v>
      </c>
      <c r="Y315" s="296" t="str">
        <f>IF(P315=X315, "OK", MAL)</f>
        <v>OK</v>
      </c>
      <c r="Z315" s="74">
        <v>10838</v>
      </c>
      <c r="AA315" s="12">
        <v>10004</v>
      </c>
      <c r="AB315" s="12">
        <v>7220</v>
      </c>
      <c r="AC315" s="12">
        <v>4528</v>
      </c>
      <c r="AD315" s="12">
        <v>3200</v>
      </c>
      <c r="AE315" s="13">
        <v>3645</v>
      </c>
      <c r="AF315" s="70" t="str">
        <f t="shared" si="96"/>
        <v>5</v>
      </c>
      <c r="AG315" s="61" t="str">
        <f t="shared" si="97"/>
        <v>5</v>
      </c>
      <c r="AH315" s="61" t="str">
        <f t="shared" si="98"/>
        <v>6</v>
      </c>
      <c r="AI315" s="61" t="str">
        <f t="shared" si="99"/>
        <v>7</v>
      </c>
      <c r="AJ315" s="61" t="str">
        <f t="shared" si="100"/>
        <v>7</v>
      </c>
      <c r="AK315" s="62" t="str">
        <f t="shared" si="101"/>
        <v>7</v>
      </c>
      <c r="AL315" s="77">
        <f t="shared" si="102"/>
        <v>0.89969951559283978</v>
      </c>
      <c r="AM315" s="78">
        <f t="shared" si="103"/>
        <v>3.1486490280851722</v>
      </c>
      <c r="AN315" s="78">
        <f t="shared" si="104"/>
        <v>4.5173815172788832</v>
      </c>
      <c r="AO315" s="78">
        <f t="shared" si="105"/>
        <v>3.5322480043888134</v>
      </c>
      <c r="AP315" s="79">
        <f t="shared" si="106"/>
        <v>-1.2936154843742109</v>
      </c>
      <c r="AQ315" s="1" t="str">
        <f t="shared" si="107"/>
        <v>Pampeana5</v>
      </c>
      <c r="AR315" s="1" t="str">
        <f t="shared" si="108"/>
        <v>Santa Fe5</v>
      </c>
      <c r="AS315" s="1" t="str">
        <f t="shared" si="109"/>
        <v>Intermedias</v>
      </c>
      <c r="AT315" s="1" t="str">
        <f t="shared" si="110"/>
        <v>Pampeana</v>
      </c>
      <c r="AU315" s="1" t="str">
        <f t="shared" si="111"/>
        <v>IntermediasPampeana</v>
      </c>
    </row>
    <row r="316" spans="1:47" x14ac:dyDescent="0.25">
      <c r="A316" s="5" t="s">
        <v>698</v>
      </c>
      <c r="B316" s="6" t="s">
        <v>689</v>
      </c>
      <c r="C316" s="6" t="s">
        <v>687</v>
      </c>
      <c r="D316" s="3" t="str">
        <f>VLOOKUP(C316,Regiones!B$4:C$27,2)</f>
        <v>Noroeste</v>
      </c>
      <c r="E316" s="16"/>
      <c r="F316" s="16"/>
      <c r="G316" s="16"/>
      <c r="H316" s="16" t="s">
        <v>4</v>
      </c>
      <c r="I316" s="16" t="s">
        <v>203</v>
      </c>
      <c r="J316" s="16" t="s">
        <v>6</v>
      </c>
      <c r="K316" s="58"/>
      <c r="L316" s="4" t="s">
        <v>6</v>
      </c>
      <c r="M316" s="289">
        <v>10</v>
      </c>
      <c r="N316" s="281" t="str">
        <f t="shared" si="92"/>
        <v>F10</v>
      </c>
      <c r="O316" s="282" t="str">
        <f>VLOOKUP(N316,'Adicional - Op 1'!$A$3:$B$79,2)</f>
        <v>F</v>
      </c>
      <c r="P316" s="293" t="str">
        <f t="shared" si="93"/>
        <v>F</v>
      </c>
      <c r="Q316" s="294" t="str">
        <f t="shared" si="94"/>
        <v>F10</v>
      </c>
      <c r="R316" s="282" t="str">
        <f>IF(OR(Q316='Adicional - Op 2'!$A$6,Q316='Adicional - Op 2'!$A$7, Q316='Adicional - Op 2'!$A$8,Q316='Adicional - Op 2'!$A$9,Q316='Adicional - Op 2'!$A$10,Q316='Adicional - Op 2'!$A$11,Q316='Adicional - Op 2'!$A$12,Q316='Adicional - Op 2'!$A$13,Q316='Adicional - Op 2'!$A$14), "A", "")</f>
        <v/>
      </c>
      <c r="S316" s="282" t="str">
        <f>IF(OR(Q316='Adicional - Op 2'!$A$15,Q316='Adicional - Op 2'!$A$16,Q316='Adicional - Op 2'!$A$17,Q316='Adicional - Op 2'!$A$18,Q316='Adicional - Op 2'!$A$19,Q316='Adicional - Op 2'!$A$20,Q316='Adicional - Op 2'!$A$21,Q316='Adicional - Op 2'!$A$22,Q316='Adicional - Op 2'!$A$23,Q316='Adicional - Op 2'!$A$24,Q316='Adicional - Op 2'!$A$25,Q316='Adicional - Op 2'!$A$26,Q316='Adicional - Op 2'!$A$27,Q316='Adicional - Op 2'!$A$28,Q316='Adicional - Op 2'!$A$29,Q316='Adicional - Op 2'!$A$30),"B","")</f>
        <v/>
      </c>
      <c r="T316" s="282" t="str">
        <f>IF(OR(Q316='Adicional - Op 2'!$A$31,Q316='Adicional - Op 2'!$A$32,Q316='Adicional - Op 2'!$A$33,Q316='Adicional - Op 2'!$A$34),"C","")</f>
        <v/>
      </c>
      <c r="U316" s="282" t="str">
        <f>IF(OR(Q316='Adicional - Op 2'!$A$35,Q316='Adicional - Op 2'!$A$36,Q316='Adicional - Op 2'!$A$37),"D","")</f>
        <v/>
      </c>
      <c r="V316" s="282" t="str">
        <f>IF(OR(Q316='Adicional - Op 2'!$A$38,Q316='Adicional - Op 2'!$A$39,Q316='Adicional - Op 2'!$A$40,Q316='Adicional - Op 2'!$A$41,Q316='Adicional - Op 2'!$A$42,Q316='Adicional - Op 2'!$A$43),"E","")</f>
        <v/>
      </c>
      <c r="W316" s="282" t="str">
        <f>IF(OR(Q316='Adicional - Op 2'!$A$44,Q316='Adicional - Op 2'!$A$45),"F","")</f>
        <v>F</v>
      </c>
      <c r="X316" s="295" t="str">
        <f t="shared" si="95"/>
        <v>F</v>
      </c>
      <c r="Y316" s="296" t="str">
        <f>IF(P316=X316, "OK", MAL)</f>
        <v>OK</v>
      </c>
      <c r="Z316" s="74">
        <v>10410</v>
      </c>
      <c r="AA316" s="17">
        <v>8059</v>
      </c>
      <c r="AB316" s="12">
        <v>6502</v>
      </c>
      <c r="AC316" s="12">
        <v>4805</v>
      </c>
      <c r="AD316" s="12">
        <v>5069</v>
      </c>
      <c r="AE316" s="13">
        <v>3902</v>
      </c>
      <c r="AF316" s="70" t="str">
        <f t="shared" si="96"/>
        <v>5</v>
      </c>
      <c r="AG316" s="61" t="str">
        <f t="shared" si="97"/>
        <v>6</v>
      </c>
      <c r="AH316" s="61" t="str">
        <f t="shared" si="98"/>
        <v>6</v>
      </c>
      <c r="AI316" s="61" t="str">
        <f t="shared" si="99"/>
        <v>7</v>
      </c>
      <c r="AJ316" s="61" t="str">
        <f t="shared" si="100"/>
        <v>6</v>
      </c>
      <c r="AK316" s="62" t="str">
        <f t="shared" si="101"/>
        <v>7</v>
      </c>
      <c r="AL316" s="77">
        <f t="shared" si="102"/>
        <v>2.9046678873104241</v>
      </c>
      <c r="AM316" s="78">
        <f t="shared" si="103"/>
        <v>2.0616454141689688</v>
      </c>
      <c r="AN316" s="78">
        <f t="shared" si="104"/>
        <v>2.9055469575700008</v>
      </c>
      <c r="AO316" s="78">
        <f t="shared" si="105"/>
        <v>-0.53343731376264814</v>
      </c>
      <c r="AP316" s="79">
        <f t="shared" si="106"/>
        <v>2.6510751876756902</v>
      </c>
      <c r="AQ316" s="1" t="str">
        <f t="shared" si="107"/>
        <v>Noroeste5</v>
      </c>
      <c r="AR316" s="1" t="str">
        <f t="shared" si="108"/>
        <v>Salta5</v>
      </c>
      <c r="AS316" s="1" t="str">
        <f t="shared" si="109"/>
        <v>Intermedias</v>
      </c>
      <c r="AT316" s="1" t="str">
        <f t="shared" si="110"/>
        <v>Resto Extra Pampeana</v>
      </c>
      <c r="AU316" s="1" t="str">
        <f t="shared" si="111"/>
        <v>IntermediasResto Extra Pampeana</v>
      </c>
    </row>
    <row r="317" spans="1:47" x14ac:dyDescent="0.25">
      <c r="A317" s="21" t="s">
        <v>309</v>
      </c>
      <c r="B317" s="18" t="s">
        <v>291</v>
      </c>
      <c r="C317" s="18" t="s">
        <v>276</v>
      </c>
      <c r="D317" s="3" t="str">
        <f>VLOOKUP(C317,Regiones!B$4:C$27,2)</f>
        <v>Centro</v>
      </c>
      <c r="E317" s="19"/>
      <c r="F317" s="19"/>
      <c r="G317" s="19"/>
      <c r="H317" s="19" t="s">
        <v>4</v>
      </c>
      <c r="I317" s="19" t="s">
        <v>203</v>
      </c>
      <c r="J317" s="19" t="s">
        <v>6</v>
      </c>
      <c r="K317" s="58"/>
      <c r="L317" s="52" t="s">
        <v>6</v>
      </c>
      <c r="M317" s="289">
        <v>10</v>
      </c>
      <c r="N317" s="281" t="str">
        <f t="shared" si="92"/>
        <v>F10</v>
      </c>
      <c r="O317" s="282" t="str">
        <f>VLOOKUP(N317,'Adicional - Op 1'!$A$3:$B$79,2)</f>
        <v>F</v>
      </c>
      <c r="P317" s="293" t="str">
        <f t="shared" si="93"/>
        <v>F</v>
      </c>
      <c r="Q317" s="294" t="str">
        <f t="shared" si="94"/>
        <v>F10</v>
      </c>
      <c r="R317" s="282" t="str">
        <f>IF(OR(Q317='Adicional - Op 2'!$A$6,Q317='Adicional - Op 2'!$A$7, Q317='Adicional - Op 2'!$A$8,Q317='Adicional - Op 2'!$A$9,Q317='Adicional - Op 2'!$A$10,Q317='Adicional - Op 2'!$A$11,Q317='Adicional - Op 2'!$A$12,Q317='Adicional - Op 2'!$A$13,Q317='Adicional - Op 2'!$A$14), "A", "")</f>
        <v/>
      </c>
      <c r="S317" s="282" t="str">
        <f>IF(OR(Q317='Adicional - Op 2'!$A$15,Q317='Adicional - Op 2'!$A$16,Q317='Adicional - Op 2'!$A$17,Q317='Adicional - Op 2'!$A$18,Q317='Adicional - Op 2'!$A$19,Q317='Adicional - Op 2'!$A$20,Q317='Adicional - Op 2'!$A$21,Q317='Adicional - Op 2'!$A$22,Q317='Adicional - Op 2'!$A$23,Q317='Adicional - Op 2'!$A$24,Q317='Adicional - Op 2'!$A$25,Q317='Adicional - Op 2'!$A$26,Q317='Adicional - Op 2'!$A$27,Q317='Adicional - Op 2'!$A$28,Q317='Adicional - Op 2'!$A$29,Q317='Adicional - Op 2'!$A$30),"B","")</f>
        <v/>
      </c>
      <c r="T317" s="282" t="str">
        <f>IF(OR(Q317='Adicional - Op 2'!$A$31,Q317='Adicional - Op 2'!$A$32,Q317='Adicional - Op 2'!$A$33,Q317='Adicional - Op 2'!$A$34),"C","")</f>
        <v/>
      </c>
      <c r="U317" s="282" t="str">
        <f>IF(OR(Q317='Adicional - Op 2'!$A$35,Q317='Adicional - Op 2'!$A$36,Q317='Adicional - Op 2'!$A$37),"D","")</f>
        <v/>
      </c>
      <c r="V317" s="282" t="str">
        <f>IF(OR(Q317='Adicional - Op 2'!$A$38,Q317='Adicional - Op 2'!$A$39,Q317='Adicional - Op 2'!$A$40,Q317='Adicional - Op 2'!$A$41,Q317='Adicional - Op 2'!$A$42,Q317='Adicional - Op 2'!$A$43),"E","")</f>
        <v/>
      </c>
      <c r="W317" s="282" t="str">
        <f>IF(OR(Q317='Adicional - Op 2'!$A$44,Q317='Adicional - Op 2'!$A$45),"F","")</f>
        <v>F</v>
      </c>
      <c r="X317" s="295" t="str">
        <f t="shared" si="95"/>
        <v>F</v>
      </c>
      <c r="Y317" s="296" t="str">
        <f>IF(P317=X317, "OK", MAL)</f>
        <v>OK</v>
      </c>
      <c r="Z317" s="73">
        <v>10407</v>
      </c>
      <c r="AA317" s="17">
        <v>9882</v>
      </c>
      <c r="AB317" s="17">
        <v>9389</v>
      </c>
      <c r="AC317" s="17">
        <v>8700</v>
      </c>
      <c r="AD317" s="17">
        <v>7296</v>
      </c>
      <c r="AE317" s="20">
        <v>5986</v>
      </c>
      <c r="AF317" s="70" t="str">
        <f t="shared" si="96"/>
        <v>5</v>
      </c>
      <c r="AG317" s="61" t="str">
        <f t="shared" si="97"/>
        <v>6</v>
      </c>
      <c r="AH317" s="61" t="str">
        <f t="shared" si="98"/>
        <v>6</v>
      </c>
      <c r="AI317" s="61" t="str">
        <f t="shared" si="99"/>
        <v>6</v>
      </c>
      <c r="AJ317" s="61" t="str">
        <f t="shared" si="100"/>
        <v>6</v>
      </c>
      <c r="AK317" s="62" t="str">
        <f t="shared" si="101"/>
        <v>6</v>
      </c>
      <c r="AL317" s="77">
        <f t="shared" si="102"/>
        <v>0.58069222809833032</v>
      </c>
      <c r="AM317" s="78">
        <f t="shared" si="103"/>
        <v>0.48765026847950699</v>
      </c>
      <c r="AN317" s="78">
        <f t="shared" si="104"/>
        <v>0.72435102664881235</v>
      </c>
      <c r="AO317" s="78">
        <f t="shared" si="105"/>
        <v>1.7755464200328233</v>
      </c>
      <c r="AP317" s="79">
        <f t="shared" si="106"/>
        <v>1.9987410256429583</v>
      </c>
      <c r="AQ317" s="1" t="str">
        <f t="shared" si="107"/>
        <v>Centro5</v>
      </c>
      <c r="AR317" s="1" t="str">
        <f t="shared" si="108"/>
        <v>Córdoba5</v>
      </c>
      <c r="AS317" s="1" t="str">
        <f t="shared" si="109"/>
        <v>Intermedias</v>
      </c>
      <c r="AT317" s="1" t="str">
        <f t="shared" si="110"/>
        <v>Resto Extra Pampeana</v>
      </c>
      <c r="AU317" s="1" t="str">
        <f t="shared" si="111"/>
        <v>IntermediasResto Extra Pampeana</v>
      </c>
    </row>
    <row r="318" spans="1:47" x14ac:dyDescent="0.25">
      <c r="A318" s="60" t="s">
        <v>53</v>
      </c>
      <c r="B318" s="9" t="s">
        <v>53</v>
      </c>
      <c r="C318" s="9" t="s">
        <v>604</v>
      </c>
      <c r="D318" s="3" t="str">
        <f>VLOOKUP(C318,Regiones!B$4:C$27,2)</f>
        <v>Noreste</v>
      </c>
      <c r="E318" s="10"/>
      <c r="F318" s="10"/>
      <c r="G318" s="10"/>
      <c r="H318" s="9"/>
      <c r="I318" s="19" t="s">
        <v>203</v>
      </c>
      <c r="J318" s="10" t="s">
        <v>6</v>
      </c>
      <c r="K318" s="58"/>
      <c r="L318" s="11" t="s">
        <v>6</v>
      </c>
      <c r="M318" s="289">
        <v>10</v>
      </c>
      <c r="N318" s="281" t="str">
        <f t="shared" si="92"/>
        <v>F10</v>
      </c>
      <c r="O318" s="282" t="str">
        <f>VLOOKUP(N318,'Adicional - Op 1'!$A$3:$B$79,2)</f>
        <v>F</v>
      </c>
      <c r="P318" s="293" t="str">
        <f t="shared" si="93"/>
        <v>F</v>
      </c>
      <c r="Q318" s="294" t="str">
        <f t="shared" si="94"/>
        <v>F10</v>
      </c>
      <c r="R318" s="282" t="str">
        <f>IF(OR(Q318='Adicional - Op 2'!$A$6,Q318='Adicional - Op 2'!$A$7, Q318='Adicional - Op 2'!$A$8,Q318='Adicional - Op 2'!$A$9,Q318='Adicional - Op 2'!$A$10,Q318='Adicional - Op 2'!$A$11,Q318='Adicional - Op 2'!$A$12,Q318='Adicional - Op 2'!$A$13,Q318='Adicional - Op 2'!$A$14), "A", "")</f>
        <v/>
      </c>
      <c r="S318" s="282" t="str">
        <f>IF(OR(Q318='Adicional - Op 2'!$A$15,Q318='Adicional - Op 2'!$A$16,Q318='Adicional - Op 2'!$A$17,Q318='Adicional - Op 2'!$A$18,Q318='Adicional - Op 2'!$A$19,Q318='Adicional - Op 2'!$A$20,Q318='Adicional - Op 2'!$A$21,Q318='Adicional - Op 2'!$A$22,Q318='Adicional - Op 2'!$A$23,Q318='Adicional - Op 2'!$A$24,Q318='Adicional - Op 2'!$A$25,Q318='Adicional - Op 2'!$A$26,Q318='Adicional - Op 2'!$A$27,Q318='Adicional - Op 2'!$A$28,Q318='Adicional - Op 2'!$A$29,Q318='Adicional - Op 2'!$A$30),"B","")</f>
        <v/>
      </c>
      <c r="T318" s="282" t="str">
        <f>IF(OR(Q318='Adicional - Op 2'!$A$31,Q318='Adicional - Op 2'!$A$32,Q318='Adicional - Op 2'!$A$33,Q318='Adicional - Op 2'!$A$34),"C","")</f>
        <v/>
      </c>
      <c r="U318" s="282" t="str">
        <f>IF(OR(Q318='Adicional - Op 2'!$A$35,Q318='Adicional - Op 2'!$A$36,Q318='Adicional - Op 2'!$A$37),"D","")</f>
        <v/>
      </c>
      <c r="V318" s="282" t="str">
        <f>IF(OR(Q318='Adicional - Op 2'!$A$38,Q318='Adicional - Op 2'!$A$39,Q318='Adicional - Op 2'!$A$40,Q318='Adicional - Op 2'!$A$41,Q318='Adicional - Op 2'!$A$42,Q318='Adicional - Op 2'!$A$43),"E","")</f>
        <v/>
      </c>
      <c r="W318" s="282" t="str">
        <f>IF(OR(Q318='Adicional - Op 2'!$A$44,Q318='Adicional - Op 2'!$A$45),"F","")</f>
        <v>F</v>
      </c>
      <c r="X318" s="295" t="str">
        <f t="shared" si="95"/>
        <v>F</v>
      </c>
      <c r="Y318" s="296" t="str">
        <f>IF(P318=X318, "OK", MAL)</f>
        <v>OK</v>
      </c>
      <c r="Z318" s="74">
        <v>10397</v>
      </c>
      <c r="AA318" s="12">
        <v>8605</v>
      </c>
      <c r="AB318" s="12">
        <v>6333</v>
      </c>
      <c r="AC318" s="12">
        <v>4448</v>
      </c>
      <c r="AD318" s="12">
        <v>1749</v>
      </c>
      <c r="AE318" s="13">
        <v>1069</v>
      </c>
      <c r="AF318" s="70" t="str">
        <f t="shared" si="96"/>
        <v>5</v>
      </c>
      <c r="AG318" s="61" t="str">
        <f t="shared" si="97"/>
        <v>6</v>
      </c>
      <c r="AH318" s="61" t="str">
        <f t="shared" si="98"/>
        <v>6</v>
      </c>
      <c r="AI318" s="61" t="str">
        <f t="shared" si="99"/>
        <v>7</v>
      </c>
      <c r="AJ318" s="61" t="str">
        <f t="shared" si="100"/>
        <v>7</v>
      </c>
      <c r="AK318" s="62" t="str">
        <f t="shared" si="101"/>
        <v>7</v>
      </c>
      <c r="AL318" s="77">
        <f t="shared" si="102"/>
        <v>2.1385857062999283</v>
      </c>
      <c r="AM318" s="78">
        <f t="shared" si="103"/>
        <v>2.9570345886273315</v>
      </c>
      <c r="AN318" s="78">
        <f t="shared" si="104"/>
        <v>3.4024309578555041</v>
      </c>
      <c r="AO318" s="78">
        <f t="shared" si="105"/>
        <v>9.7836073156236232</v>
      </c>
      <c r="AP318" s="79">
        <f t="shared" si="106"/>
        <v>5.0464089372612175</v>
      </c>
      <c r="AQ318" s="1" t="str">
        <f t="shared" si="107"/>
        <v>Noreste5</v>
      </c>
      <c r="AR318" s="1" t="str">
        <f t="shared" si="108"/>
        <v>Misiones5</v>
      </c>
      <c r="AS318" s="1" t="str">
        <f t="shared" si="109"/>
        <v>Intermedias</v>
      </c>
      <c r="AT318" s="1" t="str">
        <f t="shared" si="110"/>
        <v>Resto Extra Pampeana</v>
      </c>
      <c r="AU318" s="1" t="str">
        <f t="shared" si="111"/>
        <v>IntermediasResto Extra Pampeana</v>
      </c>
    </row>
    <row r="319" spans="1:47" x14ac:dyDescent="0.25">
      <c r="A319" s="21" t="s">
        <v>308</v>
      </c>
      <c r="B319" s="18" t="s">
        <v>291</v>
      </c>
      <c r="C319" s="18" t="s">
        <v>276</v>
      </c>
      <c r="D319" s="3" t="str">
        <f>VLOOKUP(C319,Regiones!B$4:C$27,2)</f>
        <v>Centro</v>
      </c>
      <c r="E319" s="19"/>
      <c r="F319" s="19"/>
      <c r="G319" s="19"/>
      <c r="H319" s="19" t="s">
        <v>4</v>
      </c>
      <c r="I319" s="19" t="s">
        <v>203</v>
      </c>
      <c r="J319" s="19" t="s">
        <v>6</v>
      </c>
      <c r="K319" s="58"/>
      <c r="L319" s="52" t="s">
        <v>6</v>
      </c>
      <c r="M319" s="289">
        <v>10</v>
      </c>
      <c r="N319" s="281" t="str">
        <f t="shared" si="92"/>
        <v>F10</v>
      </c>
      <c r="O319" s="282" t="str">
        <f>VLOOKUP(N319,'Adicional - Op 1'!$A$3:$B$79,2)</f>
        <v>F</v>
      </c>
      <c r="P319" s="293" t="str">
        <f t="shared" si="93"/>
        <v>F</v>
      </c>
      <c r="Q319" s="294" t="str">
        <f t="shared" si="94"/>
        <v>F10</v>
      </c>
      <c r="R319" s="282" t="str">
        <f>IF(OR(Q319='Adicional - Op 2'!$A$6,Q319='Adicional - Op 2'!$A$7, Q319='Adicional - Op 2'!$A$8,Q319='Adicional - Op 2'!$A$9,Q319='Adicional - Op 2'!$A$10,Q319='Adicional - Op 2'!$A$11,Q319='Adicional - Op 2'!$A$12,Q319='Adicional - Op 2'!$A$13,Q319='Adicional - Op 2'!$A$14), "A", "")</f>
        <v/>
      </c>
      <c r="S319" s="282" t="str">
        <f>IF(OR(Q319='Adicional - Op 2'!$A$15,Q319='Adicional - Op 2'!$A$16,Q319='Adicional - Op 2'!$A$17,Q319='Adicional - Op 2'!$A$18,Q319='Adicional - Op 2'!$A$19,Q319='Adicional - Op 2'!$A$20,Q319='Adicional - Op 2'!$A$21,Q319='Adicional - Op 2'!$A$22,Q319='Adicional - Op 2'!$A$23,Q319='Adicional - Op 2'!$A$24,Q319='Adicional - Op 2'!$A$25,Q319='Adicional - Op 2'!$A$26,Q319='Adicional - Op 2'!$A$27,Q319='Adicional - Op 2'!$A$28,Q319='Adicional - Op 2'!$A$29,Q319='Adicional - Op 2'!$A$30),"B","")</f>
        <v/>
      </c>
      <c r="T319" s="282" t="str">
        <f>IF(OR(Q319='Adicional - Op 2'!$A$31,Q319='Adicional - Op 2'!$A$32,Q319='Adicional - Op 2'!$A$33,Q319='Adicional - Op 2'!$A$34),"C","")</f>
        <v/>
      </c>
      <c r="U319" s="282" t="str">
        <f>IF(OR(Q319='Adicional - Op 2'!$A$35,Q319='Adicional - Op 2'!$A$36,Q319='Adicional - Op 2'!$A$37),"D","")</f>
        <v/>
      </c>
      <c r="V319" s="282" t="str">
        <f>IF(OR(Q319='Adicional - Op 2'!$A$38,Q319='Adicional - Op 2'!$A$39,Q319='Adicional - Op 2'!$A$40,Q319='Adicional - Op 2'!$A$41,Q319='Adicional - Op 2'!$A$42,Q319='Adicional - Op 2'!$A$43),"E","")</f>
        <v/>
      </c>
      <c r="W319" s="282" t="str">
        <f>IF(OR(Q319='Adicional - Op 2'!$A$44,Q319='Adicional - Op 2'!$A$45),"F","")</f>
        <v>F</v>
      </c>
      <c r="X319" s="295" t="str">
        <f t="shared" si="95"/>
        <v>F</v>
      </c>
      <c r="Y319" s="296" t="str">
        <f>IF(P319=X319, "OK", MAL)</f>
        <v>OK</v>
      </c>
      <c r="Z319" s="73">
        <v>10391</v>
      </c>
      <c r="AA319" s="17">
        <v>9971</v>
      </c>
      <c r="AB319" s="17">
        <v>9442</v>
      </c>
      <c r="AC319" s="17">
        <v>8808</v>
      </c>
      <c r="AD319" s="17">
        <v>8050</v>
      </c>
      <c r="AE319" s="20">
        <v>7161</v>
      </c>
      <c r="AF319" s="70" t="str">
        <f t="shared" si="96"/>
        <v>5</v>
      </c>
      <c r="AG319" s="61" t="str">
        <f t="shared" si="97"/>
        <v>6</v>
      </c>
      <c r="AH319" s="61" t="str">
        <f t="shared" si="98"/>
        <v>6</v>
      </c>
      <c r="AI319" s="61" t="str">
        <f t="shared" si="99"/>
        <v>6</v>
      </c>
      <c r="AJ319" s="61" t="str">
        <f t="shared" si="100"/>
        <v>6</v>
      </c>
      <c r="AK319" s="62" t="str">
        <f t="shared" si="101"/>
        <v>6</v>
      </c>
      <c r="AL319" s="77">
        <f t="shared" si="102"/>
        <v>0.46257854192997283</v>
      </c>
      <c r="AM319" s="78">
        <f t="shared" si="103"/>
        <v>0.51952985962058995</v>
      </c>
      <c r="AN319" s="78">
        <f t="shared" si="104"/>
        <v>0.66038522065503036</v>
      </c>
      <c r="AO319" s="78">
        <f t="shared" si="105"/>
        <v>0.90394420032442335</v>
      </c>
      <c r="AP319" s="79">
        <f t="shared" si="106"/>
        <v>1.1770984688356616</v>
      </c>
      <c r="AQ319" s="1" t="str">
        <f t="shared" si="107"/>
        <v>Centro5</v>
      </c>
      <c r="AR319" s="1" t="str">
        <f t="shared" si="108"/>
        <v>Córdoba5</v>
      </c>
      <c r="AS319" s="1" t="str">
        <f t="shared" si="109"/>
        <v>Intermedias</v>
      </c>
      <c r="AT319" s="1" t="str">
        <f t="shared" si="110"/>
        <v>Resto Extra Pampeana</v>
      </c>
      <c r="AU319" s="1" t="str">
        <f t="shared" si="111"/>
        <v>IntermediasResto Extra Pampeana</v>
      </c>
    </row>
    <row r="320" spans="1:47" x14ac:dyDescent="0.25">
      <c r="A320" s="5" t="s">
        <v>114</v>
      </c>
      <c r="B320" s="6" t="s">
        <v>114</v>
      </c>
      <c r="C320" s="6" t="s">
        <v>36</v>
      </c>
      <c r="D320" s="3" t="str">
        <f>VLOOKUP(C320,Regiones!B$4:C$27,2)</f>
        <v>Pampeana</v>
      </c>
      <c r="E320" s="16"/>
      <c r="F320" s="16"/>
      <c r="G320" s="16"/>
      <c r="H320" s="16"/>
      <c r="I320" s="16" t="s">
        <v>203</v>
      </c>
      <c r="J320" s="16" t="s">
        <v>6</v>
      </c>
      <c r="K320" s="58"/>
      <c r="L320" s="4" t="s">
        <v>6</v>
      </c>
      <c r="M320" s="289">
        <v>10</v>
      </c>
      <c r="N320" s="281" t="str">
        <f t="shared" si="92"/>
        <v>F10</v>
      </c>
      <c r="O320" s="282" t="str">
        <f>VLOOKUP(N320,'Adicional - Op 1'!$A$3:$B$79,2)</f>
        <v>F</v>
      </c>
      <c r="P320" s="293" t="str">
        <f t="shared" si="93"/>
        <v>F</v>
      </c>
      <c r="Q320" s="294" t="str">
        <f t="shared" si="94"/>
        <v>F10</v>
      </c>
      <c r="R320" s="282" t="str">
        <f>IF(OR(Q320='Adicional - Op 2'!$A$6,Q320='Adicional - Op 2'!$A$7, Q320='Adicional - Op 2'!$A$8,Q320='Adicional - Op 2'!$A$9,Q320='Adicional - Op 2'!$A$10,Q320='Adicional - Op 2'!$A$11,Q320='Adicional - Op 2'!$A$12,Q320='Adicional - Op 2'!$A$13,Q320='Adicional - Op 2'!$A$14), "A", "")</f>
        <v/>
      </c>
      <c r="S320" s="282" t="str">
        <f>IF(OR(Q320='Adicional - Op 2'!$A$15,Q320='Adicional - Op 2'!$A$16,Q320='Adicional - Op 2'!$A$17,Q320='Adicional - Op 2'!$A$18,Q320='Adicional - Op 2'!$A$19,Q320='Adicional - Op 2'!$A$20,Q320='Adicional - Op 2'!$A$21,Q320='Adicional - Op 2'!$A$22,Q320='Adicional - Op 2'!$A$23,Q320='Adicional - Op 2'!$A$24,Q320='Adicional - Op 2'!$A$25,Q320='Adicional - Op 2'!$A$26,Q320='Adicional - Op 2'!$A$27,Q320='Adicional - Op 2'!$A$28,Q320='Adicional - Op 2'!$A$29,Q320='Adicional - Op 2'!$A$30),"B","")</f>
        <v/>
      </c>
      <c r="T320" s="282" t="str">
        <f>IF(OR(Q320='Adicional - Op 2'!$A$31,Q320='Adicional - Op 2'!$A$32,Q320='Adicional - Op 2'!$A$33,Q320='Adicional - Op 2'!$A$34),"C","")</f>
        <v/>
      </c>
      <c r="U320" s="282" t="str">
        <f>IF(OR(Q320='Adicional - Op 2'!$A$35,Q320='Adicional - Op 2'!$A$36,Q320='Adicional - Op 2'!$A$37),"D","")</f>
        <v/>
      </c>
      <c r="V320" s="282" t="str">
        <f>IF(OR(Q320='Adicional - Op 2'!$A$38,Q320='Adicional - Op 2'!$A$39,Q320='Adicional - Op 2'!$A$40,Q320='Adicional - Op 2'!$A$41,Q320='Adicional - Op 2'!$A$42,Q320='Adicional - Op 2'!$A$43),"E","")</f>
        <v/>
      </c>
      <c r="W320" s="282" t="str">
        <f>IF(OR(Q320='Adicional - Op 2'!$A$44,Q320='Adicional - Op 2'!$A$45),"F","")</f>
        <v>F</v>
      </c>
      <c r="X320" s="295" t="str">
        <f t="shared" si="95"/>
        <v>F</v>
      </c>
      <c r="Y320" s="296" t="str">
        <f>IF(P320=X320, "OK", MAL)</f>
        <v>OK</v>
      </c>
      <c r="Z320" s="73">
        <v>10358</v>
      </c>
      <c r="AA320" s="17">
        <v>8354</v>
      </c>
      <c r="AB320" s="17">
        <v>6030</v>
      </c>
      <c r="AC320" s="17">
        <v>5431</v>
      </c>
      <c r="AD320" s="17">
        <v>4377</v>
      </c>
      <c r="AE320" s="20">
        <v>3602</v>
      </c>
      <c r="AF320" s="70" t="str">
        <f t="shared" si="96"/>
        <v>5</v>
      </c>
      <c r="AG320" s="61" t="str">
        <f t="shared" si="97"/>
        <v>6</v>
      </c>
      <c r="AH320" s="61" t="str">
        <f t="shared" si="98"/>
        <v>6</v>
      </c>
      <c r="AI320" s="61" t="str">
        <f t="shared" si="99"/>
        <v>6</v>
      </c>
      <c r="AJ320" s="61" t="str">
        <f t="shared" si="100"/>
        <v>7</v>
      </c>
      <c r="AK320" s="62" t="str">
        <f t="shared" si="101"/>
        <v>7</v>
      </c>
      <c r="AL320" s="77">
        <f t="shared" si="102"/>
        <v>2.4342874489875288</v>
      </c>
      <c r="AM320" s="78">
        <f t="shared" si="103"/>
        <v>3.1473096263285676</v>
      </c>
      <c r="AN320" s="78">
        <f t="shared" si="104"/>
        <v>0.99567926151041919</v>
      </c>
      <c r="AO320" s="78">
        <f t="shared" si="105"/>
        <v>2.1810416455830457</v>
      </c>
      <c r="AP320" s="79">
        <f t="shared" si="106"/>
        <v>1.9678550588775947</v>
      </c>
      <c r="AQ320" s="1" t="str">
        <f t="shared" si="107"/>
        <v>Pampeana5</v>
      </c>
      <c r="AR320" s="1" t="str">
        <f t="shared" si="108"/>
        <v>Buenos Aires5</v>
      </c>
      <c r="AS320" s="1" t="str">
        <f t="shared" si="109"/>
        <v>Intermedias</v>
      </c>
      <c r="AT320" s="1" t="str">
        <f t="shared" si="110"/>
        <v>Pampeana</v>
      </c>
      <c r="AU320" s="1" t="str">
        <f t="shared" si="111"/>
        <v>IntermediasPampeana</v>
      </c>
    </row>
    <row r="321" spans="1:47" x14ac:dyDescent="0.25">
      <c r="A321" s="60" t="s">
        <v>217</v>
      </c>
      <c r="B321" s="9" t="s">
        <v>94</v>
      </c>
      <c r="C321" s="9" t="s">
        <v>199</v>
      </c>
      <c r="D321" s="3" t="str">
        <f>VLOOKUP(C321,Regiones!B$4:C$27,2)</f>
        <v>Noreste</v>
      </c>
      <c r="E321" s="10"/>
      <c r="F321" s="10"/>
      <c r="G321" s="10"/>
      <c r="H321" s="10" t="s">
        <v>4</v>
      </c>
      <c r="I321" s="10" t="s">
        <v>203</v>
      </c>
      <c r="J321" s="10" t="s">
        <v>6</v>
      </c>
      <c r="K321" s="58"/>
      <c r="L321" s="11" t="s">
        <v>6</v>
      </c>
      <c r="M321" s="289">
        <v>10</v>
      </c>
      <c r="N321" s="281" t="str">
        <f t="shared" si="92"/>
        <v>F10</v>
      </c>
      <c r="O321" s="282" t="str">
        <f>VLOOKUP(N321,'Adicional - Op 1'!$A$3:$B$79,2)</f>
        <v>F</v>
      </c>
      <c r="P321" s="293" t="str">
        <f t="shared" si="93"/>
        <v>F</v>
      </c>
      <c r="Q321" s="294" t="str">
        <f t="shared" si="94"/>
        <v>F10</v>
      </c>
      <c r="R321" s="282" t="str">
        <f>IF(OR(Q321='Adicional - Op 2'!$A$6,Q321='Adicional - Op 2'!$A$7, Q321='Adicional - Op 2'!$A$8,Q321='Adicional - Op 2'!$A$9,Q321='Adicional - Op 2'!$A$10,Q321='Adicional - Op 2'!$A$11,Q321='Adicional - Op 2'!$A$12,Q321='Adicional - Op 2'!$A$13,Q321='Adicional - Op 2'!$A$14), "A", "")</f>
        <v/>
      </c>
      <c r="S321" s="282" t="str">
        <f>IF(OR(Q321='Adicional - Op 2'!$A$15,Q321='Adicional - Op 2'!$A$16,Q321='Adicional - Op 2'!$A$17,Q321='Adicional - Op 2'!$A$18,Q321='Adicional - Op 2'!$A$19,Q321='Adicional - Op 2'!$A$20,Q321='Adicional - Op 2'!$A$21,Q321='Adicional - Op 2'!$A$22,Q321='Adicional - Op 2'!$A$23,Q321='Adicional - Op 2'!$A$24,Q321='Adicional - Op 2'!$A$25,Q321='Adicional - Op 2'!$A$26,Q321='Adicional - Op 2'!$A$27,Q321='Adicional - Op 2'!$A$28,Q321='Adicional - Op 2'!$A$29,Q321='Adicional - Op 2'!$A$30),"B","")</f>
        <v/>
      </c>
      <c r="T321" s="282" t="str">
        <f>IF(OR(Q321='Adicional - Op 2'!$A$31,Q321='Adicional - Op 2'!$A$32,Q321='Adicional - Op 2'!$A$33,Q321='Adicional - Op 2'!$A$34),"C","")</f>
        <v/>
      </c>
      <c r="U321" s="282" t="str">
        <f>IF(OR(Q321='Adicional - Op 2'!$A$35,Q321='Adicional - Op 2'!$A$36,Q321='Adicional - Op 2'!$A$37),"D","")</f>
        <v/>
      </c>
      <c r="V321" s="282" t="str">
        <f>IF(OR(Q321='Adicional - Op 2'!$A$38,Q321='Adicional - Op 2'!$A$39,Q321='Adicional - Op 2'!$A$40,Q321='Adicional - Op 2'!$A$41,Q321='Adicional - Op 2'!$A$42,Q321='Adicional - Op 2'!$A$43),"E","")</f>
        <v/>
      </c>
      <c r="W321" s="282" t="str">
        <f>IF(OR(Q321='Adicional - Op 2'!$A$44,Q321='Adicional - Op 2'!$A$45),"F","")</f>
        <v>F</v>
      </c>
      <c r="X321" s="295" t="str">
        <f t="shared" si="95"/>
        <v>F</v>
      </c>
      <c r="Y321" s="296" t="str">
        <f>IF(P321=X321, "OK", MAL)</f>
        <v>OK</v>
      </c>
      <c r="Z321" s="74">
        <v>10335</v>
      </c>
      <c r="AA321" s="12">
        <v>8105</v>
      </c>
      <c r="AB321" s="12">
        <v>4997</v>
      </c>
      <c r="AC321" s="12">
        <v>3749</v>
      </c>
      <c r="AD321" s="12">
        <v>4767</v>
      </c>
      <c r="AE321" s="13">
        <v>3000</v>
      </c>
      <c r="AF321" s="70" t="str">
        <f t="shared" si="96"/>
        <v>5</v>
      </c>
      <c r="AG321" s="61" t="str">
        <f t="shared" si="97"/>
        <v>6</v>
      </c>
      <c r="AH321" s="61" t="str">
        <f t="shared" si="98"/>
        <v>7</v>
      </c>
      <c r="AI321" s="61" t="str">
        <f t="shared" si="99"/>
        <v>7</v>
      </c>
      <c r="AJ321" s="61" t="str">
        <f t="shared" si="100"/>
        <v>7</v>
      </c>
      <c r="AK321" s="62" t="str">
        <f t="shared" si="101"/>
        <v>7</v>
      </c>
      <c r="AL321" s="77">
        <f t="shared" si="102"/>
        <v>2.7560312973853445</v>
      </c>
      <c r="AM321" s="78">
        <f t="shared" si="103"/>
        <v>4.7046883098081969</v>
      </c>
      <c r="AN321" s="78">
        <f t="shared" si="104"/>
        <v>2.7584642534054851</v>
      </c>
      <c r="AO321" s="78">
        <f t="shared" si="105"/>
        <v>-2.3736553057820364</v>
      </c>
      <c r="AP321" s="79">
        <f t="shared" si="106"/>
        <v>4.7399566263589241</v>
      </c>
      <c r="AQ321" s="1" t="str">
        <f t="shared" si="107"/>
        <v>Noreste5</v>
      </c>
      <c r="AR321" s="1" t="str">
        <f t="shared" si="108"/>
        <v>Chaco5</v>
      </c>
      <c r="AS321" s="1" t="str">
        <f t="shared" si="109"/>
        <v>Intermedias</v>
      </c>
      <c r="AT321" s="1" t="str">
        <f t="shared" si="110"/>
        <v>Resto Extra Pampeana</v>
      </c>
      <c r="AU321" s="1" t="str">
        <f t="shared" si="111"/>
        <v>IntermediasResto Extra Pampeana</v>
      </c>
    </row>
    <row r="322" spans="1:47" x14ac:dyDescent="0.25">
      <c r="A322" s="5" t="s">
        <v>1282</v>
      </c>
      <c r="B322" s="6" t="s">
        <v>445</v>
      </c>
      <c r="C322" s="6" t="s">
        <v>429</v>
      </c>
      <c r="D322" s="3" t="str">
        <f>VLOOKUP(C322,Regiones!B$4:C$27,2)</f>
        <v>Pampeana</v>
      </c>
      <c r="E322" s="16"/>
      <c r="F322" s="16"/>
      <c r="G322" s="16"/>
      <c r="H322" s="16" t="s">
        <v>4</v>
      </c>
      <c r="I322" s="16" t="s">
        <v>203</v>
      </c>
      <c r="J322" s="16" t="s">
        <v>6</v>
      </c>
      <c r="K322" s="58"/>
      <c r="L322" s="4" t="s">
        <v>6</v>
      </c>
      <c r="M322" s="289">
        <v>10</v>
      </c>
      <c r="N322" s="281" t="str">
        <f t="shared" ref="N322:N385" si="112">CONCATENATE(L322,M322)</f>
        <v>F10</v>
      </c>
      <c r="O322" s="282" t="str">
        <f>VLOOKUP(N322,'Adicional - Op 1'!$A$3:$B$79,2)</f>
        <v>F</v>
      </c>
      <c r="P322" s="293" t="str">
        <f t="shared" ref="P322:P385" si="113">IF(O322=0, "", O322)</f>
        <v>F</v>
      </c>
      <c r="Q322" s="294" t="str">
        <f t="shared" ref="Q322:Q385" si="114">CONCATENATE(L322,M322)</f>
        <v>F10</v>
      </c>
      <c r="R322" s="282" t="str">
        <f>IF(OR(Q322='Adicional - Op 2'!$A$6,Q322='Adicional - Op 2'!$A$7, Q322='Adicional - Op 2'!$A$8,Q322='Adicional - Op 2'!$A$9,Q322='Adicional - Op 2'!$A$10,Q322='Adicional - Op 2'!$A$11,Q322='Adicional - Op 2'!$A$12,Q322='Adicional - Op 2'!$A$13,Q322='Adicional - Op 2'!$A$14), "A", "")</f>
        <v/>
      </c>
      <c r="S322" s="282" t="str">
        <f>IF(OR(Q322='Adicional - Op 2'!$A$15,Q322='Adicional - Op 2'!$A$16,Q322='Adicional - Op 2'!$A$17,Q322='Adicional - Op 2'!$A$18,Q322='Adicional - Op 2'!$A$19,Q322='Adicional - Op 2'!$A$20,Q322='Adicional - Op 2'!$A$21,Q322='Adicional - Op 2'!$A$22,Q322='Adicional - Op 2'!$A$23,Q322='Adicional - Op 2'!$A$24,Q322='Adicional - Op 2'!$A$25,Q322='Adicional - Op 2'!$A$26,Q322='Adicional - Op 2'!$A$27,Q322='Adicional - Op 2'!$A$28,Q322='Adicional - Op 2'!$A$29,Q322='Adicional - Op 2'!$A$30),"B","")</f>
        <v/>
      </c>
      <c r="T322" s="282" t="str">
        <f>IF(OR(Q322='Adicional - Op 2'!$A$31,Q322='Adicional - Op 2'!$A$32,Q322='Adicional - Op 2'!$A$33,Q322='Adicional - Op 2'!$A$34),"C","")</f>
        <v/>
      </c>
      <c r="U322" s="282" t="str">
        <f>IF(OR(Q322='Adicional - Op 2'!$A$35,Q322='Adicional - Op 2'!$A$36,Q322='Adicional - Op 2'!$A$37),"D","")</f>
        <v/>
      </c>
      <c r="V322" s="282" t="str">
        <f>IF(OR(Q322='Adicional - Op 2'!$A$38,Q322='Adicional - Op 2'!$A$39,Q322='Adicional - Op 2'!$A$40,Q322='Adicional - Op 2'!$A$41,Q322='Adicional - Op 2'!$A$42,Q322='Adicional - Op 2'!$A$43),"E","")</f>
        <v/>
      </c>
      <c r="W322" s="282" t="str">
        <f>IF(OR(Q322='Adicional - Op 2'!$A$44,Q322='Adicional - Op 2'!$A$45),"F","")</f>
        <v>F</v>
      </c>
      <c r="X322" s="295" t="str">
        <f t="shared" ref="X322:X385" si="115">CONCATENATE(R322,S322,T322,U322,V322,W322)</f>
        <v>F</v>
      </c>
      <c r="Y322" s="296" t="str">
        <f>IF(P322=X322, "OK", MAL)</f>
        <v>OK</v>
      </c>
      <c r="Z322" s="73">
        <v>10282</v>
      </c>
      <c r="AA322" s="17">
        <v>8958</v>
      </c>
      <c r="AB322" s="17">
        <v>6478</v>
      </c>
      <c r="AC322" s="17">
        <v>4999</v>
      </c>
      <c r="AD322" s="17">
        <v>3884</v>
      </c>
      <c r="AE322" s="20">
        <v>3721</v>
      </c>
      <c r="AF322" s="70" t="str">
        <f t="shared" si="96"/>
        <v>5</v>
      </c>
      <c r="AG322" s="61" t="str">
        <f t="shared" si="97"/>
        <v>6</v>
      </c>
      <c r="AH322" s="61" t="str">
        <f t="shared" si="98"/>
        <v>6</v>
      </c>
      <c r="AI322" s="61" t="str">
        <f t="shared" si="99"/>
        <v>7</v>
      </c>
      <c r="AJ322" s="61" t="str">
        <f t="shared" si="100"/>
        <v>7</v>
      </c>
      <c r="AK322" s="62" t="str">
        <f t="shared" si="101"/>
        <v>7</v>
      </c>
      <c r="AL322" s="77">
        <f t="shared" si="102"/>
        <v>1.5538707147845701</v>
      </c>
      <c r="AM322" s="78">
        <f t="shared" si="103"/>
        <v>3.1290909466382493</v>
      </c>
      <c r="AN322" s="78">
        <f t="shared" si="104"/>
        <v>2.4846643845312473</v>
      </c>
      <c r="AO322" s="78">
        <f t="shared" si="105"/>
        <v>2.5558389192600393</v>
      </c>
      <c r="AP322" s="79">
        <f t="shared" si="106"/>
        <v>0.42965137687180693</v>
      </c>
      <c r="AQ322" s="1" t="str">
        <f t="shared" si="107"/>
        <v>Pampeana5</v>
      </c>
      <c r="AR322" s="1" t="str">
        <f t="shared" si="108"/>
        <v>Entre Ríos5</v>
      </c>
      <c r="AS322" s="1" t="str">
        <f t="shared" si="109"/>
        <v>Intermedias</v>
      </c>
      <c r="AT322" s="1" t="str">
        <f t="shared" si="110"/>
        <v>Pampeana</v>
      </c>
      <c r="AU322" s="1" t="str">
        <f t="shared" si="111"/>
        <v>IntermediasPampeana</v>
      </c>
    </row>
    <row r="323" spans="1:47" x14ac:dyDescent="0.25">
      <c r="A323" s="5" t="s">
        <v>1295</v>
      </c>
      <c r="B323" s="6" t="s">
        <v>79</v>
      </c>
      <c r="C323" s="6" t="s">
        <v>429</v>
      </c>
      <c r="D323" s="3" t="str">
        <f>VLOOKUP(C323,Regiones!B$4:C$27,2)</f>
        <v>Pampeana</v>
      </c>
      <c r="E323" s="16"/>
      <c r="F323" s="16"/>
      <c r="G323" s="16"/>
      <c r="H323" s="16" t="s">
        <v>4</v>
      </c>
      <c r="I323" s="16" t="s">
        <v>203</v>
      </c>
      <c r="J323" s="16" t="s">
        <v>21</v>
      </c>
      <c r="K323" s="58"/>
      <c r="L323" s="4" t="s">
        <v>21</v>
      </c>
      <c r="M323" s="289">
        <v>10</v>
      </c>
      <c r="N323" s="281" t="str">
        <f t="shared" si="112"/>
        <v>C10</v>
      </c>
      <c r="O323" s="282" t="str">
        <f>VLOOKUP(N323,'Adicional - Op 1'!$A$3:$B$79,2)</f>
        <v>C</v>
      </c>
      <c r="P323" s="293" t="str">
        <f t="shared" si="113"/>
        <v>C</v>
      </c>
      <c r="Q323" s="294" t="str">
        <f t="shared" si="114"/>
        <v>C10</v>
      </c>
      <c r="R323" s="282" t="str">
        <f>IF(OR(Q323='Adicional - Op 2'!$A$6,Q323='Adicional - Op 2'!$A$7, Q323='Adicional - Op 2'!$A$8,Q323='Adicional - Op 2'!$A$9,Q323='Adicional - Op 2'!$A$10,Q323='Adicional - Op 2'!$A$11,Q323='Adicional - Op 2'!$A$12,Q323='Adicional - Op 2'!$A$13,Q323='Adicional - Op 2'!$A$14), "A", "")</f>
        <v/>
      </c>
      <c r="S323" s="282" t="str">
        <f>IF(OR(Q323='Adicional - Op 2'!$A$15,Q323='Adicional - Op 2'!$A$16,Q323='Adicional - Op 2'!$A$17,Q323='Adicional - Op 2'!$A$18,Q323='Adicional - Op 2'!$A$19,Q323='Adicional - Op 2'!$A$20,Q323='Adicional - Op 2'!$A$21,Q323='Adicional - Op 2'!$A$22,Q323='Adicional - Op 2'!$A$23,Q323='Adicional - Op 2'!$A$24,Q323='Adicional - Op 2'!$A$25,Q323='Adicional - Op 2'!$A$26,Q323='Adicional - Op 2'!$A$27,Q323='Adicional - Op 2'!$A$28,Q323='Adicional - Op 2'!$A$29,Q323='Adicional - Op 2'!$A$30),"B","")</f>
        <v/>
      </c>
      <c r="T323" s="282" t="str">
        <f>IF(OR(Q323='Adicional - Op 2'!$A$31,Q323='Adicional - Op 2'!$A$32,Q323='Adicional - Op 2'!$A$33,Q323='Adicional - Op 2'!$A$34),"C","")</f>
        <v>C</v>
      </c>
      <c r="U323" s="282" t="str">
        <f>IF(OR(Q323='Adicional - Op 2'!$A$35,Q323='Adicional - Op 2'!$A$36,Q323='Adicional - Op 2'!$A$37),"D","")</f>
        <v/>
      </c>
      <c r="V323" s="282" t="str">
        <f>IF(OR(Q323='Adicional - Op 2'!$A$38,Q323='Adicional - Op 2'!$A$39,Q323='Adicional - Op 2'!$A$40,Q323='Adicional - Op 2'!$A$41,Q323='Adicional - Op 2'!$A$42,Q323='Adicional - Op 2'!$A$43),"E","")</f>
        <v/>
      </c>
      <c r="W323" s="282" t="str">
        <f>IF(OR(Q323='Adicional - Op 2'!$A$44,Q323='Adicional - Op 2'!$A$45),"F","")</f>
        <v/>
      </c>
      <c r="X323" s="295" t="str">
        <f t="shared" si="115"/>
        <v>C</v>
      </c>
      <c r="Y323" s="296" t="str">
        <f>IF(P323=X323, "OK", MAL)</f>
        <v>OK</v>
      </c>
      <c r="Z323" s="73">
        <v>10266</v>
      </c>
      <c r="AA323" s="17">
        <v>8351</v>
      </c>
      <c r="AB323" s="17">
        <v>6108</v>
      </c>
      <c r="AC323" s="17">
        <v>4550</v>
      </c>
      <c r="AD323" s="17">
        <v>3227</v>
      </c>
      <c r="AE323" s="20">
        <v>2715</v>
      </c>
      <c r="AF323" s="70" t="str">
        <f t="shared" si="96"/>
        <v>5</v>
      </c>
      <c r="AG323" s="61" t="str">
        <f t="shared" si="97"/>
        <v>6</v>
      </c>
      <c r="AH323" s="61" t="str">
        <f t="shared" si="98"/>
        <v>6</v>
      </c>
      <c r="AI323" s="61" t="str">
        <f t="shared" si="99"/>
        <v>7</v>
      </c>
      <c r="AJ323" s="61" t="str">
        <f t="shared" si="100"/>
        <v>7</v>
      </c>
      <c r="AK323" s="62" t="str">
        <f t="shared" si="101"/>
        <v>7</v>
      </c>
      <c r="AL323" s="77">
        <f t="shared" si="102"/>
        <v>2.3362251718579921</v>
      </c>
      <c r="AM323" s="78">
        <f t="shared" si="103"/>
        <v>3.0178532999366547</v>
      </c>
      <c r="AN323" s="78">
        <f t="shared" si="104"/>
        <v>2.8278063951633832</v>
      </c>
      <c r="AO323" s="78">
        <f t="shared" si="105"/>
        <v>3.4954466458181686</v>
      </c>
      <c r="AP323" s="79">
        <f t="shared" si="106"/>
        <v>1.7426190819549416</v>
      </c>
      <c r="AQ323" s="1" t="str">
        <f t="shared" si="107"/>
        <v>Pampeana5</v>
      </c>
      <c r="AR323" s="1" t="str">
        <f t="shared" si="108"/>
        <v>Entre Ríos5</v>
      </c>
      <c r="AS323" s="1" t="str">
        <f t="shared" si="109"/>
        <v>Intermedias</v>
      </c>
      <c r="AT323" s="1" t="str">
        <f t="shared" si="110"/>
        <v>Pampeana</v>
      </c>
      <c r="AU323" s="1" t="str">
        <f t="shared" si="111"/>
        <v>IntermediasPampeana</v>
      </c>
    </row>
    <row r="324" spans="1:47" x14ac:dyDescent="0.25">
      <c r="A324" s="60" t="s">
        <v>1257</v>
      </c>
      <c r="B324" s="9" t="s">
        <v>512</v>
      </c>
      <c r="C324" s="9" t="s">
        <v>506</v>
      </c>
      <c r="D324" s="3" t="str">
        <f>VLOOKUP(C324,Regiones!B$4:C$27,2)</f>
        <v>Noroeste</v>
      </c>
      <c r="E324" s="10" t="s">
        <v>2</v>
      </c>
      <c r="F324" s="10"/>
      <c r="G324" s="10"/>
      <c r="H324" s="10" t="s">
        <v>4</v>
      </c>
      <c r="I324" s="10" t="s">
        <v>190</v>
      </c>
      <c r="J324" s="10" t="s">
        <v>200</v>
      </c>
      <c r="K324" s="58"/>
      <c r="L324" s="11" t="s">
        <v>200</v>
      </c>
      <c r="M324" s="289">
        <v>10</v>
      </c>
      <c r="N324" s="281" t="str">
        <f t="shared" si="112"/>
        <v>D10</v>
      </c>
      <c r="O324" s="282" t="str">
        <f>VLOOKUP(N324,'Adicional - Op 1'!$A$3:$B$79,2)</f>
        <v>D</v>
      </c>
      <c r="P324" s="293" t="str">
        <f t="shared" si="113"/>
        <v>D</v>
      </c>
      <c r="Q324" s="294" t="str">
        <f t="shared" si="114"/>
        <v>D10</v>
      </c>
      <c r="R324" s="282" t="str">
        <f>IF(OR(Q324='Adicional - Op 2'!$A$6,Q324='Adicional - Op 2'!$A$7, Q324='Adicional - Op 2'!$A$8,Q324='Adicional - Op 2'!$A$9,Q324='Adicional - Op 2'!$A$10,Q324='Adicional - Op 2'!$A$11,Q324='Adicional - Op 2'!$A$12,Q324='Adicional - Op 2'!$A$13,Q324='Adicional - Op 2'!$A$14), "A", "")</f>
        <v/>
      </c>
      <c r="S324" s="282" t="str">
        <f>IF(OR(Q324='Adicional - Op 2'!$A$15,Q324='Adicional - Op 2'!$A$16,Q324='Adicional - Op 2'!$A$17,Q324='Adicional - Op 2'!$A$18,Q324='Adicional - Op 2'!$A$19,Q324='Adicional - Op 2'!$A$20,Q324='Adicional - Op 2'!$A$21,Q324='Adicional - Op 2'!$A$22,Q324='Adicional - Op 2'!$A$23,Q324='Adicional - Op 2'!$A$24,Q324='Adicional - Op 2'!$A$25,Q324='Adicional - Op 2'!$A$26,Q324='Adicional - Op 2'!$A$27,Q324='Adicional - Op 2'!$A$28,Q324='Adicional - Op 2'!$A$29,Q324='Adicional - Op 2'!$A$30),"B","")</f>
        <v/>
      </c>
      <c r="T324" s="282" t="str">
        <f>IF(OR(Q324='Adicional - Op 2'!$A$31,Q324='Adicional - Op 2'!$A$32,Q324='Adicional - Op 2'!$A$33,Q324='Adicional - Op 2'!$A$34),"C","")</f>
        <v/>
      </c>
      <c r="U324" s="282" t="str">
        <f>IF(OR(Q324='Adicional - Op 2'!$A$35,Q324='Adicional - Op 2'!$A$36,Q324='Adicional - Op 2'!$A$37),"D","")</f>
        <v>D</v>
      </c>
      <c r="V324" s="282" t="str">
        <f>IF(OR(Q324='Adicional - Op 2'!$A$38,Q324='Adicional - Op 2'!$A$39,Q324='Adicional - Op 2'!$A$40,Q324='Adicional - Op 2'!$A$41,Q324='Adicional - Op 2'!$A$42,Q324='Adicional - Op 2'!$A$43),"E","")</f>
        <v/>
      </c>
      <c r="W324" s="282" t="str">
        <f>IF(OR(Q324='Adicional - Op 2'!$A$44,Q324='Adicional - Op 2'!$A$45),"F","")</f>
        <v/>
      </c>
      <c r="X324" s="295" t="str">
        <f t="shared" si="115"/>
        <v>D</v>
      </c>
      <c r="Y324" s="296" t="str">
        <f>IF(P324=X324, "OK", MAL)</f>
        <v>OK</v>
      </c>
      <c r="Z324" s="74">
        <v>10262</v>
      </c>
      <c r="AA324" s="12">
        <v>8431</v>
      </c>
      <c r="AB324" s="12">
        <v>7036</v>
      </c>
      <c r="AC324" s="12">
        <v>5672</v>
      </c>
      <c r="AD324" s="12">
        <v>5417</v>
      </c>
      <c r="AE324" s="13">
        <v>5934</v>
      </c>
      <c r="AF324" s="70" t="str">
        <f t="shared" si="96"/>
        <v>5</v>
      </c>
      <c r="AG324" s="61" t="str">
        <f t="shared" si="97"/>
        <v>6</v>
      </c>
      <c r="AH324" s="61" t="str">
        <f t="shared" si="98"/>
        <v>6</v>
      </c>
      <c r="AI324" s="61" t="str">
        <f t="shared" si="99"/>
        <v>6</v>
      </c>
      <c r="AJ324" s="61" t="str">
        <f t="shared" si="100"/>
        <v>6</v>
      </c>
      <c r="AK324" s="62" t="str">
        <f t="shared" si="101"/>
        <v>6</v>
      </c>
      <c r="AL324" s="77">
        <f t="shared" si="102"/>
        <v>2.2226903132037381</v>
      </c>
      <c r="AM324" s="78">
        <f t="shared" si="103"/>
        <v>1.7342153385830921</v>
      </c>
      <c r="AN324" s="78">
        <f t="shared" si="104"/>
        <v>2.0616657851631621</v>
      </c>
      <c r="AO324" s="78">
        <f t="shared" si="105"/>
        <v>0.46105593273327677</v>
      </c>
      <c r="AP324" s="79">
        <f t="shared" si="106"/>
        <v>-0.90742150612391548</v>
      </c>
      <c r="AQ324" s="1" t="str">
        <f t="shared" si="107"/>
        <v>Noroeste5</v>
      </c>
      <c r="AR324" s="1" t="str">
        <f t="shared" si="108"/>
        <v>Tucumán5</v>
      </c>
      <c r="AS324" s="1" t="str">
        <f t="shared" si="109"/>
        <v>Intermedias</v>
      </c>
      <c r="AT324" s="1" t="str">
        <f t="shared" si="110"/>
        <v>Resto Extra Pampeana</v>
      </c>
      <c r="AU324" s="1" t="str">
        <f t="shared" si="111"/>
        <v>IntermediasResto Extra Pampeana</v>
      </c>
    </row>
    <row r="325" spans="1:47" x14ac:dyDescent="0.25">
      <c r="A325" s="5" t="s">
        <v>492</v>
      </c>
      <c r="B325" s="6" t="s">
        <v>492</v>
      </c>
      <c r="C325" s="6" t="s">
        <v>486</v>
      </c>
      <c r="D325" s="3" t="str">
        <f>VLOOKUP(C325,Regiones!B$4:C$27,2)</f>
        <v>Noroeste</v>
      </c>
      <c r="E325" s="16"/>
      <c r="F325" s="16"/>
      <c r="G325" s="16"/>
      <c r="H325" s="16" t="s">
        <v>4</v>
      </c>
      <c r="I325" s="16" t="s">
        <v>203</v>
      </c>
      <c r="J325" s="16" t="s">
        <v>6</v>
      </c>
      <c r="K325" s="58"/>
      <c r="L325" s="4" t="s">
        <v>6</v>
      </c>
      <c r="M325" s="289">
        <v>10</v>
      </c>
      <c r="N325" s="281" t="str">
        <f t="shared" si="112"/>
        <v>F10</v>
      </c>
      <c r="O325" s="282" t="str">
        <f>VLOOKUP(N325,'Adicional - Op 1'!$A$3:$B$79,2)</f>
        <v>F</v>
      </c>
      <c r="P325" s="293" t="str">
        <f t="shared" si="113"/>
        <v>F</v>
      </c>
      <c r="Q325" s="294" t="str">
        <f t="shared" si="114"/>
        <v>F10</v>
      </c>
      <c r="R325" s="282" t="str">
        <f>IF(OR(Q325='Adicional - Op 2'!$A$6,Q325='Adicional - Op 2'!$A$7, Q325='Adicional - Op 2'!$A$8,Q325='Adicional - Op 2'!$A$9,Q325='Adicional - Op 2'!$A$10,Q325='Adicional - Op 2'!$A$11,Q325='Adicional - Op 2'!$A$12,Q325='Adicional - Op 2'!$A$13,Q325='Adicional - Op 2'!$A$14), "A", "")</f>
        <v/>
      </c>
      <c r="S325" s="282" t="str">
        <f>IF(OR(Q325='Adicional - Op 2'!$A$15,Q325='Adicional - Op 2'!$A$16,Q325='Adicional - Op 2'!$A$17,Q325='Adicional - Op 2'!$A$18,Q325='Adicional - Op 2'!$A$19,Q325='Adicional - Op 2'!$A$20,Q325='Adicional - Op 2'!$A$21,Q325='Adicional - Op 2'!$A$22,Q325='Adicional - Op 2'!$A$23,Q325='Adicional - Op 2'!$A$24,Q325='Adicional - Op 2'!$A$25,Q325='Adicional - Op 2'!$A$26,Q325='Adicional - Op 2'!$A$27,Q325='Adicional - Op 2'!$A$28,Q325='Adicional - Op 2'!$A$29,Q325='Adicional - Op 2'!$A$30),"B","")</f>
        <v/>
      </c>
      <c r="T325" s="282" t="str">
        <f>IF(OR(Q325='Adicional - Op 2'!$A$31,Q325='Adicional - Op 2'!$A$32,Q325='Adicional - Op 2'!$A$33,Q325='Adicional - Op 2'!$A$34),"C","")</f>
        <v/>
      </c>
      <c r="U325" s="282" t="str">
        <f>IF(OR(Q325='Adicional - Op 2'!$A$35,Q325='Adicional - Op 2'!$A$36,Q325='Adicional - Op 2'!$A$37),"D","")</f>
        <v/>
      </c>
      <c r="V325" s="282" t="str">
        <f>IF(OR(Q325='Adicional - Op 2'!$A$38,Q325='Adicional - Op 2'!$A$39,Q325='Adicional - Op 2'!$A$40,Q325='Adicional - Op 2'!$A$41,Q325='Adicional - Op 2'!$A$42,Q325='Adicional - Op 2'!$A$43),"E","")</f>
        <v/>
      </c>
      <c r="W325" s="282" t="str">
        <f>IF(OR(Q325='Adicional - Op 2'!$A$44,Q325='Adicional - Op 2'!$A$45),"F","")</f>
        <v>F</v>
      </c>
      <c r="X325" s="295" t="str">
        <f t="shared" si="115"/>
        <v>F</v>
      </c>
      <c r="Y325" s="296" t="str">
        <f>IF(P325=X325, "OK", MAL)</f>
        <v>OK</v>
      </c>
      <c r="Z325" s="73">
        <v>10256</v>
      </c>
      <c r="AA325" s="17">
        <v>7985</v>
      </c>
      <c r="AB325" s="17">
        <v>6158</v>
      </c>
      <c r="AC325" s="17">
        <v>3991</v>
      </c>
      <c r="AD325" s="17">
        <v>2918</v>
      </c>
      <c r="AE325" s="20">
        <v>2530</v>
      </c>
      <c r="AF325" s="70" t="str">
        <f t="shared" si="96"/>
        <v>5</v>
      </c>
      <c r="AG325" s="61" t="str">
        <f t="shared" si="97"/>
        <v>6</v>
      </c>
      <c r="AH325" s="61" t="str">
        <f t="shared" si="98"/>
        <v>6</v>
      </c>
      <c r="AI325" s="61" t="str">
        <f t="shared" si="99"/>
        <v>7</v>
      </c>
      <c r="AJ325" s="61" t="str">
        <f t="shared" si="100"/>
        <v>7</v>
      </c>
      <c r="AK325" s="62" t="str">
        <f t="shared" si="101"/>
        <v>7</v>
      </c>
      <c r="AL325" s="77">
        <f t="shared" si="102"/>
        <v>2.8393167329639981</v>
      </c>
      <c r="AM325" s="78">
        <f t="shared" si="103"/>
        <v>2.5004525571474239</v>
      </c>
      <c r="AN325" s="78">
        <f t="shared" si="104"/>
        <v>4.1926125396970235</v>
      </c>
      <c r="AO325" s="78">
        <f t="shared" si="105"/>
        <v>3.1809789525821155</v>
      </c>
      <c r="AP325" s="79">
        <f t="shared" si="106"/>
        <v>1.4370187257900207</v>
      </c>
      <c r="AQ325" s="1" t="str">
        <f t="shared" si="107"/>
        <v>Noroeste5</v>
      </c>
      <c r="AR325" s="1" t="str">
        <f t="shared" si="108"/>
        <v>Jujuy5</v>
      </c>
      <c r="AS325" s="1" t="str">
        <f t="shared" si="109"/>
        <v>Intermedias</v>
      </c>
      <c r="AT325" s="1" t="str">
        <f t="shared" si="110"/>
        <v>Resto Extra Pampeana</v>
      </c>
      <c r="AU325" s="1" t="str">
        <f t="shared" si="111"/>
        <v>IntermediasResto Extra Pampeana</v>
      </c>
    </row>
    <row r="326" spans="1:47" x14ac:dyDescent="0.25">
      <c r="A326" s="60" t="s">
        <v>218</v>
      </c>
      <c r="B326" s="9" t="s">
        <v>219</v>
      </c>
      <c r="C326" s="9" t="s">
        <v>199</v>
      </c>
      <c r="D326" s="3" t="str">
        <f>VLOOKUP(C326,Regiones!B$4:C$27,2)</f>
        <v>Noreste</v>
      </c>
      <c r="E326" s="10"/>
      <c r="F326" s="10"/>
      <c r="G326" s="10"/>
      <c r="H326" s="10" t="s">
        <v>4</v>
      </c>
      <c r="I326" s="10" t="s">
        <v>203</v>
      </c>
      <c r="J326" s="10" t="s">
        <v>6</v>
      </c>
      <c r="K326" s="58"/>
      <c r="L326" s="11" t="s">
        <v>6</v>
      </c>
      <c r="M326" s="289">
        <v>10</v>
      </c>
      <c r="N326" s="281" t="str">
        <f t="shared" si="112"/>
        <v>F10</v>
      </c>
      <c r="O326" s="282" t="str">
        <f>VLOOKUP(N326,'Adicional - Op 1'!$A$3:$B$79,2)</f>
        <v>F</v>
      </c>
      <c r="P326" s="293" t="str">
        <f t="shared" si="113"/>
        <v>F</v>
      </c>
      <c r="Q326" s="294" t="str">
        <f t="shared" si="114"/>
        <v>F10</v>
      </c>
      <c r="R326" s="282" t="str">
        <f>IF(OR(Q326='Adicional - Op 2'!$A$6,Q326='Adicional - Op 2'!$A$7, Q326='Adicional - Op 2'!$A$8,Q326='Adicional - Op 2'!$A$9,Q326='Adicional - Op 2'!$A$10,Q326='Adicional - Op 2'!$A$11,Q326='Adicional - Op 2'!$A$12,Q326='Adicional - Op 2'!$A$13,Q326='Adicional - Op 2'!$A$14), "A", "")</f>
        <v/>
      </c>
      <c r="S326" s="282" t="str">
        <f>IF(OR(Q326='Adicional - Op 2'!$A$15,Q326='Adicional - Op 2'!$A$16,Q326='Adicional - Op 2'!$A$17,Q326='Adicional - Op 2'!$A$18,Q326='Adicional - Op 2'!$A$19,Q326='Adicional - Op 2'!$A$20,Q326='Adicional - Op 2'!$A$21,Q326='Adicional - Op 2'!$A$22,Q326='Adicional - Op 2'!$A$23,Q326='Adicional - Op 2'!$A$24,Q326='Adicional - Op 2'!$A$25,Q326='Adicional - Op 2'!$A$26,Q326='Adicional - Op 2'!$A$27,Q326='Adicional - Op 2'!$A$28,Q326='Adicional - Op 2'!$A$29,Q326='Adicional - Op 2'!$A$30),"B","")</f>
        <v/>
      </c>
      <c r="T326" s="282" t="str">
        <f>IF(OR(Q326='Adicional - Op 2'!$A$31,Q326='Adicional - Op 2'!$A$32,Q326='Adicional - Op 2'!$A$33,Q326='Adicional - Op 2'!$A$34),"C","")</f>
        <v/>
      </c>
      <c r="U326" s="282" t="str">
        <f>IF(OR(Q326='Adicional - Op 2'!$A$35,Q326='Adicional - Op 2'!$A$36,Q326='Adicional - Op 2'!$A$37),"D","")</f>
        <v/>
      </c>
      <c r="V326" s="282" t="str">
        <f>IF(OR(Q326='Adicional - Op 2'!$A$38,Q326='Adicional - Op 2'!$A$39,Q326='Adicional - Op 2'!$A$40,Q326='Adicional - Op 2'!$A$41,Q326='Adicional - Op 2'!$A$42,Q326='Adicional - Op 2'!$A$43),"E","")</f>
        <v/>
      </c>
      <c r="W326" s="282" t="str">
        <f>IF(OR(Q326='Adicional - Op 2'!$A$44,Q326='Adicional - Op 2'!$A$45),"F","")</f>
        <v>F</v>
      </c>
      <c r="X326" s="295" t="str">
        <f t="shared" si="115"/>
        <v>F</v>
      </c>
      <c r="Y326" s="296" t="str">
        <f>IF(P326=X326, "OK", MAL)</f>
        <v>OK</v>
      </c>
      <c r="Z326" s="74">
        <v>10224</v>
      </c>
      <c r="AA326" s="12">
        <v>8805</v>
      </c>
      <c r="AB326" s="12">
        <v>5552</v>
      </c>
      <c r="AC326" s="12">
        <v>3413</v>
      </c>
      <c r="AD326" s="12">
        <v>3278</v>
      </c>
      <c r="AE326" s="13">
        <v>3345</v>
      </c>
      <c r="AF326" s="70" t="str">
        <f t="shared" si="96"/>
        <v>5</v>
      </c>
      <c r="AG326" s="61" t="str">
        <f t="shared" si="97"/>
        <v>6</v>
      </c>
      <c r="AH326" s="61" t="str">
        <f t="shared" si="98"/>
        <v>6</v>
      </c>
      <c r="AI326" s="61" t="str">
        <f t="shared" si="99"/>
        <v>7</v>
      </c>
      <c r="AJ326" s="61" t="str">
        <f t="shared" si="100"/>
        <v>7</v>
      </c>
      <c r="AK326" s="62" t="str">
        <f t="shared" si="101"/>
        <v>7</v>
      </c>
      <c r="AL326" s="77">
        <f t="shared" si="102"/>
        <v>1.6853891158164178</v>
      </c>
      <c r="AM326" s="78">
        <f t="shared" si="103"/>
        <v>4.4811667062959994</v>
      </c>
      <c r="AN326" s="78">
        <f t="shared" si="104"/>
        <v>4.7154387619137736</v>
      </c>
      <c r="AO326" s="78">
        <f t="shared" si="105"/>
        <v>0.40439738444884804</v>
      </c>
      <c r="AP326" s="79">
        <f t="shared" si="106"/>
        <v>-0.20212757910844872</v>
      </c>
      <c r="AQ326" s="1" t="str">
        <f t="shared" si="107"/>
        <v>Noreste5</v>
      </c>
      <c r="AR326" s="1" t="str">
        <f t="shared" si="108"/>
        <v>Chaco5</v>
      </c>
      <c r="AS326" s="1" t="str">
        <f t="shared" si="109"/>
        <v>Intermedias</v>
      </c>
      <c r="AT326" s="1" t="str">
        <f t="shared" si="110"/>
        <v>Resto Extra Pampeana</v>
      </c>
      <c r="AU326" s="1" t="str">
        <f t="shared" si="111"/>
        <v>IntermediasResto Extra Pampeana</v>
      </c>
    </row>
    <row r="327" spans="1:47" x14ac:dyDescent="0.25">
      <c r="A327" s="5" t="s">
        <v>115</v>
      </c>
      <c r="B327" s="6" t="s">
        <v>41</v>
      </c>
      <c r="C327" s="6" t="s">
        <v>36</v>
      </c>
      <c r="D327" s="3" t="str">
        <f>VLOOKUP(C327,Regiones!B$4:C$27,2)</f>
        <v>Pampeana</v>
      </c>
      <c r="E327" s="16"/>
      <c r="F327" s="16"/>
      <c r="G327" s="16"/>
      <c r="H327" s="16"/>
      <c r="I327" s="16" t="s">
        <v>203</v>
      </c>
      <c r="J327" s="16" t="s">
        <v>6</v>
      </c>
      <c r="K327" s="58"/>
      <c r="L327" s="4" t="s">
        <v>6</v>
      </c>
      <c r="M327" s="289">
        <v>10</v>
      </c>
      <c r="N327" s="281" t="str">
        <f t="shared" si="112"/>
        <v>F10</v>
      </c>
      <c r="O327" s="282" t="str">
        <f>VLOOKUP(N327,'Adicional - Op 1'!$A$3:$B$79,2)</f>
        <v>F</v>
      </c>
      <c r="P327" s="293" t="str">
        <f t="shared" si="113"/>
        <v>F</v>
      </c>
      <c r="Q327" s="294" t="str">
        <f t="shared" si="114"/>
        <v>F10</v>
      </c>
      <c r="R327" s="282" t="str">
        <f>IF(OR(Q327='Adicional - Op 2'!$A$6,Q327='Adicional - Op 2'!$A$7, Q327='Adicional - Op 2'!$A$8,Q327='Adicional - Op 2'!$A$9,Q327='Adicional - Op 2'!$A$10,Q327='Adicional - Op 2'!$A$11,Q327='Adicional - Op 2'!$A$12,Q327='Adicional - Op 2'!$A$13,Q327='Adicional - Op 2'!$A$14), "A", "")</f>
        <v/>
      </c>
      <c r="S327" s="282" t="str">
        <f>IF(OR(Q327='Adicional - Op 2'!$A$15,Q327='Adicional - Op 2'!$A$16,Q327='Adicional - Op 2'!$A$17,Q327='Adicional - Op 2'!$A$18,Q327='Adicional - Op 2'!$A$19,Q327='Adicional - Op 2'!$A$20,Q327='Adicional - Op 2'!$A$21,Q327='Adicional - Op 2'!$A$22,Q327='Adicional - Op 2'!$A$23,Q327='Adicional - Op 2'!$A$24,Q327='Adicional - Op 2'!$A$25,Q327='Adicional - Op 2'!$A$26,Q327='Adicional - Op 2'!$A$27,Q327='Adicional - Op 2'!$A$28,Q327='Adicional - Op 2'!$A$29,Q327='Adicional - Op 2'!$A$30),"B","")</f>
        <v/>
      </c>
      <c r="T327" s="282" t="str">
        <f>IF(OR(Q327='Adicional - Op 2'!$A$31,Q327='Adicional - Op 2'!$A$32,Q327='Adicional - Op 2'!$A$33,Q327='Adicional - Op 2'!$A$34),"C","")</f>
        <v/>
      </c>
      <c r="U327" s="282" t="str">
        <f>IF(OR(Q327='Adicional - Op 2'!$A$35,Q327='Adicional - Op 2'!$A$36,Q327='Adicional - Op 2'!$A$37),"D","")</f>
        <v/>
      </c>
      <c r="V327" s="282" t="str">
        <f>IF(OR(Q327='Adicional - Op 2'!$A$38,Q327='Adicional - Op 2'!$A$39,Q327='Adicional - Op 2'!$A$40,Q327='Adicional - Op 2'!$A$41,Q327='Adicional - Op 2'!$A$42,Q327='Adicional - Op 2'!$A$43),"E","")</f>
        <v/>
      </c>
      <c r="W327" s="282" t="str">
        <f>IF(OR(Q327='Adicional - Op 2'!$A$44,Q327='Adicional - Op 2'!$A$45),"F","")</f>
        <v>F</v>
      </c>
      <c r="X327" s="295" t="str">
        <f t="shared" si="115"/>
        <v>F</v>
      </c>
      <c r="Y327" s="296" t="str">
        <f>IF(P327=X327, "OK", MAL)</f>
        <v>OK</v>
      </c>
      <c r="Z327" s="73">
        <v>10219</v>
      </c>
      <c r="AA327" s="17">
        <v>8375</v>
      </c>
      <c r="AB327" s="17">
        <v>6651</v>
      </c>
      <c r="AC327" s="17">
        <v>4389</v>
      </c>
      <c r="AD327" s="17">
        <v>3505</v>
      </c>
      <c r="AE327" s="20">
        <v>2763</v>
      </c>
      <c r="AF327" s="70" t="str">
        <f t="shared" si="96"/>
        <v>5</v>
      </c>
      <c r="AG327" s="61" t="str">
        <f t="shared" si="97"/>
        <v>6</v>
      </c>
      <c r="AH327" s="61" t="str">
        <f t="shared" si="98"/>
        <v>6</v>
      </c>
      <c r="AI327" s="61" t="str">
        <f t="shared" si="99"/>
        <v>7</v>
      </c>
      <c r="AJ327" s="61" t="str">
        <f t="shared" si="100"/>
        <v>7</v>
      </c>
      <c r="AK327" s="62" t="str">
        <f t="shared" si="101"/>
        <v>7</v>
      </c>
      <c r="AL327" s="77">
        <f t="shared" si="102"/>
        <v>2.2508830943278304</v>
      </c>
      <c r="AM327" s="78">
        <f t="shared" si="103"/>
        <v>2.2150879015821014</v>
      </c>
      <c r="AN327" s="78">
        <f t="shared" si="104"/>
        <v>4.0147252924293015</v>
      </c>
      <c r="AO327" s="78">
        <f t="shared" si="105"/>
        <v>2.2745920459180118</v>
      </c>
      <c r="AP327" s="79">
        <f t="shared" si="106"/>
        <v>2.4072523106631696</v>
      </c>
      <c r="AQ327" s="1" t="str">
        <f t="shared" si="107"/>
        <v>Pampeana5</v>
      </c>
      <c r="AR327" s="1" t="str">
        <f t="shared" si="108"/>
        <v>Buenos Aires5</v>
      </c>
      <c r="AS327" s="1" t="str">
        <f t="shared" si="109"/>
        <v>Intermedias</v>
      </c>
      <c r="AT327" s="1" t="str">
        <f t="shared" si="110"/>
        <v>Pampeana</v>
      </c>
      <c r="AU327" s="1" t="str">
        <f t="shared" si="111"/>
        <v>IntermediasPampeana</v>
      </c>
    </row>
    <row r="328" spans="1:47" x14ac:dyDescent="0.25">
      <c r="A328" s="5" t="s">
        <v>1307</v>
      </c>
      <c r="B328" s="6" t="s">
        <v>688</v>
      </c>
      <c r="C328" s="6" t="s">
        <v>687</v>
      </c>
      <c r="D328" s="3" t="str">
        <f>VLOOKUP(C328,Regiones!B$4:C$27,2)</f>
        <v>Noroeste</v>
      </c>
      <c r="E328" s="16"/>
      <c r="F328" s="16"/>
      <c r="G328" s="16"/>
      <c r="H328" s="16" t="s">
        <v>4</v>
      </c>
      <c r="I328" s="16" t="s">
        <v>203</v>
      </c>
      <c r="J328" s="16" t="s">
        <v>6</v>
      </c>
      <c r="K328" s="58"/>
      <c r="L328" s="4" t="s">
        <v>6</v>
      </c>
      <c r="M328" s="289">
        <v>10</v>
      </c>
      <c r="N328" s="281" t="str">
        <f t="shared" si="112"/>
        <v>F10</v>
      </c>
      <c r="O328" s="282" t="str">
        <f>VLOOKUP(N328,'Adicional - Op 1'!$A$3:$B$79,2)</f>
        <v>F</v>
      </c>
      <c r="P328" s="293" t="str">
        <f t="shared" si="113"/>
        <v>F</v>
      </c>
      <c r="Q328" s="294" t="str">
        <f t="shared" si="114"/>
        <v>F10</v>
      </c>
      <c r="R328" s="282" t="str">
        <f>IF(OR(Q328='Adicional - Op 2'!$A$6,Q328='Adicional - Op 2'!$A$7, Q328='Adicional - Op 2'!$A$8,Q328='Adicional - Op 2'!$A$9,Q328='Adicional - Op 2'!$A$10,Q328='Adicional - Op 2'!$A$11,Q328='Adicional - Op 2'!$A$12,Q328='Adicional - Op 2'!$A$13,Q328='Adicional - Op 2'!$A$14), "A", "")</f>
        <v/>
      </c>
      <c r="S328" s="282" t="str">
        <f>IF(OR(Q328='Adicional - Op 2'!$A$15,Q328='Adicional - Op 2'!$A$16,Q328='Adicional - Op 2'!$A$17,Q328='Adicional - Op 2'!$A$18,Q328='Adicional - Op 2'!$A$19,Q328='Adicional - Op 2'!$A$20,Q328='Adicional - Op 2'!$A$21,Q328='Adicional - Op 2'!$A$22,Q328='Adicional - Op 2'!$A$23,Q328='Adicional - Op 2'!$A$24,Q328='Adicional - Op 2'!$A$25,Q328='Adicional - Op 2'!$A$26,Q328='Adicional - Op 2'!$A$27,Q328='Adicional - Op 2'!$A$28,Q328='Adicional - Op 2'!$A$29,Q328='Adicional - Op 2'!$A$30),"B","")</f>
        <v/>
      </c>
      <c r="T328" s="282" t="str">
        <f>IF(OR(Q328='Adicional - Op 2'!$A$31,Q328='Adicional - Op 2'!$A$32,Q328='Adicional - Op 2'!$A$33,Q328='Adicional - Op 2'!$A$34),"C","")</f>
        <v/>
      </c>
      <c r="U328" s="282" t="str">
        <f>IF(OR(Q328='Adicional - Op 2'!$A$35,Q328='Adicional - Op 2'!$A$36,Q328='Adicional - Op 2'!$A$37),"D","")</f>
        <v/>
      </c>
      <c r="V328" s="282" t="str">
        <f>IF(OR(Q328='Adicional - Op 2'!$A$38,Q328='Adicional - Op 2'!$A$39,Q328='Adicional - Op 2'!$A$40,Q328='Adicional - Op 2'!$A$41,Q328='Adicional - Op 2'!$A$42,Q328='Adicional - Op 2'!$A$43),"E","")</f>
        <v/>
      </c>
      <c r="W328" s="282" t="str">
        <f>IF(OR(Q328='Adicional - Op 2'!$A$44,Q328='Adicional - Op 2'!$A$45),"F","")</f>
        <v>F</v>
      </c>
      <c r="X328" s="295" t="str">
        <f t="shared" si="115"/>
        <v>F</v>
      </c>
      <c r="Y328" s="296" t="str">
        <f>IF(P328=X328, "OK", MAL)</f>
        <v>OK</v>
      </c>
      <c r="Z328" s="74">
        <v>10196</v>
      </c>
      <c r="AA328" s="17">
        <v>8755</v>
      </c>
      <c r="AB328" s="12">
        <v>8473</v>
      </c>
      <c r="AC328" s="12">
        <v>6255</v>
      </c>
      <c r="AD328" s="12">
        <v>2786</v>
      </c>
      <c r="AE328" s="13">
        <v>1071</v>
      </c>
      <c r="AF328" s="70" t="str">
        <f t="shared" ref="AF328:AF391" si="116">IF(Z328="","",IF($D328="gba","GBA",IF(AND(Z328&gt;=1000000,Z328&lt;10000000),"1",IF(Z328&gt;=500000,"2",IF(Z328&gt;=100000,"3",IF(Z328&gt;=50000,"4",IF(Z328&gt;=10000,"5",IF(Z328&gt;=5000,"6","7"))))))))</f>
        <v>5</v>
      </c>
      <c r="AG328" s="61" t="str">
        <f t="shared" ref="AG328:AG391" si="117">IF(AA328="","",IF($D328="gba","GBA",IF(AND(AA328&gt;=1000000,AA328&lt;10000000),"1",IF(AA328&gt;=500000,"2",IF(AA328&gt;=100000,"3",IF(AA328&gt;=50000,"4",IF(AA328&gt;=10000,"5",IF(AA328&gt;=5000,"6","7"))))))))</f>
        <v>6</v>
      </c>
      <c r="AH328" s="61" t="str">
        <f t="shared" ref="AH328:AH391" si="118">IF(AB328="","",IF($D328="gba","GBA",IF(AND(AB328&gt;=1000000,AB328&lt;10000000),"1",IF(AB328&gt;=500000,"2",IF(AB328&gt;=100000,"3",IF(AB328&gt;=50000,"4",IF(AB328&gt;=10000,"5",IF(AB328&gt;=5000,"6","7"))))))))</f>
        <v>6</v>
      </c>
      <c r="AI328" s="61" t="str">
        <f t="shared" ref="AI328:AI391" si="119">IF(AC328="","",IF($D328="gba","GBA",IF(AND(AC328&gt;=1000000,AC328&lt;10000000),"1",IF(AC328&gt;=500000,"2",IF(AC328&gt;=100000,"3",IF(AC328&gt;=50000,"4",IF(AC328&gt;=10000,"5",IF(AC328&gt;=5000,"6","7"))))))))</f>
        <v>6</v>
      </c>
      <c r="AJ328" s="61" t="str">
        <f t="shared" ref="AJ328:AJ391" si="120">IF(AD328="","",IF($D328="gba","GBA",IF(AND(AD328&gt;=1000000,AD328&lt;10000000),"1",IF(AD328&gt;=500000,"2",IF(AD328&gt;=100000,"3",IF(AD328&gt;=50000,"4",IF(AD328&gt;=10000,"5",IF(AD328&gt;=5000,"6","7"))))))))</f>
        <v>7</v>
      </c>
      <c r="AK328" s="62" t="str">
        <f t="shared" ref="AK328:AK391" si="121">IF(AE328="","",IF($D328="gba","GBA",IF(AND(AE328&gt;=1000000,AE328&lt;10000000),"1",IF(AE328&gt;=500000,"2",IF(AE328&gt;=100000,"3",IF(AE328&gt;=50000,"4",IF(AE328&gt;=10000,"5",IF(AE328&gt;=5000,"6","7"))))))))</f>
        <v>7</v>
      </c>
      <c r="AL328" s="77">
        <f t="shared" ref="AL328:AL391" si="122">IF(OR(Z328="",AA328=""),"",RATE(8.94,,-AA328,Z328)*100)</f>
        <v>1.7189754658937164</v>
      </c>
      <c r="AM328" s="78">
        <f t="shared" ref="AM328:AM391" si="123">IF(OR(AA328="",AB328=""),"",RATE(10.52,,-AB328,AA328)*100)</f>
        <v>0.31170464464234354</v>
      </c>
      <c r="AN328" s="78">
        <f t="shared" ref="AN328:AN391" si="124">IF(OR(AB328="",AC328=""),"",RATE(10.56,,-AC328,AB328)*100)</f>
        <v>2.9157865088480013</v>
      </c>
      <c r="AO328" s="78">
        <f t="shared" ref="AO328:AO391" si="125">IF(OR(AC328="",AD328=""),"",RATE(10,,-AD328,AC328)*100)</f>
        <v>8.4237989962399347</v>
      </c>
      <c r="AP328" s="79">
        <f t="shared" ref="AP328:AP391" si="126">IF(OR(AD328="",AE328=""),"",RATE(10,,-AE328,AD328)*100)</f>
        <v>10.032039809557363</v>
      </c>
      <c r="AQ328" s="1" t="str">
        <f t="shared" ref="AQ328:AQ391" si="127">CONCATENATE(D328,AF328)</f>
        <v>Noroeste5</v>
      </c>
      <c r="AR328" s="1" t="str">
        <f t="shared" ref="AR328:AR391" si="128">CONCATENATE(C328,AF328)</f>
        <v>Salta5</v>
      </c>
      <c r="AS328" s="1" t="str">
        <f t="shared" ref="AS328:AS391" si="129">IF(AF328="GBA","GBA",IF(AF328&lt;"3","Grandes",IF(AF328="7","Pequeñas","Intermedias")))</f>
        <v>Intermedias</v>
      </c>
      <c r="AT328" s="1" t="str">
        <f t="shared" ref="AT328:AT391" si="130">IF(D328="GBA","GBA",IF(D328="Comahue","Comahue",IF(D328="Patagonia","Patagonia",IF(D328="Pampeana","Pampeana","Resto Extra Pampeana"))))</f>
        <v>Resto Extra Pampeana</v>
      </c>
      <c r="AU328" s="1" t="str">
        <f t="shared" si="111"/>
        <v>IntermediasResto Extra Pampeana</v>
      </c>
    </row>
    <row r="329" spans="1:47" x14ac:dyDescent="0.25">
      <c r="A329" s="5" t="s">
        <v>1379</v>
      </c>
      <c r="B329" s="6" t="s">
        <v>37</v>
      </c>
      <c r="C329" s="6" t="s">
        <v>36</v>
      </c>
      <c r="D329" s="3" t="str">
        <f>VLOOKUP(C329,Regiones!B$4:C$27,2)</f>
        <v>Pampeana</v>
      </c>
      <c r="E329" s="16"/>
      <c r="F329" s="16"/>
      <c r="G329" s="16"/>
      <c r="H329" s="16"/>
      <c r="I329" s="16" t="s">
        <v>203</v>
      </c>
      <c r="J329" s="16" t="s">
        <v>6</v>
      </c>
      <c r="K329" s="58"/>
      <c r="L329" s="4" t="s">
        <v>6</v>
      </c>
      <c r="M329" s="289">
        <v>10</v>
      </c>
      <c r="N329" s="281" t="str">
        <f t="shared" si="112"/>
        <v>F10</v>
      </c>
      <c r="O329" s="282" t="str">
        <f>VLOOKUP(N329,'Adicional - Op 1'!$A$3:$B$79,2)</f>
        <v>F</v>
      </c>
      <c r="P329" s="293" t="str">
        <f t="shared" si="113"/>
        <v>F</v>
      </c>
      <c r="Q329" s="294" t="str">
        <f t="shared" si="114"/>
        <v>F10</v>
      </c>
      <c r="R329" s="282" t="str">
        <f>IF(OR(Q329='Adicional - Op 2'!$A$6,Q329='Adicional - Op 2'!$A$7, Q329='Adicional - Op 2'!$A$8,Q329='Adicional - Op 2'!$A$9,Q329='Adicional - Op 2'!$A$10,Q329='Adicional - Op 2'!$A$11,Q329='Adicional - Op 2'!$A$12,Q329='Adicional - Op 2'!$A$13,Q329='Adicional - Op 2'!$A$14), "A", "")</f>
        <v/>
      </c>
      <c r="S329" s="282" t="str">
        <f>IF(OR(Q329='Adicional - Op 2'!$A$15,Q329='Adicional - Op 2'!$A$16,Q329='Adicional - Op 2'!$A$17,Q329='Adicional - Op 2'!$A$18,Q329='Adicional - Op 2'!$A$19,Q329='Adicional - Op 2'!$A$20,Q329='Adicional - Op 2'!$A$21,Q329='Adicional - Op 2'!$A$22,Q329='Adicional - Op 2'!$A$23,Q329='Adicional - Op 2'!$A$24,Q329='Adicional - Op 2'!$A$25,Q329='Adicional - Op 2'!$A$26,Q329='Adicional - Op 2'!$A$27,Q329='Adicional - Op 2'!$A$28,Q329='Adicional - Op 2'!$A$29,Q329='Adicional - Op 2'!$A$30),"B","")</f>
        <v/>
      </c>
      <c r="T329" s="282" t="str">
        <f>IF(OR(Q329='Adicional - Op 2'!$A$31,Q329='Adicional - Op 2'!$A$32,Q329='Adicional - Op 2'!$A$33,Q329='Adicional - Op 2'!$A$34),"C","")</f>
        <v/>
      </c>
      <c r="U329" s="282" t="str">
        <f>IF(OR(Q329='Adicional - Op 2'!$A$35,Q329='Adicional - Op 2'!$A$36,Q329='Adicional - Op 2'!$A$37),"D","")</f>
        <v/>
      </c>
      <c r="V329" s="282" t="str">
        <f>IF(OR(Q329='Adicional - Op 2'!$A$38,Q329='Adicional - Op 2'!$A$39,Q329='Adicional - Op 2'!$A$40,Q329='Adicional - Op 2'!$A$41,Q329='Adicional - Op 2'!$A$42,Q329='Adicional - Op 2'!$A$43),"E","")</f>
        <v/>
      </c>
      <c r="W329" s="282" t="str">
        <f>IF(OR(Q329='Adicional - Op 2'!$A$44,Q329='Adicional - Op 2'!$A$45),"F","")</f>
        <v>F</v>
      </c>
      <c r="X329" s="295" t="str">
        <f t="shared" si="115"/>
        <v>F</v>
      </c>
      <c r="Y329" s="296" t="str">
        <f>IF(P329=X329, "OK", MAL)</f>
        <v>OK</v>
      </c>
      <c r="Z329" s="73">
        <v>10152</v>
      </c>
      <c r="AA329" s="17">
        <v>9597</v>
      </c>
      <c r="AB329" s="17">
        <v>6185</v>
      </c>
      <c r="AC329" s="17">
        <v>5150</v>
      </c>
      <c r="AD329" s="17">
        <v>3000</v>
      </c>
      <c r="AE329" s="20">
        <v>1300</v>
      </c>
      <c r="AF329" s="70" t="str">
        <f t="shared" si="116"/>
        <v>5</v>
      </c>
      <c r="AG329" s="61" t="str">
        <f t="shared" si="117"/>
        <v>6</v>
      </c>
      <c r="AH329" s="61" t="str">
        <f t="shared" si="118"/>
        <v>6</v>
      </c>
      <c r="AI329" s="61" t="str">
        <f t="shared" si="119"/>
        <v>6</v>
      </c>
      <c r="AJ329" s="61" t="str">
        <f t="shared" si="120"/>
        <v>7</v>
      </c>
      <c r="AK329" s="62" t="str">
        <f t="shared" si="121"/>
        <v>7</v>
      </c>
      <c r="AL329" s="77">
        <f t="shared" si="122"/>
        <v>0.63084256523136972</v>
      </c>
      <c r="AM329" s="78">
        <f t="shared" si="123"/>
        <v>4.2645041067858216</v>
      </c>
      <c r="AN329" s="78">
        <f t="shared" si="124"/>
        <v>1.7493127114737845</v>
      </c>
      <c r="AO329" s="78">
        <f t="shared" si="125"/>
        <v>5.552517850816745</v>
      </c>
      <c r="AP329" s="79">
        <f t="shared" si="126"/>
        <v>8.7220894624937841</v>
      </c>
      <c r="AQ329" s="1" t="str">
        <f t="shared" si="127"/>
        <v>Pampeana5</v>
      </c>
      <c r="AR329" s="1" t="str">
        <f t="shared" si="128"/>
        <v>Buenos Aires5</v>
      </c>
      <c r="AS329" s="1" t="str">
        <f t="shared" si="129"/>
        <v>Intermedias</v>
      </c>
      <c r="AT329" s="1" t="str">
        <f t="shared" si="130"/>
        <v>Pampeana</v>
      </c>
      <c r="AU329" s="1" t="str">
        <f t="shared" ref="AU329:AU392" si="131">IF(AS329="Pequeñas","Pequeñas",CONCATENATE(AS329,AT329))</f>
        <v>IntermediasPampeana</v>
      </c>
    </row>
    <row r="330" spans="1:47" x14ac:dyDescent="0.25">
      <c r="A330" s="60" t="s">
        <v>669</v>
      </c>
      <c r="B330" s="9" t="s">
        <v>670</v>
      </c>
      <c r="C330" s="9" t="s">
        <v>662</v>
      </c>
      <c r="D330" s="3" t="str">
        <f>VLOOKUP(C330,Regiones!B$4:C$27,2)</f>
        <v>Comahue</v>
      </c>
      <c r="E330" s="10"/>
      <c r="F330" s="10"/>
      <c r="G330" s="10" t="s">
        <v>4</v>
      </c>
      <c r="H330" s="44"/>
      <c r="I330" s="10" t="s">
        <v>203</v>
      </c>
      <c r="J330" s="10" t="s">
        <v>6</v>
      </c>
      <c r="K330" s="58"/>
      <c r="L330" s="11" t="s">
        <v>6</v>
      </c>
      <c r="M330" s="289">
        <v>10</v>
      </c>
      <c r="N330" s="281" t="str">
        <f t="shared" si="112"/>
        <v>F10</v>
      </c>
      <c r="O330" s="282" t="str">
        <f>VLOOKUP(N330,'Adicional - Op 1'!$A$3:$B$79,2)</f>
        <v>F</v>
      </c>
      <c r="P330" s="293" t="str">
        <f t="shared" si="113"/>
        <v>F</v>
      </c>
      <c r="Q330" s="294" t="str">
        <f t="shared" si="114"/>
        <v>F10</v>
      </c>
      <c r="R330" s="282" t="str">
        <f>IF(OR(Q330='Adicional - Op 2'!$A$6,Q330='Adicional - Op 2'!$A$7, Q330='Adicional - Op 2'!$A$8,Q330='Adicional - Op 2'!$A$9,Q330='Adicional - Op 2'!$A$10,Q330='Adicional - Op 2'!$A$11,Q330='Adicional - Op 2'!$A$12,Q330='Adicional - Op 2'!$A$13,Q330='Adicional - Op 2'!$A$14), "A", "")</f>
        <v/>
      </c>
      <c r="S330" s="282" t="str">
        <f>IF(OR(Q330='Adicional - Op 2'!$A$15,Q330='Adicional - Op 2'!$A$16,Q330='Adicional - Op 2'!$A$17,Q330='Adicional - Op 2'!$A$18,Q330='Adicional - Op 2'!$A$19,Q330='Adicional - Op 2'!$A$20,Q330='Adicional - Op 2'!$A$21,Q330='Adicional - Op 2'!$A$22,Q330='Adicional - Op 2'!$A$23,Q330='Adicional - Op 2'!$A$24,Q330='Adicional - Op 2'!$A$25,Q330='Adicional - Op 2'!$A$26,Q330='Adicional - Op 2'!$A$27,Q330='Adicional - Op 2'!$A$28,Q330='Adicional - Op 2'!$A$29,Q330='Adicional - Op 2'!$A$30),"B","")</f>
        <v/>
      </c>
      <c r="T330" s="282" t="str">
        <f>IF(OR(Q330='Adicional - Op 2'!$A$31,Q330='Adicional - Op 2'!$A$32,Q330='Adicional - Op 2'!$A$33,Q330='Adicional - Op 2'!$A$34),"C","")</f>
        <v/>
      </c>
      <c r="U330" s="282" t="str">
        <f>IF(OR(Q330='Adicional - Op 2'!$A$35,Q330='Adicional - Op 2'!$A$36,Q330='Adicional - Op 2'!$A$37),"D","")</f>
        <v/>
      </c>
      <c r="V330" s="282" t="str">
        <f>IF(OR(Q330='Adicional - Op 2'!$A$38,Q330='Adicional - Op 2'!$A$39,Q330='Adicional - Op 2'!$A$40,Q330='Adicional - Op 2'!$A$41,Q330='Adicional - Op 2'!$A$42,Q330='Adicional - Op 2'!$A$43),"E","")</f>
        <v/>
      </c>
      <c r="W330" s="282" t="str">
        <f>IF(OR(Q330='Adicional - Op 2'!$A$44,Q330='Adicional - Op 2'!$A$45),"F","")</f>
        <v>F</v>
      </c>
      <c r="X330" s="295" t="str">
        <f t="shared" si="115"/>
        <v>F</v>
      </c>
      <c r="Y330" s="296" t="str">
        <f>IF(P330=X330, "OK", MAL)</f>
        <v>OK</v>
      </c>
      <c r="Z330" s="74">
        <v>10146</v>
      </c>
      <c r="AA330" s="12">
        <v>8997</v>
      </c>
      <c r="AB330" s="12">
        <v>8122</v>
      </c>
      <c r="AC330" s="12">
        <v>6203</v>
      </c>
      <c r="AD330" s="12">
        <v>3510</v>
      </c>
      <c r="AE330" s="13">
        <v>2379</v>
      </c>
      <c r="AF330" s="70" t="str">
        <f t="shared" si="116"/>
        <v>5</v>
      </c>
      <c r="AG330" s="61" t="str">
        <f t="shared" si="117"/>
        <v>6</v>
      </c>
      <c r="AH330" s="61" t="str">
        <f t="shared" si="118"/>
        <v>6</v>
      </c>
      <c r="AI330" s="61" t="str">
        <f t="shared" si="119"/>
        <v>6</v>
      </c>
      <c r="AJ330" s="61" t="str">
        <f t="shared" si="120"/>
        <v>7</v>
      </c>
      <c r="AK330" s="62" t="str">
        <f t="shared" si="121"/>
        <v>7</v>
      </c>
      <c r="AL330" s="77">
        <f t="shared" si="122"/>
        <v>1.3534662489403315</v>
      </c>
      <c r="AM330" s="78">
        <f t="shared" si="123"/>
        <v>0.97731862490861765</v>
      </c>
      <c r="AN330" s="78">
        <f t="shared" si="124"/>
        <v>2.5853492376607394</v>
      </c>
      <c r="AO330" s="78">
        <f t="shared" si="125"/>
        <v>5.8594093462049459</v>
      </c>
      <c r="AP330" s="79">
        <f t="shared" si="126"/>
        <v>3.9659837803021181</v>
      </c>
      <c r="AQ330" s="1" t="str">
        <f t="shared" si="127"/>
        <v>Comahue5</v>
      </c>
      <c r="AR330" s="1" t="str">
        <f t="shared" si="128"/>
        <v>Río Negro5</v>
      </c>
      <c r="AS330" s="1" t="str">
        <f t="shared" si="129"/>
        <v>Intermedias</v>
      </c>
      <c r="AT330" s="1" t="str">
        <f t="shared" si="130"/>
        <v>Comahue</v>
      </c>
      <c r="AU330" s="1" t="str">
        <f t="shared" si="131"/>
        <v>IntermediasComahue</v>
      </c>
    </row>
    <row r="331" spans="1:47" x14ac:dyDescent="0.25">
      <c r="A331" s="60" t="s">
        <v>743</v>
      </c>
      <c r="B331" s="9" t="s">
        <v>741</v>
      </c>
      <c r="C331" s="9" t="s">
        <v>740</v>
      </c>
      <c r="D331" s="3" t="str">
        <f>VLOOKUP(C331,Regiones!B$4:C$27,2)</f>
        <v>Centro</v>
      </c>
      <c r="E331" s="10"/>
      <c r="F331" s="10"/>
      <c r="G331" s="10"/>
      <c r="H331" s="10" t="s">
        <v>4</v>
      </c>
      <c r="I331" s="10" t="s">
        <v>203</v>
      </c>
      <c r="J331" s="10" t="s">
        <v>6</v>
      </c>
      <c r="K331" s="58"/>
      <c r="L331" s="11" t="s">
        <v>6</v>
      </c>
      <c r="M331" s="289">
        <v>10</v>
      </c>
      <c r="N331" s="281" t="str">
        <f t="shared" si="112"/>
        <v>F10</v>
      </c>
      <c r="O331" s="282" t="str">
        <f>VLOOKUP(N331,'Adicional - Op 1'!$A$3:$B$79,2)</f>
        <v>F</v>
      </c>
      <c r="P331" s="293" t="str">
        <f t="shared" si="113"/>
        <v>F</v>
      </c>
      <c r="Q331" s="294" t="str">
        <f t="shared" si="114"/>
        <v>F10</v>
      </c>
      <c r="R331" s="282" t="str">
        <f>IF(OR(Q331='Adicional - Op 2'!$A$6,Q331='Adicional - Op 2'!$A$7, Q331='Adicional - Op 2'!$A$8,Q331='Adicional - Op 2'!$A$9,Q331='Adicional - Op 2'!$A$10,Q331='Adicional - Op 2'!$A$11,Q331='Adicional - Op 2'!$A$12,Q331='Adicional - Op 2'!$A$13,Q331='Adicional - Op 2'!$A$14), "A", "")</f>
        <v/>
      </c>
      <c r="S331" s="282" t="str">
        <f>IF(OR(Q331='Adicional - Op 2'!$A$15,Q331='Adicional - Op 2'!$A$16,Q331='Adicional - Op 2'!$A$17,Q331='Adicional - Op 2'!$A$18,Q331='Adicional - Op 2'!$A$19,Q331='Adicional - Op 2'!$A$20,Q331='Adicional - Op 2'!$A$21,Q331='Adicional - Op 2'!$A$22,Q331='Adicional - Op 2'!$A$23,Q331='Adicional - Op 2'!$A$24,Q331='Adicional - Op 2'!$A$25,Q331='Adicional - Op 2'!$A$26,Q331='Adicional - Op 2'!$A$27,Q331='Adicional - Op 2'!$A$28,Q331='Adicional - Op 2'!$A$29,Q331='Adicional - Op 2'!$A$30),"B","")</f>
        <v/>
      </c>
      <c r="T331" s="282" t="str">
        <f>IF(OR(Q331='Adicional - Op 2'!$A$31,Q331='Adicional - Op 2'!$A$32,Q331='Adicional - Op 2'!$A$33,Q331='Adicional - Op 2'!$A$34),"C","")</f>
        <v/>
      </c>
      <c r="U331" s="282" t="str">
        <f>IF(OR(Q331='Adicional - Op 2'!$A$35,Q331='Adicional - Op 2'!$A$36,Q331='Adicional - Op 2'!$A$37),"D","")</f>
        <v/>
      </c>
      <c r="V331" s="282" t="str">
        <f>IF(OR(Q331='Adicional - Op 2'!$A$38,Q331='Adicional - Op 2'!$A$39,Q331='Adicional - Op 2'!$A$40,Q331='Adicional - Op 2'!$A$41,Q331='Adicional - Op 2'!$A$42,Q331='Adicional - Op 2'!$A$43),"E","")</f>
        <v/>
      </c>
      <c r="W331" s="282" t="str">
        <f>IF(OR(Q331='Adicional - Op 2'!$A$44,Q331='Adicional - Op 2'!$A$45),"F","")</f>
        <v>F</v>
      </c>
      <c r="X331" s="295" t="str">
        <f t="shared" si="115"/>
        <v>F</v>
      </c>
      <c r="Y331" s="296" t="str">
        <f>IF(P331=X331, "OK", MAL)</f>
        <v>OK</v>
      </c>
      <c r="Z331" s="74">
        <v>10135</v>
      </c>
      <c r="AA331" s="12">
        <v>9680</v>
      </c>
      <c r="AB331" s="12">
        <v>8676</v>
      </c>
      <c r="AC331" s="12">
        <v>6346</v>
      </c>
      <c r="AD331" s="12">
        <v>5958</v>
      </c>
      <c r="AE331" s="13">
        <v>5812</v>
      </c>
      <c r="AF331" s="70" t="str">
        <f t="shared" si="116"/>
        <v>5</v>
      </c>
      <c r="AG331" s="61" t="str">
        <f t="shared" si="117"/>
        <v>6</v>
      </c>
      <c r="AH331" s="61" t="str">
        <f t="shared" si="118"/>
        <v>6</v>
      </c>
      <c r="AI331" s="61" t="str">
        <f t="shared" si="119"/>
        <v>6</v>
      </c>
      <c r="AJ331" s="61" t="str">
        <f t="shared" si="120"/>
        <v>6</v>
      </c>
      <c r="AK331" s="62" t="str">
        <f t="shared" si="121"/>
        <v>6</v>
      </c>
      <c r="AL331" s="77">
        <f t="shared" si="122"/>
        <v>0.5151127558048576</v>
      </c>
      <c r="AM331" s="78">
        <f t="shared" si="123"/>
        <v>1.0463230343376559</v>
      </c>
      <c r="AN331" s="78">
        <f t="shared" si="124"/>
        <v>3.0058031614373157</v>
      </c>
      <c r="AO331" s="78">
        <f t="shared" si="125"/>
        <v>0.63289274449700184</v>
      </c>
      <c r="AP331" s="79">
        <f t="shared" si="126"/>
        <v>0.24840911125997991</v>
      </c>
      <c r="AQ331" s="1" t="str">
        <f t="shared" si="127"/>
        <v>Centro5</v>
      </c>
      <c r="AR331" s="1" t="str">
        <f t="shared" si="128"/>
        <v>San Luis5</v>
      </c>
      <c r="AS331" s="1" t="str">
        <f t="shared" si="129"/>
        <v>Intermedias</v>
      </c>
      <c r="AT331" s="1" t="str">
        <f t="shared" si="130"/>
        <v>Resto Extra Pampeana</v>
      </c>
      <c r="AU331" s="1" t="str">
        <f t="shared" si="131"/>
        <v>IntermediasResto Extra Pampeana</v>
      </c>
    </row>
    <row r="332" spans="1:47" x14ac:dyDescent="0.25">
      <c r="A332" s="21" t="s">
        <v>306</v>
      </c>
      <c r="B332" s="18" t="s">
        <v>284</v>
      </c>
      <c r="C332" s="18" t="s">
        <v>276</v>
      </c>
      <c r="D332" s="3" t="str">
        <f>VLOOKUP(C332,Regiones!B$4:C$27,2)</f>
        <v>Centro</v>
      </c>
      <c r="E332" s="19"/>
      <c r="F332" s="19"/>
      <c r="G332" s="19"/>
      <c r="H332" s="19" t="s">
        <v>4</v>
      </c>
      <c r="I332" s="19" t="s">
        <v>203</v>
      </c>
      <c r="J332" s="19" t="s">
        <v>6</v>
      </c>
      <c r="K332" s="58"/>
      <c r="L332" s="52" t="s">
        <v>6</v>
      </c>
      <c r="M332" s="289">
        <v>10</v>
      </c>
      <c r="N332" s="281" t="str">
        <f t="shared" si="112"/>
        <v>F10</v>
      </c>
      <c r="O332" s="282" t="str">
        <f>VLOOKUP(N332,'Adicional - Op 1'!$A$3:$B$79,2)</f>
        <v>F</v>
      </c>
      <c r="P332" s="293" t="str">
        <f t="shared" si="113"/>
        <v>F</v>
      </c>
      <c r="Q332" s="294" t="str">
        <f t="shared" si="114"/>
        <v>F10</v>
      </c>
      <c r="R332" s="282" t="str">
        <f>IF(OR(Q332='Adicional - Op 2'!$A$6,Q332='Adicional - Op 2'!$A$7, Q332='Adicional - Op 2'!$A$8,Q332='Adicional - Op 2'!$A$9,Q332='Adicional - Op 2'!$A$10,Q332='Adicional - Op 2'!$A$11,Q332='Adicional - Op 2'!$A$12,Q332='Adicional - Op 2'!$A$13,Q332='Adicional - Op 2'!$A$14), "A", "")</f>
        <v/>
      </c>
      <c r="S332" s="282" t="str">
        <f>IF(OR(Q332='Adicional - Op 2'!$A$15,Q332='Adicional - Op 2'!$A$16,Q332='Adicional - Op 2'!$A$17,Q332='Adicional - Op 2'!$A$18,Q332='Adicional - Op 2'!$A$19,Q332='Adicional - Op 2'!$A$20,Q332='Adicional - Op 2'!$A$21,Q332='Adicional - Op 2'!$A$22,Q332='Adicional - Op 2'!$A$23,Q332='Adicional - Op 2'!$A$24,Q332='Adicional - Op 2'!$A$25,Q332='Adicional - Op 2'!$A$26,Q332='Adicional - Op 2'!$A$27,Q332='Adicional - Op 2'!$A$28,Q332='Adicional - Op 2'!$A$29,Q332='Adicional - Op 2'!$A$30),"B","")</f>
        <v/>
      </c>
      <c r="T332" s="282" t="str">
        <f>IF(OR(Q332='Adicional - Op 2'!$A$31,Q332='Adicional - Op 2'!$A$32,Q332='Adicional - Op 2'!$A$33,Q332='Adicional - Op 2'!$A$34),"C","")</f>
        <v/>
      </c>
      <c r="U332" s="282" t="str">
        <f>IF(OR(Q332='Adicional - Op 2'!$A$35,Q332='Adicional - Op 2'!$A$36,Q332='Adicional - Op 2'!$A$37),"D","")</f>
        <v/>
      </c>
      <c r="V332" s="282" t="str">
        <f>IF(OR(Q332='Adicional - Op 2'!$A$38,Q332='Adicional - Op 2'!$A$39,Q332='Adicional - Op 2'!$A$40,Q332='Adicional - Op 2'!$A$41,Q332='Adicional - Op 2'!$A$42,Q332='Adicional - Op 2'!$A$43),"E","")</f>
        <v/>
      </c>
      <c r="W332" s="282" t="str">
        <f>IF(OR(Q332='Adicional - Op 2'!$A$44,Q332='Adicional - Op 2'!$A$45),"F","")</f>
        <v>F</v>
      </c>
      <c r="X332" s="295" t="str">
        <f t="shared" si="115"/>
        <v>F</v>
      </c>
      <c r="Y332" s="296" t="str">
        <f>IF(P332=X332, "OK", MAL)</f>
        <v>OK</v>
      </c>
      <c r="Z332" s="73">
        <v>10109</v>
      </c>
      <c r="AA332" s="17">
        <v>10486</v>
      </c>
      <c r="AB332" s="17">
        <v>10203</v>
      </c>
      <c r="AC332" s="17">
        <v>8623</v>
      </c>
      <c r="AD332" s="17">
        <v>7370</v>
      </c>
      <c r="AE332" s="20">
        <v>6453</v>
      </c>
      <c r="AF332" s="70" t="str">
        <f t="shared" si="116"/>
        <v>5</v>
      </c>
      <c r="AG332" s="61" t="str">
        <f t="shared" si="117"/>
        <v>5</v>
      </c>
      <c r="AH332" s="61" t="str">
        <f t="shared" si="118"/>
        <v>5</v>
      </c>
      <c r="AI332" s="61" t="str">
        <f t="shared" si="119"/>
        <v>6</v>
      </c>
      <c r="AJ332" s="61" t="str">
        <f t="shared" si="120"/>
        <v>6</v>
      </c>
      <c r="AK332" s="62" t="str">
        <f t="shared" si="121"/>
        <v>6</v>
      </c>
      <c r="AL332" s="77">
        <f t="shared" si="122"/>
        <v>-0.40872527616010318</v>
      </c>
      <c r="AM332" s="78">
        <f t="shared" si="123"/>
        <v>0.26040728843527261</v>
      </c>
      <c r="AN332" s="78">
        <f t="shared" si="124"/>
        <v>1.6060247472087146</v>
      </c>
      <c r="AO332" s="78">
        <f t="shared" si="125"/>
        <v>1.582545138276177</v>
      </c>
      <c r="AP332" s="79">
        <f t="shared" si="126"/>
        <v>1.3375924602778861</v>
      </c>
      <c r="AQ332" s="1" t="str">
        <f t="shared" si="127"/>
        <v>Centro5</v>
      </c>
      <c r="AR332" s="1" t="str">
        <f t="shared" si="128"/>
        <v>Córdoba5</v>
      </c>
      <c r="AS332" s="1" t="str">
        <f t="shared" si="129"/>
        <v>Intermedias</v>
      </c>
      <c r="AT332" s="1" t="str">
        <f t="shared" si="130"/>
        <v>Resto Extra Pampeana</v>
      </c>
      <c r="AU332" s="1" t="str">
        <f t="shared" si="131"/>
        <v>IntermediasResto Extra Pampeana</v>
      </c>
    </row>
    <row r="333" spans="1:47" x14ac:dyDescent="0.25">
      <c r="A333" s="21" t="s">
        <v>1342</v>
      </c>
      <c r="B333" s="18" t="s">
        <v>278</v>
      </c>
      <c r="C333" s="18" t="s">
        <v>276</v>
      </c>
      <c r="D333" s="3" t="str">
        <f>VLOOKUP(C333,Regiones!B$4:C$27,2)</f>
        <v>Centro</v>
      </c>
      <c r="E333" s="19"/>
      <c r="F333" s="19"/>
      <c r="G333" s="19"/>
      <c r="H333" s="19" t="s">
        <v>4</v>
      </c>
      <c r="I333" s="19" t="s">
        <v>203</v>
      </c>
      <c r="J333" s="19" t="s">
        <v>6</v>
      </c>
      <c r="K333" s="58"/>
      <c r="L333" s="52" t="s">
        <v>6</v>
      </c>
      <c r="M333" s="289">
        <v>10</v>
      </c>
      <c r="N333" s="281" t="str">
        <f t="shared" si="112"/>
        <v>F10</v>
      </c>
      <c r="O333" s="282" t="str">
        <f>VLOOKUP(N333,'Adicional - Op 1'!$A$3:$B$79,2)</f>
        <v>F</v>
      </c>
      <c r="P333" s="293" t="str">
        <f t="shared" si="113"/>
        <v>F</v>
      </c>
      <c r="Q333" s="294" t="str">
        <f t="shared" si="114"/>
        <v>F10</v>
      </c>
      <c r="R333" s="282" t="str">
        <f>IF(OR(Q333='Adicional - Op 2'!$A$6,Q333='Adicional - Op 2'!$A$7, Q333='Adicional - Op 2'!$A$8,Q333='Adicional - Op 2'!$A$9,Q333='Adicional - Op 2'!$A$10,Q333='Adicional - Op 2'!$A$11,Q333='Adicional - Op 2'!$A$12,Q333='Adicional - Op 2'!$A$13,Q333='Adicional - Op 2'!$A$14), "A", "")</f>
        <v/>
      </c>
      <c r="S333" s="282" t="str">
        <f>IF(OR(Q333='Adicional - Op 2'!$A$15,Q333='Adicional - Op 2'!$A$16,Q333='Adicional - Op 2'!$A$17,Q333='Adicional - Op 2'!$A$18,Q333='Adicional - Op 2'!$A$19,Q333='Adicional - Op 2'!$A$20,Q333='Adicional - Op 2'!$A$21,Q333='Adicional - Op 2'!$A$22,Q333='Adicional - Op 2'!$A$23,Q333='Adicional - Op 2'!$A$24,Q333='Adicional - Op 2'!$A$25,Q333='Adicional - Op 2'!$A$26,Q333='Adicional - Op 2'!$A$27,Q333='Adicional - Op 2'!$A$28,Q333='Adicional - Op 2'!$A$29,Q333='Adicional - Op 2'!$A$30),"B","")</f>
        <v/>
      </c>
      <c r="T333" s="282" t="str">
        <f>IF(OR(Q333='Adicional - Op 2'!$A$31,Q333='Adicional - Op 2'!$A$32,Q333='Adicional - Op 2'!$A$33,Q333='Adicional - Op 2'!$A$34),"C","")</f>
        <v/>
      </c>
      <c r="U333" s="282" t="str">
        <f>IF(OR(Q333='Adicional - Op 2'!$A$35,Q333='Adicional - Op 2'!$A$36,Q333='Adicional - Op 2'!$A$37),"D","")</f>
        <v/>
      </c>
      <c r="V333" s="282" t="str">
        <f>IF(OR(Q333='Adicional - Op 2'!$A$38,Q333='Adicional - Op 2'!$A$39,Q333='Adicional - Op 2'!$A$40,Q333='Adicional - Op 2'!$A$41,Q333='Adicional - Op 2'!$A$42,Q333='Adicional - Op 2'!$A$43),"E","")</f>
        <v/>
      </c>
      <c r="W333" s="282" t="str">
        <f>IF(OR(Q333='Adicional - Op 2'!$A$44,Q333='Adicional - Op 2'!$A$45),"F","")</f>
        <v>F</v>
      </c>
      <c r="X333" s="295" t="str">
        <f t="shared" si="115"/>
        <v>F</v>
      </c>
      <c r="Y333" s="296" t="str">
        <f>IF(P333=X333, "OK", MAL)</f>
        <v>OK</v>
      </c>
      <c r="Z333" s="73">
        <v>10021</v>
      </c>
      <c r="AA333" s="17">
        <v>8994</v>
      </c>
      <c r="AB333" s="17">
        <v>7181</v>
      </c>
      <c r="AC333" s="17">
        <v>5666</v>
      </c>
      <c r="AD333" s="17">
        <v>4594</v>
      </c>
      <c r="AE333" s="20">
        <v>3443</v>
      </c>
      <c r="AF333" s="70" t="str">
        <f t="shared" si="116"/>
        <v>5</v>
      </c>
      <c r="AG333" s="61" t="str">
        <f t="shared" si="117"/>
        <v>6</v>
      </c>
      <c r="AH333" s="61" t="str">
        <f t="shared" si="118"/>
        <v>6</v>
      </c>
      <c r="AI333" s="61" t="str">
        <f t="shared" si="119"/>
        <v>6</v>
      </c>
      <c r="AJ333" s="61" t="str">
        <f t="shared" si="120"/>
        <v>7</v>
      </c>
      <c r="AK333" s="62" t="str">
        <f t="shared" si="121"/>
        <v>7</v>
      </c>
      <c r="AL333" s="77">
        <f t="shared" si="122"/>
        <v>1.2167976415988948</v>
      </c>
      <c r="AM333" s="78">
        <f t="shared" si="123"/>
        <v>2.1629751957430896</v>
      </c>
      <c r="AN333" s="78">
        <f t="shared" si="124"/>
        <v>2.2692590650260085</v>
      </c>
      <c r="AO333" s="78">
        <f t="shared" si="125"/>
        <v>2.119471359720686</v>
      </c>
      <c r="AP333" s="79">
        <f t="shared" si="126"/>
        <v>2.9260714881233492</v>
      </c>
      <c r="AQ333" s="1" t="str">
        <f t="shared" si="127"/>
        <v>Centro5</v>
      </c>
      <c r="AR333" s="1" t="str">
        <f t="shared" si="128"/>
        <v>Córdoba5</v>
      </c>
      <c r="AS333" s="1" t="str">
        <f t="shared" si="129"/>
        <v>Intermedias</v>
      </c>
      <c r="AT333" s="1" t="str">
        <f t="shared" si="130"/>
        <v>Resto Extra Pampeana</v>
      </c>
      <c r="AU333" s="1" t="str">
        <f t="shared" si="131"/>
        <v>IntermediasResto Extra Pampeana</v>
      </c>
    </row>
    <row r="334" spans="1:47" x14ac:dyDescent="0.25">
      <c r="A334" s="21" t="s">
        <v>315</v>
      </c>
      <c r="B334" s="18" t="s">
        <v>282</v>
      </c>
      <c r="C334" s="18" t="s">
        <v>276</v>
      </c>
      <c r="D334" s="3" t="str">
        <f>VLOOKUP(C334,Regiones!B$4:C$27,2)</f>
        <v>Centro</v>
      </c>
      <c r="E334" s="19"/>
      <c r="F334" s="19"/>
      <c r="G334" s="19"/>
      <c r="H334" s="19" t="s">
        <v>4</v>
      </c>
      <c r="I334" s="19" t="s">
        <v>203</v>
      </c>
      <c r="J334" s="19" t="s">
        <v>6</v>
      </c>
      <c r="K334" s="58"/>
      <c r="L334" s="52" t="s">
        <v>6</v>
      </c>
      <c r="M334" s="289">
        <v>10</v>
      </c>
      <c r="N334" s="281" t="str">
        <f t="shared" si="112"/>
        <v>F10</v>
      </c>
      <c r="O334" s="282" t="str">
        <f>VLOOKUP(N334,'Adicional - Op 1'!$A$3:$B$79,2)</f>
        <v>F</v>
      </c>
      <c r="P334" s="293" t="str">
        <f t="shared" si="113"/>
        <v>F</v>
      </c>
      <c r="Q334" s="294" t="str">
        <f t="shared" si="114"/>
        <v>F10</v>
      </c>
      <c r="R334" s="282" t="str">
        <f>IF(OR(Q334='Adicional - Op 2'!$A$6,Q334='Adicional - Op 2'!$A$7, Q334='Adicional - Op 2'!$A$8,Q334='Adicional - Op 2'!$A$9,Q334='Adicional - Op 2'!$A$10,Q334='Adicional - Op 2'!$A$11,Q334='Adicional - Op 2'!$A$12,Q334='Adicional - Op 2'!$A$13,Q334='Adicional - Op 2'!$A$14), "A", "")</f>
        <v/>
      </c>
      <c r="S334" s="282" t="str">
        <f>IF(OR(Q334='Adicional - Op 2'!$A$15,Q334='Adicional - Op 2'!$A$16,Q334='Adicional - Op 2'!$A$17,Q334='Adicional - Op 2'!$A$18,Q334='Adicional - Op 2'!$A$19,Q334='Adicional - Op 2'!$A$20,Q334='Adicional - Op 2'!$A$21,Q334='Adicional - Op 2'!$A$22,Q334='Adicional - Op 2'!$A$23,Q334='Adicional - Op 2'!$A$24,Q334='Adicional - Op 2'!$A$25,Q334='Adicional - Op 2'!$A$26,Q334='Adicional - Op 2'!$A$27,Q334='Adicional - Op 2'!$A$28,Q334='Adicional - Op 2'!$A$29,Q334='Adicional - Op 2'!$A$30),"B","")</f>
        <v/>
      </c>
      <c r="T334" s="282" t="str">
        <f>IF(OR(Q334='Adicional - Op 2'!$A$31,Q334='Adicional - Op 2'!$A$32,Q334='Adicional - Op 2'!$A$33,Q334='Adicional - Op 2'!$A$34),"C","")</f>
        <v/>
      </c>
      <c r="U334" s="282" t="str">
        <f>IF(OR(Q334='Adicional - Op 2'!$A$35,Q334='Adicional - Op 2'!$A$36,Q334='Adicional - Op 2'!$A$37),"D","")</f>
        <v/>
      </c>
      <c r="V334" s="282" t="str">
        <f>IF(OR(Q334='Adicional - Op 2'!$A$38,Q334='Adicional - Op 2'!$A$39,Q334='Adicional - Op 2'!$A$40,Q334='Adicional - Op 2'!$A$41,Q334='Adicional - Op 2'!$A$42,Q334='Adicional - Op 2'!$A$43),"E","")</f>
        <v/>
      </c>
      <c r="W334" s="282" t="str">
        <f>IF(OR(Q334='Adicional - Op 2'!$A$44,Q334='Adicional - Op 2'!$A$45),"F","")</f>
        <v>F</v>
      </c>
      <c r="X334" s="295" t="str">
        <f t="shared" si="115"/>
        <v>F</v>
      </c>
      <c r="Y334" s="296" t="str">
        <f>IF(P334=X334, "OK", MAL)</f>
        <v>OK</v>
      </c>
      <c r="Z334" s="73">
        <v>9890</v>
      </c>
      <c r="AA334" s="17">
        <v>8237</v>
      </c>
      <c r="AB334" s="17">
        <v>6652</v>
      </c>
      <c r="AC334" s="17">
        <v>5095</v>
      </c>
      <c r="AD334" s="17">
        <v>3648</v>
      </c>
      <c r="AE334" s="20">
        <v>2826</v>
      </c>
      <c r="AF334" s="70" t="str">
        <f t="shared" si="116"/>
        <v>6</v>
      </c>
      <c r="AG334" s="61" t="str">
        <f t="shared" si="117"/>
        <v>6</v>
      </c>
      <c r="AH334" s="61" t="str">
        <f t="shared" si="118"/>
        <v>6</v>
      </c>
      <c r="AI334" s="61" t="str">
        <f t="shared" si="119"/>
        <v>6</v>
      </c>
      <c r="AJ334" s="61" t="str">
        <f t="shared" si="120"/>
        <v>7</v>
      </c>
      <c r="AK334" s="62" t="str">
        <f t="shared" si="121"/>
        <v>7</v>
      </c>
      <c r="AL334" s="77">
        <f t="shared" si="122"/>
        <v>2.0667948675727761</v>
      </c>
      <c r="AM334" s="78">
        <f t="shared" si="123"/>
        <v>2.0523223454046309</v>
      </c>
      <c r="AN334" s="78">
        <f t="shared" si="124"/>
        <v>2.5573219252153958</v>
      </c>
      <c r="AO334" s="78">
        <f t="shared" si="125"/>
        <v>3.3972375363372631</v>
      </c>
      <c r="AP334" s="79">
        <f t="shared" si="126"/>
        <v>2.5860403777920902</v>
      </c>
      <c r="AQ334" s="1" t="str">
        <f t="shared" si="127"/>
        <v>Centro6</v>
      </c>
      <c r="AR334" s="1" t="str">
        <f t="shared" si="128"/>
        <v>Córdoba6</v>
      </c>
      <c r="AS334" s="1" t="str">
        <f t="shared" si="129"/>
        <v>Intermedias</v>
      </c>
      <c r="AT334" s="1" t="str">
        <f t="shared" si="130"/>
        <v>Resto Extra Pampeana</v>
      </c>
      <c r="AU334" s="1" t="str">
        <f t="shared" si="131"/>
        <v>IntermediasResto Extra Pampeana</v>
      </c>
    </row>
    <row r="335" spans="1:47" x14ac:dyDescent="0.25">
      <c r="A335" s="5" t="s">
        <v>699</v>
      </c>
      <c r="B335" s="6" t="s">
        <v>695</v>
      </c>
      <c r="C335" s="6" t="s">
        <v>687</v>
      </c>
      <c r="D335" s="3" t="str">
        <f>VLOOKUP(C335,Regiones!B$4:C$27,2)</f>
        <v>Noroeste</v>
      </c>
      <c r="E335" s="16"/>
      <c r="F335" s="16"/>
      <c r="G335" s="16"/>
      <c r="H335" s="16" t="s">
        <v>4</v>
      </c>
      <c r="I335" s="16" t="s">
        <v>203</v>
      </c>
      <c r="J335" s="16" t="s">
        <v>6</v>
      </c>
      <c r="K335" s="58"/>
      <c r="L335" s="4" t="s">
        <v>6</v>
      </c>
      <c r="M335" s="289">
        <v>10</v>
      </c>
      <c r="N335" s="281" t="str">
        <f t="shared" si="112"/>
        <v>F10</v>
      </c>
      <c r="O335" s="282" t="str">
        <f>VLOOKUP(N335,'Adicional - Op 1'!$A$3:$B$79,2)</f>
        <v>F</v>
      </c>
      <c r="P335" s="293" t="str">
        <f t="shared" si="113"/>
        <v>F</v>
      </c>
      <c r="Q335" s="294" t="str">
        <f t="shared" si="114"/>
        <v>F10</v>
      </c>
      <c r="R335" s="282" t="str">
        <f>IF(OR(Q335='Adicional - Op 2'!$A$6,Q335='Adicional - Op 2'!$A$7, Q335='Adicional - Op 2'!$A$8,Q335='Adicional - Op 2'!$A$9,Q335='Adicional - Op 2'!$A$10,Q335='Adicional - Op 2'!$A$11,Q335='Adicional - Op 2'!$A$12,Q335='Adicional - Op 2'!$A$13,Q335='Adicional - Op 2'!$A$14), "A", "")</f>
        <v/>
      </c>
      <c r="S335" s="282" t="str">
        <f>IF(OR(Q335='Adicional - Op 2'!$A$15,Q335='Adicional - Op 2'!$A$16,Q335='Adicional - Op 2'!$A$17,Q335='Adicional - Op 2'!$A$18,Q335='Adicional - Op 2'!$A$19,Q335='Adicional - Op 2'!$A$20,Q335='Adicional - Op 2'!$A$21,Q335='Adicional - Op 2'!$A$22,Q335='Adicional - Op 2'!$A$23,Q335='Adicional - Op 2'!$A$24,Q335='Adicional - Op 2'!$A$25,Q335='Adicional - Op 2'!$A$26,Q335='Adicional - Op 2'!$A$27,Q335='Adicional - Op 2'!$A$28,Q335='Adicional - Op 2'!$A$29,Q335='Adicional - Op 2'!$A$30),"B","")</f>
        <v/>
      </c>
      <c r="T335" s="282" t="str">
        <f>IF(OR(Q335='Adicional - Op 2'!$A$31,Q335='Adicional - Op 2'!$A$32,Q335='Adicional - Op 2'!$A$33,Q335='Adicional - Op 2'!$A$34),"C","")</f>
        <v/>
      </c>
      <c r="U335" s="282" t="str">
        <f>IF(OR(Q335='Adicional - Op 2'!$A$35,Q335='Adicional - Op 2'!$A$36,Q335='Adicional - Op 2'!$A$37),"D","")</f>
        <v/>
      </c>
      <c r="V335" s="282" t="str">
        <f>IF(OR(Q335='Adicional - Op 2'!$A$38,Q335='Adicional - Op 2'!$A$39,Q335='Adicional - Op 2'!$A$40,Q335='Adicional - Op 2'!$A$41,Q335='Adicional - Op 2'!$A$42,Q335='Adicional - Op 2'!$A$43),"E","")</f>
        <v/>
      </c>
      <c r="W335" s="282" t="str">
        <f>IF(OR(Q335='Adicional - Op 2'!$A$44,Q335='Adicional - Op 2'!$A$45),"F","")</f>
        <v>F</v>
      </c>
      <c r="X335" s="295" t="str">
        <f t="shared" si="115"/>
        <v>F</v>
      </c>
      <c r="Y335" s="296" t="str">
        <f>IF(P335=X335, "OK", MAL)</f>
        <v>OK</v>
      </c>
      <c r="Z335" s="74">
        <v>9887</v>
      </c>
      <c r="AA335" s="17">
        <v>7688</v>
      </c>
      <c r="AB335" s="12">
        <v>3941</v>
      </c>
      <c r="AC335" s="12">
        <v>2361</v>
      </c>
      <c r="AD335" s="12">
        <v>1068</v>
      </c>
      <c r="AE335" s="13">
        <v>783</v>
      </c>
      <c r="AF335" s="70" t="str">
        <f t="shared" si="116"/>
        <v>6</v>
      </c>
      <c r="AG335" s="61" t="str">
        <f t="shared" si="117"/>
        <v>6</v>
      </c>
      <c r="AH335" s="61" t="str">
        <f t="shared" si="118"/>
        <v>7</v>
      </c>
      <c r="AI335" s="61" t="str">
        <f t="shared" si="119"/>
        <v>7</v>
      </c>
      <c r="AJ335" s="61" t="str">
        <f t="shared" si="120"/>
        <v>7</v>
      </c>
      <c r="AK335" s="62" t="str">
        <f t="shared" si="121"/>
        <v>7</v>
      </c>
      <c r="AL335" s="77">
        <f t="shared" si="122"/>
        <v>2.8538345824292541</v>
      </c>
      <c r="AM335" s="78">
        <f t="shared" si="123"/>
        <v>6.5580369093635351</v>
      </c>
      <c r="AN335" s="78">
        <f t="shared" si="124"/>
        <v>4.9714183017959606</v>
      </c>
      <c r="AO335" s="78">
        <f t="shared" si="125"/>
        <v>8.2561239690322008</v>
      </c>
      <c r="AP335" s="79">
        <f t="shared" si="126"/>
        <v>3.1527829032286867</v>
      </c>
      <c r="AQ335" s="1" t="str">
        <f t="shared" si="127"/>
        <v>Noroeste6</v>
      </c>
      <c r="AR335" s="1" t="str">
        <f t="shared" si="128"/>
        <v>Salta6</v>
      </c>
      <c r="AS335" s="1" t="str">
        <f t="shared" si="129"/>
        <v>Intermedias</v>
      </c>
      <c r="AT335" s="1" t="str">
        <f t="shared" si="130"/>
        <v>Resto Extra Pampeana</v>
      </c>
      <c r="AU335" s="1" t="str">
        <f t="shared" si="131"/>
        <v>IntermediasResto Extra Pampeana</v>
      </c>
    </row>
    <row r="336" spans="1:47" x14ac:dyDescent="0.25">
      <c r="A336" s="5" t="s">
        <v>116</v>
      </c>
      <c r="B336" s="6" t="s">
        <v>116</v>
      </c>
      <c r="C336" s="6" t="s">
        <v>36</v>
      </c>
      <c r="D336" s="3" t="str">
        <f>VLOOKUP(C336,Regiones!B$4:C$27,2)</f>
        <v>Pampeana</v>
      </c>
      <c r="E336" s="16"/>
      <c r="F336" s="16"/>
      <c r="G336" s="16"/>
      <c r="H336" s="16"/>
      <c r="I336" s="16" t="s">
        <v>203</v>
      </c>
      <c r="J336" s="16" t="s">
        <v>6</v>
      </c>
      <c r="K336" s="58"/>
      <c r="L336" s="4" t="s">
        <v>6</v>
      </c>
      <c r="M336" s="289">
        <v>10</v>
      </c>
      <c r="N336" s="281" t="str">
        <f t="shared" si="112"/>
        <v>F10</v>
      </c>
      <c r="O336" s="282" t="str">
        <f>VLOOKUP(N336,'Adicional - Op 1'!$A$3:$B$79,2)</f>
        <v>F</v>
      </c>
      <c r="P336" s="293" t="str">
        <f t="shared" si="113"/>
        <v>F</v>
      </c>
      <c r="Q336" s="294" t="str">
        <f t="shared" si="114"/>
        <v>F10</v>
      </c>
      <c r="R336" s="282" t="str">
        <f>IF(OR(Q336='Adicional - Op 2'!$A$6,Q336='Adicional - Op 2'!$A$7, Q336='Adicional - Op 2'!$A$8,Q336='Adicional - Op 2'!$A$9,Q336='Adicional - Op 2'!$A$10,Q336='Adicional - Op 2'!$A$11,Q336='Adicional - Op 2'!$A$12,Q336='Adicional - Op 2'!$A$13,Q336='Adicional - Op 2'!$A$14), "A", "")</f>
        <v/>
      </c>
      <c r="S336" s="282" t="str">
        <f>IF(OR(Q336='Adicional - Op 2'!$A$15,Q336='Adicional - Op 2'!$A$16,Q336='Adicional - Op 2'!$A$17,Q336='Adicional - Op 2'!$A$18,Q336='Adicional - Op 2'!$A$19,Q336='Adicional - Op 2'!$A$20,Q336='Adicional - Op 2'!$A$21,Q336='Adicional - Op 2'!$A$22,Q336='Adicional - Op 2'!$A$23,Q336='Adicional - Op 2'!$A$24,Q336='Adicional - Op 2'!$A$25,Q336='Adicional - Op 2'!$A$26,Q336='Adicional - Op 2'!$A$27,Q336='Adicional - Op 2'!$A$28,Q336='Adicional - Op 2'!$A$29,Q336='Adicional - Op 2'!$A$30),"B","")</f>
        <v/>
      </c>
      <c r="T336" s="282" t="str">
        <f>IF(OR(Q336='Adicional - Op 2'!$A$31,Q336='Adicional - Op 2'!$A$32,Q336='Adicional - Op 2'!$A$33,Q336='Adicional - Op 2'!$A$34),"C","")</f>
        <v/>
      </c>
      <c r="U336" s="282" t="str">
        <f>IF(OR(Q336='Adicional - Op 2'!$A$35,Q336='Adicional - Op 2'!$A$36,Q336='Adicional - Op 2'!$A$37),"D","")</f>
        <v/>
      </c>
      <c r="V336" s="282" t="str">
        <f>IF(OR(Q336='Adicional - Op 2'!$A$38,Q336='Adicional - Op 2'!$A$39,Q336='Adicional - Op 2'!$A$40,Q336='Adicional - Op 2'!$A$41,Q336='Adicional - Op 2'!$A$42,Q336='Adicional - Op 2'!$A$43),"E","")</f>
        <v/>
      </c>
      <c r="W336" s="282" t="str">
        <f>IF(OR(Q336='Adicional - Op 2'!$A$44,Q336='Adicional - Op 2'!$A$45),"F","")</f>
        <v>F</v>
      </c>
      <c r="X336" s="295" t="str">
        <f t="shared" si="115"/>
        <v>F</v>
      </c>
      <c r="Y336" s="296" t="str">
        <f>IF(P336=X336, "OK", MAL)</f>
        <v>OK</v>
      </c>
      <c r="Z336" s="73">
        <v>9812</v>
      </c>
      <c r="AA336" s="17">
        <v>9548</v>
      </c>
      <c r="AB336" s="17">
        <v>6473</v>
      </c>
      <c r="AC336" s="17">
        <v>5580</v>
      </c>
      <c r="AD336" s="17">
        <v>4875</v>
      </c>
      <c r="AE336" s="20">
        <v>5017</v>
      </c>
      <c r="AF336" s="70" t="str">
        <f t="shared" si="116"/>
        <v>6</v>
      </c>
      <c r="AG336" s="61" t="str">
        <f t="shared" si="117"/>
        <v>6</v>
      </c>
      <c r="AH336" s="61" t="str">
        <f t="shared" si="118"/>
        <v>6</v>
      </c>
      <c r="AI336" s="61" t="str">
        <f t="shared" si="119"/>
        <v>6</v>
      </c>
      <c r="AJ336" s="61" t="str">
        <f t="shared" si="120"/>
        <v>7</v>
      </c>
      <c r="AK336" s="62" t="str">
        <f t="shared" si="121"/>
        <v>6</v>
      </c>
      <c r="AL336" s="77">
        <f t="shared" si="122"/>
        <v>0.30554882622376461</v>
      </c>
      <c r="AM336" s="78">
        <f t="shared" si="123"/>
        <v>3.76389703664494</v>
      </c>
      <c r="AN336" s="78">
        <f t="shared" si="124"/>
        <v>1.4157126919881502</v>
      </c>
      <c r="AO336" s="78">
        <f t="shared" si="125"/>
        <v>1.3598497004168821</v>
      </c>
      <c r="AP336" s="79">
        <f t="shared" si="126"/>
        <v>-0.28670861408371717</v>
      </c>
      <c r="AQ336" s="1" t="str">
        <f t="shared" si="127"/>
        <v>Pampeana6</v>
      </c>
      <c r="AR336" s="1" t="str">
        <f t="shared" si="128"/>
        <v>Buenos Aires6</v>
      </c>
      <c r="AS336" s="1" t="str">
        <f t="shared" si="129"/>
        <v>Intermedias</v>
      </c>
      <c r="AT336" s="1" t="str">
        <f t="shared" si="130"/>
        <v>Pampeana</v>
      </c>
      <c r="AU336" s="1" t="str">
        <f t="shared" si="131"/>
        <v>IntermediasPampeana</v>
      </c>
    </row>
    <row r="337" spans="1:47" x14ac:dyDescent="0.25">
      <c r="A337" s="2" t="s">
        <v>326</v>
      </c>
      <c r="B337" s="18" t="s">
        <v>280</v>
      </c>
      <c r="C337" s="18" t="s">
        <v>276</v>
      </c>
      <c r="D337" s="3" t="str">
        <f>VLOOKUP(C337,Regiones!B$4:C$27,2)</f>
        <v>Centro</v>
      </c>
      <c r="E337" s="19" t="s">
        <v>2</v>
      </c>
      <c r="F337" s="19"/>
      <c r="G337" s="19"/>
      <c r="H337" s="19" t="s">
        <v>4</v>
      </c>
      <c r="I337" s="19" t="s">
        <v>190</v>
      </c>
      <c r="J337" s="19" t="s">
        <v>3</v>
      </c>
      <c r="K337" s="58"/>
      <c r="L337" s="52" t="s">
        <v>3</v>
      </c>
      <c r="M337" s="289">
        <v>10</v>
      </c>
      <c r="N337" s="281" t="str">
        <f t="shared" si="112"/>
        <v>E10</v>
      </c>
      <c r="O337" s="282" t="str">
        <f>VLOOKUP(N337,'Adicional - Op 1'!$A$3:$B$79,2)</f>
        <v>E</v>
      </c>
      <c r="P337" s="293" t="str">
        <f t="shared" si="113"/>
        <v>E</v>
      </c>
      <c r="Q337" s="294" t="str">
        <f t="shared" si="114"/>
        <v>E10</v>
      </c>
      <c r="R337" s="282" t="str">
        <f>IF(OR(Q337='Adicional - Op 2'!$A$6,Q337='Adicional - Op 2'!$A$7, Q337='Adicional - Op 2'!$A$8,Q337='Adicional - Op 2'!$A$9,Q337='Adicional - Op 2'!$A$10,Q337='Adicional - Op 2'!$A$11,Q337='Adicional - Op 2'!$A$12,Q337='Adicional - Op 2'!$A$13,Q337='Adicional - Op 2'!$A$14), "A", "")</f>
        <v/>
      </c>
      <c r="S337" s="282" t="str">
        <f>IF(OR(Q337='Adicional - Op 2'!$A$15,Q337='Adicional - Op 2'!$A$16,Q337='Adicional - Op 2'!$A$17,Q337='Adicional - Op 2'!$A$18,Q337='Adicional - Op 2'!$A$19,Q337='Adicional - Op 2'!$A$20,Q337='Adicional - Op 2'!$A$21,Q337='Adicional - Op 2'!$A$22,Q337='Adicional - Op 2'!$A$23,Q337='Adicional - Op 2'!$A$24,Q337='Adicional - Op 2'!$A$25,Q337='Adicional - Op 2'!$A$26,Q337='Adicional - Op 2'!$A$27,Q337='Adicional - Op 2'!$A$28,Q337='Adicional - Op 2'!$A$29,Q337='Adicional - Op 2'!$A$30),"B","")</f>
        <v/>
      </c>
      <c r="T337" s="282" t="str">
        <f>IF(OR(Q337='Adicional - Op 2'!$A$31,Q337='Adicional - Op 2'!$A$32,Q337='Adicional - Op 2'!$A$33,Q337='Adicional - Op 2'!$A$34),"C","")</f>
        <v/>
      </c>
      <c r="U337" s="282" t="str">
        <f>IF(OR(Q337='Adicional - Op 2'!$A$35,Q337='Adicional - Op 2'!$A$36,Q337='Adicional - Op 2'!$A$37),"D","")</f>
        <v/>
      </c>
      <c r="V337" s="282" t="str">
        <f>IF(OR(Q337='Adicional - Op 2'!$A$38,Q337='Adicional - Op 2'!$A$39,Q337='Adicional - Op 2'!$A$40,Q337='Adicional - Op 2'!$A$41,Q337='Adicional - Op 2'!$A$42,Q337='Adicional - Op 2'!$A$43),"E","")</f>
        <v>E</v>
      </c>
      <c r="W337" s="282" t="str">
        <f>IF(OR(Q337='Adicional - Op 2'!$A$44,Q337='Adicional - Op 2'!$A$45),"F","")</f>
        <v/>
      </c>
      <c r="X337" s="295" t="str">
        <f t="shared" si="115"/>
        <v>E</v>
      </c>
      <c r="Y337" s="296" t="str">
        <f>IF(P337=X337, "OK", MAL)</f>
        <v>OK</v>
      </c>
      <c r="Z337" s="73">
        <v>9745</v>
      </c>
      <c r="AA337" s="17">
        <v>6710</v>
      </c>
      <c r="AB337" s="17">
        <v>4504</v>
      </c>
      <c r="AC337" s="17">
        <v>2109</v>
      </c>
      <c r="AD337" s="17">
        <v>2294</v>
      </c>
      <c r="AE337" s="20">
        <v>1307</v>
      </c>
      <c r="AF337" s="70" t="str">
        <f t="shared" si="116"/>
        <v>6</v>
      </c>
      <c r="AG337" s="61" t="str">
        <f t="shared" si="117"/>
        <v>6</v>
      </c>
      <c r="AH337" s="61" t="str">
        <f t="shared" si="118"/>
        <v>7</v>
      </c>
      <c r="AI337" s="61" t="str">
        <f t="shared" si="119"/>
        <v>7</v>
      </c>
      <c r="AJ337" s="61" t="str">
        <f t="shared" si="120"/>
        <v>7</v>
      </c>
      <c r="AK337" s="62" t="str">
        <f t="shared" si="121"/>
        <v>7</v>
      </c>
      <c r="AL337" s="77">
        <f t="shared" si="122"/>
        <v>4.262333600611182</v>
      </c>
      <c r="AM337" s="78">
        <f t="shared" si="123"/>
        <v>3.8619966250495885</v>
      </c>
      <c r="AN337" s="78">
        <f t="shared" si="124"/>
        <v>7.4495784789647139</v>
      </c>
      <c r="AO337" s="78">
        <f t="shared" si="125"/>
        <v>-0.8373060737657565</v>
      </c>
      <c r="AP337" s="79">
        <f t="shared" si="126"/>
        <v>5.7868736762098534</v>
      </c>
      <c r="AQ337" s="1" t="str">
        <f t="shared" si="127"/>
        <v>Centro6</v>
      </c>
      <c r="AR337" s="1" t="str">
        <f t="shared" si="128"/>
        <v>Córdoba6</v>
      </c>
      <c r="AS337" s="1" t="str">
        <f t="shared" si="129"/>
        <v>Intermedias</v>
      </c>
      <c r="AT337" s="1" t="str">
        <f t="shared" si="130"/>
        <v>Resto Extra Pampeana</v>
      </c>
      <c r="AU337" s="1" t="str">
        <f t="shared" si="131"/>
        <v>IntermediasResto Extra Pampeana</v>
      </c>
    </row>
    <row r="338" spans="1:47" x14ac:dyDescent="0.25">
      <c r="A338" s="45" t="s">
        <v>896</v>
      </c>
      <c r="B338" s="46" t="s">
        <v>897</v>
      </c>
      <c r="C338" s="46" t="s">
        <v>882</v>
      </c>
      <c r="D338" s="3" t="str">
        <f>VLOOKUP(C338,Regiones!B$4:C$27,2)</f>
        <v>Pampeana</v>
      </c>
      <c r="E338" s="50"/>
      <c r="F338" s="50"/>
      <c r="G338" s="50"/>
      <c r="H338" s="50" t="s">
        <v>4</v>
      </c>
      <c r="I338" s="50" t="s">
        <v>203</v>
      </c>
      <c r="J338" s="50" t="s">
        <v>6</v>
      </c>
      <c r="K338" s="58"/>
      <c r="L338" s="53" t="s">
        <v>6</v>
      </c>
      <c r="M338" s="289">
        <v>10</v>
      </c>
      <c r="N338" s="281" t="str">
        <f t="shared" si="112"/>
        <v>F10</v>
      </c>
      <c r="O338" s="282" t="str">
        <f>VLOOKUP(N338,'Adicional - Op 1'!$A$3:$B$79,2)</f>
        <v>F</v>
      </c>
      <c r="P338" s="293" t="str">
        <f t="shared" si="113"/>
        <v>F</v>
      </c>
      <c r="Q338" s="294" t="str">
        <f t="shared" si="114"/>
        <v>F10</v>
      </c>
      <c r="R338" s="282" t="str">
        <f>IF(OR(Q338='Adicional - Op 2'!$A$6,Q338='Adicional - Op 2'!$A$7, Q338='Adicional - Op 2'!$A$8,Q338='Adicional - Op 2'!$A$9,Q338='Adicional - Op 2'!$A$10,Q338='Adicional - Op 2'!$A$11,Q338='Adicional - Op 2'!$A$12,Q338='Adicional - Op 2'!$A$13,Q338='Adicional - Op 2'!$A$14), "A", "")</f>
        <v/>
      </c>
      <c r="S338" s="282" t="str">
        <f>IF(OR(Q338='Adicional - Op 2'!$A$15,Q338='Adicional - Op 2'!$A$16,Q338='Adicional - Op 2'!$A$17,Q338='Adicional - Op 2'!$A$18,Q338='Adicional - Op 2'!$A$19,Q338='Adicional - Op 2'!$A$20,Q338='Adicional - Op 2'!$A$21,Q338='Adicional - Op 2'!$A$22,Q338='Adicional - Op 2'!$A$23,Q338='Adicional - Op 2'!$A$24,Q338='Adicional - Op 2'!$A$25,Q338='Adicional - Op 2'!$A$26,Q338='Adicional - Op 2'!$A$27,Q338='Adicional - Op 2'!$A$28,Q338='Adicional - Op 2'!$A$29,Q338='Adicional - Op 2'!$A$30),"B","")</f>
        <v/>
      </c>
      <c r="T338" s="282" t="str">
        <f>IF(OR(Q338='Adicional - Op 2'!$A$31,Q338='Adicional - Op 2'!$A$32,Q338='Adicional - Op 2'!$A$33,Q338='Adicional - Op 2'!$A$34),"C","")</f>
        <v/>
      </c>
      <c r="U338" s="282" t="str">
        <f>IF(OR(Q338='Adicional - Op 2'!$A$35,Q338='Adicional - Op 2'!$A$36,Q338='Adicional - Op 2'!$A$37),"D","")</f>
        <v/>
      </c>
      <c r="V338" s="282" t="str">
        <f>IF(OR(Q338='Adicional - Op 2'!$A$38,Q338='Adicional - Op 2'!$A$39,Q338='Adicional - Op 2'!$A$40,Q338='Adicional - Op 2'!$A$41,Q338='Adicional - Op 2'!$A$42,Q338='Adicional - Op 2'!$A$43),"E","")</f>
        <v/>
      </c>
      <c r="W338" s="282" t="str">
        <f>IF(OR(Q338='Adicional - Op 2'!$A$44,Q338='Adicional - Op 2'!$A$45),"F","")</f>
        <v>F</v>
      </c>
      <c r="X338" s="295" t="str">
        <f t="shared" si="115"/>
        <v>F</v>
      </c>
      <c r="Y338" s="296" t="str">
        <f>IF(P338=X338, "OK", MAL)</f>
        <v>OK</v>
      </c>
      <c r="Z338" s="74">
        <v>9661</v>
      </c>
      <c r="AA338" s="12">
        <v>9043</v>
      </c>
      <c r="AB338" s="12">
        <v>7471</v>
      </c>
      <c r="AC338" s="12">
        <v>6132</v>
      </c>
      <c r="AD338" s="12">
        <v>5836</v>
      </c>
      <c r="AE338" s="13">
        <v>4685</v>
      </c>
      <c r="AF338" s="70" t="str">
        <f t="shared" si="116"/>
        <v>6</v>
      </c>
      <c r="AG338" s="61" t="str">
        <f t="shared" si="117"/>
        <v>6</v>
      </c>
      <c r="AH338" s="61" t="str">
        <f t="shared" si="118"/>
        <v>6</v>
      </c>
      <c r="AI338" s="61" t="str">
        <f t="shared" si="119"/>
        <v>6</v>
      </c>
      <c r="AJ338" s="61" t="str">
        <f t="shared" si="120"/>
        <v>6</v>
      </c>
      <c r="AK338" s="62" t="str">
        <f t="shared" si="121"/>
        <v>7</v>
      </c>
      <c r="AL338" s="77">
        <f t="shared" si="122"/>
        <v>0.74218341184903081</v>
      </c>
      <c r="AM338" s="78">
        <f t="shared" si="123"/>
        <v>1.8318046943742956</v>
      </c>
      <c r="AN338" s="78">
        <f t="shared" si="124"/>
        <v>1.8879403585052827</v>
      </c>
      <c r="AO338" s="78">
        <f t="shared" si="125"/>
        <v>0.49597922858132309</v>
      </c>
      <c r="AP338" s="79">
        <f t="shared" si="126"/>
        <v>2.2211044056652351</v>
      </c>
      <c r="AQ338" s="1" t="str">
        <f t="shared" si="127"/>
        <v>Pampeana6</v>
      </c>
      <c r="AR338" s="1" t="str">
        <f t="shared" si="128"/>
        <v>Santiago del Estero6</v>
      </c>
      <c r="AS338" s="1" t="str">
        <f t="shared" si="129"/>
        <v>Intermedias</v>
      </c>
      <c r="AT338" s="1" t="str">
        <f t="shared" si="130"/>
        <v>Pampeana</v>
      </c>
      <c r="AU338" s="1" t="str">
        <f t="shared" si="131"/>
        <v>IntermediasPampeana</v>
      </c>
    </row>
    <row r="339" spans="1:47" x14ac:dyDescent="0.25">
      <c r="A339" s="5" t="s">
        <v>1390</v>
      </c>
      <c r="B339" s="6" t="s">
        <v>117</v>
      </c>
      <c r="C339" s="6" t="s">
        <v>36</v>
      </c>
      <c r="D339" s="3" t="str">
        <f>VLOOKUP(C339,Regiones!B$4:C$27,2)</f>
        <v>Pampeana</v>
      </c>
      <c r="E339" s="16"/>
      <c r="F339" s="16"/>
      <c r="G339" s="16"/>
      <c r="H339" s="16"/>
      <c r="I339" s="16" t="s">
        <v>203</v>
      </c>
      <c r="J339" s="16" t="s">
        <v>6</v>
      </c>
      <c r="K339" s="58"/>
      <c r="L339" s="4" t="s">
        <v>6</v>
      </c>
      <c r="M339" s="289">
        <v>10</v>
      </c>
      <c r="N339" s="281" t="str">
        <f t="shared" si="112"/>
        <v>F10</v>
      </c>
      <c r="O339" s="282" t="str">
        <f>VLOOKUP(N339,'Adicional - Op 1'!$A$3:$B$79,2)</f>
        <v>F</v>
      </c>
      <c r="P339" s="293" t="str">
        <f t="shared" si="113"/>
        <v>F</v>
      </c>
      <c r="Q339" s="294" t="str">
        <f t="shared" si="114"/>
        <v>F10</v>
      </c>
      <c r="R339" s="282" t="str">
        <f>IF(OR(Q339='Adicional - Op 2'!$A$6,Q339='Adicional - Op 2'!$A$7, Q339='Adicional - Op 2'!$A$8,Q339='Adicional - Op 2'!$A$9,Q339='Adicional - Op 2'!$A$10,Q339='Adicional - Op 2'!$A$11,Q339='Adicional - Op 2'!$A$12,Q339='Adicional - Op 2'!$A$13,Q339='Adicional - Op 2'!$A$14), "A", "")</f>
        <v/>
      </c>
      <c r="S339" s="282" t="str">
        <f>IF(OR(Q339='Adicional - Op 2'!$A$15,Q339='Adicional - Op 2'!$A$16,Q339='Adicional - Op 2'!$A$17,Q339='Adicional - Op 2'!$A$18,Q339='Adicional - Op 2'!$A$19,Q339='Adicional - Op 2'!$A$20,Q339='Adicional - Op 2'!$A$21,Q339='Adicional - Op 2'!$A$22,Q339='Adicional - Op 2'!$A$23,Q339='Adicional - Op 2'!$A$24,Q339='Adicional - Op 2'!$A$25,Q339='Adicional - Op 2'!$A$26,Q339='Adicional - Op 2'!$A$27,Q339='Adicional - Op 2'!$A$28,Q339='Adicional - Op 2'!$A$29,Q339='Adicional - Op 2'!$A$30),"B","")</f>
        <v/>
      </c>
      <c r="T339" s="282" t="str">
        <f>IF(OR(Q339='Adicional - Op 2'!$A$31,Q339='Adicional - Op 2'!$A$32,Q339='Adicional - Op 2'!$A$33,Q339='Adicional - Op 2'!$A$34),"C","")</f>
        <v/>
      </c>
      <c r="U339" s="282" t="str">
        <f>IF(OR(Q339='Adicional - Op 2'!$A$35,Q339='Adicional - Op 2'!$A$36,Q339='Adicional - Op 2'!$A$37),"D","")</f>
        <v/>
      </c>
      <c r="V339" s="282" t="str">
        <f>IF(OR(Q339='Adicional - Op 2'!$A$38,Q339='Adicional - Op 2'!$A$39,Q339='Adicional - Op 2'!$A$40,Q339='Adicional - Op 2'!$A$41,Q339='Adicional - Op 2'!$A$42,Q339='Adicional - Op 2'!$A$43),"E","")</f>
        <v/>
      </c>
      <c r="W339" s="282" t="str">
        <f>IF(OR(Q339='Adicional - Op 2'!$A$44,Q339='Adicional - Op 2'!$A$45),"F","")</f>
        <v>F</v>
      </c>
      <c r="X339" s="295" t="str">
        <f t="shared" si="115"/>
        <v>F</v>
      </c>
      <c r="Y339" s="296" t="str">
        <f>IF(P339=X339, "OK", MAL)</f>
        <v>OK</v>
      </c>
      <c r="Z339" s="73">
        <v>9660</v>
      </c>
      <c r="AA339" s="17">
        <v>8584</v>
      </c>
      <c r="AB339" s="17">
        <v>8545</v>
      </c>
      <c r="AC339" s="17">
        <v>7717</v>
      </c>
      <c r="AD339" s="17">
        <v>6323</v>
      </c>
      <c r="AE339" s="20">
        <v>6183</v>
      </c>
      <c r="AF339" s="70" t="str">
        <f t="shared" si="116"/>
        <v>6</v>
      </c>
      <c r="AG339" s="61" t="str">
        <f t="shared" si="117"/>
        <v>6</v>
      </c>
      <c r="AH339" s="61" t="str">
        <f t="shared" si="118"/>
        <v>6</v>
      </c>
      <c r="AI339" s="61" t="str">
        <f t="shared" si="119"/>
        <v>6</v>
      </c>
      <c r="AJ339" s="61" t="str">
        <f t="shared" si="120"/>
        <v>6</v>
      </c>
      <c r="AK339" s="62" t="str">
        <f t="shared" si="121"/>
        <v>6</v>
      </c>
      <c r="AL339" s="77">
        <f t="shared" si="122"/>
        <v>1.3297211675979712</v>
      </c>
      <c r="AM339" s="78">
        <f t="shared" si="123"/>
        <v>4.3295384584417181E-2</v>
      </c>
      <c r="AN339" s="78">
        <f t="shared" si="124"/>
        <v>0.96983013795761552</v>
      </c>
      <c r="AO339" s="78">
        <f t="shared" si="125"/>
        <v>2.0122982228031465</v>
      </c>
      <c r="AP339" s="79">
        <f t="shared" si="126"/>
        <v>0.22415273245347112</v>
      </c>
      <c r="AQ339" s="1" t="str">
        <f t="shared" si="127"/>
        <v>Pampeana6</v>
      </c>
      <c r="AR339" s="1" t="str">
        <f t="shared" si="128"/>
        <v>Buenos Aires6</v>
      </c>
      <c r="AS339" s="1" t="str">
        <f t="shared" si="129"/>
        <v>Intermedias</v>
      </c>
      <c r="AT339" s="1" t="str">
        <f t="shared" si="130"/>
        <v>Pampeana</v>
      </c>
      <c r="AU339" s="1" t="str">
        <f t="shared" si="131"/>
        <v>IntermediasPampeana</v>
      </c>
    </row>
    <row r="340" spans="1:47" x14ac:dyDescent="0.25">
      <c r="A340" s="5" t="s">
        <v>700</v>
      </c>
      <c r="B340" s="6" t="s">
        <v>701</v>
      </c>
      <c r="C340" s="6" t="s">
        <v>687</v>
      </c>
      <c r="D340" s="3" t="str">
        <f>VLOOKUP(C340,Regiones!B$4:C$27,2)</f>
        <v>Noroeste</v>
      </c>
      <c r="E340" s="16"/>
      <c r="F340" s="16"/>
      <c r="G340" s="16"/>
      <c r="H340" s="16" t="s">
        <v>4</v>
      </c>
      <c r="I340" s="16" t="s">
        <v>203</v>
      </c>
      <c r="J340" s="16" t="s">
        <v>6</v>
      </c>
      <c r="K340" s="58"/>
      <c r="L340" s="4" t="s">
        <v>6</v>
      </c>
      <c r="M340" s="289">
        <v>10</v>
      </c>
      <c r="N340" s="281" t="str">
        <f t="shared" si="112"/>
        <v>F10</v>
      </c>
      <c r="O340" s="282" t="str">
        <f>VLOOKUP(N340,'Adicional - Op 1'!$A$3:$B$79,2)</f>
        <v>F</v>
      </c>
      <c r="P340" s="293" t="str">
        <f t="shared" si="113"/>
        <v>F</v>
      </c>
      <c r="Q340" s="294" t="str">
        <f t="shared" si="114"/>
        <v>F10</v>
      </c>
      <c r="R340" s="282" t="str">
        <f>IF(OR(Q340='Adicional - Op 2'!$A$6,Q340='Adicional - Op 2'!$A$7, Q340='Adicional - Op 2'!$A$8,Q340='Adicional - Op 2'!$A$9,Q340='Adicional - Op 2'!$A$10,Q340='Adicional - Op 2'!$A$11,Q340='Adicional - Op 2'!$A$12,Q340='Adicional - Op 2'!$A$13,Q340='Adicional - Op 2'!$A$14), "A", "")</f>
        <v/>
      </c>
      <c r="S340" s="282" t="str">
        <f>IF(OR(Q340='Adicional - Op 2'!$A$15,Q340='Adicional - Op 2'!$A$16,Q340='Adicional - Op 2'!$A$17,Q340='Adicional - Op 2'!$A$18,Q340='Adicional - Op 2'!$A$19,Q340='Adicional - Op 2'!$A$20,Q340='Adicional - Op 2'!$A$21,Q340='Adicional - Op 2'!$A$22,Q340='Adicional - Op 2'!$A$23,Q340='Adicional - Op 2'!$A$24,Q340='Adicional - Op 2'!$A$25,Q340='Adicional - Op 2'!$A$26,Q340='Adicional - Op 2'!$A$27,Q340='Adicional - Op 2'!$A$28,Q340='Adicional - Op 2'!$A$29,Q340='Adicional - Op 2'!$A$30),"B","")</f>
        <v/>
      </c>
      <c r="T340" s="282" t="str">
        <f>IF(OR(Q340='Adicional - Op 2'!$A$31,Q340='Adicional - Op 2'!$A$32,Q340='Adicional - Op 2'!$A$33,Q340='Adicional - Op 2'!$A$34),"C","")</f>
        <v/>
      </c>
      <c r="U340" s="282" t="str">
        <f>IF(OR(Q340='Adicional - Op 2'!$A$35,Q340='Adicional - Op 2'!$A$36,Q340='Adicional - Op 2'!$A$37),"D","")</f>
        <v/>
      </c>
      <c r="V340" s="282" t="str">
        <f>IF(OR(Q340='Adicional - Op 2'!$A$38,Q340='Adicional - Op 2'!$A$39,Q340='Adicional - Op 2'!$A$40,Q340='Adicional - Op 2'!$A$41,Q340='Adicional - Op 2'!$A$42,Q340='Adicional - Op 2'!$A$43),"E","")</f>
        <v/>
      </c>
      <c r="W340" s="282" t="str">
        <f>IF(OR(Q340='Adicional - Op 2'!$A$44,Q340='Adicional - Op 2'!$A$45),"F","")</f>
        <v>F</v>
      </c>
      <c r="X340" s="295" t="str">
        <f t="shared" si="115"/>
        <v>F</v>
      </c>
      <c r="Y340" s="296" t="str">
        <f>IF(P340=X340, "OK", MAL)</f>
        <v>OK</v>
      </c>
      <c r="Z340" s="74">
        <v>9658</v>
      </c>
      <c r="AA340" s="17">
        <v>8329</v>
      </c>
      <c r="AB340" s="12">
        <v>5401</v>
      </c>
      <c r="AC340" s="12">
        <v>3368</v>
      </c>
      <c r="AD340" s="12">
        <v>2426</v>
      </c>
      <c r="AE340" s="13">
        <v>1455</v>
      </c>
      <c r="AF340" s="70" t="str">
        <f t="shared" si="116"/>
        <v>6</v>
      </c>
      <c r="AG340" s="61" t="str">
        <f t="shared" si="117"/>
        <v>6</v>
      </c>
      <c r="AH340" s="61" t="str">
        <f t="shared" si="118"/>
        <v>6</v>
      </c>
      <c r="AI340" s="61" t="str">
        <f t="shared" si="119"/>
        <v>7</v>
      </c>
      <c r="AJ340" s="61" t="str">
        <f t="shared" si="120"/>
        <v>7</v>
      </c>
      <c r="AK340" s="62" t="str">
        <f t="shared" si="121"/>
        <v>7</v>
      </c>
      <c r="AL340" s="77">
        <f t="shared" si="122"/>
        <v>1.6697511375367897</v>
      </c>
      <c r="AM340" s="78">
        <f t="shared" si="123"/>
        <v>4.2034275182491534</v>
      </c>
      <c r="AN340" s="78">
        <f t="shared" si="124"/>
        <v>4.5737174418212012</v>
      </c>
      <c r="AO340" s="78">
        <f t="shared" si="125"/>
        <v>3.3351629450337881</v>
      </c>
      <c r="AP340" s="79">
        <f t="shared" si="126"/>
        <v>5.2453169439135872</v>
      </c>
      <c r="AQ340" s="1" t="str">
        <f t="shared" si="127"/>
        <v>Noroeste6</v>
      </c>
      <c r="AR340" s="1" t="str">
        <f t="shared" si="128"/>
        <v>Salta6</v>
      </c>
      <c r="AS340" s="1" t="str">
        <f t="shared" si="129"/>
        <v>Intermedias</v>
      </c>
      <c r="AT340" s="1" t="str">
        <f t="shared" si="130"/>
        <v>Resto Extra Pampeana</v>
      </c>
      <c r="AU340" s="1" t="str">
        <f t="shared" si="131"/>
        <v>IntermediasResto Extra Pampeana</v>
      </c>
    </row>
    <row r="341" spans="1:47" x14ac:dyDescent="0.25">
      <c r="A341" s="60" t="s">
        <v>800</v>
      </c>
      <c r="B341" s="9" t="s">
        <v>783</v>
      </c>
      <c r="C341" s="9" t="s">
        <v>767</v>
      </c>
      <c r="D341" s="3" t="str">
        <f>VLOOKUP(C341,Regiones!B$4:C$27,2)</f>
        <v>Pampeana</v>
      </c>
      <c r="E341" s="10"/>
      <c r="F341" s="10"/>
      <c r="G341" s="10"/>
      <c r="H341" s="10" t="s">
        <v>4</v>
      </c>
      <c r="I341" s="10" t="s">
        <v>203</v>
      </c>
      <c r="J341" s="10" t="s">
        <v>6</v>
      </c>
      <c r="K341" s="58"/>
      <c r="L341" s="11" t="s">
        <v>6</v>
      </c>
      <c r="M341" s="289">
        <v>10</v>
      </c>
      <c r="N341" s="281" t="str">
        <f t="shared" si="112"/>
        <v>F10</v>
      </c>
      <c r="O341" s="282" t="str">
        <f>VLOOKUP(N341,'Adicional - Op 1'!$A$3:$B$79,2)</f>
        <v>F</v>
      </c>
      <c r="P341" s="293" t="str">
        <f t="shared" si="113"/>
        <v>F</v>
      </c>
      <c r="Q341" s="294" t="str">
        <f t="shared" si="114"/>
        <v>F10</v>
      </c>
      <c r="R341" s="282" t="str">
        <f>IF(OR(Q341='Adicional - Op 2'!$A$6,Q341='Adicional - Op 2'!$A$7, Q341='Adicional - Op 2'!$A$8,Q341='Adicional - Op 2'!$A$9,Q341='Adicional - Op 2'!$A$10,Q341='Adicional - Op 2'!$A$11,Q341='Adicional - Op 2'!$A$12,Q341='Adicional - Op 2'!$A$13,Q341='Adicional - Op 2'!$A$14), "A", "")</f>
        <v/>
      </c>
      <c r="S341" s="282" t="str">
        <f>IF(OR(Q341='Adicional - Op 2'!$A$15,Q341='Adicional - Op 2'!$A$16,Q341='Adicional - Op 2'!$A$17,Q341='Adicional - Op 2'!$A$18,Q341='Adicional - Op 2'!$A$19,Q341='Adicional - Op 2'!$A$20,Q341='Adicional - Op 2'!$A$21,Q341='Adicional - Op 2'!$A$22,Q341='Adicional - Op 2'!$A$23,Q341='Adicional - Op 2'!$A$24,Q341='Adicional - Op 2'!$A$25,Q341='Adicional - Op 2'!$A$26,Q341='Adicional - Op 2'!$A$27,Q341='Adicional - Op 2'!$A$28,Q341='Adicional - Op 2'!$A$29,Q341='Adicional - Op 2'!$A$30),"B","")</f>
        <v/>
      </c>
      <c r="T341" s="282" t="str">
        <f>IF(OR(Q341='Adicional - Op 2'!$A$31,Q341='Adicional - Op 2'!$A$32,Q341='Adicional - Op 2'!$A$33,Q341='Adicional - Op 2'!$A$34),"C","")</f>
        <v/>
      </c>
      <c r="U341" s="282" t="str">
        <f>IF(OR(Q341='Adicional - Op 2'!$A$35,Q341='Adicional - Op 2'!$A$36,Q341='Adicional - Op 2'!$A$37),"D","")</f>
        <v/>
      </c>
      <c r="V341" s="282" t="str">
        <f>IF(OR(Q341='Adicional - Op 2'!$A$38,Q341='Adicional - Op 2'!$A$39,Q341='Adicional - Op 2'!$A$40,Q341='Adicional - Op 2'!$A$41,Q341='Adicional - Op 2'!$A$42,Q341='Adicional - Op 2'!$A$43),"E","")</f>
        <v/>
      </c>
      <c r="W341" s="282" t="str">
        <f>IF(OR(Q341='Adicional - Op 2'!$A$44,Q341='Adicional - Op 2'!$A$45),"F","")</f>
        <v>F</v>
      </c>
      <c r="X341" s="295" t="str">
        <f t="shared" si="115"/>
        <v>F</v>
      </c>
      <c r="Y341" s="296" t="str">
        <f>IF(P341=X341, "OK", MAL)</f>
        <v>OK</v>
      </c>
      <c r="Z341" s="74">
        <v>9651</v>
      </c>
      <c r="AA341" s="12">
        <v>9043</v>
      </c>
      <c r="AB341" s="12">
        <v>7455</v>
      </c>
      <c r="AC341" s="12">
        <v>6016</v>
      </c>
      <c r="AD341" s="12">
        <v>4362</v>
      </c>
      <c r="AE341" s="13">
        <v>3559</v>
      </c>
      <c r="AF341" s="70" t="str">
        <f t="shared" si="116"/>
        <v>6</v>
      </c>
      <c r="AG341" s="61" t="str">
        <f t="shared" si="117"/>
        <v>6</v>
      </c>
      <c r="AH341" s="61" t="str">
        <f t="shared" si="118"/>
        <v>6</v>
      </c>
      <c r="AI341" s="61" t="str">
        <f t="shared" si="119"/>
        <v>6</v>
      </c>
      <c r="AJ341" s="61" t="str">
        <f t="shared" si="120"/>
        <v>7</v>
      </c>
      <c r="AK341" s="62" t="str">
        <f t="shared" si="121"/>
        <v>7</v>
      </c>
      <c r="AL341" s="77">
        <f t="shared" si="122"/>
        <v>0.73051393282622379</v>
      </c>
      <c r="AM341" s="78">
        <f t="shared" si="123"/>
        <v>1.8525594996016033</v>
      </c>
      <c r="AN341" s="78">
        <f t="shared" si="124"/>
        <v>2.0516565387322787</v>
      </c>
      <c r="AO341" s="78">
        <f t="shared" si="125"/>
        <v>3.2671560031600313</v>
      </c>
      <c r="AP341" s="79">
        <f t="shared" si="126"/>
        <v>2.055347851715327</v>
      </c>
      <c r="AQ341" s="1" t="str">
        <f t="shared" si="127"/>
        <v>Pampeana6</v>
      </c>
      <c r="AR341" s="1" t="str">
        <f t="shared" si="128"/>
        <v>Santa Fe6</v>
      </c>
      <c r="AS341" s="1" t="str">
        <f t="shared" si="129"/>
        <v>Intermedias</v>
      </c>
      <c r="AT341" s="1" t="str">
        <f t="shared" si="130"/>
        <v>Pampeana</v>
      </c>
      <c r="AU341" s="1" t="str">
        <f t="shared" si="131"/>
        <v>IntermediasPampeana</v>
      </c>
    </row>
    <row r="342" spans="1:47" x14ac:dyDescent="0.25">
      <c r="A342" s="60" t="s">
        <v>220</v>
      </c>
      <c r="B342" s="9" t="s">
        <v>221</v>
      </c>
      <c r="C342" s="9" t="s">
        <v>199</v>
      </c>
      <c r="D342" s="3" t="str">
        <f>VLOOKUP(C342,Regiones!B$4:C$27,2)</f>
        <v>Noreste</v>
      </c>
      <c r="E342" s="10"/>
      <c r="F342" s="10"/>
      <c r="G342" s="10"/>
      <c r="H342" s="10" t="s">
        <v>4</v>
      </c>
      <c r="I342" s="10" t="s">
        <v>203</v>
      </c>
      <c r="J342" s="10" t="s">
        <v>6</v>
      </c>
      <c r="K342" s="58"/>
      <c r="L342" s="11" t="s">
        <v>6</v>
      </c>
      <c r="M342" s="289">
        <v>10</v>
      </c>
      <c r="N342" s="281" t="str">
        <f t="shared" si="112"/>
        <v>F10</v>
      </c>
      <c r="O342" s="282" t="str">
        <f>VLOOKUP(N342,'Adicional - Op 1'!$A$3:$B$79,2)</f>
        <v>F</v>
      </c>
      <c r="P342" s="293" t="str">
        <f t="shared" si="113"/>
        <v>F</v>
      </c>
      <c r="Q342" s="294" t="str">
        <f t="shared" si="114"/>
        <v>F10</v>
      </c>
      <c r="R342" s="282" t="str">
        <f>IF(OR(Q342='Adicional - Op 2'!$A$6,Q342='Adicional - Op 2'!$A$7, Q342='Adicional - Op 2'!$A$8,Q342='Adicional - Op 2'!$A$9,Q342='Adicional - Op 2'!$A$10,Q342='Adicional - Op 2'!$A$11,Q342='Adicional - Op 2'!$A$12,Q342='Adicional - Op 2'!$A$13,Q342='Adicional - Op 2'!$A$14), "A", "")</f>
        <v/>
      </c>
      <c r="S342" s="282" t="str">
        <f>IF(OR(Q342='Adicional - Op 2'!$A$15,Q342='Adicional - Op 2'!$A$16,Q342='Adicional - Op 2'!$A$17,Q342='Adicional - Op 2'!$A$18,Q342='Adicional - Op 2'!$A$19,Q342='Adicional - Op 2'!$A$20,Q342='Adicional - Op 2'!$A$21,Q342='Adicional - Op 2'!$A$22,Q342='Adicional - Op 2'!$A$23,Q342='Adicional - Op 2'!$A$24,Q342='Adicional - Op 2'!$A$25,Q342='Adicional - Op 2'!$A$26,Q342='Adicional - Op 2'!$A$27,Q342='Adicional - Op 2'!$A$28,Q342='Adicional - Op 2'!$A$29,Q342='Adicional - Op 2'!$A$30),"B","")</f>
        <v/>
      </c>
      <c r="T342" s="282" t="str">
        <f>IF(OR(Q342='Adicional - Op 2'!$A$31,Q342='Adicional - Op 2'!$A$32,Q342='Adicional - Op 2'!$A$33,Q342='Adicional - Op 2'!$A$34),"C","")</f>
        <v/>
      </c>
      <c r="U342" s="282" t="str">
        <f>IF(OR(Q342='Adicional - Op 2'!$A$35,Q342='Adicional - Op 2'!$A$36,Q342='Adicional - Op 2'!$A$37),"D","")</f>
        <v/>
      </c>
      <c r="V342" s="282" t="str">
        <f>IF(OR(Q342='Adicional - Op 2'!$A$38,Q342='Adicional - Op 2'!$A$39,Q342='Adicional - Op 2'!$A$40,Q342='Adicional - Op 2'!$A$41,Q342='Adicional - Op 2'!$A$42,Q342='Adicional - Op 2'!$A$43),"E","")</f>
        <v/>
      </c>
      <c r="W342" s="282" t="str">
        <f>IF(OR(Q342='Adicional - Op 2'!$A$44,Q342='Adicional - Op 2'!$A$45),"F","")</f>
        <v>F</v>
      </c>
      <c r="X342" s="295" t="str">
        <f t="shared" si="115"/>
        <v>F</v>
      </c>
      <c r="Y342" s="296" t="str">
        <f>IF(P342=X342, "OK", MAL)</f>
        <v>OK</v>
      </c>
      <c r="Z342" s="74">
        <v>9642</v>
      </c>
      <c r="AA342" s="12">
        <v>8417</v>
      </c>
      <c r="AB342" s="12">
        <v>5644</v>
      </c>
      <c r="AC342" s="12">
        <v>4914</v>
      </c>
      <c r="AD342" s="12">
        <v>3834</v>
      </c>
      <c r="AE342" s="13">
        <v>3900</v>
      </c>
      <c r="AF342" s="70" t="str">
        <f t="shared" si="116"/>
        <v>6</v>
      </c>
      <c r="AG342" s="61" t="str">
        <f t="shared" si="117"/>
        <v>6</v>
      </c>
      <c r="AH342" s="61" t="str">
        <f t="shared" si="118"/>
        <v>6</v>
      </c>
      <c r="AI342" s="61" t="str">
        <f t="shared" si="119"/>
        <v>7</v>
      </c>
      <c r="AJ342" s="61" t="str">
        <f t="shared" si="120"/>
        <v>7</v>
      </c>
      <c r="AK342" s="62" t="str">
        <f t="shared" si="121"/>
        <v>7</v>
      </c>
      <c r="AL342" s="77">
        <f t="shared" si="122"/>
        <v>1.5314640863121387</v>
      </c>
      <c r="AM342" s="78">
        <f t="shared" si="123"/>
        <v>3.872140212770383</v>
      </c>
      <c r="AN342" s="78">
        <f t="shared" si="124"/>
        <v>1.3202372820879751</v>
      </c>
      <c r="AO342" s="78">
        <f t="shared" si="125"/>
        <v>2.5128492170196779</v>
      </c>
      <c r="AP342" s="79">
        <f t="shared" si="126"/>
        <v>-0.17053351120408514</v>
      </c>
      <c r="AQ342" s="1" t="str">
        <f t="shared" si="127"/>
        <v>Noreste6</v>
      </c>
      <c r="AR342" s="1" t="str">
        <f t="shared" si="128"/>
        <v>Chaco6</v>
      </c>
      <c r="AS342" s="1" t="str">
        <f t="shared" si="129"/>
        <v>Intermedias</v>
      </c>
      <c r="AT342" s="1" t="str">
        <f t="shared" si="130"/>
        <v>Resto Extra Pampeana</v>
      </c>
      <c r="AU342" s="1" t="str">
        <f t="shared" si="131"/>
        <v>IntermediasResto Extra Pampeana</v>
      </c>
    </row>
    <row r="343" spans="1:47" x14ac:dyDescent="0.25">
      <c r="A343" s="2" t="s">
        <v>1350</v>
      </c>
      <c r="B343" s="18" t="s">
        <v>280</v>
      </c>
      <c r="C343" s="18" t="s">
        <v>276</v>
      </c>
      <c r="D343" s="3" t="str">
        <f>VLOOKUP(C343,Regiones!B$4:C$27,2)</f>
        <v>Centro</v>
      </c>
      <c r="E343" s="19" t="s">
        <v>2</v>
      </c>
      <c r="F343" s="19"/>
      <c r="G343" s="19"/>
      <c r="H343" s="19" t="s">
        <v>4</v>
      </c>
      <c r="I343" s="19" t="s">
        <v>190</v>
      </c>
      <c r="J343" s="19" t="s">
        <v>3</v>
      </c>
      <c r="K343" s="58"/>
      <c r="L343" s="52" t="s">
        <v>3</v>
      </c>
      <c r="M343" s="289">
        <v>10</v>
      </c>
      <c r="N343" s="281" t="str">
        <f t="shared" si="112"/>
        <v>E10</v>
      </c>
      <c r="O343" s="282" t="str">
        <f>VLOOKUP(N343,'Adicional - Op 1'!$A$3:$B$79,2)</f>
        <v>E</v>
      </c>
      <c r="P343" s="293" t="str">
        <f t="shared" si="113"/>
        <v>E</v>
      </c>
      <c r="Q343" s="294" t="str">
        <f t="shared" si="114"/>
        <v>E10</v>
      </c>
      <c r="R343" s="282" t="str">
        <f>IF(OR(Q343='Adicional - Op 2'!$A$6,Q343='Adicional - Op 2'!$A$7, Q343='Adicional - Op 2'!$A$8,Q343='Adicional - Op 2'!$A$9,Q343='Adicional - Op 2'!$A$10,Q343='Adicional - Op 2'!$A$11,Q343='Adicional - Op 2'!$A$12,Q343='Adicional - Op 2'!$A$13,Q343='Adicional - Op 2'!$A$14), "A", "")</f>
        <v/>
      </c>
      <c r="S343" s="282" t="str">
        <f>IF(OR(Q343='Adicional - Op 2'!$A$15,Q343='Adicional - Op 2'!$A$16,Q343='Adicional - Op 2'!$A$17,Q343='Adicional - Op 2'!$A$18,Q343='Adicional - Op 2'!$A$19,Q343='Adicional - Op 2'!$A$20,Q343='Adicional - Op 2'!$A$21,Q343='Adicional - Op 2'!$A$22,Q343='Adicional - Op 2'!$A$23,Q343='Adicional - Op 2'!$A$24,Q343='Adicional - Op 2'!$A$25,Q343='Adicional - Op 2'!$A$26,Q343='Adicional - Op 2'!$A$27,Q343='Adicional - Op 2'!$A$28,Q343='Adicional - Op 2'!$A$29,Q343='Adicional - Op 2'!$A$30),"B","")</f>
        <v/>
      </c>
      <c r="T343" s="282" t="str">
        <f>IF(OR(Q343='Adicional - Op 2'!$A$31,Q343='Adicional - Op 2'!$A$32,Q343='Adicional - Op 2'!$A$33,Q343='Adicional - Op 2'!$A$34),"C","")</f>
        <v/>
      </c>
      <c r="U343" s="282" t="str">
        <f>IF(OR(Q343='Adicional - Op 2'!$A$35,Q343='Adicional - Op 2'!$A$36,Q343='Adicional - Op 2'!$A$37),"D","")</f>
        <v/>
      </c>
      <c r="V343" s="282" t="str">
        <f>IF(OR(Q343='Adicional - Op 2'!$A$38,Q343='Adicional - Op 2'!$A$39,Q343='Adicional - Op 2'!$A$40,Q343='Adicional - Op 2'!$A$41,Q343='Adicional - Op 2'!$A$42,Q343='Adicional - Op 2'!$A$43),"E","")</f>
        <v>E</v>
      </c>
      <c r="W343" s="282" t="str">
        <f>IF(OR(Q343='Adicional - Op 2'!$A$44,Q343='Adicional - Op 2'!$A$45),"F","")</f>
        <v/>
      </c>
      <c r="X343" s="295" t="str">
        <f t="shared" si="115"/>
        <v>E</v>
      </c>
      <c r="Y343" s="296" t="str">
        <f>IF(P343=X343, "OK", MAL)</f>
        <v>OK</v>
      </c>
      <c r="Z343" s="73">
        <v>9638</v>
      </c>
      <c r="AA343" s="17">
        <v>8927</v>
      </c>
      <c r="AB343" s="17">
        <v>7916</v>
      </c>
      <c r="AC343" s="17">
        <v>7173</v>
      </c>
      <c r="AD343" s="17">
        <v>6259</v>
      </c>
      <c r="AE343" s="20">
        <v>6517</v>
      </c>
      <c r="AF343" s="70" t="str">
        <f t="shared" si="116"/>
        <v>6</v>
      </c>
      <c r="AG343" s="61" t="str">
        <f t="shared" si="117"/>
        <v>6</v>
      </c>
      <c r="AH343" s="61" t="str">
        <f t="shared" si="118"/>
        <v>6</v>
      </c>
      <c r="AI343" s="61" t="str">
        <f t="shared" si="119"/>
        <v>6</v>
      </c>
      <c r="AJ343" s="61" t="str">
        <f t="shared" si="120"/>
        <v>6</v>
      </c>
      <c r="AK343" s="62" t="str">
        <f t="shared" si="121"/>
        <v>6</v>
      </c>
      <c r="AL343" s="77">
        <f t="shared" si="122"/>
        <v>0.86087935767937496</v>
      </c>
      <c r="AM343" s="78">
        <f t="shared" si="123"/>
        <v>1.1490838066306537</v>
      </c>
      <c r="AN343" s="78">
        <f t="shared" si="124"/>
        <v>0.93772207179621014</v>
      </c>
      <c r="AO343" s="78">
        <f t="shared" si="125"/>
        <v>1.3723671706081533</v>
      </c>
      <c r="AP343" s="79">
        <f t="shared" si="126"/>
        <v>-0.40312246515967654</v>
      </c>
      <c r="AQ343" s="1" t="str">
        <f t="shared" si="127"/>
        <v>Centro6</v>
      </c>
      <c r="AR343" s="1" t="str">
        <f t="shared" si="128"/>
        <v>Córdoba6</v>
      </c>
      <c r="AS343" s="1" t="str">
        <f t="shared" si="129"/>
        <v>Intermedias</v>
      </c>
      <c r="AT343" s="1" t="str">
        <f t="shared" si="130"/>
        <v>Resto Extra Pampeana</v>
      </c>
      <c r="AU343" s="1" t="str">
        <f t="shared" si="131"/>
        <v>IntermediasResto Extra Pampeana</v>
      </c>
    </row>
    <row r="344" spans="1:47" x14ac:dyDescent="0.25">
      <c r="A344" s="21" t="s">
        <v>317</v>
      </c>
      <c r="B344" s="18" t="s">
        <v>289</v>
      </c>
      <c r="C344" s="18" t="s">
        <v>276</v>
      </c>
      <c r="D344" s="3" t="str">
        <f>VLOOKUP(C344,Regiones!B$4:C$27,2)</f>
        <v>Centro</v>
      </c>
      <c r="E344" s="19"/>
      <c r="F344" s="19"/>
      <c r="G344" s="19"/>
      <c r="H344" s="19" t="s">
        <v>4</v>
      </c>
      <c r="I344" s="19" t="s">
        <v>203</v>
      </c>
      <c r="J344" s="19" t="s">
        <v>6</v>
      </c>
      <c r="K344" s="58"/>
      <c r="L344" s="52" t="s">
        <v>6</v>
      </c>
      <c r="M344" s="289">
        <v>10</v>
      </c>
      <c r="N344" s="281" t="str">
        <f t="shared" si="112"/>
        <v>F10</v>
      </c>
      <c r="O344" s="282" t="str">
        <f>VLOOKUP(N344,'Adicional - Op 1'!$A$3:$B$79,2)</f>
        <v>F</v>
      </c>
      <c r="P344" s="293" t="str">
        <f t="shared" si="113"/>
        <v>F</v>
      </c>
      <c r="Q344" s="294" t="str">
        <f t="shared" si="114"/>
        <v>F10</v>
      </c>
      <c r="R344" s="282" t="str">
        <f>IF(OR(Q344='Adicional - Op 2'!$A$6,Q344='Adicional - Op 2'!$A$7, Q344='Adicional - Op 2'!$A$8,Q344='Adicional - Op 2'!$A$9,Q344='Adicional - Op 2'!$A$10,Q344='Adicional - Op 2'!$A$11,Q344='Adicional - Op 2'!$A$12,Q344='Adicional - Op 2'!$A$13,Q344='Adicional - Op 2'!$A$14), "A", "")</f>
        <v/>
      </c>
      <c r="S344" s="282" t="str">
        <f>IF(OR(Q344='Adicional - Op 2'!$A$15,Q344='Adicional - Op 2'!$A$16,Q344='Adicional - Op 2'!$A$17,Q344='Adicional - Op 2'!$A$18,Q344='Adicional - Op 2'!$A$19,Q344='Adicional - Op 2'!$A$20,Q344='Adicional - Op 2'!$A$21,Q344='Adicional - Op 2'!$A$22,Q344='Adicional - Op 2'!$A$23,Q344='Adicional - Op 2'!$A$24,Q344='Adicional - Op 2'!$A$25,Q344='Adicional - Op 2'!$A$26,Q344='Adicional - Op 2'!$A$27,Q344='Adicional - Op 2'!$A$28,Q344='Adicional - Op 2'!$A$29,Q344='Adicional - Op 2'!$A$30),"B","")</f>
        <v/>
      </c>
      <c r="T344" s="282" t="str">
        <f>IF(OR(Q344='Adicional - Op 2'!$A$31,Q344='Adicional - Op 2'!$A$32,Q344='Adicional - Op 2'!$A$33,Q344='Adicional - Op 2'!$A$34),"C","")</f>
        <v/>
      </c>
      <c r="U344" s="282" t="str">
        <f>IF(OR(Q344='Adicional - Op 2'!$A$35,Q344='Adicional - Op 2'!$A$36,Q344='Adicional - Op 2'!$A$37),"D","")</f>
        <v/>
      </c>
      <c r="V344" s="282" t="str">
        <f>IF(OR(Q344='Adicional - Op 2'!$A$38,Q344='Adicional - Op 2'!$A$39,Q344='Adicional - Op 2'!$A$40,Q344='Adicional - Op 2'!$A$41,Q344='Adicional - Op 2'!$A$42,Q344='Adicional - Op 2'!$A$43),"E","")</f>
        <v/>
      </c>
      <c r="W344" s="282" t="str">
        <f>IF(OR(Q344='Adicional - Op 2'!$A$44,Q344='Adicional - Op 2'!$A$45),"F","")</f>
        <v>F</v>
      </c>
      <c r="X344" s="295" t="str">
        <f t="shared" si="115"/>
        <v>F</v>
      </c>
      <c r="Y344" s="296" t="str">
        <f>IF(P344=X344, "OK", MAL)</f>
        <v>OK</v>
      </c>
      <c r="Z344" s="73">
        <v>9628</v>
      </c>
      <c r="AA344" s="17">
        <v>7303</v>
      </c>
      <c r="AB344" s="17">
        <v>6027</v>
      </c>
      <c r="AC344" s="17">
        <v>5189</v>
      </c>
      <c r="AD344" s="17">
        <v>4248</v>
      </c>
      <c r="AE344" s="20">
        <v>4066</v>
      </c>
      <c r="AF344" s="70" t="str">
        <f t="shared" si="116"/>
        <v>6</v>
      </c>
      <c r="AG344" s="61" t="str">
        <f t="shared" si="117"/>
        <v>6</v>
      </c>
      <c r="AH344" s="61" t="str">
        <f t="shared" si="118"/>
        <v>6</v>
      </c>
      <c r="AI344" s="61" t="str">
        <f t="shared" si="119"/>
        <v>6</v>
      </c>
      <c r="AJ344" s="61" t="str">
        <f t="shared" si="120"/>
        <v>7</v>
      </c>
      <c r="AK344" s="62" t="str">
        <f t="shared" si="121"/>
        <v>7</v>
      </c>
      <c r="AL344" s="77">
        <f t="shared" si="122"/>
        <v>3.1399007794671161</v>
      </c>
      <c r="AM344" s="78">
        <f t="shared" si="123"/>
        <v>1.8421987418881383</v>
      </c>
      <c r="AN344" s="78">
        <f t="shared" si="124"/>
        <v>1.4277898610493036</v>
      </c>
      <c r="AO344" s="78">
        <f t="shared" si="125"/>
        <v>2.0210799014847463</v>
      </c>
      <c r="AP344" s="79">
        <f t="shared" si="126"/>
        <v>0.43884580760893438</v>
      </c>
      <c r="AQ344" s="1" t="str">
        <f t="shared" si="127"/>
        <v>Centro6</v>
      </c>
      <c r="AR344" s="1" t="str">
        <f t="shared" si="128"/>
        <v>Córdoba6</v>
      </c>
      <c r="AS344" s="1" t="str">
        <f t="shared" si="129"/>
        <v>Intermedias</v>
      </c>
      <c r="AT344" s="1" t="str">
        <f t="shared" si="130"/>
        <v>Resto Extra Pampeana</v>
      </c>
      <c r="AU344" s="1" t="str">
        <f t="shared" si="131"/>
        <v>IntermediasResto Extra Pampeana</v>
      </c>
    </row>
    <row r="345" spans="1:47" x14ac:dyDescent="0.25">
      <c r="A345" s="60" t="s">
        <v>1270</v>
      </c>
      <c r="B345" s="9" t="s">
        <v>514</v>
      </c>
      <c r="C345" s="9" t="s">
        <v>506</v>
      </c>
      <c r="D345" s="3" t="str">
        <f>VLOOKUP(C345,Regiones!B$4:C$27,2)</f>
        <v>Noroeste</v>
      </c>
      <c r="E345" s="10"/>
      <c r="F345" s="10"/>
      <c r="G345" s="10"/>
      <c r="H345" s="10" t="s">
        <v>4</v>
      </c>
      <c r="I345" s="10" t="s">
        <v>203</v>
      </c>
      <c r="J345" s="10" t="s">
        <v>21</v>
      </c>
      <c r="K345" s="58"/>
      <c r="L345" s="11" t="s">
        <v>21</v>
      </c>
      <c r="M345" s="289">
        <v>10</v>
      </c>
      <c r="N345" s="281" t="str">
        <f t="shared" si="112"/>
        <v>C10</v>
      </c>
      <c r="O345" s="282" t="str">
        <f>VLOOKUP(N345,'Adicional - Op 1'!$A$3:$B$79,2)</f>
        <v>C</v>
      </c>
      <c r="P345" s="293" t="str">
        <f t="shared" si="113"/>
        <v>C</v>
      </c>
      <c r="Q345" s="294" t="str">
        <f t="shared" si="114"/>
        <v>C10</v>
      </c>
      <c r="R345" s="282" t="str">
        <f>IF(OR(Q345='Adicional - Op 2'!$A$6,Q345='Adicional - Op 2'!$A$7, Q345='Adicional - Op 2'!$A$8,Q345='Adicional - Op 2'!$A$9,Q345='Adicional - Op 2'!$A$10,Q345='Adicional - Op 2'!$A$11,Q345='Adicional - Op 2'!$A$12,Q345='Adicional - Op 2'!$A$13,Q345='Adicional - Op 2'!$A$14), "A", "")</f>
        <v/>
      </c>
      <c r="S345" s="282" t="str">
        <f>IF(OR(Q345='Adicional - Op 2'!$A$15,Q345='Adicional - Op 2'!$A$16,Q345='Adicional - Op 2'!$A$17,Q345='Adicional - Op 2'!$A$18,Q345='Adicional - Op 2'!$A$19,Q345='Adicional - Op 2'!$A$20,Q345='Adicional - Op 2'!$A$21,Q345='Adicional - Op 2'!$A$22,Q345='Adicional - Op 2'!$A$23,Q345='Adicional - Op 2'!$A$24,Q345='Adicional - Op 2'!$A$25,Q345='Adicional - Op 2'!$A$26,Q345='Adicional - Op 2'!$A$27,Q345='Adicional - Op 2'!$A$28,Q345='Adicional - Op 2'!$A$29,Q345='Adicional - Op 2'!$A$30),"B","")</f>
        <v/>
      </c>
      <c r="T345" s="282" t="str">
        <f>IF(OR(Q345='Adicional - Op 2'!$A$31,Q345='Adicional - Op 2'!$A$32,Q345='Adicional - Op 2'!$A$33,Q345='Adicional - Op 2'!$A$34),"C","")</f>
        <v>C</v>
      </c>
      <c r="U345" s="282" t="str">
        <f>IF(OR(Q345='Adicional - Op 2'!$A$35,Q345='Adicional - Op 2'!$A$36,Q345='Adicional - Op 2'!$A$37),"D","")</f>
        <v/>
      </c>
      <c r="V345" s="282" t="str">
        <f>IF(OR(Q345='Adicional - Op 2'!$A$38,Q345='Adicional - Op 2'!$A$39,Q345='Adicional - Op 2'!$A$40,Q345='Adicional - Op 2'!$A$41,Q345='Adicional - Op 2'!$A$42,Q345='Adicional - Op 2'!$A$43),"E","")</f>
        <v/>
      </c>
      <c r="W345" s="282" t="str">
        <f>IF(OR(Q345='Adicional - Op 2'!$A$44,Q345='Adicional - Op 2'!$A$45),"F","")</f>
        <v/>
      </c>
      <c r="X345" s="295" t="str">
        <f t="shared" si="115"/>
        <v>C</v>
      </c>
      <c r="Y345" s="296" t="str">
        <f>IF(P345=X345, "OK", MAL)</f>
        <v>OK</v>
      </c>
      <c r="Z345" s="74">
        <v>9620</v>
      </c>
      <c r="AA345" s="12">
        <v>8139</v>
      </c>
      <c r="AB345" s="12">
        <v>6564</v>
      </c>
      <c r="AC345" s="12">
        <v>5962</v>
      </c>
      <c r="AD345" s="12">
        <v>5069</v>
      </c>
      <c r="AE345" s="13">
        <v>1481</v>
      </c>
      <c r="AF345" s="70" t="str">
        <f t="shared" si="116"/>
        <v>6</v>
      </c>
      <c r="AG345" s="61" t="str">
        <f t="shared" si="117"/>
        <v>6</v>
      </c>
      <c r="AH345" s="61" t="str">
        <f t="shared" si="118"/>
        <v>6</v>
      </c>
      <c r="AI345" s="61" t="str">
        <f t="shared" si="119"/>
        <v>6</v>
      </c>
      <c r="AJ345" s="61" t="str">
        <f t="shared" si="120"/>
        <v>6</v>
      </c>
      <c r="AK345" s="62" t="str">
        <f t="shared" si="121"/>
        <v>7</v>
      </c>
      <c r="AL345" s="77">
        <f t="shared" si="122"/>
        <v>1.8875819441465991</v>
      </c>
      <c r="AM345" s="78">
        <f t="shared" si="123"/>
        <v>2.0654048024197103</v>
      </c>
      <c r="AN345" s="78">
        <f t="shared" si="124"/>
        <v>0.91509130717092291</v>
      </c>
      <c r="AO345" s="78">
        <f t="shared" si="125"/>
        <v>1.6358604001955213</v>
      </c>
      <c r="AP345" s="79">
        <f t="shared" si="126"/>
        <v>13.093260038643017</v>
      </c>
      <c r="AQ345" s="1" t="str">
        <f t="shared" si="127"/>
        <v>Noroeste6</v>
      </c>
      <c r="AR345" s="1" t="str">
        <f t="shared" si="128"/>
        <v>Tucumán6</v>
      </c>
      <c r="AS345" s="1" t="str">
        <f t="shared" si="129"/>
        <v>Intermedias</v>
      </c>
      <c r="AT345" s="1" t="str">
        <f t="shared" si="130"/>
        <v>Resto Extra Pampeana</v>
      </c>
      <c r="AU345" s="1" t="str">
        <f t="shared" si="131"/>
        <v>IntermediasResto Extra Pampeana</v>
      </c>
    </row>
    <row r="346" spans="1:47" x14ac:dyDescent="0.25">
      <c r="A346" s="5" t="s">
        <v>118</v>
      </c>
      <c r="B346" s="6" t="s">
        <v>119</v>
      </c>
      <c r="C346" s="6" t="s">
        <v>36</v>
      </c>
      <c r="D346" s="3" t="str">
        <f>VLOOKUP(C346,Regiones!B$4:C$27,2)</f>
        <v>Pampeana</v>
      </c>
      <c r="E346" s="16"/>
      <c r="F346" s="16"/>
      <c r="G346" s="16"/>
      <c r="H346" s="16"/>
      <c r="I346" s="16" t="s">
        <v>203</v>
      </c>
      <c r="J346" s="16" t="s">
        <v>21</v>
      </c>
      <c r="K346" s="58"/>
      <c r="L346" s="4" t="s">
        <v>21</v>
      </c>
      <c r="M346" s="289">
        <v>10</v>
      </c>
      <c r="N346" s="281" t="str">
        <f t="shared" si="112"/>
        <v>C10</v>
      </c>
      <c r="O346" s="282" t="str">
        <f>VLOOKUP(N346,'Adicional - Op 1'!$A$3:$B$79,2)</f>
        <v>C</v>
      </c>
      <c r="P346" s="293" t="str">
        <f t="shared" si="113"/>
        <v>C</v>
      </c>
      <c r="Q346" s="294" t="str">
        <f t="shared" si="114"/>
        <v>C10</v>
      </c>
      <c r="R346" s="282" t="str">
        <f>IF(OR(Q346='Adicional - Op 2'!$A$6,Q346='Adicional - Op 2'!$A$7, Q346='Adicional - Op 2'!$A$8,Q346='Adicional - Op 2'!$A$9,Q346='Adicional - Op 2'!$A$10,Q346='Adicional - Op 2'!$A$11,Q346='Adicional - Op 2'!$A$12,Q346='Adicional - Op 2'!$A$13,Q346='Adicional - Op 2'!$A$14), "A", "")</f>
        <v/>
      </c>
      <c r="S346" s="282" t="str">
        <f>IF(OR(Q346='Adicional - Op 2'!$A$15,Q346='Adicional - Op 2'!$A$16,Q346='Adicional - Op 2'!$A$17,Q346='Adicional - Op 2'!$A$18,Q346='Adicional - Op 2'!$A$19,Q346='Adicional - Op 2'!$A$20,Q346='Adicional - Op 2'!$A$21,Q346='Adicional - Op 2'!$A$22,Q346='Adicional - Op 2'!$A$23,Q346='Adicional - Op 2'!$A$24,Q346='Adicional - Op 2'!$A$25,Q346='Adicional - Op 2'!$A$26,Q346='Adicional - Op 2'!$A$27,Q346='Adicional - Op 2'!$A$28,Q346='Adicional - Op 2'!$A$29,Q346='Adicional - Op 2'!$A$30),"B","")</f>
        <v/>
      </c>
      <c r="T346" s="282" t="str">
        <f>IF(OR(Q346='Adicional - Op 2'!$A$31,Q346='Adicional - Op 2'!$A$32,Q346='Adicional - Op 2'!$A$33,Q346='Adicional - Op 2'!$A$34),"C","")</f>
        <v>C</v>
      </c>
      <c r="U346" s="282" t="str">
        <f>IF(OR(Q346='Adicional - Op 2'!$A$35,Q346='Adicional - Op 2'!$A$36,Q346='Adicional - Op 2'!$A$37),"D","")</f>
        <v/>
      </c>
      <c r="V346" s="282" t="str">
        <f>IF(OR(Q346='Adicional - Op 2'!$A$38,Q346='Adicional - Op 2'!$A$39,Q346='Adicional - Op 2'!$A$40,Q346='Adicional - Op 2'!$A$41,Q346='Adicional - Op 2'!$A$42,Q346='Adicional - Op 2'!$A$43),"E","")</f>
        <v/>
      </c>
      <c r="W346" s="282" t="str">
        <f>IF(OR(Q346='Adicional - Op 2'!$A$44,Q346='Adicional - Op 2'!$A$45),"F","")</f>
        <v/>
      </c>
      <c r="X346" s="295" t="str">
        <f t="shared" si="115"/>
        <v>C</v>
      </c>
      <c r="Y346" s="296" t="str">
        <f>IF(P346=X346, "OK", MAL)</f>
        <v>OK</v>
      </c>
      <c r="Z346" s="73">
        <v>9494</v>
      </c>
      <c r="AA346" s="17">
        <v>6626</v>
      </c>
      <c r="AB346" s="17">
        <v>4205</v>
      </c>
      <c r="AC346" s="17">
        <v>3194</v>
      </c>
      <c r="AD346" s="17">
        <v>2641</v>
      </c>
      <c r="AE346" s="20">
        <v>2882</v>
      </c>
      <c r="AF346" s="70" t="str">
        <f t="shared" si="116"/>
        <v>6</v>
      </c>
      <c r="AG346" s="61" t="str">
        <f t="shared" si="117"/>
        <v>6</v>
      </c>
      <c r="AH346" s="61" t="str">
        <f t="shared" si="118"/>
        <v>7</v>
      </c>
      <c r="AI346" s="61" t="str">
        <f t="shared" si="119"/>
        <v>7</v>
      </c>
      <c r="AJ346" s="61" t="str">
        <f t="shared" si="120"/>
        <v>7</v>
      </c>
      <c r="AK346" s="62" t="str">
        <f t="shared" si="121"/>
        <v>7</v>
      </c>
      <c r="AL346" s="77">
        <f t="shared" si="122"/>
        <v>4.1050481215922492</v>
      </c>
      <c r="AM346" s="78">
        <f t="shared" si="123"/>
        <v>4.4172808341125407</v>
      </c>
      <c r="AN346" s="78">
        <f t="shared" si="124"/>
        <v>2.6383737252519657</v>
      </c>
      <c r="AO346" s="78">
        <f t="shared" si="125"/>
        <v>1.9193513640251649</v>
      </c>
      <c r="AP346" s="79">
        <f t="shared" si="126"/>
        <v>-0.86946672703961581</v>
      </c>
      <c r="AQ346" s="1" t="str">
        <f t="shared" si="127"/>
        <v>Pampeana6</v>
      </c>
      <c r="AR346" s="1" t="str">
        <f t="shared" si="128"/>
        <v>Buenos Aires6</v>
      </c>
      <c r="AS346" s="1" t="str">
        <f t="shared" si="129"/>
        <v>Intermedias</v>
      </c>
      <c r="AT346" s="1" t="str">
        <f t="shared" si="130"/>
        <v>Pampeana</v>
      </c>
      <c r="AU346" s="1" t="str">
        <f t="shared" si="131"/>
        <v>IntermediasPampeana</v>
      </c>
    </row>
    <row r="347" spans="1:47" x14ac:dyDescent="0.25">
      <c r="A347" s="5" t="s">
        <v>446</v>
      </c>
      <c r="B347" s="6" t="s">
        <v>433</v>
      </c>
      <c r="C347" s="6" t="s">
        <v>429</v>
      </c>
      <c r="D347" s="3" t="str">
        <f>VLOOKUP(C347,Regiones!B$4:C$27,2)</f>
        <v>Pampeana</v>
      </c>
      <c r="E347" s="16"/>
      <c r="F347" s="16"/>
      <c r="G347" s="16"/>
      <c r="H347" s="16" t="s">
        <v>4</v>
      </c>
      <c r="I347" s="16" t="s">
        <v>203</v>
      </c>
      <c r="J347" s="16" t="s">
        <v>6</v>
      </c>
      <c r="K347" s="58"/>
      <c r="L347" s="4" t="s">
        <v>6</v>
      </c>
      <c r="M347" s="289">
        <v>10</v>
      </c>
      <c r="N347" s="281" t="str">
        <f t="shared" si="112"/>
        <v>F10</v>
      </c>
      <c r="O347" s="282" t="str">
        <f>VLOOKUP(N347,'Adicional - Op 1'!$A$3:$B$79,2)</f>
        <v>F</v>
      </c>
      <c r="P347" s="293" t="str">
        <f t="shared" si="113"/>
        <v>F</v>
      </c>
      <c r="Q347" s="294" t="str">
        <f t="shared" si="114"/>
        <v>F10</v>
      </c>
      <c r="R347" s="282" t="str">
        <f>IF(OR(Q347='Adicional - Op 2'!$A$6,Q347='Adicional - Op 2'!$A$7, Q347='Adicional - Op 2'!$A$8,Q347='Adicional - Op 2'!$A$9,Q347='Adicional - Op 2'!$A$10,Q347='Adicional - Op 2'!$A$11,Q347='Adicional - Op 2'!$A$12,Q347='Adicional - Op 2'!$A$13,Q347='Adicional - Op 2'!$A$14), "A", "")</f>
        <v/>
      </c>
      <c r="S347" s="282" t="str">
        <f>IF(OR(Q347='Adicional - Op 2'!$A$15,Q347='Adicional - Op 2'!$A$16,Q347='Adicional - Op 2'!$A$17,Q347='Adicional - Op 2'!$A$18,Q347='Adicional - Op 2'!$A$19,Q347='Adicional - Op 2'!$A$20,Q347='Adicional - Op 2'!$A$21,Q347='Adicional - Op 2'!$A$22,Q347='Adicional - Op 2'!$A$23,Q347='Adicional - Op 2'!$A$24,Q347='Adicional - Op 2'!$A$25,Q347='Adicional - Op 2'!$A$26,Q347='Adicional - Op 2'!$A$27,Q347='Adicional - Op 2'!$A$28,Q347='Adicional - Op 2'!$A$29,Q347='Adicional - Op 2'!$A$30),"B","")</f>
        <v/>
      </c>
      <c r="T347" s="282" t="str">
        <f>IF(OR(Q347='Adicional - Op 2'!$A$31,Q347='Adicional - Op 2'!$A$32,Q347='Adicional - Op 2'!$A$33,Q347='Adicional - Op 2'!$A$34),"C","")</f>
        <v/>
      </c>
      <c r="U347" s="282" t="str">
        <f>IF(OR(Q347='Adicional - Op 2'!$A$35,Q347='Adicional - Op 2'!$A$36,Q347='Adicional - Op 2'!$A$37),"D","")</f>
        <v/>
      </c>
      <c r="V347" s="282" t="str">
        <f>IF(OR(Q347='Adicional - Op 2'!$A$38,Q347='Adicional - Op 2'!$A$39,Q347='Adicional - Op 2'!$A$40,Q347='Adicional - Op 2'!$A$41,Q347='Adicional - Op 2'!$A$42,Q347='Adicional - Op 2'!$A$43),"E","")</f>
        <v/>
      </c>
      <c r="W347" s="282" t="str">
        <f>IF(OR(Q347='Adicional - Op 2'!$A$44,Q347='Adicional - Op 2'!$A$45),"F","")</f>
        <v>F</v>
      </c>
      <c r="X347" s="295" t="str">
        <f t="shared" si="115"/>
        <v>F</v>
      </c>
      <c r="Y347" s="296" t="str">
        <f>IF(P347=X347, "OK", MAL)</f>
        <v>OK</v>
      </c>
      <c r="Z347" s="73">
        <v>9485</v>
      </c>
      <c r="AA347" s="17">
        <v>9005</v>
      </c>
      <c r="AB347" s="17">
        <v>8421</v>
      </c>
      <c r="AC347" s="17">
        <v>7650</v>
      </c>
      <c r="AD347" s="17">
        <v>7338</v>
      </c>
      <c r="AE347" s="20">
        <v>7200</v>
      </c>
      <c r="AF347" s="70" t="str">
        <f t="shared" si="116"/>
        <v>6</v>
      </c>
      <c r="AG347" s="61" t="str">
        <f t="shared" si="117"/>
        <v>6</v>
      </c>
      <c r="AH347" s="61" t="str">
        <f t="shared" si="118"/>
        <v>6</v>
      </c>
      <c r="AI347" s="61" t="str">
        <f t="shared" si="119"/>
        <v>6</v>
      </c>
      <c r="AJ347" s="61" t="str">
        <f t="shared" si="120"/>
        <v>6</v>
      </c>
      <c r="AK347" s="62" t="str">
        <f t="shared" si="121"/>
        <v>6</v>
      </c>
      <c r="AL347" s="77">
        <f t="shared" si="122"/>
        <v>0.5825810986589024</v>
      </c>
      <c r="AM347" s="78">
        <f t="shared" si="123"/>
        <v>0.63940618096497726</v>
      </c>
      <c r="AN347" s="78">
        <f t="shared" si="124"/>
        <v>0.91345489276147707</v>
      </c>
      <c r="AO347" s="78">
        <f t="shared" si="125"/>
        <v>0.41726134013214389</v>
      </c>
      <c r="AP347" s="79">
        <f t="shared" si="126"/>
        <v>0.19003333402288219</v>
      </c>
      <c r="AQ347" s="1" t="str">
        <f t="shared" si="127"/>
        <v>Pampeana6</v>
      </c>
      <c r="AR347" s="1" t="str">
        <f t="shared" si="128"/>
        <v>Entre Ríos6</v>
      </c>
      <c r="AS347" s="1" t="str">
        <f t="shared" si="129"/>
        <v>Intermedias</v>
      </c>
      <c r="AT347" s="1" t="str">
        <f t="shared" si="130"/>
        <v>Pampeana</v>
      </c>
      <c r="AU347" s="1" t="str">
        <f t="shared" si="131"/>
        <v>IntermediasPampeana</v>
      </c>
    </row>
    <row r="348" spans="1:47" x14ac:dyDescent="0.25">
      <c r="A348" s="5" t="s">
        <v>469</v>
      </c>
      <c r="B348" s="6" t="s">
        <v>468</v>
      </c>
      <c r="C348" s="6" t="s">
        <v>461</v>
      </c>
      <c r="D348" s="3" t="str">
        <f>VLOOKUP(C348,Regiones!B$4:C$27,2)</f>
        <v>Noreste</v>
      </c>
      <c r="E348" s="16"/>
      <c r="F348" s="16"/>
      <c r="G348" s="16"/>
      <c r="H348" s="16" t="s">
        <v>4</v>
      </c>
      <c r="I348" s="16" t="s">
        <v>203</v>
      </c>
      <c r="J348" s="16" t="s">
        <v>6</v>
      </c>
      <c r="K348" s="58"/>
      <c r="L348" s="4" t="s">
        <v>6</v>
      </c>
      <c r="M348" s="289">
        <v>10</v>
      </c>
      <c r="N348" s="281" t="str">
        <f t="shared" si="112"/>
        <v>F10</v>
      </c>
      <c r="O348" s="282" t="str">
        <f>VLOOKUP(N348,'Adicional - Op 1'!$A$3:$B$79,2)</f>
        <v>F</v>
      </c>
      <c r="P348" s="293" t="str">
        <f t="shared" si="113"/>
        <v>F</v>
      </c>
      <c r="Q348" s="294" t="str">
        <f t="shared" si="114"/>
        <v>F10</v>
      </c>
      <c r="R348" s="282" t="str">
        <f>IF(OR(Q348='Adicional - Op 2'!$A$6,Q348='Adicional - Op 2'!$A$7, Q348='Adicional - Op 2'!$A$8,Q348='Adicional - Op 2'!$A$9,Q348='Adicional - Op 2'!$A$10,Q348='Adicional - Op 2'!$A$11,Q348='Adicional - Op 2'!$A$12,Q348='Adicional - Op 2'!$A$13,Q348='Adicional - Op 2'!$A$14), "A", "")</f>
        <v/>
      </c>
      <c r="S348" s="282" t="str">
        <f>IF(OR(Q348='Adicional - Op 2'!$A$15,Q348='Adicional - Op 2'!$A$16,Q348='Adicional - Op 2'!$A$17,Q348='Adicional - Op 2'!$A$18,Q348='Adicional - Op 2'!$A$19,Q348='Adicional - Op 2'!$A$20,Q348='Adicional - Op 2'!$A$21,Q348='Adicional - Op 2'!$A$22,Q348='Adicional - Op 2'!$A$23,Q348='Adicional - Op 2'!$A$24,Q348='Adicional - Op 2'!$A$25,Q348='Adicional - Op 2'!$A$26,Q348='Adicional - Op 2'!$A$27,Q348='Adicional - Op 2'!$A$28,Q348='Adicional - Op 2'!$A$29,Q348='Adicional - Op 2'!$A$30),"B","")</f>
        <v/>
      </c>
      <c r="T348" s="282" t="str">
        <f>IF(OR(Q348='Adicional - Op 2'!$A$31,Q348='Adicional - Op 2'!$A$32,Q348='Adicional - Op 2'!$A$33,Q348='Adicional - Op 2'!$A$34),"C","")</f>
        <v/>
      </c>
      <c r="U348" s="282" t="str">
        <f>IF(OR(Q348='Adicional - Op 2'!$A$35,Q348='Adicional - Op 2'!$A$36,Q348='Adicional - Op 2'!$A$37),"D","")</f>
        <v/>
      </c>
      <c r="V348" s="282" t="str">
        <f>IF(OR(Q348='Adicional - Op 2'!$A$38,Q348='Adicional - Op 2'!$A$39,Q348='Adicional - Op 2'!$A$40,Q348='Adicional - Op 2'!$A$41,Q348='Adicional - Op 2'!$A$42,Q348='Adicional - Op 2'!$A$43),"E","")</f>
        <v/>
      </c>
      <c r="W348" s="282" t="str">
        <f>IF(OR(Q348='Adicional - Op 2'!$A$44,Q348='Adicional - Op 2'!$A$45),"F","")</f>
        <v>F</v>
      </c>
      <c r="X348" s="295" t="str">
        <f t="shared" si="115"/>
        <v>F</v>
      </c>
      <c r="Y348" s="296" t="str">
        <f>IF(P348=X348, "OK", MAL)</f>
        <v>OK</v>
      </c>
      <c r="Z348" s="73">
        <v>9429</v>
      </c>
      <c r="AA348" s="17">
        <v>8687</v>
      </c>
      <c r="AB348" s="17">
        <v>6437</v>
      </c>
      <c r="AC348" s="17">
        <v>5262</v>
      </c>
      <c r="AD348" s="17">
        <v>2578</v>
      </c>
      <c r="AE348" s="20">
        <v>1900</v>
      </c>
      <c r="AF348" s="70" t="str">
        <f t="shared" si="116"/>
        <v>6</v>
      </c>
      <c r="AG348" s="61" t="str">
        <f t="shared" si="117"/>
        <v>6</v>
      </c>
      <c r="AH348" s="61" t="str">
        <f t="shared" si="118"/>
        <v>6</v>
      </c>
      <c r="AI348" s="61" t="str">
        <f t="shared" si="119"/>
        <v>6</v>
      </c>
      <c r="AJ348" s="61" t="str">
        <f t="shared" si="120"/>
        <v>7</v>
      </c>
      <c r="AK348" s="62" t="str">
        <f t="shared" si="121"/>
        <v>7</v>
      </c>
      <c r="AL348" s="77">
        <f t="shared" si="122"/>
        <v>0.92102080317300361</v>
      </c>
      <c r="AM348" s="78">
        <f t="shared" si="123"/>
        <v>2.8904637651349145</v>
      </c>
      <c r="AN348" s="78">
        <f t="shared" si="124"/>
        <v>1.9269615747514692</v>
      </c>
      <c r="AO348" s="78">
        <f t="shared" si="125"/>
        <v>7.3956752741779024</v>
      </c>
      <c r="AP348" s="79">
        <f t="shared" si="126"/>
        <v>3.0986387590497184</v>
      </c>
      <c r="AQ348" s="1" t="str">
        <f t="shared" si="127"/>
        <v>Noreste6</v>
      </c>
      <c r="AR348" s="1" t="str">
        <f t="shared" si="128"/>
        <v>Formosa6</v>
      </c>
      <c r="AS348" s="1" t="str">
        <f t="shared" si="129"/>
        <v>Intermedias</v>
      </c>
      <c r="AT348" s="1" t="str">
        <f t="shared" si="130"/>
        <v>Resto Extra Pampeana</v>
      </c>
      <c r="AU348" s="1" t="str">
        <f t="shared" si="131"/>
        <v>IntermediasResto Extra Pampeana</v>
      </c>
    </row>
    <row r="349" spans="1:47" x14ac:dyDescent="0.25">
      <c r="A349" s="60" t="s">
        <v>1283</v>
      </c>
      <c r="B349" s="9" t="s">
        <v>325</v>
      </c>
      <c r="C349" s="9" t="s">
        <v>506</v>
      </c>
      <c r="D349" s="3" t="str">
        <f>VLOOKUP(C349,Regiones!B$4:C$27,2)</f>
        <v>Noroeste</v>
      </c>
      <c r="E349" s="10" t="s">
        <v>2</v>
      </c>
      <c r="F349" s="10"/>
      <c r="G349" s="10"/>
      <c r="H349" s="10" t="s">
        <v>4</v>
      </c>
      <c r="I349" s="10" t="s">
        <v>13</v>
      </c>
      <c r="J349" s="10" t="s">
        <v>3</v>
      </c>
      <c r="K349" s="58"/>
      <c r="L349" s="11" t="s">
        <v>3</v>
      </c>
      <c r="M349" s="289">
        <v>10</v>
      </c>
      <c r="N349" s="281" t="str">
        <f t="shared" si="112"/>
        <v>E10</v>
      </c>
      <c r="O349" s="282" t="str">
        <f>VLOOKUP(N349,'Adicional - Op 1'!$A$3:$B$79,2)</f>
        <v>E</v>
      </c>
      <c r="P349" s="293" t="str">
        <f t="shared" si="113"/>
        <v>E</v>
      </c>
      <c r="Q349" s="294" t="str">
        <f t="shared" si="114"/>
        <v>E10</v>
      </c>
      <c r="R349" s="282" t="str">
        <f>IF(OR(Q349='Adicional - Op 2'!$A$6,Q349='Adicional - Op 2'!$A$7, Q349='Adicional - Op 2'!$A$8,Q349='Adicional - Op 2'!$A$9,Q349='Adicional - Op 2'!$A$10,Q349='Adicional - Op 2'!$A$11,Q349='Adicional - Op 2'!$A$12,Q349='Adicional - Op 2'!$A$13,Q349='Adicional - Op 2'!$A$14), "A", "")</f>
        <v/>
      </c>
      <c r="S349" s="282" t="str">
        <f>IF(OR(Q349='Adicional - Op 2'!$A$15,Q349='Adicional - Op 2'!$A$16,Q349='Adicional - Op 2'!$A$17,Q349='Adicional - Op 2'!$A$18,Q349='Adicional - Op 2'!$A$19,Q349='Adicional - Op 2'!$A$20,Q349='Adicional - Op 2'!$A$21,Q349='Adicional - Op 2'!$A$22,Q349='Adicional - Op 2'!$A$23,Q349='Adicional - Op 2'!$A$24,Q349='Adicional - Op 2'!$A$25,Q349='Adicional - Op 2'!$A$26,Q349='Adicional - Op 2'!$A$27,Q349='Adicional - Op 2'!$A$28,Q349='Adicional - Op 2'!$A$29,Q349='Adicional - Op 2'!$A$30),"B","")</f>
        <v/>
      </c>
      <c r="T349" s="282" t="str">
        <f>IF(OR(Q349='Adicional - Op 2'!$A$31,Q349='Adicional - Op 2'!$A$32,Q349='Adicional - Op 2'!$A$33,Q349='Adicional - Op 2'!$A$34),"C","")</f>
        <v/>
      </c>
      <c r="U349" s="282" t="str">
        <f>IF(OR(Q349='Adicional - Op 2'!$A$35,Q349='Adicional - Op 2'!$A$36,Q349='Adicional - Op 2'!$A$37),"D","")</f>
        <v/>
      </c>
      <c r="V349" s="282" t="str">
        <f>IF(OR(Q349='Adicional - Op 2'!$A$38,Q349='Adicional - Op 2'!$A$39,Q349='Adicional - Op 2'!$A$40,Q349='Adicional - Op 2'!$A$41,Q349='Adicional - Op 2'!$A$42,Q349='Adicional - Op 2'!$A$43),"E","")</f>
        <v>E</v>
      </c>
      <c r="W349" s="282" t="str">
        <f>IF(OR(Q349='Adicional - Op 2'!$A$44,Q349='Adicional - Op 2'!$A$45),"F","")</f>
        <v/>
      </c>
      <c r="X349" s="295" t="str">
        <f t="shared" si="115"/>
        <v>E</v>
      </c>
      <c r="Y349" s="296" t="str">
        <f>IF(P349=X349, "OK", MAL)</f>
        <v>OK</v>
      </c>
      <c r="Z349" s="74">
        <v>9429</v>
      </c>
      <c r="AA349" s="12">
        <v>7662</v>
      </c>
      <c r="AB349" s="12">
        <v>5959</v>
      </c>
      <c r="AC349" s="12">
        <v>3856</v>
      </c>
      <c r="AD349" s="12">
        <v>2047</v>
      </c>
      <c r="AE349" s="13">
        <v>1909</v>
      </c>
      <c r="AF349" s="70" t="str">
        <f t="shared" si="116"/>
        <v>6</v>
      </c>
      <c r="AG349" s="61" t="str">
        <f t="shared" si="117"/>
        <v>6</v>
      </c>
      <c r="AH349" s="61" t="str">
        <f t="shared" si="118"/>
        <v>6</v>
      </c>
      <c r="AI349" s="61" t="str">
        <f t="shared" si="119"/>
        <v>7</v>
      </c>
      <c r="AJ349" s="61" t="str">
        <f t="shared" si="120"/>
        <v>7</v>
      </c>
      <c r="AK349" s="62" t="str">
        <f t="shared" si="121"/>
        <v>7</v>
      </c>
      <c r="AL349" s="77">
        <f t="shared" si="122"/>
        <v>2.3483691985549076</v>
      </c>
      <c r="AM349" s="78">
        <f t="shared" si="123"/>
        <v>2.4182282819874041</v>
      </c>
      <c r="AN349" s="78">
        <f t="shared" si="124"/>
        <v>4.2080263085787681</v>
      </c>
      <c r="AO349" s="78">
        <f t="shared" si="125"/>
        <v>6.5373569360363826</v>
      </c>
      <c r="AP349" s="79">
        <f t="shared" si="126"/>
        <v>0.70039902022344924</v>
      </c>
      <c r="AQ349" s="1" t="str">
        <f t="shared" si="127"/>
        <v>Noroeste6</v>
      </c>
      <c r="AR349" s="1" t="str">
        <f t="shared" si="128"/>
        <v>Tucumán6</v>
      </c>
      <c r="AS349" s="1" t="str">
        <f t="shared" si="129"/>
        <v>Intermedias</v>
      </c>
      <c r="AT349" s="1" t="str">
        <f t="shared" si="130"/>
        <v>Resto Extra Pampeana</v>
      </c>
      <c r="AU349" s="1" t="str">
        <f t="shared" si="131"/>
        <v>IntermediasResto Extra Pampeana</v>
      </c>
    </row>
    <row r="350" spans="1:47" x14ac:dyDescent="0.25">
      <c r="A350" s="21" t="s">
        <v>312</v>
      </c>
      <c r="B350" s="18" t="s">
        <v>313</v>
      </c>
      <c r="C350" s="18" t="s">
        <v>276</v>
      </c>
      <c r="D350" s="3" t="str">
        <f>VLOOKUP(C350,Regiones!B$4:C$27,2)</f>
        <v>Centro</v>
      </c>
      <c r="E350" s="19"/>
      <c r="F350" s="19"/>
      <c r="G350" s="19"/>
      <c r="H350" s="19" t="s">
        <v>4</v>
      </c>
      <c r="I350" s="19" t="s">
        <v>203</v>
      </c>
      <c r="J350" s="19" t="s">
        <v>6</v>
      </c>
      <c r="K350" s="58"/>
      <c r="L350" s="52" t="s">
        <v>6</v>
      </c>
      <c r="M350" s="289">
        <v>10</v>
      </c>
      <c r="N350" s="281" t="str">
        <f t="shared" si="112"/>
        <v>F10</v>
      </c>
      <c r="O350" s="282" t="str">
        <f>VLOOKUP(N350,'Adicional - Op 1'!$A$3:$B$79,2)</f>
        <v>F</v>
      </c>
      <c r="P350" s="293" t="str">
        <f t="shared" si="113"/>
        <v>F</v>
      </c>
      <c r="Q350" s="294" t="str">
        <f t="shared" si="114"/>
        <v>F10</v>
      </c>
      <c r="R350" s="282" t="str">
        <f>IF(OR(Q350='Adicional - Op 2'!$A$6,Q350='Adicional - Op 2'!$A$7, Q350='Adicional - Op 2'!$A$8,Q350='Adicional - Op 2'!$A$9,Q350='Adicional - Op 2'!$A$10,Q350='Adicional - Op 2'!$A$11,Q350='Adicional - Op 2'!$A$12,Q350='Adicional - Op 2'!$A$13,Q350='Adicional - Op 2'!$A$14), "A", "")</f>
        <v/>
      </c>
      <c r="S350" s="282" t="str">
        <f>IF(OR(Q350='Adicional - Op 2'!$A$15,Q350='Adicional - Op 2'!$A$16,Q350='Adicional - Op 2'!$A$17,Q350='Adicional - Op 2'!$A$18,Q350='Adicional - Op 2'!$A$19,Q350='Adicional - Op 2'!$A$20,Q350='Adicional - Op 2'!$A$21,Q350='Adicional - Op 2'!$A$22,Q350='Adicional - Op 2'!$A$23,Q350='Adicional - Op 2'!$A$24,Q350='Adicional - Op 2'!$A$25,Q350='Adicional - Op 2'!$A$26,Q350='Adicional - Op 2'!$A$27,Q350='Adicional - Op 2'!$A$28,Q350='Adicional - Op 2'!$A$29,Q350='Adicional - Op 2'!$A$30),"B","")</f>
        <v/>
      </c>
      <c r="T350" s="282" t="str">
        <f>IF(OR(Q350='Adicional - Op 2'!$A$31,Q350='Adicional - Op 2'!$A$32,Q350='Adicional - Op 2'!$A$33,Q350='Adicional - Op 2'!$A$34),"C","")</f>
        <v/>
      </c>
      <c r="U350" s="282" t="str">
        <f>IF(OR(Q350='Adicional - Op 2'!$A$35,Q350='Adicional - Op 2'!$A$36,Q350='Adicional - Op 2'!$A$37),"D","")</f>
        <v/>
      </c>
      <c r="V350" s="282" t="str">
        <f>IF(OR(Q350='Adicional - Op 2'!$A$38,Q350='Adicional - Op 2'!$A$39,Q350='Adicional - Op 2'!$A$40,Q350='Adicional - Op 2'!$A$41,Q350='Adicional - Op 2'!$A$42,Q350='Adicional - Op 2'!$A$43),"E","")</f>
        <v/>
      </c>
      <c r="W350" s="282" t="str">
        <f>IF(OR(Q350='Adicional - Op 2'!$A$44,Q350='Adicional - Op 2'!$A$45),"F","")</f>
        <v>F</v>
      </c>
      <c r="X350" s="295" t="str">
        <f t="shared" si="115"/>
        <v>F</v>
      </c>
      <c r="Y350" s="296" t="str">
        <f>IF(P350=X350, "OK", MAL)</f>
        <v>OK</v>
      </c>
      <c r="Z350" s="73">
        <v>9426</v>
      </c>
      <c r="AA350" s="17">
        <v>8637</v>
      </c>
      <c r="AB350" s="17">
        <v>8682</v>
      </c>
      <c r="AC350" s="17">
        <v>7193</v>
      </c>
      <c r="AD350" s="17">
        <v>6181</v>
      </c>
      <c r="AE350" s="20">
        <v>5302</v>
      </c>
      <c r="AF350" s="70" t="str">
        <f t="shared" si="116"/>
        <v>6</v>
      </c>
      <c r="AG350" s="61" t="str">
        <f t="shared" si="117"/>
        <v>6</v>
      </c>
      <c r="AH350" s="61" t="str">
        <f t="shared" si="118"/>
        <v>6</v>
      </c>
      <c r="AI350" s="61" t="str">
        <f t="shared" si="119"/>
        <v>6</v>
      </c>
      <c r="AJ350" s="61" t="str">
        <f t="shared" si="120"/>
        <v>6</v>
      </c>
      <c r="AK350" s="62" t="str">
        <f t="shared" si="121"/>
        <v>6</v>
      </c>
      <c r="AL350" s="77">
        <f t="shared" si="122"/>
        <v>0.98260973086296055</v>
      </c>
      <c r="AM350" s="78">
        <f t="shared" si="123"/>
        <v>-4.938529744582669E-2</v>
      </c>
      <c r="AN350" s="78">
        <f t="shared" si="124"/>
        <v>1.7976290377152326</v>
      </c>
      <c r="AO350" s="78">
        <f t="shared" si="125"/>
        <v>1.5278364893928957</v>
      </c>
      <c r="AP350" s="79">
        <f t="shared" si="126"/>
        <v>1.5457851778193132</v>
      </c>
      <c r="AQ350" s="1" t="str">
        <f t="shared" si="127"/>
        <v>Centro6</v>
      </c>
      <c r="AR350" s="1" t="str">
        <f t="shared" si="128"/>
        <v>Córdoba6</v>
      </c>
      <c r="AS350" s="1" t="str">
        <f t="shared" si="129"/>
        <v>Intermedias</v>
      </c>
      <c r="AT350" s="1" t="str">
        <f t="shared" si="130"/>
        <v>Resto Extra Pampeana</v>
      </c>
      <c r="AU350" s="1" t="str">
        <f t="shared" si="131"/>
        <v>IntermediasResto Extra Pampeana</v>
      </c>
    </row>
    <row r="351" spans="1:47" x14ac:dyDescent="0.25">
      <c r="A351" s="5" t="s">
        <v>447</v>
      </c>
      <c r="B351" s="6" t="s">
        <v>428</v>
      </c>
      <c r="C351" s="6" t="s">
        <v>429</v>
      </c>
      <c r="D351" s="3" t="str">
        <f>VLOOKUP(C351,Regiones!B$4:C$27,2)</f>
        <v>Pampeana</v>
      </c>
      <c r="E351" s="16"/>
      <c r="F351" s="16"/>
      <c r="G351" s="16"/>
      <c r="H351" s="16" t="s">
        <v>4</v>
      </c>
      <c r="I351" s="16" t="s">
        <v>203</v>
      </c>
      <c r="J351" s="16" t="s">
        <v>6</v>
      </c>
      <c r="K351" s="58"/>
      <c r="L351" s="4" t="s">
        <v>6</v>
      </c>
      <c r="M351" s="289">
        <v>10</v>
      </c>
      <c r="N351" s="281" t="str">
        <f t="shared" si="112"/>
        <v>F10</v>
      </c>
      <c r="O351" s="282" t="str">
        <f>VLOOKUP(N351,'Adicional - Op 1'!$A$3:$B$79,2)</f>
        <v>F</v>
      </c>
      <c r="P351" s="293" t="str">
        <f t="shared" si="113"/>
        <v>F</v>
      </c>
      <c r="Q351" s="294" t="str">
        <f t="shared" si="114"/>
        <v>F10</v>
      </c>
      <c r="R351" s="282" t="str">
        <f>IF(OR(Q351='Adicional - Op 2'!$A$6,Q351='Adicional - Op 2'!$A$7, Q351='Adicional - Op 2'!$A$8,Q351='Adicional - Op 2'!$A$9,Q351='Adicional - Op 2'!$A$10,Q351='Adicional - Op 2'!$A$11,Q351='Adicional - Op 2'!$A$12,Q351='Adicional - Op 2'!$A$13,Q351='Adicional - Op 2'!$A$14), "A", "")</f>
        <v/>
      </c>
      <c r="S351" s="282" t="str">
        <f>IF(OR(Q351='Adicional - Op 2'!$A$15,Q351='Adicional - Op 2'!$A$16,Q351='Adicional - Op 2'!$A$17,Q351='Adicional - Op 2'!$A$18,Q351='Adicional - Op 2'!$A$19,Q351='Adicional - Op 2'!$A$20,Q351='Adicional - Op 2'!$A$21,Q351='Adicional - Op 2'!$A$22,Q351='Adicional - Op 2'!$A$23,Q351='Adicional - Op 2'!$A$24,Q351='Adicional - Op 2'!$A$25,Q351='Adicional - Op 2'!$A$26,Q351='Adicional - Op 2'!$A$27,Q351='Adicional - Op 2'!$A$28,Q351='Adicional - Op 2'!$A$29,Q351='Adicional - Op 2'!$A$30),"B","")</f>
        <v/>
      </c>
      <c r="T351" s="282" t="str">
        <f>IF(OR(Q351='Adicional - Op 2'!$A$31,Q351='Adicional - Op 2'!$A$32,Q351='Adicional - Op 2'!$A$33,Q351='Adicional - Op 2'!$A$34),"C","")</f>
        <v/>
      </c>
      <c r="U351" s="282" t="str">
        <f>IF(OR(Q351='Adicional - Op 2'!$A$35,Q351='Adicional - Op 2'!$A$36,Q351='Adicional - Op 2'!$A$37),"D","")</f>
        <v/>
      </c>
      <c r="V351" s="282" t="str">
        <f>IF(OR(Q351='Adicional - Op 2'!$A$38,Q351='Adicional - Op 2'!$A$39,Q351='Adicional - Op 2'!$A$40,Q351='Adicional - Op 2'!$A$41,Q351='Adicional - Op 2'!$A$42,Q351='Adicional - Op 2'!$A$43),"E","")</f>
        <v/>
      </c>
      <c r="W351" s="282" t="str">
        <f>IF(OR(Q351='Adicional - Op 2'!$A$44,Q351='Adicional - Op 2'!$A$45),"F","")</f>
        <v>F</v>
      </c>
      <c r="X351" s="295" t="str">
        <f t="shared" si="115"/>
        <v>F</v>
      </c>
      <c r="Y351" s="296" t="str">
        <f>IF(P351=X351, "OK", MAL)</f>
        <v>OK</v>
      </c>
      <c r="Z351" s="73">
        <v>9383</v>
      </c>
      <c r="AA351" s="17">
        <v>7638</v>
      </c>
      <c r="AB351" s="17">
        <v>6972</v>
      </c>
      <c r="AC351" s="17">
        <v>5667</v>
      </c>
      <c r="AD351" s="17">
        <v>4411</v>
      </c>
      <c r="AE351" s="20">
        <v>4200</v>
      </c>
      <c r="AF351" s="70" t="str">
        <f t="shared" si="116"/>
        <v>6</v>
      </c>
      <c r="AG351" s="61" t="str">
        <f t="shared" si="117"/>
        <v>6</v>
      </c>
      <c r="AH351" s="61" t="str">
        <f t="shared" si="118"/>
        <v>6</v>
      </c>
      <c r="AI351" s="61" t="str">
        <f t="shared" si="119"/>
        <v>6</v>
      </c>
      <c r="AJ351" s="61" t="str">
        <f t="shared" si="120"/>
        <v>7</v>
      </c>
      <c r="AK351" s="62" t="str">
        <f t="shared" si="121"/>
        <v>7</v>
      </c>
      <c r="AL351" s="77">
        <f t="shared" si="122"/>
        <v>2.3282993497119744</v>
      </c>
      <c r="AM351" s="78">
        <f t="shared" si="123"/>
        <v>0.87101154667313174</v>
      </c>
      <c r="AN351" s="78">
        <f t="shared" si="124"/>
        <v>1.9819053584572972</v>
      </c>
      <c r="AO351" s="78">
        <f t="shared" si="125"/>
        <v>2.5372381468951084</v>
      </c>
      <c r="AP351" s="79">
        <f t="shared" si="126"/>
        <v>0.49137225162677334</v>
      </c>
      <c r="AQ351" s="1" t="str">
        <f t="shared" si="127"/>
        <v>Pampeana6</v>
      </c>
      <c r="AR351" s="1" t="str">
        <f t="shared" si="128"/>
        <v>Entre Ríos6</v>
      </c>
      <c r="AS351" s="1" t="str">
        <f t="shared" si="129"/>
        <v>Intermedias</v>
      </c>
      <c r="AT351" s="1" t="str">
        <f t="shared" si="130"/>
        <v>Pampeana</v>
      </c>
      <c r="AU351" s="1" t="str">
        <f t="shared" si="131"/>
        <v>IntermediasPampeana</v>
      </c>
    </row>
    <row r="352" spans="1:47" x14ac:dyDescent="0.25">
      <c r="A352" s="60" t="s">
        <v>222</v>
      </c>
      <c r="B352" s="9" t="s">
        <v>223</v>
      </c>
      <c r="C352" s="9" t="s">
        <v>199</v>
      </c>
      <c r="D352" s="3" t="str">
        <f>VLOOKUP(C352,Regiones!B$4:C$27,2)</f>
        <v>Noreste</v>
      </c>
      <c r="E352" s="10"/>
      <c r="F352" s="10"/>
      <c r="G352" s="10"/>
      <c r="H352" s="10" t="s">
        <v>4</v>
      </c>
      <c r="I352" s="10" t="s">
        <v>203</v>
      </c>
      <c r="J352" s="10" t="s">
        <v>6</v>
      </c>
      <c r="K352" s="58"/>
      <c r="L352" s="11" t="s">
        <v>6</v>
      </c>
      <c r="M352" s="289">
        <v>10</v>
      </c>
      <c r="N352" s="281" t="str">
        <f t="shared" si="112"/>
        <v>F10</v>
      </c>
      <c r="O352" s="282" t="str">
        <f>VLOOKUP(N352,'Adicional - Op 1'!$A$3:$B$79,2)</f>
        <v>F</v>
      </c>
      <c r="P352" s="293" t="str">
        <f t="shared" si="113"/>
        <v>F</v>
      </c>
      <c r="Q352" s="294" t="str">
        <f t="shared" si="114"/>
        <v>F10</v>
      </c>
      <c r="R352" s="282" t="str">
        <f>IF(OR(Q352='Adicional - Op 2'!$A$6,Q352='Adicional - Op 2'!$A$7, Q352='Adicional - Op 2'!$A$8,Q352='Adicional - Op 2'!$A$9,Q352='Adicional - Op 2'!$A$10,Q352='Adicional - Op 2'!$A$11,Q352='Adicional - Op 2'!$A$12,Q352='Adicional - Op 2'!$A$13,Q352='Adicional - Op 2'!$A$14), "A", "")</f>
        <v/>
      </c>
      <c r="S352" s="282" t="str">
        <f>IF(OR(Q352='Adicional - Op 2'!$A$15,Q352='Adicional - Op 2'!$A$16,Q352='Adicional - Op 2'!$A$17,Q352='Adicional - Op 2'!$A$18,Q352='Adicional - Op 2'!$A$19,Q352='Adicional - Op 2'!$A$20,Q352='Adicional - Op 2'!$A$21,Q352='Adicional - Op 2'!$A$22,Q352='Adicional - Op 2'!$A$23,Q352='Adicional - Op 2'!$A$24,Q352='Adicional - Op 2'!$A$25,Q352='Adicional - Op 2'!$A$26,Q352='Adicional - Op 2'!$A$27,Q352='Adicional - Op 2'!$A$28,Q352='Adicional - Op 2'!$A$29,Q352='Adicional - Op 2'!$A$30),"B","")</f>
        <v/>
      </c>
      <c r="T352" s="282" t="str">
        <f>IF(OR(Q352='Adicional - Op 2'!$A$31,Q352='Adicional - Op 2'!$A$32,Q352='Adicional - Op 2'!$A$33,Q352='Adicional - Op 2'!$A$34),"C","")</f>
        <v/>
      </c>
      <c r="U352" s="282" t="str">
        <f>IF(OR(Q352='Adicional - Op 2'!$A$35,Q352='Adicional - Op 2'!$A$36,Q352='Adicional - Op 2'!$A$37),"D","")</f>
        <v/>
      </c>
      <c r="V352" s="282" t="str">
        <f>IF(OR(Q352='Adicional - Op 2'!$A$38,Q352='Adicional - Op 2'!$A$39,Q352='Adicional - Op 2'!$A$40,Q352='Adicional - Op 2'!$A$41,Q352='Adicional - Op 2'!$A$42,Q352='Adicional - Op 2'!$A$43),"E","")</f>
        <v/>
      </c>
      <c r="W352" s="282" t="str">
        <f>IF(OR(Q352='Adicional - Op 2'!$A$44,Q352='Adicional - Op 2'!$A$45),"F","")</f>
        <v>F</v>
      </c>
      <c r="X352" s="295" t="str">
        <f t="shared" si="115"/>
        <v>F</v>
      </c>
      <c r="Y352" s="296" t="str">
        <f>IF(P352=X352, "OK", MAL)</f>
        <v>OK</v>
      </c>
      <c r="Z352" s="74">
        <v>9379</v>
      </c>
      <c r="AA352" s="12">
        <v>7513</v>
      </c>
      <c r="AB352" s="12">
        <v>4720</v>
      </c>
      <c r="AC352" s="12">
        <v>3018</v>
      </c>
      <c r="AD352" s="12">
        <v>1832</v>
      </c>
      <c r="AE352" s="13">
        <v>1679</v>
      </c>
      <c r="AF352" s="70" t="str">
        <f t="shared" si="116"/>
        <v>6</v>
      </c>
      <c r="AG352" s="61" t="str">
        <f t="shared" si="117"/>
        <v>6</v>
      </c>
      <c r="AH352" s="61" t="str">
        <f t="shared" si="118"/>
        <v>7</v>
      </c>
      <c r="AI352" s="61" t="str">
        <f t="shared" si="119"/>
        <v>7</v>
      </c>
      <c r="AJ352" s="61" t="str">
        <f t="shared" si="120"/>
        <v>7</v>
      </c>
      <c r="AK352" s="62" t="str">
        <f t="shared" si="121"/>
        <v>7</v>
      </c>
      <c r="AL352" s="77">
        <f t="shared" si="122"/>
        <v>2.5124559695519877</v>
      </c>
      <c r="AM352" s="78">
        <f t="shared" si="123"/>
        <v>4.5175679981270669</v>
      </c>
      <c r="AN352" s="78">
        <f t="shared" si="124"/>
        <v>4.3259401511285569</v>
      </c>
      <c r="AO352" s="78">
        <f t="shared" si="125"/>
        <v>5.118553628252049</v>
      </c>
      <c r="AP352" s="79">
        <f t="shared" si="126"/>
        <v>0.87591274267947461</v>
      </c>
      <c r="AQ352" s="1" t="str">
        <f t="shared" si="127"/>
        <v>Noreste6</v>
      </c>
      <c r="AR352" s="1" t="str">
        <f t="shared" si="128"/>
        <v>Chaco6</v>
      </c>
      <c r="AS352" s="1" t="str">
        <f t="shared" si="129"/>
        <v>Intermedias</v>
      </c>
      <c r="AT352" s="1" t="str">
        <f t="shared" si="130"/>
        <v>Resto Extra Pampeana</v>
      </c>
      <c r="AU352" s="1" t="str">
        <f t="shared" si="131"/>
        <v>IntermediasResto Extra Pampeana</v>
      </c>
    </row>
    <row r="353" spans="1:47" x14ac:dyDescent="0.25">
      <c r="A353" s="5" t="s">
        <v>409</v>
      </c>
      <c r="B353" s="6" t="s">
        <v>409</v>
      </c>
      <c r="C353" s="6" t="s">
        <v>396</v>
      </c>
      <c r="D353" s="3" t="str">
        <f>VLOOKUP(C353,Regiones!B$4:C$27,2)</f>
        <v>Noreste</v>
      </c>
      <c r="E353" s="16"/>
      <c r="F353" s="16"/>
      <c r="G353" s="16"/>
      <c r="H353" s="16" t="s">
        <v>4</v>
      </c>
      <c r="I353" s="16" t="s">
        <v>203</v>
      </c>
      <c r="J353" s="16" t="s">
        <v>6</v>
      </c>
      <c r="K353" s="58"/>
      <c r="L353" s="4" t="s">
        <v>6</v>
      </c>
      <c r="M353" s="289">
        <v>10</v>
      </c>
      <c r="N353" s="281" t="str">
        <f t="shared" si="112"/>
        <v>F10</v>
      </c>
      <c r="O353" s="282" t="str">
        <f>VLOOKUP(N353,'Adicional - Op 1'!$A$3:$B$79,2)</f>
        <v>F</v>
      </c>
      <c r="P353" s="293" t="str">
        <f t="shared" si="113"/>
        <v>F</v>
      </c>
      <c r="Q353" s="294" t="str">
        <f t="shared" si="114"/>
        <v>F10</v>
      </c>
      <c r="R353" s="282" t="str">
        <f>IF(OR(Q353='Adicional - Op 2'!$A$6,Q353='Adicional - Op 2'!$A$7, Q353='Adicional - Op 2'!$A$8,Q353='Adicional - Op 2'!$A$9,Q353='Adicional - Op 2'!$A$10,Q353='Adicional - Op 2'!$A$11,Q353='Adicional - Op 2'!$A$12,Q353='Adicional - Op 2'!$A$13,Q353='Adicional - Op 2'!$A$14), "A", "")</f>
        <v/>
      </c>
      <c r="S353" s="282" t="str">
        <f>IF(OR(Q353='Adicional - Op 2'!$A$15,Q353='Adicional - Op 2'!$A$16,Q353='Adicional - Op 2'!$A$17,Q353='Adicional - Op 2'!$A$18,Q353='Adicional - Op 2'!$A$19,Q353='Adicional - Op 2'!$A$20,Q353='Adicional - Op 2'!$A$21,Q353='Adicional - Op 2'!$A$22,Q353='Adicional - Op 2'!$A$23,Q353='Adicional - Op 2'!$A$24,Q353='Adicional - Op 2'!$A$25,Q353='Adicional - Op 2'!$A$26,Q353='Adicional - Op 2'!$A$27,Q353='Adicional - Op 2'!$A$28,Q353='Adicional - Op 2'!$A$29,Q353='Adicional - Op 2'!$A$30),"B","")</f>
        <v/>
      </c>
      <c r="T353" s="282" t="str">
        <f>IF(OR(Q353='Adicional - Op 2'!$A$31,Q353='Adicional - Op 2'!$A$32,Q353='Adicional - Op 2'!$A$33,Q353='Adicional - Op 2'!$A$34),"C","")</f>
        <v/>
      </c>
      <c r="U353" s="282" t="str">
        <f>IF(OR(Q353='Adicional - Op 2'!$A$35,Q353='Adicional - Op 2'!$A$36,Q353='Adicional - Op 2'!$A$37),"D","")</f>
        <v/>
      </c>
      <c r="V353" s="282" t="str">
        <f>IF(OR(Q353='Adicional - Op 2'!$A$38,Q353='Adicional - Op 2'!$A$39,Q353='Adicional - Op 2'!$A$40,Q353='Adicional - Op 2'!$A$41,Q353='Adicional - Op 2'!$A$42,Q353='Adicional - Op 2'!$A$43),"E","")</f>
        <v/>
      </c>
      <c r="W353" s="282" t="str">
        <f>IF(OR(Q353='Adicional - Op 2'!$A$44,Q353='Adicional - Op 2'!$A$45),"F","")</f>
        <v>F</v>
      </c>
      <c r="X353" s="295" t="str">
        <f t="shared" si="115"/>
        <v>F</v>
      </c>
      <c r="Y353" s="296" t="str">
        <f>IF(P353=X353, "OK", MAL)</f>
        <v>OK</v>
      </c>
      <c r="Z353" s="73">
        <v>9258</v>
      </c>
      <c r="AA353" s="17">
        <v>7861</v>
      </c>
      <c r="AB353" s="17">
        <v>5925</v>
      </c>
      <c r="AC353" s="17">
        <v>4732</v>
      </c>
      <c r="AD353" s="17">
        <v>4269</v>
      </c>
      <c r="AE353" s="20">
        <v>3735</v>
      </c>
      <c r="AF353" s="70" t="str">
        <f t="shared" si="116"/>
        <v>6</v>
      </c>
      <c r="AG353" s="61" t="str">
        <f t="shared" si="117"/>
        <v>6</v>
      </c>
      <c r="AH353" s="61" t="str">
        <f t="shared" si="118"/>
        <v>6</v>
      </c>
      <c r="AI353" s="61" t="str">
        <f t="shared" si="119"/>
        <v>7</v>
      </c>
      <c r="AJ353" s="61" t="str">
        <f t="shared" si="120"/>
        <v>7</v>
      </c>
      <c r="AK353" s="62" t="str">
        <f t="shared" si="121"/>
        <v>7</v>
      </c>
      <c r="AL353" s="77">
        <f t="shared" si="122"/>
        <v>1.8465306088034799</v>
      </c>
      <c r="AM353" s="78">
        <f t="shared" si="123"/>
        <v>2.7240184439795785</v>
      </c>
      <c r="AN353" s="78">
        <f t="shared" si="124"/>
        <v>2.151924930370098</v>
      </c>
      <c r="AO353" s="78">
        <f t="shared" si="125"/>
        <v>1.0350028650155303</v>
      </c>
      <c r="AP353" s="79">
        <f t="shared" si="126"/>
        <v>1.345286524739072</v>
      </c>
      <c r="AQ353" s="1" t="str">
        <f t="shared" si="127"/>
        <v>Noreste6</v>
      </c>
      <c r="AR353" s="1" t="str">
        <f t="shared" si="128"/>
        <v>Corrientes6</v>
      </c>
      <c r="AS353" s="1" t="str">
        <f t="shared" si="129"/>
        <v>Intermedias</v>
      </c>
      <c r="AT353" s="1" t="str">
        <f t="shared" si="130"/>
        <v>Resto Extra Pampeana</v>
      </c>
      <c r="AU353" s="1" t="str">
        <f t="shared" si="131"/>
        <v>IntermediasResto Extra Pampeana</v>
      </c>
    </row>
    <row r="354" spans="1:47" x14ac:dyDescent="0.25">
      <c r="A354" s="21" t="s">
        <v>323</v>
      </c>
      <c r="B354" s="18" t="s">
        <v>324</v>
      </c>
      <c r="C354" s="18" t="s">
        <v>276</v>
      </c>
      <c r="D354" s="3" t="str">
        <f>VLOOKUP(C354,Regiones!B$4:C$27,2)</f>
        <v>Centro</v>
      </c>
      <c r="E354" s="19"/>
      <c r="F354" s="19"/>
      <c r="G354" s="19"/>
      <c r="H354" s="19" t="s">
        <v>4</v>
      </c>
      <c r="I354" s="19" t="s">
        <v>203</v>
      </c>
      <c r="J354" s="19" t="s">
        <v>6</v>
      </c>
      <c r="K354" s="58"/>
      <c r="L354" s="52" t="s">
        <v>6</v>
      </c>
      <c r="M354" s="289">
        <v>10</v>
      </c>
      <c r="N354" s="281" t="str">
        <f t="shared" si="112"/>
        <v>F10</v>
      </c>
      <c r="O354" s="282" t="str">
        <f>VLOOKUP(N354,'Adicional - Op 1'!$A$3:$B$79,2)</f>
        <v>F</v>
      </c>
      <c r="P354" s="293" t="str">
        <f t="shared" si="113"/>
        <v>F</v>
      </c>
      <c r="Q354" s="294" t="str">
        <f t="shared" si="114"/>
        <v>F10</v>
      </c>
      <c r="R354" s="282" t="str">
        <f>IF(OR(Q354='Adicional - Op 2'!$A$6,Q354='Adicional - Op 2'!$A$7, Q354='Adicional - Op 2'!$A$8,Q354='Adicional - Op 2'!$A$9,Q354='Adicional - Op 2'!$A$10,Q354='Adicional - Op 2'!$A$11,Q354='Adicional - Op 2'!$A$12,Q354='Adicional - Op 2'!$A$13,Q354='Adicional - Op 2'!$A$14), "A", "")</f>
        <v/>
      </c>
      <c r="S354" s="282" t="str">
        <f>IF(OR(Q354='Adicional - Op 2'!$A$15,Q354='Adicional - Op 2'!$A$16,Q354='Adicional - Op 2'!$A$17,Q354='Adicional - Op 2'!$A$18,Q354='Adicional - Op 2'!$A$19,Q354='Adicional - Op 2'!$A$20,Q354='Adicional - Op 2'!$A$21,Q354='Adicional - Op 2'!$A$22,Q354='Adicional - Op 2'!$A$23,Q354='Adicional - Op 2'!$A$24,Q354='Adicional - Op 2'!$A$25,Q354='Adicional - Op 2'!$A$26,Q354='Adicional - Op 2'!$A$27,Q354='Adicional - Op 2'!$A$28,Q354='Adicional - Op 2'!$A$29,Q354='Adicional - Op 2'!$A$30),"B","")</f>
        <v/>
      </c>
      <c r="T354" s="282" t="str">
        <f>IF(OR(Q354='Adicional - Op 2'!$A$31,Q354='Adicional - Op 2'!$A$32,Q354='Adicional - Op 2'!$A$33,Q354='Adicional - Op 2'!$A$34),"C","")</f>
        <v/>
      </c>
      <c r="U354" s="282" t="str">
        <f>IF(OR(Q354='Adicional - Op 2'!$A$35,Q354='Adicional - Op 2'!$A$36,Q354='Adicional - Op 2'!$A$37),"D","")</f>
        <v/>
      </c>
      <c r="V354" s="282" t="str">
        <f>IF(OR(Q354='Adicional - Op 2'!$A$38,Q354='Adicional - Op 2'!$A$39,Q354='Adicional - Op 2'!$A$40,Q354='Adicional - Op 2'!$A$41,Q354='Adicional - Op 2'!$A$42,Q354='Adicional - Op 2'!$A$43),"E","")</f>
        <v/>
      </c>
      <c r="W354" s="282" t="str">
        <f>IF(OR(Q354='Adicional - Op 2'!$A$44,Q354='Adicional - Op 2'!$A$45),"F","")</f>
        <v>F</v>
      </c>
      <c r="X354" s="295" t="str">
        <f t="shared" si="115"/>
        <v>F</v>
      </c>
      <c r="Y354" s="296" t="str">
        <f>IF(P354=X354, "OK", MAL)</f>
        <v>OK</v>
      </c>
      <c r="Z354" s="73">
        <v>9254</v>
      </c>
      <c r="AA354" s="17">
        <v>6914</v>
      </c>
      <c r="AB354" s="17">
        <v>4152</v>
      </c>
      <c r="AC354" s="17">
        <v>2274</v>
      </c>
      <c r="AD354" s="17">
        <v>1703</v>
      </c>
      <c r="AE354" s="20">
        <v>439</v>
      </c>
      <c r="AF354" s="70" t="str">
        <f t="shared" si="116"/>
        <v>6</v>
      </c>
      <c r="AG354" s="61" t="str">
        <f t="shared" si="117"/>
        <v>6</v>
      </c>
      <c r="AH354" s="61" t="str">
        <f t="shared" si="118"/>
        <v>7</v>
      </c>
      <c r="AI354" s="61" t="str">
        <f t="shared" si="119"/>
        <v>7</v>
      </c>
      <c r="AJ354" s="61" t="str">
        <f t="shared" si="120"/>
        <v>7</v>
      </c>
      <c r="AK354" s="62" t="str">
        <f t="shared" si="121"/>
        <v>7</v>
      </c>
      <c r="AL354" s="77">
        <f t="shared" si="122"/>
        <v>3.3144545664442893</v>
      </c>
      <c r="AM354" s="78">
        <f t="shared" si="123"/>
        <v>4.9669249062737482</v>
      </c>
      <c r="AN354" s="78">
        <f t="shared" si="124"/>
        <v>5.8668818160833194</v>
      </c>
      <c r="AO354" s="78">
        <f t="shared" si="125"/>
        <v>2.9336993516056702</v>
      </c>
      <c r="AP354" s="79">
        <f t="shared" si="126"/>
        <v>14.518331743989835</v>
      </c>
      <c r="AQ354" s="1" t="str">
        <f t="shared" si="127"/>
        <v>Centro6</v>
      </c>
      <c r="AR354" s="1" t="str">
        <f t="shared" si="128"/>
        <v>Córdoba6</v>
      </c>
      <c r="AS354" s="1" t="str">
        <f t="shared" si="129"/>
        <v>Intermedias</v>
      </c>
      <c r="AT354" s="1" t="str">
        <f t="shared" si="130"/>
        <v>Resto Extra Pampeana</v>
      </c>
      <c r="AU354" s="1" t="str">
        <f t="shared" si="131"/>
        <v>IntermediasResto Extra Pampeana</v>
      </c>
    </row>
    <row r="355" spans="1:47" x14ac:dyDescent="0.25">
      <c r="A355" s="5" t="s">
        <v>537</v>
      </c>
      <c r="B355" s="6" t="s">
        <v>538</v>
      </c>
      <c r="C355" s="6" t="s">
        <v>532</v>
      </c>
      <c r="D355" s="3" t="str">
        <f>VLOOKUP(C355,Regiones!B$4:C$27,2)</f>
        <v>Pampeana</v>
      </c>
      <c r="E355" s="16"/>
      <c r="F355" s="16"/>
      <c r="G355" s="16"/>
      <c r="H355" s="16" t="s">
        <v>4</v>
      </c>
      <c r="I355" s="16" t="s">
        <v>203</v>
      </c>
      <c r="J355" s="16" t="s">
        <v>6</v>
      </c>
      <c r="K355" s="58"/>
      <c r="L355" s="4" t="s">
        <v>6</v>
      </c>
      <c r="M355" s="289">
        <v>10</v>
      </c>
      <c r="N355" s="281" t="str">
        <f t="shared" si="112"/>
        <v>F10</v>
      </c>
      <c r="O355" s="282" t="str">
        <f>VLOOKUP(N355,'Adicional - Op 1'!$A$3:$B$79,2)</f>
        <v>F</v>
      </c>
      <c r="P355" s="293" t="str">
        <f t="shared" si="113"/>
        <v>F</v>
      </c>
      <c r="Q355" s="294" t="str">
        <f t="shared" si="114"/>
        <v>F10</v>
      </c>
      <c r="R355" s="282" t="str">
        <f>IF(OR(Q355='Adicional - Op 2'!$A$6,Q355='Adicional - Op 2'!$A$7, Q355='Adicional - Op 2'!$A$8,Q355='Adicional - Op 2'!$A$9,Q355='Adicional - Op 2'!$A$10,Q355='Adicional - Op 2'!$A$11,Q355='Adicional - Op 2'!$A$12,Q355='Adicional - Op 2'!$A$13,Q355='Adicional - Op 2'!$A$14), "A", "")</f>
        <v/>
      </c>
      <c r="S355" s="282" t="str">
        <f>IF(OR(Q355='Adicional - Op 2'!$A$15,Q355='Adicional - Op 2'!$A$16,Q355='Adicional - Op 2'!$A$17,Q355='Adicional - Op 2'!$A$18,Q355='Adicional - Op 2'!$A$19,Q355='Adicional - Op 2'!$A$20,Q355='Adicional - Op 2'!$A$21,Q355='Adicional - Op 2'!$A$22,Q355='Adicional - Op 2'!$A$23,Q355='Adicional - Op 2'!$A$24,Q355='Adicional - Op 2'!$A$25,Q355='Adicional - Op 2'!$A$26,Q355='Adicional - Op 2'!$A$27,Q355='Adicional - Op 2'!$A$28,Q355='Adicional - Op 2'!$A$29,Q355='Adicional - Op 2'!$A$30),"B","")</f>
        <v/>
      </c>
      <c r="T355" s="282" t="str">
        <f>IF(OR(Q355='Adicional - Op 2'!$A$31,Q355='Adicional - Op 2'!$A$32,Q355='Adicional - Op 2'!$A$33,Q355='Adicional - Op 2'!$A$34),"C","")</f>
        <v/>
      </c>
      <c r="U355" s="282" t="str">
        <f>IF(OR(Q355='Adicional - Op 2'!$A$35,Q355='Adicional - Op 2'!$A$36,Q355='Adicional - Op 2'!$A$37),"D","")</f>
        <v/>
      </c>
      <c r="V355" s="282" t="str">
        <f>IF(OR(Q355='Adicional - Op 2'!$A$38,Q355='Adicional - Op 2'!$A$39,Q355='Adicional - Op 2'!$A$40,Q355='Adicional - Op 2'!$A$41,Q355='Adicional - Op 2'!$A$42,Q355='Adicional - Op 2'!$A$43),"E","")</f>
        <v/>
      </c>
      <c r="W355" s="282" t="str">
        <f>IF(OR(Q355='Adicional - Op 2'!$A$44,Q355='Adicional - Op 2'!$A$45),"F","")</f>
        <v>F</v>
      </c>
      <c r="X355" s="295" t="str">
        <f t="shared" si="115"/>
        <v>F</v>
      </c>
      <c r="Y355" s="296" t="str">
        <f>IF(P355=X355, "OK", MAL)</f>
        <v>OK</v>
      </c>
      <c r="Z355" s="73">
        <v>9253</v>
      </c>
      <c r="AA355" s="17">
        <v>9347</v>
      </c>
      <c r="AB355" s="17">
        <v>8011</v>
      </c>
      <c r="AC355" s="17">
        <v>5397</v>
      </c>
      <c r="AD355" s="17">
        <v>3739</v>
      </c>
      <c r="AE355" s="20">
        <v>2974</v>
      </c>
      <c r="AF355" s="70" t="str">
        <f t="shared" si="116"/>
        <v>6</v>
      </c>
      <c r="AG355" s="61" t="str">
        <f t="shared" si="117"/>
        <v>6</v>
      </c>
      <c r="AH355" s="61" t="str">
        <f t="shared" si="118"/>
        <v>6</v>
      </c>
      <c r="AI355" s="61" t="str">
        <f t="shared" si="119"/>
        <v>6</v>
      </c>
      <c r="AJ355" s="61" t="str">
        <f t="shared" si="120"/>
        <v>7</v>
      </c>
      <c r="AK355" s="62" t="str">
        <f t="shared" si="121"/>
        <v>7</v>
      </c>
      <c r="AL355" s="77">
        <f t="shared" si="122"/>
        <v>-0.11299665799849687</v>
      </c>
      <c r="AM355" s="78">
        <f t="shared" si="123"/>
        <v>1.4769589850601255</v>
      </c>
      <c r="AN355" s="78">
        <f t="shared" si="124"/>
        <v>3.8110968396939873</v>
      </c>
      <c r="AO355" s="78">
        <f t="shared" si="125"/>
        <v>3.7384358023352786</v>
      </c>
      <c r="AP355" s="79">
        <f t="shared" si="126"/>
        <v>2.3155045175910365</v>
      </c>
      <c r="AQ355" s="1" t="str">
        <f t="shared" si="127"/>
        <v>Pampeana6</v>
      </c>
      <c r="AR355" s="1" t="str">
        <f t="shared" si="128"/>
        <v>La Pampa6</v>
      </c>
      <c r="AS355" s="1" t="str">
        <f t="shared" si="129"/>
        <v>Intermedias</v>
      </c>
      <c r="AT355" s="1" t="str">
        <f t="shared" si="130"/>
        <v>Pampeana</v>
      </c>
      <c r="AU355" s="1" t="str">
        <f t="shared" si="131"/>
        <v>IntermediasPampeana</v>
      </c>
    </row>
    <row r="356" spans="1:47" x14ac:dyDescent="0.25">
      <c r="A356" s="2" t="s">
        <v>1394</v>
      </c>
      <c r="B356" s="7" t="s">
        <v>120</v>
      </c>
      <c r="C356" s="7" t="s">
        <v>36</v>
      </c>
      <c r="D356" s="3" t="str">
        <f>VLOOKUP(C356,Regiones!B$4:C$27,2)</f>
        <v>Pampeana</v>
      </c>
      <c r="E356" s="51"/>
      <c r="F356" s="51"/>
      <c r="G356" s="51"/>
      <c r="H356" s="51"/>
      <c r="I356" s="51" t="s">
        <v>203</v>
      </c>
      <c r="J356" s="51" t="s">
        <v>21</v>
      </c>
      <c r="K356" s="58"/>
      <c r="L356" s="8" t="s">
        <v>21</v>
      </c>
      <c r="M356" s="289">
        <v>10</v>
      </c>
      <c r="N356" s="281" t="str">
        <f t="shared" si="112"/>
        <v>C10</v>
      </c>
      <c r="O356" s="282" t="str">
        <f>VLOOKUP(N356,'Adicional - Op 1'!$A$3:$B$79,2)</f>
        <v>C</v>
      </c>
      <c r="P356" s="293" t="str">
        <f t="shared" si="113"/>
        <v>C</v>
      </c>
      <c r="Q356" s="294" t="str">
        <f t="shared" si="114"/>
        <v>C10</v>
      </c>
      <c r="R356" s="282" t="str">
        <f>IF(OR(Q356='Adicional - Op 2'!$A$6,Q356='Adicional - Op 2'!$A$7, Q356='Adicional - Op 2'!$A$8,Q356='Adicional - Op 2'!$A$9,Q356='Adicional - Op 2'!$A$10,Q356='Adicional - Op 2'!$A$11,Q356='Adicional - Op 2'!$A$12,Q356='Adicional - Op 2'!$A$13,Q356='Adicional - Op 2'!$A$14), "A", "")</f>
        <v/>
      </c>
      <c r="S356" s="282" t="str">
        <f>IF(OR(Q356='Adicional - Op 2'!$A$15,Q356='Adicional - Op 2'!$A$16,Q356='Adicional - Op 2'!$A$17,Q356='Adicional - Op 2'!$A$18,Q356='Adicional - Op 2'!$A$19,Q356='Adicional - Op 2'!$A$20,Q356='Adicional - Op 2'!$A$21,Q356='Adicional - Op 2'!$A$22,Q356='Adicional - Op 2'!$A$23,Q356='Adicional - Op 2'!$A$24,Q356='Adicional - Op 2'!$A$25,Q356='Adicional - Op 2'!$A$26,Q356='Adicional - Op 2'!$A$27,Q356='Adicional - Op 2'!$A$28,Q356='Adicional - Op 2'!$A$29,Q356='Adicional - Op 2'!$A$30),"B","")</f>
        <v/>
      </c>
      <c r="T356" s="282" t="str">
        <f>IF(OR(Q356='Adicional - Op 2'!$A$31,Q356='Adicional - Op 2'!$A$32,Q356='Adicional - Op 2'!$A$33,Q356='Adicional - Op 2'!$A$34),"C","")</f>
        <v>C</v>
      </c>
      <c r="U356" s="282" t="str">
        <f>IF(OR(Q356='Adicional - Op 2'!$A$35,Q356='Adicional - Op 2'!$A$36,Q356='Adicional - Op 2'!$A$37),"D","")</f>
        <v/>
      </c>
      <c r="V356" s="282" t="str">
        <f>IF(OR(Q356='Adicional - Op 2'!$A$38,Q356='Adicional - Op 2'!$A$39,Q356='Adicional - Op 2'!$A$40,Q356='Adicional - Op 2'!$A$41,Q356='Adicional - Op 2'!$A$42,Q356='Adicional - Op 2'!$A$43),"E","")</f>
        <v/>
      </c>
      <c r="W356" s="282" t="str">
        <f>IF(OR(Q356='Adicional - Op 2'!$A$44,Q356='Adicional - Op 2'!$A$45),"F","")</f>
        <v/>
      </c>
      <c r="X356" s="295" t="str">
        <f t="shared" si="115"/>
        <v>C</v>
      </c>
      <c r="Y356" s="296" t="str">
        <f>IF(P356=X356, "OK", MAL)</f>
        <v>OK</v>
      </c>
      <c r="Z356" s="73">
        <v>9244</v>
      </c>
      <c r="AA356" s="17">
        <v>8044</v>
      </c>
      <c r="AB356" s="17">
        <v>6173</v>
      </c>
      <c r="AC356" s="17">
        <v>5311</v>
      </c>
      <c r="AD356" s="17">
        <v>4745</v>
      </c>
      <c r="AE356" s="20">
        <v>3928</v>
      </c>
      <c r="AF356" s="70" t="str">
        <f t="shared" si="116"/>
        <v>6</v>
      </c>
      <c r="AG356" s="61" t="str">
        <f t="shared" si="117"/>
        <v>6</v>
      </c>
      <c r="AH356" s="61" t="str">
        <f t="shared" si="118"/>
        <v>6</v>
      </c>
      <c r="AI356" s="61" t="str">
        <f t="shared" si="119"/>
        <v>6</v>
      </c>
      <c r="AJ356" s="61" t="str">
        <f t="shared" si="120"/>
        <v>7</v>
      </c>
      <c r="AK356" s="62" t="str">
        <f t="shared" si="121"/>
        <v>7</v>
      </c>
      <c r="AL356" s="77">
        <f t="shared" si="122"/>
        <v>1.567507732720318</v>
      </c>
      <c r="AM356" s="78">
        <f t="shared" si="123"/>
        <v>2.5484869888505566</v>
      </c>
      <c r="AN356" s="78">
        <f t="shared" si="124"/>
        <v>1.4344792045671173</v>
      </c>
      <c r="AO356" s="78">
        <f t="shared" si="125"/>
        <v>1.1332603838238189</v>
      </c>
      <c r="AP356" s="79">
        <f t="shared" si="126"/>
        <v>1.9075765381330545</v>
      </c>
      <c r="AQ356" s="1" t="str">
        <f t="shared" si="127"/>
        <v>Pampeana6</v>
      </c>
      <c r="AR356" s="1" t="str">
        <f t="shared" si="128"/>
        <v>Buenos Aires6</v>
      </c>
      <c r="AS356" s="1" t="str">
        <f t="shared" si="129"/>
        <v>Intermedias</v>
      </c>
      <c r="AT356" s="1" t="str">
        <f t="shared" si="130"/>
        <v>Pampeana</v>
      </c>
      <c r="AU356" s="1" t="str">
        <f t="shared" si="131"/>
        <v>IntermediasPampeana</v>
      </c>
    </row>
    <row r="357" spans="1:47" x14ac:dyDescent="0.25">
      <c r="A357" s="60" t="s">
        <v>224</v>
      </c>
      <c r="B357" s="9" t="s">
        <v>206</v>
      </c>
      <c r="C357" s="9" t="s">
        <v>199</v>
      </c>
      <c r="D357" s="3" t="str">
        <f>VLOOKUP(C357,Regiones!B$4:C$27,2)</f>
        <v>Noreste</v>
      </c>
      <c r="E357" s="10"/>
      <c r="F357" s="10"/>
      <c r="G357" s="10"/>
      <c r="H357" s="10" t="s">
        <v>4</v>
      </c>
      <c r="I357" s="10" t="s">
        <v>203</v>
      </c>
      <c r="J357" s="10" t="s">
        <v>6</v>
      </c>
      <c r="K357" s="58"/>
      <c r="L357" s="11" t="s">
        <v>6</v>
      </c>
      <c r="M357" s="289">
        <v>10</v>
      </c>
      <c r="N357" s="281" t="str">
        <f t="shared" si="112"/>
        <v>F10</v>
      </c>
      <c r="O357" s="282" t="str">
        <f>VLOOKUP(N357,'Adicional - Op 1'!$A$3:$B$79,2)</f>
        <v>F</v>
      </c>
      <c r="P357" s="293" t="str">
        <f t="shared" si="113"/>
        <v>F</v>
      </c>
      <c r="Q357" s="294" t="str">
        <f t="shared" si="114"/>
        <v>F10</v>
      </c>
      <c r="R357" s="282" t="str">
        <f>IF(OR(Q357='Adicional - Op 2'!$A$6,Q357='Adicional - Op 2'!$A$7, Q357='Adicional - Op 2'!$A$8,Q357='Adicional - Op 2'!$A$9,Q357='Adicional - Op 2'!$A$10,Q357='Adicional - Op 2'!$A$11,Q357='Adicional - Op 2'!$A$12,Q357='Adicional - Op 2'!$A$13,Q357='Adicional - Op 2'!$A$14), "A", "")</f>
        <v/>
      </c>
      <c r="S357" s="282" t="str">
        <f>IF(OR(Q357='Adicional - Op 2'!$A$15,Q357='Adicional - Op 2'!$A$16,Q357='Adicional - Op 2'!$A$17,Q357='Adicional - Op 2'!$A$18,Q357='Adicional - Op 2'!$A$19,Q357='Adicional - Op 2'!$A$20,Q357='Adicional - Op 2'!$A$21,Q357='Adicional - Op 2'!$A$22,Q357='Adicional - Op 2'!$A$23,Q357='Adicional - Op 2'!$A$24,Q357='Adicional - Op 2'!$A$25,Q357='Adicional - Op 2'!$A$26,Q357='Adicional - Op 2'!$A$27,Q357='Adicional - Op 2'!$A$28,Q357='Adicional - Op 2'!$A$29,Q357='Adicional - Op 2'!$A$30),"B","")</f>
        <v/>
      </c>
      <c r="T357" s="282" t="str">
        <f>IF(OR(Q357='Adicional - Op 2'!$A$31,Q357='Adicional - Op 2'!$A$32,Q357='Adicional - Op 2'!$A$33,Q357='Adicional - Op 2'!$A$34),"C","")</f>
        <v/>
      </c>
      <c r="U357" s="282" t="str">
        <f>IF(OR(Q357='Adicional - Op 2'!$A$35,Q357='Adicional - Op 2'!$A$36,Q357='Adicional - Op 2'!$A$37),"D","")</f>
        <v/>
      </c>
      <c r="V357" s="282" t="str">
        <f>IF(OR(Q357='Adicional - Op 2'!$A$38,Q357='Adicional - Op 2'!$A$39,Q357='Adicional - Op 2'!$A$40,Q357='Adicional - Op 2'!$A$41,Q357='Adicional - Op 2'!$A$42,Q357='Adicional - Op 2'!$A$43),"E","")</f>
        <v/>
      </c>
      <c r="W357" s="282" t="str">
        <f>IF(OR(Q357='Adicional - Op 2'!$A$44,Q357='Adicional - Op 2'!$A$45),"F","")</f>
        <v>F</v>
      </c>
      <c r="X357" s="295" t="str">
        <f t="shared" si="115"/>
        <v>F</v>
      </c>
      <c r="Y357" s="296" t="str">
        <f>IF(P357=X357, "OK", MAL)</f>
        <v>OK</v>
      </c>
      <c r="Z357" s="74">
        <v>9204</v>
      </c>
      <c r="AA357" s="12">
        <v>5674</v>
      </c>
      <c r="AB357" s="12">
        <v>3149</v>
      </c>
      <c r="AC357" s="12">
        <v>2077</v>
      </c>
      <c r="AD357" s="12">
        <v>881</v>
      </c>
      <c r="AE357" s="13">
        <v>1484</v>
      </c>
      <c r="AF357" s="70" t="str">
        <f t="shared" si="116"/>
        <v>6</v>
      </c>
      <c r="AG357" s="61" t="str">
        <f t="shared" si="117"/>
        <v>6</v>
      </c>
      <c r="AH357" s="61" t="str">
        <f t="shared" si="118"/>
        <v>7</v>
      </c>
      <c r="AI357" s="61" t="str">
        <f t="shared" si="119"/>
        <v>7</v>
      </c>
      <c r="AJ357" s="61" t="str">
        <f t="shared" si="120"/>
        <v>7</v>
      </c>
      <c r="AK357" s="62" t="str">
        <f t="shared" si="121"/>
        <v>7</v>
      </c>
      <c r="AL357" s="77">
        <f t="shared" si="122"/>
        <v>5.5600763303218335</v>
      </c>
      <c r="AM357" s="78">
        <f t="shared" si="123"/>
        <v>5.7566458351293424</v>
      </c>
      <c r="AN357" s="78">
        <f t="shared" si="124"/>
        <v>4.0195970448058382</v>
      </c>
      <c r="AO357" s="78">
        <f t="shared" si="125"/>
        <v>8.9547224741916516</v>
      </c>
      <c r="AP357" s="79">
        <f t="shared" si="126"/>
        <v>-5.0807712559036133</v>
      </c>
      <c r="AQ357" s="1" t="str">
        <f t="shared" si="127"/>
        <v>Noreste6</v>
      </c>
      <c r="AR357" s="1" t="str">
        <f t="shared" si="128"/>
        <v>Chaco6</v>
      </c>
      <c r="AS357" s="1" t="str">
        <f t="shared" si="129"/>
        <v>Intermedias</v>
      </c>
      <c r="AT357" s="1" t="str">
        <f t="shared" si="130"/>
        <v>Resto Extra Pampeana</v>
      </c>
      <c r="AU357" s="1" t="str">
        <f t="shared" si="131"/>
        <v>IntermediasResto Extra Pampeana</v>
      </c>
    </row>
    <row r="358" spans="1:47" x14ac:dyDescent="0.25">
      <c r="A358" s="2" t="s">
        <v>1159</v>
      </c>
      <c r="B358" s="3"/>
      <c r="C358" s="3" t="s">
        <v>36</v>
      </c>
      <c r="D358" s="3" t="str">
        <f>VLOOKUP(C358,Regiones!B$4:C$27,2)</f>
        <v>Pampeana</v>
      </c>
      <c r="E358" s="16" t="s">
        <v>2</v>
      </c>
      <c r="F358" s="16">
        <v>1</v>
      </c>
      <c r="G358" s="16"/>
      <c r="H358" s="16"/>
      <c r="I358" s="16" t="s">
        <v>203</v>
      </c>
      <c r="J358" s="16" t="s">
        <v>6</v>
      </c>
      <c r="K358" s="58"/>
      <c r="L358" s="4" t="s">
        <v>6</v>
      </c>
      <c r="M358" s="289">
        <v>9</v>
      </c>
      <c r="N358" s="281" t="str">
        <f t="shared" si="112"/>
        <v>F9</v>
      </c>
      <c r="O358" s="282" t="str">
        <f>VLOOKUP(N358,'Adicional - Op 1'!$A$3:$B$79,2)</f>
        <v>C</v>
      </c>
      <c r="P358" s="293" t="str">
        <f t="shared" si="113"/>
        <v>C</v>
      </c>
      <c r="Q358" s="294" t="str">
        <f t="shared" si="114"/>
        <v>F9</v>
      </c>
      <c r="R358" s="282" t="str">
        <f>IF(OR(Q358='Adicional - Op 2'!$A$6,Q358='Adicional - Op 2'!$A$7, Q358='Adicional - Op 2'!$A$8,Q358='Adicional - Op 2'!$A$9,Q358='Adicional - Op 2'!$A$10,Q358='Adicional - Op 2'!$A$11,Q358='Adicional - Op 2'!$A$12,Q358='Adicional - Op 2'!$A$13,Q358='Adicional - Op 2'!$A$14), "A", "")</f>
        <v/>
      </c>
      <c r="S358" s="282" t="str">
        <f>IF(OR(Q358='Adicional - Op 2'!$A$15,Q358='Adicional - Op 2'!$A$16,Q358='Adicional - Op 2'!$A$17,Q358='Adicional - Op 2'!$A$18,Q358='Adicional - Op 2'!$A$19,Q358='Adicional - Op 2'!$A$20,Q358='Adicional - Op 2'!$A$21,Q358='Adicional - Op 2'!$A$22,Q358='Adicional - Op 2'!$A$23,Q358='Adicional - Op 2'!$A$24,Q358='Adicional - Op 2'!$A$25,Q358='Adicional - Op 2'!$A$26,Q358='Adicional - Op 2'!$A$27,Q358='Adicional - Op 2'!$A$28,Q358='Adicional - Op 2'!$A$29,Q358='Adicional - Op 2'!$A$30),"B","")</f>
        <v/>
      </c>
      <c r="T358" s="282" t="str">
        <f>IF(OR(Q358='Adicional - Op 2'!$A$31,Q358='Adicional - Op 2'!$A$32,Q358='Adicional - Op 2'!$A$33,Q358='Adicional - Op 2'!$A$34),"C","")</f>
        <v>C</v>
      </c>
      <c r="U358" s="282" t="str">
        <f>IF(OR(Q358='Adicional - Op 2'!$A$35,Q358='Adicional - Op 2'!$A$36,Q358='Adicional - Op 2'!$A$37),"D","")</f>
        <v/>
      </c>
      <c r="V358" s="282" t="str">
        <f>IF(OR(Q358='Adicional - Op 2'!$A$38,Q358='Adicional - Op 2'!$A$39,Q358='Adicional - Op 2'!$A$40,Q358='Adicional - Op 2'!$A$41,Q358='Adicional - Op 2'!$A$42,Q358='Adicional - Op 2'!$A$43),"E","")</f>
        <v/>
      </c>
      <c r="W358" s="282" t="str">
        <f>IF(OR(Q358='Adicional - Op 2'!$A$44,Q358='Adicional - Op 2'!$A$45),"F","")</f>
        <v/>
      </c>
      <c r="X358" s="295" t="str">
        <f t="shared" si="115"/>
        <v>C</v>
      </c>
      <c r="Y358" s="296" t="str">
        <f>IF(P358=X358, "OK", MAL)</f>
        <v>OK</v>
      </c>
      <c r="Z358" s="73">
        <v>9157</v>
      </c>
      <c r="AA358" s="17">
        <v>7705</v>
      </c>
      <c r="AB358" s="17">
        <v>4028</v>
      </c>
      <c r="AC358" s="17">
        <v>2163</v>
      </c>
      <c r="AD358" s="17">
        <v>1498</v>
      </c>
      <c r="AE358" s="20">
        <v>1628</v>
      </c>
      <c r="AF358" s="70" t="str">
        <f t="shared" si="116"/>
        <v>6</v>
      </c>
      <c r="AG358" s="61" t="str">
        <f t="shared" si="117"/>
        <v>6</v>
      </c>
      <c r="AH358" s="61" t="str">
        <f t="shared" si="118"/>
        <v>7</v>
      </c>
      <c r="AI358" s="61" t="str">
        <f t="shared" si="119"/>
        <v>7</v>
      </c>
      <c r="AJ358" s="61" t="str">
        <f t="shared" si="120"/>
        <v>7</v>
      </c>
      <c r="AK358" s="62" t="str">
        <f t="shared" si="121"/>
        <v>7</v>
      </c>
      <c r="AL358" s="77">
        <f t="shared" si="122"/>
        <v>1.9499667548171853</v>
      </c>
      <c r="AM358" s="78">
        <f t="shared" si="123"/>
        <v>6.3594218181715361</v>
      </c>
      <c r="AN358" s="78">
        <f t="shared" si="124"/>
        <v>6.0648058589511766</v>
      </c>
      <c r="AO358" s="78">
        <f t="shared" si="125"/>
        <v>3.7419651916233998</v>
      </c>
      <c r="AP358" s="79">
        <f t="shared" si="126"/>
        <v>-0.82876051189042699</v>
      </c>
      <c r="AQ358" s="1" t="str">
        <f t="shared" si="127"/>
        <v>Pampeana6</v>
      </c>
      <c r="AR358" s="1" t="str">
        <f t="shared" si="128"/>
        <v>Buenos Aires6</v>
      </c>
      <c r="AS358" s="1" t="str">
        <f t="shared" si="129"/>
        <v>Intermedias</v>
      </c>
      <c r="AT358" s="1" t="str">
        <f t="shared" si="130"/>
        <v>Pampeana</v>
      </c>
      <c r="AU358" s="1" t="str">
        <f t="shared" si="131"/>
        <v>IntermediasPampeana</v>
      </c>
    </row>
    <row r="359" spans="1:47" x14ac:dyDescent="0.25">
      <c r="A359" s="60" t="s">
        <v>265</v>
      </c>
      <c r="B359" s="9" t="s">
        <v>259</v>
      </c>
      <c r="C359" s="9" t="s">
        <v>260</v>
      </c>
      <c r="D359" s="3" t="str">
        <f>VLOOKUP(C359,Regiones!B$4:C$27,2)</f>
        <v>Noreste</v>
      </c>
      <c r="E359" s="10"/>
      <c r="F359" s="10"/>
      <c r="G359" s="10"/>
      <c r="H359" s="10" t="s">
        <v>4</v>
      </c>
      <c r="I359" s="10" t="s">
        <v>203</v>
      </c>
      <c r="J359" s="10" t="s">
        <v>3</v>
      </c>
      <c r="K359" s="58"/>
      <c r="L359" s="11" t="s">
        <v>3</v>
      </c>
      <c r="M359" s="289">
        <v>10</v>
      </c>
      <c r="N359" s="281" t="str">
        <f t="shared" si="112"/>
        <v>E10</v>
      </c>
      <c r="O359" s="282" t="str">
        <f>VLOOKUP(N359,'Adicional - Op 1'!$A$3:$B$79,2)</f>
        <v>E</v>
      </c>
      <c r="P359" s="293" t="str">
        <f t="shared" si="113"/>
        <v>E</v>
      </c>
      <c r="Q359" s="294" t="str">
        <f t="shared" si="114"/>
        <v>E10</v>
      </c>
      <c r="R359" s="282" t="str">
        <f>IF(OR(Q359='Adicional - Op 2'!$A$6,Q359='Adicional - Op 2'!$A$7, Q359='Adicional - Op 2'!$A$8,Q359='Adicional - Op 2'!$A$9,Q359='Adicional - Op 2'!$A$10,Q359='Adicional - Op 2'!$A$11,Q359='Adicional - Op 2'!$A$12,Q359='Adicional - Op 2'!$A$13,Q359='Adicional - Op 2'!$A$14), "A", "")</f>
        <v/>
      </c>
      <c r="S359" s="282" t="str">
        <f>IF(OR(Q359='Adicional - Op 2'!$A$15,Q359='Adicional - Op 2'!$A$16,Q359='Adicional - Op 2'!$A$17,Q359='Adicional - Op 2'!$A$18,Q359='Adicional - Op 2'!$A$19,Q359='Adicional - Op 2'!$A$20,Q359='Adicional - Op 2'!$A$21,Q359='Adicional - Op 2'!$A$22,Q359='Adicional - Op 2'!$A$23,Q359='Adicional - Op 2'!$A$24,Q359='Adicional - Op 2'!$A$25,Q359='Adicional - Op 2'!$A$26,Q359='Adicional - Op 2'!$A$27,Q359='Adicional - Op 2'!$A$28,Q359='Adicional - Op 2'!$A$29,Q359='Adicional - Op 2'!$A$30),"B","")</f>
        <v/>
      </c>
      <c r="T359" s="282" t="str">
        <f>IF(OR(Q359='Adicional - Op 2'!$A$31,Q359='Adicional - Op 2'!$A$32,Q359='Adicional - Op 2'!$A$33,Q359='Adicional - Op 2'!$A$34),"C","")</f>
        <v/>
      </c>
      <c r="U359" s="282" t="str">
        <f>IF(OR(Q359='Adicional - Op 2'!$A$35,Q359='Adicional - Op 2'!$A$36,Q359='Adicional - Op 2'!$A$37),"D","")</f>
        <v/>
      </c>
      <c r="V359" s="282" t="str">
        <f>IF(OR(Q359='Adicional - Op 2'!$A$38,Q359='Adicional - Op 2'!$A$39,Q359='Adicional - Op 2'!$A$40,Q359='Adicional - Op 2'!$A$41,Q359='Adicional - Op 2'!$A$42,Q359='Adicional - Op 2'!$A$43),"E","")</f>
        <v>E</v>
      </c>
      <c r="W359" s="282" t="str">
        <f>IF(OR(Q359='Adicional - Op 2'!$A$44,Q359='Adicional - Op 2'!$A$45),"F","")</f>
        <v/>
      </c>
      <c r="X359" s="295" t="str">
        <f t="shared" si="115"/>
        <v>E</v>
      </c>
      <c r="Y359" s="296" t="str">
        <f>IF(P359=X359, "OK", MAL)</f>
        <v>OK</v>
      </c>
      <c r="Z359" s="74">
        <v>9098</v>
      </c>
      <c r="AA359" s="12">
        <v>6208</v>
      </c>
      <c r="AB359" s="12">
        <v>2934</v>
      </c>
      <c r="AC359" s="12">
        <v>1589</v>
      </c>
      <c r="AD359" s="12">
        <v>460</v>
      </c>
      <c r="AE359" s="13" t="s">
        <v>4</v>
      </c>
      <c r="AF359" s="70" t="str">
        <f t="shared" si="116"/>
        <v>6</v>
      </c>
      <c r="AG359" s="61" t="str">
        <f t="shared" si="117"/>
        <v>6</v>
      </c>
      <c r="AH359" s="61" t="str">
        <f t="shared" si="118"/>
        <v>7</v>
      </c>
      <c r="AI359" s="61" t="str">
        <f t="shared" si="119"/>
        <v>7</v>
      </c>
      <c r="AJ359" s="61" t="str">
        <f t="shared" si="120"/>
        <v>7</v>
      </c>
      <c r="AK359" s="62" t="str">
        <f t="shared" si="121"/>
        <v/>
      </c>
      <c r="AL359" s="77">
        <f t="shared" si="122"/>
        <v>4.36805417354363</v>
      </c>
      <c r="AM359" s="78">
        <f t="shared" si="123"/>
        <v>7.3841703283712077</v>
      </c>
      <c r="AN359" s="78">
        <f t="shared" si="124"/>
        <v>5.9793452864670016</v>
      </c>
      <c r="AO359" s="78">
        <f t="shared" si="125"/>
        <v>13.197440341836433</v>
      </c>
      <c r="AP359" s="79" t="str">
        <f t="shared" si="126"/>
        <v/>
      </c>
      <c r="AQ359" s="1" t="str">
        <f t="shared" si="127"/>
        <v>Noreste6</v>
      </c>
      <c r="AR359" s="1" t="str">
        <f t="shared" si="128"/>
        <v>Chubut6</v>
      </c>
      <c r="AS359" s="1" t="str">
        <f t="shared" si="129"/>
        <v>Intermedias</v>
      </c>
      <c r="AT359" s="1" t="str">
        <f t="shared" si="130"/>
        <v>Resto Extra Pampeana</v>
      </c>
      <c r="AU359" s="1" t="str">
        <f t="shared" si="131"/>
        <v>IntermediasResto Extra Pampeana</v>
      </c>
    </row>
    <row r="360" spans="1:47" x14ac:dyDescent="0.25">
      <c r="A360" s="60" t="s">
        <v>225</v>
      </c>
      <c r="B360" s="9" t="s">
        <v>226</v>
      </c>
      <c r="C360" s="9" t="s">
        <v>199</v>
      </c>
      <c r="D360" s="3" t="str">
        <f>VLOOKUP(C360,Regiones!B$4:C$27,2)</f>
        <v>Noreste</v>
      </c>
      <c r="E360" s="10"/>
      <c r="F360" s="10"/>
      <c r="G360" s="10"/>
      <c r="H360" s="10" t="s">
        <v>4</v>
      </c>
      <c r="I360" s="10" t="s">
        <v>203</v>
      </c>
      <c r="J360" s="10" t="s">
        <v>6</v>
      </c>
      <c r="K360" s="58"/>
      <c r="L360" s="11" t="s">
        <v>6</v>
      </c>
      <c r="M360" s="289">
        <v>10</v>
      </c>
      <c r="N360" s="281" t="str">
        <f t="shared" si="112"/>
        <v>F10</v>
      </c>
      <c r="O360" s="282" t="str">
        <f>VLOOKUP(N360,'Adicional - Op 1'!$A$3:$B$79,2)</f>
        <v>F</v>
      </c>
      <c r="P360" s="293" t="str">
        <f t="shared" si="113"/>
        <v>F</v>
      </c>
      <c r="Q360" s="294" t="str">
        <f t="shared" si="114"/>
        <v>F10</v>
      </c>
      <c r="R360" s="282" t="str">
        <f>IF(OR(Q360='Adicional - Op 2'!$A$6,Q360='Adicional - Op 2'!$A$7, Q360='Adicional - Op 2'!$A$8,Q360='Adicional - Op 2'!$A$9,Q360='Adicional - Op 2'!$A$10,Q360='Adicional - Op 2'!$A$11,Q360='Adicional - Op 2'!$A$12,Q360='Adicional - Op 2'!$A$13,Q360='Adicional - Op 2'!$A$14), "A", "")</f>
        <v/>
      </c>
      <c r="S360" s="282" t="str">
        <f>IF(OR(Q360='Adicional - Op 2'!$A$15,Q360='Adicional - Op 2'!$A$16,Q360='Adicional - Op 2'!$A$17,Q360='Adicional - Op 2'!$A$18,Q360='Adicional - Op 2'!$A$19,Q360='Adicional - Op 2'!$A$20,Q360='Adicional - Op 2'!$A$21,Q360='Adicional - Op 2'!$A$22,Q360='Adicional - Op 2'!$A$23,Q360='Adicional - Op 2'!$A$24,Q360='Adicional - Op 2'!$A$25,Q360='Adicional - Op 2'!$A$26,Q360='Adicional - Op 2'!$A$27,Q360='Adicional - Op 2'!$A$28,Q360='Adicional - Op 2'!$A$29,Q360='Adicional - Op 2'!$A$30),"B","")</f>
        <v/>
      </c>
      <c r="T360" s="282" t="str">
        <f>IF(OR(Q360='Adicional - Op 2'!$A$31,Q360='Adicional - Op 2'!$A$32,Q360='Adicional - Op 2'!$A$33,Q360='Adicional - Op 2'!$A$34),"C","")</f>
        <v/>
      </c>
      <c r="U360" s="282" t="str">
        <f>IF(OR(Q360='Adicional - Op 2'!$A$35,Q360='Adicional - Op 2'!$A$36,Q360='Adicional - Op 2'!$A$37),"D","")</f>
        <v/>
      </c>
      <c r="V360" s="282" t="str">
        <f>IF(OR(Q360='Adicional - Op 2'!$A$38,Q360='Adicional - Op 2'!$A$39,Q360='Adicional - Op 2'!$A$40,Q360='Adicional - Op 2'!$A$41,Q360='Adicional - Op 2'!$A$42,Q360='Adicional - Op 2'!$A$43),"E","")</f>
        <v/>
      </c>
      <c r="W360" s="282" t="str">
        <f>IF(OR(Q360='Adicional - Op 2'!$A$44,Q360='Adicional - Op 2'!$A$45),"F","")</f>
        <v>F</v>
      </c>
      <c r="X360" s="295" t="str">
        <f t="shared" si="115"/>
        <v>F</v>
      </c>
      <c r="Y360" s="296" t="str">
        <f>IF(P360=X360, "OK", MAL)</f>
        <v>OK</v>
      </c>
      <c r="Z360" s="74">
        <v>9069</v>
      </c>
      <c r="AA360" s="12">
        <v>7980</v>
      </c>
      <c r="AB360" s="12">
        <v>4863</v>
      </c>
      <c r="AC360" s="12">
        <v>3436</v>
      </c>
      <c r="AD360" s="12">
        <v>1976</v>
      </c>
      <c r="AE360" s="13">
        <v>2059</v>
      </c>
      <c r="AF360" s="70" t="str">
        <f t="shared" si="116"/>
        <v>6</v>
      </c>
      <c r="AG360" s="61" t="str">
        <f t="shared" si="117"/>
        <v>6</v>
      </c>
      <c r="AH360" s="61" t="str">
        <f t="shared" si="118"/>
        <v>7</v>
      </c>
      <c r="AI360" s="61" t="str">
        <f t="shared" si="119"/>
        <v>7</v>
      </c>
      <c r="AJ360" s="61" t="str">
        <f t="shared" si="120"/>
        <v>7</v>
      </c>
      <c r="AK360" s="62" t="str">
        <f t="shared" si="121"/>
        <v>7</v>
      </c>
      <c r="AL360" s="77">
        <f t="shared" si="122"/>
        <v>1.441199234153892</v>
      </c>
      <c r="AM360" s="78">
        <f t="shared" si="123"/>
        <v>4.8205989736820065</v>
      </c>
      <c r="AN360" s="78">
        <f t="shared" si="124"/>
        <v>3.343970543375697</v>
      </c>
      <c r="AO360" s="78">
        <f t="shared" si="125"/>
        <v>5.6882292260715843</v>
      </c>
      <c r="AP360" s="79">
        <f t="shared" si="126"/>
        <v>-0.41061295737966896</v>
      </c>
      <c r="AQ360" s="1" t="str">
        <f t="shared" si="127"/>
        <v>Noreste6</v>
      </c>
      <c r="AR360" s="1" t="str">
        <f t="shared" si="128"/>
        <v>Chaco6</v>
      </c>
      <c r="AS360" s="1" t="str">
        <f t="shared" si="129"/>
        <v>Intermedias</v>
      </c>
      <c r="AT360" s="1" t="str">
        <f t="shared" si="130"/>
        <v>Resto Extra Pampeana</v>
      </c>
      <c r="AU360" s="1" t="str">
        <f t="shared" si="131"/>
        <v>IntermediasResto Extra Pampeana</v>
      </c>
    </row>
    <row r="361" spans="1:47" x14ac:dyDescent="0.25">
      <c r="A361" s="5" t="s">
        <v>1387</v>
      </c>
      <c r="B361" s="6" t="s">
        <v>121</v>
      </c>
      <c r="C361" s="6" t="s">
        <v>36</v>
      </c>
      <c r="D361" s="3" t="str">
        <f>VLOOKUP(C361,Regiones!B$4:C$27,2)</f>
        <v>Pampeana</v>
      </c>
      <c r="E361" s="16"/>
      <c r="F361" s="16"/>
      <c r="G361" s="16"/>
      <c r="H361" s="16"/>
      <c r="I361" s="16" t="s">
        <v>203</v>
      </c>
      <c r="J361" s="16" t="s">
        <v>6</v>
      </c>
      <c r="K361" s="58"/>
      <c r="L361" s="4" t="s">
        <v>6</v>
      </c>
      <c r="M361" s="289">
        <v>10</v>
      </c>
      <c r="N361" s="281" t="str">
        <f t="shared" si="112"/>
        <v>F10</v>
      </c>
      <c r="O361" s="282" t="str">
        <f>VLOOKUP(N361,'Adicional - Op 1'!$A$3:$B$79,2)</f>
        <v>F</v>
      </c>
      <c r="P361" s="293" t="str">
        <f t="shared" si="113"/>
        <v>F</v>
      </c>
      <c r="Q361" s="294" t="str">
        <f t="shared" si="114"/>
        <v>F10</v>
      </c>
      <c r="R361" s="282" t="str">
        <f>IF(OR(Q361='Adicional - Op 2'!$A$6,Q361='Adicional - Op 2'!$A$7, Q361='Adicional - Op 2'!$A$8,Q361='Adicional - Op 2'!$A$9,Q361='Adicional - Op 2'!$A$10,Q361='Adicional - Op 2'!$A$11,Q361='Adicional - Op 2'!$A$12,Q361='Adicional - Op 2'!$A$13,Q361='Adicional - Op 2'!$A$14), "A", "")</f>
        <v/>
      </c>
      <c r="S361" s="282" t="str">
        <f>IF(OR(Q361='Adicional - Op 2'!$A$15,Q361='Adicional - Op 2'!$A$16,Q361='Adicional - Op 2'!$A$17,Q361='Adicional - Op 2'!$A$18,Q361='Adicional - Op 2'!$A$19,Q361='Adicional - Op 2'!$A$20,Q361='Adicional - Op 2'!$A$21,Q361='Adicional - Op 2'!$A$22,Q361='Adicional - Op 2'!$A$23,Q361='Adicional - Op 2'!$A$24,Q361='Adicional - Op 2'!$A$25,Q361='Adicional - Op 2'!$A$26,Q361='Adicional - Op 2'!$A$27,Q361='Adicional - Op 2'!$A$28,Q361='Adicional - Op 2'!$A$29,Q361='Adicional - Op 2'!$A$30),"B","")</f>
        <v/>
      </c>
      <c r="T361" s="282" t="str">
        <f>IF(OR(Q361='Adicional - Op 2'!$A$31,Q361='Adicional - Op 2'!$A$32,Q361='Adicional - Op 2'!$A$33,Q361='Adicional - Op 2'!$A$34),"C","")</f>
        <v/>
      </c>
      <c r="U361" s="282" t="str">
        <f>IF(OR(Q361='Adicional - Op 2'!$A$35,Q361='Adicional - Op 2'!$A$36,Q361='Adicional - Op 2'!$A$37),"D","")</f>
        <v/>
      </c>
      <c r="V361" s="282" t="str">
        <f>IF(OR(Q361='Adicional - Op 2'!$A$38,Q361='Adicional - Op 2'!$A$39,Q361='Adicional - Op 2'!$A$40,Q361='Adicional - Op 2'!$A$41,Q361='Adicional - Op 2'!$A$42,Q361='Adicional - Op 2'!$A$43),"E","")</f>
        <v/>
      </c>
      <c r="W361" s="282" t="str">
        <f>IF(OR(Q361='Adicional - Op 2'!$A$44,Q361='Adicional - Op 2'!$A$45),"F","")</f>
        <v>F</v>
      </c>
      <c r="X361" s="295" t="str">
        <f t="shared" si="115"/>
        <v>F</v>
      </c>
      <c r="Y361" s="296" t="str">
        <f>IF(P361=X361, "OK", MAL)</f>
        <v>OK</v>
      </c>
      <c r="Z361" s="73">
        <v>9066</v>
      </c>
      <c r="AA361" s="17">
        <v>8613</v>
      </c>
      <c r="AB361" s="17">
        <v>8748</v>
      </c>
      <c r="AC361" s="17">
        <v>8585</v>
      </c>
      <c r="AD361" s="17">
        <v>8276</v>
      </c>
      <c r="AE361" s="20">
        <v>8000</v>
      </c>
      <c r="AF361" s="70" t="str">
        <f t="shared" si="116"/>
        <v>6</v>
      </c>
      <c r="AG361" s="61" t="str">
        <f t="shared" si="117"/>
        <v>6</v>
      </c>
      <c r="AH361" s="61" t="str">
        <f t="shared" si="118"/>
        <v>6</v>
      </c>
      <c r="AI361" s="61" t="str">
        <f t="shared" si="119"/>
        <v>6</v>
      </c>
      <c r="AJ361" s="61" t="str">
        <f t="shared" si="120"/>
        <v>6</v>
      </c>
      <c r="AK361" s="62" t="str">
        <f t="shared" si="121"/>
        <v>6</v>
      </c>
      <c r="AL361" s="77">
        <f t="shared" si="122"/>
        <v>0.57500773991751319</v>
      </c>
      <c r="AM361" s="78">
        <f t="shared" si="123"/>
        <v>-0.14772740103800036</v>
      </c>
      <c r="AN361" s="78">
        <f t="shared" si="124"/>
        <v>0.17827053590798889</v>
      </c>
      <c r="AO361" s="78">
        <f t="shared" si="125"/>
        <v>0.36724002444262271</v>
      </c>
      <c r="AP361" s="79">
        <f t="shared" si="126"/>
        <v>0.33975805570055295</v>
      </c>
      <c r="AQ361" s="1" t="str">
        <f t="shared" si="127"/>
        <v>Pampeana6</v>
      </c>
      <c r="AR361" s="1" t="str">
        <f t="shared" si="128"/>
        <v>Buenos Aires6</v>
      </c>
      <c r="AS361" s="1" t="str">
        <f t="shared" si="129"/>
        <v>Intermedias</v>
      </c>
      <c r="AT361" s="1" t="str">
        <f t="shared" si="130"/>
        <v>Pampeana</v>
      </c>
      <c r="AU361" s="1" t="str">
        <f t="shared" si="131"/>
        <v>IntermediasPampeana</v>
      </c>
    </row>
    <row r="362" spans="1:47" x14ac:dyDescent="0.25">
      <c r="A362" s="60" t="s">
        <v>227</v>
      </c>
      <c r="B362" s="9" t="s">
        <v>228</v>
      </c>
      <c r="C362" s="9" t="s">
        <v>199</v>
      </c>
      <c r="D362" s="3" t="str">
        <f>VLOOKUP(C362,Regiones!B$4:C$27,2)</f>
        <v>Noreste</v>
      </c>
      <c r="E362" s="10"/>
      <c r="F362" s="10"/>
      <c r="G362" s="10"/>
      <c r="H362" s="10" t="s">
        <v>4</v>
      </c>
      <c r="I362" s="10" t="s">
        <v>203</v>
      </c>
      <c r="J362" s="10" t="s">
        <v>6</v>
      </c>
      <c r="K362" s="58"/>
      <c r="L362" s="11" t="s">
        <v>6</v>
      </c>
      <c r="M362" s="289">
        <v>10</v>
      </c>
      <c r="N362" s="281" t="str">
        <f t="shared" si="112"/>
        <v>F10</v>
      </c>
      <c r="O362" s="282" t="str">
        <f>VLOOKUP(N362,'Adicional - Op 1'!$A$3:$B$79,2)</f>
        <v>F</v>
      </c>
      <c r="P362" s="293" t="str">
        <f t="shared" si="113"/>
        <v>F</v>
      </c>
      <c r="Q362" s="294" t="str">
        <f t="shared" si="114"/>
        <v>F10</v>
      </c>
      <c r="R362" s="282" t="str">
        <f>IF(OR(Q362='Adicional - Op 2'!$A$6,Q362='Adicional - Op 2'!$A$7, Q362='Adicional - Op 2'!$A$8,Q362='Adicional - Op 2'!$A$9,Q362='Adicional - Op 2'!$A$10,Q362='Adicional - Op 2'!$A$11,Q362='Adicional - Op 2'!$A$12,Q362='Adicional - Op 2'!$A$13,Q362='Adicional - Op 2'!$A$14), "A", "")</f>
        <v/>
      </c>
      <c r="S362" s="282" t="str">
        <f>IF(OR(Q362='Adicional - Op 2'!$A$15,Q362='Adicional - Op 2'!$A$16,Q362='Adicional - Op 2'!$A$17,Q362='Adicional - Op 2'!$A$18,Q362='Adicional - Op 2'!$A$19,Q362='Adicional - Op 2'!$A$20,Q362='Adicional - Op 2'!$A$21,Q362='Adicional - Op 2'!$A$22,Q362='Adicional - Op 2'!$A$23,Q362='Adicional - Op 2'!$A$24,Q362='Adicional - Op 2'!$A$25,Q362='Adicional - Op 2'!$A$26,Q362='Adicional - Op 2'!$A$27,Q362='Adicional - Op 2'!$A$28,Q362='Adicional - Op 2'!$A$29,Q362='Adicional - Op 2'!$A$30),"B","")</f>
        <v/>
      </c>
      <c r="T362" s="282" t="str">
        <f>IF(OR(Q362='Adicional - Op 2'!$A$31,Q362='Adicional - Op 2'!$A$32,Q362='Adicional - Op 2'!$A$33,Q362='Adicional - Op 2'!$A$34),"C","")</f>
        <v/>
      </c>
      <c r="U362" s="282" t="str">
        <f>IF(OR(Q362='Adicional - Op 2'!$A$35,Q362='Adicional - Op 2'!$A$36,Q362='Adicional - Op 2'!$A$37),"D","")</f>
        <v/>
      </c>
      <c r="V362" s="282" t="str">
        <f>IF(OR(Q362='Adicional - Op 2'!$A$38,Q362='Adicional - Op 2'!$A$39,Q362='Adicional - Op 2'!$A$40,Q362='Adicional - Op 2'!$A$41,Q362='Adicional - Op 2'!$A$42,Q362='Adicional - Op 2'!$A$43),"E","")</f>
        <v/>
      </c>
      <c r="W362" s="282" t="str">
        <f>IF(OR(Q362='Adicional - Op 2'!$A$44,Q362='Adicional - Op 2'!$A$45),"F","")</f>
        <v>F</v>
      </c>
      <c r="X362" s="295" t="str">
        <f t="shared" si="115"/>
        <v>F</v>
      </c>
      <c r="Y362" s="296" t="str">
        <f>IF(P362=X362, "OK", MAL)</f>
        <v>OK</v>
      </c>
      <c r="Z362" s="74">
        <v>9063</v>
      </c>
      <c r="AA362" s="12">
        <v>6389</v>
      </c>
      <c r="AB362" s="12">
        <v>2998</v>
      </c>
      <c r="AC362" s="12">
        <v>2507</v>
      </c>
      <c r="AD362" s="12">
        <v>1293</v>
      </c>
      <c r="AE362" s="13">
        <v>1261</v>
      </c>
      <c r="AF362" s="70" t="str">
        <f t="shared" si="116"/>
        <v>6</v>
      </c>
      <c r="AG362" s="61" t="str">
        <f t="shared" si="117"/>
        <v>6</v>
      </c>
      <c r="AH362" s="61" t="str">
        <f t="shared" si="118"/>
        <v>7</v>
      </c>
      <c r="AI362" s="61" t="str">
        <f t="shared" si="119"/>
        <v>7</v>
      </c>
      <c r="AJ362" s="61" t="str">
        <f t="shared" si="120"/>
        <v>7</v>
      </c>
      <c r="AK362" s="62" t="str">
        <f t="shared" si="121"/>
        <v>7</v>
      </c>
      <c r="AL362" s="77">
        <f t="shared" si="122"/>
        <v>3.9882425440350868</v>
      </c>
      <c r="AM362" s="78">
        <f t="shared" si="123"/>
        <v>7.4572844135945147</v>
      </c>
      <c r="AN362" s="78">
        <f t="shared" si="124"/>
        <v>1.7081616011066731</v>
      </c>
      <c r="AO362" s="78">
        <f t="shared" si="125"/>
        <v>6.8453388945918121</v>
      </c>
      <c r="AP362" s="79">
        <f t="shared" si="126"/>
        <v>0.25091469340406874</v>
      </c>
      <c r="AQ362" s="1" t="str">
        <f t="shared" si="127"/>
        <v>Noreste6</v>
      </c>
      <c r="AR362" s="1" t="str">
        <f t="shared" si="128"/>
        <v>Chaco6</v>
      </c>
      <c r="AS362" s="1" t="str">
        <f t="shared" si="129"/>
        <v>Intermedias</v>
      </c>
      <c r="AT362" s="1" t="str">
        <f t="shared" si="130"/>
        <v>Resto Extra Pampeana</v>
      </c>
      <c r="AU362" s="1" t="str">
        <f t="shared" si="131"/>
        <v>IntermediasResto Extra Pampeana</v>
      </c>
    </row>
    <row r="363" spans="1:47" x14ac:dyDescent="0.25">
      <c r="A363" s="60" t="s">
        <v>372</v>
      </c>
      <c r="B363" s="9" t="s">
        <v>372</v>
      </c>
      <c r="C363" s="9" t="s">
        <v>604</v>
      </c>
      <c r="D363" s="3" t="str">
        <f>VLOOKUP(C363,Regiones!B$4:C$27,2)</f>
        <v>Noreste</v>
      </c>
      <c r="E363" s="10"/>
      <c r="F363" s="10"/>
      <c r="G363" s="10"/>
      <c r="H363" s="44"/>
      <c r="I363" s="10" t="s">
        <v>203</v>
      </c>
      <c r="J363" s="10" t="s">
        <v>6</v>
      </c>
      <c r="K363" s="58"/>
      <c r="L363" s="11" t="s">
        <v>6</v>
      </c>
      <c r="M363" s="289">
        <v>10</v>
      </c>
      <c r="N363" s="281" t="str">
        <f t="shared" si="112"/>
        <v>F10</v>
      </c>
      <c r="O363" s="282" t="str">
        <f>VLOOKUP(N363,'Adicional - Op 1'!$A$3:$B$79,2)</f>
        <v>F</v>
      </c>
      <c r="P363" s="293" t="str">
        <f t="shared" si="113"/>
        <v>F</v>
      </c>
      <c r="Q363" s="294" t="str">
        <f t="shared" si="114"/>
        <v>F10</v>
      </c>
      <c r="R363" s="282" t="str">
        <f>IF(OR(Q363='Adicional - Op 2'!$A$6,Q363='Adicional - Op 2'!$A$7, Q363='Adicional - Op 2'!$A$8,Q363='Adicional - Op 2'!$A$9,Q363='Adicional - Op 2'!$A$10,Q363='Adicional - Op 2'!$A$11,Q363='Adicional - Op 2'!$A$12,Q363='Adicional - Op 2'!$A$13,Q363='Adicional - Op 2'!$A$14), "A", "")</f>
        <v/>
      </c>
      <c r="S363" s="282" t="str">
        <f>IF(OR(Q363='Adicional - Op 2'!$A$15,Q363='Adicional - Op 2'!$A$16,Q363='Adicional - Op 2'!$A$17,Q363='Adicional - Op 2'!$A$18,Q363='Adicional - Op 2'!$A$19,Q363='Adicional - Op 2'!$A$20,Q363='Adicional - Op 2'!$A$21,Q363='Adicional - Op 2'!$A$22,Q363='Adicional - Op 2'!$A$23,Q363='Adicional - Op 2'!$A$24,Q363='Adicional - Op 2'!$A$25,Q363='Adicional - Op 2'!$A$26,Q363='Adicional - Op 2'!$A$27,Q363='Adicional - Op 2'!$A$28,Q363='Adicional - Op 2'!$A$29,Q363='Adicional - Op 2'!$A$30),"B","")</f>
        <v/>
      </c>
      <c r="T363" s="282" t="str">
        <f>IF(OR(Q363='Adicional - Op 2'!$A$31,Q363='Adicional - Op 2'!$A$32,Q363='Adicional - Op 2'!$A$33,Q363='Adicional - Op 2'!$A$34),"C","")</f>
        <v/>
      </c>
      <c r="U363" s="282" t="str">
        <f>IF(OR(Q363='Adicional - Op 2'!$A$35,Q363='Adicional - Op 2'!$A$36,Q363='Adicional - Op 2'!$A$37),"D","")</f>
        <v/>
      </c>
      <c r="V363" s="282" t="str">
        <f>IF(OR(Q363='Adicional - Op 2'!$A$38,Q363='Adicional - Op 2'!$A$39,Q363='Adicional - Op 2'!$A$40,Q363='Adicional - Op 2'!$A$41,Q363='Adicional - Op 2'!$A$42,Q363='Adicional - Op 2'!$A$43),"E","")</f>
        <v/>
      </c>
      <c r="W363" s="282" t="str">
        <f>IF(OR(Q363='Adicional - Op 2'!$A$44,Q363='Adicional - Op 2'!$A$45),"F","")</f>
        <v>F</v>
      </c>
      <c r="X363" s="295" t="str">
        <f t="shared" si="115"/>
        <v>F</v>
      </c>
      <c r="Y363" s="296" t="str">
        <f>IF(P363=X363, "OK", MAL)</f>
        <v>OK</v>
      </c>
      <c r="Z363" s="74">
        <v>9058</v>
      </c>
      <c r="AA363" s="12">
        <v>8500</v>
      </c>
      <c r="AB363" s="12">
        <v>6446</v>
      </c>
      <c r="AC363" s="12">
        <v>4777</v>
      </c>
      <c r="AD363" s="12">
        <v>2992</v>
      </c>
      <c r="AE363" s="13">
        <v>2102</v>
      </c>
      <c r="AF363" s="70" t="str">
        <f t="shared" si="116"/>
        <v>6</v>
      </c>
      <c r="AG363" s="61" t="str">
        <f t="shared" si="117"/>
        <v>6</v>
      </c>
      <c r="AH363" s="61" t="str">
        <f t="shared" si="118"/>
        <v>6</v>
      </c>
      <c r="AI363" s="61" t="str">
        <f t="shared" si="119"/>
        <v>7</v>
      </c>
      <c r="AJ363" s="61" t="str">
        <f t="shared" si="120"/>
        <v>7</v>
      </c>
      <c r="AK363" s="62" t="str">
        <f t="shared" si="121"/>
        <v>7</v>
      </c>
      <c r="AL363" s="77">
        <f t="shared" si="122"/>
        <v>0.71374519077287246</v>
      </c>
      <c r="AM363" s="78">
        <f t="shared" si="123"/>
        <v>2.6642102750804102</v>
      </c>
      <c r="AN363" s="78">
        <f t="shared" si="124"/>
        <v>2.8782091852161642</v>
      </c>
      <c r="AO363" s="78">
        <f t="shared" si="125"/>
        <v>4.78988535255138</v>
      </c>
      <c r="AP363" s="79">
        <f t="shared" si="126"/>
        <v>3.5935909768423464</v>
      </c>
      <c r="AQ363" s="1" t="str">
        <f t="shared" si="127"/>
        <v>Noreste6</v>
      </c>
      <c r="AR363" s="1" t="str">
        <f t="shared" si="128"/>
        <v>Misiones6</v>
      </c>
      <c r="AS363" s="1" t="str">
        <f t="shared" si="129"/>
        <v>Intermedias</v>
      </c>
      <c r="AT363" s="1" t="str">
        <f t="shared" si="130"/>
        <v>Resto Extra Pampeana</v>
      </c>
      <c r="AU363" s="1" t="str">
        <f t="shared" si="131"/>
        <v>IntermediasResto Extra Pampeana</v>
      </c>
    </row>
    <row r="364" spans="1:47" x14ac:dyDescent="0.25">
      <c r="A364" s="60" t="s">
        <v>1318</v>
      </c>
      <c r="B364" s="9" t="s">
        <v>779</v>
      </c>
      <c r="C364" s="9" t="s">
        <v>767</v>
      </c>
      <c r="D364" s="3" t="str">
        <f>VLOOKUP(C364,Regiones!B$4:C$27,2)</f>
        <v>Pampeana</v>
      </c>
      <c r="E364" s="10"/>
      <c r="F364" s="10"/>
      <c r="G364" s="10"/>
      <c r="H364" s="10" t="s">
        <v>4</v>
      </c>
      <c r="I364" s="10" t="s">
        <v>203</v>
      </c>
      <c r="J364" s="10" t="s">
        <v>21</v>
      </c>
      <c r="K364" s="58"/>
      <c r="L364" s="11" t="s">
        <v>21</v>
      </c>
      <c r="M364" s="289">
        <v>10</v>
      </c>
      <c r="N364" s="281" t="str">
        <f t="shared" si="112"/>
        <v>C10</v>
      </c>
      <c r="O364" s="282" t="str">
        <f>VLOOKUP(N364,'Adicional - Op 1'!$A$3:$B$79,2)</f>
        <v>C</v>
      </c>
      <c r="P364" s="293" t="str">
        <f t="shared" si="113"/>
        <v>C</v>
      </c>
      <c r="Q364" s="294" t="str">
        <f t="shared" si="114"/>
        <v>C10</v>
      </c>
      <c r="R364" s="282" t="str">
        <f>IF(OR(Q364='Adicional - Op 2'!$A$6,Q364='Adicional - Op 2'!$A$7, Q364='Adicional - Op 2'!$A$8,Q364='Adicional - Op 2'!$A$9,Q364='Adicional - Op 2'!$A$10,Q364='Adicional - Op 2'!$A$11,Q364='Adicional - Op 2'!$A$12,Q364='Adicional - Op 2'!$A$13,Q364='Adicional - Op 2'!$A$14), "A", "")</f>
        <v/>
      </c>
      <c r="S364" s="282" t="str">
        <f>IF(OR(Q364='Adicional - Op 2'!$A$15,Q364='Adicional - Op 2'!$A$16,Q364='Adicional - Op 2'!$A$17,Q364='Adicional - Op 2'!$A$18,Q364='Adicional - Op 2'!$A$19,Q364='Adicional - Op 2'!$A$20,Q364='Adicional - Op 2'!$A$21,Q364='Adicional - Op 2'!$A$22,Q364='Adicional - Op 2'!$A$23,Q364='Adicional - Op 2'!$A$24,Q364='Adicional - Op 2'!$A$25,Q364='Adicional - Op 2'!$A$26,Q364='Adicional - Op 2'!$A$27,Q364='Adicional - Op 2'!$A$28,Q364='Adicional - Op 2'!$A$29,Q364='Adicional - Op 2'!$A$30),"B","")</f>
        <v/>
      </c>
      <c r="T364" s="282" t="str">
        <f>IF(OR(Q364='Adicional - Op 2'!$A$31,Q364='Adicional - Op 2'!$A$32,Q364='Adicional - Op 2'!$A$33,Q364='Adicional - Op 2'!$A$34),"C","")</f>
        <v>C</v>
      </c>
      <c r="U364" s="282" t="str">
        <f>IF(OR(Q364='Adicional - Op 2'!$A$35,Q364='Adicional - Op 2'!$A$36,Q364='Adicional - Op 2'!$A$37),"D","")</f>
        <v/>
      </c>
      <c r="V364" s="282" t="str">
        <f>IF(OR(Q364='Adicional - Op 2'!$A$38,Q364='Adicional - Op 2'!$A$39,Q364='Adicional - Op 2'!$A$40,Q364='Adicional - Op 2'!$A$41,Q364='Adicional - Op 2'!$A$42,Q364='Adicional - Op 2'!$A$43),"E","")</f>
        <v/>
      </c>
      <c r="W364" s="282" t="str">
        <f>IF(OR(Q364='Adicional - Op 2'!$A$44,Q364='Adicional - Op 2'!$A$45),"F","")</f>
        <v/>
      </c>
      <c r="X364" s="295" t="str">
        <f t="shared" si="115"/>
        <v>C</v>
      </c>
      <c r="Y364" s="296" t="str">
        <f>IF(P364=X364, "OK", MAL)</f>
        <v>OK</v>
      </c>
      <c r="Z364" s="74">
        <v>9054</v>
      </c>
      <c r="AA364" s="12">
        <v>7987</v>
      </c>
      <c r="AB364" s="12">
        <v>7284</v>
      </c>
      <c r="AC364" s="12">
        <v>6167</v>
      </c>
      <c r="AD364" s="12">
        <v>5164</v>
      </c>
      <c r="AE364" s="13">
        <v>4243</v>
      </c>
      <c r="AF364" s="70" t="str">
        <f t="shared" si="116"/>
        <v>6</v>
      </c>
      <c r="AG364" s="61" t="str">
        <f t="shared" si="117"/>
        <v>6</v>
      </c>
      <c r="AH364" s="61" t="str">
        <f t="shared" si="118"/>
        <v>6</v>
      </c>
      <c r="AI364" s="61" t="str">
        <f t="shared" si="119"/>
        <v>6</v>
      </c>
      <c r="AJ364" s="61" t="str">
        <f t="shared" si="120"/>
        <v>6</v>
      </c>
      <c r="AK364" s="62" t="str">
        <f t="shared" si="121"/>
        <v>7</v>
      </c>
      <c r="AL364" s="77">
        <f t="shared" si="122"/>
        <v>1.4124711165519999</v>
      </c>
      <c r="AM364" s="78">
        <f t="shared" si="123"/>
        <v>0.87965496065421434</v>
      </c>
      <c r="AN364" s="78">
        <f t="shared" si="124"/>
        <v>1.5888890578333734</v>
      </c>
      <c r="AO364" s="78">
        <f t="shared" si="125"/>
        <v>1.7908571595220195</v>
      </c>
      <c r="AP364" s="79">
        <f t="shared" si="126"/>
        <v>1.9838305465437041</v>
      </c>
      <c r="AQ364" s="1" t="str">
        <f t="shared" si="127"/>
        <v>Pampeana6</v>
      </c>
      <c r="AR364" s="1" t="str">
        <f t="shared" si="128"/>
        <v>Santa Fe6</v>
      </c>
      <c r="AS364" s="1" t="str">
        <f t="shared" si="129"/>
        <v>Intermedias</v>
      </c>
      <c r="AT364" s="1" t="str">
        <f t="shared" si="130"/>
        <v>Pampeana</v>
      </c>
      <c r="AU364" s="1" t="str">
        <f t="shared" si="131"/>
        <v>IntermediasPampeana</v>
      </c>
    </row>
    <row r="365" spans="1:47" x14ac:dyDescent="0.25">
      <c r="A365" s="21" t="s">
        <v>1357</v>
      </c>
      <c r="B365" s="18" t="s">
        <v>278</v>
      </c>
      <c r="C365" s="18" t="s">
        <v>276</v>
      </c>
      <c r="D365" s="3" t="str">
        <f>VLOOKUP(C365,Regiones!B$4:C$27,2)</f>
        <v>Centro</v>
      </c>
      <c r="E365" s="19"/>
      <c r="F365" s="19"/>
      <c r="G365" s="19"/>
      <c r="H365" s="19" t="s">
        <v>4</v>
      </c>
      <c r="I365" s="19" t="s">
        <v>203</v>
      </c>
      <c r="J365" s="19" t="s">
        <v>21</v>
      </c>
      <c r="K365" s="58"/>
      <c r="L365" s="52" t="s">
        <v>21</v>
      </c>
      <c r="M365" s="289">
        <v>10</v>
      </c>
      <c r="N365" s="281" t="str">
        <f t="shared" si="112"/>
        <v>C10</v>
      </c>
      <c r="O365" s="282" t="str">
        <f>VLOOKUP(N365,'Adicional - Op 1'!$A$3:$B$79,2)</f>
        <v>C</v>
      </c>
      <c r="P365" s="293" t="str">
        <f t="shared" si="113"/>
        <v>C</v>
      </c>
      <c r="Q365" s="294" t="str">
        <f t="shared" si="114"/>
        <v>C10</v>
      </c>
      <c r="R365" s="282" t="str">
        <f>IF(OR(Q365='Adicional - Op 2'!$A$6,Q365='Adicional - Op 2'!$A$7, Q365='Adicional - Op 2'!$A$8,Q365='Adicional - Op 2'!$A$9,Q365='Adicional - Op 2'!$A$10,Q365='Adicional - Op 2'!$A$11,Q365='Adicional - Op 2'!$A$12,Q365='Adicional - Op 2'!$A$13,Q365='Adicional - Op 2'!$A$14), "A", "")</f>
        <v/>
      </c>
      <c r="S365" s="282" t="str">
        <f>IF(OR(Q365='Adicional - Op 2'!$A$15,Q365='Adicional - Op 2'!$A$16,Q365='Adicional - Op 2'!$A$17,Q365='Adicional - Op 2'!$A$18,Q365='Adicional - Op 2'!$A$19,Q365='Adicional - Op 2'!$A$20,Q365='Adicional - Op 2'!$A$21,Q365='Adicional - Op 2'!$A$22,Q365='Adicional - Op 2'!$A$23,Q365='Adicional - Op 2'!$A$24,Q365='Adicional - Op 2'!$A$25,Q365='Adicional - Op 2'!$A$26,Q365='Adicional - Op 2'!$A$27,Q365='Adicional - Op 2'!$A$28,Q365='Adicional - Op 2'!$A$29,Q365='Adicional - Op 2'!$A$30),"B","")</f>
        <v/>
      </c>
      <c r="T365" s="282" t="str">
        <f>IF(OR(Q365='Adicional - Op 2'!$A$31,Q365='Adicional - Op 2'!$A$32,Q365='Adicional - Op 2'!$A$33,Q365='Adicional - Op 2'!$A$34),"C","")</f>
        <v>C</v>
      </c>
      <c r="U365" s="282" t="str">
        <f>IF(OR(Q365='Adicional - Op 2'!$A$35,Q365='Adicional - Op 2'!$A$36,Q365='Adicional - Op 2'!$A$37),"D","")</f>
        <v/>
      </c>
      <c r="V365" s="282" t="str">
        <f>IF(OR(Q365='Adicional - Op 2'!$A$38,Q365='Adicional - Op 2'!$A$39,Q365='Adicional - Op 2'!$A$40,Q365='Adicional - Op 2'!$A$41,Q365='Adicional - Op 2'!$A$42,Q365='Adicional - Op 2'!$A$43),"E","")</f>
        <v/>
      </c>
      <c r="W365" s="282" t="str">
        <f>IF(OR(Q365='Adicional - Op 2'!$A$44,Q365='Adicional - Op 2'!$A$45),"F","")</f>
        <v/>
      </c>
      <c r="X365" s="295" t="str">
        <f t="shared" si="115"/>
        <v>C</v>
      </c>
      <c r="Y365" s="296" t="str">
        <f>IF(P365=X365, "OK", MAL)</f>
        <v>OK</v>
      </c>
      <c r="Z365" s="73">
        <v>9005</v>
      </c>
      <c r="AA365" s="17">
        <v>8104</v>
      </c>
      <c r="AB365" s="17">
        <v>7695</v>
      </c>
      <c r="AC365" s="17">
        <v>6727</v>
      </c>
      <c r="AD365" s="17">
        <v>6093</v>
      </c>
      <c r="AE365" s="20">
        <v>5230</v>
      </c>
      <c r="AF365" s="70" t="str">
        <f t="shared" si="116"/>
        <v>6</v>
      </c>
      <c r="AG365" s="61" t="str">
        <f t="shared" si="117"/>
        <v>6</v>
      </c>
      <c r="AH365" s="61" t="str">
        <f t="shared" si="118"/>
        <v>6</v>
      </c>
      <c r="AI365" s="61" t="str">
        <f t="shared" si="119"/>
        <v>6</v>
      </c>
      <c r="AJ365" s="61" t="str">
        <f t="shared" si="120"/>
        <v>6</v>
      </c>
      <c r="AK365" s="62" t="str">
        <f t="shared" si="121"/>
        <v>6</v>
      </c>
      <c r="AL365" s="77">
        <f t="shared" si="122"/>
        <v>1.1861995719673379</v>
      </c>
      <c r="AM365" s="78">
        <f t="shared" si="123"/>
        <v>0.49348550842981287</v>
      </c>
      <c r="AN365" s="78">
        <f t="shared" si="124"/>
        <v>1.2812588301907457</v>
      </c>
      <c r="AO365" s="78">
        <f t="shared" si="125"/>
        <v>0.99480266610760004</v>
      </c>
      <c r="AP365" s="79">
        <f t="shared" si="126"/>
        <v>1.5390156544640048</v>
      </c>
      <c r="AQ365" s="1" t="str">
        <f t="shared" si="127"/>
        <v>Centro6</v>
      </c>
      <c r="AR365" s="1" t="str">
        <f t="shared" si="128"/>
        <v>Córdoba6</v>
      </c>
      <c r="AS365" s="1" t="str">
        <f t="shared" si="129"/>
        <v>Intermedias</v>
      </c>
      <c r="AT365" s="1" t="str">
        <f t="shared" si="130"/>
        <v>Resto Extra Pampeana</v>
      </c>
      <c r="AU365" s="1" t="str">
        <f t="shared" si="131"/>
        <v>IntermediasResto Extra Pampeana</v>
      </c>
    </row>
    <row r="366" spans="1:47" x14ac:dyDescent="0.25">
      <c r="A366" s="5" t="s">
        <v>702</v>
      </c>
      <c r="B366" s="6" t="s">
        <v>693</v>
      </c>
      <c r="C366" s="6" t="s">
        <v>687</v>
      </c>
      <c r="D366" s="3" t="str">
        <f>VLOOKUP(C366,Regiones!B$4:C$27,2)</f>
        <v>Noroeste</v>
      </c>
      <c r="E366" s="16"/>
      <c r="F366" s="16"/>
      <c r="G366" s="16"/>
      <c r="H366" s="16" t="s">
        <v>4</v>
      </c>
      <c r="I366" s="16" t="s">
        <v>203</v>
      </c>
      <c r="J366" s="16" t="s">
        <v>6</v>
      </c>
      <c r="K366" s="58"/>
      <c r="L366" s="4" t="s">
        <v>6</v>
      </c>
      <c r="M366" s="289">
        <v>10</v>
      </c>
      <c r="N366" s="281" t="str">
        <f t="shared" si="112"/>
        <v>F10</v>
      </c>
      <c r="O366" s="282" t="str">
        <f>VLOOKUP(N366,'Adicional - Op 1'!$A$3:$B$79,2)</f>
        <v>F</v>
      </c>
      <c r="P366" s="293" t="str">
        <f t="shared" si="113"/>
        <v>F</v>
      </c>
      <c r="Q366" s="294" t="str">
        <f t="shared" si="114"/>
        <v>F10</v>
      </c>
      <c r="R366" s="282" t="str">
        <f>IF(OR(Q366='Adicional - Op 2'!$A$6,Q366='Adicional - Op 2'!$A$7, Q366='Adicional - Op 2'!$A$8,Q366='Adicional - Op 2'!$A$9,Q366='Adicional - Op 2'!$A$10,Q366='Adicional - Op 2'!$A$11,Q366='Adicional - Op 2'!$A$12,Q366='Adicional - Op 2'!$A$13,Q366='Adicional - Op 2'!$A$14), "A", "")</f>
        <v/>
      </c>
      <c r="S366" s="282" t="str">
        <f>IF(OR(Q366='Adicional - Op 2'!$A$15,Q366='Adicional - Op 2'!$A$16,Q366='Adicional - Op 2'!$A$17,Q366='Adicional - Op 2'!$A$18,Q366='Adicional - Op 2'!$A$19,Q366='Adicional - Op 2'!$A$20,Q366='Adicional - Op 2'!$A$21,Q366='Adicional - Op 2'!$A$22,Q366='Adicional - Op 2'!$A$23,Q366='Adicional - Op 2'!$A$24,Q366='Adicional - Op 2'!$A$25,Q366='Adicional - Op 2'!$A$26,Q366='Adicional - Op 2'!$A$27,Q366='Adicional - Op 2'!$A$28,Q366='Adicional - Op 2'!$A$29,Q366='Adicional - Op 2'!$A$30),"B","")</f>
        <v/>
      </c>
      <c r="T366" s="282" t="str">
        <f>IF(OR(Q366='Adicional - Op 2'!$A$31,Q366='Adicional - Op 2'!$A$32,Q366='Adicional - Op 2'!$A$33,Q366='Adicional - Op 2'!$A$34),"C","")</f>
        <v/>
      </c>
      <c r="U366" s="282" t="str">
        <f>IF(OR(Q366='Adicional - Op 2'!$A$35,Q366='Adicional - Op 2'!$A$36,Q366='Adicional - Op 2'!$A$37),"D","")</f>
        <v/>
      </c>
      <c r="V366" s="282" t="str">
        <f>IF(OR(Q366='Adicional - Op 2'!$A$38,Q366='Adicional - Op 2'!$A$39,Q366='Adicional - Op 2'!$A$40,Q366='Adicional - Op 2'!$A$41,Q366='Adicional - Op 2'!$A$42,Q366='Adicional - Op 2'!$A$43),"E","")</f>
        <v/>
      </c>
      <c r="W366" s="282" t="str">
        <f>IF(OR(Q366='Adicional - Op 2'!$A$44,Q366='Adicional - Op 2'!$A$45),"F","")</f>
        <v>F</v>
      </c>
      <c r="X366" s="295" t="str">
        <f t="shared" si="115"/>
        <v>F</v>
      </c>
      <c r="Y366" s="296" t="str">
        <f>IF(P366=X366, "OK", MAL)</f>
        <v>OK</v>
      </c>
      <c r="Z366" s="74">
        <v>8929</v>
      </c>
      <c r="AA366" s="17">
        <v>7274</v>
      </c>
      <c r="AB366" s="12">
        <v>5125</v>
      </c>
      <c r="AC366" s="12">
        <v>3534</v>
      </c>
      <c r="AD366" s="12">
        <v>2588</v>
      </c>
      <c r="AE366" s="13">
        <v>2069</v>
      </c>
      <c r="AF366" s="70" t="str">
        <f t="shared" si="116"/>
        <v>6</v>
      </c>
      <c r="AG366" s="61" t="str">
        <f t="shared" si="117"/>
        <v>6</v>
      </c>
      <c r="AH366" s="61" t="str">
        <f t="shared" si="118"/>
        <v>6</v>
      </c>
      <c r="AI366" s="61" t="str">
        <f t="shared" si="119"/>
        <v>7</v>
      </c>
      <c r="AJ366" s="61" t="str">
        <f t="shared" si="120"/>
        <v>7</v>
      </c>
      <c r="AK366" s="62" t="str">
        <f t="shared" si="121"/>
        <v>7</v>
      </c>
      <c r="AL366" s="77">
        <f t="shared" si="122"/>
        <v>2.3195355175410093</v>
      </c>
      <c r="AM366" s="78">
        <f t="shared" si="123"/>
        <v>3.3846874869461354</v>
      </c>
      <c r="AN366" s="78">
        <f t="shared" si="124"/>
        <v>3.5825691203983108</v>
      </c>
      <c r="AO366" s="78">
        <f t="shared" si="125"/>
        <v>3.1644880425798787</v>
      </c>
      <c r="AP366" s="79">
        <f t="shared" si="126"/>
        <v>2.2634353929835052</v>
      </c>
      <c r="AQ366" s="1" t="str">
        <f t="shared" si="127"/>
        <v>Noroeste6</v>
      </c>
      <c r="AR366" s="1" t="str">
        <f t="shared" si="128"/>
        <v>Salta6</v>
      </c>
      <c r="AS366" s="1" t="str">
        <f t="shared" si="129"/>
        <v>Intermedias</v>
      </c>
      <c r="AT366" s="1" t="str">
        <f t="shared" si="130"/>
        <v>Resto Extra Pampeana</v>
      </c>
      <c r="AU366" s="1" t="str">
        <f t="shared" si="131"/>
        <v>IntermediasResto Extra Pampeana</v>
      </c>
    </row>
    <row r="367" spans="1:47" x14ac:dyDescent="0.25">
      <c r="A367" s="5" t="s">
        <v>122</v>
      </c>
      <c r="B367" s="6" t="s">
        <v>122</v>
      </c>
      <c r="C367" s="6" t="s">
        <v>36</v>
      </c>
      <c r="D367" s="3" t="str">
        <f>VLOOKUP(C367,Regiones!B$4:C$27,2)</f>
        <v>Pampeana</v>
      </c>
      <c r="E367" s="16"/>
      <c r="F367" s="16"/>
      <c r="G367" s="16"/>
      <c r="H367" s="16"/>
      <c r="I367" s="16" t="s">
        <v>203</v>
      </c>
      <c r="J367" s="16" t="s">
        <v>21</v>
      </c>
      <c r="K367" s="58"/>
      <c r="L367" s="4" t="s">
        <v>21</v>
      </c>
      <c r="M367" s="289">
        <v>10</v>
      </c>
      <c r="N367" s="281" t="str">
        <f t="shared" si="112"/>
        <v>C10</v>
      </c>
      <c r="O367" s="282" t="str">
        <f>VLOOKUP(N367,'Adicional - Op 1'!$A$3:$B$79,2)</f>
        <v>C</v>
      </c>
      <c r="P367" s="293" t="str">
        <f t="shared" si="113"/>
        <v>C</v>
      </c>
      <c r="Q367" s="294" t="str">
        <f t="shared" si="114"/>
        <v>C10</v>
      </c>
      <c r="R367" s="282" t="str">
        <f>IF(OR(Q367='Adicional - Op 2'!$A$6,Q367='Adicional - Op 2'!$A$7, Q367='Adicional - Op 2'!$A$8,Q367='Adicional - Op 2'!$A$9,Q367='Adicional - Op 2'!$A$10,Q367='Adicional - Op 2'!$A$11,Q367='Adicional - Op 2'!$A$12,Q367='Adicional - Op 2'!$A$13,Q367='Adicional - Op 2'!$A$14), "A", "")</f>
        <v/>
      </c>
      <c r="S367" s="282" t="str">
        <f>IF(OR(Q367='Adicional - Op 2'!$A$15,Q367='Adicional - Op 2'!$A$16,Q367='Adicional - Op 2'!$A$17,Q367='Adicional - Op 2'!$A$18,Q367='Adicional - Op 2'!$A$19,Q367='Adicional - Op 2'!$A$20,Q367='Adicional - Op 2'!$A$21,Q367='Adicional - Op 2'!$A$22,Q367='Adicional - Op 2'!$A$23,Q367='Adicional - Op 2'!$A$24,Q367='Adicional - Op 2'!$A$25,Q367='Adicional - Op 2'!$A$26,Q367='Adicional - Op 2'!$A$27,Q367='Adicional - Op 2'!$A$28,Q367='Adicional - Op 2'!$A$29,Q367='Adicional - Op 2'!$A$30),"B","")</f>
        <v/>
      </c>
      <c r="T367" s="282" t="str">
        <f>IF(OR(Q367='Adicional - Op 2'!$A$31,Q367='Adicional - Op 2'!$A$32,Q367='Adicional - Op 2'!$A$33,Q367='Adicional - Op 2'!$A$34),"C","")</f>
        <v>C</v>
      </c>
      <c r="U367" s="282" t="str">
        <f>IF(OR(Q367='Adicional - Op 2'!$A$35,Q367='Adicional - Op 2'!$A$36,Q367='Adicional - Op 2'!$A$37),"D","")</f>
        <v/>
      </c>
      <c r="V367" s="282" t="str">
        <f>IF(OR(Q367='Adicional - Op 2'!$A$38,Q367='Adicional - Op 2'!$A$39,Q367='Adicional - Op 2'!$A$40,Q367='Adicional - Op 2'!$A$41,Q367='Adicional - Op 2'!$A$42,Q367='Adicional - Op 2'!$A$43),"E","")</f>
        <v/>
      </c>
      <c r="W367" s="282" t="str">
        <f>IF(OR(Q367='Adicional - Op 2'!$A$44,Q367='Adicional - Op 2'!$A$45),"F","")</f>
        <v/>
      </c>
      <c r="X367" s="295" t="str">
        <f t="shared" si="115"/>
        <v>C</v>
      </c>
      <c r="Y367" s="296" t="str">
        <f>IF(P367=X367, "OK", MAL)</f>
        <v>OK</v>
      </c>
      <c r="Z367" s="73">
        <v>8883</v>
      </c>
      <c r="AA367" s="17">
        <v>8865</v>
      </c>
      <c r="AB367" s="17">
        <v>8036</v>
      </c>
      <c r="AC367" s="17">
        <v>7247</v>
      </c>
      <c r="AD367" s="17">
        <v>6997</v>
      </c>
      <c r="AE367" s="20">
        <v>6239</v>
      </c>
      <c r="AF367" s="70" t="str">
        <f t="shared" si="116"/>
        <v>6</v>
      </c>
      <c r="AG367" s="61" t="str">
        <f t="shared" si="117"/>
        <v>6</v>
      </c>
      <c r="AH367" s="61" t="str">
        <f t="shared" si="118"/>
        <v>6</v>
      </c>
      <c r="AI367" s="61" t="str">
        <f t="shared" si="119"/>
        <v>6</v>
      </c>
      <c r="AJ367" s="61" t="str">
        <f t="shared" si="120"/>
        <v>6</v>
      </c>
      <c r="AK367" s="62" t="str">
        <f t="shared" si="121"/>
        <v>6</v>
      </c>
      <c r="AL367" s="77">
        <f t="shared" si="122"/>
        <v>2.2691592736317271E-2</v>
      </c>
      <c r="AM367" s="78">
        <f t="shared" si="123"/>
        <v>0.93763363694041169</v>
      </c>
      <c r="AN367" s="78">
        <f t="shared" si="124"/>
        <v>0.98343929958122323</v>
      </c>
      <c r="AO367" s="78">
        <f t="shared" si="125"/>
        <v>0.35167798465092837</v>
      </c>
      <c r="AP367" s="79">
        <f t="shared" si="126"/>
        <v>1.1532145614468643</v>
      </c>
      <c r="AQ367" s="1" t="str">
        <f t="shared" si="127"/>
        <v>Pampeana6</v>
      </c>
      <c r="AR367" s="1" t="str">
        <f t="shared" si="128"/>
        <v>Buenos Aires6</v>
      </c>
      <c r="AS367" s="1" t="str">
        <f t="shared" si="129"/>
        <v>Intermedias</v>
      </c>
      <c r="AT367" s="1" t="str">
        <f t="shared" si="130"/>
        <v>Pampeana</v>
      </c>
      <c r="AU367" s="1" t="str">
        <f t="shared" si="131"/>
        <v>IntermediasPampeana</v>
      </c>
    </row>
    <row r="368" spans="1:47" x14ac:dyDescent="0.25">
      <c r="A368" s="5" t="s">
        <v>1308</v>
      </c>
      <c r="B368" s="6" t="s">
        <v>440</v>
      </c>
      <c r="C368" s="6" t="s">
        <v>429</v>
      </c>
      <c r="D368" s="3" t="str">
        <f>VLOOKUP(C368,Regiones!B$4:C$27,2)</f>
        <v>Pampeana</v>
      </c>
      <c r="E368" s="16"/>
      <c r="F368" s="16"/>
      <c r="G368" s="16"/>
      <c r="H368" s="16" t="s">
        <v>4</v>
      </c>
      <c r="I368" s="16" t="s">
        <v>203</v>
      </c>
      <c r="J368" s="16" t="s">
        <v>21</v>
      </c>
      <c r="K368" s="58"/>
      <c r="L368" s="4" t="s">
        <v>21</v>
      </c>
      <c r="M368" s="289">
        <v>10</v>
      </c>
      <c r="N368" s="281" t="str">
        <f t="shared" si="112"/>
        <v>C10</v>
      </c>
      <c r="O368" s="282" t="str">
        <f>VLOOKUP(N368,'Adicional - Op 1'!$A$3:$B$79,2)</f>
        <v>C</v>
      </c>
      <c r="P368" s="293" t="str">
        <f t="shared" si="113"/>
        <v>C</v>
      </c>
      <c r="Q368" s="294" t="str">
        <f t="shared" si="114"/>
        <v>C10</v>
      </c>
      <c r="R368" s="282" t="str">
        <f>IF(OR(Q368='Adicional - Op 2'!$A$6,Q368='Adicional - Op 2'!$A$7, Q368='Adicional - Op 2'!$A$8,Q368='Adicional - Op 2'!$A$9,Q368='Adicional - Op 2'!$A$10,Q368='Adicional - Op 2'!$A$11,Q368='Adicional - Op 2'!$A$12,Q368='Adicional - Op 2'!$A$13,Q368='Adicional - Op 2'!$A$14), "A", "")</f>
        <v/>
      </c>
      <c r="S368" s="282" t="str">
        <f>IF(OR(Q368='Adicional - Op 2'!$A$15,Q368='Adicional - Op 2'!$A$16,Q368='Adicional - Op 2'!$A$17,Q368='Adicional - Op 2'!$A$18,Q368='Adicional - Op 2'!$A$19,Q368='Adicional - Op 2'!$A$20,Q368='Adicional - Op 2'!$A$21,Q368='Adicional - Op 2'!$A$22,Q368='Adicional - Op 2'!$A$23,Q368='Adicional - Op 2'!$A$24,Q368='Adicional - Op 2'!$A$25,Q368='Adicional - Op 2'!$A$26,Q368='Adicional - Op 2'!$A$27,Q368='Adicional - Op 2'!$A$28,Q368='Adicional - Op 2'!$A$29,Q368='Adicional - Op 2'!$A$30),"B","")</f>
        <v/>
      </c>
      <c r="T368" s="282" t="str">
        <f>IF(OR(Q368='Adicional - Op 2'!$A$31,Q368='Adicional - Op 2'!$A$32,Q368='Adicional - Op 2'!$A$33,Q368='Adicional - Op 2'!$A$34),"C","")</f>
        <v>C</v>
      </c>
      <c r="U368" s="282" t="str">
        <f>IF(OR(Q368='Adicional - Op 2'!$A$35,Q368='Adicional - Op 2'!$A$36,Q368='Adicional - Op 2'!$A$37),"D","")</f>
        <v/>
      </c>
      <c r="V368" s="282" t="str">
        <f>IF(OR(Q368='Adicional - Op 2'!$A$38,Q368='Adicional - Op 2'!$A$39,Q368='Adicional - Op 2'!$A$40,Q368='Adicional - Op 2'!$A$41,Q368='Adicional - Op 2'!$A$42,Q368='Adicional - Op 2'!$A$43),"E","")</f>
        <v/>
      </c>
      <c r="W368" s="282" t="str">
        <f>IF(OR(Q368='Adicional - Op 2'!$A$44,Q368='Adicional - Op 2'!$A$45),"F","")</f>
        <v/>
      </c>
      <c r="X368" s="295" t="str">
        <f t="shared" si="115"/>
        <v>C</v>
      </c>
      <c r="Y368" s="296" t="str">
        <f>IF(P368=X368, "OK", MAL)</f>
        <v>OK</v>
      </c>
      <c r="Z368" s="73">
        <v>8868</v>
      </c>
      <c r="AA368" s="17">
        <v>8181</v>
      </c>
      <c r="AB368" s="17">
        <v>6676</v>
      </c>
      <c r="AC368" s="17">
        <v>5403</v>
      </c>
      <c r="AD368" s="17">
        <v>4439</v>
      </c>
      <c r="AE368" s="20">
        <v>3203</v>
      </c>
      <c r="AF368" s="70" t="str">
        <f t="shared" si="116"/>
        <v>6</v>
      </c>
      <c r="AG368" s="61" t="str">
        <f t="shared" si="117"/>
        <v>6</v>
      </c>
      <c r="AH368" s="61" t="str">
        <f t="shared" si="118"/>
        <v>6</v>
      </c>
      <c r="AI368" s="61" t="str">
        <f t="shared" si="119"/>
        <v>6</v>
      </c>
      <c r="AJ368" s="61" t="str">
        <f t="shared" si="120"/>
        <v>7</v>
      </c>
      <c r="AK368" s="62" t="str">
        <f t="shared" si="121"/>
        <v>7</v>
      </c>
      <c r="AL368" s="77">
        <f t="shared" si="122"/>
        <v>0.9060362506142684</v>
      </c>
      <c r="AM368" s="78">
        <f t="shared" si="123"/>
        <v>1.9512586316047944</v>
      </c>
      <c r="AN368" s="78">
        <f t="shared" si="124"/>
        <v>2.0236569553123664</v>
      </c>
      <c r="AO368" s="78">
        <f t="shared" si="125"/>
        <v>1.984690500732295</v>
      </c>
      <c r="AP368" s="79">
        <f t="shared" si="126"/>
        <v>3.3172458647127332</v>
      </c>
      <c r="AQ368" s="1" t="str">
        <f t="shared" si="127"/>
        <v>Pampeana6</v>
      </c>
      <c r="AR368" s="1" t="str">
        <f t="shared" si="128"/>
        <v>Entre Ríos6</v>
      </c>
      <c r="AS368" s="1" t="str">
        <f t="shared" si="129"/>
        <v>Intermedias</v>
      </c>
      <c r="AT368" s="1" t="str">
        <f t="shared" si="130"/>
        <v>Pampeana</v>
      </c>
      <c r="AU368" s="1" t="str">
        <f t="shared" si="131"/>
        <v>IntermediasPampeana</v>
      </c>
    </row>
    <row r="369" spans="1:47" x14ac:dyDescent="0.25">
      <c r="A369" s="5" t="s">
        <v>1392</v>
      </c>
      <c r="B369" s="6" t="s">
        <v>123</v>
      </c>
      <c r="C369" s="6" t="s">
        <v>36</v>
      </c>
      <c r="D369" s="3" t="str">
        <f>VLOOKUP(C369,Regiones!B$4:C$27,2)</f>
        <v>Pampeana</v>
      </c>
      <c r="E369" s="16"/>
      <c r="F369" s="16"/>
      <c r="G369" s="16"/>
      <c r="H369" s="16"/>
      <c r="I369" s="16" t="s">
        <v>203</v>
      </c>
      <c r="J369" s="16" t="s">
        <v>6</v>
      </c>
      <c r="K369" s="58"/>
      <c r="L369" s="4" t="s">
        <v>6</v>
      </c>
      <c r="M369" s="289">
        <v>10</v>
      </c>
      <c r="N369" s="281" t="str">
        <f t="shared" si="112"/>
        <v>F10</v>
      </c>
      <c r="O369" s="282" t="str">
        <f>VLOOKUP(N369,'Adicional - Op 1'!$A$3:$B$79,2)</f>
        <v>F</v>
      </c>
      <c r="P369" s="293" t="str">
        <f t="shared" si="113"/>
        <v>F</v>
      </c>
      <c r="Q369" s="294" t="str">
        <f t="shared" si="114"/>
        <v>F10</v>
      </c>
      <c r="R369" s="282" t="str">
        <f>IF(OR(Q369='Adicional - Op 2'!$A$6,Q369='Adicional - Op 2'!$A$7, Q369='Adicional - Op 2'!$A$8,Q369='Adicional - Op 2'!$A$9,Q369='Adicional - Op 2'!$A$10,Q369='Adicional - Op 2'!$A$11,Q369='Adicional - Op 2'!$A$12,Q369='Adicional - Op 2'!$A$13,Q369='Adicional - Op 2'!$A$14), "A", "")</f>
        <v/>
      </c>
      <c r="S369" s="282" t="str">
        <f>IF(OR(Q369='Adicional - Op 2'!$A$15,Q369='Adicional - Op 2'!$A$16,Q369='Adicional - Op 2'!$A$17,Q369='Adicional - Op 2'!$A$18,Q369='Adicional - Op 2'!$A$19,Q369='Adicional - Op 2'!$A$20,Q369='Adicional - Op 2'!$A$21,Q369='Adicional - Op 2'!$A$22,Q369='Adicional - Op 2'!$A$23,Q369='Adicional - Op 2'!$A$24,Q369='Adicional - Op 2'!$A$25,Q369='Adicional - Op 2'!$A$26,Q369='Adicional - Op 2'!$A$27,Q369='Adicional - Op 2'!$A$28,Q369='Adicional - Op 2'!$A$29,Q369='Adicional - Op 2'!$A$30),"B","")</f>
        <v/>
      </c>
      <c r="T369" s="282" t="str">
        <f>IF(OR(Q369='Adicional - Op 2'!$A$31,Q369='Adicional - Op 2'!$A$32,Q369='Adicional - Op 2'!$A$33,Q369='Adicional - Op 2'!$A$34),"C","")</f>
        <v/>
      </c>
      <c r="U369" s="282" t="str">
        <f>IF(OR(Q369='Adicional - Op 2'!$A$35,Q369='Adicional - Op 2'!$A$36,Q369='Adicional - Op 2'!$A$37),"D","")</f>
        <v/>
      </c>
      <c r="V369" s="282" t="str">
        <f>IF(OR(Q369='Adicional - Op 2'!$A$38,Q369='Adicional - Op 2'!$A$39,Q369='Adicional - Op 2'!$A$40,Q369='Adicional - Op 2'!$A$41,Q369='Adicional - Op 2'!$A$42,Q369='Adicional - Op 2'!$A$43),"E","")</f>
        <v/>
      </c>
      <c r="W369" s="282" t="str">
        <f>IF(OR(Q369='Adicional - Op 2'!$A$44,Q369='Adicional - Op 2'!$A$45),"F","")</f>
        <v>F</v>
      </c>
      <c r="X369" s="295" t="str">
        <f t="shared" si="115"/>
        <v>F</v>
      </c>
      <c r="Y369" s="296" t="str">
        <f>IF(P369=X369, "OK", MAL)</f>
        <v>OK</v>
      </c>
      <c r="Z369" s="73">
        <v>8840</v>
      </c>
      <c r="AA369" s="17">
        <v>8178</v>
      </c>
      <c r="AB369" s="17">
        <v>7431</v>
      </c>
      <c r="AC369" s="17">
        <v>6553</v>
      </c>
      <c r="AD369" s="17">
        <v>6802</v>
      </c>
      <c r="AE369" s="20">
        <v>5816</v>
      </c>
      <c r="AF369" s="70" t="str">
        <f t="shared" si="116"/>
        <v>6</v>
      </c>
      <c r="AG369" s="61" t="str">
        <f t="shared" si="117"/>
        <v>6</v>
      </c>
      <c r="AH369" s="61" t="str">
        <f t="shared" si="118"/>
        <v>6</v>
      </c>
      <c r="AI369" s="61" t="str">
        <f t="shared" si="119"/>
        <v>6</v>
      </c>
      <c r="AJ369" s="61" t="str">
        <f t="shared" si="120"/>
        <v>6</v>
      </c>
      <c r="AK369" s="62" t="str">
        <f t="shared" si="121"/>
        <v>6</v>
      </c>
      <c r="AL369" s="77">
        <f t="shared" si="122"/>
        <v>0.8744866640592035</v>
      </c>
      <c r="AM369" s="78">
        <f t="shared" si="123"/>
        <v>0.91468243574757135</v>
      </c>
      <c r="AN369" s="78">
        <f t="shared" si="124"/>
        <v>1.197812826950206</v>
      </c>
      <c r="AO369" s="78">
        <f t="shared" si="125"/>
        <v>-0.37224271793398916</v>
      </c>
      <c r="AP369" s="79">
        <f t="shared" si="126"/>
        <v>1.5783661242729601</v>
      </c>
      <c r="AQ369" s="1" t="str">
        <f t="shared" si="127"/>
        <v>Pampeana6</v>
      </c>
      <c r="AR369" s="1" t="str">
        <f t="shared" si="128"/>
        <v>Buenos Aires6</v>
      </c>
      <c r="AS369" s="1" t="str">
        <f t="shared" si="129"/>
        <v>Intermedias</v>
      </c>
      <c r="AT369" s="1" t="str">
        <f t="shared" si="130"/>
        <v>Pampeana</v>
      </c>
      <c r="AU369" s="1" t="str">
        <f t="shared" si="131"/>
        <v>IntermediasPampeana</v>
      </c>
    </row>
    <row r="370" spans="1:47" x14ac:dyDescent="0.25">
      <c r="A370" s="5" t="s">
        <v>124</v>
      </c>
      <c r="B370" s="6" t="s">
        <v>125</v>
      </c>
      <c r="C370" s="6" t="s">
        <v>36</v>
      </c>
      <c r="D370" s="3" t="str">
        <f>VLOOKUP(C370,Regiones!B$4:C$27,2)</f>
        <v>Pampeana</v>
      </c>
      <c r="E370" s="16"/>
      <c r="F370" s="16"/>
      <c r="G370" s="16"/>
      <c r="H370" s="16"/>
      <c r="I370" s="16" t="s">
        <v>203</v>
      </c>
      <c r="J370" s="16" t="s">
        <v>6</v>
      </c>
      <c r="K370" s="58"/>
      <c r="L370" s="4" t="s">
        <v>6</v>
      </c>
      <c r="M370" s="289">
        <v>10</v>
      </c>
      <c r="N370" s="281" t="str">
        <f t="shared" si="112"/>
        <v>F10</v>
      </c>
      <c r="O370" s="282" t="str">
        <f>VLOOKUP(N370,'Adicional - Op 1'!$A$3:$B$79,2)</f>
        <v>F</v>
      </c>
      <c r="P370" s="293" t="str">
        <f t="shared" si="113"/>
        <v>F</v>
      </c>
      <c r="Q370" s="294" t="str">
        <f t="shared" si="114"/>
        <v>F10</v>
      </c>
      <c r="R370" s="282" t="str">
        <f>IF(OR(Q370='Adicional - Op 2'!$A$6,Q370='Adicional - Op 2'!$A$7, Q370='Adicional - Op 2'!$A$8,Q370='Adicional - Op 2'!$A$9,Q370='Adicional - Op 2'!$A$10,Q370='Adicional - Op 2'!$A$11,Q370='Adicional - Op 2'!$A$12,Q370='Adicional - Op 2'!$A$13,Q370='Adicional - Op 2'!$A$14), "A", "")</f>
        <v/>
      </c>
      <c r="S370" s="282" t="str">
        <f>IF(OR(Q370='Adicional - Op 2'!$A$15,Q370='Adicional - Op 2'!$A$16,Q370='Adicional - Op 2'!$A$17,Q370='Adicional - Op 2'!$A$18,Q370='Adicional - Op 2'!$A$19,Q370='Adicional - Op 2'!$A$20,Q370='Adicional - Op 2'!$A$21,Q370='Adicional - Op 2'!$A$22,Q370='Adicional - Op 2'!$A$23,Q370='Adicional - Op 2'!$A$24,Q370='Adicional - Op 2'!$A$25,Q370='Adicional - Op 2'!$A$26,Q370='Adicional - Op 2'!$A$27,Q370='Adicional - Op 2'!$A$28,Q370='Adicional - Op 2'!$A$29,Q370='Adicional - Op 2'!$A$30),"B","")</f>
        <v/>
      </c>
      <c r="T370" s="282" t="str">
        <f>IF(OR(Q370='Adicional - Op 2'!$A$31,Q370='Adicional - Op 2'!$A$32,Q370='Adicional - Op 2'!$A$33,Q370='Adicional - Op 2'!$A$34),"C","")</f>
        <v/>
      </c>
      <c r="U370" s="282" t="str">
        <f>IF(OR(Q370='Adicional - Op 2'!$A$35,Q370='Adicional - Op 2'!$A$36,Q370='Adicional - Op 2'!$A$37),"D","")</f>
        <v/>
      </c>
      <c r="V370" s="282" t="str">
        <f>IF(OR(Q370='Adicional - Op 2'!$A$38,Q370='Adicional - Op 2'!$A$39,Q370='Adicional - Op 2'!$A$40,Q370='Adicional - Op 2'!$A$41,Q370='Adicional - Op 2'!$A$42,Q370='Adicional - Op 2'!$A$43),"E","")</f>
        <v/>
      </c>
      <c r="W370" s="282" t="str">
        <f>IF(OR(Q370='Adicional - Op 2'!$A$44,Q370='Adicional - Op 2'!$A$45),"F","")</f>
        <v>F</v>
      </c>
      <c r="X370" s="295" t="str">
        <f t="shared" si="115"/>
        <v>F</v>
      </c>
      <c r="Y370" s="296" t="str">
        <f>IF(P370=X370, "OK", MAL)</f>
        <v>OK</v>
      </c>
      <c r="Z370" s="73">
        <v>8827</v>
      </c>
      <c r="AA370" s="17">
        <v>8089</v>
      </c>
      <c r="AB370" s="17">
        <v>7242</v>
      </c>
      <c r="AC370" s="17">
        <v>6297</v>
      </c>
      <c r="AD370" s="17">
        <v>5139</v>
      </c>
      <c r="AE370" s="20">
        <v>4456</v>
      </c>
      <c r="AF370" s="70" t="str">
        <f t="shared" si="116"/>
        <v>6</v>
      </c>
      <c r="AG370" s="61" t="str">
        <f t="shared" si="117"/>
        <v>6</v>
      </c>
      <c r="AH370" s="61" t="str">
        <f t="shared" si="118"/>
        <v>6</v>
      </c>
      <c r="AI370" s="61" t="str">
        <f t="shared" si="119"/>
        <v>6</v>
      </c>
      <c r="AJ370" s="61" t="str">
        <f t="shared" si="120"/>
        <v>6</v>
      </c>
      <c r="AK370" s="62" t="str">
        <f t="shared" si="121"/>
        <v>7</v>
      </c>
      <c r="AL370" s="77">
        <f t="shared" si="122"/>
        <v>0.98140747791259675</v>
      </c>
      <c r="AM370" s="78">
        <f t="shared" si="123"/>
        <v>1.0569506923082985</v>
      </c>
      <c r="AN370" s="78">
        <f t="shared" si="124"/>
        <v>1.3328965967875581</v>
      </c>
      <c r="AO370" s="78">
        <f t="shared" si="125"/>
        <v>2.0529369271573037</v>
      </c>
      <c r="AP370" s="79">
        <f t="shared" si="126"/>
        <v>1.4362869417320279</v>
      </c>
      <c r="AQ370" s="1" t="str">
        <f t="shared" si="127"/>
        <v>Pampeana6</v>
      </c>
      <c r="AR370" s="1" t="str">
        <f t="shared" si="128"/>
        <v>Buenos Aires6</v>
      </c>
      <c r="AS370" s="1" t="str">
        <f t="shared" si="129"/>
        <v>Intermedias</v>
      </c>
      <c r="AT370" s="1" t="str">
        <f t="shared" si="130"/>
        <v>Pampeana</v>
      </c>
      <c r="AU370" s="1" t="str">
        <f t="shared" si="131"/>
        <v>IntermediasPampeana</v>
      </c>
    </row>
    <row r="371" spans="1:47" x14ac:dyDescent="0.25">
      <c r="A371" s="60" t="s">
        <v>801</v>
      </c>
      <c r="B371" s="9" t="s">
        <v>772</v>
      </c>
      <c r="C371" s="9" t="s">
        <v>767</v>
      </c>
      <c r="D371" s="3" t="str">
        <f>VLOOKUP(C371,Regiones!B$4:C$27,2)</f>
        <v>Pampeana</v>
      </c>
      <c r="E371" s="10"/>
      <c r="F371" s="10"/>
      <c r="G371" s="10"/>
      <c r="H371" s="10" t="s">
        <v>4</v>
      </c>
      <c r="I371" s="10" t="s">
        <v>203</v>
      </c>
      <c r="J371" s="10" t="s">
        <v>6</v>
      </c>
      <c r="K371" s="58"/>
      <c r="L371" s="11" t="s">
        <v>6</v>
      </c>
      <c r="M371" s="289">
        <v>10</v>
      </c>
      <c r="N371" s="281" t="str">
        <f t="shared" si="112"/>
        <v>F10</v>
      </c>
      <c r="O371" s="282" t="str">
        <f>VLOOKUP(N371,'Adicional - Op 1'!$A$3:$B$79,2)</f>
        <v>F</v>
      </c>
      <c r="P371" s="293" t="str">
        <f t="shared" si="113"/>
        <v>F</v>
      </c>
      <c r="Q371" s="294" t="str">
        <f t="shared" si="114"/>
        <v>F10</v>
      </c>
      <c r="R371" s="282" t="str">
        <f>IF(OR(Q371='Adicional - Op 2'!$A$6,Q371='Adicional - Op 2'!$A$7, Q371='Adicional - Op 2'!$A$8,Q371='Adicional - Op 2'!$A$9,Q371='Adicional - Op 2'!$A$10,Q371='Adicional - Op 2'!$A$11,Q371='Adicional - Op 2'!$A$12,Q371='Adicional - Op 2'!$A$13,Q371='Adicional - Op 2'!$A$14), "A", "")</f>
        <v/>
      </c>
      <c r="S371" s="282" t="str">
        <f>IF(OR(Q371='Adicional - Op 2'!$A$15,Q371='Adicional - Op 2'!$A$16,Q371='Adicional - Op 2'!$A$17,Q371='Adicional - Op 2'!$A$18,Q371='Adicional - Op 2'!$A$19,Q371='Adicional - Op 2'!$A$20,Q371='Adicional - Op 2'!$A$21,Q371='Adicional - Op 2'!$A$22,Q371='Adicional - Op 2'!$A$23,Q371='Adicional - Op 2'!$A$24,Q371='Adicional - Op 2'!$A$25,Q371='Adicional - Op 2'!$A$26,Q371='Adicional - Op 2'!$A$27,Q371='Adicional - Op 2'!$A$28,Q371='Adicional - Op 2'!$A$29,Q371='Adicional - Op 2'!$A$30),"B","")</f>
        <v/>
      </c>
      <c r="T371" s="282" t="str">
        <f>IF(OR(Q371='Adicional - Op 2'!$A$31,Q371='Adicional - Op 2'!$A$32,Q371='Adicional - Op 2'!$A$33,Q371='Adicional - Op 2'!$A$34),"C","")</f>
        <v/>
      </c>
      <c r="U371" s="282" t="str">
        <f>IF(OR(Q371='Adicional - Op 2'!$A$35,Q371='Adicional - Op 2'!$A$36,Q371='Adicional - Op 2'!$A$37),"D","")</f>
        <v/>
      </c>
      <c r="V371" s="282" t="str">
        <f>IF(OR(Q371='Adicional - Op 2'!$A$38,Q371='Adicional - Op 2'!$A$39,Q371='Adicional - Op 2'!$A$40,Q371='Adicional - Op 2'!$A$41,Q371='Adicional - Op 2'!$A$42,Q371='Adicional - Op 2'!$A$43),"E","")</f>
        <v/>
      </c>
      <c r="W371" s="282" t="str">
        <f>IF(OR(Q371='Adicional - Op 2'!$A$44,Q371='Adicional - Op 2'!$A$45),"F","")</f>
        <v>F</v>
      </c>
      <c r="X371" s="295" t="str">
        <f t="shared" si="115"/>
        <v>F</v>
      </c>
      <c r="Y371" s="296" t="str">
        <f>IF(P371=X371, "OK", MAL)</f>
        <v>OK</v>
      </c>
      <c r="Z371" s="74">
        <v>8821</v>
      </c>
      <c r="AA371" s="12">
        <v>8708</v>
      </c>
      <c r="AB371" s="12">
        <v>8191</v>
      </c>
      <c r="AC371" s="12">
        <v>7302</v>
      </c>
      <c r="AD371" s="12">
        <v>6206</v>
      </c>
      <c r="AE371" s="13">
        <v>5504</v>
      </c>
      <c r="AF371" s="70" t="str">
        <f t="shared" si="116"/>
        <v>6</v>
      </c>
      <c r="AG371" s="61" t="str">
        <f t="shared" si="117"/>
        <v>6</v>
      </c>
      <c r="AH371" s="61" t="str">
        <f t="shared" si="118"/>
        <v>6</v>
      </c>
      <c r="AI371" s="61" t="str">
        <f t="shared" si="119"/>
        <v>6</v>
      </c>
      <c r="AJ371" s="61" t="str">
        <f t="shared" si="120"/>
        <v>6</v>
      </c>
      <c r="AK371" s="62" t="str">
        <f t="shared" si="121"/>
        <v>6</v>
      </c>
      <c r="AL371" s="77">
        <f t="shared" si="122"/>
        <v>0.14432215287461062</v>
      </c>
      <c r="AM371" s="78">
        <f t="shared" si="123"/>
        <v>0.58350332368256186</v>
      </c>
      <c r="AN371" s="78">
        <f t="shared" si="124"/>
        <v>1.0938914898562289</v>
      </c>
      <c r="AO371" s="78">
        <f t="shared" si="125"/>
        <v>1.6396136932007259</v>
      </c>
      <c r="AP371" s="79">
        <f t="shared" si="126"/>
        <v>1.207648547251579</v>
      </c>
      <c r="AQ371" s="1" t="str">
        <f t="shared" si="127"/>
        <v>Pampeana6</v>
      </c>
      <c r="AR371" s="1" t="str">
        <f t="shared" si="128"/>
        <v>Santa Fe6</v>
      </c>
      <c r="AS371" s="1" t="str">
        <f t="shared" si="129"/>
        <v>Intermedias</v>
      </c>
      <c r="AT371" s="1" t="str">
        <f t="shared" si="130"/>
        <v>Pampeana</v>
      </c>
      <c r="AU371" s="1" t="str">
        <f t="shared" si="131"/>
        <v>IntermediasPampeana</v>
      </c>
    </row>
    <row r="372" spans="1:47" x14ac:dyDescent="0.25">
      <c r="A372" s="60" t="s">
        <v>229</v>
      </c>
      <c r="B372" s="9" t="s">
        <v>230</v>
      </c>
      <c r="C372" s="9" t="s">
        <v>199</v>
      </c>
      <c r="D372" s="3" t="str">
        <f>VLOOKUP(C372,Regiones!B$4:C$27,2)</f>
        <v>Noreste</v>
      </c>
      <c r="E372" s="10"/>
      <c r="F372" s="10"/>
      <c r="G372" s="10"/>
      <c r="H372" s="10" t="s">
        <v>4</v>
      </c>
      <c r="I372" s="10" t="s">
        <v>203</v>
      </c>
      <c r="J372" s="10" t="s">
        <v>6</v>
      </c>
      <c r="K372" s="58"/>
      <c r="L372" s="11" t="s">
        <v>6</v>
      </c>
      <c r="M372" s="289">
        <v>10</v>
      </c>
      <c r="N372" s="281" t="str">
        <f t="shared" si="112"/>
        <v>F10</v>
      </c>
      <c r="O372" s="282" t="str">
        <f>VLOOKUP(N372,'Adicional - Op 1'!$A$3:$B$79,2)</f>
        <v>F</v>
      </c>
      <c r="P372" s="293" t="str">
        <f t="shared" si="113"/>
        <v>F</v>
      </c>
      <c r="Q372" s="294" t="str">
        <f t="shared" si="114"/>
        <v>F10</v>
      </c>
      <c r="R372" s="282" t="str">
        <f>IF(OR(Q372='Adicional - Op 2'!$A$6,Q372='Adicional - Op 2'!$A$7, Q372='Adicional - Op 2'!$A$8,Q372='Adicional - Op 2'!$A$9,Q372='Adicional - Op 2'!$A$10,Q372='Adicional - Op 2'!$A$11,Q372='Adicional - Op 2'!$A$12,Q372='Adicional - Op 2'!$A$13,Q372='Adicional - Op 2'!$A$14), "A", "")</f>
        <v/>
      </c>
      <c r="S372" s="282" t="str">
        <f>IF(OR(Q372='Adicional - Op 2'!$A$15,Q372='Adicional - Op 2'!$A$16,Q372='Adicional - Op 2'!$A$17,Q372='Adicional - Op 2'!$A$18,Q372='Adicional - Op 2'!$A$19,Q372='Adicional - Op 2'!$A$20,Q372='Adicional - Op 2'!$A$21,Q372='Adicional - Op 2'!$A$22,Q372='Adicional - Op 2'!$A$23,Q372='Adicional - Op 2'!$A$24,Q372='Adicional - Op 2'!$A$25,Q372='Adicional - Op 2'!$A$26,Q372='Adicional - Op 2'!$A$27,Q372='Adicional - Op 2'!$A$28,Q372='Adicional - Op 2'!$A$29,Q372='Adicional - Op 2'!$A$30),"B","")</f>
        <v/>
      </c>
      <c r="T372" s="282" t="str">
        <f>IF(OR(Q372='Adicional - Op 2'!$A$31,Q372='Adicional - Op 2'!$A$32,Q372='Adicional - Op 2'!$A$33,Q372='Adicional - Op 2'!$A$34),"C","")</f>
        <v/>
      </c>
      <c r="U372" s="282" t="str">
        <f>IF(OR(Q372='Adicional - Op 2'!$A$35,Q372='Adicional - Op 2'!$A$36,Q372='Adicional - Op 2'!$A$37),"D","")</f>
        <v/>
      </c>
      <c r="V372" s="282" t="str">
        <f>IF(OR(Q372='Adicional - Op 2'!$A$38,Q372='Adicional - Op 2'!$A$39,Q372='Adicional - Op 2'!$A$40,Q372='Adicional - Op 2'!$A$41,Q372='Adicional - Op 2'!$A$42,Q372='Adicional - Op 2'!$A$43),"E","")</f>
        <v/>
      </c>
      <c r="W372" s="282" t="str">
        <f>IF(OR(Q372='Adicional - Op 2'!$A$44,Q372='Adicional - Op 2'!$A$45),"F","")</f>
        <v>F</v>
      </c>
      <c r="X372" s="295" t="str">
        <f t="shared" si="115"/>
        <v>F</v>
      </c>
      <c r="Y372" s="296" t="str">
        <f>IF(P372=X372, "OK", MAL)</f>
        <v>OK</v>
      </c>
      <c r="Z372" s="74">
        <v>8819</v>
      </c>
      <c r="AA372" s="12">
        <v>7855</v>
      </c>
      <c r="AB372" s="12">
        <v>6372</v>
      </c>
      <c r="AC372" s="12">
        <v>4386</v>
      </c>
      <c r="AD372" s="12">
        <v>3107</v>
      </c>
      <c r="AE372" s="13">
        <v>2900</v>
      </c>
      <c r="AF372" s="70" t="str">
        <f t="shared" si="116"/>
        <v>6</v>
      </c>
      <c r="AG372" s="61" t="str">
        <f t="shared" si="117"/>
        <v>6</v>
      </c>
      <c r="AH372" s="61" t="str">
        <f t="shared" si="118"/>
        <v>6</v>
      </c>
      <c r="AI372" s="61" t="str">
        <f t="shared" si="119"/>
        <v>7</v>
      </c>
      <c r="AJ372" s="61" t="str">
        <f t="shared" si="120"/>
        <v>7</v>
      </c>
      <c r="AK372" s="62" t="str">
        <f t="shared" si="121"/>
        <v>7</v>
      </c>
      <c r="AL372" s="77">
        <f t="shared" si="122"/>
        <v>1.3032538820864061</v>
      </c>
      <c r="AM372" s="78">
        <f t="shared" si="123"/>
        <v>2.008854997596762</v>
      </c>
      <c r="AN372" s="78">
        <f t="shared" si="124"/>
        <v>3.600183489220206</v>
      </c>
      <c r="AO372" s="78">
        <f t="shared" si="125"/>
        <v>3.5077188252780762</v>
      </c>
      <c r="AP372" s="79">
        <f t="shared" si="126"/>
        <v>0.69185124318714641</v>
      </c>
      <c r="AQ372" s="1" t="str">
        <f t="shared" si="127"/>
        <v>Noreste6</v>
      </c>
      <c r="AR372" s="1" t="str">
        <f t="shared" si="128"/>
        <v>Chaco6</v>
      </c>
      <c r="AS372" s="1" t="str">
        <f t="shared" si="129"/>
        <v>Intermedias</v>
      </c>
      <c r="AT372" s="1" t="str">
        <f t="shared" si="130"/>
        <v>Resto Extra Pampeana</v>
      </c>
      <c r="AU372" s="1" t="str">
        <f t="shared" si="131"/>
        <v>IntermediasResto Extra Pampeana</v>
      </c>
    </row>
    <row r="373" spans="1:47" x14ac:dyDescent="0.25">
      <c r="A373" s="5" t="s">
        <v>759</v>
      </c>
      <c r="B373" s="6" t="s">
        <v>752</v>
      </c>
      <c r="C373" s="6" t="s">
        <v>753</v>
      </c>
      <c r="D373" s="3" t="str">
        <f>VLOOKUP(C373,Regiones!B$4:C$27,2)</f>
        <v>Patagonia</v>
      </c>
      <c r="E373" s="16"/>
      <c r="F373" s="16"/>
      <c r="G373" s="16" t="s">
        <v>4</v>
      </c>
      <c r="H373" s="16" t="s">
        <v>4</v>
      </c>
      <c r="I373" s="16" t="s">
        <v>203</v>
      </c>
      <c r="J373" s="16" t="s">
        <v>200</v>
      </c>
      <c r="K373" s="58"/>
      <c r="L373" s="4" t="s">
        <v>200</v>
      </c>
      <c r="M373" s="289">
        <v>10</v>
      </c>
      <c r="N373" s="281" t="str">
        <f t="shared" si="112"/>
        <v>D10</v>
      </c>
      <c r="O373" s="282" t="str">
        <f>VLOOKUP(N373,'Adicional - Op 1'!$A$3:$B$79,2)</f>
        <v>D</v>
      </c>
      <c r="P373" s="293" t="str">
        <f t="shared" si="113"/>
        <v>D</v>
      </c>
      <c r="Q373" s="294" t="str">
        <f t="shared" si="114"/>
        <v>D10</v>
      </c>
      <c r="R373" s="282" t="str">
        <f>IF(OR(Q373='Adicional - Op 2'!$A$6,Q373='Adicional - Op 2'!$A$7, Q373='Adicional - Op 2'!$A$8,Q373='Adicional - Op 2'!$A$9,Q373='Adicional - Op 2'!$A$10,Q373='Adicional - Op 2'!$A$11,Q373='Adicional - Op 2'!$A$12,Q373='Adicional - Op 2'!$A$13,Q373='Adicional - Op 2'!$A$14), "A", "")</f>
        <v/>
      </c>
      <c r="S373" s="282" t="str">
        <f>IF(OR(Q373='Adicional - Op 2'!$A$15,Q373='Adicional - Op 2'!$A$16,Q373='Adicional - Op 2'!$A$17,Q373='Adicional - Op 2'!$A$18,Q373='Adicional - Op 2'!$A$19,Q373='Adicional - Op 2'!$A$20,Q373='Adicional - Op 2'!$A$21,Q373='Adicional - Op 2'!$A$22,Q373='Adicional - Op 2'!$A$23,Q373='Adicional - Op 2'!$A$24,Q373='Adicional - Op 2'!$A$25,Q373='Adicional - Op 2'!$A$26,Q373='Adicional - Op 2'!$A$27,Q373='Adicional - Op 2'!$A$28,Q373='Adicional - Op 2'!$A$29,Q373='Adicional - Op 2'!$A$30),"B","")</f>
        <v/>
      </c>
      <c r="T373" s="282" t="str">
        <f>IF(OR(Q373='Adicional - Op 2'!$A$31,Q373='Adicional - Op 2'!$A$32,Q373='Adicional - Op 2'!$A$33,Q373='Adicional - Op 2'!$A$34),"C","")</f>
        <v/>
      </c>
      <c r="U373" s="282" t="str">
        <f>IF(OR(Q373='Adicional - Op 2'!$A$35,Q373='Adicional - Op 2'!$A$36,Q373='Adicional - Op 2'!$A$37),"D","")</f>
        <v>D</v>
      </c>
      <c r="V373" s="282" t="str">
        <f>IF(OR(Q373='Adicional - Op 2'!$A$38,Q373='Adicional - Op 2'!$A$39,Q373='Adicional - Op 2'!$A$40,Q373='Adicional - Op 2'!$A$41,Q373='Adicional - Op 2'!$A$42,Q373='Adicional - Op 2'!$A$43),"E","")</f>
        <v/>
      </c>
      <c r="W373" s="282" t="str">
        <f>IF(OR(Q373='Adicional - Op 2'!$A$44,Q373='Adicional - Op 2'!$A$45),"F","")</f>
        <v/>
      </c>
      <c r="X373" s="295" t="str">
        <f t="shared" si="115"/>
        <v>D</v>
      </c>
      <c r="Y373" s="296" t="str">
        <f>IF(P373=X373, "OK", MAL)</f>
        <v>OK</v>
      </c>
      <c r="Z373" s="74">
        <v>8814</v>
      </c>
      <c r="AA373" s="12">
        <v>6650</v>
      </c>
      <c r="AB373" s="12">
        <v>6746</v>
      </c>
      <c r="AC373" s="12">
        <v>7759</v>
      </c>
      <c r="AD373" s="12" t="s">
        <v>4</v>
      </c>
      <c r="AE373" s="13" t="s">
        <v>4</v>
      </c>
      <c r="AF373" s="70" t="str">
        <f t="shared" si="116"/>
        <v>6</v>
      </c>
      <c r="AG373" s="61" t="str">
        <f t="shared" si="117"/>
        <v>6</v>
      </c>
      <c r="AH373" s="61" t="str">
        <f t="shared" si="118"/>
        <v>6</v>
      </c>
      <c r="AI373" s="61" t="str">
        <f t="shared" si="119"/>
        <v>6</v>
      </c>
      <c r="AJ373" s="61" t="str">
        <f t="shared" si="120"/>
        <v/>
      </c>
      <c r="AK373" s="62" t="str">
        <f t="shared" si="121"/>
        <v/>
      </c>
      <c r="AL373" s="77">
        <f t="shared" si="122"/>
        <v>3.2014594504217273</v>
      </c>
      <c r="AM373" s="78">
        <f t="shared" si="123"/>
        <v>-0.13615135503365772</v>
      </c>
      <c r="AN373" s="78">
        <f t="shared" si="124"/>
        <v>-1.3161084099868936</v>
      </c>
      <c r="AO373" s="78" t="str">
        <f t="shared" si="125"/>
        <v/>
      </c>
      <c r="AP373" s="79" t="str">
        <f t="shared" si="126"/>
        <v/>
      </c>
      <c r="AQ373" s="1" t="str">
        <f t="shared" si="127"/>
        <v>Patagonia6</v>
      </c>
      <c r="AR373" s="1" t="str">
        <f t="shared" si="128"/>
        <v>Santa Cruz6</v>
      </c>
      <c r="AS373" s="1" t="str">
        <f t="shared" si="129"/>
        <v>Intermedias</v>
      </c>
      <c r="AT373" s="1" t="str">
        <f t="shared" si="130"/>
        <v>Patagonia</v>
      </c>
      <c r="AU373" s="1" t="str">
        <f t="shared" si="131"/>
        <v>IntermediasPatagonia</v>
      </c>
    </row>
    <row r="374" spans="1:47" x14ac:dyDescent="0.25">
      <c r="A374" s="21" t="s">
        <v>1363</v>
      </c>
      <c r="B374" s="18" t="s">
        <v>311</v>
      </c>
      <c r="C374" s="18" t="s">
        <v>276</v>
      </c>
      <c r="D374" s="3" t="str">
        <f>VLOOKUP(C374,Regiones!B$4:C$27,2)</f>
        <v>Centro</v>
      </c>
      <c r="E374" s="19"/>
      <c r="F374" s="19"/>
      <c r="G374" s="19"/>
      <c r="H374" s="19" t="s">
        <v>4</v>
      </c>
      <c r="I374" s="19" t="s">
        <v>13</v>
      </c>
      <c r="J374" s="19" t="s">
        <v>281</v>
      </c>
      <c r="K374" s="58"/>
      <c r="L374" s="52" t="s">
        <v>281</v>
      </c>
      <c r="M374" s="289">
        <v>10</v>
      </c>
      <c r="N374" s="281" t="str">
        <f t="shared" si="112"/>
        <v>B10</v>
      </c>
      <c r="O374" s="282" t="str">
        <f>VLOOKUP(N374,'Adicional - Op 1'!$A$3:$B$79,2)</f>
        <v>B</v>
      </c>
      <c r="P374" s="293" t="str">
        <f t="shared" si="113"/>
        <v>B</v>
      </c>
      <c r="Q374" s="294" t="str">
        <f t="shared" si="114"/>
        <v>B10</v>
      </c>
      <c r="R374" s="282" t="str">
        <f>IF(OR(Q374='Adicional - Op 2'!$A$6,Q374='Adicional - Op 2'!$A$7, Q374='Adicional - Op 2'!$A$8,Q374='Adicional - Op 2'!$A$9,Q374='Adicional - Op 2'!$A$10,Q374='Adicional - Op 2'!$A$11,Q374='Adicional - Op 2'!$A$12,Q374='Adicional - Op 2'!$A$13,Q374='Adicional - Op 2'!$A$14), "A", "")</f>
        <v/>
      </c>
      <c r="S374" s="282" t="str">
        <f>IF(OR(Q374='Adicional - Op 2'!$A$15,Q374='Adicional - Op 2'!$A$16,Q374='Adicional - Op 2'!$A$17,Q374='Adicional - Op 2'!$A$18,Q374='Adicional - Op 2'!$A$19,Q374='Adicional - Op 2'!$A$20,Q374='Adicional - Op 2'!$A$21,Q374='Adicional - Op 2'!$A$22,Q374='Adicional - Op 2'!$A$23,Q374='Adicional - Op 2'!$A$24,Q374='Adicional - Op 2'!$A$25,Q374='Adicional - Op 2'!$A$26,Q374='Adicional - Op 2'!$A$27,Q374='Adicional - Op 2'!$A$28,Q374='Adicional - Op 2'!$A$29,Q374='Adicional - Op 2'!$A$30),"B","")</f>
        <v>B</v>
      </c>
      <c r="T374" s="282" t="str">
        <f>IF(OR(Q374='Adicional - Op 2'!$A$31,Q374='Adicional - Op 2'!$A$32,Q374='Adicional - Op 2'!$A$33,Q374='Adicional - Op 2'!$A$34),"C","")</f>
        <v/>
      </c>
      <c r="U374" s="282" t="str">
        <f>IF(OR(Q374='Adicional - Op 2'!$A$35,Q374='Adicional - Op 2'!$A$36,Q374='Adicional - Op 2'!$A$37),"D","")</f>
        <v/>
      </c>
      <c r="V374" s="282" t="str">
        <f>IF(OR(Q374='Adicional - Op 2'!$A$38,Q374='Adicional - Op 2'!$A$39,Q374='Adicional - Op 2'!$A$40,Q374='Adicional - Op 2'!$A$41,Q374='Adicional - Op 2'!$A$42,Q374='Adicional - Op 2'!$A$43),"E","")</f>
        <v/>
      </c>
      <c r="W374" s="282" t="str">
        <f>IF(OR(Q374='Adicional - Op 2'!$A$44,Q374='Adicional - Op 2'!$A$45),"F","")</f>
        <v/>
      </c>
      <c r="X374" s="295" t="str">
        <f t="shared" si="115"/>
        <v>B</v>
      </c>
      <c r="Y374" s="296" t="str">
        <f>IF(P374=X374, "OK", MAL)</f>
        <v>OK</v>
      </c>
      <c r="Z374" s="73">
        <v>8793</v>
      </c>
      <c r="AA374" s="17">
        <v>7415</v>
      </c>
      <c r="AB374" s="17">
        <v>6450</v>
      </c>
      <c r="AC374" s="17">
        <v>6767</v>
      </c>
      <c r="AD374" s="17">
        <v>2719</v>
      </c>
      <c r="AE374" s="20">
        <v>2112</v>
      </c>
      <c r="AF374" s="70" t="str">
        <f t="shared" si="116"/>
        <v>6</v>
      </c>
      <c r="AG374" s="61" t="str">
        <f t="shared" si="117"/>
        <v>6</v>
      </c>
      <c r="AH374" s="61" t="str">
        <f t="shared" si="118"/>
        <v>6</v>
      </c>
      <c r="AI374" s="61" t="str">
        <f t="shared" si="119"/>
        <v>6</v>
      </c>
      <c r="AJ374" s="61" t="str">
        <f t="shared" si="120"/>
        <v>7</v>
      </c>
      <c r="AK374" s="62" t="str">
        <f t="shared" si="121"/>
        <v>7</v>
      </c>
      <c r="AL374" s="77">
        <f t="shared" si="122"/>
        <v>1.9249023403809826</v>
      </c>
      <c r="AM374" s="78">
        <f t="shared" si="123"/>
        <v>1.3341526664646819</v>
      </c>
      <c r="AN374" s="78">
        <f t="shared" si="124"/>
        <v>-0.45330399266203786</v>
      </c>
      <c r="AO374" s="78">
        <f t="shared" si="125"/>
        <v>9.5465480360154995</v>
      </c>
      <c r="AP374" s="79">
        <f t="shared" si="126"/>
        <v>2.5584690775088235</v>
      </c>
      <c r="AQ374" s="1" t="str">
        <f t="shared" si="127"/>
        <v>Centro6</v>
      </c>
      <c r="AR374" s="1" t="str">
        <f t="shared" si="128"/>
        <v>Córdoba6</v>
      </c>
      <c r="AS374" s="1" t="str">
        <f t="shared" si="129"/>
        <v>Intermedias</v>
      </c>
      <c r="AT374" s="1" t="str">
        <f t="shared" si="130"/>
        <v>Resto Extra Pampeana</v>
      </c>
      <c r="AU374" s="1" t="str">
        <f t="shared" si="131"/>
        <v>IntermediasResto Extra Pampeana</v>
      </c>
    </row>
    <row r="375" spans="1:47" x14ac:dyDescent="0.25">
      <c r="A375" s="60" t="s">
        <v>1309</v>
      </c>
      <c r="B375" s="9" t="s">
        <v>785</v>
      </c>
      <c r="C375" s="9" t="s">
        <v>767</v>
      </c>
      <c r="D375" s="3" t="str">
        <f>VLOOKUP(C375,Regiones!B$4:C$27,2)</f>
        <v>Pampeana</v>
      </c>
      <c r="E375" s="10" t="s">
        <v>2</v>
      </c>
      <c r="F375" s="10"/>
      <c r="G375" s="10"/>
      <c r="H375" s="10" t="s">
        <v>4</v>
      </c>
      <c r="I375" s="10" t="s">
        <v>190</v>
      </c>
      <c r="J375" s="10" t="s">
        <v>200</v>
      </c>
      <c r="K375" s="58"/>
      <c r="L375" s="11" t="s">
        <v>200</v>
      </c>
      <c r="M375" s="289">
        <v>10</v>
      </c>
      <c r="N375" s="281" t="str">
        <f t="shared" si="112"/>
        <v>D10</v>
      </c>
      <c r="O375" s="282" t="str">
        <f>VLOOKUP(N375,'Adicional - Op 1'!$A$3:$B$79,2)</f>
        <v>D</v>
      </c>
      <c r="P375" s="293" t="str">
        <f t="shared" si="113"/>
        <v>D</v>
      </c>
      <c r="Q375" s="294" t="str">
        <f t="shared" si="114"/>
        <v>D10</v>
      </c>
      <c r="R375" s="282" t="str">
        <f>IF(OR(Q375='Adicional - Op 2'!$A$6,Q375='Adicional - Op 2'!$A$7, Q375='Adicional - Op 2'!$A$8,Q375='Adicional - Op 2'!$A$9,Q375='Adicional - Op 2'!$A$10,Q375='Adicional - Op 2'!$A$11,Q375='Adicional - Op 2'!$A$12,Q375='Adicional - Op 2'!$A$13,Q375='Adicional - Op 2'!$A$14), "A", "")</f>
        <v/>
      </c>
      <c r="S375" s="282" t="str">
        <f>IF(OR(Q375='Adicional - Op 2'!$A$15,Q375='Adicional - Op 2'!$A$16,Q375='Adicional - Op 2'!$A$17,Q375='Adicional - Op 2'!$A$18,Q375='Adicional - Op 2'!$A$19,Q375='Adicional - Op 2'!$A$20,Q375='Adicional - Op 2'!$A$21,Q375='Adicional - Op 2'!$A$22,Q375='Adicional - Op 2'!$A$23,Q375='Adicional - Op 2'!$A$24,Q375='Adicional - Op 2'!$A$25,Q375='Adicional - Op 2'!$A$26,Q375='Adicional - Op 2'!$A$27,Q375='Adicional - Op 2'!$A$28,Q375='Adicional - Op 2'!$A$29,Q375='Adicional - Op 2'!$A$30),"B","")</f>
        <v/>
      </c>
      <c r="T375" s="282" t="str">
        <f>IF(OR(Q375='Adicional - Op 2'!$A$31,Q375='Adicional - Op 2'!$A$32,Q375='Adicional - Op 2'!$A$33,Q375='Adicional - Op 2'!$A$34),"C","")</f>
        <v/>
      </c>
      <c r="U375" s="282" t="str">
        <f>IF(OR(Q375='Adicional - Op 2'!$A$35,Q375='Adicional - Op 2'!$A$36,Q375='Adicional - Op 2'!$A$37),"D","")</f>
        <v>D</v>
      </c>
      <c r="V375" s="282" t="str">
        <f>IF(OR(Q375='Adicional - Op 2'!$A$38,Q375='Adicional - Op 2'!$A$39,Q375='Adicional - Op 2'!$A$40,Q375='Adicional - Op 2'!$A$41,Q375='Adicional - Op 2'!$A$42,Q375='Adicional - Op 2'!$A$43),"E","")</f>
        <v/>
      </c>
      <c r="W375" s="282" t="str">
        <f>IF(OR(Q375='Adicional - Op 2'!$A$44,Q375='Adicional - Op 2'!$A$45),"F","")</f>
        <v/>
      </c>
      <c r="X375" s="295" t="str">
        <f t="shared" si="115"/>
        <v>D</v>
      </c>
      <c r="Y375" s="296" t="str">
        <f>IF(P375=X375, "OK", MAL)</f>
        <v>OK</v>
      </c>
      <c r="Z375" s="74">
        <v>8731</v>
      </c>
      <c r="AA375" s="12">
        <v>8266</v>
      </c>
      <c r="AB375" s="12">
        <v>7159</v>
      </c>
      <c r="AC375" s="12">
        <v>5687</v>
      </c>
      <c r="AD375" s="12">
        <v>4432</v>
      </c>
      <c r="AE375" s="13">
        <v>3483</v>
      </c>
      <c r="AF375" s="70" t="str">
        <f t="shared" si="116"/>
        <v>6</v>
      </c>
      <c r="AG375" s="61" t="str">
        <f t="shared" si="117"/>
        <v>6</v>
      </c>
      <c r="AH375" s="61" t="str">
        <f t="shared" si="118"/>
        <v>6</v>
      </c>
      <c r="AI375" s="61" t="str">
        <f t="shared" si="119"/>
        <v>6</v>
      </c>
      <c r="AJ375" s="61" t="str">
        <f t="shared" si="120"/>
        <v>7</v>
      </c>
      <c r="AK375" s="62" t="str">
        <f t="shared" si="121"/>
        <v>7</v>
      </c>
      <c r="AL375" s="77">
        <f t="shared" si="122"/>
        <v>0.61406105847976855</v>
      </c>
      <c r="AM375" s="78">
        <f t="shared" si="123"/>
        <v>1.3761164363790732</v>
      </c>
      <c r="AN375" s="78">
        <f t="shared" si="124"/>
        <v>2.2037366094421804</v>
      </c>
      <c r="AO375" s="78">
        <f t="shared" si="125"/>
        <v>2.5246623446049217</v>
      </c>
      <c r="AP375" s="79">
        <f t="shared" si="126"/>
        <v>2.4388342869685662</v>
      </c>
      <c r="AQ375" s="1" t="str">
        <f t="shared" si="127"/>
        <v>Pampeana6</v>
      </c>
      <c r="AR375" s="1" t="str">
        <f t="shared" si="128"/>
        <v>Santa Fe6</v>
      </c>
      <c r="AS375" s="1" t="str">
        <f t="shared" si="129"/>
        <v>Intermedias</v>
      </c>
      <c r="AT375" s="1" t="str">
        <f t="shared" si="130"/>
        <v>Pampeana</v>
      </c>
      <c r="AU375" s="1" t="str">
        <f t="shared" si="131"/>
        <v>IntermediasPampeana</v>
      </c>
    </row>
    <row r="376" spans="1:47" x14ac:dyDescent="0.25">
      <c r="A376" s="5" t="s">
        <v>493</v>
      </c>
      <c r="B376" s="6" t="s">
        <v>494</v>
      </c>
      <c r="C376" s="6" t="s">
        <v>486</v>
      </c>
      <c r="D376" s="3" t="str">
        <f>VLOOKUP(C376,Regiones!B$4:C$27,2)</f>
        <v>Noroeste</v>
      </c>
      <c r="E376" s="16"/>
      <c r="F376" s="16"/>
      <c r="G376" s="16"/>
      <c r="H376" s="16" t="s">
        <v>4</v>
      </c>
      <c r="I376" s="16" t="s">
        <v>203</v>
      </c>
      <c r="J376" s="16" t="s">
        <v>6</v>
      </c>
      <c r="K376" s="58"/>
      <c r="L376" s="4" t="s">
        <v>6</v>
      </c>
      <c r="M376" s="289">
        <v>10</v>
      </c>
      <c r="N376" s="281" t="str">
        <f t="shared" si="112"/>
        <v>F10</v>
      </c>
      <c r="O376" s="282" t="str">
        <f>VLOOKUP(N376,'Adicional - Op 1'!$A$3:$B$79,2)</f>
        <v>F</v>
      </c>
      <c r="P376" s="293" t="str">
        <f t="shared" si="113"/>
        <v>F</v>
      </c>
      <c r="Q376" s="294" t="str">
        <f t="shared" si="114"/>
        <v>F10</v>
      </c>
      <c r="R376" s="282" t="str">
        <f>IF(OR(Q376='Adicional - Op 2'!$A$6,Q376='Adicional - Op 2'!$A$7, Q376='Adicional - Op 2'!$A$8,Q376='Adicional - Op 2'!$A$9,Q376='Adicional - Op 2'!$A$10,Q376='Adicional - Op 2'!$A$11,Q376='Adicional - Op 2'!$A$12,Q376='Adicional - Op 2'!$A$13,Q376='Adicional - Op 2'!$A$14), "A", "")</f>
        <v/>
      </c>
      <c r="S376" s="282" t="str">
        <f>IF(OR(Q376='Adicional - Op 2'!$A$15,Q376='Adicional - Op 2'!$A$16,Q376='Adicional - Op 2'!$A$17,Q376='Adicional - Op 2'!$A$18,Q376='Adicional - Op 2'!$A$19,Q376='Adicional - Op 2'!$A$20,Q376='Adicional - Op 2'!$A$21,Q376='Adicional - Op 2'!$A$22,Q376='Adicional - Op 2'!$A$23,Q376='Adicional - Op 2'!$A$24,Q376='Adicional - Op 2'!$A$25,Q376='Adicional - Op 2'!$A$26,Q376='Adicional - Op 2'!$A$27,Q376='Adicional - Op 2'!$A$28,Q376='Adicional - Op 2'!$A$29,Q376='Adicional - Op 2'!$A$30),"B","")</f>
        <v/>
      </c>
      <c r="T376" s="282" t="str">
        <f>IF(OR(Q376='Adicional - Op 2'!$A$31,Q376='Adicional - Op 2'!$A$32,Q376='Adicional - Op 2'!$A$33,Q376='Adicional - Op 2'!$A$34),"C","")</f>
        <v/>
      </c>
      <c r="U376" s="282" t="str">
        <f>IF(OR(Q376='Adicional - Op 2'!$A$35,Q376='Adicional - Op 2'!$A$36,Q376='Adicional - Op 2'!$A$37),"D","")</f>
        <v/>
      </c>
      <c r="V376" s="282" t="str">
        <f>IF(OR(Q376='Adicional - Op 2'!$A$38,Q376='Adicional - Op 2'!$A$39,Q376='Adicional - Op 2'!$A$40,Q376='Adicional - Op 2'!$A$41,Q376='Adicional - Op 2'!$A$42,Q376='Adicional - Op 2'!$A$43),"E","")</f>
        <v/>
      </c>
      <c r="W376" s="282" t="str">
        <f>IF(OR(Q376='Adicional - Op 2'!$A$44,Q376='Adicional - Op 2'!$A$45),"F","")</f>
        <v>F</v>
      </c>
      <c r="X376" s="295" t="str">
        <f t="shared" si="115"/>
        <v>F</v>
      </c>
      <c r="Y376" s="296" t="str">
        <f>IF(P376=X376, "OK", MAL)</f>
        <v>OK</v>
      </c>
      <c r="Z376" s="73">
        <v>8705</v>
      </c>
      <c r="AA376" s="17">
        <v>7496</v>
      </c>
      <c r="AB376" s="17">
        <v>5398</v>
      </c>
      <c r="AC376" s="17">
        <v>2945</v>
      </c>
      <c r="AD376" s="17">
        <v>2091</v>
      </c>
      <c r="AE376" s="20">
        <v>1391</v>
      </c>
      <c r="AF376" s="70" t="str">
        <f t="shared" si="116"/>
        <v>6</v>
      </c>
      <c r="AG376" s="61" t="str">
        <f t="shared" si="117"/>
        <v>6</v>
      </c>
      <c r="AH376" s="61" t="str">
        <f t="shared" si="118"/>
        <v>6</v>
      </c>
      <c r="AI376" s="61" t="str">
        <f t="shared" si="119"/>
        <v>7</v>
      </c>
      <c r="AJ376" s="61" t="str">
        <f t="shared" si="120"/>
        <v>7</v>
      </c>
      <c r="AK376" s="62" t="str">
        <f t="shared" si="121"/>
        <v>7</v>
      </c>
      <c r="AL376" s="77">
        <f t="shared" si="122"/>
        <v>1.6866388368940584</v>
      </c>
      <c r="AM376" s="78">
        <f t="shared" si="123"/>
        <v>3.1703298797221739</v>
      </c>
      <c r="AN376" s="78">
        <f t="shared" si="124"/>
        <v>5.9056862003637809</v>
      </c>
      <c r="AO376" s="78">
        <f t="shared" si="125"/>
        <v>3.4839807799793689</v>
      </c>
      <c r="AP376" s="79">
        <f t="shared" si="126"/>
        <v>4.1604122950898912</v>
      </c>
      <c r="AQ376" s="1" t="str">
        <f t="shared" si="127"/>
        <v>Noroeste6</v>
      </c>
      <c r="AR376" s="1" t="str">
        <f t="shared" si="128"/>
        <v>Jujuy6</v>
      </c>
      <c r="AS376" s="1" t="str">
        <f t="shared" si="129"/>
        <v>Intermedias</v>
      </c>
      <c r="AT376" s="1" t="str">
        <f t="shared" si="130"/>
        <v>Resto Extra Pampeana</v>
      </c>
      <c r="AU376" s="1" t="str">
        <f t="shared" si="131"/>
        <v>IntermediasResto Extra Pampeana</v>
      </c>
    </row>
    <row r="377" spans="1:47" x14ac:dyDescent="0.25">
      <c r="A377" s="5" t="s">
        <v>126</v>
      </c>
      <c r="B377" s="6" t="s">
        <v>127</v>
      </c>
      <c r="C377" s="6" t="s">
        <v>36</v>
      </c>
      <c r="D377" s="3" t="str">
        <f>VLOOKUP(C377,Regiones!B$4:C$27,2)</f>
        <v>Pampeana</v>
      </c>
      <c r="E377" s="16"/>
      <c r="F377" s="16"/>
      <c r="G377" s="16"/>
      <c r="H377" s="16"/>
      <c r="I377" s="16" t="s">
        <v>203</v>
      </c>
      <c r="J377" s="16" t="s">
        <v>6</v>
      </c>
      <c r="K377" s="58"/>
      <c r="L377" s="4" t="s">
        <v>6</v>
      </c>
      <c r="M377" s="289">
        <v>10</v>
      </c>
      <c r="N377" s="281" t="str">
        <f t="shared" si="112"/>
        <v>F10</v>
      </c>
      <c r="O377" s="282" t="str">
        <f>VLOOKUP(N377,'Adicional - Op 1'!$A$3:$B$79,2)</f>
        <v>F</v>
      </c>
      <c r="P377" s="293" t="str">
        <f t="shared" si="113"/>
        <v>F</v>
      </c>
      <c r="Q377" s="294" t="str">
        <f t="shared" si="114"/>
        <v>F10</v>
      </c>
      <c r="R377" s="282" t="str">
        <f>IF(OR(Q377='Adicional - Op 2'!$A$6,Q377='Adicional - Op 2'!$A$7, Q377='Adicional - Op 2'!$A$8,Q377='Adicional - Op 2'!$A$9,Q377='Adicional - Op 2'!$A$10,Q377='Adicional - Op 2'!$A$11,Q377='Adicional - Op 2'!$A$12,Q377='Adicional - Op 2'!$A$13,Q377='Adicional - Op 2'!$A$14), "A", "")</f>
        <v/>
      </c>
      <c r="S377" s="282" t="str">
        <f>IF(OR(Q377='Adicional - Op 2'!$A$15,Q377='Adicional - Op 2'!$A$16,Q377='Adicional - Op 2'!$A$17,Q377='Adicional - Op 2'!$A$18,Q377='Adicional - Op 2'!$A$19,Q377='Adicional - Op 2'!$A$20,Q377='Adicional - Op 2'!$A$21,Q377='Adicional - Op 2'!$A$22,Q377='Adicional - Op 2'!$A$23,Q377='Adicional - Op 2'!$A$24,Q377='Adicional - Op 2'!$A$25,Q377='Adicional - Op 2'!$A$26,Q377='Adicional - Op 2'!$A$27,Q377='Adicional - Op 2'!$A$28,Q377='Adicional - Op 2'!$A$29,Q377='Adicional - Op 2'!$A$30),"B","")</f>
        <v/>
      </c>
      <c r="T377" s="282" t="str">
        <f>IF(OR(Q377='Adicional - Op 2'!$A$31,Q377='Adicional - Op 2'!$A$32,Q377='Adicional - Op 2'!$A$33,Q377='Adicional - Op 2'!$A$34),"C","")</f>
        <v/>
      </c>
      <c r="U377" s="282" t="str">
        <f>IF(OR(Q377='Adicional - Op 2'!$A$35,Q377='Adicional - Op 2'!$A$36,Q377='Adicional - Op 2'!$A$37),"D","")</f>
        <v/>
      </c>
      <c r="V377" s="282" t="str">
        <f>IF(OR(Q377='Adicional - Op 2'!$A$38,Q377='Adicional - Op 2'!$A$39,Q377='Adicional - Op 2'!$A$40,Q377='Adicional - Op 2'!$A$41,Q377='Adicional - Op 2'!$A$42,Q377='Adicional - Op 2'!$A$43),"E","")</f>
        <v/>
      </c>
      <c r="W377" s="282" t="str">
        <f>IF(OR(Q377='Adicional - Op 2'!$A$44,Q377='Adicional - Op 2'!$A$45),"F","")</f>
        <v>F</v>
      </c>
      <c r="X377" s="295" t="str">
        <f t="shared" si="115"/>
        <v>F</v>
      </c>
      <c r="Y377" s="296" t="str">
        <f>IF(P377=X377, "OK", MAL)</f>
        <v>OK</v>
      </c>
      <c r="Z377" s="73">
        <v>8645</v>
      </c>
      <c r="AA377" s="17">
        <v>7856</v>
      </c>
      <c r="AB377" s="17">
        <v>7789</v>
      </c>
      <c r="AC377" s="17">
        <v>7060</v>
      </c>
      <c r="AD377" s="17">
        <v>5882</v>
      </c>
      <c r="AE377" s="20">
        <v>4620</v>
      </c>
      <c r="AF377" s="70" t="str">
        <f t="shared" si="116"/>
        <v>6</v>
      </c>
      <c r="AG377" s="61" t="str">
        <f t="shared" si="117"/>
        <v>6</v>
      </c>
      <c r="AH377" s="61" t="str">
        <f t="shared" si="118"/>
        <v>6</v>
      </c>
      <c r="AI377" s="61" t="str">
        <f t="shared" si="119"/>
        <v>6</v>
      </c>
      <c r="AJ377" s="61" t="str">
        <f t="shared" si="120"/>
        <v>6</v>
      </c>
      <c r="AK377" s="62" t="str">
        <f t="shared" si="121"/>
        <v>7</v>
      </c>
      <c r="AL377" s="77">
        <f t="shared" si="122"/>
        <v>1.0762599405909834</v>
      </c>
      <c r="AM377" s="78">
        <f t="shared" si="123"/>
        <v>8.1450349701204905E-2</v>
      </c>
      <c r="AN377" s="78">
        <f t="shared" si="124"/>
        <v>0.93490598530699109</v>
      </c>
      <c r="AO377" s="78">
        <f t="shared" si="125"/>
        <v>1.8422458896839133</v>
      </c>
      <c r="AP377" s="79">
        <f t="shared" si="126"/>
        <v>2.4444191686037446</v>
      </c>
      <c r="AQ377" s="1" t="str">
        <f t="shared" si="127"/>
        <v>Pampeana6</v>
      </c>
      <c r="AR377" s="1" t="str">
        <f t="shared" si="128"/>
        <v>Buenos Aires6</v>
      </c>
      <c r="AS377" s="1" t="str">
        <f t="shared" si="129"/>
        <v>Intermedias</v>
      </c>
      <c r="AT377" s="1" t="str">
        <f t="shared" si="130"/>
        <v>Pampeana</v>
      </c>
      <c r="AU377" s="1" t="str">
        <f t="shared" si="131"/>
        <v>IntermediasPampeana</v>
      </c>
    </row>
    <row r="378" spans="1:47" x14ac:dyDescent="0.25">
      <c r="A378" s="21" t="s">
        <v>314</v>
      </c>
      <c r="B378" s="18" t="s">
        <v>287</v>
      </c>
      <c r="C378" s="18" t="s">
        <v>276</v>
      </c>
      <c r="D378" s="3" t="str">
        <f>VLOOKUP(C378,Regiones!B$4:C$27,2)</f>
        <v>Centro</v>
      </c>
      <c r="E378" s="19"/>
      <c r="F378" s="19"/>
      <c r="G378" s="19"/>
      <c r="H378" s="19" t="s">
        <v>4</v>
      </c>
      <c r="I378" s="19" t="s">
        <v>203</v>
      </c>
      <c r="J378" s="19" t="s">
        <v>6</v>
      </c>
      <c r="K378" s="58"/>
      <c r="L378" s="52" t="s">
        <v>6</v>
      </c>
      <c r="M378" s="289">
        <v>10</v>
      </c>
      <c r="N378" s="281" t="str">
        <f t="shared" si="112"/>
        <v>F10</v>
      </c>
      <c r="O378" s="282" t="str">
        <f>VLOOKUP(N378,'Adicional - Op 1'!$A$3:$B$79,2)</f>
        <v>F</v>
      </c>
      <c r="P378" s="293" t="str">
        <f t="shared" si="113"/>
        <v>F</v>
      </c>
      <c r="Q378" s="294" t="str">
        <f t="shared" si="114"/>
        <v>F10</v>
      </c>
      <c r="R378" s="282" t="str">
        <f>IF(OR(Q378='Adicional - Op 2'!$A$6,Q378='Adicional - Op 2'!$A$7, Q378='Adicional - Op 2'!$A$8,Q378='Adicional - Op 2'!$A$9,Q378='Adicional - Op 2'!$A$10,Q378='Adicional - Op 2'!$A$11,Q378='Adicional - Op 2'!$A$12,Q378='Adicional - Op 2'!$A$13,Q378='Adicional - Op 2'!$A$14), "A", "")</f>
        <v/>
      </c>
      <c r="S378" s="282" t="str">
        <f>IF(OR(Q378='Adicional - Op 2'!$A$15,Q378='Adicional - Op 2'!$A$16,Q378='Adicional - Op 2'!$A$17,Q378='Adicional - Op 2'!$A$18,Q378='Adicional - Op 2'!$A$19,Q378='Adicional - Op 2'!$A$20,Q378='Adicional - Op 2'!$A$21,Q378='Adicional - Op 2'!$A$22,Q378='Adicional - Op 2'!$A$23,Q378='Adicional - Op 2'!$A$24,Q378='Adicional - Op 2'!$A$25,Q378='Adicional - Op 2'!$A$26,Q378='Adicional - Op 2'!$A$27,Q378='Adicional - Op 2'!$A$28,Q378='Adicional - Op 2'!$A$29,Q378='Adicional - Op 2'!$A$30),"B","")</f>
        <v/>
      </c>
      <c r="T378" s="282" t="str">
        <f>IF(OR(Q378='Adicional - Op 2'!$A$31,Q378='Adicional - Op 2'!$A$32,Q378='Adicional - Op 2'!$A$33,Q378='Adicional - Op 2'!$A$34),"C","")</f>
        <v/>
      </c>
      <c r="U378" s="282" t="str">
        <f>IF(OR(Q378='Adicional - Op 2'!$A$35,Q378='Adicional - Op 2'!$A$36,Q378='Adicional - Op 2'!$A$37),"D","")</f>
        <v/>
      </c>
      <c r="V378" s="282" t="str">
        <f>IF(OR(Q378='Adicional - Op 2'!$A$38,Q378='Adicional - Op 2'!$A$39,Q378='Adicional - Op 2'!$A$40,Q378='Adicional - Op 2'!$A$41,Q378='Adicional - Op 2'!$A$42,Q378='Adicional - Op 2'!$A$43),"E","")</f>
        <v/>
      </c>
      <c r="W378" s="282" t="str">
        <f>IF(OR(Q378='Adicional - Op 2'!$A$44,Q378='Adicional - Op 2'!$A$45),"F","")</f>
        <v>F</v>
      </c>
      <c r="X378" s="295" t="str">
        <f t="shared" si="115"/>
        <v>F</v>
      </c>
      <c r="Y378" s="296" t="str">
        <f>IF(P378=X378, "OK", MAL)</f>
        <v>OK</v>
      </c>
      <c r="Z378" s="73">
        <v>8645</v>
      </c>
      <c r="AA378" s="17">
        <v>8343</v>
      </c>
      <c r="AB378" s="17">
        <v>7558</v>
      </c>
      <c r="AC378" s="17">
        <v>6640</v>
      </c>
      <c r="AD378" s="17">
        <v>6331</v>
      </c>
      <c r="AE378" s="20">
        <v>5918</v>
      </c>
      <c r="AF378" s="70" t="str">
        <f t="shared" si="116"/>
        <v>6</v>
      </c>
      <c r="AG378" s="61" t="str">
        <f t="shared" si="117"/>
        <v>6</v>
      </c>
      <c r="AH378" s="61" t="str">
        <f t="shared" si="118"/>
        <v>6</v>
      </c>
      <c r="AI378" s="61" t="str">
        <f t="shared" si="119"/>
        <v>6</v>
      </c>
      <c r="AJ378" s="61" t="str">
        <f t="shared" si="120"/>
        <v>6</v>
      </c>
      <c r="AK378" s="62" t="str">
        <f t="shared" si="121"/>
        <v>6</v>
      </c>
      <c r="AL378" s="77">
        <f t="shared" si="122"/>
        <v>0.39853539553633777</v>
      </c>
      <c r="AM378" s="78">
        <f t="shared" si="123"/>
        <v>0.94374348872594727</v>
      </c>
      <c r="AN378" s="78">
        <f t="shared" si="124"/>
        <v>1.2338245936485241</v>
      </c>
      <c r="AO378" s="78">
        <f t="shared" si="125"/>
        <v>0.477674865527556</v>
      </c>
      <c r="AP378" s="79">
        <f t="shared" si="126"/>
        <v>0.67687700310050802</v>
      </c>
      <c r="AQ378" s="1" t="str">
        <f t="shared" si="127"/>
        <v>Centro6</v>
      </c>
      <c r="AR378" s="1" t="str">
        <f t="shared" si="128"/>
        <v>Córdoba6</v>
      </c>
      <c r="AS378" s="1" t="str">
        <f t="shared" si="129"/>
        <v>Intermedias</v>
      </c>
      <c r="AT378" s="1" t="str">
        <f t="shared" si="130"/>
        <v>Resto Extra Pampeana</v>
      </c>
      <c r="AU378" s="1" t="str">
        <f t="shared" si="131"/>
        <v>IntermediasResto Extra Pampeana</v>
      </c>
    </row>
    <row r="379" spans="1:47" x14ac:dyDescent="0.25">
      <c r="A379" s="5" t="s">
        <v>448</v>
      </c>
      <c r="B379" s="6" t="s">
        <v>431</v>
      </c>
      <c r="C379" s="6" t="s">
        <v>429</v>
      </c>
      <c r="D379" s="3" t="str">
        <f>VLOOKUP(C379,Regiones!B$4:C$27,2)</f>
        <v>Pampeana</v>
      </c>
      <c r="E379" s="16"/>
      <c r="F379" s="16"/>
      <c r="G379" s="16"/>
      <c r="H379" s="16" t="s">
        <v>4</v>
      </c>
      <c r="I379" s="16" t="s">
        <v>203</v>
      </c>
      <c r="J379" s="16" t="s">
        <v>6</v>
      </c>
      <c r="K379" s="58"/>
      <c r="L379" s="4" t="s">
        <v>6</v>
      </c>
      <c r="M379" s="289">
        <v>10</v>
      </c>
      <c r="N379" s="281" t="str">
        <f t="shared" si="112"/>
        <v>F10</v>
      </c>
      <c r="O379" s="282" t="str">
        <f>VLOOKUP(N379,'Adicional - Op 1'!$A$3:$B$79,2)</f>
        <v>F</v>
      </c>
      <c r="P379" s="293" t="str">
        <f t="shared" si="113"/>
        <v>F</v>
      </c>
      <c r="Q379" s="294" t="str">
        <f t="shared" si="114"/>
        <v>F10</v>
      </c>
      <c r="R379" s="282" t="str">
        <f>IF(OR(Q379='Adicional - Op 2'!$A$6,Q379='Adicional - Op 2'!$A$7, Q379='Adicional - Op 2'!$A$8,Q379='Adicional - Op 2'!$A$9,Q379='Adicional - Op 2'!$A$10,Q379='Adicional - Op 2'!$A$11,Q379='Adicional - Op 2'!$A$12,Q379='Adicional - Op 2'!$A$13,Q379='Adicional - Op 2'!$A$14), "A", "")</f>
        <v/>
      </c>
      <c r="S379" s="282" t="str">
        <f>IF(OR(Q379='Adicional - Op 2'!$A$15,Q379='Adicional - Op 2'!$A$16,Q379='Adicional - Op 2'!$A$17,Q379='Adicional - Op 2'!$A$18,Q379='Adicional - Op 2'!$A$19,Q379='Adicional - Op 2'!$A$20,Q379='Adicional - Op 2'!$A$21,Q379='Adicional - Op 2'!$A$22,Q379='Adicional - Op 2'!$A$23,Q379='Adicional - Op 2'!$A$24,Q379='Adicional - Op 2'!$A$25,Q379='Adicional - Op 2'!$A$26,Q379='Adicional - Op 2'!$A$27,Q379='Adicional - Op 2'!$A$28,Q379='Adicional - Op 2'!$A$29,Q379='Adicional - Op 2'!$A$30),"B","")</f>
        <v/>
      </c>
      <c r="T379" s="282" t="str">
        <f>IF(OR(Q379='Adicional - Op 2'!$A$31,Q379='Adicional - Op 2'!$A$32,Q379='Adicional - Op 2'!$A$33,Q379='Adicional - Op 2'!$A$34),"C","")</f>
        <v/>
      </c>
      <c r="U379" s="282" t="str">
        <f>IF(OR(Q379='Adicional - Op 2'!$A$35,Q379='Adicional - Op 2'!$A$36,Q379='Adicional - Op 2'!$A$37),"D","")</f>
        <v/>
      </c>
      <c r="V379" s="282" t="str">
        <f>IF(OR(Q379='Adicional - Op 2'!$A$38,Q379='Adicional - Op 2'!$A$39,Q379='Adicional - Op 2'!$A$40,Q379='Adicional - Op 2'!$A$41,Q379='Adicional - Op 2'!$A$42,Q379='Adicional - Op 2'!$A$43),"E","")</f>
        <v/>
      </c>
      <c r="W379" s="282" t="str">
        <f>IF(OR(Q379='Adicional - Op 2'!$A$44,Q379='Adicional - Op 2'!$A$45),"F","")</f>
        <v>F</v>
      </c>
      <c r="X379" s="295" t="str">
        <f t="shared" si="115"/>
        <v>F</v>
      </c>
      <c r="Y379" s="296" t="str">
        <f>IF(P379=X379, "OK", MAL)</f>
        <v>OK</v>
      </c>
      <c r="Z379" s="73">
        <v>8580</v>
      </c>
      <c r="AA379" s="17">
        <v>7525</v>
      </c>
      <c r="AB379" s="17">
        <v>6580</v>
      </c>
      <c r="AC379" s="17">
        <v>5453</v>
      </c>
      <c r="AD379" s="17">
        <v>4577</v>
      </c>
      <c r="AE379" s="20">
        <v>3900</v>
      </c>
      <c r="AF379" s="70" t="str">
        <f t="shared" si="116"/>
        <v>6</v>
      </c>
      <c r="AG379" s="61" t="str">
        <f t="shared" si="117"/>
        <v>6</v>
      </c>
      <c r="AH379" s="61" t="str">
        <f t="shared" si="118"/>
        <v>6</v>
      </c>
      <c r="AI379" s="61" t="str">
        <f t="shared" si="119"/>
        <v>6</v>
      </c>
      <c r="AJ379" s="61" t="str">
        <f t="shared" si="120"/>
        <v>7</v>
      </c>
      <c r="AK379" s="62" t="str">
        <f t="shared" si="121"/>
        <v>7</v>
      </c>
      <c r="AL379" s="77">
        <f t="shared" si="122"/>
        <v>1.4784182991218036</v>
      </c>
      <c r="AM379" s="78">
        <f t="shared" si="123"/>
        <v>1.2837988372724747</v>
      </c>
      <c r="AN379" s="78">
        <f t="shared" si="124"/>
        <v>1.7949804386179837</v>
      </c>
      <c r="AO379" s="78">
        <f t="shared" si="125"/>
        <v>1.7666453305352654</v>
      </c>
      <c r="AP379" s="79">
        <f t="shared" si="126"/>
        <v>1.6135514681167713</v>
      </c>
      <c r="AQ379" s="1" t="str">
        <f t="shared" si="127"/>
        <v>Pampeana6</v>
      </c>
      <c r="AR379" s="1" t="str">
        <f t="shared" si="128"/>
        <v>Entre Ríos6</v>
      </c>
      <c r="AS379" s="1" t="str">
        <f t="shared" si="129"/>
        <v>Intermedias</v>
      </c>
      <c r="AT379" s="1" t="str">
        <f t="shared" si="130"/>
        <v>Pampeana</v>
      </c>
      <c r="AU379" s="1" t="str">
        <f t="shared" si="131"/>
        <v>IntermediasPampeana</v>
      </c>
    </row>
    <row r="380" spans="1:47" x14ac:dyDescent="0.25">
      <c r="A380" s="5" t="s">
        <v>449</v>
      </c>
      <c r="B380" s="6" t="s">
        <v>11</v>
      </c>
      <c r="C380" s="6" t="s">
        <v>429</v>
      </c>
      <c r="D380" s="3" t="str">
        <f>VLOOKUP(C380,Regiones!B$4:C$27,2)</f>
        <v>Pampeana</v>
      </c>
      <c r="E380" s="16"/>
      <c r="F380" s="16"/>
      <c r="G380" s="16"/>
      <c r="H380" s="16" t="s">
        <v>4</v>
      </c>
      <c r="I380" s="16" t="s">
        <v>203</v>
      </c>
      <c r="J380" s="16" t="s">
        <v>6</v>
      </c>
      <c r="K380" s="58"/>
      <c r="L380" s="4" t="s">
        <v>6</v>
      </c>
      <c r="M380" s="289">
        <v>10</v>
      </c>
      <c r="N380" s="281" t="str">
        <f t="shared" si="112"/>
        <v>F10</v>
      </c>
      <c r="O380" s="282" t="str">
        <f>VLOOKUP(N380,'Adicional - Op 1'!$A$3:$B$79,2)</f>
        <v>F</v>
      </c>
      <c r="P380" s="293" t="str">
        <f t="shared" si="113"/>
        <v>F</v>
      </c>
      <c r="Q380" s="294" t="str">
        <f t="shared" si="114"/>
        <v>F10</v>
      </c>
      <c r="R380" s="282" t="str">
        <f>IF(OR(Q380='Adicional - Op 2'!$A$6,Q380='Adicional - Op 2'!$A$7, Q380='Adicional - Op 2'!$A$8,Q380='Adicional - Op 2'!$A$9,Q380='Adicional - Op 2'!$A$10,Q380='Adicional - Op 2'!$A$11,Q380='Adicional - Op 2'!$A$12,Q380='Adicional - Op 2'!$A$13,Q380='Adicional - Op 2'!$A$14), "A", "")</f>
        <v/>
      </c>
      <c r="S380" s="282" t="str">
        <f>IF(OR(Q380='Adicional - Op 2'!$A$15,Q380='Adicional - Op 2'!$A$16,Q380='Adicional - Op 2'!$A$17,Q380='Adicional - Op 2'!$A$18,Q380='Adicional - Op 2'!$A$19,Q380='Adicional - Op 2'!$A$20,Q380='Adicional - Op 2'!$A$21,Q380='Adicional - Op 2'!$A$22,Q380='Adicional - Op 2'!$A$23,Q380='Adicional - Op 2'!$A$24,Q380='Adicional - Op 2'!$A$25,Q380='Adicional - Op 2'!$A$26,Q380='Adicional - Op 2'!$A$27,Q380='Adicional - Op 2'!$A$28,Q380='Adicional - Op 2'!$A$29,Q380='Adicional - Op 2'!$A$30),"B","")</f>
        <v/>
      </c>
      <c r="T380" s="282" t="str">
        <f>IF(OR(Q380='Adicional - Op 2'!$A$31,Q380='Adicional - Op 2'!$A$32,Q380='Adicional - Op 2'!$A$33,Q380='Adicional - Op 2'!$A$34),"C","")</f>
        <v/>
      </c>
      <c r="U380" s="282" t="str">
        <f>IF(OR(Q380='Adicional - Op 2'!$A$35,Q380='Adicional - Op 2'!$A$36,Q380='Adicional - Op 2'!$A$37),"D","")</f>
        <v/>
      </c>
      <c r="V380" s="282" t="str">
        <f>IF(OR(Q380='Adicional - Op 2'!$A$38,Q380='Adicional - Op 2'!$A$39,Q380='Adicional - Op 2'!$A$40,Q380='Adicional - Op 2'!$A$41,Q380='Adicional - Op 2'!$A$42,Q380='Adicional - Op 2'!$A$43),"E","")</f>
        <v/>
      </c>
      <c r="W380" s="282" t="str">
        <f>IF(OR(Q380='Adicional - Op 2'!$A$44,Q380='Adicional - Op 2'!$A$45),"F","")</f>
        <v>F</v>
      </c>
      <c r="X380" s="295" t="str">
        <f t="shared" si="115"/>
        <v>F</v>
      </c>
      <c r="Y380" s="296" t="str">
        <f>IF(P380=X380, "OK", MAL)</f>
        <v>OK</v>
      </c>
      <c r="Z380" s="73">
        <v>8577</v>
      </c>
      <c r="AA380" s="17">
        <v>7608</v>
      </c>
      <c r="AB380" s="17">
        <v>5957</v>
      </c>
      <c r="AC380" s="17">
        <v>4750</v>
      </c>
      <c r="AD380" s="17">
        <v>2988</v>
      </c>
      <c r="AE380" s="20">
        <v>2600</v>
      </c>
      <c r="AF380" s="70" t="str">
        <f t="shared" si="116"/>
        <v>6</v>
      </c>
      <c r="AG380" s="61" t="str">
        <f t="shared" si="117"/>
        <v>6</v>
      </c>
      <c r="AH380" s="61" t="str">
        <f t="shared" si="118"/>
        <v>6</v>
      </c>
      <c r="AI380" s="61" t="str">
        <f t="shared" si="119"/>
        <v>7</v>
      </c>
      <c r="AJ380" s="61" t="str">
        <f t="shared" si="120"/>
        <v>7</v>
      </c>
      <c r="AK380" s="62" t="str">
        <f t="shared" si="121"/>
        <v>7</v>
      </c>
      <c r="AL380" s="77">
        <f t="shared" si="122"/>
        <v>1.3500144632415647</v>
      </c>
      <c r="AM380" s="78">
        <f t="shared" si="123"/>
        <v>2.3526603545202045</v>
      </c>
      <c r="AN380" s="78">
        <f t="shared" si="124"/>
        <v>2.1673034320382962</v>
      </c>
      <c r="AO380" s="78">
        <f t="shared" si="125"/>
        <v>4.7445177655607891</v>
      </c>
      <c r="AP380" s="79">
        <f t="shared" si="126"/>
        <v>1.4006466354714784</v>
      </c>
      <c r="AQ380" s="1" t="str">
        <f t="shared" si="127"/>
        <v>Pampeana6</v>
      </c>
      <c r="AR380" s="1" t="str">
        <f t="shared" si="128"/>
        <v>Entre Ríos6</v>
      </c>
      <c r="AS380" s="1" t="str">
        <f t="shared" si="129"/>
        <v>Intermedias</v>
      </c>
      <c r="AT380" s="1" t="str">
        <f t="shared" si="130"/>
        <v>Pampeana</v>
      </c>
      <c r="AU380" s="1" t="str">
        <f t="shared" si="131"/>
        <v>IntermediasPampeana</v>
      </c>
    </row>
    <row r="381" spans="1:47" x14ac:dyDescent="0.25">
      <c r="A381" s="5" t="s">
        <v>587</v>
      </c>
      <c r="B381" s="6" t="s">
        <v>588</v>
      </c>
      <c r="C381" s="6" t="s">
        <v>582</v>
      </c>
      <c r="D381" s="3" t="str">
        <f>VLOOKUP(C381,Regiones!B$4:C$27,2)</f>
        <v>Cuyo</v>
      </c>
      <c r="E381" s="16" t="s">
        <v>2</v>
      </c>
      <c r="F381" s="16"/>
      <c r="G381" s="16"/>
      <c r="H381" s="16" t="s">
        <v>4</v>
      </c>
      <c r="I381" s="16" t="s">
        <v>203</v>
      </c>
      <c r="J381" s="16" t="s">
        <v>6</v>
      </c>
      <c r="K381" s="58"/>
      <c r="L381" s="4" t="s">
        <v>6</v>
      </c>
      <c r="M381" s="289">
        <v>10</v>
      </c>
      <c r="N381" s="281" t="str">
        <f t="shared" si="112"/>
        <v>F10</v>
      </c>
      <c r="O381" s="282" t="str">
        <f>VLOOKUP(N381,'Adicional - Op 1'!$A$3:$B$79,2)</f>
        <v>F</v>
      </c>
      <c r="P381" s="293" t="str">
        <f t="shared" si="113"/>
        <v>F</v>
      </c>
      <c r="Q381" s="294" t="str">
        <f t="shared" si="114"/>
        <v>F10</v>
      </c>
      <c r="R381" s="282" t="str">
        <f>IF(OR(Q381='Adicional - Op 2'!$A$6,Q381='Adicional - Op 2'!$A$7, Q381='Adicional - Op 2'!$A$8,Q381='Adicional - Op 2'!$A$9,Q381='Adicional - Op 2'!$A$10,Q381='Adicional - Op 2'!$A$11,Q381='Adicional - Op 2'!$A$12,Q381='Adicional - Op 2'!$A$13,Q381='Adicional - Op 2'!$A$14), "A", "")</f>
        <v/>
      </c>
      <c r="S381" s="282" t="str">
        <f>IF(OR(Q381='Adicional - Op 2'!$A$15,Q381='Adicional - Op 2'!$A$16,Q381='Adicional - Op 2'!$A$17,Q381='Adicional - Op 2'!$A$18,Q381='Adicional - Op 2'!$A$19,Q381='Adicional - Op 2'!$A$20,Q381='Adicional - Op 2'!$A$21,Q381='Adicional - Op 2'!$A$22,Q381='Adicional - Op 2'!$A$23,Q381='Adicional - Op 2'!$A$24,Q381='Adicional - Op 2'!$A$25,Q381='Adicional - Op 2'!$A$26,Q381='Adicional - Op 2'!$A$27,Q381='Adicional - Op 2'!$A$28,Q381='Adicional - Op 2'!$A$29,Q381='Adicional - Op 2'!$A$30),"B","")</f>
        <v/>
      </c>
      <c r="T381" s="282" t="str">
        <f>IF(OR(Q381='Adicional - Op 2'!$A$31,Q381='Adicional - Op 2'!$A$32,Q381='Adicional - Op 2'!$A$33,Q381='Adicional - Op 2'!$A$34),"C","")</f>
        <v/>
      </c>
      <c r="U381" s="282" t="str">
        <f>IF(OR(Q381='Adicional - Op 2'!$A$35,Q381='Adicional - Op 2'!$A$36,Q381='Adicional - Op 2'!$A$37),"D","")</f>
        <v/>
      </c>
      <c r="V381" s="282" t="str">
        <f>IF(OR(Q381='Adicional - Op 2'!$A$38,Q381='Adicional - Op 2'!$A$39,Q381='Adicional - Op 2'!$A$40,Q381='Adicional - Op 2'!$A$41,Q381='Adicional - Op 2'!$A$42,Q381='Adicional - Op 2'!$A$43),"E","")</f>
        <v/>
      </c>
      <c r="W381" s="282" t="str">
        <f>IF(OR(Q381='Adicional - Op 2'!$A$44,Q381='Adicional - Op 2'!$A$45),"F","")</f>
        <v>F</v>
      </c>
      <c r="X381" s="295" t="str">
        <f t="shared" si="115"/>
        <v>F</v>
      </c>
      <c r="Y381" s="296" t="str">
        <f>IF(P381=X381, "OK", MAL)</f>
        <v>OK</v>
      </c>
      <c r="Z381" s="73">
        <v>8531</v>
      </c>
      <c r="AA381" s="17">
        <v>7181</v>
      </c>
      <c r="AB381" s="17">
        <v>4437</v>
      </c>
      <c r="AC381" s="17">
        <v>806</v>
      </c>
      <c r="AD381" s="17">
        <v>340</v>
      </c>
      <c r="AE381" s="20">
        <v>951</v>
      </c>
      <c r="AF381" s="70" t="str">
        <f t="shared" si="116"/>
        <v>6</v>
      </c>
      <c r="AG381" s="61" t="str">
        <f t="shared" si="117"/>
        <v>6</v>
      </c>
      <c r="AH381" s="61" t="str">
        <f t="shared" si="118"/>
        <v>7</v>
      </c>
      <c r="AI381" s="61" t="str">
        <f t="shared" si="119"/>
        <v>7</v>
      </c>
      <c r="AJ381" s="61" t="str">
        <f t="shared" si="120"/>
        <v>7</v>
      </c>
      <c r="AK381" s="62" t="str">
        <f t="shared" si="121"/>
        <v>7</v>
      </c>
      <c r="AL381" s="77">
        <f t="shared" si="122"/>
        <v>1.9456196444100682</v>
      </c>
      <c r="AM381" s="78">
        <f t="shared" si="123"/>
        <v>4.6829608969918617</v>
      </c>
      <c r="AN381" s="78">
        <f t="shared" si="124"/>
        <v>17.529583127370056</v>
      </c>
      <c r="AO381" s="78">
        <f t="shared" si="125"/>
        <v>9.0148376811529953</v>
      </c>
      <c r="AP381" s="79">
        <f t="shared" si="126"/>
        <v>-9.774387282494752</v>
      </c>
      <c r="AQ381" s="1" t="str">
        <f t="shared" si="127"/>
        <v>Cuyo6</v>
      </c>
      <c r="AR381" s="1" t="str">
        <f t="shared" si="128"/>
        <v>Mendoza6</v>
      </c>
      <c r="AS381" s="1" t="str">
        <f t="shared" si="129"/>
        <v>Intermedias</v>
      </c>
      <c r="AT381" s="1" t="str">
        <f t="shared" si="130"/>
        <v>Resto Extra Pampeana</v>
      </c>
      <c r="AU381" s="1" t="str">
        <f t="shared" si="131"/>
        <v>IntermediasResto Extra Pampeana</v>
      </c>
    </row>
    <row r="382" spans="1:47" x14ac:dyDescent="0.25">
      <c r="A382" s="21" t="s">
        <v>316</v>
      </c>
      <c r="B382" s="18" t="s">
        <v>287</v>
      </c>
      <c r="C382" s="18" t="s">
        <v>276</v>
      </c>
      <c r="D382" s="3" t="str">
        <f>VLOOKUP(C382,Regiones!B$4:C$27,2)</f>
        <v>Centro</v>
      </c>
      <c r="E382" s="19"/>
      <c r="F382" s="19"/>
      <c r="G382" s="19"/>
      <c r="H382" s="19" t="s">
        <v>4</v>
      </c>
      <c r="I382" s="19" t="s">
        <v>203</v>
      </c>
      <c r="J382" s="19" t="s">
        <v>6</v>
      </c>
      <c r="K382" s="58"/>
      <c r="L382" s="52" t="s">
        <v>6</v>
      </c>
      <c r="M382" s="289">
        <v>10</v>
      </c>
      <c r="N382" s="281" t="str">
        <f t="shared" si="112"/>
        <v>F10</v>
      </c>
      <c r="O382" s="282" t="str">
        <f>VLOOKUP(N382,'Adicional - Op 1'!$A$3:$B$79,2)</f>
        <v>F</v>
      </c>
      <c r="P382" s="293" t="str">
        <f t="shared" si="113"/>
        <v>F</v>
      </c>
      <c r="Q382" s="294" t="str">
        <f t="shared" si="114"/>
        <v>F10</v>
      </c>
      <c r="R382" s="282" t="str">
        <f>IF(OR(Q382='Adicional - Op 2'!$A$6,Q382='Adicional - Op 2'!$A$7, Q382='Adicional - Op 2'!$A$8,Q382='Adicional - Op 2'!$A$9,Q382='Adicional - Op 2'!$A$10,Q382='Adicional - Op 2'!$A$11,Q382='Adicional - Op 2'!$A$12,Q382='Adicional - Op 2'!$A$13,Q382='Adicional - Op 2'!$A$14), "A", "")</f>
        <v/>
      </c>
      <c r="S382" s="282" t="str">
        <f>IF(OR(Q382='Adicional - Op 2'!$A$15,Q382='Adicional - Op 2'!$A$16,Q382='Adicional - Op 2'!$A$17,Q382='Adicional - Op 2'!$A$18,Q382='Adicional - Op 2'!$A$19,Q382='Adicional - Op 2'!$A$20,Q382='Adicional - Op 2'!$A$21,Q382='Adicional - Op 2'!$A$22,Q382='Adicional - Op 2'!$A$23,Q382='Adicional - Op 2'!$A$24,Q382='Adicional - Op 2'!$A$25,Q382='Adicional - Op 2'!$A$26,Q382='Adicional - Op 2'!$A$27,Q382='Adicional - Op 2'!$A$28,Q382='Adicional - Op 2'!$A$29,Q382='Adicional - Op 2'!$A$30),"B","")</f>
        <v/>
      </c>
      <c r="T382" s="282" t="str">
        <f>IF(OR(Q382='Adicional - Op 2'!$A$31,Q382='Adicional - Op 2'!$A$32,Q382='Adicional - Op 2'!$A$33,Q382='Adicional - Op 2'!$A$34),"C","")</f>
        <v/>
      </c>
      <c r="U382" s="282" t="str">
        <f>IF(OR(Q382='Adicional - Op 2'!$A$35,Q382='Adicional - Op 2'!$A$36,Q382='Adicional - Op 2'!$A$37),"D","")</f>
        <v/>
      </c>
      <c r="V382" s="282" t="str">
        <f>IF(OR(Q382='Adicional - Op 2'!$A$38,Q382='Adicional - Op 2'!$A$39,Q382='Adicional - Op 2'!$A$40,Q382='Adicional - Op 2'!$A$41,Q382='Adicional - Op 2'!$A$42,Q382='Adicional - Op 2'!$A$43),"E","")</f>
        <v/>
      </c>
      <c r="W382" s="282" t="str">
        <f>IF(OR(Q382='Adicional - Op 2'!$A$44,Q382='Adicional - Op 2'!$A$45),"F","")</f>
        <v>F</v>
      </c>
      <c r="X382" s="295" t="str">
        <f t="shared" si="115"/>
        <v>F</v>
      </c>
      <c r="Y382" s="296" t="str">
        <f>IF(P382=X382, "OK", MAL)</f>
        <v>OK</v>
      </c>
      <c r="Z382" s="73">
        <v>8499</v>
      </c>
      <c r="AA382" s="17">
        <v>7406</v>
      </c>
      <c r="AB382" s="17">
        <v>6788</v>
      </c>
      <c r="AC382" s="17">
        <v>5332</v>
      </c>
      <c r="AD382" s="17">
        <v>4545</v>
      </c>
      <c r="AE382" s="20">
        <v>3891</v>
      </c>
      <c r="AF382" s="70" t="str">
        <f t="shared" si="116"/>
        <v>6</v>
      </c>
      <c r="AG382" s="61" t="str">
        <f t="shared" si="117"/>
        <v>6</v>
      </c>
      <c r="AH382" s="61" t="str">
        <f t="shared" si="118"/>
        <v>6</v>
      </c>
      <c r="AI382" s="61" t="str">
        <f t="shared" si="119"/>
        <v>6</v>
      </c>
      <c r="AJ382" s="61" t="str">
        <f t="shared" si="120"/>
        <v>7</v>
      </c>
      <c r="AK382" s="62" t="str">
        <f t="shared" si="121"/>
        <v>7</v>
      </c>
      <c r="AL382" s="77">
        <f t="shared" si="122"/>
        <v>1.5517149464947317</v>
      </c>
      <c r="AM382" s="78">
        <f t="shared" si="123"/>
        <v>0.83171090267340397</v>
      </c>
      <c r="AN382" s="78">
        <f t="shared" si="124"/>
        <v>2.3126038521103935</v>
      </c>
      <c r="AO382" s="78">
        <f t="shared" si="125"/>
        <v>1.6098067337981323</v>
      </c>
      <c r="AP382" s="79">
        <f t="shared" si="126"/>
        <v>1.5657466827333038</v>
      </c>
      <c r="AQ382" s="1" t="str">
        <f t="shared" si="127"/>
        <v>Centro6</v>
      </c>
      <c r="AR382" s="1" t="str">
        <f t="shared" si="128"/>
        <v>Córdoba6</v>
      </c>
      <c r="AS382" s="1" t="str">
        <f t="shared" si="129"/>
        <v>Intermedias</v>
      </c>
      <c r="AT382" s="1" t="str">
        <f t="shared" si="130"/>
        <v>Resto Extra Pampeana</v>
      </c>
      <c r="AU382" s="1" t="str">
        <f t="shared" si="131"/>
        <v>IntermediasResto Extra Pampeana</v>
      </c>
    </row>
    <row r="383" spans="1:47" x14ac:dyDescent="0.25">
      <c r="A383" s="5" t="s">
        <v>128</v>
      </c>
      <c r="B383" s="6" t="s">
        <v>128</v>
      </c>
      <c r="C383" s="6" t="s">
        <v>36</v>
      </c>
      <c r="D383" s="3" t="str">
        <f>VLOOKUP(C383,Regiones!B$4:C$27,2)</f>
        <v>Pampeana</v>
      </c>
      <c r="E383" s="16"/>
      <c r="F383" s="16"/>
      <c r="G383" s="16"/>
      <c r="H383" s="16"/>
      <c r="I383" s="16" t="s">
        <v>203</v>
      </c>
      <c r="J383" s="16" t="s">
        <v>21</v>
      </c>
      <c r="K383" s="58"/>
      <c r="L383" s="4" t="s">
        <v>21</v>
      </c>
      <c r="M383" s="289">
        <v>10</v>
      </c>
      <c r="N383" s="281" t="str">
        <f t="shared" si="112"/>
        <v>C10</v>
      </c>
      <c r="O383" s="282" t="str">
        <f>VLOOKUP(N383,'Adicional - Op 1'!$A$3:$B$79,2)</f>
        <v>C</v>
      </c>
      <c r="P383" s="293" t="str">
        <f t="shared" si="113"/>
        <v>C</v>
      </c>
      <c r="Q383" s="294" t="str">
        <f t="shared" si="114"/>
        <v>C10</v>
      </c>
      <c r="R383" s="282" t="str">
        <f>IF(OR(Q383='Adicional - Op 2'!$A$6,Q383='Adicional - Op 2'!$A$7, Q383='Adicional - Op 2'!$A$8,Q383='Adicional - Op 2'!$A$9,Q383='Adicional - Op 2'!$A$10,Q383='Adicional - Op 2'!$A$11,Q383='Adicional - Op 2'!$A$12,Q383='Adicional - Op 2'!$A$13,Q383='Adicional - Op 2'!$A$14), "A", "")</f>
        <v/>
      </c>
      <c r="S383" s="282" t="str">
        <f>IF(OR(Q383='Adicional - Op 2'!$A$15,Q383='Adicional - Op 2'!$A$16,Q383='Adicional - Op 2'!$A$17,Q383='Adicional - Op 2'!$A$18,Q383='Adicional - Op 2'!$A$19,Q383='Adicional - Op 2'!$A$20,Q383='Adicional - Op 2'!$A$21,Q383='Adicional - Op 2'!$A$22,Q383='Adicional - Op 2'!$A$23,Q383='Adicional - Op 2'!$A$24,Q383='Adicional - Op 2'!$A$25,Q383='Adicional - Op 2'!$A$26,Q383='Adicional - Op 2'!$A$27,Q383='Adicional - Op 2'!$A$28,Q383='Adicional - Op 2'!$A$29,Q383='Adicional - Op 2'!$A$30),"B","")</f>
        <v/>
      </c>
      <c r="T383" s="282" t="str">
        <f>IF(OR(Q383='Adicional - Op 2'!$A$31,Q383='Adicional - Op 2'!$A$32,Q383='Adicional - Op 2'!$A$33,Q383='Adicional - Op 2'!$A$34),"C","")</f>
        <v>C</v>
      </c>
      <c r="U383" s="282" t="str">
        <f>IF(OR(Q383='Adicional - Op 2'!$A$35,Q383='Adicional - Op 2'!$A$36,Q383='Adicional - Op 2'!$A$37),"D","")</f>
        <v/>
      </c>
      <c r="V383" s="282" t="str">
        <f>IF(OR(Q383='Adicional - Op 2'!$A$38,Q383='Adicional - Op 2'!$A$39,Q383='Adicional - Op 2'!$A$40,Q383='Adicional - Op 2'!$A$41,Q383='Adicional - Op 2'!$A$42,Q383='Adicional - Op 2'!$A$43),"E","")</f>
        <v/>
      </c>
      <c r="W383" s="282" t="str">
        <f>IF(OR(Q383='Adicional - Op 2'!$A$44,Q383='Adicional - Op 2'!$A$45),"F","")</f>
        <v/>
      </c>
      <c r="X383" s="295" t="str">
        <f t="shared" si="115"/>
        <v>C</v>
      </c>
      <c r="Y383" s="296" t="str">
        <f>IF(P383=X383, "OK", MAL)</f>
        <v>OK</v>
      </c>
      <c r="Z383" s="73">
        <v>8403</v>
      </c>
      <c r="AA383" s="17">
        <v>7149</v>
      </c>
      <c r="AB383" s="17">
        <v>5909</v>
      </c>
      <c r="AC383" s="17">
        <v>4659</v>
      </c>
      <c r="AD383" s="17">
        <v>4002</v>
      </c>
      <c r="AE383" s="20">
        <v>3495</v>
      </c>
      <c r="AF383" s="70" t="str">
        <f t="shared" si="116"/>
        <v>6</v>
      </c>
      <c r="AG383" s="61" t="str">
        <f t="shared" si="117"/>
        <v>6</v>
      </c>
      <c r="AH383" s="61" t="str">
        <f t="shared" si="118"/>
        <v>6</v>
      </c>
      <c r="AI383" s="61" t="str">
        <f t="shared" si="119"/>
        <v>7</v>
      </c>
      <c r="AJ383" s="61" t="str">
        <f t="shared" si="120"/>
        <v>7</v>
      </c>
      <c r="AK383" s="62" t="str">
        <f t="shared" si="121"/>
        <v>7</v>
      </c>
      <c r="AL383" s="77">
        <f t="shared" si="122"/>
        <v>1.8242279815163731</v>
      </c>
      <c r="AM383" s="78">
        <f t="shared" si="123"/>
        <v>1.8272916287066125</v>
      </c>
      <c r="AN383" s="78">
        <f t="shared" si="124"/>
        <v>2.2762373574742738</v>
      </c>
      <c r="AO383" s="78">
        <f t="shared" si="125"/>
        <v>1.5316777303325126</v>
      </c>
      <c r="AP383" s="79">
        <f t="shared" si="126"/>
        <v>1.3638249954390569</v>
      </c>
      <c r="AQ383" s="1" t="str">
        <f t="shared" si="127"/>
        <v>Pampeana6</v>
      </c>
      <c r="AR383" s="1" t="str">
        <f t="shared" si="128"/>
        <v>Buenos Aires6</v>
      </c>
      <c r="AS383" s="1" t="str">
        <f t="shared" si="129"/>
        <v>Intermedias</v>
      </c>
      <c r="AT383" s="1" t="str">
        <f t="shared" si="130"/>
        <v>Pampeana</v>
      </c>
      <c r="AU383" s="1" t="str">
        <f t="shared" si="131"/>
        <v>IntermediasPampeana</v>
      </c>
    </row>
    <row r="384" spans="1:47" x14ac:dyDescent="0.25">
      <c r="A384" s="60" t="s">
        <v>519</v>
      </c>
      <c r="B384" s="9" t="s">
        <v>519</v>
      </c>
      <c r="C384" s="9" t="s">
        <v>506</v>
      </c>
      <c r="D384" s="3" t="str">
        <f>VLOOKUP(C384,Regiones!B$4:C$27,2)</f>
        <v>Noroeste</v>
      </c>
      <c r="E384" s="10"/>
      <c r="F384" s="10"/>
      <c r="G384" s="10"/>
      <c r="H384" s="10" t="s">
        <v>4</v>
      </c>
      <c r="I384" s="10" t="s">
        <v>203</v>
      </c>
      <c r="J384" s="10" t="s">
        <v>6</v>
      </c>
      <c r="K384" s="58"/>
      <c r="L384" s="11" t="s">
        <v>6</v>
      </c>
      <c r="M384" s="289">
        <v>10</v>
      </c>
      <c r="N384" s="281" t="str">
        <f t="shared" si="112"/>
        <v>F10</v>
      </c>
      <c r="O384" s="282" t="str">
        <f>VLOOKUP(N384,'Adicional - Op 1'!$A$3:$B$79,2)</f>
        <v>F</v>
      </c>
      <c r="P384" s="293" t="str">
        <f t="shared" si="113"/>
        <v>F</v>
      </c>
      <c r="Q384" s="294" t="str">
        <f t="shared" si="114"/>
        <v>F10</v>
      </c>
      <c r="R384" s="282" t="str">
        <f>IF(OR(Q384='Adicional - Op 2'!$A$6,Q384='Adicional - Op 2'!$A$7, Q384='Adicional - Op 2'!$A$8,Q384='Adicional - Op 2'!$A$9,Q384='Adicional - Op 2'!$A$10,Q384='Adicional - Op 2'!$A$11,Q384='Adicional - Op 2'!$A$12,Q384='Adicional - Op 2'!$A$13,Q384='Adicional - Op 2'!$A$14), "A", "")</f>
        <v/>
      </c>
      <c r="S384" s="282" t="str">
        <f>IF(OR(Q384='Adicional - Op 2'!$A$15,Q384='Adicional - Op 2'!$A$16,Q384='Adicional - Op 2'!$A$17,Q384='Adicional - Op 2'!$A$18,Q384='Adicional - Op 2'!$A$19,Q384='Adicional - Op 2'!$A$20,Q384='Adicional - Op 2'!$A$21,Q384='Adicional - Op 2'!$A$22,Q384='Adicional - Op 2'!$A$23,Q384='Adicional - Op 2'!$A$24,Q384='Adicional - Op 2'!$A$25,Q384='Adicional - Op 2'!$A$26,Q384='Adicional - Op 2'!$A$27,Q384='Adicional - Op 2'!$A$28,Q384='Adicional - Op 2'!$A$29,Q384='Adicional - Op 2'!$A$30),"B","")</f>
        <v/>
      </c>
      <c r="T384" s="282" t="str">
        <f>IF(OR(Q384='Adicional - Op 2'!$A$31,Q384='Adicional - Op 2'!$A$32,Q384='Adicional - Op 2'!$A$33,Q384='Adicional - Op 2'!$A$34),"C","")</f>
        <v/>
      </c>
      <c r="U384" s="282" t="str">
        <f>IF(OR(Q384='Adicional - Op 2'!$A$35,Q384='Adicional - Op 2'!$A$36,Q384='Adicional - Op 2'!$A$37),"D","")</f>
        <v/>
      </c>
      <c r="V384" s="282" t="str">
        <f>IF(OR(Q384='Adicional - Op 2'!$A$38,Q384='Adicional - Op 2'!$A$39,Q384='Adicional - Op 2'!$A$40,Q384='Adicional - Op 2'!$A$41,Q384='Adicional - Op 2'!$A$42,Q384='Adicional - Op 2'!$A$43),"E","")</f>
        <v/>
      </c>
      <c r="W384" s="282" t="str">
        <f>IF(OR(Q384='Adicional - Op 2'!$A$44,Q384='Adicional - Op 2'!$A$45),"F","")</f>
        <v>F</v>
      </c>
      <c r="X384" s="295" t="str">
        <f t="shared" si="115"/>
        <v>F</v>
      </c>
      <c r="Y384" s="296" t="str">
        <f>IF(P384=X384, "OK", MAL)</f>
        <v>OK</v>
      </c>
      <c r="Z384" s="74">
        <v>8351</v>
      </c>
      <c r="AA384" s="12">
        <v>7339</v>
      </c>
      <c r="AB384" s="12">
        <v>6217</v>
      </c>
      <c r="AC384" s="12">
        <v>4420</v>
      </c>
      <c r="AD384" s="12">
        <v>3363</v>
      </c>
      <c r="AE384" s="13">
        <v>3101</v>
      </c>
      <c r="AF384" s="70" t="str">
        <f t="shared" si="116"/>
        <v>6</v>
      </c>
      <c r="AG384" s="61" t="str">
        <f t="shared" si="117"/>
        <v>6</v>
      </c>
      <c r="AH384" s="61" t="str">
        <f t="shared" si="118"/>
        <v>6</v>
      </c>
      <c r="AI384" s="61" t="str">
        <f t="shared" si="119"/>
        <v>7</v>
      </c>
      <c r="AJ384" s="61" t="str">
        <f t="shared" si="120"/>
        <v>7</v>
      </c>
      <c r="AK384" s="62" t="str">
        <f t="shared" si="121"/>
        <v>7</v>
      </c>
      <c r="AL384" s="77">
        <f t="shared" si="122"/>
        <v>1.4554417795030499</v>
      </c>
      <c r="AM384" s="78">
        <f t="shared" si="123"/>
        <v>1.5896423997939328</v>
      </c>
      <c r="AN384" s="78">
        <f t="shared" si="124"/>
        <v>3.283315378280633</v>
      </c>
      <c r="AO384" s="78">
        <f t="shared" si="125"/>
        <v>2.7707533772329058</v>
      </c>
      <c r="AP384" s="79">
        <f t="shared" si="126"/>
        <v>0.8143861556693085</v>
      </c>
      <c r="AQ384" s="1" t="str">
        <f t="shared" si="127"/>
        <v>Noroeste6</v>
      </c>
      <c r="AR384" s="1" t="str">
        <f t="shared" si="128"/>
        <v>Tucumán6</v>
      </c>
      <c r="AS384" s="1" t="str">
        <f t="shared" si="129"/>
        <v>Intermedias</v>
      </c>
      <c r="AT384" s="1" t="str">
        <f t="shared" si="130"/>
        <v>Resto Extra Pampeana</v>
      </c>
      <c r="AU384" s="1" t="str">
        <f t="shared" si="131"/>
        <v>IntermediasResto Extra Pampeana</v>
      </c>
    </row>
    <row r="385" spans="1:47" x14ac:dyDescent="0.25">
      <c r="A385" s="5" t="s">
        <v>129</v>
      </c>
      <c r="B385" s="6" t="s">
        <v>130</v>
      </c>
      <c r="C385" s="6" t="s">
        <v>36</v>
      </c>
      <c r="D385" s="3" t="str">
        <f>VLOOKUP(C385,Regiones!B$4:C$27,2)</f>
        <v>Pampeana</v>
      </c>
      <c r="E385" s="16"/>
      <c r="F385" s="16"/>
      <c r="G385" s="16"/>
      <c r="H385" s="16"/>
      <c r="I385" s="16" t="s">
        <v>203</v>
      </c>
      <c r="J385" s="16" t="s">
        <v>6</v>
      </c>
      <c r="K385" s="58"/>
      <c r="L385" s="4" t="s">
        <v>6</v>
      </c>
      <c r="M385" s="289">
        <v>10</v>
      </c>
      <c r="N385" s="281" t="str">
        <f t="shared" si="112"/>
        <v>F10</v>
      </c>
      <c r="O385" s="282" t="str">
        <f>VLOOKUP(N385,'Adicional - Op 1'!$A$3:$B$79,2)</f>
        <v>F</v>
      </c>
      <c r="P385" s="293" t="str">
        <f t="shared" si="113"/>
        <v>F</v>
      </c>
      <c r="Q385" s="294" t="str">
        <f t="shared" si="114"/>
        <v>F10</v>
      </c>
      <c r="R385" s="282" t="str">
        <f>IF(OR(Q385='Adicional - Op 2'!$A$6,Q385='Adicional - Op 2'!$A$7, Q385='Adicional - Op 2'!$A$8,Q385='Adicional - Op 2'!$A$9,Q385='Adicional - Op 2'!$A$10,Q385='Adicional - Op 2'!$A$11,Q385='Adicional - Op 2'!$A$12,Q385='Adicional - Op 2'!$A$13,Q385='Adicional - Op 2'!$A$14), "A", "")</f>
        <v/>
      </c>
      <c r="S385" s="282" t="str">
        <f>IF(OR(Q385='Adicional - Op 2'!$A$15,Q385='Adicional - Op 2'!$A$16,Q385='Adicional - Op 2'!$A$17,Q385='Adicional - Op 2'!$A$18,Q385='Adicional - Op 2'!$A$19,Q385='Adicional - Op 2'!$A$20,Q385='Adicional - Op 2'!$A$21,Q385='Adicional - Op 2'!$A$22,Q385='Adicional - Op 2'!$A$23,Q385='Adicional - Op 2'!$A$24,Q385='Adicional - Op 2'!$A$25,Q385='Adicional - Op 2'!$A$26,Q385='Adicional - Op 2'!$A$27,Q385='Adicional - Op 2'!$A$28,Q385='Adicional - Op 2'!$A$29,Q385='Adicional - Op 2'!$A$30),"B","")</f>
        <v/>
      </c>
      <c r="T385" s="282" t="str">
        <f>IF(OR(Q385='Adicional - Op 2'!$A$31,Q385='Adicional - Op 2'!$A$32,Q385='Adicional - Op 2'!$A$33,Q385='Adicional - Op 2'!$A$34),"C","")</f>
        <v/>
      </c>
      <c r="U385" s="282" t="str">
        <f>IF(OR(Q385='Adicional - Op 2'!$A$35,Q385='Adicional - Op 2'!$A$36,Q385='Adicional - Op 2'!$A$37),"D","")</f>
        <v/>
      </c>
      <c r="V385" s="282" t="str">
        <f>IF(OR(Q385='Adicional - Op 2'!$A$38,Q385='Adicional - Op 2'!$A$39,Q385='Adicional - Op 2'!$A$40,Q385='Adicional - Op 2'!$A$41,Q385='Adicional - Op 2'!$A$42,Q385='Adicional - Op 2'!$A$43),"E","")</f>
        <v/>
      </c>
      <c r="W385" s="282" t="str">
        <f>IF(OR(Q385='Adicional - Op 2'!$A$44,Q385='Adicional - Op 2'!$A$45),"F","")</f>
        <v>F</v>
      </c>
      <c r="X385" s="295" t="str">
        <f t="shared" si="115"/>
        <v>F</v>
      </c>
      <c r="Y385" s="296" t="str">
        <f>IF(P385=X385, "OK", MAL)</f>
        <v>OK</v>
      </c>
      <c r="Z385" s="73">
        <v>8260</v>
      </c>
      <c r="AA385" s="17">
        <v>7493</v>
      </c>
      <c r="AB385" s="17">
        <v>7009</v>
      </c>
      <c r="AC385" s="17">
        <v>6471</v>
      </c>
      <c r="AD385" s="17">
        <v>5792</v>
      </c>
      <c r="AE385" s="20">
        <v>5322</v>
      </c>
      <c r="AF385" s="70" t="str">
        <f t="shared" si="116"/>
        <v>6</v>
      </c>
      <c r="AG385" s="61" t="str">
        <f t="shared" si="117"/>
        <v>6</v>
      </c>
      <c r="AH385" s="61" t="str">
        <f t="shared" si="118"/>
        <v>6</v>
      </c>
      <c r="AI385" s="61" t="str">
        <f t="shared" si="119"/>
        <v>6</v>
      </c>
      <c r="AJ385" s="61" t="str">
        <f t="shared" si="120"/>
        <v>6</v>
      </c>
      <c r="AK385" s="62" t="str">
        <f t="shared" si="121"/>
        <v>6</v>
      </c>
      <c r="AL385" s="77">
        <f t="shared" si="122"/>
        <v>1.0960677185587753</v>
      </c>
      <c r="AM385" s="78">
        <f t="shared" si="123"/>
        <v>0.63675459028929138</v>
      </c>
      <c r="AN385" s="78">
        <f t="shared" si="124"/>
        <v>0.7591585983733028</v>
      </c>
      <c r="AO385" s="78">
        <f t="shared" si="125"/>
        <v>1.1146969703010094</v>
      </c>
      <c r="AP385" s="79">
        <f t="shared" si="126"/>
        <v>0.84987593850710152</v>
      </c>
      <c r="AQ385" s="1" t="str">
        <f t="shared" si="127"/>
        <v>Pampeana6</v>
      </c>
      <c r="AR385" s="1" t="str">
        <f t="shared" si="128"/>
        <v>Buenos Aires6</v>
      </c>
      <c r="AS385" s="1" t="str">
        <f t="shared" si="129"/>
        <v>Intermedias</v>
      </c>
      <c r="AT385" s="1" t="str">
        <f t="shared" si="130"/>
        <v>Pampeana</v>
      </c>
      <c r="AU385" s="1" t="str">
        <f t="shared" si="131"/>
        <v>IntermediasPampeana</v>
      </c>
    </row>
    <row r="386" spans="1:47" x14ac:dyDescent="0.25">
      <c r="A386" s="5" t="s">
        <v>1284</v>
      </c>
      <c r="B386" s="6" t="s">
        <v>426</v>
      </c>
      <c r="C386" s="6" t="s">
        <v>582</v>
      </c>
      <c r="D386" s="3" t="str">
        <f>VLOOKUP(C386,Regiones!B$4:C$27,2)</f>
        <v>Cuyo</v>
      </c>
      <c r="E386" s="16"/>
      <c r="F386" s="16"/>
      <c r="G386" s="16"/>
      <c r="H386" s="16" t="s">
        <v>4</v>
      </c>
      <c r="I386" s="16" t="s">
        <v>203</v>
      </c>
      <c r="J386" s="16" t="s">
        <v>21</v>
      </c>
      <c r="K386" s="58"/>
      <c r="L386" s="4" t="s">
        <v>21</v>
      </c>
      <c r="M386" s="289">
        <v>10</v>
      </c>
      <c r="N386" s="281" t="str">
        <f t="shared" ref="N386:N449" si="132">CONCATENATE(L386,M386)</f>
        <v>C10</v>
      </c>
      <c r="O386" s="282" t="str">
        <f>VLOOKUP(N386,'Adicional - Op 1'!$A$3:$B$79,2)</f>
        <v>C</v>
      </c>
      <c r="P386" s="293" t="str">
        <f t="shared" ref="P386:P449" si="133">IF(O386=0, "", O386)</f>
        <v>C</v>
      </c>
      <c r="Q386" s="294" t="str">
        <f t="shared" ref="Q386:Q449" si="134">CONCATENATE(L386,M386)</f>
        <v>C10</v>
      </c>
      <c r="R386" s="282" t="str">
        <f>IF(OR(Q386='Adicional - Op 2'!$A$6,Q386='Adicional - Op 2'!$A$7, Q386='Adicional - Op 2'!$A$8,Q386='Adicional - Op 2'!$A$9,Q386='Adicional - Op 2'!$A$10,Q386='Adicional - Op 2'!$A$11,Q386='Adicional - Op 2'!$A$12,Q386='Adicional - Op 2'!$A$13,Q386='Adicional - Op 2'!$A$14), "A", "")</f>
        <v/>
      </c>
      <c r="S386" s="282" t="str">
        <f>IF(OR(Q386='Adicional - Op 2'!$A$15,Q386='Adicional - Op 2'!$A$16,Q386='Adicional - Op 2'!$A$17,Q386='Adicional - Op 2'!$A$18,Q386='Adicional - Op 2'!$A$19,Q386='Adicional - Op 2'!$A$20,Q386='Adicional - Op 2'!$A$21,Q386='Adicional - Op 2'!$A$22,Q386='Adicional - Op 2'!$A$23,Q386='Adicional - Op 2'!$A$24,Q386='Adicional - Op 2'!$A$25,Q386='Adicional - Op 2'!$A$26,Q386='Adicional - Op 2'!$A$27,Q386='Adicional - Op 2'!$A$28,Q386='Adicional - Op 2'!$A$29,Q386='Adicional - Op 2'!$A$30),"B","")</f>
        <v/>
      </c>
      <c r="T386" s="282" t="str">
        <f>IF(OR(Q386='Adicional - Op 2'!$A$31,Q386='Adicional - Op 2'!$A$32,Q386='Adicional - Op 2'!$A$33,Q386='Adicional - Op 2'!$A$34),"C","")</f>
        <v>C</v>
      </c>
      <c r="U386" s="282" t="str">
        <f>IF(OR(Q386='Adicional - Op 2'!$A$35,Q386='Adicional - Op 2'!$A$36,Q386='Adicional - Op 2'!$A$37),"D","")</f>
        <v/>
      </c>
      <c r="V386" s="282" t="str">
        <f>IF(OR(Q386='Adicional - Op 2'!$A$38,Q386='Adicional - Op 2'!$A$39,Q386='Adicional - Op 2'!$A$40,Q386='Adicional - Op 2'!$A$41,Q386='Adicional - Op 2'!$A$42,Q386='Adicional - Op 2'!$A$43),"E","")</f>
        <v/>
      </c>
      <c r="W386" s="282" t="str">
        <f>IF(OR(Q386='Adicional - Op 2'!$A$44,Q386='Adicional - Op 2'!$A$45),"F","")</f>
        <v/>
      </c>
      <c r="X386" s="295" t="str">
        <f t="shared" ref="X386:X449" si="135">CONCATENATE(R386,S386,T386,U386,V386,W386)</f>
        <v>C</v>
      </c>
      <c r="Y386" s="296" t="str">
        <f>IF(P386=X386, "OK", MAL)</f>
        <v>OK</v>
      </c>
      <c r="Z386" s="73">
        <v>8241</v>
      </c>
      <c r="AA386" s="17">
        <v>7354</v>
      </c>
      <c r="AB386" s="17">
        <v>6069</v>
      </c>
      <c r="AC386" s="17">
        <v>3172</v>
      </c>
      <c r="AD386" s="17">
        <v>2678</v>
      </c>
      <c r="AE386" s="20">
        <v>2357</v>
      </c>
      <c r="AF386" s="70" t="str">
        <f t="shared" si="116"/>
        <v>6</v>
      </c>
      <c r="AG386" s="61" t="str">
        <f t="shared" si="117"/>
        <v>6</v>
      </c>
      <c r="AH386" s="61" t="str">
        <f t="shared" si="118"/>
        <v>6</v>
      </c>
      <c r="AI386" s="61" t="str">
        <f t="shared" si="119"/>
        <v>7</v>
      </c>
      <c r="AJ386" s="61" t="str">
        <f t="shared" si="120"/>
        <v>7</v>
      </c>
      <c r="AK386" s="62" t="str">
        <f t="shared" si="121"/>
        <v>7</v>
      </c>
      <c r="AL386" s="77">
        <f t="shared" si="122"/>
        <v>1.2819427772197576</v>
      </c>
      <c r="AM386" s="78">
        <f t="shared" si="123"/>
        <v>1.8423409327515616</v>
      </c>
      <c r="AN386" s="78">
        <f t="shared" si="124"/>
        <v>6.3369224464170939</v>
      </c>
      <c r="AO386" s="78">
        <f t="shared" si="125"/>
        <v>1.7073316732484152</v>
      </c>
      <c r="AP386" s="79">
        <f t="shared" si="126"/>
        <v>1.2849922065064976</v>
      </c>
      <c r="AQ386" s="1" t="str">
        <f t="shared" si="127"/>
        <v>Cuyo6</v>
      </c>
      <c r="AR386" s="1" t="str">
        <f t="shared" si="128"/>
        <v>Mendoza6</v>
      </c>
      <c r="AS386" s="1" t="str">
        <f t="shared" si="129"/>
        <v>Intermedias</v>
      </c>
      <c r="AT386" s="1" t="str">
        <f t="shared" si="130"/>
        <v>Resto Extra Pampeana</v>
      </c>
      <c r="AU386" s="1" t="str">
        <f t="shared" si="131"/>
        <v>IntermediasResto Extra Pampeana</v>
      </c>
    </row>
    <row r="387" spans="1:47" x14ac:dyDescent="0.25">
      <c r="A387" s="21" t="s">
        <v>1369</v>
      </c>
      <c r="B387" s="18" t="s">
        <v>320</v>
      </c>
      <c r="C387" s="18" t="s">
        <v>276</v>
      </c>
      <c r="D387" s="3" t="str">
        <f>VLOOKUP(C387,Regiones!B$4:C$27,2)</f>
        <v>Centro</v>
      </c>
      <c r="E387" s="19"/>
      <c r="F387" s="19"/>
      <c r="G387" s="19"/>
      <c r="H387" s="19" t="s">
        <v>4</v>
      </c>
      <c r="I387" s="19" t="s">
        <v>203</v>
      </c>
      <c r="J387" s="19" t="s">
        <v>21</v>
      </c>
      <c r="K387" s="58"/>
      <c r="L387" s="52" t="s">
        <v>21</v>
      </c>
      <c r="M387" s="289">
        <v>10</v>
      </c>
      <c r="N387" s="281" t="str">
        <f t="shared" si="132"/>
        <v>C10</v>
      </c>
      <c r="O387" s="282" t="str">
        <f>VLOOKUP(N387,'Adicional - Op 1'!$A$3:$B$79,2)</f>
        <v>C</v>
      </c>
      <c r="P387" s="293" t="str">
        <f t="shared" si="133"/>
        <v>C</v>
      </c>
      <c r="Q387" s="294" t="str">
        <f t="shared" si="134"/>
        <v>C10</v>
      </c>
      <c r="R387" s="282" t="str">
        <f>IF(OR(Q387='Adicional - Op 2'!$A$6,Q387='Adicional - Op 2'!$A$7, Q387='Adicional - Op 2'!$A$8,Q387='Adicional - Op 2'!$A$9,Q387='Adicional - Op 2'!$A$10,Q387='Adicional - Op 2'!$A$11,Q387='Adicional - Op 2'!$A$12,Q387='Adicional - Op 2'!$A$13,Q387='Adicional - Op 2'!$A$14), "A", "")</f>
        <v/>
      </c>
      <c r="S387" s="282" t="str">
        <f>IF(OR(Q387='Adicional - Op 2'!$A$15,Q387='Adicional - Op 2'!$A$16,Q387='Adicional - Op 2'!$A$17,Q387='Adicional - Op 2'!$A$18,Q387='Adicional - Op 2'!$A$19,Q387='Adicional - Op 2'!$A$20,Q387='Adicional - Op 2'!$A$21,Q387='Adicional - Op 2'!$A$22,Q387='Adicional - Op 2'!$A$23,Q387='Adicional - Op 2'!$A$24,Q387='Adicional - Op 2'!$A$25,Q387='Adicional - Op 2'!$A$26,Q387='Adicional - Op 2'!$A$27,Q387='Adicional - Op 2'!$A$28,Q387='Adicional - Op 2'!$A$29,Q387='Adicional - Op 2'!$A$30),"B","")</f>
        <v/>
      </c>
      <c r="T387" s="282" t="str">
        <f>IF(OR(Q387='Adicional - Op 2'!$A$31,Q387='Adicional - Op 2'!$A$32,Q387='Adicional - Op 2'!$A$33,Q387='Adicional - Op 2'!$A$34),"C","")</f>
        <v>C</v>
      </c>
      <c r="U387" s="282" t="str">
        <f>IF(OR(Q387='Adicional - Op 2'!$A$35,Q387='Adicional - Op 2'!$A$36,Q387='Adicional - Op 2'!$A$37),"D","")</f>
        <v/>
      </c>
      <c r="V387" s="282" t="str">
        <f>IF(OR(Q387='Adicional - Op 2'!$A$38,Q387='Adicional - Op 2'!$A$39,Q387='Adicional - Op 2'!$A$40,Q387='Adicional - Op 2'!$A$41,Q387='Adicional - Op 2'!$A$42,Q387='Adicional - Op 2'!$A$43),"E","")</f>
        <v/>
      </c>
      <c r="W387" s="282" t="str">
        <f>IF(OR(Q387='Adicional - Op 2'!$A$44,Q387='Adicional - Op 2'!$A$45),"F","")</f>
        <v/>
      </c>
      <c r="X387" s="295" t="str">
        <f t="shared" si="135"/>
        <v>C</v>
      </c>
      <c r="Y387" s="296" t="str">
        <f>IF(P387=X387, "OK", MAL)</f>
        <v>OK</v>
      </c>
      <c r="Z387" s="73">
        <v>8211</v>
      </c>
      <c r="AA387" s="17">
        <v>7110</v>
      </c>
      <c r="AB387" s="17">
        <v>5279</v>
      </c>
      <c r="AC387" s="17">
        <v>3760</v>
      </c>
      <c r="AD387" s="17">
        <v>3021</v>
      </c>
      <c r="AE387" s="20">
        <v>1797</v>
      </c>
      <c r="AF387" s="70" t="str">
        <f t="shared" si="116"/>
        <v>6</v>
      </c>
      <c r="AG387" s="61" t="str">
        <f t="shared" si="117"/>
        <v>6</v>
      </c>
      <c r="AH387" s="61" t="str">
        <f t="shared" si="118"/>
        <v>6</v>
      </c>
      <c r="AI387" s="61" t="str">
        <f t="shared" si="119"/>
        <v>7</v>
      </c>
      <c r="AJ387" s="61" t="str">
        <f t="shared" si="120"/>
        <v>7</v>
      </c>
      <c r="AK387" s="62" t="str">
        <f t="shared" si="121"/>
        <v>7</v>
      </c>
      <c r="AL387" s="77">
        <f t="shared" si="122"/>
        <v>1.6234676897237541</v>
      </c>
      <c r="AM387" s="78">
        <f t="shared" si="123"/>
        <v>2.8709095476582647</v>
      </c>
      <c r="AN387" s="78">
        <f t="shared" si="124"/>
        <v>3.2654179036166187</v>
      </c>
      <c r="AO387" s="78">
        <f t="shared" si="125"/>
        <v>2.2124296780034429</v>
      </c>
      <c r="AP387" s="79">
        <f t="shared" si="126"/>
        <v>5.3319840777595466</v>
      </c>
      <c r="AQ387" s="1" t="str">
        <f t="shared" si="127"/>
        <v>Centro6</v>
      </c>
      <c r="AR387" s="1" t="str">
        <f t="shared" si="128"/>
        <v>Córdoba6</v>
      </c>
      <c r="AS387" s="1" t="str">
        <f t="shared" si="129"/>
        <v>Intermedias</v>
      </c>
      <c r="AT387" s="1" t="str">
        <f t="shared" si="130"/>
        <v>Resto Extra Pampeana</v>
      </c>
      <c r="AU387" s="1" t="str">
        <f t="shared" si="131"/>
        <v>IntermediasResto Extra Pampeana</v>
      </c>
    </row>
    <row r="388" spans="1:47" x14ac:dyDescent="0.25">
      <c r="A388" s="5" t="s">
        <v>131</v>
      </c>
      <c r="B388" s="6" t="s">
        <v>131</v>
      </c>
      <c r="C388" s="6" t="s">
        <v>36</v>
      </c>
      <c r="D388" s="3" t="str">
        <f>VLOOKUP(C388,Regiones!B$4:C$27,2)</f>
        <v>Pampeana</v>
      </c>
      <c r="E388" s="16"/>
      <c r="F388" s="16"/>
      <c r="G388" s="16"/>
      <c r="H388" s="16"/>
      <c r="I388" s="16" t="s">
        <v>190</v>
      </c>
      <c r="J388" s="16" t="s">
        <v>3</v>
      </c>
      <c r="K388" s="58"/>
      <c r="L388" s="4" t="s">
        <v>281</v>
      </c>
      <c r="M388" s="289">
        <v>10</v>
      </c>
      <c r="N388" s="281" t="str">
        <f t="shared" si="132"/>
        <v>B10</v>
      </c>
      <c r="O388" s="282" t="str">
        <f>VLOOKUP(N388,'Adicional - Op 1'!$A$3:$B$79,2)</f>
        <v>B</v>
      </c>
      <c r="P388" s="293" t="str">
        <f t="shared" si="133"/>
        <v>B</v>
      </c>
      <c r="Q388" s="294" t="str">
        <f t="shared" si="134"/>
        <v>B10</v>
      </c>
      <c r="R388" s="282" t="str">
        <f>IF(OR(Q388='Adicional - Op 2'!$A$6,Q388='Adicional - Op 2'!$A$7, Q388='Adicional - Op 2'!$A$8,Q388='Adicional - Op 2'!$A$9,Q388='Adicional - Op 2'!$A$10,Q388='Adicional - Op 2'!$A$11,Q388='Adicional - Op 2'!$A$12,Q388='Adicional - Op 2'!$A$13,Q388='Adicional - Op 2'!$A$14), "A", "")</f>
        <v/>
      </c>
      <c r="S388" s="282" t="str">
        <f>IF(OR(Q388='Adicional - Op 2'!$A$15,Q388='Adicional - Op 2'!$A$16,Q388='Adicional - Op 2'!$A$17,Q388='Adicional - Op 2'!$A$18,Q388='Adicional - Op 2'!$A$19,Q388='Adicional - Op 2'!$A$20,Q388='Adicional - Op 2'!$A$21,Q388='Adicional - Op 2'!$A$22,Q388='Adicional - Op 2'!$A$23,Q388='Adicional - Op 2'!$A$24,Q388='Adicional - Op 2'!$A$25,Q388='Adicional - Op 2'!$A$26,Q388='Adicional - Op 2'!$A$27,Q388='Adicional - Op 2'!$A$28,Q388='Adicional - Op 2'!$A$29,Q388='Adicional - Op 2'!$A$30),"B","")</f>
        <v>B</v>
      </c>
      <c r="T388" s="282" t="str">
        <f>IF(OR(Q388='Adicional - Op 2'!$A$31,Q388='Adicional - Op 2'!$A$32,Q388='Adicional - Op 2'!$A$33,Q388='Adicional - Op 2'!$A$34),"C","")</f>
        <v/>
      </c>
      <c r="U388" s="282" t="str">
        <f>IF(OR(Q388='Adicional - Op 2'!$A$35,Q388='Adicional - Op 2'!$A$36,Q388='Adicional - Op 2'!$A$37),"D","")</f>
        <v/>
      </c>
      <c r="V388" s="282" t="str">
        <f>IF(OR(Q388='Adicional - Op 2'!$A$38,Q388='Adicional - Op 2'!$A$39,Q388='Adicional - Op 2'!$A$40,Q388='Adicional - Op 2'!$A$41,Q388='Adicional - Op 2'!$A$42,Q388='Adicional - Op 2'!$A$43),"E","")</f>
        <v/>
      </c>
      <c r="W388" s="282" t="str">
        <f>IF(OR(Q388='Adicional - Op 2'!$A$44,Q388='Adicional - Op 2'!$A$45),"F","")</f>
        <v/>
      </c>
      <c r="X388" s="295" t="str">
        <f t="shared" si="135"/>
        <v>B</v>
      </c>
      <c r="Y388" s="296" t="str">
        <f>IF(P388=X388, "OK", MAL)</f>
        <v>OK</v>
      </c>
      <c r="Z388" s="73">
        <v>8073</v>
      </c>
      <c r="AA388" s="17">
        <v>7923</v>
      </c>
      <c r="AB388" s="17">
        <v>6944</v>
      </c>
      <c r="AC388" s="17">
        <v>5153</v>
      </c>
      <c r="AD388" s="17">
        <v>5523</v>
      </c>
      <c r="AE388" s="20">
        <v>5161</v>
      </c>
      <c r="AF388" s="70" t="str">
        <f t="shared" si="116"/>
        <v>6</v>
      </c>
      <c r="AG388" s="61" t="str">
        <f t="shared" si="117"/>
        <v>6</v>
      </c>
      <c r="AH388" s="61" t="str">
        <f t="shared" si="118"/>
        <v>6</v>
      </c>
      <c r="AI388" s="61" t="str">
        <f t="shared" si="119"/>
        <v>6</v>
      </c>
      <c r="AJ388" s="61" t="str">
        <f t="shared" si="120"/>
        <v>6</v>
      </c>
      <c r="AK388" s="62" t="str">
        <f t="shared" si="121"/>
        <v>6</v>
      </c>
      <c r="AL388" s="77">
        <f t="shared" si="122"/>
        <v>0.21001035251614089</v>
      </c>
      <c r="AM388" s="78">
        <f t="shared" si="123"/>
        <v>1.2616177973602043</v>
      </c>
      <c r="AN388" s="78">
        <f t="shared" si="124"/>
        <v>2.8650760908773187</v>
      </c>
      <c r="AO388" s="78">
        <f t="shared" si="125"/>
        <v>-0.69102259819361822</v>
      </c>
      <c r="AP388" s="79">
        <f t="shared" si="126"/>
        <v>0.6802113170934283</v>
      </c>
      <c r="AQ388" s="1" t="str">
        <f t="shared" si="127"/>
        <v>Pampeana6</v>
      </c>
      <c r="AR388" s="1" t="str">
        <f t="shared" si="128"/>
        <v>Buenos Aires6</v>
      </c>
      <c r="AS388" s="1" t="str">
        <f t="shared" si="129"/>
        <v>Intermedias</v>
      </c>
      <c r="AT388" s="1" t="str">
        <f t="shared" si="130"/>
        <v>Pampeana</v>
      </c>
      <c r="AU388" s="1" t="str">
        <f t="shared" si="131"/>
        <v>IntermediasPampeana</v>
      </c>
    </row>
    <row r="389" spans="1:47" x14ac:dyDescent="0.25">
      <c r="A389" s="5" t="s">
        <v>1399</v>
      </c>
      <c r="B389" s="6" t="s">
        <v>132</v>
      </c>
      <c r="C389" s="6" t="s">
        <v>36</v>
      </c>
      <c r="D389" s="3" t="str">
        <f>VLOOKUP(C389,Regiones!B$4:C$27,2)</f>
        <v>Pampeana</v>
      </c>
      <c r="E389" s="16"/>
      <c r="F389" s="16"/>
      <c r="G389" s="16"/>
      <c r="H389" s="16"/>
      <c r="I389" s="16" t="s">
        <v>203</v>
      </c>
      <c r="J389" s="16" t="s">
        <v>6</v>
      </c>
      <c r="K389" s="58"/>
      <c r="L389" s="4" t="s">
        <v>6</v>
      </c>
      <c r="M389" s="289">
        <v>10</v>
      </c>
      <c r="N389" s="281" t="str">
        <f t="shared" si="132"/>
        <v>F10</v>
      </c>
      <c r="O389" s="282" t="str">
        <f>VLOOKUP(N389,'Adicional - Op 1'!$A$3:$B$79,2)</f>
        <v>F</v>
      </c>
      <c r="P389" s="293" t="str">
        <f t="shared" si="133"/>
        <v>F</v>
      </c>
      <c r="Q389" s="294" t="str">
        <f t="shared" si="134"/>
        <v>F10</v>
      </c>
      <c r="R389" s="282" t="str">
        <f>IF(OR(Q389='Adicional - Op 2'!$A$6,Q389='Adicional - Op 2'!$A$7, Q389='Adicional - Op 2'!$A$8,Q389='Adicional - Op 2'!$A$9,Q389='Adicional - Op 2'!$A$10,Q389='Adicional - Op 2'!$A$11,Q389='Adicional - Op 2'!$A$12,Q389='Adicional - Op 2'!$A$13,Q389='Adicional - Op 2'!$A$14), "A", "")</f>
        <v/>
      </c>
      <c r="S389" s="282" t="str">
        <f>IF(OR(Q389='Adicional - Op 2'!$A$15,Q389='Adicional - Op 2'!$A$16,Q389='Adicional - Op 2'!$A$17,Q389='Adicional - Op 2'!$A$18,Q389='Adicional - Op 2'!$A$19,Q389='Adicional - Op 2'!$A$20,Q389='Adicional - Op 2'!$A$21,Q389='Adicional - Op 2'!$A$22,Q389='Adicional - Op 2'!$A$23,Q389='Adicional - Op 2'!$A$24,Q389='Adicional - Op 2'!$A$25,Q389='Adicional - Op 2'!$A$26,Q389='Adicional - Op 2'!$A$27,Q389='Adicional - Op 2'!$A$28,Q389='Adicional - Op 2'!$A$29,Q389='Adicional - Op 2'!$A$30),"B","")</f>
        <v/>
      </c>
      <c r="T389" s="282" t="str">
        <f>IF(OR(Q389='Adicional - Op 2'!$A$31,Q389='Adicional - Op 2'!$A$32,Q389='Adicional - Op 2'!$A$33,Q389='Adicional - Op 2'!$A$34),"C","")</f>
        <v/>
      </c>
      <c r="U389" s="282" t="str">
        <f>IF(OR(Q389='Adicional - Op 2'!$A$35,Q389='Adicional - Op 2'!$A$36,Q389='Adicional - Op 2'!$A$37),"D","")</f>
        <v/>
      </c>
      <c r="V389" s="282" t="str">
        <f>IF(OR(Q389='Adicional - Op 2'!$A$38,Q389='Adicional - Op 2'!$A$39,Q389='Adicional - Op 2'!$A$40,Q389='Adicional - Op 2'!$A$41,Q389='Adicional - Op 2'!$A$42,Q389='Adicional - Op 2'!$A$43),"E","")</f>
        <v/>
      </c>
      <c r="W389" s="282" t="str">
        <f>IF(OR(Q389='Adicional - Op 2'!$A$44,Q389='Adicional - Op 2'!$A$45),"F","")</f>
        <v>F</v>
      </c>
      <c r="X389" s="295" t="str">
        <f t="shared" si="135"/>
        <v>F</v>
      </c>
      <c r="Y389" s="296" t="str">
        <f>IF(P389=X389, "OK", MAL)</f>
        <v>OK</v>
      </c>
      <c r="Z389" s="73">
        <v>8061</v>
      </c>
      <c r="AA389" s="17">
        <v>6685</v>
      </c>
      <c r="AB389" s="17">
        <v>6416</v>
      </c>
      <c r="AC389" s="17">
        <v>5407</v>
      </c>
      <c r="AD389" s="17">
        <v>4249</v>
      </c>
      <c r="AE389" s="20">
        <v>4251</v>
      </c>
      <c r="AF389" s="70" t="str">
        <f t="shared" si="116"/>
        <v>6</v>
      </c>
      <c r="AG389" s="61" t="str">
        <f t="shared" si="117"/>
        <v>6</v>
      </c>
      <c r="AH389" s="61" t="str">
        <f t="shared" si="118"/>
        <v>6</v>
      </c>
      <c r="AI389" s="61" t="str">
        <f t="shared" si="119"/>
        <v>6</v>
      </c>
      <c r="AJ389" s="61" t="str">
        <f t="shared" si="120"/>
        <v>7</v>
      </c>
      <c r="AK389" s="62" t="str">
        <f t="shared" si="121"/>
        <v>7</v>
      </c>
      <c r="AL389" s="77">
        <f t="shared" si="122"/>
        <v>2.115710303807584</v>
      </c>
      <c r="AM389" s="78">
        <f t="shared" si="123"/>
        <v>0.39117507740285179</v>
      </c>
      <c r="AN389" s="78">
        <f t="shared" si="124"/>
        <v>1.6334670578163137</v>
      </c>
      <c r="AO389" s="78">
        <f t="shared" si="125"/>
        <v>2.4393853192949555</v>
      </c>
      <c r="AP389" s="79">
        <f t="shared" si="126"/>
        <v>-4.7057717148126796E-3</v>
      </c>
      <c r="AQ389" s="1" t="str">
        <f t="shared" si="127"/>
        <v>Pampeana6</v>
      </c>
      <c r="AR389" s="1" t="str">
        <f t="shared" si="128"/>
        <v>Buenos Aires6</v>
      </c>
      <c r="AS389" s="1" t="str">
        <f t="shared" si="129"/>
        <v>Intermedias</v>
      </c>
      <c r="AT389" s="1" t="str">
        <f t="shared" si="130"/>
        <v>Pampeana</v>
      </c>
      <c r="AU389" s="1" t="str">
        <f t="shared" si="131"/>
        <v>IntermediasPampeana</v>
      </c>
    </row>
    <row r="390" spans="1:47" x14ac:dyDescent="0.25">
      <c r="A390" s="2" t="s">
        <v>1158</v>
      </c>
      <c r="B390" s="3" t="s">
        <v>120</v>
      </c>
      <c r="C390" s="3" t="s">
        <v>36</v>
      </c>
      <c r="D390" s="3" t="str">
        <f>VLOOKUP(C390,Regiones!B$4:C$27,2)</f>
        <v>Pampeana</v>
      </c>
      <c r="E390" s="16" t="s">
        <v>2</v>
      </c>
      <c r="F390" s="16"/>
      <c r="G390" s="16"/>
      <c r="H390" s="16"/>
      <c r="I390" s="16" t="s">
        <v>203</v>
      </c>
      <c r="J390" s="16" t="s">
        <v>6</v>
      </c>
      <c r="K390" s="58"/>
      <c r="L390" s="4" t="s">
        <v>6</v>
      </c>
      <c r="M390" s="289">
        <v>9</v>
      </c>
      <c r="N390" s="281" t="str">
        <f t="shared" si="132"/>
        <v>F9</v>
      </c>
      <c r="O390" s="282" t="str">
        <f>VLOOKUP(N390,'Adicional - Op 1'!$A$3:$B$79,2)</f>
        <v>C</v>
      </c>
      <c r="P390" s="293" t="str">
        <f t="shared" si="133"/>
        <v>C</v>
      </c>
      <c r="Q390" s="294" t="str">
        <f t="shared" si="134"/>
        <v>F9</v>
      </c>
      <c r="R390" s="282" t="str">
        <f>IF(OR(Q390='Adicional - Op 2'!$A$6,Q390='Adicional - Op 2'!$A$7, Q390='Adicional - Op 2'!$A$8,Q390='Adicional - Op 2'!$A$9,Q390='Adicional - Op 2'!$A$10,Q390='Adicional - Op 2'!$A$11,Q390='Adicional - Op 2'!$A$12,Q390='Adicional - Op 2'!$A$13,Q390='Adicional - Op 2'!$A$14), "A", "")</f>
        <v/>
      </c>
      <c r="S390" s="282" t="str">
        <f>IF(OR(Q390='Adicional - Op 2'!$A$15,Q390='Adicional - Op 2'!$A$16,Q390='Adicional - Op 2'!$A$17,Q390='Adicional - Op 2'!$A$18,Q390='Adicional - Op 2'!$A$19,Q390='Adicional - Op 2'!$A$20,Q390='Adicional - Op 2'!$A$21,Q390='Adicional - Op 2'!$A$22,Q390='Adicional - Op 2'!$A$23,Q390='Adicional - Op 2'!$A$24,Q390='Adicional - Op 2'!$A$25,Q390='Adicional - Op 2'!$A$26,Q390='Adicional - Op 2'!$A$27,Q390='Adicional - Op 2'!$A$28,Q390='Adicional - Op 2'!$A$29,Q390='Adicional - Op 2'!$A$30),"B","")</f>
        <v/>
      </c>
      <c r="T390" s="282" t="str">
        <f>IF(OR(Q390='Adicional - Op 2'!$A$31,Q390='Adicional - Op 2'!$A$32,Q390='Adicional - Op 2'!$A$33,Q390='Adicional - Op 2'!$A$34),"C","")</f>
        <v>C</v>
      </c>
      <c r="U390" s="282" t="str">
        <f>IF(OR(Q390='Adicional - Op 2'!$A$35,Q390='Adicional - Op 2'!$A$36,Q390='Adicional - Op 2'!$A$37),"D","")</f>
        <v/>
      </c>
      <c r="V390" s="282" t="str">
        <f>IF(OR(Q390='Adicional - Op 2'!$A$38,Q390='Adicional - Op 2'!$A$39,Q390='Adicional - Op 2'!$A$40,Q390='Adicional - Op 2'!$A$41,Q390='Adicional - Op 2'!$A$42,Q390='Adicional - Op 2'!$A$43),"E","")</f>
        <v/>
      </c>
      <c r="W390" s="282" t="str">
        <f>IF(OR(Q390='Adicional - Op 2'!$A$44,Q390='Adicional - Op 2'!$A$45),"F","")</f>
        <v/>
      </c>
      <c r="X390" s="295" t="str">
        <f t="shared" si="135"/>
        <v>C</v>
      </c>
      <c r="Y390" s="296" t="str">
        <f>IF(P390=X390, "OK", MAL)</f>
        <v>OK</v>
      </c>
      <c r="Z390" s="73">
        <v>8008</v>
      </c>
      <c r="AA390" s="17">
        <v>4895</v>
      </c>
      <c r="AB390" s="17">
        <v>1806</v>
      </c>
      <c r="AC390" s="17"/>
      <c r="AD390" s="17"/>
      <c r="AE390" s="20"/>
      <c r="AF390" s="70" t="str">
        <f t="shared" si="116"/>
        <v>6</v>
      </c>
      <c r="AG390" s="61" t="str">
        <f t="shared" si="117"/>
        <v>7</v>
      </c>
      <c r="AH390" s="61" t="str">
        <f t="shared" si="118"/>
        <v>7</v>
      </c>
      <c r="AI390" s="61" t="str">
        <f t="shared" si="119"/>
        <v/>
      </c>
      <c r="AJ390" s="61" t="str">
        <f t="shared" si="120"/>
        <v/>
      </c>
      <c r="AK390" s="62" t="str">
        <f t="shared" si="121"/>
        <v/>
      </c>
      <c r="AL390" s="77">
        <f t="shared" si="122"/>
        <v>5.6602870391661524</v>
      </c>
      <c r="AM390" s="78">
        <f t="shared" si="123"/>
        <v>9.9418442986480944</v>
      </c>
      <c r="AN390" s="78" t="str">
        <f t="shared" si="124"/>
        <v/>
      </c>
      <c r="AO390" s="78" t="str">
        <f t="shared" si="125"/>
        <v/>
      </c>
      <c r="AP390" s="79" t="str">
        <f t="shared" si="126"/>
        <v/>
      </c>
      <c r="AQ390" s="1" t="str">
        <f t="shared" si="127"/>
        <v>Pampeana6</v>
      </c>
      <c r="AR390" s="1" t="str">
        <f t="shared" si="128"/>
        <v>Buenos Aires6</v>
      </c>
      <c r="AS390" s="1" t="str">
        <f t="shared" si="129"/>
        <v>Intermedias</v>
      </c>
      <c r="AT390" s="1" t="str">
        <f t="shared" si="130"/>
        <v>Pampeana</v>
      </c>
      <c r="AU390" s="1" t="str">
        <f t="shared" si="131"/>
        <v>IntermediasPampeana</v>
      </c>
    </row>
    <row r="391" spans="1:47" x14ac:dyDescent="0.25">
      <c r="A391" s="5" t="s">
        <v>1271</v>
      </c>
      <c r="B391" s="6" t="s">
        <v>264</v>
      </c>
      <c r="C391" s="6" t="s">
        <v>723</v>
      </c>
      <c r="D391" s="3" t="str">
        <f>VLOOKUP(C391,Regiones!B$4:C$27,2)</f>
        <v>Cuyo</v>
      </c>
      <c r="E391" s="16"/>
      <c r="F391" s="16"/>
      <c r="G391" s="16"/>
      <c r="H391" s="16" t="s">
        <v>4</v>
      </c>
      <c r="I391" s="16" t="s">
        <v>203</v>
      </c>
      <c r="J391" s="16" t="s">
        <v>21</v>
      </c>
      <c r="K391" s="58"/>
      <c r="L391" s="4" t="s">
        <v>21</v>
      </c>
      <c r="M391" s="289">
        <v>10</v>
      </c>
      <c r="N391" s="281" t="str">
        <f t="shared" si="132"/>
        <v>C10</v>
      </c>
      <c r="O391" s="282" t="str">
        <f>VLOOKUP(N391,'Adicional - Op 1'!$A$3:$B$79,2)</f>
        <v>C</v>
      </c>
      <c r="P391" s="293" t="str">
        <f t="shared" si="133"/>
        <v>C</v>
      </c>
      <c r="Q391" s="294" t="str">
        <f t="shared" si="134"/>
        <v>C10</v>
      </c>
      <c r="R391" s="282" t="str">
        <f>IF(OR(Q391='Adicional - Op 2'!$A$6,Q391='Adicional - Op 2'!$A$7, Q391='Adicional - Op 2'!$A$8,Q391='Adicional - Op 2'!$A$9,Q391='Adicional - Op 2'!$A$10,Q391='Adicional - Op 2'!$A$11,Q391='Adicional - Op 2'!$A$12,Q391='Adicional - Op 2'!$A$13,Q391='Adicional - Op 2'!$A$14), "A", "")</f>
        <v/>
      </c>
      <c r="S391" s="282" t="str">
        <f>IF(OR(Q391='Adicional - Op 2'!$A$15,Q391='Adicional - Op 2'!$A$16,Q391='Adicional - Op 2'!$A$17,Q391='Adicional - Op 2'!$A$18,Q391='Adicional - Op 2'!$A$19,Q391='Adicional - Op 2'!$A$20,Q391='Adicional - Op 2'!$A$21,Q391='Adicional - Op 2'!$A$22,Q391='Adicional - Op 2'!$A$23,Q391='Adicional - Op 2'!$A$24,Q391='Adicional - Op 2'!$A$25,Q391='Adicional - Op 2'!$A$26,Q391='Adicional - Op 2'!$A$27,Q391='Adicional - Op 2'!$A$28,Q391='Adicional - Op 2'!$A$29,Q391='Adicional - Op 2'!$A$30),"B","")</f>
        <v/>
      </c>
      <c r="T391" s="282" t="str">
        <f>IF(OR(Q391='Adicional - Op 2'!$A$31,Q391='Adicional - Op 2'!$A$32,Q391='Adicional - Op 2'!$A$33,Q391='Adicional - Op 2'!$A$34),"C","")</f>
        <v>C</v>
      </c>
      <c r="U391" s="282" t="str">
        <f>IF(OR(Q391='Adicional - Op 2'!$A$35,Q391='Adicional - Op 2'!$A$36,Q391='Adicional - Op 2'!$A$37),"D","")</f>
        <v/>
      </c>
      <c r="V391" s="282" t="str">
        <f>IF(OR(Q391='Adicional - Op 2'!$A$38,Q391='Adicional - Op 2'!$A$39,Q391='Adicional - Op 2'!$A$40,Q391='Adicional - Op 2'!$A$41,Q391='Adicional - Op 2'!$A$42,Q391='Adicional - Op 2'!$A$43),"E","")</f>
        <v/>
      </c>
      <c r="W391" s="282" t="str">
        <f>IF(OR(Q391='Adicional - Op 2'!$A$44,Q391='Adicional - Op 2'!$A$45),"F","")</f>
        <v/>
      </c>
      <c r="X391" s="295" t="str">
        <f t="shared" si="135"/>
        <v>C</v>
      </c>
      <c r="Y391" s="296" t="str">
        <f>IF(P391=X391, "OK", MAL)</f>
        <v>OK</v>
      </c>
      <c r="Z391" s="73">
        <v>7983</v>
      </c>
      <c r="AA391" s="17">
        <v>6784</v>
      </c>
      <c r="AB391" s="12">
        <v>5049</v>
      </c>
      <c r="AC391" s="12">
        <v>2583</v>
      </c>
      <c r="AD391" s="12">
        <v>1870</v>
      </c>
      <c r="AE391" s="13">
        <v>1563</v>
      </c>
      <c r="AF391" s="70" t="str">
        <f t="shared" si="116"/>
        <v>6</v>
      </c>
      <c r="AG391" s="61" t="str">
        <f t="shared" si="117"/>
        <v>6</v>
      </c>
      <c r="AH391" s="61" t="str">
        <f t="shared" si="118"/>
        <v>6</v>
      </c>
      <c r="AI391" s="61" t="str">
        <f t="shared" si="119"/>
        <v>7</v>
      </c>
      <c r="AJ391" s="61" t="str">
        <f t="shared" si="120"/>
        <v>7</v>
      </c>
      <c r="AK391" s="62" t="str">
        <f t="shared" si="121"/>
        <v>7</v>
      </c>
      <c r="AL391" s="77">
        <f t="shared" si="122"/>
        <v>1.83711154330615</v>
      </c>
      <c r="AM391" s="78">
        <f t="shared" si="123"/>
        <v>2.8475524519230184</v>
      </c>
      <c r="AN391" s="78">
        <f t="shared" si="124"/>
        <v>6.5527064403536048</v>
      </c>
      <c r="AO391" s="78">
        <f t="shared" si="125"/>
        <v>3.2828658299149676</v>
      </c>
      <c r="AP391" s="79">
        <f t="shared" si="126"/>
        <v>1.809490219973878</v>
      </c>
      <c r="AQ391" s="1" t="str">
        <f t="shared" si="127"/>
        <v>Cuyo6</v>
      </c>
      <c r="AR391" s="1" t="str">
        <f t="shared" si="128"/>
        <v>San Juan6</v>
      </c>
      <c r="AS391" s="1" t="str">
        <f t="shared" si="129"/>
        <v>Intermedias</v>
      </c>
      <c r="AT391" s="1" t="str">
        <f t="shared" si="130"/>
        <v>Resto Extra Pampeana</v>
      </c>
      <c r="AU391" s="1" t="str">
        <f t="shared" si="131"/>
        <v>IntermediasResto Extra Pampeana</v>
      </c>
    </row>
    <row r="392" spans="1:47" x14ac:dyDescent="0.25">
      <c r="A392" s="5" t="s">
        <v>1397</v>
      </c>
      <c r="B392" s="6" t="s">
        <v>133</v>
      </c>
      <c r="C392" s="6" t="s">
        <v>36</v>
      </c>
      <c r="D392" s="3" t="str">
        <f>VLOOKUP(C392,Regiones!B$4:C$27,2)</f>
        <v>Pampeana</v>
      </c>
      <c r="E392" s="16"/>
      <c r="F392" s="16"/>
      <c r="G392" s="16"/>
      <c r="H392" s="16"/>
      <c r="I392" s="16" t="s">
        <v>203</v>
      </c>
      <c r="J392" s="16" t="s">
        <v>6</v>
      </c>
      <c r="K392" s="58"/>
      <c r="L392" s="4" t="s">
        <v>6</v>
      </c>
      <c r="M392" s="289">
        <v>10</v>
      </c>
      <c r="N392" s="281" t="str">
        <f t="shared" si="132"/>
        <v>F10</v>
      </c>
      <c r="O392" s="282" t="str">
        <f>VLOOKUP(N392,'Adicional - Op 1'!$A$3:$B$79,2)</f>
        <v>F</v>
      </c>
      <c r="P392" s="293" t="str">
        <f t="shared" si="133"/>
        <v>F</v>
      </c>
      <c r="Q392" s="294" t="str">
        <f t="shared" si="134"/>
        <v>F10</v>
      </c>
      <c r="R392" s="282" t="str">
        <f>IF(OR(Q392='Adicional - Op 2'!$A$6,Q392='Adicional - Op 2'!$A$7, Q392='Adicional - Op 2'!$A$8,Q392='Adicional - Op 2'!$A$9,Q392='Adicional - Op 2'!$A$10,Q392='Adicional - Op 2'!$A$11,Q392='Adicional - Op 2'!$A$12,Q392='Adicional - Op 2'!$A$13,Q392='Adicional - Op 2'!$A$14), "A", "")</f>
        <v/>
      </c>
      <c r="S392" s="282" t="str">
        <f>IF(OR(Q392='Adicional - Op 2'!$A$15,Q392='Adicional - Op 2'!$A$16,Q392='Adicional - Op 2'!$A$17,Q392='Adicional - Op 2'!$A$18,Q392='Adicional - Op 2'!$A$19,Q392='Adicional - Op 2'!$A$20,Q392='Adicional - Op 2'!$A$21,Q392='Adicional - Op 2'!$A$22,Q392='Adicional - Op 2'!$A$23,Q392='Adicional - Op 2'!$A$24,Q392='Adicional - Op 2'!$A$25,Q392='Adicional - Op 2'!$A$26,Q392='Adicional - Op 2'!$A$27,Q392='Adicional - Op 2'!$A$28,Q392='Adicional - Op 2'!$A$29,Q392='Adicional - Op 2'!$A$30),"B","")</f>
        <v/>
      </c>
      <c r="T392" s="282" t="str">
        <f>IF(OR(Q392='Adicional - Op 2'!$A$31,Q392='Adicional - Op 2'!$A$32,Q392='Adicional - Op 2'!$A$33,Q392='Adicional - Op 2'!$A$34),"C","")</f>
        <v/>
      </c>
      <c r="U392" s="282" t="str">
        <f>IF(OR(Q392='Adicional - Op 2'!$A$35,Q392='Adicional - Op 2'!$A$36,Q392='Adicional - Op 2'!$A$37),"D","")</f>
        <v/>
      </c>
      <c r="V392" s="282" t="str">
        <f>IF(OR(Q392='Adicional - Op 2'!$A$38,Q392='Adicional - Op 2'!$A$39,Q392='Adicional - Op 2'!$A$40,Q392='Adicional - Op 2'!$A$41,Q392='Adicional - Op 2'!$A$42,Q392='Adicional - Op 2'!$A$43),"E","")</f>
        <v/>
      </c>
      <c r="W392" s="282" t="str">
        <f>IF(OR(Q392='Adicional - Op 2'!$A$44,Q392='Adicional - Op 2'!$A$45),"F","")</f>
        <v>F</v>
      </c>
      <c r="X392" s="295" t="str">
        <f t="shared" si="135"/>
        <v>F</v>
      </c>
      <c r="Y392" s="296" t="str">
        <f>IF(P392=X392, "OK", MAL)</f>
        <v>OK</v>
      </c>
      <c r="Z392" s="73">
        <v>7916</v>
      </c>
      <c r="AA392" s="17">
        <v>7333</v>
      </c>
      <c r="AB392" s="17">
        <v>6190</v>
      </c>
      <c r="AC392" s="17">
        <v>5416</v>
      </c>
      <c r="AD392" s="17">
        <v>4237</v>
      </c>
      <c r="AE392" s="20">
        <v>3936</v>
      </c>
      <c r="AF392" s="70" t="str">
        <f t="shared" ref="AF392:AF455" si="136">IF(Z392="","",IF($D392="gba","GBA",IF(AND(Z392&gt;=1000000,Z392&lt;10000000),"1",IF(Z392&gt;=500000,"2",IF(Z392&gt;=100000,"3",IF(Z392&gt;=50000,"4",IF(Z392&gt;=10000,"5",IF(Z392&gt;=5000,"6","7"))))))))</f>
        <v>6</v>
      </c>
      <c r="AG392" s="61" t="str">
        <f t="shared" ref="AG392:AG455" si="137">IF(AA392="","",IF($D392="gba","GBA",IF(AND(AA392&gt;=1000000,AA392&lt;10000000),"1",IF(AA392&gt;=500000,"2",IF(AA392&gt;=100000,"3",IF(AA392&gt;=50000,"4",IF(AA392&gt;=10000,"5",IF(AA392&gt;=5000,"6","7"))))))))</f>
        <v>6</v>
      </c>
      <c r="AH392" s="61" t="str">
        <f t="shared" ref="AH392:AH455" si="138">IF(AB392="","",IF($D392="gba","GBA",IF(AND(AB392&gt;=1000000,AB392&lt;10000000),"1",IF(AB392&gt;=500000,"2",IF(AB392&gt;=100000,"3",IF(AB392&gt;=50000,"4",IF(AB392&gt;=10000,"5",IF(AB392&gt;=5000,"6","7"))))))))</f>
        <v>6</v>
      </c>
      <c r="AI392" s="61" t="str">
        <f t="shared" ref="AI392:AI455" si="139">IF(AC392="","",IF($D392="gba","GBA",IF(AND(AC392&gt;=1000000,AC392&lt;10000000),"1",IF(AC392&gt;=500000,"2",IF(AC392&gt;=100000,"3",IF(AC392&gt;=50000,"4",IF(AC392&gt;=10000,"5",IF(AC392&gt;=5000,"6","7"))))))))</f>
        <v>6</v>
      </c>
      <c r="AJ392" s="61" t="str">
        <f t="shared" ref="AJ392:AJ455" si="140">IF(AD392="","",IF($D392="gba","GBA",IF(AND(AD392&gt;=1000000,AD392&lt;10000000),"1",IF(AD392&gt;=500000,"2",IF(AD392&gt;=100000,"3",IF(AD392&gt;=50000,"4",IF(AD392&gt;=10000,"5",IF(AD392&gt;=5000,"6","7"))))))))</f>
        <v>7</v>
      </c>
      <c r="AK392" s="62" t="str">
        <f t="shared" ref="AK392:AK455" si="141">IF(AE392="","",IF($D392="gba","GBA",IF(AND(AE392&gt;=1000000,AE392&lt;10000000),"1",IF(AE392&gt;=500000,"2",IF(AE392&gt;=100000,"3",IF(AE392&gt;=50000,"4",IF(AE392&gt;=10000,"5",IF(AE392&gt;=5000,"6","7"))))))))</f>
        <v>7</v>
      </c>
      <c r="AL392" s="77">
        <f t="shared" ref="AL392:AL455" si="142">IF(OR(Z392="",AA392=""),"",RATE(8.94,,-AA392,Z392)*100)</f>
        <v>0.85939119241909678</v>
      </c>
      <c r="AM392" s="78">
        <f t="shared" ref="AM392:AM455" si="143">IF(OR(AA392="",AB392=""),"",RATE(10.52,,-AB392,AA392)*100)</f>
        <v>1.6237801695897094</v>
      </c>
      <c r="AN392" s="78">
        <f t="shared" ref="AN392:AN455" si="144">IF(OR(AB392="",AC392=""),"",RATE(10.56,,-AC392,AB392)*100)</f>
        <v>1.2729731233738268</v>
      </c>
      <c r="AO392" s="78">
        <f t="shared" ref="AO392:AO455" si="145">IF(OR(AC392="",AD392=""),"",RATE(10,,-AD392,AC392)*100)</f>
        <v>2.4854044045155828</v>
      </c>
      <c r="AP392" s="79">
        <f t="shared" ref="AP392:AP455" si="146">IF(OR(AD392="",AE392=""),"",RATE(10,,-AE392,AD392)*100)</f>
        <v>0.73962675053217541</v>
      </c>
      <c r="AQ392" s="1" t="str">
        <f t="shared" ref="AQ392:AQ455" si="147">CONCATENATE(D392,AF392)</f>
        <v>Pampeana6</v>
      </c>
      <c r="AR392" s="1" t="str">
        <f t="shared" ref="AR392:AR455" si="148">CONCATENATE(C392,AF392)</f>
        <v>Buenos Aires6</v>
      </c>
      <c r="AS392" s="1" t="str">
        <f t="shared" ref="AS392:AS455" si="149">IF(AF392="GBA","GBA",IF(AF392&lt;"3","Grandes",IF(AF392="7","Pequeñas","Intermedias")))</f>
        <v>Intermedias</v>
      </c>
      <c r="AT392" s="1" t="str">
        <f t="shared" ref="AT392:AT455" si="150">IF(D392="GBA","GBA",IF(D392="Comahue","Comahue",IF(D392="Patagonia","Patagonia",IF(D392="Pampeana","Pampeana","Resto Extra Pampeana"))))</f>
        <v>Pampeana</v>
      </c>
      <c r="AU392" s="1" t="str">
        <f t="shared" si="131"/>
        <v>IntermediasPampeana</v>
      </c>
    </row>
    <row r="393" spans="1:47" x14ac:dyDescent="0.25">
      <c r="A393" s="5" t="s">
        <v>1201</v>
      </c>
      <c r="B393" s="6" t="s">
        <v>760</v>
      </c>
      <c r="C393" s="6" t="s">
        <v>753</v>
      </c>
      <c r="D393" s="3" t="str">
        <f>VLOOKUP(C393,Regiones!B$4:C$27,2)</f>
        <v>Patagonia</v>
      </c>
      <c r="E393" s="16"/>
      <c r="F393" s="16"/>
      <c r="G393" s="16" t="s">
        <v>4</v>
      </c>
      <c r="H393" s="16" t="s">
        <v>4</v>
      </c>
      <c r="I393" s="16" t="s">
        <v>203</v>
      </c>
      <c r="J393" s="16" t="s">
        <v>21</v>
      </c>
      <c r="K393" s="58"/>
      <c r="L393" s="4" t="s">
        <v>21</v>
      </c>
      <c r="M393" s="289">
        <v>10</v>
      </c>
      <c r="N393" s="281" t="str">
        <f t="shared" si="132"/>
        <v>C10</v>
      </c>
      <c r="O393" s="282" t="str">
        <f>VLOOKUP(N393,'Adicional - Op 1'!$A$3:$B$79,2)</f>
        <v>C</v>
      </c>
      <c r="P393" s="293" t="str">
        <f t="shared" si="133"/>
        <v>C</v>
      </c>
      <c r="Q393" s="294" t="str">
        <f t="shared" si="134"/>
        <v>C10</v>
      </c>
      <c r="R393" s="282" t="str">
        <f>IF(OR(Q393='Adicional - Op 2'!$A$6,Q393='Adicional - Op 2'!$A$7, Q393='Adicional - Op 2'!$A$8,Q393='Adicional - Op 2'!$A$9,Q393='Adicional - Op 2'!$A$10,Q393='Adicional - Op 2'!$A$11,Q393='Adicional - Op 2'!$A$12,Q393='Adicional - Op 2'!$A$13,Q393='Adicional - Op 2'!$A$14), "A", "")</f>
        <v/>
      </c>
      <c r="S393" s="282" t="str">
        <f>IF(OR(Q393='Adicional - Op 2'!$A$15,Q393='Adicional - Op 2'!$A$16,Q393='Adicional - Op 2'!$A$17,Q393='Adicional - Op 2'!$A$18,Q393='Adicional - Op 2'!$A$19,Q393='Adicional - Op 2'!$A$20,Q393='Adicional - Op 2'!$A$21,Q393='Adicional - Op 2'!$A$22,Q393='Adicional - Op 2'!$A$23,Q393='Adicional - Op 2'!$A$24,Q393='Adicional - Op 2'!$A$25,Q393='Adicional - Op 2'!$A$26,Q393='Adicional - Op 2'!$A$27,Q393='Adicional - Op 2'!$A$28,Q393='Adicional - Op 2'!$A$29,Q393='Adicional - Op 2'!$A$30),"B","")</f>
        <v/>
      </c>
      <c r="T393" s="282" t="str">
        <f>IF(OR(Q393='Adicional - Op 2'!$A$31,Q393='Adicional - Op 2'!$A$32,Q393='Adicional - Op 2'!$A$33,Q393='Adicional - Op 2'!$A$34),"C","")</f>
        <v>C</v>
      </c>
      <c r="U393" s="282" t="str">
        <f>IF(OR(Q393='Adicional - Op 2'!$A$35,Q393='Adicional - Op 2'!$A$36,Q393='Adicional - Op 2'!$A$37),"D","")</f>
        <v/>
      </c>
      <c r="V393" s="282" t="str">
        <f>IF(OR(Q393='Adicional - Op 2'!$A$38,Q393='Adicional - Op 2'!$A$39,Q393='Adicional - Op 2'!$A$40,Q393='Adicional - Op 2'!$A$41,Q393='Adicional - Op 2'!$A$42,Q393='Adicional - Op 2'!$A$43),"E","")</f>
        <v/>
      </c>
      <c r="W393" s="282" t="str">
        <f>IF(OR(Q393='Adicional - Op 2'!$A$44,Q393='Adicional - Op 2'!$A$45),"F","")</f>
        <v/>
      </c>
      <c r="X393" s="295" t="str">
        <f t="shared" si="135"/>
        <v>C</v>
      </c>
      <c r="Y393" s="296" t="str">
        <f>IF(P393=X393, "OK", MAL)</f>
        <v>OK</v>
      </c>
      <c r="Z393" s="74">
        <v>7894</v>
      </c>
      <c r="AA393" s="12">
        <v>6143</v>
      </c>
      <c r="AB393" s="12">
        <v>5114</v>
      </c>
      <c r="AC393" s="12">
        <v>4284</v>
      </c>
      <c r="AD393" s="12">
        <v>3589</v>
      </c>
      <c r="AE393" s="13">
        <v>3649</v>
      </c>
      <c r="AF393" s="70" t="str">
        <f t="shared" si="136"/>
        <v>6</v>
      </c>
      <c r="AG393" s="61" t="str">
        <f t="shared" si="137"/>
        <v>6</v>
      </c>
      <c r="AH393" s="61" t="str">
        <f t="shared" si="138"/>
        <v>6</v>
      </c>
      <c r="AI393" s="61" t="str">
        <f t="shared" si="139"/>
        <v>7</v>
      </c>
      <c r="AJ393" s="61" t="str">
        <f t="shared" si="140"/>
        <v>7</v>
      </c>
      <c r="AK393" s="62" t="str">
        <f t="shared" si="141"/>
        <v>7</v>
      </c>
      <c r="AL393" s="77">
        <f t="shared" si="142"/>
        <v>2.8449723209798865</v>
      </c>
      <c r="AM393" s="78">
        <f t="shared" si="143"/>
        <v>1.7579668922838676</v>
      </c>
      <c r="AN393" s="78">
        <f t="shared" si="144"/>
        <v>1.6911745185555982</v>
      </c>
      <c r="AO393" s="78">
        <f t="shared" si="145"/>
        <v>1.7858951532469924</v>
      </c>
      <c r="AP393" s="79">
        <f t="shared" si="146"/>
        <v>-0.16565808815263691</v>
      </c>
      <c r="AQ393" s="1" t="str">
        <f t="shared" si="147"/>
        <v>Patagonia6</v>
      </c>
      <c r="AR393" s="1" t="str">
        <f t="shared" si="148"/>
        <v>Santa Cruz6</v>
      </c>
      <c r="AS393" s="1" t="str">
        <f t="shared" si="149"/>
        <v>Intermedias</v>
      </c>
      <c r="AT393" s="1" t="str">
        <f t="shared" si="150"/>
        <v>Patagonia</v>
      </c>
      <c r="AU393" s="1" t="str">
        <f t="shared" ref="AU393:AU456" si="151">IF(AS393="Pequeñas","Pequeñas",CONCATENATE(AS393,AT393))</f>
        <v>IntermediasPatagonia</v>
      </c>
    </row>
    <row r="394" spans="1:47" x14ac:dyDescent="0.25">
      <c r="A394" s="5" t="s">
        <v>1202</v>
      </c>
      <c r="B394" s="6" t="s">
        <v>539</v>
      </c>
      <c r="C394" s="6" t="s">
        <v>532</v>
      </c>
      <c r="D394" s="3" t="str">
        <f>VLOOKUP(C394,Regiones!B$4:C$27,2)</f>
        <v>Pampeana</v>
      </c>
      <c r="E394" s="16"/>
      <c r="F394" s="16"/>
      <c r="G394" s="16"/>
      <c r="H394" s="16" t="s">
        <v>4</v>
      </c>
      <c r="I394" s="16" t="s">
        <v>203</v>
      </c>
      <c r="J394" s="16" t="s">
        <v>21</v>
      </c>
      <c r="K394" s="58"/>
      <c r="L394" s="4" t="s">
        <v>21</v>
      </c>
      <c r="M394" s="289">
        <v>10</v>
      </c>
      <c r="N394" s="281" t="str">
        <f t="shared" si="132"/>
        <v>C10</v>
      </c>
      <c r="O394" s="282" t="str">
        <f>VLOOKUP(N394,'Adicional - Op 1'!$A$3:$B$79,2)</f>
        <v>C</v>
      </c>
      <c r="P394" s="293" t="str">
        <f t="shared" si="133"/>
        <v>C</v>
      </c>
      <c r="Q394" s="294" t="str">
        <f t="shared" si="134"/>
        <v>C10</v>
      </c>
      <c r="R394" s="282" t="str">
        <f>IF(OR(Q394='Adicional - Op 2'!$A$6,Q394='Adicional - Op 2'!$A$7, Q394='Adicional - Op 2'!$A$8,Q394='Adicional - Op 2'!$A$9,Q394='Adicional - Op 2'!$A$10,Q394='Adicional - Op 2'!$A$11,Q394='Adicional - Op 2'!$A$12,Q394='Adicional - Op 2'!$A$13,Q394='Adicional - Op 2'!$A$14), "A", "")</f>
        <v/>
      </c>
      <c r="S394" s="282" t="str">
        <f>IF(OR(Q394='Adicional - Op 2'!$A$15,Q394='Adicional - Op 2'!$A$16,Q394='Adicional - Op 2'!$A$17,Q394='Adicional - Op 2'!$A$18,Q394='Adicional - Op 2'!$A$19,Q394='Adicional - Op 2'!$A$20,Q394='Adicional - Op 2'!$A$21,Q394='Adicional - Op 2'!$A$22,Q394='Adicional - Op 2'!$A$23,Q394='Adicional - Op 2'!$A$24,Q394='Adicional - Op 2'!$A$25,Q394='Adicional - Op 2'!$A$26,Q394='Adicional - Op 2'!$A$27,Q394='Adicional - Op 2'!$A$28,Q394='Adicional - Op 2'!$A$29,Q394='Adicional - Op 2'!$A$30),"B","")</f>
        <v/>
      </c>
      <c r="T394" s="282" t="str">
        <f>IF(OR(Q394='Adicional - Op 2'!$A$31,Q394='Adicional - Op 2'!$A$32,Q394='Adicional - Op 2'!$A$33,Q394='Adicional - Op 2'!$A$34),"C","")</f>
        <v>C</v>
      </c>
      <c r="U394" s="282" t="str">
        <f>IF(OR(Q394='Adicional - Op 2'!$A$35,Q394='Adicional - Op 2'!$A$36,Q394='Adicional - Op 2'!$A$37),"D","")</f>
        <v/>
      </c>
      <c r="V394" s="282" t="str">
        <f>IF(OR(Q394='Adicional - Op 2'!$A$38,Q394='Adicional - Op 2'!$A$39,Q394='Adicional - Op 2'!$A$40,Q394='Adicional - Op 2'!$A$41,Q394='Adicional - Op 2'!$A$42,Q394='Adicional - Op 2'!$A$43),"E","")</f>
        <v/>
      </c>
      <c r="W394" s="282" t="str">
        <f>IF(OR(Q394='Adicional - Op 2'!$A$44,Q394='Adicional - Op 2'!$A$45),"F","")</f>
        <v/>
      </c>
      <c r="X394" s="295" t="str">
        <f t="shared" si="135"/>
        <v>C</v>
      </c>
      <c r="Y394" s="296" t="str">
        <f>IF(P394=X394, "OK", MAL)</f>
        <v>OK</v>
      </c>
      <c r="Z394" s="73">
        <v>7878</v>
      </c>
      <c r="AA394" s="17">
        <v>5953</v>
      </c>
      <c r="AB394" s="17">
        <v>4373</v>
      </c>
      <c r="AC394" s="17">
        <v>2761</v>
      </c>
      <c r="AD394" s="17">
        <v>1533</v>
      </c>
      <c r="AE394" s="20">
        <v>709</v>
      </c>
      <c r="AF394" s="70" t="str">
        <f t="shared" si="136"/>
        <v>6</v>
      </c>
      <c r="AG394" s="61" t="str">
        <f t="shared" si="137"/>
        <v>6</v>
      </c>
      <c r="AH394" s="61" t="str">
        <f t="shared" si="138"/>
        <v>7</v>
      </c>
      <c r="AI394" s="61" t="str">
        <f t="shared" si="139"/>
        <v>7</v>
      </c>
      <c r="AJ394" s="61" t="str">
        <f t="shared" si="140"/>
        <v>7</v>
      </c>
      <c r="AK394" s="62" t="str">
        <f t="shared" si="141"/>
        <v>7</v>
      </c>
      <c r="AL394" s="77">
        <f t="shared" si="142"/>
        <v>3.1836172831172016</v>
      </c>
      <c r="AM394" s="78">
        <f t="shared" si="143"/>
        <v>2.9754026032230283</v>
      </c>
      <c r="AN394" s="78">
        <f t="shared" si="144"/>
        <v>4.4509087012468367</v>
      </c>
      <c r="AO394" s="78">
        <f t="shared" si="145"/>
        <v>6.0601959550399203</v>
      </c>
      <c r="AP394" s="79">
        <f t="shared" si="146"/>
        <v>8.0163734035912704</v>
      </c>
      <c r="AQ394" s="1" t="str">
        <f t="shared" si="147"/>
        <v>Pampeana6</v>
      </c>
      <c r="AR394" s="1" t="str">
        <f t="shared" si="148"/>
        <v>La Pampa6</v>
      </c>
      <c r="AS394" s="1" t="str">
        <f t="shared" si="149"/>
        <v>Intermedias</v>
      </c>
      <c r="AT394" s="1" t="str">
        <f t="shared" si="150"/>
        <v>Pampeana</v>
      </c>
      <c r="AU394" s="1" t="str">
        <f t="shared" si="151"/>
        <v>IntermediasPampeana</v>
      </c>
    </row>
    <row r="395" spans="1:47" x14ac:dyDescent="0.25">
      <c r="A395" s="5" t="s">
        <v>1296</v>
      </c>
      <c r="B395" s="6" t="s">
        <v>11</v>
      </c>
      <c r="C395" s="6" t="s">
        <v>582</v>
      </c>
      <c r="D395" s="3" t="str">
        <f>VLOOKUP(C395,Regiones!B$4:C$27,2)</f>
        <v>Cuyo</v>
      </c>
      <c r="E395" s="16"/>
      <c r="F395" s="16"/>
      <c r="G395" s="16"/>
      <c r="H395" s="16" t="s">
        <v>4</v>
      </c>
      <c r="I395" s="16" t="s">
        <v>203</v>
      </c>
      <c r="J395" s="16" t="s">
        <v>21</v>
      </c>
      <c r="K395" s="58"/>
      <c r="L395" s="4" t="s">
        <v>21</v>
      </c>
      <c r="M395" s="289">
        <v>10</v>
      </c>
      <c r="N395" s="281" t="str">
        <f t="shared" si="132"/>
        <v>C10</v>
      </c>
      <c r="O395" s="282" t="str">
        <f>VLOOKUP(N395,'Adicional - Op 1'!$A$3:$B$79,2)</f>
        <v>C</v>
      </c>
      <c r="P395" s="293" t="str">
        <f t="shared" si="133"/>
        <v>C</v>
      </c>
      <c r="Q395" s="294" t="str">
        <f t="shared" si="134"/>
        <v>C10</v>
      </c>
      <c r="R395" s="282" t="str">
        <f>IF(OR(Q395='Adicional - Op 2'!$A$6,Q395='Adicional - Op 2'!$A$7, Q395='Adicional - Op 2'!$A$8,Q395='Adicional - Op 2'!$A$9,Q395='Adicional - Op 2'!$A$10,Q395='Adicional - Op 2'!$A$11,Q395='Adicional - Op 2'!$A$12,Q395='Adicional - Op 2'!$A$13,Q395='Adicional - Op 2'!$A$14), "A", "")</f>
        <v/>
      </c>
      <c r="S395" s="282" t="str">
        <f>IF(OR(Q395='Adicional - Op 2'!$A$15,Q395='Adicional - Op 2'!$A$16,Q395='Adicional - Op 2'!$A$17,Q395='Adicional - Op 2'!$A$18,Q395='Adicional - Op 2'!$A$19,Q395='Adicional - Op 2'!$A$20,Q395='Adicional - Op 2'!$A$21,Q395='Adicional - Op 2'!$A$22,Q395='Adicional - Op 2'!$A$23,Q395='Adicional - Op 2'!$A$24,Q395='Adicional - Op 2'!$A$25,Q395='Adicional - Op 2'!$A$26,Q395='Adicional - Op 2'!$A$27,Q395='Adicional - Op 2'!$A$28,Q395='Adicional - Op 2'!$A$29,Q395='Adicional - Op 2'!$A$30),"B","")</f>
        <v/>
      </c>
      <c r="T395" s="282" t="str">
        <f>IF(OR(Q395='Adicional - Op 2'!$A$31,Q395='Adicional - Op 2'!$A$32,Q395='Adicional - Op 2'!$A$33,Q395='Adicional - Op 2'!$A$34),"C","")</f>
        <v>C</v>
      </c>
      <c r="U395" s="282" t="str">
        <f>IF(OR(Q395='Adicional - Op 2'!$A$35,Q395='Adicional - Op 2'!$A$36,Q395='Adicional - Op 2'!$A$37),"D","")</f>
        <v/>
      </c>
      <c r="V395" s="282" t="str">
        <f>IF(OR(Q395='Adicional - Op 2'!$A$38,Q395='Adicional - Op 2'!$A$39,Q395='Adicional - Op 2'!$A$40,Q395='Adicional - Op 2'!$A$41,Q395='Adicional - Op 2'!$A$42,Q395='Adicional - Op 2'!$A$43),"E","")</f>
        <v/>
      </c>
      <c r="W395" s="282" t="str">
        <f>IF(OR(Q395='Adicional - Op 2'!$A$44,Q395='Adicional - Op 2'!$A$45),"F","")</f>
        <v/>
      </c>
      <c r="X395" s="295" t="str">
        <f t="shared" si="135"/>
        <v>C</v>
      </c>
      <c r="Y395" s="296" t="str">
        <f>IF(P395=X395, "OK", MAL)</f>
        <v>OK</v>
      </c>
      <c r="Z395" s="73">
        <v>7872</v>
      </c>
      <c r="AA395" s="17">
        <v>7059</v>
      </c>
      <c r="AB395" s="17">
        <v>5575</v>
      </c>
      <c r="AC395" s="17">
        <v>4613</v>
      </c>
      <c r="AD395" s="17">
        <v>3533</v>
      </c>
      <c r="AE395" s="20">
        <v>2920</v>
      </c>
      <c r="AF395" s="70" t="str">
        <f t="shared" si="136"/>
        <v>6</v>
      </c>
      <c r="AG395" s="61" t="str">
        <f t="shared" si="137"/>
        <v>6</v>
      </c>
      <c r="AH395" s="61" t="str">
        <f t="shared" si="138"/>
        <v>6</v>
      </c>
      <c r="AI395" s="61" t="str">
        <f t="shared" si="139"/>
        <v>7</v>
      </c>
      <c r="AJ395" s="61" t="str">
        <f t="shared" si="140"/>
        <v>7</v>
      </c>
      <c r="AK395" s="62" t="str">
        <f t="shared" si="141"/>
        <v>7</v>
      </c>
      <c r="AL395" s="77">
        <f t="shared" si="142"/>
        <v>1.2268016004797593</v>
      </c>
      <c r="AM395" s="78">
        <f t="shared" si="143"/>
        <v>2.2688059617256493</v>
      </c>
      <c r="AN395" s="78">
        <f t="shared" si="144"/>
        <v>1.8098756317084008</v>
      </c>
      <c r="AO395" s="78">
        <f t="shared" si="145"/>
        <v>2.7032014835223031</v>
      </c>
      <c r="AP395" s="79">
        <f t="shared" si="146"/>
        <v>1.9239106816146336</v>
      </c>
      <c r="AQ395" s="1" t="str">
        <f t="shared" si="147"/>
        <v>Cuyo6</v>
      </c>
      <c r="AR395" s="1" t="str">
        <f t="shared" si="148"/>
        <v>Mendoza6</v>
      </c>
      <c r="AS395" s="1" t="str">
        <f t="shared" si="149"/>
        <v>Intermedias</v>
      </c>
      <c r="AT395" s="1" t="str">
        <f t="shared" si="150"/>
        <v>Resto Extra Pampeana</v>
      </c>
      <c r="AU395" s="1" t="str">
        <f t="shared" si="151"/>
        <v>IntermediasResto Extra Pampeana</v>
      </c>
    </row>
    <row r="396" spans="1:47" x14ac:dyDescent="0.25">
      <c r="A396" s="60" t="s">
        <v>1326</v>
      </c>
      <c r="B396" s="9" t="s">
        <v>511</v>
      </c>
      <c r="C396" s="9" t="s">
        <v>506</v>
      </c>
      <c r="D396" s="3" t="str">
        <f>VLOOKUP(C396,Regiones!B$4:C$27,2)</f>
        <v>Noroeste</v>
      </c>
      <c r="E396" s="10"/>
      <c r="F396" s="10"/>
      <c r="G396" s="10"/>
      <c r="H396" s="10" t="s">
        <v>4</v>
      </c>
      <c r="I396" s="10" t="s">
        <v>203</v>
      </c>
      <c r="J396" s="10" t="s">
        <v>21</v>
      </c>
      <c r="K396" s="58"/>
      <c r="L396" s="11" t="s">
        <v>21</v>
      </c>
      <c r="M396" s="289">
        <v>10</v>
      </c>
      <c r="N396" s="281" t="str">
        <f t="shared" si="132"/>
        <v>C10</v>
      </c>
      <c r="O396" s="282" t="str">
        <f>VLOOKUP(N396,'Adicional - Op 1'!$A$3:$B$79,2)</f>
        <v>C</v>
      </c>
      <c r="P396" s="293" t="str">
        <f t="shared" si="133"/>
        <v>C</v>
      </c>
      <c r="Q396" s="294" t="str">
        <f t="shared" si="134"/>
        <v>C10</v>
      </c>
      <c r="R396" s="282" t="str">
        <f>IF(OR(Q396='Adicional - Op 2'!$A$6,Q396='Adicional - Op 2'!$A$7, Q396='Adicional - Op 2'!$A$8,Q396='Adicional - Op 2'!$A$9,Q396='Adicional - Op 2'!$A$10,Q396='Adicional - Op 2'!$A$11,Q396='Adicional - Op 2'!$A$12,Q396='Adicional - Op 2'!$A$13,Q396='Adicional - Op 2'!$A$14), "A", "")</f>
        <v/>
      </c>
      <c r="S396" s="282" t="str">
        <f>IF(OR(Q396='Adicional - Op 2'!$A$15,Q396='Adicional - Op 2'!$A$16,Q396='Adicional - Op 2'!$A$17,Q396='Adicional - Op 2'!$A$18,Q396='Adicional - Op 2'!$A$19,Q396='Adicional - Op 2'!$A$20,Q396='Adicional - Op 2'!$A$21,Q396='Adicional - Op 2'!$A$22,Q396='Adicional - Op 2'!$A$23,Q396='Adicional - Op 2'!$A$24,Q396='Adicional - Op 2'!$A$25,Q396='Adicional - Op 2'!$A$26,Q396='Adicional - Op 2'!$A$27,Q396='Adicional - Op 2'!$A$28,Q396='Adicional - Op 2'!$A$29,Q396='Adicional - Op 2'!$A$30),"B","")</f>
        <v/>
      </c>
      <c r="T396" s="282" t="str">
        <f>IF(OR(Q396='Adicional - Op 2'!$A$31,Q396='Adicional - Op 2'!$A$32,Q396='Adicional - Op 2'!$A$33,Q396='Adicional - Op 2'!$A$34),"C","")</f>
        <v>C</v>
      </c>
      <c r="U396" s="282" t="str">
        <f>IF(OR(Q396='Adicional - Op 2'!$A$35,Q396='Adicional - Op 2'!$A$36,Q396='Adicional - Op 2'!$A$37),"D","")</f>
        <v/>
      </c>
      <c r="V396" s="282" t="str">
        <f>IF(OR(Q396='Adicional - Op 2'!$A$38,Q396='Adicional - Op 2'!$A$39,Q396='Adicional - Op 2'!$A$40,Q396='Adicional - Op 2'!$A$41,Q396='Adicional - Op 2'!$A$42,Q396='Adicional - Op 2'!$A$43),"E","")</f>
        <v/>
      </c>
      <c r="W396" s="282" t="str">
        <f>IF(OR(Q396='Adicional - Op 2'!$A$44,Q396='Adicional - Op 2'!$A$45),"F","")</f>
        <v/>
      </c>
      <c r="X396" s="295" t="str">
        <f t="shared" si="135"/>
        <v>C</v>
      </c>
      <c r="Y396" s="296" t="str">
        <f>IF(P396=X396, "OK", MAL)</f>
        <v>OK</v>
      </c>
      <c r="Z396" s="74">
        <v>7871</v>
      </c>
      <c r="AA396" s="12">
        <v>4723</v>
      </c>
      <c r="AB396" s="12">
        <v>3926</v>
      </c>
      <c r="AC396" s="12">
        <v>3174</v>
      </c>
      <c r="AD396" s="12">
        <v>8000</v>
      </c>
      <c r="AE396" s="13">
        <v>7500</v>
      </c>
      <c r="AF396" s="70" t="str">
        <f t="shared" si="136"/>
        <v>6</v>
      </c>
      <c r="AG396" s="61" t="str">
        <f t="shared" si="137"/>
        <v>7</v>
      </c>
      <c r="AH396" s="61" t="str">
        <f t="shared" si="138"/>
        <v>7</v>
      </c>
      <c r="AI396" s="61" t="str">
        <f t="shared" si="139"/>
        <v>7</v>
      </c>
      <c r="AJ396" s="61" t="str">
        <f t="shared" si="140"/>
        <v>6</v>
      </c>
      <c r="AK396" s="62" t="str">
        <f t="shared" si="141"/>
        <v>6</v>
      </c>
      <c r="AL396" s="77">
        <f t="shared" si="142"/>
        <v>5.8793293978944581</v>
      </c>
      <c r="AM396" s="78">
        <f t="shared" si="143"/>
        <v>1.7723973280636331</v>
      </c>
      <c r="AN396" s="78">
        <f t="shared" si="144"/>
        <v>2.0339354175104929</v>
      </c>
      <c r="AO396" s="78">
        <f t="shared" si="145"/>
        <v>-8.8300548446997151</v>
      </c>
      <c r="AP396" s="79">
        <f t="shared" si="146"/>
        <v>0.64747230925556198</v>
      </c>
      <c r="AQ396" s="1" t="str">
        <f t="shared" si="147"/>
        <v>Noroeste6</v>
      </c>
      <c r="AR396" s="1" t="str">
        <f t="shared" si="148"/>
        <v>Tucumán6</v>
      </c>
      <c r="AS396" s="1" t="str">
        <f t="shared" si="149"/>
        <v>Intermedias</v>
      </c>
      <c r="AT396" s="1" t="str">
        <f t="shared" si="150"/>
        <v>Resto Extra Pampeana</v>
      </c>
      <c r="AU396" s="1" t="str">
        <f t="shared" si="151"/>
        <v>IntermediasResto Extra Pampeana</v>
      </c>
    </row>
    <row r="397" spans="1:47" x14ac:dyDescent="0.25">
      <c r="A397" s="5" t="s">
        <v>1310</v>
      </c>
      <c r="B397" s="6" t="s">
        <v>408</v>
      </c>
      <c r="C397" s="6" t="s">
        <v>582</v>
      </c>
      <c r="D397" s="3" t="str">
        <f>VLOOKUP(C397,Regiones!B$4:C$27,2)</f>
        <v>Cuyo</v>
      </c>
      <c r="E397" s="16"/>
      <c r="F397" s="16"/>
      <c r="G397" s="16"/>
      <c r="H397" s="16" t="s">
        <v>4</v>
      </c>
      <c r="I397" s="16" t="s">
        <v>203</v>
      </c>
      <c r="J397" s="16" t="s">
        <v>21</v>
      </c>
      <c r="K397" s="58"/>
      <c r="L397" s="4" t="s">
        <v>21</v>
      </c>
      <c r="M397" s="289">
        <v>10</v>
      </c>
      <c r="N397" s="281" t="str">
        <f t="shared" si="132"/>
        <v>C10</v>
      </c>
      <c r="O397" s="282" t="str">
        <f>VLOOKUP(N397,'Adicional - Op 1'!$A$3:$B$79,2)</f>
        <v>C</v>
      </c>
      <c r="P397" s="293" t="str">
        <f t="shared" si="133"/>
        <v>C</v>
      </c>
      <c r="Q397" s="294" t="str">
        <f t="shared" si="134"/>
        <v>C10</v>
      </c>
      <c r="R397" s="282" t="str">
        <f>IF(OR(Q397='Adicional - Op 2'!$A$6,Q397='Adicional - Op 2'!$A$7, Q397='Adicional - Op 2'!$A$8,Q397='Adicional - Op 2'!$A$9,Q397='Adicional - Op 2'!$A$10,Q397='Adicional - Op 2'!$A$11,Q397='Adicional - Op 2'!$A$12,Q397='Adicional - Op 2'!$A$13,Q397='Adicional - Op 2'!$A$14), "A", "")</f>
        <v/>
      </c>
      <c r="S397" s="282" t="str">
        <f>IF(OR(Q397='Adicional - Op 2'!$A$15,Q397='Adicional - Op 2'!$A$16,Q397='Adicional - Op 2'!$A$17,Q397='Adicional - Op 2'!$A$18,Q397='Adicional - Op 2'!$A$19,Q397='Adicional - Op 2'!$A$20,Q397='Adicional - Op 2'!$A$21,Q397='Adicional - Op 2'!$A$22,Q397='Adicional - Op 2'!$A$23,Q397='Adicional - Op 2'!$A$24,Q397='Adicional - Op 2'!$A$25,Q397='Adicional - Op 2'!$A$26,Q397='Adicional - Op 2'!$A$27,Q397='Adicional - Op 2'!$A$28,Q397='Adicional - Op 2'!$A$29,Q397='Adicional - Op 2'!$A$30),"B","")</f>
        <v/>
      </c>
      <c r="T397" s="282" t="str">
        <f>IF(OR(Q397='Adicional - Op 2'!$A$31,Q397='Adicional - Op 2'!$A$32,Q397='Adicional - Op 2'!$A$33,Q397='Adicional - Op 2'!$A$34),"C","")</f>
        <v>C</v>
      </c>
      <c r="U397" s="282" t="str">
        <f>IF(OR(Q397='Adicional - Op 2'!$A$35,Q397='Adicional - Op 2'!$A$36,Q397='Adicional - Op 2'!$A$37),"D","")</f>
        <v/>
      </c>
      <c r="V397" s="282" t="str">
        <f>IF(OR(Q397='Adicional - Op 2'!$A$38,Q397='Adicional - Op 2'!$A$39,Q397='Adicional - Op 2'!$A$40,Q397='Adicional - Op 2'!$A$41,Q397='Adicional - Op 2'!$A$42,Q397='Adicional - Op 2'!$A$43),"E","")</f>
        <v/>
      </c>
      <c r="W397" s="282" t="str">
        <f>IF(OR(Q397='Adicional - Op 2'!$A$44,Q397='Adicional - Op 2'!$A$45),"F","")</f>
        <v/>
      </c>
      <c r="X397" s="295" t="str">
        <f t="shared" si="135"/>
        <v>C</v>
      </c>
      <c r="Y397" s="296" t="str">
        <f>IF(P397=X397, "OK", MAL)</f>
        <v>OK</v>
      </c>
      <c r="Z397" s="73">
        <v>7870</v>
      </c>
      <c r="AA397" s="17">
        <v>7005</v>
      </c>
      <c r="AB397" s="17">
        <v>5584</v>
      </c>
      <c r="AC397" s="17">
        <v>3307</v>
      </c>
      <c r="AD397" s="17">
        <v>2091</v>
      </c>
      <c r="AE397" s="20">
        <v>1345</v>
      </c>
      <c r="AF397" s="70" t="str">
        <f t="shared" si="136"/>
        <v>6</v>
      </c>
      <c r="AG397" s="61" t="str">
        <f t="shared" si="137"/>
        <v>6</v>
      </c>
      <c r="AH397" s="61" t="str">
        <f t="shared" si="138"/>
        <v>6</v>
      </c>
      <c r="AI397" s="61" t="str">
        <f t="shared" si="139"/>
        <v>7</v>
      </c>
      <c r="AJ397" s="61" t="str">
        <f t="shared" si="140"/>
        <v>7</v>
      </c>
      <c r="AK397" s="62" t="str">
        <f t="shared" si="141"/>
        <v>7</v>
      </c>
      <c r="AL397" s="77">
        <f t="shared" si="142"/>
        <v>1.3109104927852651</v>
      </c>
      <c r="AM397" s="78">
        <f t="shared" si="143"/>
        <v>2.1785122881714751</v>
      </c>
      <c r="AN397" s="78">
        <f t="shared" si="144"/>
        <v>5.0859422332777697</v>
      </c>
      <c r="AO397" s="78">
        <f t="shared" si="145"/>
        <v>4.6906789181228365</v>
      </c>
      <c r="AP397" s="79">
        <f t="shared" si="146"/>
        <v>4.511281940162756</v>
      </c>
      <c r="AQ397" s="1" t="str">
        <f t="shared" si="147"/>
        <v>Cuyo6</v>
      </c>
      <c r="AR397" s="1" t="str">
        <f t="shared" si="148"/>
        <v>Mendoza6</v>
      </c>
      <c r="AS397" s="1" t="str">
        <f t="shared" si="149"/>
        <v>Intermedias</v>
      </c>
      <c r="AT397" s="1" t="str">
        <f t="shared" si="150"/>
        <v>Resto Extra Pampeana</v>
      </c>
      <c r="AU397" s="1" t="str">
        <f t="shared" si="151"/>
        <v>IntermediasResto Extra Pampeana</v>
      </c>
    </row>
    <row r="398" spans="1:47" x14ac:dyDescent="0.25">
      <c r="A398" s="60" t="s">
        <v>231</v>
      </c>
      <c r="B398" s="9" t="s">
        <v>228</v>
      </c>
      <c r="C398" s="9" t="s">
        <v>199</v>
      </c>
      <c r="D398" s="3" t="str">
        <f>VLOOKUP(C398,Regiones!B$4:C$27,2)</f>
        <v>Noreste</v>
      </c>
      <c r="E398" s="10"/>
      <c r="F398" s="10"/>
      <c r="G398" s="10"/>
      <c r="H398" s="10" t="s">
        <v>4</v>
      </c>
      <c r="I398" s="10" t="s">
        <v>203</v>
      </c>
      <c r="J398" s="10" t="s">
        <v>6</v>
      </c>
      <c r="K398" s="58"/>
      <c r="L398" s="11" t="s">
        <v>6</v>
      </c>
      <c r="M398" s="289">
        <v>10</v>
      </c>
      <c r="N398" s="281" t="str">
        <f t="shared" si="132"/>
        <v>F10</v>
      </c>
      <c r="O398" s="282" t="str">
        <f>VLOOKUP(N398,'Adicional - Op 1'!$A$3:$B$79,2)</f>
        <v>F</v>
      </c>
      <c r="P398" s="293" t="str">
        <f t="shared" si="133"/>
        <v>F</v>
      </c>
      <c r="Q398" s="294" t="str">
        <f t="shared" si="134"/>
        <v>F10</v>
      </c>
      <c r="R398" s="282" t="str">
        <f>IF(OR(Q398='Adicional - Op 2'!$A$6,Q398='Adicional - Op 2'!$A$7, Q398='Adicional - Op 2'!$A$8,Q398='Adicional - Op 2'!$A$9,Q398='Adicional - Op 2'!$A$10,Q398='Adicional - Op 2'!$A$11,Q398='Adicional - Op 2'!$A$12,Q398='Adicional - Op 2'!$A$13,Q398='Adicional - Op 2'!$A$14), "A", "")</f>
        <v/>
      </c>
      <c r="S398" s="282" t="str">
        <f>IF(OR(Q398='Adicional - Op 2'!$A$15,Q398='Adicional - Op 2'!$A$16,Q398='Adicional - Op 2'!$A$17,Q398='Adicional - Op 2'!$A$18,Q398='Adicional - Op 2'!$A$19,Q398='Adicional - Op 2'!$A$20,Q398='Adicional - Op 2'!$A$21,Q398='Adicional - Op 2'!$A$22,Q398='Adicional - Op 2'!$A$23,Q398='Adicional - Op 2'!$A$24,Q398='Adicional - Op 2'!$A$25,Q398='Adicional - Op 2'!$A$26,Q398='Adicional - Op 2'!$A$27,Q398='Adicional - Op 2'!$A$28,Q398='Adicional - Op 2'!$A$29,Q398='Adicional - Op 2'!$A$30),"B","")</f>
        <v/>
      </c>
      <c r="T398" s="282" t="str">
        <f>IF(OR(Q398='Adicional - Op 2'!$A$31,Q398='Adicional - Op 2'!$A$32,Q398='Adicional - Op 2'!$A$33,Q398='Adicional - Op 2'!$A$34),"C","")</f>
        <v/>
      </c>
      <c r="U398" s="282" t="str">
        <f>IF(OR(Q398='Adicional - Op 2'!$A$35,Q398='Adicional - Op 2'!$A$36,Q398='Adicional - Op 2'!$A$37),"D","")</f>
        <v/>
      </c>
      <c r="V398" s="282" t="str">
        <f>IF(OR(Q398='Adicional - Op 2'!$A$38,Q398='Adicional - Op 2'!$A$39,Q398='Adicional - Op 2'!$A$40,Q398='Adicional - Op 2'!$A$41,Q398='Adicional - Op 2'!$A$42,Q398='Adicional - Op 2'!$A$43),"E","")</f>
        <v/>
      </c>
      <c r="W398" s="282" t="str">
        <f>IF(OR(Q398='Adicional - Op 2'!$A$44,Q398='Adicional - Op 2'!$A$45),"F","")</f>
        <v>F</v>
      </c>
      <c r="X398" s="295" t="str">
        <f t="shared" si="135"/>
        <v>F</v>
      </c>
      <c r="Y398" s="296" t="str">
        <f>IF(P398=X398, "OK", MAL)</f>
        <v>OK</v>
      </c>
      <c r="Z398" s="74">
        <v>7813</v>
      </c>
      <c r="AA398" s="12">
        <v>6418</v>
      </c>
      <c r="AB398" s="12">
        <v>3329</v>
      </c>
      <c r="AC398" s="12">
        <v>3234</v>
      </c>
      <c r="AD398" s="12">
        <v>935</v>
      </c>
      <c r="AE398" s="13">
        <v>561</v>
      </c>
      <c r="AF398" s="70" t="str">
        <f t="shared" si="136"/>
        <v>6</v>
      </c>
      <c r="AG398" s="61" t="str">
        <f t="shared" si="137"/>
        <v>6</v>
      </c>
      <c r="AH398" s="61" t="str">
        <f t="shared" si="138"/>
        <v>7</v>
      </c>
      <c r="AI398" s="61" t="str">
        <f t="shared" si="139"/>
        <v>7</v>
      </c>
      <c r="AJ398" s="61" t="str">
        <f t="shared" si="140"/>
        <v>7</v>
      </c>
      <c r="AK398" s="62" t="str">
        <f t="shared" si="141"/>
        <v>7</v>
      </c>
      <c r="AL398" s="77">
        <f t="shared" si="142"/>
        <v>2.2244066940095313</v>
      </c>
      <c r="AM398" s="78">
        <f t="shared" si="143"/>
        <v>6.4386657406465808</v>
      </c>
      <c r="AN398" s="78">
        <f t="shared" si="144"/>
        <v>0.27454472199184765</v>
      </c>
      <c r="AO398" s="78">
        <f t="shared" si="145"/>
        <v>13.212098477923615</v>
      </c>
      <c r="AP398" s="79">
        <f t="shared" si="146"/>
        <v>5.2409779148925564</v>
      </c>
      <c r="AQ398" s="1" t="str">
        <f t="shared" si="147"/>
        <v>Noreste6</v>
      </c>
      <c r="AR398" s="1" t="str">
        <f t="shared" si="148"/>
        <v>Chaco6</v>
      </c>
      <c r="AS398" s="1" t="str">
        <f t="shared" si="149"/>
        <v>Intermedias</v>
      </c>
      <c r="AT398" s="1" t="str">
        <f t="shared" si="150"/>
        <v>Resto Extra Pampeana</v>
      </c>
      <c r="AU398" s="1" t="str">
        <f t="shared" si="151"/>
        <v>IntermediasResto Extra Pampeana</v>
      </c>
    </row>
    <row r="399" spans="1:47" x14ac:dyDescent="0.25">
      <c r="A399" s="21" t="s">
        <v>330</v>
      </c>
      <c r="B399" s="18" t="s">
        <v>311</v>
      </c>
      <c r="C399" s="18" t="s">
        <v>276</v>
      </c>
      <c r="D399" s="3" t="str">
        <f>VLOOKUP(C399,Regiones!B$4:C$27,2)</f>
        <v>Centro</v>
      </c>
      <c r="E399" s="19"/>
      <c r="F399" s="19"/>
      <c r="G399" s="19"/>
      <c r="H399" s="19" t="s">
        <v>4</v>
      </c>
      <c r="I399" s="19" t="s">
        <v>203</v>
      </c>
      <c r="J399" s="19" t="s">
        <v>6</v>
      </c>
      <c r="K399" s="58"/>
      <c r="L399" s="52" t="s">
        <v>6</v>
      </c>
      <c r="M399" s="289">
        <v>10</v>
      </c>
      <c r="N399" s="281" t="str">
        <f t="shared" si="132"/>
        <v>F10</v>
      </c>
      <c r="O399" s="282" t="str">
        <f>VLOOKUP(N399,'Adicional - Op 1'!$A$3:$B$79,2)</f>
        <v>F</v>
      </c>
      <c r="P399" s="293" t="str">
        <f t="shared" si="133"/>
        <v>F</v>
      </c>
      <c r="Q399" s="294" t="str">
        <f t="shared" si="134"/>
        <v>F10</v>
      </c>
      <c r="R399" s="282" t="str">
        <f>IF(OR(Q399='Adicional - Op 2'!$A$6,Q399='Adicional - Op 2'!$A$7, Q399='Adicional - Op 2'!$A$8,Q399='Adicional - Op 2'!$A$9,Q399='Adicional - Op 2'!$A$10,Q399='Adicional - Op 2'!$A$11,Q399='Adicional - Op 2'!$A$12,Q399='Adicional - Op 2'!$A$13,Q399='Adicional - Op 2'!$A$14), "A", "")</f>
        <v/>
      </c>
      <c r="S399" s="282" t="str">
        <f>IF(OR(Q399='Adicional - Op 2'!$A$15,Q399='Adicional - Op 2'!$A$16,Q399='Adicional - Op 2'!$A$17,Q399='Adicional - Op 2'!$A$18,Q399='Adicional - Op 2'!$A$19,Q399='Adicional - Op 2'!$A$20,Q399='Adicional - Op 2'!$A$21,Q399='Adicional - Op 2'!$A$22,Q399='Adicional - Op 2'!$A$23,Q399='Adicional - Op 2'!$A$24,Q399='Adicional - Op 2'!$A$25,Q399='Adicional - Op 2'!$A$26,Q399='Adicional - Op 2'!$A$27,Q399='Adicional - Op 2'!$A$28,Q399='Adicional - Op 2'!$A$29,Q399='Adicional - Op 2'!$A$30),"B","")</f>
        <v/>
      </c>
      <c r="T399" s="282" t="str">
        <f>IF(OR(Q399='Adicional - Op 2'!$A$31,Q399='Adicional - Op 2'!$A$32,Q399='Adicional - Op 2'!$A$33,Q399='Adicional - Op 2'!$A$34),"C","")</f>
        <v/>
      </c>
      <c r="U399" s="282" t="str">
        <f>IF(OR(Q399='Adicional - Op 2'!$A$35,Q399='Adicional - Op 2'!$A$36,Q399='Adicional - Op 2'!$A$37),"D","")</f>
        <v/>
      </c>
      <c r="V399" s="282" t="str">
        <f>IF(OR(Q399='Adicional - Op 2'!$A$38,Q399='Adicional - Op 2'!$A$39,Q399='Adicional - Op 2'!$A$40,Q399='Adicional - Op 2'!$A$41,Q399='Adicional - Op 2'!$A$42,Q399='Adicional - Op 2'!$A$43),"E","")</f>
        <v/>
      </c>
      <c r="W399" s="282" t="str">
        <f>IF(OR(Q399='Adicional - Op 2'!$A$44,Q399='Adicional - Op 2'!$A$45),"F","")</f>
        <v>F</v>
      </c>
      <c r="X399" s="295" t="str">
        <f t="shared" si="135"/>
        <v>F</v>
      </c>
      <c r="Y399" s="296" t="str">
        <f>IF(P399=X399, "OK", MAL)</f>
        <v>OK</v>
      </c>
      <c r="Z399" s="73">
        <v>7795</v>
      </c>
      <c r="AA399" s="17">
        <v>5888</v>
      </c>
      <c r="AB399" s="17">
        <v>4557</v>
      </c>
      <c r="AC399" s="17">
        <v>3478</v>
      </c>
      <c r="AD399" s="17">
        <v>2310</v>
      </c>
      <c r="AE399" s="20">
        <v>1556</v>
      </c>
      <c r="AF399" s="70" t="str">
        <f t="shared" si="136"/>
        <v>6</v>
      </c>
      <c r="AG399" s="61" t="str">
        <f t="shared" si="137"/>
        <v>6</v>
      </c>
      <c r="AH399" s="61" t="str">
        <f t="shared" si="138"/>
        <v>7</v>
      </c>
      <c r="AI399" s="61" t="str">
        <f t="shared" si="139"/>
        <v>7</v>
      </c>
      <c r="AJ399" s="61" t="str">
        <f t="shared" si="140"/>
        <v>7</v>
      </c>
      <c r="AK399" s="62" t="str">
        <f t="shared" si="141"/>
        <v>7</v>
      </c>
      <c r="AL399" s="77">
        <f t="shared" si="142"/>
        <v>3.1880881011096482</v>
      </c>
      <c r="AM399" s="78">
        <f t="shared" si="143"/>
        <v>2.4657635546616765</v>
      </c>
      <c r="AN399" s="78">
        <f t="shared" si="144"/>
        <v>2.5917970953776477</v>
      </c>
      <c r="AO399" s="78">
        <f t="shared" si="145"/>
        <v>4.1769791166375336</v>
      </c>
      <c r="AP399" s="79">
        <f t="shared" si="146"/>
        <v>4.0303928994826359</v>
      </c>
      <c r="AQ399" s="1" t="str">
        <f t="shared" si="147"/>
        <v>Centro6</v>
      </c>
      <c r="AR399" s="1" t="str">
        <f t="shared" si="148"/>
        <v>Córdoba6</v>
      </c>
      <c r="AS399" s="1" t="str">
        <f t="shared" si="149"/>
        <v>Intermedias</v>
      </c>
      <c r="AT399" s="1" t="str">
        <f t="shared" si="150"/>
        <v>Resto Extra Pampeana</v>
      </c>
      <c r="AU399" s="1" t="str">
        <f t="shared" si="151"/>
        <v>IntermediasResto Extra Pampeana</v>
      </c>
    </row>
    <row r="400" spans="1:47" x14ac:dyDescent="0.25">
      <c r="A400" s="60" t="s">
        <v>610</v>
      </c>
      <c r="B400" s="9" t="s">
        <v>610</v>
      </c>
      <c r="C400" s="9" t="s">
        <v>604</v>
      </c>
      <c r="D400" s="3" t="str">
        <f>VLOOKUP(C400,Regiones!B$4:C$27,2)</f>
        <v>Noreste</v>
      </c>
      <c r="E400" s="10"/>
      <c r="F400" s="10"/>
      <c r="G400" s="10"/>
      <c r="H400" s="44"/>
      <c r="I400" s="19" t="s">
        <v>203</v>
      </c>
      <c r="J400" s="10" t="s">
        <v>6</v>
      </c>
      <c r="K400" s="58"/>
      <c r="L400" s="11" t="s">
        <v>6</v>
      </c>
      <c r="M400" s="289">
        <v>10</v>
      </c>
      <c r="N400" s="281" t="str">
        <f t="shared" si="132"/>
        <v>F10</v>
      </c>
      <c r="O400" s="282" t="str">
        <f>VLOOKUP(N400,'Adicional - Op 1'!$A$3:$B$79,2)</f>
        <v>F</v>
      </c>
      <c r="P400" s="293" t="str">
        <f t="shared" si="133"/>
        <v>F</v>
      </c>
      <c r="Q400" s="294" t="str">
        <f t="shared" si="134"/>
        <v>F10</v>
      </c>
      <c r="R400" s="282" t="str">
        <f>IF(OR(Q400='Adicional - Op 2'!$A$6,Q400='Adicional - Op 2'!$A$7, Q400='Adicional - Op 2'!$A$8,Q400='Adicional - Op 2'!$A$9,Q400='Adicional - Op 2'!$A$10,Q400='Adicional - Op 2'!$A$11,Q400='Adicional - Op 2'!$A$12,Q400='Adicional - Op 2'!$A$13,Q400='Adicional - Op 2'!$A$14), "A", "")</f>
        <v/>
      </c>
      <c r="S400" s="282" t="str">
        <f>IF(OR(Q400='Adicional - Op 2'!$A$15,Q400='Adicional - Op 2'!$A$16,Q400='Adicional - Op 2'!$A$17,Q400='Adicional - Op 2'!$A$18,Q400='Adicional - Op 2'!$A$19,Q400='Adicional - Op 2'!$A$20,Q400='Adicional - Op 2'!$A$21,Q400='Adicional - Op 2'!$A$22,Q400='Adicional - Op 2'!$A$23,Q400='Adicional - Op 2'!$A$24,Q400='Adicional - Op 2'!$A$25,Q400='Adicional - Op 2'!$A$26,Q400='Adicional - Op 2'!$A$27,Q400='Adicional - Op 2'!$A$28,Q400='Adicional - Op 2'!$A$29,Q400='Adicional - Op 2'!$A$30),"B","")</f>
        <v/>
      </c>
      <c r="T400" s="282" t="str">
        <f>IF(OR(Q400='Adicional - Op 2'!$A$31,Q400='Adicional - Op 2'!$A$32,Q400='Adicional - Op 2'!$A$33,Q400='Adicional - Op 2'!$A$34),"C","")</f>
        <v/>
      </c>
      <c r="U400" s="282" t="str">
        <f>IF(OR(Q400='Adicional - Op 2'!$A$35,Q400='Adicional - Op 2'!$A$36,Q400='Adicional - Op 2'!$A$37),"D","")</f>
        <v/>
      </c>
      <c r="V400" s="282" t="str">
        <f>IF(OR(Q400='Adicional - Op 2'!$A$38,Q400='Adicional - Op 2'!$A$39,Q400='Adicional - Op 2'!$A$40,Q400='Adicional - Op 2'!$A$41,Q400='Adicional - Op 2'!$A$42,Q400='Adicional - Op 2'!$A$43),"E","")</f>
        <v/>
      </c>
      <c r="W400" s="282" t="str">
        <f>IF(OR(Q400='Adicional - Op 2'!$A$44,Q400='Adicional - Op 2'!$A$45),"F","")</f>
        <v>F</v>
      </c>
      <c r="X400" s="295" t="str">
        <f t="shared" si="135"/>
        <v>F</v>
      </c>
      <c r="Y400" s="296" t="str">
        <f>IF(P400=X400, "OK", MAL)</f>
        <v>OK</v>
      </c>
      <c r="Z400" s="74">
        <v>7772</v>
      </c>
      <c r="AA400" s="12">
        <v>6312</v>
      </c>
      <c r="AB400" s="12">
        <v>4491</v>
      </c>
      <c r="AC400" s="12">
        <v>3443</v>
      </c>
      <c r="AD400" s="12">
        <v>2332</v>
      </c>
      <c r="AE400" s="13">
        <v>2106</v>
      </c>
      <c r="AF400" s="70" t="str">
        <f t="shared" si="136"/>
        <v>6</v>
      </c>
      <c r="AG400" s="61" t="str">
        <f t="shared" si="137"/>
        <v>6</v>
      </c>
      <c r="AH400" s="61" t="str">
        <f t="shared" si="138"/>
        <v>7</v>
      </c>
      <c r="AI400" s="61" t="str">
        <f t="shared" si="139"/>
        <v>7</v>
      </c>
      <c r="AJ400" s="61" t="str">
        <f t="shared" si="140"/>
        <v>7</v>
      </c>
      <c r="AK400" s="62" t="str">
        <f t="shared" si="141"/>
        <v>7</v>
      </c>
      <c r="AL400" s="77">
        <f t="shared" si="142"/>
        <v>2.354756986699011</v>
      </c>
      <c r="AM400" s="78">
        <f t="shared" si="143"/>
        <v>3.2884368327599494</v>
      </c>
      <c r="AN400" s="78">
        <f t="shared" si="144"/>
        <v>2.548332189979222</v>
      </c>
      <c r="AO400" s="78">
        <f t="shared" si="145"/>
        <v>3.9730652455806528</v>
      </c>
      <c r="AP400" s="79">
        <f t="shared" si="146"/>
        <v>1.0245717055416257</v>
      </c>
      <c r="AQ400" s="1" t="str">
        <f t="shared" si="147"/>
        <v>Noreste6</v>
      </c>
      <c r="AR400" s="1" t="str">
        <f t="shared" si="148"/>
        <v>Misiones6</v>
      </c>
      <c r="AS400" s="1" t="str">
        <f t="shared" si="149"/>
        <v>Intermedias</v>
      </c>
      <c r="AT400" s="1" t="str">
        <f t="shared" si="150"/>
        <v>Resto Extra Pampeana</v>
      </c>
      <c r="AU400" s="1" t="str">
        <f t="shared" si="151"/>
        <v>IntermediasResto Extra Pampeana</v>
      </c>
    </row>
    <row r="401" spans="1:47" x14ac:dyDescent="0.25">
      <c r="A401" s="21" t="s">
        <v>1375</v>
      </c>
      <c r="B401" s="18" t="s">
        <v>324</v>
      </c>
      <c r="C401" s="18" t="s">
        <v>276</v>
      </c>
      <c r="D401" s="3" t="str">
        <f>VLOOKUP(C401,Regiones!B$4:C$27,2)</f>
        <v>Centro</v>
      </c>
      <c r="E401" s="19"/>
      <c r="F401" s="19"/>
      <c r="G401" s="19"/>
      <c r="H401" s="19" t="s">
        <v>4</v>
      </c>
      <c r="I401" s="19" t="s">
        <v>203</v>
      </c>
      <c r="J401" s="19" t="s">
        <v>21</v>
      </c>
      <c r="K401" s="58"/>
      <c r="L401" s="52" t="s">
        <v>21</v>
      </c>
      <c r="M401" s="289">
        <v>10</v>
      </c>
      <c r="N401" s="281" t="str">
        <f t="shared" si="132"/>
        <v>C10</v>
      </c>
      <c r="O401" s="282" t="str">
        <f>VLOOKUP(N401,'Adicional - Op 1'!$A$3:$B$79,2)</f>
        <v>C</v>
      </c>
      <c r="P401" s="293" t="str">
        <f t="shared" si="133"/>
        <v>C</v>
      </c>
      <c r="Q401" s="294" t="str">
        <f t="shared" si="134"/>
        <v>C10</v>
      </c>
      <c r="R401" s="282" t="str">
        <f>IF(OR(Q401='Adicional - Op 2'!$A$6,Q401='Adicional - Op 2'!$A$7, Q401='Adicional - Op 2'!$A$8,Q401='Adicional - Op 2'!$A$9,Q401='Adicional - Op 2'!$A$10,Q401='Adicional - Op 2'!$A$11,Q401='Adicional - Op 2'!$A$12,Q401='Adicional - Op 2'!$A$13,Q401='Adicional - Op 2'!$A$14), "A", "")</f>
        <v/>
      </c>
      <c r="S401" s="282" t="str">
        <f>IF(OR(Q401='Adicional - Op 2'!$A$15,Q401='Adicional - Op 2'!$A$16,Q401='Adicional - Op 2'!$A$17,Q401='Adicional - Op 2'!$A$18,Q401='Adicional - Op 2'!$A$19,Q401='Adicional - Op 2'!$A$20,Q401='Adicional - Op 2'!$A$21,Q401='Adicional - Op 2'!$A$22,Q401='Adicional - Op 2'!$A$23,Q401='Adicional - Op 2'!$A$24,Q401='Adicional - Op 2'!$A$25,Q401='Adicional - Op 2'!$A$26,Q401='Adicional - Op 2'!$A$27,Q401='Adicional - Op 2'!$A$28,Q401='Adicional - Op 2'!$A$29,Q401='Adicional - Op 2'!$A$30),"B","")</f>
        <v/>
      </c>
      <c r="T401" s="282" t="str">
        <f>IF(OR(Q401='Adicional - Op 2'!$A$31,Q401='Adicional - Op 2'!$A$32,Q401='Adicional - Op 2'!$A$33,Q401='Adicional - Op 2'!$A$34),"C","")</f>
        <v>C</v>
      </c>
      <c r="U401" s="282" t="str">
        <f>IF(OR(Q401='Adicional - Op 2'!$A$35,Q401='Adicional - Op 2'!$A$36,Q401='Adicional - Op 2'!$A$37),"D","")</f>
        <v/>
      </c>
      <c r="V401" s="282" t="str">
        <f>IF(OR(Q401='Adicional - Op 2'!$A$38,Q401='Adicional - Op 2'!$A$39,Q401='Adicional - Op 2'!$A$40,Q401='Adicional - Op 2'!$A$41,Q401='Adicional - Op 2'!$A$42,Q401='Adicional - Op 2'!$A$43),"E","")</f>
        <v/>
      </c>
      <c r="W401" s="282" t="str">
        <f>IF(OR(Q401='Adicional - Op 2'!$A$44,Q401='Adicional - Op 2'!$A$45),"F","")</f>
        <v/>
      </c>
      <c r="X401" s="295" t="str">
        <f t="shared" si="135"/>
        <v>C</v>
      </c>
      <c r="Y401" s="296" t="str">
        <f>IF(P401=X401, "OK", MAL)</f>
        <v>OK</v>
      </c>
      <c r="Z401" s="73">
        <v>7761</v>
      </c>
      <c r="AA401" s="17">
        <v>6788</v>
      </c>
      <c r="AB401" s="17">
        <v>5298</v>
      </c>
      <c r="AC401" s="17">
        <v>4314</v>
      </c>
      <c r="AD401" s="17">
        <v>3354</v>
      </c>
      <c r="AE401" s="20">
        <v>3390</v>
      </c>
      <c r="AF401" s="70" t="str">
        <f t="shared" si="136"/>
        <v>6</v>
      </c>
      <c r="AG401" s="61" t="str">
        <f t="shared" si="137"/>
        <v>6</v>
      </c>
      <c r="AH401" s="61" t="str">
        <f t="shared" si="138"/>
        <v>6</v>
      </c>
      <c r="AI401" s="61" t="str">
        <f t="shared" si="139"/>
        <v>7</v>
      </c>
      <c r="AJ401" s="61" t="str">
        <f t="shared" si="140"/>
        <v>7</v>
      </c>
      <c r="AK401" s="62" t="str">
        <f t="shared" si="141"/>
        <v>7</v>
      </c>
      <c r="AL401" s="77">
        <f t="shared" si="142"/>
        <v>1.5096582732359416</v>
      </c>
      <c r="AM401" s="78">
        <f t="shared" si="143"/>
        <v>2.3837369838153744</v>
      </c>
      <c r="AN401" s="78">
        <f t="shared" si="144"/>
        <v>1.964732051329797</v>
      </c>
      <c r="AO401" s="78">
        <f t="shared" si="145"/>
        <v>2.5490657662869034</v>
      </c>
      <c r="AP401" s="79">
        <f t="shared" si="146"/>
        <v>-0.10670560894735091</v>
      </c>
      <c r="AQ401" s="1" t="str">
        <f t="shared" si="147"/>
        <v>Centro6</v>
      </c>
      <c r="AR401" s="1" t="str">
        <f t="shared" si="148"/>
        <v>Córdoba6</v>
      </c>
      <c r="AS401" s="1" t="str">
        <f t="shared" si="149"/>
        <v>Intermedias</v>
      </c>
      <c r="AT401" s="1" t="str">
        <f t="shared" si="150"/>
        <v>Resto Extra Pampeana</v>
      </c>
      <c r="AU401" s="1" t="str">
        <f t="shared" si="151"/>
        <v>IntermediasResto Extra Pampeana</v>
      </c>
    </row>
    <row r="402" spans="1:47" x14ac:dyDescent="0.25">
      <c r="A402" s="60" t="s">
        <v>802</v>
      </c>
      <c r="B402" s="9" t="s">
        <v>372</v>
      </c>
      <c r="C402" s="9" t="s">
        <v>767</v>
      </c>
      <c r="D402" s="3" t="str">
        <f>VLOOKUP(C402,Regiones!B$4:C$27,2)</f>
        <v>Pampeana</v>
      </c>
      <c r="E402" s="10"/>
      <c r="F402" s="10"/>
      <c r="G402" s="10"/>
      <c r="H402" s="10" t="s">
        <v>4</v>
      </c>
      <c r="I402" s="10" t="s">
        <v>203</v>
      </c>
      <c r="J402" s="10" t="s">
        <v>6</v>
      </c>
      <c r="K402" s="58"/>
      <c r="L402" s="11" t="s">
        <v>6</v>
      </c>
      <c r="M402" s="289">
        <v>10</v>
      </c>
      <c r="N402" s="281" t="str">
        <f t="shared" si="132"/>
        <v>F10</v>
      </c>
      <c r="O402" s="282" t="str">
        <f>VLOOKUP(N402,'Adicional - Op 1'!$A$3:$B$79,2)</f>
        <v>F</v>
      </c>
      <c r="P402" s="293" t="str">
        <f t="shared" si="133"/>
        <v>F</v>
      </c>
      <c r="Q402" s="294" t="str">
        <f t="shared" si="134"/>
        <v>F10</v>
      </c>
      <c r="R402" s="282" t="str">
        <f>IF(OR(Q402='Adicional - Op 2'!$A$6,Q402='Adicional - Op 2'!$A$7, Q402='Adicional - Op 2'!$A$8,Q402='Adicional - Op 2'!$A$9,Q402='Adicional - Op 2'!$A$10,Q402='Adicional - Op 2'!$A$11,Q402='Adicional - Op 2'!$A$12,Q402='Adicional - Op 2'!$A$13,Q402='Adicional - Op 2'!$A$14), "A", "")</f>
        <v/>
      </c>
      <c r="S402" s="282" t="str">
        <f>IF(OR(Q402='Adicional - Op 2'!$A$15,Q402='Adicional - Op 2'!$A$16,Q402='Adicional - Op 2'!$A$17,Q402='Adicional - Op 2'!$A$18,Q402='Adicional - Op 2'!$A$19,Q402='Adicional - Op 2'!$A$20,Q402='Adicional - Op 2'!$A$21,Q402='Adicional - Op 2'!$A$22,Q402='Adicional - Op 2'!$A$23,Q402='Adicional - Op 2'!$A$24,Q402='Adicional - Op 2'!$A$25,Q402='Adicional - Op 2'!$A$26,Q402='Adicional - Op 2'!$A$27,Q402='Adicional - Op 2'!$A$28,Q402='Adicional - Op 2'!$A$29,Q402='Adicional - Op 2'!$A$30),"B","")</f>
        <v/>
      </c>
      <c r="T402" s="282" t="str">
        <f>IF(OR(Q402='Adicional - Op 2'!$A$31,Q402='Adicional - Op 2'!$A$32,Q402='Adicional - Op 2'!$A$33,Q402='Adicional - Op 2'!$A$34),"C","")</f>
        <v/>
      </c>
      <c r="U402" s="282" t="str">
        <f>IF(OR(Q402='Adicional - Op 2'!$A$35,Q402='Adicional - Op 2'!$A$36,Q402='Adicional - Op 2'!$A$37),"D","")</f>
        <v/>
      </c>
      <c r="V402" s="282" t="str">
        <f>IF(OR(Q402='Adicional - Op 2'!$A$38,Q402='Adicional - Op 2'!$A$39,Q402='Adicional - Op 2'!$A$40,Q402='Adicional - Op 2'!$A$41,Q402='Adicional - Op 2'!$A$42,Q402='Adicional - Op 2'!$A$43),"E","")</f>
        <v/>
      </c>
      <c r="W402" s="282" t="str">
        <f>IF(OR(Q402='Adicional - Op 2'!$A$44,Q402='Adicional - Op 2'!$A$45),"F","")</f>
        <v>F</v>
      </c>
      <c r="X402" s="295" t="str">
        <f t="shared" si="135"/>
        <v>F</v>
      </c>
      <c r="Y402" s="296" t="str">
        <f>IF(P402=X402, "OK", MAL)</f>
        <v>OK</v>
      </c>
      <c r="Z402" s="74">
        <v>7755</v>
      </c>
      <c r="AA402" s="12">
        <v>7037</v>
      </c>
      <c r="AB402" s="12">
        <v>5545</v>
      </c>
      <c r="AC402" s="12">
        <v>4025</v>
      </c>
      <c r="AD402" s="12">
        <v>3134</v>
      </c>
      <c r="AE402" s="13">
        <v>2450</v>
      </c>
      <c r="AF402" s="70" t="str">
        <f t="shared" si="136"/>
        <v>6</v>
      </c>
      <c r="AG402" s="61" t="str">
        <f t="shared" si="137"/>
        <v>6</v>
      </c>
      <c r="AH402" s="61" t="str">
        <f t="shared" si="138"/>
        <v>6</v>
      </c>
      <c r="AI402" s="61" t="str">
        <f t="shared" si="139"/>
        <v>7</v>
      </c>
      <c r="AJ402" s="61" t="str">
        <f t="shared" si="140"/>
        <v>7</v>
      </c>
      <c r="AK402" s="62" t="str">
        <f t="shared" si="141"/>
        <v>7</v>
      </c>
      <c r="AL402" s="77">
        <f t="shared" si="142"/>
        <v>1.0926811417515048</v>
      </c>
      <c r="AM402" s="78">
        <f t="shared" si="143"/>
        <v>2.2909170896158599</v>
      </c>
      <c r="AN402" s="78">
        <f t="shared" si="144"/>
        <v>3.0803123650049051</v>
      </c>
      <c r="AO402" s="78">
        <f t="shared" si="145"/>
        <v>2.5337141140584345</v>
      </c>
      <c r="AP402" s="79">
        <f t="shared" si="146"/>
        <v>2.4927841872086312</v>
      </c>
      <c r="AQ402" s="1" t="str">
        <f t="shared" si="147"/>
        <v>Pampeana6</v>
      </c>
      <c r="AR402" s="1" t="str">
        <f t="shared" si="148"/>
        <v>Santa Fe6</v>
      </c>
      <c r="AS402" s="1" t="str">
        <f t="shared" si="149"/>
        <v>Intermedias</v>
      </c>
      <c r="AT402" s="1" t="str">
        <f t="shared" si="150"/>
        <v>Pampeana</v>
      </c>
      <c r="AU402" s="1" t="str">
        <f t="shared" si="151"/>
        <v>IntermediasPampeana</v>
      </c>
    </row>
    <row r="403" spans="1:47" x14ac:dyDescent="0.25">
      <c r="A403" s="21" t="s">
        <v>318</v>
      </c>
      <c r="B403" s="18" t="s">
        <v>278</v>
      </c>
      <c r="C403" s="18" t="s">
        <v>276</v>
      </c>
      <c r="D403" s="3" t="str">
        <f>VLOOKUP(C403,Regiones!B$4:C$27,2)</f>
        <v>Centro</v>
      </c>
      <c r="E403" s="19"/>
      <c r="F403" s="19"/>
      <c r="G403" s="19"/>
      <c r="H403" s="19" t="s">
        <v>4</v>
      </c>
      <c r="I403" s="19" t="s">
        <v>203</v>
      </c>
      <c r="J403" s="19" t="s">
        <v>6</v>
      </c>
      <c r="K403" s="58"/>
      <c r="L403" s="52" t="s">
        <v>6</v>
      </c>
      <c r="M403" s="289">
        <v>10</v>
      </c>
      <c r="N403" s="281" t="str">
        <f t="shared" si="132"/>
        <v>F10</v>
      </c>
      <c r="O403" s="282" t="str">
        <f>VLOOKUP(N403,'Adicional - Op 1'!$A$3:$B$79,2)</f>
        <v>F</v>
      </c>
      <c r="P403" s="293" t="str">
        <f t="shared" si="133"/>
        <v>F</v>
      </c>
      <c r="Q403" s="294" t="str">
        <f t="shared" si="134"/>
        <v>F10</v>
      </c>
      <c r="R403" s="282" t="str">
        <f>IF(OR(Q403='Adicional - Op 2'!$A$6,Q403='Adicional - Op 2'!$A$7, Q403='Adicional - Op 2'!$A$8,Q403='Adicional - Op 2'!$A$9,Q403='Adicional - Op 2'!$A$10,Q403='Adicional - Op 2'!$A$11,Q403='Adicional - Op 2'!$A$12,Q403='Adicional - Op 2'!$A$13,Q403='Adicional - Op 2'!$A$14), "A", "")</f>
        <v/>
      </c>
      <c r="S403" s="282" t="str">
        <f>IF(OR(Q403='Adicional - Op 2'!$A$15,Q403='Adicional - Op 2'!$A$16,Q403='Adicional - Op 2'!$A$17,Q403='Adicional - Op 2'!$A$18,Q403='Adicional - Op 2'!$A$19,Q403='Adicional - Op 2'!$A$20,Q403='Adicional - Op 2'!$A$21,Q403='Adicional - Op 2'!$A$22,Q403='Adicional - Op 2'!$A$23,Q403='Adicional - Op 2'!$A$24,Q403='Adicional - Op 2'!$A$25,Q403='Adicional - Op 2'!$A$26,Q403='Adicional - Op 2'!$A$27,Q403='Adicional - Op 2'!$A$28,Q403='Adicional - Op 2'!$A$29,Q403='Adicional - Op 2'!$A$30),"B","")</f>
        <v/>
      </c>
      <c r="T403" s="282" t="str">
        <f>IF(OR(Q403='Adicional - Op 2'!$A$31,Q403='Adicional - Op 2'!$A$32,Q403='Adicional - Op 2'!$A$33,Q403='Adicional - Op 2'!$A$34),"C","")</f>
        <v/>
      </c>
      <c r="U403" s="282" t="str">
        <f>IF(OR(Q403='Adicional - Op 2'!$A$35,Q403='Adicional - Op 2'!$A$36,Q403='Adicional - Op 2'!$A$37),"D","")</f>
        <v/>
      </c>
      <c r="V403" s="282" t="str">
        <f>IF(OR(Q403='Adicional - Op 2'!$A$38,Q403='Adicional - Op 2'!$A$39,Q403='Adicional - Op 2'!$A$40,Q403='Adicional - Op 2'!$A$41,Q403='Adicional - Op 2'!$A$42,Q403='Adicional - Op 2'!$A$43),"E","")</f>
        <v/>
      </c>
      <c r="W403" s="282" t="str">
        <f>IF(OR(Q403='Adicional - Op 2'!$A$44,Q403='Adicional - Op 2'!$A$45),"F","")</f>
        <v>F</v>
      </c>
      <c r="X403" s="295" t="str">
        <f t="shared" si="135"/>
        <v>F</v>
      </c>
      <c r="Y403" s="296" t="str">
        <f>IF(P403=X403, "OK", MAL)</f>
        <v>OK</v>
      </c>
      <c r="Z403" s="73">
        <v>7716</v>
      </c>
      <c r="AA403" s="17">
        <v>7238</v>
      </c>
      <c r="AB403" s="17">
        <v>7160</v>
      </c>
      <c r="AC403" s="17">
        <v>6467</v>
      </c>
      <c r="AD403" s="17">
        <v>6120</v>
      </c>
      <c r="AE403" s="20">
        <v>4682</v>
      </c>
      <c r="AF403" s="70" t="str">
        <f t="shared" si="136"/>
        <v>6</v>
      </c>
      <c r="AG403" s="61" t="str">
        <f t="shared" si="137"/>
        <v>6</v>
      </c>
      <c r="AH403" s="61" t="str">
        <f t="shared" si="138"/>
        <v>6</v>
      </c>
      <c r="AI403" s="61" t="str">
        <f t="shared" si="139"/>
        <v>6</v>
      </c>
      <c r="AJ403" s="61" t="str">
        <f t="shared" si="140"/>
        <v>6</v>
      </c>
      <c r="AK403" s="62" t="str">
        <f t="shared" si="141"/>
        <v>7</v>
      </c>
      <c r="AL403" s="77">
        <f t="shared" si="142"/>
        <v>0.71790212107947027</v>
      </c>
      <c r="AM403" s="78">
        <f t="shared" si="143"/>
        <v>0.10304682265770311</v>
      </c>
      <c r="AN403" s="78">
        <f t="shared" si="144"/>
        <v>0.96865435702161895</v>
      </c>
      <c r="AO403" s="78">
        <f t="shared" si="145"/>
        <v>0.55302583267214234</v>
      </c>
      <c r="AP403" s="79">
        <f t="shared" si="146"/>
        <v>2.7145579145372736</v>
      </c>
      <c r="AQ403" s="1" t="str">
        <f t="shared" si="147"/>
        <v>Centro6</v>
      </c>
      <c r="AR403" s="1" t="str">
        <f t="shared" si="148"/>
        <v>Córdoba6</v>
      </c>
      <c r="AS403" s="1" t="str">
        <f t="shared" si="149"/>
        <v>Intermedias</v>
      </c>
      <c r="AT403" s="1" t="str">
        <f t="shared" si="150"/>
        <v>Resto Extra Pampeana</v>
      </c>
      <c r="AU403" s="1" t="str">
        <f t="shared" si="151"/>
        <v>IntermediasResto Extra Pampeana</v>
      </c>
    </row>
    <row r="404" spans="1:47" x14ac:dyDescent="0.25">
      <c r="A404" s="2" t="s">
        <v>134</v>
      </c>
      <c r="B404" s="3" t="s">
        <v>135</v>
      </c>
      <c r="C404" s="3" t="s">
        <v>36</v>
      </c>
      <c r="D404" s="3" t="str">
        <f>VLOOKUP(C404,Regiones!B$4:C$27,2)</f>
        <v>Pampeana</v>
      </c>
      <c r="E404" s="16" t="s">
        <v>2</v>
      </c>
      <c r="F404" s="16"/>
      <c r="G404" s="16"/>
      <c r="H404" s="16"/>
      <c r="I404" s="16" t="s">
        <v>203</v>
      </c>
      <c r="J404" s="16" t="s">
        <v>21</v>
      </c>
      <c r="K404" s="58"/>
      <c r="L404" s="4" t="s">
        <v>21</v>
      </c>
      <c r="M404" s="289">
        <v>10</v>
      </c>
      <c r="N404" s="281" t="str">
        <f t="shared" si="132"/>
        <v>C10</v>
      </c>
      <c r="O404" s="282" t="str">
        <f>VLOOKUP(N404,'Adicional - Op 1'!$A$3:$B$79,2)</f>
        <v>C</v>
      </c>
      <c r="P404" s="293" t="str">
        <f t="shared" si="133"/>
        <v>C</v>
      </c>
      <c r="Q404" s="294" t="str">
        <f t="shared" si="134"/>
        <v>C10</v>
      </c>
      <c r="R404" s="282" t="str">
        <f>IF(OR(Q404='Adicional - Op 2'!$A$6,Q404='Adicional - Op 2'!$A$7, Q404='Adicional - Op 2'!$A$8,Q404='Adicional - Op 2'!$A$9,Q404='Adicional - Op 2'!$A$10,Q404='Adicional - Op 2'!$A$11,Q404='Adicional - Op 2'!$A$12,Q404='Adicional - Op 2'!$A$13,Q404='Adicional - Op 2'!$A$14), "A", "")</f>
        <v/>
      </c>
      <c r="S404" s="282" t="str">
        <f>IF(OR(Q404='Adicional - Op 2'!$A$15,Q404='Adicional - Op 2'!$A$16,Q404='Adicional - Op 2'!$A$17,Q404='Adicional - Op 2'!$A$18,Q404='Adicional - Op 2'!$A$19,Q404='Adicional - Op 2'!$A$20,Q404='Adicional - Op 2'!$A$21,Q404='Adicional - Op 2'!$A$22,Q404='Adicional - Op 2'!$A$23,Q404='Adicional - Op 2'!$A$24,Q404='Adicional - Op 2'!$A$25,Q404='Adicional - Op 2'!$A$26,Q404='Adicional - Op 2'!$A$27,Q404='Adicional - Op 2'!$A$28,Q404='Adicional - Op 2'!$A$29,Q404='Adicional - Op 2'!$A$30),"B","")</f>
        <v/>
      </c>
      <c r="T404" s="282" t="str">
        <f>IF(OR(Q404='Adicional - Op 2'!$A$31,Q404='Adicional - Op 2'!$A$32,Q404='Adicional - Op 2'!$A$33,Q404='Adicional - Op 2'!$A$34),"C","")</f>
        <v>C</v>
      </c>
      <c r="U404" s="282" t="str">
        <f>IF(OR(Q404='Adicional - Op 2'!$A$35,Q404='Adicional - Op 2'!$A$36,Q404='Adicional - Op 2'!$A$37),"D","")</f>
        <v/>
      </c>
      <c r="V404" s="282" t="str">
        <f>IF(OR(Q404='Adicional - Op 2'!$A$38,Q404='Adicional - Op 2'!$A$39,Q404='Adicional - Op 2'!$A$40,Q404='Adicional - Op 2'!$A$41,Q404='Adicional - Op 2'!$A$42,Q404='Adicional - Op 2'!$A$43),"E","")</f>
        <v/>
      </c>
      <c r="W404" s="282" t="str">
        <f>IF(OR(Q404='Adicional - Op 2'!$A$44,Q404='Adicional - Op 2'!$A$45),"F","")</f>
        <v/>
      </c>
      <c r="X404" s="295" t="str">
        <f t="shared" si="135"/>
        <v>C</v>
      </c>
      <c r="Y404" s="296" t="str">
        <f>IF(P404=X404, "OK", MAL)</f>
        <v>OK</v>
      </c>
      <c r="Z404" s="73">
        <v>7713</v>
      </c>
      <c r="AA404" s="17">
        <v>5204</v>
      </c>
      <c r="AB404" s="17">
        <v>2999</v>
      </c>
      <c r="AC404" s="17">
        <v>1129</v>
      </c>
      <c r="AD404" s="17">
        <v>346</v>
      </c>
      <c r="AE404" s="20" t="s">
        <v>4</v>
      </c>
      <c r="AF404" s="70" t="str">
        <f t="shared" si="136"/>
        <v>6</v>
      </c>
      <c r="AG404" s="61" t="str">
        <f t="shared" si="137"/>
        <v>6</v>
      </c>
      <c r="AH404" s="61" t="str">
        <f t="shared" si="138"/>
        <v>7</v>
      </c>
      <c r="AI404" s="61" t="str">
        <f t="shared" si="139"/>
        <v>7</v>
      </c>
      <c r="AJ404" s="61" t="str">
        <f t="shared" si="140"/>
        <v>7</v>
      </c>
      <c r="AK404" s="62" t="str">
        <f t="shared" si="141"/>
        <v/>
      </c>
      <c r="AL404" s="77">
        <f t="shared" si="142"/>
        <v>4.4996341416476699</v>
      </c>
      <c r="AM404" s="78">
        <f t="shared" si="143"/>
        <v>5.3787226256457075</v>
      </c>
      <c r="AN404" s="78">
        <f t="shared" si="144"/>
        <v>9.6928371162313063</v>
      </c>
      <c r="AO404" s="78">
        <f t="shared" si="145"/>
        <v>12.554220427758104</v>
      </c>
      <c r="AP404" s="79" t="str">
        <f t="shared" si="146"/>
        <v/>
      </c>
      <c r="AQ404" s="1" t="str">
        <f t="shared" si="147"/>
        <v>Pampeana6</v>
      </c>
      <c r="AR404" s="1" t="str">
        <f t="shared" si="148"/>
        <v>Buenos Aires6</v>
      </c>
      <c r="AS404" s="1" t="str">
        <f t="shared" si="149"/>
        <v>Intermedias</v>
      </c>
      <c r="AT404" s="1" t="str">
        <f t="shared" si="150"/>
        <v>Pampeana</v>
      </c>
      <c r="AU404" s="1" t="str">
        <f t="shared" si="151"/>
        <v>IntermediasPampeana</v>
      </c>
    </row>
    <row r="405" spans="1:47" x14ac:dyDescent="0.25">
      <c r="A405" s="5" t="s">
        <v>703</v>
      </c>
      <c r="B405" s="6" t="s">
        <v>704</v>
      </c>
      <c r="C405" s="6" t="s">
        <v>687</v>
      </c>
      <c r="D405" s="3" t="str">
        <f>VLOOKUP(C405,Regiones!B$4:C$27,2)</f>
        <v>Noroeste</v>
      </c>
      <c r="E405" s="16"/>
      <c r="F405" s="16"/>
      <c r="G405" s="16"/>
      <c r="H405" s="16" t="s">
        <v>4</v>
      </c>
      <c r="I405" s="16" t="s">
        <v>203</v>
      </c>
      <c r="J405" s="16" t="s">
        <v>6</v>
      </c>
      <c r="K405" s="58"/>
      <c r="L405" s="4" t="s">
        <v>6</v>
      </c>
      <c r="M405" s="289">
        <v>10</v>
      </c>
      <c r="N405" s="281" t="str">
        <f t="shared" si="132"/>
        <v>F10</v>
      </c>
      <c r="O405" s="282" t="str">
        <f>VLOOKUP(N405,'Adicional - Op 1'!$A$3:$B$79,2)</f>
        <v>F</v>
      </c>
      <c r="P405" s="293" t="str">
        <f t="shared" si="133"/>
        <v>F</v>
      </c>
      <c r="Q405" s="294" t="str">
        <f t="shared" si="134"/>
        <v>F10</v>
      </c>
      <c r="R405" s="282" t="str">
        <f>IF(OR(Q405='Adicional - Op 2'!$A$6,Q405='Adicional - Op 2'!$A$7, Q405='Adicional - Op 2'!$A$8,Q405='Adicional - Op 2'!$A$9,Q405='Adicional - Op 2'!$A$10,Q405='Adicional - Op 2'!$A$11,Q405='Adicional - Op 2'!$A$12,Q405='Adicional - Op 2'!$A$13,Q405='Adicional - Op 2'!$A$14), "A", "")</f>
        <v/>
      </c>
      <c r="S405" s="282" t="str">
        <f>IF(OR(Q405='Adicional - Op 2'!$A$15,Q405='Adicional - Op 2'!$A$16,Q405='Adicional - Op 2'!$A$17,Q405='Adicional - Op 2'!$A$18,Q405='Adicional - Op 2'!$A$19,Q405='Adicional - Op 2'!$A$20,Q405='Adicional - Op 2'!$A$21,Q405='Adicional - Op 2'!$A$22,Q405='Adicional - Op 2'!$A$23,Q405='Adicional - Op 2'!$A$24,Q405='Adicional - Op 2'!$A$25,Q405='Adicional - Op 2'!$A$26,Q405='Adicional - Op 2'!$A$27,Q405='Adicional - Op 2'!$A$28,Q405='Adicional - Op 2'!$A$29,Q405='Adicional - Op 2'!$A$30),"B","")</f>
        <v/>
      </c>
      <c r="T405" s="282" t="str">
        <f>IF(OR(Q405='Adicional - Op 2'!$A$31,Q405='Adicional - Op 2'!$A$32,Q405='Adicional - Op 2'!$A$33,Q405='Adicional - Op 2'!$A$34),"C","")</f>
        <v/>
      </c>
      <c r="U405" s="282" t="str">
        <f>IF(OR(Q405='Adicional - Op 2'!$A$35,Q405='Adicional - Op 2'!$A$36,Q405='Adicional - Op 2'!$A$37),"D","")</f>
        <v/>
      </c>
      <c r="V405" s="282" t="str">
        <f>IF(OR(Q405='Adicional - Op 2'!$A$38,Q405='Adicional - Op 2'!$A$39,Q405='Adicional - Op 2'!$A$40,Q405='Adicional - Op 2'!$A$41,Q405='Adicional - Op 2'!$A$42,Q405='Adicional - Op 2'!$A$43),"E","")</f>
        <v/>
      </c>
      <c r="W405" s="282" t="str">
        <f>IF(OR(Q405='Adicional - Op 2'!$A$44,Q405='Adicional - Op 2'!$A$45),"F","")</f>
        <v>F</v>
      </c>
      <c r="X405" s="295" t="str">
        <f t="shared" si="135"/>
        <v>F</v>
      </c>
      <c r="Y405" s="296" t="str">
        <f>IF(P405=X405, "OK", MAL)</f>
        <v>OK</v>
      </c>
      <c r="Z405" s="74">
        <v>7708</v>
      </c>
      <c r="AA405" s="17">
        <v>5084</v>
      </c>
      <c r="AB405" s="12">
        <v>3594</v>
      </c>
      <c r="AC405" s="12">
        <v>2767</v>
      </c>
      <c r="AD405" s="12">
        <v>2087</v>
      </c>
      <c r="AE405" s="13">
        <v>1311</v>
      </c>
      <c r="AF405" s="70" t="str">
        <f t="shared" si="136"/>
        <v>6</v>
      </c>
      <c r="AG405" s="61" t="str">
        <f t="shared" si="137"/>
        <v>6</v>
      </c>
      <c r="AH405" s="61" t="str">
        <f t="shared" si="138"/>
        <v>7</v>
      </c>
      <c r="AI405" s="61" t="str">
        <f t="shared" si="139"/>
        <v>7</v>
      </c>
      <c r="AJ405" s="61" t="str">
        <f t="shared" si="140"/>
        <v>7</v>
      </c>
      <c r="AK405" s="62" t="str">
        <f t="shared" si="141"/>
        <v>7</v>
      </c>
      <c r="AL405" s="77">
        <f t="shared" si="142"/>
        <v>4.7650858392176811</v>
      </c>
      <c r="AM405" s="78">
        <f t="shared" si="143"/>
        <v>3.3518370478316974</v>
      </c>
      <c r="AN405" s="78">
        <f t="shared" si="144"/>
        <v>2.5072616309571161</v>
      </c>
      <c r="AO405" s="78">
        <f t="shared" si="145"/>
        <v>2.8605094578599126</v>
      </c>
      <c r="AP405" s="79">
        <f t="shared" si="146"/>
        <v>4.7591523567388734</v>
      </c>
      <c r="AQ405" s="1" t="str">
        <f t="shared" si="147"/>
        <v>Noroeste6</v>
      </c>
      <c r="AR405" s="1" t="str">
        <f t="shared" si="148"/>
        <v>Salta6</v>
      </c>
      <c r="AS405" s="1" t="str">
        <f t="shared" si="149"/>
        <v>Intermedias</v>
      </c>
      <c r="AT405" s="1" t="str">
        <f t="shared" si="150"/>
        <v>Resto Extra Pampeana</v>
      </c>
      <c r="AU405" s="1" t="str">
        <f t="shared" si="151"/>
        <v>IntermediasResto Extra Pampeana</v>
      </c>
    </row>
    <row r="406" spans="1:47" x14ac:dyDescent="0.25">
      <c r="A406" s="60" t="s">
        <v>671</v>
      </c>
      <c r="B406" s="9" t="s">
        <v>670</v>
      </c>
      <c r="C406" s="9" t="s">
        <v>662</v>
      </c>
      <c r="D406" s="3" t="str">
        <f>VLOOKUP(C406,Regiones!B$4:C$27,2)</f>
        <v>Comahue</v>
      </c>
      <c r="E406" s="10"/>
      <c r="F406" s="10"/>
      <c r="G406" s="10" t="s">
        <v>4</v>
      </c>
      <c r="H406" s="44"/>
      <c r="I406" s="10" t="s">
        <v>203</v>
      </c>
      <c r="J406" s="10" t="s">
        <v>6</v>
      </c>
      <c r="K406" s="58"/>
      <c r="L406" s="11" t="s">
        <v>6</v>
      </c>
      <c r="M406" s="289">
        <v>10</v>
      </c>
      <c r="N406" s="281" t="str">
        <f t="shared" si="132"/>
        <v>F10</v>
      </c>
      <c r="O406" s="282" t="str">
        <f>VLOOKUP(N406,'Adicional - Op 1'!$A$3:$B$79,2)</f>
        <v>F</v>
      </c>
      <c r="P406" s="293" t="str">
        <f t="shared" si="133"/>
        <v>F</v>
      </c>
      <c r="Q406" s="294" t="str">
        <f t="shared" si="134"/>
        <v>F10</v>
      </c>
      <c r="R406" s="282" t="str">
        <f>IF(OR(Q406='Adicional - Op 2'!$A$6,Q406='Adicional - Op 2'!$A$7, Q406='Adicional - Op 2'!$A$8,Q406='Adicional - Op 2'!$A$9,Q406='Adicional - Op 2'!$A$10,Q406='Adicional - Op 2'!$A$11,Q406='Adicional - Op 2'!$A$12,Q406='Adicional - Op 2'!$A$13,Q406='Adicional - Op 2'!$A$14), "A", "")</f>
        <v/>
      </c>
      <c r="S406" s="282" t="str">
        <f>IF(OR(Q406='Adicional - Op 2'!$A$15,Q406='Adicional - Op 2'!$A$16,Q406='Adicional - Op 2'!$A$17,Q406='Adicional - Op 2'!$A$18,Q406='Adicional - Op 2'!$A$19,Q406='Adicional - Op 2'!$A$20,Q406='Adicional - Op 2'!$A$21,Q406='Adicional - Op 2'!$A$22,Q406='Adicional - Op 2'!$A$23,Q406='Adicional - Op 2'!$A$24,Q406='Adicional - Op 2'!$A$25,Q406='Adicional - Op 2'!$A$26,Q406='Adicional - Op 2'!$A$27,Q406='Adicional - Op 2'!$A$28,Q406='Adicional - Op 2'!$A$29,Q406='Adicional - Op 2'!$A$30),"B","")</f>
        <v/>
      </c>
      <c r="T406" s="282" t="str">
        <f>IF(OR(Q406='Adicional - Op 2'!$A$31,Q406='Adicional - Op 2'!$A$32,Q406='Adicional - Op 2'!$A$33,Q406='Adicional - Op 2'!$A$34),"C","")</f>
        <v/>
      </c>
      <c r="U406" s="282" t="str">
        <f>IF(OR(Q406='Adicional - Op 2'!$A$35,Q406='Adicional - Op 2'!$A$36,Q406='Adicional - Op 2'!$A$37),"D","")</f>
        <v/>
      </c>
      <c r="V406" s="282" t="str">
        <f>IF(OR(Q406='Adicional - Op 2'!$A$38,Q406='Adicional - Op 2'!$A$39,Q406='Adicional - Op 2'!$A$40,Q406='Adicional - Op 2'!$A$41,Q406='Adicional - Op 2'!$A$42,Q406='Adicional - Op 2'!$A$43),"E","")</f>
        <v/>
      </c>
      <c r="W406" s="282" t="str">
        <f>IF(OR(Q406='Adicional - Op 2'!$A$44,Q406='Adicional - Op 2'!$A$45),"F","")</f>
        <v>F</v>
      </c>
      <c r="X406" s="295" t="str">
        <f t="shared" si="135"/>
        <v>F</v>
      </c>
      <c r="Y406" s="296" t="str">
        <f>IF(P406=X406, "OK", MAL)</f>
        <v>OK</v>
      </c>
      <c r="Z406" s="74">
        <v>7686</v>
      </c>
      <c r="AA406" s="12">
        <v>6813</v>
      </c>
      <c r="AB406" s="12">
        <v>4842</v>
      </c>
      <c r="AC406" s="12">
        <v>3054</v>
      </c>
      <c r="AD406" s="12">
        <v>1388</v>
      </c>
      <c r="AE406" s="13">
        <v>1207</v>
      </c>
      <c r="AF406" s="70" t="str">
        <f t="shared" si="136"/>
        <v>6</v>
      </c>
      <c r="AG406" s="61" t="str">
        <f t="shared" si="137"/>
        <v>6</v>
      </c>
      <c r="AH406" s="61" t="str">
        <f t="shared" si="138"/>
        <v>7</v>
      </c>
      <c r="AI406" s="61" t="str">
        <f t="shared" si="139"/>
        <v>7</v>
      </c>
      <c r="AJ406" s="61" t="str">
        <f t="shared" si="140"/>
        <v>7</v>
      </c>
      <c r="AK406" s="62" t="str">
        <f t="shared" si="141"/>
        <v>7</v>
      </c>
      <c r="AL406" s="77">
        <f t="shared" si="142"/>
        <v>1.3577697772077271</v>
      </c>
      <c r="AM406" s="78">
        <f t="shared" si="143"/>
        <v>3.2995075884591598</v>
      </c>
      <c r="AN406" s="78">
        <f t="shared" si="144"/>
        <v>4.4609913932915548</v>
      </c>
      <c r="AO406" s="78">
        <f t="shared" si="145"/>
        <v>8.2051562907319635</v>
      </c>
      <c r="AP406" s="79">
        <f t="shared" si="146"/>
        <v>1.4070664905699377</v>
      </c>
      <c r="AQ406" s="1" t="str">
        <f t="shared" si="147"/>
        <v>Comahue6</v>
      </c>
      <c r="AR406" s="1" t="str">
        <f t="shared" si="148"/>
        <v>Río Negro6</v>
      </c>
      <c r="AS406" s="1" t="str">
        <f t="shared" si="149"/>
        <v>Intermedias</v>
      </c>
      <c r="AT406" s="1" t="str">
        <f t="shared" si="150"/>
        <v>Comahue</v>
      </c>
      <c r="AU406" s="1" t="str">
        <f t="shared" si="151"/>
        <v>IntermediasComahue</v>
      </c>
    </row>
    <row r="407" spans="1:47" x14ac:dyDescent="0.25">
      <c r="A407" s="5" t="s">
        <v>136</v>
      </c>
      <c r="B407" s="6" t="s">
        <v>136</v>
      </c>
      <c r="C407" s="6" t="s">
        <v>36</v>
      </c>
      <c r="D407" s="3" t="str">
        <f>VLOOKUP(C407,Regiones!B$4:C$27,2)</f>
        <v>Pampeana</v>
      </c>
      <c r="E407" s="16"/>
      <c r="F407" s="16"/>
      <c r="G407" s="16"/>
      <c r="H407" s="16"/>
      <c r="I407" s="16" t="s">
        <v>203</v>
      </c>
      <c r="J407" s="16" t="s">
        <v>21</v>
      </c>
      <c r="K407" s="58"/>
      <c r="L407" s="4" t="s">
        <v>21</v>
      </c>
      <c r="M407" s="289">
        <v>10</v>
      </c>
      <c r="N407" s="281" t="str">
        <f t="shared" si="132"/>
        <v>C10</v>
      </c>
      <c r="O407" s="282" t="str">
        <f>VLOOKUP(N407,'Adicional - Op 1'!$A$3:$B$79,2)</f>
        <v>C</v>
      </c>
      <c r="P407" s="293" t="str">
        <f t="shared" si="133"/>
        <v>C</v>
      </c>
      <c r="Q407" s="294" t="str">
        <f t="shared" si="134"/>
        <v>C10</v>
      </c>
      <c r="R407" s="282" t="str">
        <f>IF(OR(Q407='Adicional - Op 2'!$A$6,Q407='Adicional - Op 2'!$A$7, Q407='Adicional - Op 2'!$A$8,Q407='Adicional - Op 2'!$A$9,Q407='Adicional - Op 2'!$A$10,Q407='Adicional - Op 2'!$A$11,Q407='Adicional - Op 2'!$A$12,Q407='Adicional - Op 2'!$A$13,Q407='Adicional - Op 2'!$A$14), "A", "")</f>
        <v/>
      </c>
      <c r="S407" s="282" t="str">
        <f>IF(OR(Q407='Adicional - Op 2'!$A$15,Q407='Adicional - Op 2'!$A$16,Q407='Adicional - Op 2'!$A$17,Q407='Adicional - Op 2'!$A$18,Q407='Adicional - Op 2'!$A$19,Q407='Adicional - Op 2'!$A$20,Q407='Adicional - Op 2'!$A$21,Q407='Adicional - Op 2'!$A$22,Q407='Adicional - Op 2'!$A$23,Q407='Adicional - Op 2'!$A$24,Q407='Adicional - Op 2'!$A$25,Q407='Adicional - Op 2'!$A$26,Q407='Adicional - Op 2'!$A$27,Q407='Adicional - Op 2'!$A$28,Q407='Adicional - Op 2'!$A$29,Q407='Adicional - Op 2'!$A$30),"B","")</f>
        <v/>
      </c>
      <c r="T407" s="282" t="str">
        <f>IF(OR(Q407='Adicional - Op 2'!$A$31,Q407='Adicional - Op 2'!$A$32,Q407='Adicional - Op 2'!$A$33,Q407='Adicional - Op 2'!$A$34),"C","")</f>
        <v>C</v>
      </c>
      <c r="U407" s="282" t="str">
        <f>IF(OR(Q407='Adicional - Op 2'!$A$35,Q407='Adicional - Op 2'!$A$36,Q407='Adicional - Op 2'!$A$37),"D","")</f>
        <v/>
      </c>
      <c r="V407" s="282" t="str">
        <f>IF(OR(Q407='Adicional - Op 2'!$A$38,Q407='Adicional - Op 2'!$A$39,Q407='Adicional - Op 2'!$A$40,Q407='Adicional - Op 2'!$A$41,Q407='Adicional - Op 2'!$A$42,Q407='Adicional - Op 2'!$A$43),"E","")</f>
        <v/>
      </c>
      <c r="W407" s="282" t="str">
        <f>IF(OR(Q407='Adicional - Op 2'!$A$44,Q407='Adicional - Op 2'!$A$45),"F","")</f>
        <v/>
      </c>
      <c r="X407" s="295" t="str">
        <f t="shared" si="135"/>
        <v>C</v>
      </c>
      <c r="Y407" s="296" t="str">
        <f>IF(P407=X407, "OK", MAL)</f>
        <v>OK</v>
      </c>
      <c r="Z407" s="73">
        <v>7617</v>
      </c>
      <c r="AA407" s="17">
        <v>7522</v>
      </c>
      <c r="AB407" s="17">
        <v>7006</v>
      </c>
      <c r="AC407" s="17">
        <v>5497</v>
      </c>
      <c r="AD407" s="17">
        <v>4566</v>
      </c>
      <c r="AE407" s="20">
        <v>4220</v>
      </c>
      <c r="AF407" s="70" t="str">
        <f t="shared" si="136"/>
        <v>6</v>
      </c>
      <c r="AG407" s="61" t="str">
        <f t="shared" si="137"/>
        <v>6</v>
      </c>
      <c r="AH407" s="61" t="str">
        <f t="shared" si="138"/>
        <v>6</v>
      </c>
      <c r="AI407" s="61" t="str">
        <f t="shared" si="139"/>
        <v>6</v>
      </c>
      <c r="AJ407" s="61" t="str">
        <f t="shared" si="140"/>
        <v>7</v>
      </c>
      <c r="AK407" s="62" t="str">
        <f t="shared" si="141"/>
        <v>7</v>
      </c>
      <c r="AL407" s="77">
        <f t="shared" si="142"/>
        <v>0.14048484426193114</v>
      </c>
      <c r="AM407" s="78">
        <f t="shared" si="143"/>
        <v>0.67781091001576244</v>
      </c>
      <c r="AN407" s="78">
        <f t="shared" si="144"/>
        <v>2.3235961766605144</v>
      </c>
      <c r="AO407" s="78">
        <f t="shared" si="145"/>
        <v>1.8729735740153397</v>
      </c>
      <c r="AP407" s="79">
        <f t="shared" si="146"/>
        <v>0.79113728320920029</v>
      </c>
      <c r="AQ407" s="1" t="str">
        <f t="shared" si="147"/>
        <v>Pampeana6</v>
      </c>
      <c r="AR407" s="1" t="str">
        <f t="shared" si="148"/>
        <v>Buenos Aires6</v>
      </c>
      <c r="AS407" s="1" t="str">
        <f t="shared" si="149"/>
        <v>Intermedias</v>
      </c>
      <c r="AT407" s="1" t="str">
        <f t="shared" si="150"/>
        <v>Pampeana</v>
      </c>
      <c r="AU407" s="1" t="str">
        <f t="shared" si="151"/>
        <v>IntermediasPampeana</v>
      </c>
    </row>
    <row r="408" spans="1:47" x14ac:dyDescent="0.25">
      <c r="A408" s="21" t="s">
        <v>328</v>
      </c>
      <c r="B408" s="18" t="s">
        <v>278</v>
      </c>
      <c r="C408" s="18" t="s">
        <v>276</v>
      </c>
      <c r="D408" s="3" t="str">
        <f>VLOOKUP(C408,Regiones!B$4:C$27,2)</f>
        <v>Centro</v>
      </c>
      <c r="E408" s="19"/>
      <c r="F408" s="19"/>
      <c r="G408" s="19"/>
      <c r="H408" s="19" t="s">
        <v>4</v>
      </c>
      <c r="I408" s="19" t="s">
        <v>203</v>
      </c>
      <c r="J408" s="19" t="s">
        <v>6</v>
      </c>
      <c r="K408" s="58"/>
      <c r="L408" s="52" t="s">
        <v>6</v>
      </c>
      <c r="M408" s="289">
        <v>10</v>
      </c>
      <c r="N408" s="281" t="str">
        <f t="shared" si="132"/>
        <v>F10</v>
      </c>
      <c r="O408" s="282" t="str">
        <f>VLOOKUP(N408,'Adicional - Op 1'!$A$3:$B$79,2)</f>
        <v>F</v>
      </c>
      <c r="P408" s="293" t="str">
        <f t="shared" si="133"/>
        <v>F</v>
      </c>
      <c r="Q408" s="294" t="str">
        <f t="shared" si="134"/>
        <v>F10</v>
      </c>
      <c r="R408" s="282" t="str">
        <f>IF(OR(Q408='Adicional - Op 2'!$A$6,Q408='Adicional - Op 2'!$A$7, Q408='Adicional - Op 2'!$A$8,Q408='Adicional - Op 2'!$A$9,Q408='Adicional - Op 2'!$A$10,Q408='Adicional - Op 2'!$A$11,Q408='Adicional - Op 2'!$A$12,Q408='Adicional - Op 2'!$A$13,Q408='Adicional - Op 2'!$A$14), "A", "")</f>
        <v/>
      </c>
      <c r="S408" s="282" t="str">
        <f>IF(OR(Q408='Adicional - Op 2'!$A$15,Q408='Adicional - Op 2'!$A$16,Q408='Adicional - Op 2'!$A$17,Q408='Adicional - Op 2'!$A$18,Q408='Adicional - Op 2'!$A$19,Q408='Adicional - Op 2'!$A$20,Q408='Adicional - Op 2'!$A$21,Q408='Adicional - Op 2'!$A$22,Q408='Adicional - Op 2'!$A$23,Q408='Adicional - Op 2'!$A$24,Q408='Adicional - Op 2'!$A$25,Q408='Adicional - Op 2'!$A$26,Q408='Adicional - Op 2'!$A$27,Q408='Adicional - Op 2'!$A$28,Q408='Adicional - Op 2'!$A$29,Q408='Adicional - Op 2'!$A$30),"B","")</f>
        <v/>
      </c>
      <c r="T408" s="282" t="str">
        <f>IF(OR(Q408='Adicional - Op 2'!$A$31,Q408='Adicional - Op 2'!$A$32,Q408='Adicional - Op 2'!$A$33,Q408='Adicional - Op 2'!$A$34),"C","")</f>
        <v/>
      </c>
      <c r="U408" s="282" t="str">
        <f>IF(OR(Q408='Adicional - Op 2'!$A$35,Q408='Adicional - Op 2'!$A$36,Q408='Adicional - Op 2'!$A$37),"D","")</f>
        <v/>
      </c>
      <c r="V408" s="282" t="str">
        <f>IF(OR(Q408='Adicional - Op 2'!$A$38,Q408='Adicional - Op 2'!$A$39,Q408='Adicional - Op 2'!$A$40,Q408='Adicional - Op 2'!$A$41,Q408='Adicional - Op 2'!$A$42,Q408='Adicional - Op 2'!$A$43),"E","")</f>
        <v/>
      </c>
      <c r="W408" s="282" t="str">
        <f>IF(OR(Q408='Adicional - Op 2'!$A$44,Q408='Adicional - Op 2'!$A$45),"F","")</f>
        <v>F</v>
      </c>
      <c r="X408" s="295" t="str">
        <f t="shared" si="135"/>
        <v>F</v>
      </c>
      <c r="Y408" s="296" t="str">
        <f>IF(P408=X408, "OK", MAL)</f>
        <v>OK</v>
      </c>
      <c r="Z408" s="73">
        <v>7586</v>
      </c>
      <c r="AA408" s="17">
        <v>6434</v>
      </c>
      <c r="AB408" s="17">
        <v>5294</v>
      </c>
      <c r="AC408" s="17">
        <v>3987</v>
      </c>
      <c r="AD408" s="17">
        <v>3421</v>
      </c>
      <c r="AE408" s="20">
        <v>2454</v>
      </c>
      <c r="AF408" s="70" t="str">
        <f t="shared" si="136"/>
        <v>6</v>
      </c>
      <c r="AG408" s="61" t="str">
        <f t="shared" si="137"/>
        <v>6</v>
      </c>
      <c r="AH408" s="61" t="str">
        <f t="shared" si="138"/>
        <v>6</v>
      </c>
      <c r="AI408" s="61" t="str">
        <f t="shared" si="139"/>
        <v>7</v>
      </c>
      <c r="AJ408" s="61" t="str">
        <f t="shared" si="140"/>
        <v>7</v>
      </c>
      <c r="AK408" s="62" t="str">
        <f t="shared" si="141"/>
        <v>7</v>
      </c>
      <c r="AL408" s="77">
        <f t="shared" si="142"/>
        <v>1.8594478994169723</v>
      </c>
      <c r="AM408" s="78">
        <f t="shared" si="143"/>
        <v>1.8711143832694688</v>
      </c>
      <c r="AN408" s="78">
        <f t="shared" si="144"/>
        <v>2.7213615322058251</v>
      </c>
      <c r="AO408" s="78">
        <f t="shared" si="145"/>
        <v>1.5428424194773331</v>
      </c>
      <c r="AP408" s="79">
        <f t="shared" si="146"/>
        <v>3.3779347147318255</v>
      </c>
      <c r="AQ408" s="1" t="str">
        <f t="shared" si="147"/>
        <v>Centro6</v>
      </c>
      <c r="AR408" s="1" t="str">
        <f t="shared" si="148"/>
        <v>Córdoba6</v>
      </c>
      <c r="AS408" s="1" t="str">
        <f t="shared" si="149"/>
        <v>Intermedias</v>
      </c>
      <c r="AT408" s="1" t="str">
        <f t="shared" si="150"/>
        <v>Resto Extra Pampeana</v>
      </c>
      <c r="AU408" s="1" t="str">
        <f t="shared" si="151"/>
        <v>IntermediasResto Extra Pampeana</v>
      </c>
    </row>
    <row r="409" spans="1:47" x14ac:dyDescent="0.25">
      <c r="A409" s="5" t="s">
        <v>1319</v>
      </c>
      <c r="B409" s="6" t="s">
        <v>428</v>
      </c>
      <c r="C409" s="6" t="s">
        <v>429</v>
      </c>
      <c r="D409" s="3" t="str">
        <f>VLOOKUP(C409,Regiones!B$4:C$27,2)</f>
        <v>Pampeana</v>
      </c>
      <c r="E409" s="16"/>
      <c r="F409" s="16"/>
      <c r="G409" s="16"/>
      <c r="H409" s="16" t="s">
        <v>4</v>
      </c>
      <c r="I409" s="16" t="s">
        <v>203</v>
      </c>
      <c r="J409" s="16" t="s">
        <v>21</v>
      </c>
      <c r="K409" s="58"/>
      <c r="L409" s="4" t="s">
        <v>21</v>
      </c>
      <c r="M409" s="289">
        <v>10</v>
      </c>
      <c r="N409" s="281" t="str">
        <f t="shared" si="132"/>
        <v>C10</v>
      </c>
      <c r="O409" s="282" t="str">
        <f>VLOOKUP(N409,'Adicional - Op 1'!$A$3:$B$79,2)</f>
        <v>C</v>
      </c>
      <c r="P409" s="293" t="str">
        <f t="shared" si="133"/>
        <v>C</v>
      </c>
      <c r="Q409" s="294" t="str">
        <f t="shared" si="134"/>
        <v>C10</v>
      </c>
      <c r="R409" s="282" t="str">
        <f>IF(OR(Q409='Adicional - Op 2'!$A$6,Q409='Adicional - Op 2'!$A$7, Q409='Adicional - Op 2'!$A$8,Q409='Adicional - Op 2'!$A$9,Q409='Adicional - Op 2'!$A$10,Q409='Adicional - Op 2'!$A$11,Q409='Adicional - Op 2'!$A$12,Q409='Adicional - Op 2'!$A$13,Q409='Adicional - Op 2'!$A$14), "A", "")</f>
        <v/>
      </c>
      <c r="S409" s="282" t="str">
        <f>IF(OR(Q409='Adicional - Op 2'!$A$15,Q409='Adicional - Op 2'!$A$16,Q409='Adicional - Op 2'!$A$17,Q409='Adicional - Op 2'!$A$18,Q409='Adicional - Op 2'!$A$19,Q409='Adicional - Op 2'!$A$20,Q409='Adicional - Op 2'!$A$21,Q409='Adicional - Op 2'!$A$22,Q409='Adicional - Op 2'!$A$23,Q409='Adicional - Op 2'!$A$24,Q409='Adicional - Op 2'!$A$25,Q409='Adicional - Op 2'!$A$26,Q409='Adicional - Op 2'!$A$27,Q409='Adicional - Op 2'!$A$28,Q409='Adicional - Op 2'!$A$29,Q409='Adicional - Op 2'!$A$30),"B","")</f>
        <v/>
      </c>
      <c r="T409" s="282" t="str">
        <f>IF(OR(Q409='Adicional - Op 2'!$A$31,Q409='Adicional - Op 2'!$A$32,Q409='Adicional - Op 2'!$A$33,Q409='Adicional - Op 2'!$A$34),"C","")</f>
        <v>C</v>
      </c>
      <c r="U409" s="282" t="str">
        <f>IF(OR(Q409='Adicional - Op 2'!$A$35,Q409='Adicional - Op 2'!$A$36,Q409='Adicional - Op 2'!$A$37),"D","")</f>
        <v/>
      </c>
      <c r="V409" s="282" t="str">
        <f>IF(OR(Q409='Adicional - Op 2'!$A$38,Q409='Adicional - Op 2'!$A$39,Q409='Adicional - Op 2'!$A$40,Q409='Adicional - Op 2'!$A$41,Q409='Adicional - Op 2'!$A$42,Q409='Adicional - Op 2'!$A$43),"E","")</f>
        <v/>
      </c>
      <c r="W409" s="282" t="str">
        <f>IF(OR(Q409='Adicional - Op 2'!$A$44,Q409='Adicional - Op 2'!$A$45),"F","")</f>
        <v/>
      </c>
      <c r="X409" s="295" t="str">
        <f t="shared" si="135"/>
        <v>C</v>
      </c>
      <c r="Y409" s="296" t="str">
        <f>IF(P409=X409, "OK", MAL)</f>
        <v>OK</v>
      </c>
      <c r="Z409" s="73">
        <v>7557</v>
      </c>
      <c r="AA409" s="17">
        <v>6873</v>
      </c>
      <c r="AB409" s="17">
        <v>5679</v>
      </c>
      <c r="AC409" s="17">
        <v>4526</v>
      </c>
      <c r="AD409" s="17">
        <v>3431</v>
      </c>
      <c r="AE409" s="20">
        <v>2819</v>
      </c>
      <c r="AF409" s="70" t="str">
        <f t="shared" si="136"/>
        <v>6</v>
      </c>
      <c r="AG409" s="61" t="str">
        <f t="shared" si="137"/>
        <v>6</v>
      </c>
      <c r="AH409" s="61" t="str">
        <f t="shared" si="138"/>
        <v>6</v>
      </c>
      <c r="AI409" s="61" t="str">
        <f t="shared" si="139"/>
        <v>7</v>
      </c>
      <c r="AJ409" s="61" t="str">
        <f t="shared" si="140"/>
        <v>7</v>
      </c>
      <c r="AK409" s="62" t="str">
        <f t="shared" si="141"/>
        <v>7</v>
      </c>
      <c r="AL409" s="77">
        <f t="shared" si="142"/>
        <v>1.0668768565850633</v>
      </c>
      <c r="AM409" s="78">
        <f t="shared" si="143"/>
        <v>1.8304825590683946</v>
      </c>
      <c r="AN409" s="78">
        <f t="shared" si="144"/>
        <v>2.1722787243434327</v>
      </c>
      <c r="AO409" s="78">
        <f t="shared" si="145"/>
        <v>2.8085853202207396</v>
      </c>
      <c r="AP409" s="79">
        <f t="shared" si="146"/>
        <v>1.9841226794420594</v>
      </c>
      <c r="AQ409" s="1" t="str">
        <f t="shared" si="147"/>
        <v>Pampeana6</v>
      </c>
      <c r="AR409" s="1" t="str">
        <f t="shared" si="148"/>
        <v>Entre Ríos6</v>
      </c>
      <c r="AS409" s="1" t="str">
        <f t="shared" si="149"/>
        <v>Intermedias</v>
      </c>
      <c r="AT409" s="1" t="str">
        <f t="shared" si="150"/>
        <v>Pampeana</v>
      </c>
      <c r="AU409" s="1" t="str">
        <f t="shared" si="151"/>
        <v>IntermediasPampeana</v>
      </c>
    </row>
    <row r="410" spans="1:47" x14ac:dyDescent="0.25">
      <c r="A410" s="60" t="s">
        <v>648</v>
      </c>
      <c r="B410" s="9" t="s">
        <v>638</v>
      </c>
      <c r="C410" s="9" t="s">
        <v>639</v>
      </c>
      <c r="D410" s="3" t="str">
        <f>VLOOKUP(C410,Regiones!B$4:C$27,2)</f>
        <v>Comahue</v>
      </c>
      <c r="E410" s="10"/>
      <c r="F410" s="10"/>
      <c r="G410" s="10" t="s">
        <v>4</v>
      </c>
      <c r="H410" s="10"/>
      <c r="I410" s="10" t="s">
        <v>203</v>
      </c>
      <c r="J410" s="10" t="s">
        <v>6</v>
      </c>
      <c r="K410" s="58"/>
      <c r="L410" s="11" t="s">
        <v>6</v>
      </c>
      <c r="M410" s="289">
        <v>10</v>
      </c>
      <c r="N410" s="281" t="str">
        <f t="shared" si="132"/>
        <v>F10</v>
      </c>
      <c r="O410" s="282" t="str">
        <f>VLOOKUP(N410,'Adicional - Op 1'!$A$3:$B$79,2)</f>
        <v>F</v>
      </c>
      <c r="P410" s="293" t="str">
        <f t="shared" si="133"/>
        <v>F</v>
      </c>
      <c r="Q410" s="294" t="str">
        <f t="shared" si="134"/>
        <v>F10</v>
      </c>
      <c r="R410" s="282" t="str">
        <f>IF(OR(Q410='Adicional - Op 2'!$A$6,Q410='Adicional - Op 2'!$A$7, Q410='Adicional - Op 2'!$A$8,Q410='Adicional - Op 2'!$A$9,Q410='Adicional - Op 2'!$A$10,Q410='Adicional - Op 2'!$A$11,Q410='Adicional - Op 2'!$A$12,Q410='Adicional - Op 2'!$A$13,Q410='Adicional - Op 2'!$A$14), "A", "")</f>
        <v/>
      </c>
      <c r="S410" s="282" t="str">
        <f>IF(OR(Q410='Adicional - Op 2'!$A$15,Q410='Adicional - Op 2'!$A$16,Q410='Adicional - Op 2'!$A$17,Q410='Adicional - Op 2'!$A$18,Q410='Adicional - Op 2'!$A$19,Q410='Adicional - Op 2'!$A$20,Q410='Adicional - Op 2'!$A$21,Q410='Adicional - Op 2'!$A$22,Q410='Adicional - Op 2'!$A$23,Q410='Adicional - Op 2'!$A$24,Q410='Adicional - Op 2'!$A$25,Q410='Adicional - Op 2'!$A$26,Q410='Adicional - Op 2'!$A$27,Q410='Adicional - Op 2'!$A$28,Q410='Adicional - Op 2'!$A$29,Q410='Adicional - Op 2'!$A$30),"B","")</f>
        <v/>
      </c>
      <c r="T410" s="282" t="str">
        <f>IF(OR(Q410='Adicional - Op 2'!$A$31,Q410='Adicional - Op 2'!$A$32,Q410='Adicional - Op 2'!$A$33,Q410='Adicional - Op 2'!$A$34),"C","")</f>
        <v/>
      </c>
      <c r="U410" s="282" t="str">
        <f>IF(OR(Q410='Adicional - Op 2'!$A$35,Q410='Adicional - Op 2'!$A$36,Q410='Adicional - Op 2'!$A$37),"D","")</f>
        <v/>
      </c>
      <c r="V410" s="282" t="str">
        <f>IF(OR(Q410='Adicional - Op 2'!$A$38,Q410='Adicional - Op 2'!$A$39,Q410='Adicional - Op 2'!$A$40,Q410='Adicional - Op 2'!$A$41,Q410='Adicional - Op 2'!$A$42,Q410='Adicional - Op 2'!$A$43),"E","")</f>
        <v/>
      </c>
      <c r="W410" s="282" t="str">
        <f>IF(OR(Q410='Adicional - Op 2'!$A$44,Q410='Adicional - Op 2'!$A$45),"F","")</f>
        <v>F</v>
      </c>
      <c r="X410" s="295" t="str">
        <f t="shared" si="135"/>
        <v>F</v>
      </c>
      <c r="Y410" s="296" t="str">
        <f>IF(P410=X410, "OK", MAL)</f>
        <v>OK</v>
      </c>
      <c r="Z410" s="74">
        <v>7542</v>
      </c>
      <c r="AA410" s="12">
        <v>5770</v>
      </c>
      <c r="AB410" s="12">
        <v>4860</v>
      </c>
      <c r="AC410" s="12">
        <v>2031</v>
      </c>
      <c r="AD410" s="12">
        <v>643</v>
      </c>
      <c r="AE410" s="13">
        <v>389</v>
      </c>
      <c r="AF410" s="70" t="str">
        <f t="shared" si="136"/>
        <v>6</v>
      </c>
      <c r="AG410" s="61" t="str">
        <f t="shared" si="137"/>
        <v>6</v>
      </c>
      <c r="AH410" s="61" t="str">
        <f t="shared" si="138"/>
        <v>7</v>
      </c>
      <c r="AI410" s="61" t="str">
        <f t="shared" si="139"/>
        <v>7</v>
      </c>
      <c r="AJ410" s="61" t="str">
        <f t="shared" si="140"/>
        <v>7</v>
      </c>
      <c r="AK410" s="62" t="str">
        <f t="shared" si="141"/>
        <v>7</v>
      </c>
      <c r="AL410" s="77">
        <f t="shared" si="142"/>
        <v>3.0410195199960279</v>
      </c>
      <c r="AM410" s="78">
        <f t="shared" si="143"/>
        <v>1.6448801152626944</v>
      </c>
      <c r="AN410" s="78">
        <f t="shared" si="144"/>
        <v>8.6133419196659062</v>
      </c>
      <c r="AO410" s="78">
        <f t="shared" si="145"/>
        <v>12.188901347275259</v>
      </c>
      <c r="AP410" s="79">
        <f t="shared" si="146"/>
        <v>5.1540822021606214</v>
      </c>
      <c r="AQ410" s="1" t="str">
        <f t="shared" si="147"/>
        <v>Comahue6</v>
      </c>
      <c r="AR410" s="1" t="str">
        <f t="shared" si="148"/>
        <v>Neuquén6</v>
      </c>
      <c r="AS410" s="1" t="str">
        <f t="shared" si="149"/>
        <v>Intermedias</v>
      </c>
      <c r="AT410" s="1" t="str">
        <f t="shared" si="150"/>
        <v>Comahue</v>
      </c>
      <c r="AU410" s="1" t="str">
        <f t="shared" si="151"/>
        <v>IntermediasComahue</v>
      </c>
    </row>
    <row r="411" spans="1:47" x14ac:dyDescent="0.25">
      <c r="A411" s="5" t="s">
        <v>1320</v>
      </c>
      <c r="B411" s="6" t="s">
        <v>589</v>
      </c>
      <c r="C411" s="6" t="s">
        <v>582</v>
      </c>
      <c r="D411" s="3" t="str">
        <f>VLOOKUP(C411,Regiones!B$4:C$27,2)</f>
        <v>Cuyo</v>
      </c>
      <c r="E411" s="16"/>
      <c r="F411" s="16"/>
      <c r="G411" s="16"/>
      <c r="H411" s="16" t="s">
        <v>4</v>
      </c>
      <c r="I411" s="16" t="s">
        <v>203</v>
      </c>
      <c r="J411" s="16" t="s">
        <v>3</v>
      </c>
      <c r="K411" s="58"/>
      <c r="L411" s="4" t="s">
        <v>3</v>
      </c>
      <c r="M411" s="289">
        <v>10</v>
      </c>
      <c r="N411" s="281" t="str">
        <f t="shared" si="132"/>
        <v>E10</v>
      </c>
      <c r="O411" s="282" t="str">
        <f>VLOOKUP(N411,'Adicional - Op 1'!$A$3:$B$79,2)</f>
        <v>E</v>
      </c>
      <c r="P411" s="293" t="str">
        <f t="shared" si="133"/>
        <v>E</v>
      </c>
      <c r="Q411" s="294" t="str">
        <f t="shared" si="134"/>
        <v>E10</v>
      </c>
      <c r="R411" s="282" t="str">
        <f>IF(OR(Q411='Adicional - Op 2'!$A$6,Q411='Adicional - Op 2'!$A$7, Q411='Adicional - Op 2'!$A$8,Q411='Adicional - Op 2'!$A$9,Q411='Adicional - Op 2'!$A$10,Q411='Adicional - Op 2'!$A$11,Q411='Adicional - Op 2'!$A$12,Q411='Adicional - Op 2'!$A$13,Q411='Adicional - Op 2'!$A$14), "A", "")</f>
        <v/>
      </c>
      <c r="S411" s="282" t="str">
        <f>IF(OR(Q411='Adicional - Op 2'!$A$15,Q411='Adicional - Op 2'!$A$16,Q411='Adicional - Op 2'!$A$17,Q411='Adicional - Op 2'!$A$18,Q411='Adicional - Op 2'!$A$19,Q411='Adicional - Op 2'!$A$20,Q411='Adicional - Op 2'!$A$21,Q411='Adicional - Op 2'!$A$22,Q411='Adicional - Op 2'!$A$23,Q411='Adicional - Op 2'!$A$24,Q411='Adicional - Op 2'!$A$25,Q411='Adicional - Op 2'!$A$26,Q411='Adicional - Op 2'!$A$27,Q411='Adicional - Op 2'!$A$28,Q411='Adicional - Op 2'!$A$29,Q411='Adicional - Op 2'!$A$30),"B","")</f>
        <v/>
      </c>
      <c r="T411" s="282" t="str">
        <f>IF(OR(Q411='Adicional - Op 2'!$A$31,Q411='Adicional - Op 2'!$A$32,Q411='Adicional - Op 2'!$A$33,Q411='Adicional - Op 2'!$A$34),"C","")</f>
        <v/>
      </c>
      <c r="U411" s="282" t="str">
        <f>IF(OR(Q411='Adicional - Op 2'!$A$35,Q411='Adicional - Op 2'!$A$36,Q411='Adicional - Op 2'!$A$37),"D","")</f>
        <v/>
      </c>
      <c r="V411" s="282" t="str">
        <f>IF(OR(Q411='Adicional - Op 2'!$A$38,Q411='Adicional - Op 2'!$A$39,Q411='Adicional - Op 2'!$A$40,Q411='Adicional - Op 2'!$A$41,Q411='Adicional - Op 2'!$A$42,Q411='Adicional - Op 2'!$A$43),"E","")</f>
        <v>E</v>
      </c>
      <c r="W411" s="282" t="str">
        <f>IF(OR(Q411='Adicional - Op 2'!$A$44,Q411='Adicional - Op 2'!$A$45),"F","")</f>
        <v/>
      </c>
      <c r="X411" s="295" t="str">
        <f t="shared" si="135"/>
        <v>E</v>
      </c>
      <c r="Y411" s="296" t="str">
        <f>IF(P411=X411, "OK", MAL)</f>
        <v>OK</v>
      </c>
      <c r="Z411" s="73">
        <v>7524</v>
      </c>
      <c r="AA411" s="17">
        <v>6290</v>
      </c>
      <c r="AB411" s="17">
        <v>2992</v>
      </c>
      <c r="AC411" s="17" t="s">
        <v>4</v>
      </c>
      <c r="AD411" s="17" t="s">
        <v>4</v>
      </c>
      <c r="AE411" s="20" t="s">
        <v>4</v>
      </c>
      <c r="AF411" s="70" t="str">
        <f t="shared" si="136"/>
        <v>6</v>
      </c>
      <c r="AG411" s="61" t="str">
        <f t="shared" si="137"/>
        <v>6</v>
      </c>
      <c r="AH411" s="61" t="str">
        <f t="shared" si="138"/>
        <v>7</v>
      </c>
      <c r="AI411" s="61" t="str">
        <f t="shared" si="139"/>
        <v/>
      </c>
      <c r="AJ411" s="61" t="str">
        <f t="shared" si="140"/>
        <v/>
      </c>
      <c r="AK411" s="62" t="str">
        <f t="shared" si="141"/>
        <v/>
      </c>
      <c r="AL411" s="77">
        <f t="shared" si="142"/>
        <v>2.0239779829641082</v>
      </c>
      <c r="AM411" s="78">
        <f t="shared" si="143"/>
        <v>7.3183198056444132</v>
      </c>
      <c r="AN411" s="78" t="str">
        <f t="shared" si="144"/>
        <v/>
      </c>
      <c r="AO411" s="78" t="str">
        <f t="shared" si="145"/>
        <v/>
      </c>
      <c r="AP411" s="79" t="str">
        <f t="shared" si="146"/>
        <v/>
      </c>
      <c r="AQ411" s="1" t="str">
        <f t="shared" si="147"/>
        <v>Cuyo6</v>
      </c>
      <c r="AR411" s="1" t="str">
        <f t="shared" si="148"/>
        <v>Mendoza6</v>
      </c>
      <c r="AS411" s="1" t="str">
        <f t="shared" si="149"/>
        <v>Intermedias</v>
      </c>
      <c r="AT411" s="1" t="str">
        <f t="shared" si="150"/>
        <v>Resto Extra Pampeana</v>
      </c>
      <c r="AU411" s="1" t="str">
        <f t="shared" si="151"/>
        <v>IntermediasResto Extra Pampeana</v>
      </c>
    </row>
    <row r="412" spans="1:47" x14ac:dyDescent="0.25">
      <c r="A412" s="5" t="s">
        <v>540</v>
      </c>
      <c r="B412" s="6" t="s">
        <v>541</v>
      </c>
      <c r="C412" s="6" t="s">
        <v>532</v>
      </c>
      <c r="D412" s="3" t="str">
        <f>VLOOKUP(C412,Regiones!B$4:C$27,2)</f>
        <v>Pampeana</v>
      </c>
      <c r="E412" s="16"/>
      <c r="F412" s="16"/>
      <c r="G412" s="16"/>
      <c r="H412" s="16" t="s">
        <v>4</v>
      </c>
      <c r="I412" s="16" t="s">
        <v>203</v>
      </c>
      <c r="J412" s="16" t="s">
        <v>6</v>
      </c>
      <c r="K412" s="58"/>
      <c r="L412" s="4" t="s">
        <v>6</v>
      </c>
      <c r="M412" s="289">
        <v>10</v>
      </c>
      <c r="N412" s="281" t="str">
        <f t="shared" si="132"/>
        <v>F10</v>
      </c>
      <c r="O412" s="282" t="str">
        <f>VLOOKUP(N412,'Adicional - Op 1'!$A$3:$B$79,2)</f>
        <v>F</v>
      </c>
      <c r="P412" s="293" t="str">
        <f t="shared" si="133"/>
        <v>F</v>
      </c>
      <c r="Q412" s="294" t="str">
        <f t="shared" si="134"/>
        <v>F10</v>
      </c>
      <c r="R412" s="282" t="str">
        <f>IF(OR(Q412='Adicional - Op 2'!$A$6,Q412='Adicional - Op 2'!$A$7, Q412='Adicional - Op 2'!$A$8,Q412='Adicional - Op 2'!$A$9,Q412='Adicional - Op 2'!$A$10,Q412='Adicional - Op 2'!$A$11,Q412='Adicional - Op 2'!$A$12,Q412='Adicional - Op 2'!$A$13,Q412='Adicional - Op 2'!$A$14), "A", "")</f>
        <v/>
      </c>
      <c r="S412" s="282" t="str">
        <f>IF(OR(Q412='Adicional - Op 2'!$A$15,Q412='Adicional - Op 2'!$A$16,Q412='Adicional - Op 2'!$A$17,Q412='Adicional - Op 2'!$A$18,Q412='Adicional - Op 2'!$A$19,Q412='Adicional - Op 2'!$A$20,Q412='Adicional - Op 2'!$A$21,Q412='Adicional - Op 2'!$A$22,Q412='Adicional - Op 2'!$A$23,Q412='Adicional - Op 2'!$A$24,Q412='Adicional - Op 2'!$A$25,Q412='Adicional - Op 2'!$A$26,Q412='Adicional - Op 2'!$A$27,Q412='Adicional - Op 2'!$A$28,Q412='Adicional - Op 2'!$A$29,Q412='Adicional - Op 2'!$A$30),"B","")</f>
        <v/>
      </c>
      <c r="T412" s="282" t="str">
        <f>IF(OR(Q412='Adicional - Op 2'!$A$31,Q412='Adicional - Op 2'!$A$32,Q412='Adicional - Op 2'!$A$33,Q412='Adicional - Op 2'!$A$34),"C","")</f>
        <v/>
      </c>
      <c r="U412" s="282" t="str">
        <f>IF(OR(Q412='Adicional - Op 2'!$A$35,Q412='Adicional - Op 2'!$A$36,Q412='Adicional - Op 2'!$A$37),"D","")</f>
        <v/>
      </c>
      <c r="V412" s="282" t="str">
        <f>IF(OR(Q412='Adicional - Op 2'!$A$38,Q412='Adicional - Op 2'!$A$39,Q412='Adicional - Op 2'!$A$40,Q412='Adicional - Op 2'!$A$41,Q412='Adicional - Op 2'!$A$42,Q412='Adicional - Op 2'!$A$43),"E","")</f>
        <v/>
      </c>
      <c r="W412" s="282" t="str">
        <f>IF(OR(Q412='Adicional - Op 2'!$A$44,Q412='Adicional - Op 2'!$A$45),"F","")</f>
        <v>F</v>
      </c>
      <c r="X412" s="295" t="str">
        <f t="shared" si="135"/>
        <v>F</v>
      </c>
      <c r="Y412" s="296" t="str">
        <f>IF(P412=X412, "OK", MAL)</f>
        <v>OK</v>
      </c>
      <c r="Z412" s="73">
        <v>7510</v>
      </c>
      <c r="AA412" s="17">
        <v>6624</v>
      </c>
      <c r="AB412" s="17">
        <v>5683</v>
      </c>
      <c r="AC412" s="17">
        <v>3640</v>
      </c>
      <c r="AD412" s="17">
        <v>2534</v>
      </c>
      <c r="AE412" s="20">
        <v>2455</v>
      </c>
      <c r="AF412" s="70" t="str">
        <f t="shared" si="136"/>
        <v>6</v>
      </c>
      <c r="AG412" s="61" t="str">
        <f t="shared" si="137"/>
        <v>6</v>
      </c>
      <c r="AH412" s="61" t="str">
        <f t="shared" si="138"/>
        <v>6</v>
      </c>
      <c r="AI412" s="61" t="str">
        <f t="shared" si="139"/>
        <v>7</v>
      </c>
      <c r="AJ412" s="61" t="str">
        <f t="shared" si="140"/>
        <v>7</v>
      </c>
      <c r="AK412" s="62" t="str">
        <f t="shared" si="141"/>
        <v>7</v>
      </c>
      <c r="AL412" s="77">
        <f t="shared" si="142"/>
        <v>1.4141116479962426</v>
      </c>
      <c r="AM412" s="78">
        <f t="shared" si="143"/>
        <v>1.467123487240952</v>
      </c>
      <c r="AN412" s="78">
        <f t="shared" si="144"/>
        <v>4.3089603268330068</v>
      </c>
      <c r="AO412" s="78">
        <f t="shared" si="145"/>
        <v>3.6882339040115406</v>
      </c>
      <c r="AP412" s="79">
        <f t="shared" si="146"/>
        <v>0.31722530441932528</v>
      </c>
      <c r="AQ412" s="1" t="str">
        <f t="shared" si="147"/>
        <v>Pampeana6</v>
      </c>
      <c r="AR412" s="1" t="str">
        <f t="shared" si="148"/>
        <v>La Pampa6</v>
      </c>
      <c r="AS412" s="1" t="str">
        <f t="shared" si="149"/>
        <v>Intermedias</v>
      </c>
      <c r="AT412" s="1" t="str">
        <f t="shared" si="150"/>
        <v>Pampeana</v>
      </c>
      <c r="AU412" s="1" t="str">
        <f t="shared" si="151"/>
        <v>IntermediasPampeana</v>
      </c>
    </row>
    <row r="413" spans="1:47" x14ac:dyDescent="0.25">
      <c r="A413" s="60" t="s">
        <v>232</v>
      </c>
      <c r="B413" s="9" t="s">
        <v>205</v>
      </c>
      <c r="C413" s="9" t="s">
        <v>199</v>
      </c>
      <c r="D413" s="3" t="str">
        <f>VLOOKUP(C413,Regiones!B$4:C$27,2)</f>
        <v>Noreste</v>
      </c>
      <c r="E413" s="10"/>
      <c r="F413" s="10"/>
      <c r="G413" s="10"/>
      <c r="H413" s="10" t="s">
        <v>4</v>
      </c>
      <c r="I413" s="10" t="s">
        <v>203</v>
      </c>
      <c r="J413" s="10" t="s">
        <v>6</v>
      </c>
      <c r="K413" s="58"/>
      <c r="L413" s="11" t="s">
        <v>6</v>
      </c>
      <c r="M413" s="289">
        <v>10</v>
      </c>
      <c r="N413" s="281" t="str">
        <f t="shared" si="132"/>
        <v>F10</v>
      </c>
      <c r="O413" s="282" t="str">
        <f>VLOOKUP(N413,'Adicional - Op 1'!$A$3:$B$79,2)</f>
        <v>F</v>
      </c>
      <c r="P413" s="293" t="str">
        <f t="shared" si="133"/>
        <v>F</v>
      </c>
      <c r="Q413" s="294" t="str">
        <f t="shared" si="134"/>
        <v>F10</v>
      </c>
      <c r="R413" s="282" t="str">
        <f>IF(OR(Q413='Adicional - Op 2'!$A$6,Q413='Adicional - Op 2'!$A$7, Q413='Adicional - Op 2'!$A$8,Q413='Adicional - Op 2'!$A$9,Q413='Adicional - Op 2'!$A$10,Q413='Adicional - Op 2'!$A$11,Q413='Adicional - Op 2'!$A$12,Q413='Adicional - Op 2'!$A$13,Q413='Adicional - Op 2'!$A$14), "A", "")</f>
        <v/>
      </c>
      <c r="S413" s="282" t="str">
        <f>IF(OR(Q413='Adicional - Op 2'!$A$15,Q413='Adicional - Op 2'!$A$16,Q413='Adicional - Op 2'!$A$17,Q413='Adicional - Op 2'!$A$18,Q413='Adicional - Op 2'!$A$19,Q413='Adicional - Op 2'!$A$20,Q413='Adicional - Op 2'!$A$21,Q413='Adicional - Op 2'!$A$22,Q413='Adicional - Op 2'!$A$23,Q413='Adicional - Op 2'!$A$24,Q413='Adicional - Op 2'!$A$25,Q413='Adicional - Op 2'!$A$26,Q413='Adicional - Op 2'!$A$27,Q413='Adicional - Op 2'!$A$28,Q413='Adicional - Op 2'!$A$29,Q413='Adicional - Op 2'!$A$30),"B","")</f>
        <v/>
      </c>
      <c r="T413" s="282" t="str">
        <f>IF(OR(Q413='Adicional - Op 2'!$A$31,Q413='Adicional - Op 2'!$A$32,Q413='Adicional - Op 2'!$A$33,Q413='Adicional - Op 2'!$A$34),"C","")</f>
        <v/>
      </c>
      <c r="U413" s="282" t="str">
        <f>IF(OR(Q413='Adicional - Op 2'!$A$35,Q413='Adicional - Op 2'!$A$36,Q413='Adicional - Op 2'!$A$37),"D","")</f>
        <v/>
      </c>
      <c r="V413" s="282" t="str">
        <f>IF(OR(Q413='Adicional - Op 2'!$A$38,Q413='Adicional - Op 2'!$A$39,Q413='Adicional - Op 2'!$A$40,Q413='Adicional - Op 2'!$A$41,Q413='Adicional - Op 2'!$A$42,Q413='Adicional - Op 2'!$A$43),"E","")</f>
        <v/>
      </c>
      <c r="W413" s="282" t="str">
        <f>IF(OR(Q413='Adicional - Op 2'!$A$44,Q413='Adicional - Op 2'!$A$45),"F","")</f>
        <v>F</v>
      </c>
      <c r="X413" s="295" t="str">
        <f t="shared" si="135"/>
        <v>F</v>
      </c>
      <c r="Y413" s="296" t="str">
        <f>IF(P413=X413, "OK", MAL)</f>
        <v>OK</v>
      </c>
      <c r="Z413" s="74">
        <v>7509</v>
      </c>
      <c r="AA413" s="12">
        <v>6888</v>
      </c>
      <c r="AB413" s="12">
        <v>4694</v>
      </c>
      <c r="AC413" s="12">
        <v>2364</v>
      </c>
      <c r="AD413" s="12">
        <v>1386</v>
      </c>
      <c r="AE413" s="13">
        <v>1438</v>
      </c>
      <c r="AF413" s="70" t="str">
        <f t="shared" si="136"/>
        <v>6</v>
      </c>
      <c r="AG413" s="61" t="str">
        <f t="shared" si="137"/>
        <v>6</v>
      </c>
      <c r="AH413" s="61" t="str">
        <f t="shared" si="138"/>
        <v>7</v>
      </c>
      <c r="AI413" s="61" t="str">
        <f t="shared" si="139"/>
        <v>7</v>
      </c>
      <c r="AJ413" s="61" t="str">
        <f t="shared" si="140"/>
        <v>7</v>
      </c>
      <c r="AK413" s="62" t="str">
        <f t="shared" si="141"/>
        <v>7</v>
      </c>
      <c r="AL413" s="77">
        <f t="shared" si="142"/>
        <v>0.97024187833803011</v>
      </c>
      <c r="AM413" s="78">
        <f t="shared" si="143"/>
        <v>3.7126554646928387</v>
      </c>
      <c r="AN413" s="78">
        <f t="shared" si="144"/>
        <v>6.711152856825402</v>
      </c>
      <c r="AO413" s="78">
        <f t="shared" si="145"/>
        <v>5.4844454829431539</v>
      </c>
      <c r="AP413" s="79">
        <f t="shared" si="146"/>
        <v>-0.36763614278513873</v>
      </c>
      <c r="AQ413" s="1" t="str">
        <f t="shared" si="147"/>
        <v>Noreste6</v>
      </c>
      <c r="AR413" s="1" t="str">
        <f t="shared" si="148"/>
        <v>Chaco6</v>
      </c>
      <c r="AS413" s="1" t="str">
        <f t="shared" si="149"/>
        <v>Intermedias</v>
      </c>
      <c r="AT413" s="1" t="str">
        <f t="shared" si="150"/>
        <v>Resto Extra Pampeana</v>
      </c>
      <c r="AU413" s="1" t="str">
        <f t="shared" si="151"/>
        <v>IntermediasResto Extra Pampeana</v>
      </c>
    </row>
    <row r="414" spans="1:47" x14ac:dyDescent="0.25">
      <c r="A414" s="60" t="s">
        <v>744</v>
      </c>
      <c r="B414" s="9" t="s">
        <v>91</v>
      </c>
      <c r="C414" s="9" t="s">
        <v>740</v>
      </c>
      <c r="D414" s="3" t="str">
        <f>VLOOKUP(C414,Regiones!B$4:C$27,2)</f>
        <v>Centro</v>
      </c>
      <c r="E414" s="10"/>
      <c r="F414" s="10"/>
      <c r="G414" s="10"/>
      <c r="H414" s="10" t="s">
        <v>4</v>
      </c>
      <c r="I414" s="10" t="s">
        <v>203</v>
      </c>
      <c r="J414" s="10" t="s">
        <v>6</v>
      </c>
      <c r="K414" s="58"/>
      <c r="L414" s="11" t="s">
        <v>6</v>
      </c>
      <c r="M414" s="289">
        <v>10</v>
      </c>
      <c r="N414" s="281" t="str">
        <f t="shared" si="132"/>
        <v>F10</v>
      </c>
      <c r="O414" s="282" t="str">
        <f>VLOOKUP(N414,'Adicional - Op 1'!$A$3:$B$79,2)</f>
        <v>F</v>
      </c>
      <c r="P414" s="293" t="str">
        <f t="shared" si="133"/>
        <v>F</v>
      </c>
      <c r="Q414" s="294" t="str">
        <f t="shared" si="134"/>
        <v>F10</v>
      </c>
      <c r="R414" s="282" t="str">
        <f>IF(OR(Q414='Adicional - Op 2'!$A$6,Q414='Adicional - Op 2'!$A$7, Q414='Adicional - Op 2'!$A$8,Q414='Adicional - Op 2'!$A$9,Q414='Adicional - Op 2'!$A$10,Q414='Adicional - Op 2'!$A$11,Q414='Adicional - Op 2'!$A$12,Q414='Adicional - Op 2'!$A$13,Q414='Adicional - Op 2'!$A$14), "A", "")</f>
        <v/>
      </c>
      <c r="S414" s="282" t="str">
        <f>IF(OR(Q414='Adicional - Op 2'!$A$15,Q414='Adicional - Op 2'!$A$16,Q414='Adicional - Op 2'!$A$17,Q414='Adicional - Op 2'!$A$18,Q414='Adicional - Op 2'!$A$19,Q414='Adicional - Op 2'!$A$20,Q414='Adicional - Op 2'!$A$21,Q414='Adicional - Op 2'!$A$22,Q414='Adicional - Op 2'!$A$23,Q414='Adicional - Op 2'!$A$24,Q414='Adicional - Op 2'!$A$25,Q414='Adicional - Op 2'!$A$26,Q414='Adicional - Op 2'!$A$27,Q414='Adicional - Op 2'!$A$28,Q414='Adicional - Op 2'!$A$29,Q414='Adicional - Op 2'!$A$30),"B","")</f>
        <v/>
      </c>
      <c r="T414" s="282" t="str">
        <f>IF(OR(Q414='Adicional - Op 2'!$A$31,Q414='Adicional - Op 2'!$A$32,Q414='Adicional - Op 2'!$A$33,Q414='Adicional - Op 2'!$A$34),"C","")</f>
        <v/>
      </c>
      <c r="U414" s="282" t="str">
        <f>IF(OR(Q414='Adicional - Op 2'!$A$35,Q414='Adicional - Op 2'!$A$36,Q414='Adicional - Op 2'!$A$37),"D","")</f>
        <v/>
      </c>
      <c r="V414" s="282" t="str">
        <f>IF(OR(Q414='Adicional - Op 2'!$A$38,Q414='Adicional - Op 2'!$A$39,Q414='Adicional - Op 2'!$A$40,Q414='Adicional - Op 2'!$A$41,Q414='Adicional - Op 2'!$A$42,Q414='Adicional - Op 2'!$A$43),"E","")</f>
        <v/>
      </c>
      <c r="W414" s="282" t="str">
        <f>IF(OR(Q414='Adicional - Op 2'!$A$44,Q414='Adicional - Op 2'!$A$45),"F","")</f>
        <v>F</v>
      </c>
      <c r="X414" s="295" t="str">
        <f t="shared" si="135"/>
        <v>F</v>
      </c>
      <c r="Y414" s="296" t="str">
        <f>IF(P414=X414, "OK", MAL)</f>
        <v>OK</v>
      </c>
      <c r="Z414" s="74">
        <v>7459</v>
      </c>
      <c r="AA414" s="12">
        <v>6128</v>
      </c>
      <c r="AB414" s="12">
        <v>4784</v>
      </c>
      <c r="AC414" s="12">
        <v>3362</v>
      </c>
      <c r="AD414" s="12">
        <v>2583</v>
      </c>
      <c r="AE414" s="13">
        <v>3319</v>
      </c>
      <c r="AF414" s="70" t="str">
        <f t="shared" si="136"/>
        <v>6</v>
      </c>
      <c r="AG414" s="61" t="str">
        <f t="shared" si="137"/>
        <v>6</v>
      </c>
      <c r="AH414" s="61" t="str">
        <f t="shared" si="138"/>
        <v>7</v>
      </c>
      <c r="AI414" s="61" t="str">
        <f t="shared" si="139"/>
        <v>7</v>
      </c>
      <c r="AJ414" s="61" t="str">
        <f t="shared" si="140"/>
        <v>7</v>
      </c>
      <c r="AK414" s="62" t="str">
        <f t="shared" si="141"/>
        <v>7</v>
      </c>
      <c r="AL414" s="77">
        <f t="shared" si="142"/>
        <v>2.2229254137186838</v>
      </c>
      <c r="AM414" s="78">
        <f t="shared" si="143"/>
        <v>2.3814446577317736</v>
      </c>
      <c r="AN414" s="78">
        <f t="shared" si="144"/>
        <v>3.3967663153804435</v>
      </c>
      <c r="AO414" s="78">
        <f t="shared" si="145"/>
        <v>2.6708908473405466</v>
      </c>
      <c r="AP414" s="79">
        <f t="shared" si="146"/>
        <v>-2.4759529381275045</v>
      </c>
      <c r="AQ414" s="1" t="str">
        <f t="shared" si="147"/>
        <v>Centro6</v>
      </c>
      <c r="AR414" s="1" t="str">
        <f t="shared" si="148"/>
        <v>San Luis6</v>
      </c>
      <c r="AS414" s="1" t="str">
        <f t="shared" si="149"/>
        <v>Intermedias</v>
      </c>
      <c r="AT414" s="1" t="str">
        <f t="shared" si="150"/>
        <v>Resto Extra Pampeana</v>
      </c>
      <c r="AU414" s="1" t="str">
        <f t="shared" si="151"/>
        <v>IntermediasResto Extra Pampeana</v>
      </c>
    </row>
    <row r="415" spans="1:47" x14ac:dyDescent="0.25">
      <c r="A415" s="60" t="s">
        <v>803</v>
      </c>
      <c r="B415" s="9" t="s">
        <v>774</v>
      </c>
      <c r="C415" s="9" t="s">
        <v>767</v>
      </c>
      <c r="D415" s="3" t="str">
        <f>VLOOKUP(C415,Regiones!B$4:C$27,2)</f>
        <v>Pampeana</v>
      </c>
      <c r="E415" s="10"/>
      <c r="F415" s="10"/>
      <c r="G415" s="10"/>
      <c r="H415" s="10" t="s">
        <v>4</v>
      </c>
      <c r="I415" s="10" t="s">
        <v>203</v>
      </c>
      <c r="J415" s="10" t="s">
        <v>6</v>
      </c>
      <c r="K415" s="58"/>
      <c r="L415" s="11" t="s">
        <v>6</v>
      </c>
      <c r="M415" s="289">
        <v>10</v>
      </c>
      <c r="N415" s="281" t="str">
        <f t="shared" si="132"/>
        <v>F10</v>
      </c>
      <c r="O415" s="282" t="str">
        <f>VLOOKUP(N415,'Adicional - Op 1'!$A$3:$B$79,2)</f>
        <v>F</v>
      </c>
      <c r="P415" s="293" t="str">
        <f t="shared" si="133"/>
        <v>F</v>
      </c>
      <c r="Q415" s="294" t="str">
        <f t="shared" si="134"/>
        <v>F10</v>
      </c>
      <c r="R415" s="282" t="str">
        <f>IF(OR(Q415='Adicional - Op 2'!$A$6,Q415='Adicional - Op 2'!$A$7, Q415='Adicional - Op 2'!$A$8,Q415='Adicional - Op 2'!$A$9,Q415='Adicional - Op 2'!$A$10,Q415='Adicional - Op 2'!$A$11,Q415='Adicional - Op 2'!$A$12,Q415='Adicional - Op 2'!$A$13,Q415='Adicional - Op 2'!$A$14), "A", "")</f>
        <v/>
      </c>
      <c r="S415" s="282" t="str">
        <f>IF(OR(Q415='Adicional - Op 2'!$A$15,Q415='Adicional - Op 2'!$A$16,Q415='Adicional - Op 2'!$A$17,Q415='Adicional - Op 2'!$A$18,Q415='Adicional - Op 2'!$A$19,Q415='Adicional - Op 2'!$A$20,Q415='Adicional - Op 2'!$A$21,Q415='Adicional - Op 2'!$A$22,Q415='Adicional - Op 2'!$A$23,Q415='Adicional - Op 2'!$A$24,Q415='Adicional - Op 2'!$A$25,Q415='Adicional - Op 2'!$A$26,Q415='Adicional - Op 2'!$A$27,Q415='Adicional - Op 2'!$A$28,Q415='Adicional - Op 2'!$A$29,Q415='Adicional - Op 2'!$A$30),"B","")</f>
        <v/>
      </c>
      <c r="T415" s="282" t="str">
        <f>IF(OR(Q415='Adicional - Op 2'!$A$31,Q415='Adicional - Op 2'!$A$32,Q415='Adicional - Op 2'!$A$33,Q415='Adicional - Op 2'!$A$34),"C","")</f>
        <v/>
      </c>
      <c r="U415" s="282" t="str">
        <f>IF(OR(Q415='Adicional - Op 2'!$A$35,Q415='Adicional - Op 2'!$A$36,Q415='Adicional - Op 2'!$A$37),"D","")</f>
        <v/>
      </c>
      <c r="V415" s="282" t="str">
        <f>IF(OR(Q415='Adicional - Op 2'!$A$38,Q415='Adicional - Op 2'!$A$39,Q415='Adicional - Op 2'!$A$40,Q415='Adicional - Op 2'!$A$41,Q415='Adicional - Op 2'!$A$42,Q415='Adicional - Op 2'!$A$43),"E","")</f>
        <v/>
      </c>
      <c r="W415" s="282" t="str">
        <f>IF(OR(Q415='Adicional - Op 2'!$A$44,Q415='Adicional - Op 2'!$A$45),"F","")</f>
        <v>F</v>
      </c>
      <c r="X415" s="295" t="str">
        <f t="shared" si="135"/>
        <v>F</v>
      </c>
      <c r="Y415" s="296" t="str">
        <f>IF(P415=X415, "OK", MAL)</f>
        <v>OK</v>
      </c>
      <c r="Z415" s="74">
        <v>7450</v>
      </c>
      <c r="AA415" s="12">
        <v>7038</v>
      </c>
      <c r="AB415" s="12">
        <v>6907</v>
      </c>
      <c r="AC415" s="12">
        <v>5803</v>
      </c>
      <c r="AD415" s="12">
        <v>4996</v>
      </c>
      <c r="AE415" s="13">
        <v>4332</v>
      </c>
      <c r="AF415" s="70" t="str">
        <f t="shared" si="136"/>
        <v>6</v>
      </c>
      <c r="AG415" s="61" t="str">
        <f t="shared" si="137"/>
        <v>6</v>
      </c>
      <c r="AH415" s="61" t="str">
        <f t="shared" si="138"/>
        <v>6</v>
      </c>
      <c r="AI415" s="61" t="str">
        <f t="shared" si="139"/>
        <v>6</v>
      </c>
      <c r="AJ415" s="61" t="str">
        <f t="shared" si="140"/>
        <v>7</v>
      </c>
      <c r="AK415" s="62" t="str">
        <f t="shared" si="141"/>
        <v>7</v>
      </c>
      <c r="AL415" s="77">
        <f t="shared" si="142"/>
        <v>0.63838242463125383</v>
      </c>
      <c r="AM415" s="78">
        <f t="shared" si="143"/>
        <v>0.17875890670535366</v>
      </c>
      <c r="AN415" s="78">
        <f t="shared" si="144"/>
        <v>1.6629210150095066</v>
      </c>
      <c r="AO415" s="78">
        <f t="shared" si="145"/>
        <v>1.5086411440860277</v>
      </c>
      <c r="AP415" s="79">
        <f t="shared" si="146"/>
        <v>1.4362996997750761</v>
      </c>
      <c r="AQ415" s="1" t="str">
        <f t="shared" si="147"/>
        <v>Pampeana6</v>
      </c>
      <c r="AR415" s="1" t="str">
        <f t="shared" si="148"/>
        <v>Santa Fe6</v>
      </c>
      <c r="AS415" s="1" t="str">
        <f t="shared" si="149"/>
        <v>Intermedias</v>
      </c>
      <c r="AT415" s="1" t="str">
        <f t="shared" si="150"/>
        <v>Pampeana</v>
      </c>
      <c r="AU415" s="1" t="str">
        <f t="shared" si="151"/>
        <v>IntermediasPampeana</v>
      </c>
    </row>
    <row r="416" spans="1:47" x14ac:dyDescent="0.25">
      <c r="A416" s="5" t="s">
        <v>137</v>
      </c>
      <c r="B416" s="6" t="s">
        <v>137</v>
      </c>
      <c r="C416" s="6" t="s">
        <v>36</v>
      </c>
      <c r="D416" s="3" t="str">
        <f>VLOOKUP(C416,Regiones!B$4:C$27,2)</f>
        <v>Pampeana</v>
      </c>
      <c r="E416" s="16"/>
      <c r="F416" s="16"/>
      <c r="G416" s="16"/>
      <c r="H416" s="16"/>
      <c r="I416" s="16" t="s">
        <v>203</v>
      </c>
      <c r="J416" s="16" t="s">
        <v>6</v>
      </c>
      <c r="K416" s="58"/>
      <c r="L416" s="4" t="s">
        <v>6</v>
      </c>
      <c r="M416" s="289">
        <v>10</v>
      </c>
      <c r="N416" s="281" t="str">
        <f t="shared" si="132"/>
        <v>F10</v>
      </c>
      <c r="O416" s="282" t="str">
        <f>VLOOKUP(N416,'Adicional - Op 1'!$A$3:$B$79,2)</f>
        <v>F</v>
      </c>
      <c r="P416" s="293" t="str">
        <f t="shared" si="133"/>
        <v>F</v>
      </c>
      <c r="Q416" s="294" t="str">
        <f t="shared" si="134"/>
        <v>F10</v>
      </c>
      <c r="R416" s="282" t="str">
        <f>IF(OR(Q416='Adicional - Op 2'!$A$6,Q416='Adicional - Op 2'!$A$7, Q416='Adicional - Op 2'!$A$8,Q416='Adicional - Op 2'!$A$9,Q416='Adicional - Op 2'!$A$10,Q416='Adicional - Op 2'!$A$11,Q416='Adicional - Op 2'!$A$12,Q416='Adicional - Op 2'!$A$13,Q416='Adicional - Op 2'!$A$14), "A", "")</f>
        <v/>
      </c>
      <c r="S416" s="282" t="str">
        <f>IF(OR(Q416='Adicional - Op 2'!$A$15,Q416='Adicional - Op 2'!$A$16,Q416='Adicional - Op 2'!$A$17,Q416='Adicional - Op 2'!$A$18,Q416='Adicional - Op 2'!$A$19,Q416='Adicional - Op 2'!$A$20,Q416='Adicional - Op 2'!$A$21,Q416='Adicional - Op 2'!$A$22,Q416='Adicional - Op 2'!$A$23,Q416='Adicional - Op 2'!$A$24,Q416='Adicional - Op 2'!$A$25,Q416='Adicional - Op 2'!$A$26,Q416='Adicional - Op 2'!$A$27,Q416='Adicional - Op 2'!$A$28,Q416='Adicional - Op 2'!$A$29,Q416='Adicional - Op 2'!$A$30),"B","")</f>
        <v/>
      </c>
      <c r="T416" s="282" t="str">
        <f>IF(OR(Q416='Adicional - Op 2'!$A$31,Q416='Adicional - Op 2'!$A$32,Q416='Adicional - Op 2'!$A$33,Q416='Adicional - Op 2'!$A$34),"C","")</f>
        <v/>
      </c>
      <c r="U416" s="282" t="str">
        <f>IF(OR(Q416='Adicional - Op 2'!$A$35,Q416='Adicional - Op 2'!$A$36,Q416='Adicional - Op 2'!$A$37),"D","")</f>
        <v/>
      </c>
      <c r="V416" s="282" t="str">
        <f>IF(OR(Q416='Adicional - Op 2'!$A$38,Q416='Adicional - Op 2'!$A$39,Q416='Adicional - Op 2'!$A$40,Q416='Adicional - Op 2'!$A$41,Q416='Adicional - Op 2'!$A$42,Q416='Adicional - Op 2'!$A$43),"E","")</f>
        <v/>
      </c>
      <c r="W416" s="282" t="str">
        <f>IF(OR(Q416='Adicional - Op 2'!$A$44,Q416='Adicional - Op 2'!$A$45),"F","")</f>
        <v>F</v>
      </c>
      <c r="X416" s="295" t="str">
        <f t="shared" si="135"/>
        <v>F</v>
      </c>
      <c r="Y416" s="296" t="str">
        <f>IF(P416=X416, "OK", MAL)</f>
        <v>OK</v>
      </c>
      <c r="Z416" s="73">
        <v>7444</v>
      </c>
      <c r="AA416" s="17">
        <v>6605</v>
      </c>
      <c r="AB416" s="17">
        <v>5715</v>
      </c>
      <c r="AC416" s="17">
        <v>4961</v>
      </c>
      <c r="AD416" s="17">
        <v>4769</v>
      </c>
      <c r="AE416" s="20">
        <v>3795</v>
      </c>
      <c r="AF416" s="70" t="str">
        <f t="shared" si="136"/>
        <v>6</v>
      </c>
      <c r="AG416" s="61" t="str">
        <f t="shared" si="137"/>
        <v>6</v>
      </c>
      <c r="AH416" s="61" t="str">
        <f t="shared" si="138"/>
        <v>6</v>
      </c>
      <c r="AI416" s="61" t="str">
        <f t="shared" si="139"/>
        <v>7</v>
      </c>
      <c r="AJ416" s="61" t="str">
        <f t="shared" si="140"/>
        <v>7</v>
      </c>
      <c r="AK416" s="62" t="str">
        <f t="shared" si="141"/>
        <v>7</v>
      </c>
      <c r="AL416" s="77">
        <f t="shared" si="142"/>
        <v>1.346585444867147</v>
      </c>
      <c r="AM416" s="78">
        <f t="shared" si="143"/>
        <v>1.3852930385711819</v>
      </c>
      <c r="AN416" s="78">
        <f t="shared" si="144"/>
        <v>1.3488547338030645</v>
      </c>
      <c r="AO416" s="78">
        <f t="shared" si="145"/>
        <v>0.39548693376296529</v>
      </c>
      <c r="AP416" s="79">
        <f t="shared" si="146"/>
        <v>2.310817352298117</v>
      </c>
      <c r="AQ416" s="1" t="str">
        <f t="shared" si="147"/>
        <v>Pampeana6</v>
      </c>
      <c r="AR416" s="1" t="str">
        <f t="shared" si="148"/>
        <v>Buenos Aires6</v>
      </c>
      <c r="AS416" s="1" t="str">
        <f t="shared" si="149"/>
        <v>Intermedias</v>
      </c>
      <c r="AT416" s="1" t="str">
        <f t="shared" si="150"/>
        <v>Pampeana</v>
      </c>
      <c r="AU416" s="1" t="str">
        <f t="shared" si="151"/>
        <v>IntermediasPampeana</v>
      </c>
    </row>
    <row r="417" spans="1:47" x14ac:dyDescent="0.25">
      <c r="A417" s="21" t="s">
        <v>319</v>
      </c>
      <c r="B417" s="18" t="s">
        <v>288</v>
      </c>
      <c r="C417" s="18" t="s">
        <v>276</v>
      </c>
      <c r="D417" s="3" t="str">
        <f>VLOOKUP(C417,Regiones!B$4:C$27,2)</f>
        <v>Centro</v>
      </c>
      <c r="E417" s="19"/>
      <c r="F417" s="19"/>
      <c r="G417" s="19"/>
      <c r="H417" s="19" t="s">
        <v>4</v>
      </c>
      <c r="I417" s="19" t="s">
        <v>203</v>
      </c>
      <c r="J417" s="19" t="s">
        <v>6</v>
      </c>
      <c r="K417" s="58"/>
      <c r="L417" s="52" t="s">
        <v>6</v>
      </c>
      <c r="M417" s="289">
        <v>10</v>
      </c>
      <c r="N417" s="281" t="str">
        <f t="shared" si="132"/>
        <v>F10</v>
      </c>
      <c r="O417" s="282" t="str">
        <f>VLOOKUP(N417,'Adicional - Op 1'!$A$3:$B$79,2)</f>
        <v>F</v>
      </c>
      <c r="P417" s="293" t="str">
        <f t="shared" si="133"/>
        <v>F</v>
      </c>
      <c r="Q417" s="294" t="str">
        <f t="shared" si="134"/>
        <v>F10</v>
      </c>
      <c r="R417" s="282" t="str">
        <f>IF(OR(Q417='Adicional - Op 2'!$A$6,Q417='Adicional - Op 2'!$A$7, Q417='Adicional - Op 2'!$A$8,Q417='Adicional - Op 2'!$A$9,Q417='Adicional - Op 2'!$A$10,Q417='Adicional - Op 2'!$A$11,Q417='Adicional - Op 2'!$A$12,Q417='Adicional - Op 2'!$A$13,Q417='Adicional - Op 2'!$A$14), "A", "")</f>
        <v/>
      </c>
      <c r="S417" s="282" t="str">
        <f>IF(OR(Q417='Adicional - Op 2'!$A$15,Q417='Adicional - Op 2'!$A$16,Q417='Adicional - Op 2'!$A$17,Q417='Adicional - Op 2'!$A$18,Q417='Adicional - Op 2'!$A$19,Q417='Adicional - Op 2'!$A$20,Q417='Adicional - Op 2'!$A$21,Q417='Adicional - Op 2'!$A$22,Q417='Adicional - Op 2'!$A$23,Q417='Adicional - Op 2'!$A$24,Q417='Adicional - Op 2'!$A$25,Q417='Adicional - Op 2'!$A$26,Q417='Adicional - Op 2'!$A$27,Q417='Adicional - Op 2'!$A$28,Q417='Adicional - Op 2'!$A$29,Q417='Adicional - Op 2'!$A$30),"B","")</f>
        <v/>
      </c>
      <c r="T417" s="282" t="str">
        <f>IF(OR(Q417='Adicional - Op 2'!$A$31,Q417='Adicional - Op 2'!$A$32,Q417='Adicional - Op 2'!$A$33,Q417='Adicional - Op 2'!$A$34),"C","")</f>
        <v/>
      </c>
      <c r="U417" s="282" t="str">
        <f>IF(OR(Q417='Adicional - Op 2'!$A$35,Q417='Adicional - Op 2'!$A$36,Q417='Adicional - Op 2'!$A$37),"D","")</f>
        <v/>
      </c>
      <c r="V417" s="282" t="str">
        <f>IF(OR(Q417='Adicional - Op 2'!$A$38,Q417='Adicional - Op 2'!$A$39,Q417='Adicional - Op 2'!$A$40,Q417='Adicional - Op 2'!$A$41,Q417='Adicional - Op 2'!$A$42,Q417='Adicional - Op 2'!$A$43),"E","")</f>
        <v/>
      </c>
      <c r="W417" s="282" t="str">
        <f>IF(OR(Q417='Adicional - Op 2'!$A$44,Q417='Adicional - Op 2'!$A$45),"F","")</f>
        <v>F</v>
      </c>
      <c r="X417" s="295" t="str">
        <f t="shared" si="135"/>
        <v>F</v>
      </c>
      <c r="Y417" s="296" t="str">
        <f>IF(P417=X417, "OK", MAL)</f>
        <v>OK</v>
      </c>
      <c r="Z417" s="73">
        <v>7437</v>
      </c>
      <c r="AA417" s="17">
        <v>7137</v>
      </c>
      <c r="AB417" s="17">
        <v>6191</v>
      </c>
      <c r="AC417" s="17">
        <v>5223</v>
      </c>
      <c r="AD417" s="17">
        <v>4367</v>
      </c>
      <c r="AE417" s="20">
        <v>3609</v>
      </c>
      <c r="AF417" s="70" t="str">
        <f t="shared" si="136"/>
        <v>6</v>
      </c>
      <c r="AG417" s="61" t="str">
        <f t="shared" si="137"/>
        <v>6</v>
      </c>
      <c r="AH417" s="61" t="str">
        <f t="shared" si="138"/>
        <v>6</v>
      </c>
      <c r="AI417" s="61" t="str">
        <f t="shared" si="139"/>
        <v>6</v>
      </c>
      <c r="AJ417" s="61" t="str">
        <f t="shared" si="140"/>
        <v>7</v>
      </c>
      <c r="AK417" s="62" t="str">
        <f t="shared" si="141"/>
        <v>7</v>
      </c>
      <c r="AL417" s="77">
        <f t="shared" si="142"/>
        <v>0.46163296998526632</v>
      </c>
      <c r="AM417" s="78">
        <f t="shared" si="143"/>
        <v>1.3608483943720362</v>
      </c>
      <c r="AN417" s="78">
        <f t="shared" si="144"/>
        <v>1.623113819311707</v>
      </c>
      <c r="AO417" s="78">
        <f t="shared" si="145"/>
        <v>1.8060724866426081</v>
      </c>
      <c r="AP417" s="79">
        <f t="shared" si="146"/>
        <v>1.9247443894472405</v>
      </c>
      <c r="AQ417" s="1" t="str">
        <f t="shared" si="147"/>
        <v>Centro6</v>
      </c>
      <c r="AR417" s="1" t="str">
        <f t="shared" si="148"/>
        <v>Córdoba6</v>
      </c>
      <c r="AS417" s="1" t="str">
        <f t="shared" si="149"/>
        <v>Intermedias</v>
      </c>
      <c r="AT417" s="1" t="str">
        <f t="shared" si="150"/>
        <v>Resto Extra Pampeana</v>
      </c>
      <c r="AU417" s="1" t="str">
        <f t="shared" si="151"/>
        <v>IntermediasResto Extra Pampeana</v>
      </c>
    </row>
    <row r="418" spans="1:47" x14ac:dyDescent="0.25">
      <c r="A418" s="60" t="s">
        <v>618</v>
      </c>
      <c r="B418" s="9" t="s">
        <v>613</v>
      </c>
      <c r="C418" s="9" t="s">
        <v>604</v>
      </c>
      <c r="D418" s="3" t="str">
        <f>VLOOKUP(C418,Regiones!B$4:C$27,2)</f>
        <v>Noreste</v>
      </c>
      <c r="E418" s="10"/>
      <c r="F418" s="10"/>
      <c r="G418" s="10"/>
      <c r="H418" s="44"/>
      <c r="I418" s="19" t="s">
        <v>203</v>
      </c>
      <c r="J418" s="10" t="s">
        <v>6</v>
      </c>
      <c r="K418" s="58"/>
      <c r="L418" s="11" t="s">
        <v>6</v>
      </c>
      <c r="M418" s="289">
        <v>10</v>
      </c>
      <c r="N418" s="281" t="str">
        <f t="shared" si="132"/>
        <v>F10</v>
      </c>
      <c r="O418" s="282" t="str">
        <f>VLOOKUP(N418,'Adicional - Op 1'!$A$3:$B$79,2)</f>
        <v>F</v>
      </c>
      <c r="P418" s="293" t="str">
        <f t="shared" si="133"/>
        <v>F</v>
      </c>
      <c r="Q418" s="294" t="str">
        <f t="shared" si="134"/>
        <v>F10</v>
      </c>
      <c r="R418" s="282" t="str">
        <f>IF(OR(Q418='Adicional - Op 2'!$A$6,Q418='Adicional - Op 2'!$A$7, Q418='Adicional - Op 2'!$A$8,Q418='Adicional - Op 2'!$A$9,Q418='Adicional - Op 2'!$A$10,Q418='Adicional - Op 2'!$A$11,Q418='Adicional - Op 2'!$A$12,Q418='Adicional - Op 2'!$A$13,Q418='Adicional - Op 2'!$A$14), "A", "")</f>
        <v/>
      </c>
      <c r="S418" s="282" t="str">
        <f>IF(OR(Q418='Adicional - Op 2'!$A$15,Q418='Adicional - Op 2'!$A$16,Q418='Adicional - Op 2'!$A$17,Q418='Adicional - Op 2'!$A$18,Q418='Adicional - Op 2'!$A$19,Q418='Adicional - Op 2'!$A$20,Q418='Adicional - Op 2'!$A$21,Q418='Adicional - Op 2'!$A$22,Q418='Adicional - Op 2'!$A$23,Q418='Adicional - Op 2'!$A$24,Q418='Adicional - Op 2'!$A$25,Q418='Adicional - Op 2'!$A$26,Q418='Adicional - Op 2'!$A$27,Q418='Adicional - Op 2'!$A$28,Q418='Adicional - Op 2'!$A$29,Q418='Adicional - Op 2'!$A$30),"B","")</f>
        <v/>
      </c>
      <c r="T418" s="282" t="str">
        <f>IF(OR(Q418='Adicional - Op 2'!$A$31,Q418='Adicional - Op 2'!$A$32,Q418='Adicional - Op 2'!$A$33,Q418='Adicional - Op 2'!$A$34),"C","")</f>
        <v/>
      </c>
      <c r="U418" s="282" t="str">
        <f>IF(OR(Q418='Adicional - Op 2'!$A$35,Q418='Adicional - Op 2'!$A$36,Q418='Adicional - Op 2'!$A$37),"D","")</f>
        <v/>
      </c>
      <c r="V418" s="282" t="str">
        <f>IF(OR(Q418='Adicional - Op 2'!$A$38,Q418='Adicional - Op 2'!$A$39,Q418='Adicional - Op 2'!$A$40,Q418='Adicional - Op 2'!$A$41,Q418='Adicional - Op 2'!$A$42,Q418='Adicional - Op 2'!$A$43),"E","")</f>
        <v/>
      </c>
      <c r="W418" s="282" t="str">
        <f>IF(OR(Q418='Adicional - Op 2'!$A$44,Q418='Adicional - Op 2'!$A$45),"F","")</f>
        <v>F</v>
      </c>
      <c r="X418" s="295" t="str">
        <f t="shared" si="135"/>
        <v>F</v>
      </c>
      <c r="Y418" s="296" t="str">
        <f>IF(P418=X418, "OK", MAL)</f>
        <v>OK</v>
      </c>
      <c r="Z418" s="74">
        <v>7430</v>
      </c>
      <c r="AA418" s="12">
        <v>7182</v>
      </c>
      <c r="AB418" s="12">
        <v>4840</v>
      </c>
      <c r="AC418" s="12">
        <v>4832</v>
      </c>
      <c r="AD418" s="12">
        <v>2386</v>
      </c>
      <c r="AE418" s="13">
        <v>1957</v>
      </c>
      <c r="AF418" s="70" t="str">
        <f t="shared" si="136"/>
        <v>6</v>
      </c>
      <c r="AG418" s="61" t="str">
        <f t="shared" si="137"/>
        <v>6</v>
      </c>
      <c r="AH418" s="61" t="str">
        <f t="shared" si="138"/>
        <v>7</v>
      </c>
      <c r="AI418" s="61" t="str">
        <f t="shared" si="139"/>
        <v>7</v>
      </c>
      <c r="AJ418" s="61" t="str">
        <f t="shared" si="140"/>
        <v>7</v>
      </c>
      <c r="AK418" s="62" t="str">
        <f t="shared" si="141"/>
        <v>7</v>
      </c>
      <c r="AL418" s="77">
        <f t="shared" si="142"/>
        <v>0.38045302103550871</v>
      </c>
      <c r="AM418" s="78">
        <f t="shared" si="143"/>
        <v>3.8228100849450288</v>
      </c>
      <c r="AN418" s="78">
        <f t="shared" si="144"/>
        <v>1.5666568897459984E-2</v>
      </c>
      <c r="AO418" s="78">
        <f t="shared" si="145"/>
        <v>7.3113475800568404</v>
      </c>
      <c r="AP418" s="79">
        <f t="shared" si="146"/>
        <v>2.0018295122109593</v>
      </c>
      <c r="AQ418" s="1" t="str">
        <f t="shared" si="147"/>
        <v>Noreste6</v>
      </c>
      <c r="AR418" s="1" t="str">
        <f t="shared" si="148"/>
        <v>Misiones6</v>
      </c>
      <c r="AS418" s="1" t="str">
        <f t="shared" si="149"/>
        <v>Intermedias</v>
      </c>
      <c r="AT418" s="1" t="str">
        <f t="shared" si="150"/>
        <v>Resto Extra Pampeana</v>
      </c>
      <c r="AU418" s="1" t="str">
        <f t="shared" si="151"/>
        <v>IntermediasResto Extra Pampeana</v>
      </c>
    </row>
    <row r="419" spans="1:47" x14ac:dyDescent="0.25">
      <c r="A419" s="5" t="s">
        <v>470</v>
      </c>
      <c r="B419" s="6" t="s">
        <v>463</v>
      </c>
      <c r="C419" s="6" t="s">
        <v>461</v>
      </c>
      <c r="D419" s="3" t="str">
        <f>VLOOKUP(C419,Regiones!B$4:C$27,2)</f>
        <v>Noreste</v>
      </c>
      <c r="E419" s="16"/>
      <c r="F419" s="16"/>
      <c r="G419" s="16"/>
      <c r="H419" s="16" t="s">
        <v>4</v>
      </c>
      <c r="I419" s="16" t="s">
        <v>203</v>
      </c>
      <c r="J419" s="16" t="s">
        <v>6</v>
      </c>
      <c r="K419" s="58"/>
      <c r="L419" s="4" t="s">
        <v>6</v>
      </c>
      <c r="M419" s="289">
        <v>10</v>
      </c>
      <c r="N419" s="281" t="str">
        <f t="shared" si="132"/>
        <v>F10</v>
      </c>
      <c r="O419" s="282" t="str">
        <f>VLOOKUP(N419,'Adicional - Op 1'!$A$3:$B$79,2)</f>
        <v>F</v>
      </c>
      <c r="P419" s="293" t="str">
        <f t="shared" si="133"/>
        <v>F</v>
      </c>
      <c r="Q419" s="294" t="str">
        <f t="shared" si="134"/>
        <v>F10</v>
      </c>
      <c r="R419" s="282" t="str">
        <f>IF(OR(Q419='Adicional - Op 2'!$A$6,Q419='Adicional - Op 2'!$A$7, Q419='Adicional - Op 2'!$A$8,Q419='Adicional - Op 2'!$A$9,Q419='Adicional - Op 2'!$A$10,Q419='Adicional - Op 2'!$A$11,Q419='Adicional - Op 2'!$A$12,Q419='Adicional - Op 2'!$A$13,Q419='Adicional - Op 2'!$A$14), "A", "")</f>
        <v/>
      </c>
      <c r="S419" s="282" t="str">
        <f>IF(OR(Q419='Adicional - Op 2'!$A$15,Q419='Adicional - Op 2'!$A$16,Q419='Adicional - Op 2'!$A$17,Q419='Adicional - Op 2'!$A$18,Q419='Adicional - Op 2'!$A$19,Q419='Adicional - Op 2'!$A$20,Q419='Adicional - Op 2'!$A$21,Q419='Adicional - Op 2'!$A$22,Q419='Adicional - Op 2'!$A$23,Q419='Adicional - Op 2'!$A$24,Q419='Adicional - Op 2'!$A$25,Q419='Adicional - Op 2'!$A$26,Q419='Adicional - Op 2'!$A$27,Q419='Adicional - Op 2'!$A$28,Q419='Adicional - Op 2'!$A$29,Q419='Adicional - Op 2'!$A$30),"B","")</f>
        <v/>
      </c>
      <c r="T419" s="282" t="str">
        <f>IF(OR(Q419='Adicional - Op 2'!$A$31,Q419='Adicional - Op 2'!$A$32,Q419='Adicional - Op 2'!$A$33,Q419='Adicional - Op 2'!$A$34),"C","")</f>
        <v/>
      </c>
      <c r="U419" s="282" t="str">
        <f>IF(OR(Q419='Adicional - Op 2'!$A$35,Q419='Adicional - Op 2'!$A$36,Q419='Adicional - Op 2'!$A$37),"D","")</f>
        <v/>
      </c>
      <c r="V419" s="282" t="str">
        <f>IF(OR(Q419='Adicional - Op 2'!$A$38,Q419='Adicional - Op 2'!$A$39,Q419='Adicional - Op 2'!$A$40,Q419='Adicional - Op 2'!$A$41,Q419='Adicional - Op 2'!$A$42,Q419='Adicional - Op 2'!$A$43),"E","")</f>
        <v/>
      </c>
      <c r="W419" s="282" t="str">
        <f>IF(OR(Q419='Adicional - Op 2'!$A$44,Q419='Adicional - Op 2'!$A$45),"F","")</f>
        <v>F</v>
      </c>
      <c r="X419" s="295" t="str">
        <f t="shared" si="135"/>
        <v>F</v>
      </c>
      <c r="Y419" s="296" t="str">
        <f>IF(P419=X419, "OK", MAL)</f>
        <v>OK</v>
      </c>
      <c r="Z419" s="73">
        <v>7411</v>
      </c>
      <c r="AA419" s="17">
        <v>6508</v>
      </c>
      <c r="AB419" s="17">
        <v>4916</v>
      </c>
      <c r="AC419" s="17">
        <v>3531</v>
      </c>
      <c r="AD419" s="17">
        <v>1936</v>
      </c>
      <c r="AE419" s="20">
        <v>1657</v>
      </c>
      <c r="AF419" s="70" t="str">
        <f t="shared" si="136"/>
        <v>6</v>
      </c>
      <c r="AG419" s="61" t="str">
        <f t="shared" si="137"/>
        <v>6</v>
      </c>
      <c r="AH419" s="61" t="str">
        <f t="shared" si="138"/>
        <v>7</v>
      </c>
      <c r="AI419" s="61" t="str">
        <f t="shared" si="139"/>
        <v>7</v>
      </c>
      <c r="AJ419" s="61" t="str">
        <f t="shared" si="140"/>
        <v>7</v>
      </c>
      <c r="AK419" s="62" t="str">
        <f t="shared" si="141"/>
        <v>7</v>
      </c>
      <c r="AL419" s="77">
        <f t="shared" si="142"/>
        <v>1.4640045150085221</v>
      </c>
      <c r="AM419" s="78">
        <f t="shared" si="143"/>
        <v>2.7025761631776724</v>
      </c>
      <c r="AN419" s="78">
        <f t="shared" si="144"/>
        <v>3.1832719187382645</v>
      </c>
      <c r="AO419" s="78">
        <f t="shared" si="145"/>
        <v>6.1938182767992931</v>
      </c>
      <c r="AP419" s="79">
        <f t="shared" si="146"/>
        <v>1.568323608874103</v>
      </c>
      <c r="AQ419" s="1" t="str">
        <f t="shared" si="147"/>
        <v>Noreste6</v>
      </c>
      <c r="AR419" s="1" t="str">
        <f t="shared" si="148"/>
        <v>Formosa6</v>
      </c>
      <c r="AS419" s="1" t="str">
        <f t="shared" si="149"/>
        <v>Intermedias</v>
      </c>
      <c r="AT419" s="1" t="str">
        <f t="shared" si="150"/>
        <v>Resto Extra Pampeana</v>
      </c>
      <c r="AU419" s="1" t="str">
        <f t="shared" si="151"/>
        <v>IntermediasResto Extra Pampeana</v>
      </c>
    </row>
    <row r="420" spans="1:47" x14ac:dyDescent="0.25">
      <c r="A420" s="60" t="s">
        <v>672</v>
      </c>
      <c r="B420" s="9" t="s">
        <v>627</v>
      </c>
      <c r="C420" s="9" t="s">
        <v>662</v>
      </c>
      <c r="D420" s="3" t="str">
        <f>VLOOKUP(C420,Regiones!B$4:C$27,2)</f>
        <v>Comahue</v>
      </c>
      <c r="E420" s="10"/>
      <c r="F420" s="10"/>
      <c r="G420" s="10" t="s">
        <v>4</v>
      </c>
      <c r="H420" s="44"/>
      <c r="I420" s="10" t="s">
        <v>203</v>
      </c>
      <c r="J420" s="10" t="s">
        <v>6</v>
      </c>
      <c r="K420" s="58"/>
      <c r="L420" s="11" t="s">
        <v>6</v>
      </c>
      <c r="M420" s="289">
        <v>10</v>
      </c>
      <c r="N420" s="281" t="str">
        <f t="shared" si="132"/>
        <v>F10</v>
      </c>
      <c r="O420" s="282" t="str">
        <f>VLOOKUP(N420,'Adicional - Op 1'!$A$3:$B$79,2)</f>
        <v>F</v>
      </c>
      <c r="P420" s="293" t="str">
        <f t="shared" si="133"/>
        <v>F</v>
      </c>
      <c r="Q420" s="294" t="str">
        <f t="shared" si="134"/>
        <v>F10</v>
      </c>
      <c r="R420" s="282" t="str">
        <f>IF(OR(Q420='Adicional - Op 2'!$A$6,Q420='Adicional - Op 2'!$A$7, Q420='Adicional - Op 2'!$A$8,Q420='Adicional - Op 2'!$A$9,Q420='Adicional - Op 2'!$A$10,Q420='Adicional - Op 2'!$A$11,Q420='Adicional - Op 2'!$A$12,Q420='Adicional - Op 2'!$A$13,Q420='Adicional - Op 2'!$A$14), "A", "")</f>
        <v/>
      </c>
      <c r="S420" s="282" t="str">
        <f>IF(OR(Q420='Adicional - Op 2'!$A$15,Q420='Adicional - Op 2'!$A$16,Q420='Adicional - Op 2'!$A$17,Q420='Adicional - Op 2'!$A$18,Q420='Adicional - Op 2'!$A$19,Q420='Adicional - Op 2'!$A$20,Q420='Adicional - Op 2'!$A$21,Q420='Adicional - Op 2'!$A$22,Q420='Adicional - Op 2'!$A$23,Q420='Adicional - Op 2'!$A$24,Q420='Adicional - Op 2'!$A$25,Q420='Adicional - Op 2'!$A$26,Q420='Adicional - Op 2'!$A$27,Q420='Adicional - Op 2'!$A$28,Q420='Adicional - Op 2'!$A$29,Q420='Adicional - Op 2'!$A$30),"B","")</f>
        <v/>
      </c>
      <c r="T420" s="282" t="str">
        <f>IF(OR(Q420='Adicional - Op 2'!$A$31,Q420='Adicional - Op 2'!$A$32,Q420='Adicional - Op 2'!$A$33,Q420='Adicional - Op 2'!$A$34),"C","")</f>
        <v/>
      </c>
      <c r="U420" s="282" t="str">
        <f>IF(OR(Q420='Adicional - Op 2'!$A$35,Q420='Adicional - Op 2'!$A$36,Q420='Adicional - Op 2'!$A$37),"D","")</f>
        <v/>
      </c>
      <c r="V420" s="282" t="str">
        <f>IF(OR(Q420='Adicional - Op 2'!$A$38,Q420='Adicional - Op 2'!$A$39,Q420='Adicional - Op 2'!$A$40,Q420='Adicional - Op 2'!$A$41,Q420='Adicional - Op 2'!$A$42,Q420='Adicional - Op 2'!$A$43),"E","")</f>
        <v/>
      </c>
      <c r="W420" s="282" t="str">
        <f>IF(OR(Q420='Adicional - Op 2'!$A$44,Q420='Adicional - Op 2'!$A$45),"F","")</f>
        <v>F</v>
      </c>
      <c r="X420" s="295" t="str">
        <f t="shared" si="135"/>
        <v>F</v>
      </c>
      <c r="Y420" s="296" t="str">
        <f>IF(P420=X420, "OK", MAL)</f>
        <v>OK</v>
      </c>
      <c r="Z420" s="74">
        <v>7404</v>
      </c>
      <c r="AA420" s="12">
        <v>6764</v>
      </c>
      <c r="AB420" s="12">
        <v>11192</v>
      </c>
      <c r="AC420" s="12">
        <v>9616</v>
      </c>
      <c r="AD420" s="12">
        <v>402</v>
      </c>
      <c r="AE420" s="13">
        <v>512</v>
      </c>
      <c r="AF420" s="70" t="str">
        <f t="shared" si="136"/>
        <v>6</v>
      </c>
      <c r="AG420" s="61" t="str">
        <f t="shared" si="137"/>
        <v>6</v>
      </c>
      <c r="AH420" s="61" t="str">
        <f t="shared" si="138"/>
        <v>5</v>
      </c>
      <c r="AI420" s="61" t="str">
        <f t="shared" si="139"/>
        <v>6</v>
      </c>
      <c r="AJ420" s="61" t="str">
        <f t="shared" si="140"/>
        <v>7</v>
      </c>
      <c r="AK420" s="62" t="str">
        <f t="shared" si="141"/>
        <v>7</v>
      </c>
      <c r="AL420" s="77">
        <f t="shared" si="142"/>
        <v>1.0163828263851309</v>
      </c>
      <c r="AM420" s="78">
        <f t="shared" si="143"/>
        <v>-4.674160938363654</v>
      </c>
      <c r="AN420" s="78">
        <f t="shared" si="144"/>
        <v>1.4476017712336575</v>
      </c>
      <c r="AO420" s="78">
        <f t="shared" si="145"/>
        <v>37.365237116635051</v>
      </c>
      <c r="AP420" s="79">
        <f t="shared" si="146"/>
        <v>-2.3897086181497804</v>
      </c>
      <c r="AQ420" s="1" t="str">
        <f t="shared" si="147"/>
        <v>Comahue6</v>
      </c>
      <c r="AR420" s="1" t="str">
        <f t="shared" si="148"/>
        <v>Río Negro6</v>
      </c>
      <c r="AS420" s="1" t="str">
        <f t="shared" si="149"/>
        <v>Intermedias</v>
      </c>
      <c r="AT420" s="1" t="str">
        <f t="shared" si="150"/>
        <v>Comahue</v>
      </c>
      <c r="AU420" s="1" t="str">
        <f t="shared" si="151"/>
        <v>IntermediasComahue</v>
      </c>
    </row>
    <row r="421" spans="1:47" x14ac:dyDescent="0.25">
      <c r="A421" s="60" t="s">
        <v>745</v>
      </c>
      <c r="B421" s="9" t="s">
        <v>83</v>
      </c>
      <c r="C421" s="9" t="s">
        <v>740</v>
      </c>
      <c r="D421" s="3" t="str">
        <f>VLOOKUP(C421,Regiones!B$4:C$27,2)</f>
        <v>Centro</v>
      </c>
      <c r="E421" s="10"/>
      <c r="F421" s="10"/>
      <c r="G421" s="10"/>
      <c r="H421" s="10" t="s">
        <v>4</v>
      </c>
      <c r="I421" s="10" t="s">
        <v>203</v>
      </c>
      <c r="J421" s="10" t="s">
        <v>6</v>
      </c>
      <c r="K421" s="58"/>
      <c r="L421" s="11" t="s">
        <v>6</v>
      </c>
      <c r="M421" s="289">
        <v>10</v>
      </c>
      <c r="N421" s="281" t="str">
        <f t="shared" si="132"/>
        <v>F10</v>
      </c>
      <c r="O421" s="282" t="str">
        <f>VLOOKUP(N421,'Adicional - Op 1'!$A$3:$B$79,2)</f>
        <v>F</v>
      </c>
      <c r="P421" s="293" t="str">
        <f t="shared" si="133"/>
        <v>F</v>
      </c>
      <c r="Q421" s="294" t="str">
        <f t="shared" si="134"/>
        <v>F10</v>
      </c>
      <c r="R421" s="282" t="str">
        <f>IF(OR(Q421='Adicional - Op 2'!$A$6,Q421='Adicional - Op 2'!$A$7, Q421='Adicional - Op 2'!$A$8,Q421='Adicional - Op 2'!$A$9,Q421='Adicional - Op 2'!$A$10,Q421='Adicional - Op 2'!$A$11,Q421='Adicional - Op 2'!$A$12,Q421='Adicional - Op 2'!$A$13,Q421='Adicional - Op 2'!$A$14), "A", "")</f>
        <v/>
      </c>
      <c r="S421" s="282" t="str">
        <f>IF(OR(Q421='Adicional - Op 2'!$A$15,Q421='Adicional - Op 2'!$A$16,Q421='Adicional - Op 2'!$A$17,Q421='Adicional - Op 2'!$A$18,Q421='Adicional - Op 2'!$A$19,Q421='Adicional - Op 2'!$A$20,Q421='Adicional - Op 2'!$A$21,Q421='Adicional - Op 2'!$A$22,Q421='Adicional - Op 2'!$A$23,Q421='Adicional - Op 2'!$A$24,Q421='Adicional - Op 2'!$A$25,Q421='Adicional - Op 2'!$A$26,Q421='Adicional - Op 2'!$A$27,Q421='Adicional - Op 2'!$A$28,Q421='Adicional - Op 2'!$A$29,Q421='Adicional - Op 2'!$A$30),"B","")</f>
        <v/>
      </c>
      <c r="T421" s="282" t="str">
        <f>IF(OR(Q421='Adicional - Op 2'!$A$31,Q421='Adicional - Op 2'!$A$32,Q421='Adicional - Op 2'!$A$33,Q421='Adicional - Op 2'!$A$34),"C","")</f>
        <v/>
      </c>
      <c r="U421" s="282" t="str">
        <f>IF(OR(Q421='Adicional - Op 2'!$A$35,Q421='Adicional - Op 2'!$A$36,Q421='Adicional - Op 2'!$A$37),"D","")</f>
        <v/>
      </c>
      <c r="V421" s="282" t="str">
        <f>IF(OR(Q421='Adicional - Op 2'!$A$38,Q421='Adicional - Op 2'!$A$39,Q421='Adicional - Op 2'!$A$40,Q421='Adicional - Op 2'!$A$41,Q421='Adicional - Op 2'!$A$42,Q421='Adicional - Op 2'!$A$43),"E","")</f>
        <v/>
      </c>
      <c r="W421" s="282" t="str">
        <f>IF(OR(Q421='Adicional - Op 2'!$A$44,Q421='Adicional - Op 2'!$A$45),"F","")</f>
        <v>F</v>
      </c>
      <c r="X421" s="295" t="str">
        <f t="shared" si="135"/>
        <v>F</v>
      </c>
      <c r="Y421" s="296" t="str">
        <f>IF(P421=X421, "OK", MAL)</f>
        <v>OK</v>
      </c>
      <c r="Z421" s="74">
        <v>7374</v>
      </c>
      <c r="AA421" s="12">
        <v>6663</v>
      </c>
      <c r="AB421" s="12">
        <v>5601</v>
      </c>
      <c r="AC421" s="12">
        <v>4320</v>
      </c>
      <c r="AD421" s="12">
        <v>3113</v>
      </c>
      <c r="AE421" s="13">
        <v>2352</v>
      </c>
      <c r="AF421" s="70" t="str">
        <f t="shared" si="136"/>
        <v>6</v>
      </c>
      <c r="AG421" s="61" t="str">
        <f t="shared" si="137"/>
        <v>6</v>
      </c>
      <c r="AH421" s="61" t="str">
        <f t="shared" si="138"/>
        <v>6</v>
      </c>
      <c r="AI421" s="61" t="str">
        <f t="shared" si="139"/>
        <v>7</v>
      </c>
      <c r="AJ421" s="61" t="str">
        <f t="shared" si="140"/>
        <v>7</v>
      </c>
      <c r="AK421" s="62" t="str">
        <f t="shared" si="141"/>
        <v>7</v>
      </c>
      <c r="AL421" s="77">
        <f t="shared" si="142"/>
        <v>1.1405770860962081</v>
      </c>
      <c r="AM421" s="78">
        <f t="shared" si="143"/>
        <v>1.6641194636881407</v>
      </c>
      <c r="AN421" s="78">
        <f t="shared" si="144"/>
        <v>2.4896705590305737</v>
      </c>
      <c r="AO421" s="78">
        <f t="shared" si="145"/>
        <v>3.3309596137970208</v>
      </c>
      <c r="AP421" s="79">
        <f t="shared" si="146"/>
        <v>2.8428682201504705</v>
      </c>
      <c r="AQ421" s="1" t="str">
        <f t="shared" si="147"/>
        <v>Centro6</v>
      </c>
      <c r="AR421" s="1" t="str">
        <f t="shared" si="148"/>
        <v>San Luis6</v>
      </c>
      <c r="AS421" s="1" t="str">
        <f t="shared" si="149"/>
        <v>Intermedias</v>
      </c>
      <c r="AT421" s="1" t="str">
        <f t="shared" si="150"/>
        <v>Resto Extra Pampeana</v>
      </c>
      <c r="AU421" s="1" t="str">
        <f t="shared" si="151"/>
        <v>IntermediasResto Extra Pampeana</v>
      </c>
    </row>
    <row r="422" spans="1:47" x14ac:dyDescent="0.25">
      <c r="A422" s="5" t="s">
        <v>138</v>
      </c>
      <c r="B422" s="6" t="s">
        <v>138</v>
      </c>
      <c r="C422" s="6" t="s">
        <v>36</v>
      </c>
      <c r="D422" s="3" t="str">
        <f>VLOOKUP(C422,Regiones!B$4:C$27,2)</f>
        <v>Pampeana</v>
      </c>
      <c r="E422" s="16"/>
      <c r="F422" s="16"/>
      <c r="G422" s="16"/>
      <c r="H422" s="16"/>
      <c r="I422" s="16" t="s">
        <v>203</v>
      </c>
      <c r="J422" s="16" t="s">
        <v>6</v>
      </c>
      <c r="K422" s="58"/>
      <c r="L422" s="4" t="s">
        <v>6</v>
      </c>
      <c r="M422" s="289">
        <v>10</v>
      </c>
      <c r="N422" s="281" t="str">
        <f t="shared" si="132"/>
        <v>F10</v>
      </c>
      <c r="O422" s="282" t="str">
        <f>VLOOKUP(N422,'Adicional - Op 1'!$A$3:$B$79,2)</f>
        <v>F</v>
      </c>
      <c r="P422" s="293" t="str">
        <f t="shared" si="133"/>
        <v>F</v>
      </c>
      <c r="Q422" s="294" t="str">
        <f t="shared" si="134"/>
        <v>F10</v>
      </c>
      <c r="R422" s="282" t="str">
        <f>IF(OR(Q422='Adicional - Op 2'!$A$6,Q422='Adicional - Op 2'!$A$7, Q422='Adicional - Op 2'!$A$8,Q422='Adicional - Op 2'!$A$9,Q422='Adicional - Op 2'!$A$10,Q422='Adicional - Op 2'!$A$11,Q422='Adicional - Op 2'!$A$12,Q422='Adicional - Op 2'!$A$13,Q422='Adicional - Op 2'!$A$14), "A", "")</f>
        <v/>
      </c>
      <c r="S422" s="282" t="str">
        <f>IF(OR(Q422='Adicional - Op 2'!$A$15,Q422='Adicional - Op 2'!$A$16,Q422='Adicional - Op 2'!$A$17,Q422='Adicional - Op 2'!$A$18,Q422='Adicional - Op 2'!$A$19,Q422='Adicional - Op 2'!$A$20,Q422='Adicional - Op 2'!$A$21,Q422='Adicional - Op 2'!$A$22,Q422='Adicional - Op 2'!$A$23,Q422='Adicional - Op 2'!$A$24,Q422='Adicional - Op 2'!$A$25,Q422='Adicional - Op 2'!$A$26,Q422='Adicional - Op 2'!$A$27,Q422='Adicional - Op 2'!$A$28,Q422='Adicional - Op 2'!$A$29,Q422='Adicional - Op 2'!$A$30),"B","")</f>
        <v/>
      </c>
      <c r="T422" s="282" t="str">
        <f>IF(OR(Q422='Adicional - Op 2'!$A$31,Q422='Adicional - Op 2'!$A$32,Q422='Adicional - Op 2'!$A$33,Q422='Adicional - Op 2'!$A$34),"C","")</f>
        <v/>
      </c>
      <c r="U422" s="282" t="str">
        <f>IF(OR(Q422='Adicional - Op 2'!$A$35,Q422='Adicional - Op 2'!$A$36,Q422='Adicional - Op 2'!$A$37),"D","")</f>
        <v/>
      </c>
      <c r="V422" s="282" t="str">
        <f>IF(OR(Q422='Adicional - Op 2'!$A$38,Q422='Adicional - Op 2'!$A$39,Q422='Adicional - Op 2'!$A$40,Q422='Adicional - Op 2'!$A$41,Q422='Adicional - Op 2'!$A$42,Q422='Adicional - Op 2'!$A$43),"E","")</f>
        <v/>
      </c>
      <c r="W422" s="282" t="str">
        <f>IF(OR(Q422='Adicional - Op 2'!$A$44,Q422='Adicional - Op 2'!$A$45),"F","")</f>
        <v>F</v>
      </c>
      <c r="X422" s="295" t="str">
        <f t="shared" si="135"/>
        <v>F</v>
      </c>
      <c r="Y422" s="296" t="str">
        <f>IF(P422=X422, "OK", MAL)</f>
        <v>OK</v>
      </c>
      <c r="Z422" s="73">
        <v>7354</v>
      </c>
      <c r="AA422" s="17">
        <v>6757</v>
      </c>
      <c r="AB422" s="17">
        <v>6141</v>
      </c>
      <c r="AC422" s="17">
        <v>5981</v>
      </c>
      <c r="AD422" s="17">
        <v>6025</v>
      </c>
      <c r="AE422" s="20">
        <v>5733</v>
      </c>
      <c r="AF422" s="70" t="str">
        <f t="shared" si="136"/>
        <v>6</v>
      </c>
      <c r="AG422" s="61" t="str">
        <f t="shared" si="137"/>
        <v>6</v>
      </c>
      <c r="AH422" s="61" t="str">
        <f t="shared" si="138"/>
        <v>6</v>
      </c>
      <c r="AI422" s="61" t="str">
        <f t="shared" si="139"/>
        <v>6</v>
      </c>
      <c r="AJ422" s="61" t="str">
        <f t="shared" si="140"/>
        <v>6</v>
      </c>
      <c r="AK422" s="62" t="str">
        <f t="shared" si="141"/>
        <v>6</v>
      </c>
      <c r="AL422" s="77">
        <f t="shared" si="142"/>
        <v>0.95153863989140552</v>
      </c>
      <c r="AM422" s="78">
        <f t="shared" si="143"/>
        <v>0.91280446604913301</v>
      </c>
      <c r="AN422" s="78">
        <f t="shared" si="144"/>
        <v>0.25031102599143934</v>
      </c>
      <c r="AO422" s="78">
        <f t="shared" si="145"/>
        <v>-7.3270157444111098E-2</v>
      </c>
      <c r="AP422" s="79">
        <f t="shared" si="146"/>
        <v>0.49802127839740362</v>
      </c>
      <c r="AQ422" s="1" t="str">
        <f t="shared" si="147"/>
        <v>Pampeana6</v>
      </c>
      <c r="AR422" s="1" t="str">
        <f t="shared" si="148"/>
        <v>Buenos Aires6</v>
      </c>
      <c r="AS422" s="1" t="str">
        <f t="shared" si="149"/>
        <v>Intermedias</v>
      </c>
      <c r="AT422" s="1" t="str">
        <f t="shared" si="150"/>
        <v>Pampeana</v>
      </c>
      <c r="AU422" s="1" t="str">
        <f t="shared" si="151"/>
        <v>IntermediasPampeana</v>
      </c>
    </row>
    <row r="423" spans="1:47" x14ac:dyDescent="0.25">
      <c r="A423" s="5" t="s">
        <v>542</v>
      </c>
      <c r="B423" s="6" t="s">
        <v>542</v>
      </c>
      <c r="C423" s="6" t="s">
        <v>532</v>
      </c>
      <c r="D423" s="3" t="str">
        <f>VLOOKUP(C423,Regiones!B$4:C$27,2)</f>
        <v>Pampeana</v>
      </c>
      <c r="E423" s="16"/>
      <c r="F423" s="16"/>
      <c r="G423" s="16"/>
      <c r="H423" s="16" t="s">
        <v>4</v>
      </c>
      <c r="I423" s="16" t="s">
        <v>203</v>
      </c>
      <c r="J423" s="16" t="s">
        <v>6</v>
      </c>
      <c r="K423" s="58"/>
      <c r="L423" s="4" t="s">
        <v>6</v>
      </c>
      <c r="M423" s="289">
        <v>10</v>
      </c>
      <c r="N423" s="281" t="str">
        <f t="shared" si="132"/>
        <v>F10</v>
      </c>
      <c r="O423" s="282" t="str">
        <f>VLOOKUP(N423,'Adicional - Op 1'!$A$3:$B$79,2)</f>
        <v>F</v>
      </c>
      <c r="P423" s="293" t="str">
        <f t="shared" si="133"/>
        <v>F</v>
      </c>
      <c r="Q423" s="294" t="str">
        <f t="shared" si="134"/>
        <v>F10</v>
      </c>
      <c r="R423" s="282" t="str">
        <f>IF(OR(Q423='Adicional - Op 2'!$A$6,Q423='Adicional - Op 2'!$A$7, Q423='Adicional - Op 2'!$A$8,Q423='Adicional - Op 2'!$A$9,Q423='Adicional - Op 2'!$A$10,Q423='Adicional - Op 2'!$A$11,Q423='Adicional - Op 2'!$A$12,Q423='Adicional - Op 2'!$A$13,Q423='Adicional - Op 2'!$A$14), "A", "")</f>
        <v/>
      </c>
      <c r="S423" s="282" t="str">
        <f>IF(OR(Q423='Adicional - Op 2'!$A$15,Q423='Adicional - Op 2'!$A$16,Q423='Adicional - Op 2'!$A$17,Q423='Adicional - Op 2'!$A$18,Q423='Adicional - Op 2'!$A$19,Q423='Adicional - Op 2'!$A$20,Q423='Adicional - Op 2'!$A$21,Q423='Adicional - Op 2'!$A$22,Q423='Adicional - Op 2'!$A$23,Q423='Adicional - Op 2'!$A$24,Q423='Adicional - Op 2'!$A$25,Q423='Adicional - Op 2'!$A$26,Q423='Adicional - Op 2'!$A$27,Q423='Adicional - Op 2'!$A$28,Q423='Adicional - Op 2'!$A$29,Q423='Adicional - Op 2'!$A$30),"B","")</f>
        <v/>
      </c>
      <c r="T423" s="282" t="str">
        <f>IF(OR(Q423='Adicional - Op 2'!$A$31,Q423='Adicional - Op 2'!$A$32,Q423='Adicional - Op 2'!$A$33,Q423='Adicional - Op 2'!$A$34),"C","")</f>
        <v/>
      </c>
      <c r="U423" s="282" t="str">
        <f>IF(OR(Q423='Adicional - Op 2'!$A$35,Q423='Adicional - Op 2'!$A$36,Q423='Adicional - Op 2'!$A$37),"D","")</f>
        <v/>
      </c>
      <c r="V423" s="282" t="str">
        <f>IF(OR(Q423='Adicional - Op 2'!$A$38,Q423='Adicional - Op 2'!$A$39,Q423='Adicional - Op 2'!$A$40,Q423='Adicional - Op 2'!$A$41,Q423='Adicional - Op 2'!$A$42,Q423='Adicional - Op 2'!$A$43),"E","")</f>
        <v/>
      </c>
      <c r="W423" s="282" t="str">
        <f>IF(OR(Q423='Adicional - Op 2'!$A$44,Q423='Adicional - Op 2'!$A$45),"F","")</f>
        <v>F</v>
      </c>
      <c r="X423" s="295" t="str">
        <f t="shared" si="135"/>
        <v>F</v>
      </c>
      <c r="Y423" s="296" t="str">
        <f>IF(P423=X423, "OK", MAL)</f>
        <v>OK</v>
      </c>
      <c r="Z423" s="73">
        <v>7343</v>
      </c>
      <c r="AA423" s="17">
        <v>6789</v>
      </c>
      <c r="AB423" s="17">
        <v>5508</v>
      </c>
      <c r="AC423" s="17">
        <v>4336</v>
      </c>
      <c r="AD423" s="17">
        <v>3316</v>
      </c>
      <c r="AE423" s="20">
        <v>2564</v>
      </c>
      <c r="AF423" s="70" t="str">
        <f t="shared" si="136"/>
        <v>6</v>
      </c>
      <c r="AG423" s="61" t="str">
        <f t="shared" si="137"/>
        <v>6</v>
      </c>
      <c r="AH423" s="61" t="str">
        <f t="shared" si="138"/>
        <v>6</v>
      </c>
      <c r="AI423" s="61" t="str">
        <f t="shared" si="139"/>
        <v>7</v>
      </c>
      <c r="AJ423" s="61" t="str">
        <f t="shared" si="140"/>
        <v>7</v>
      </c>
      <c r="AK423" s="62" t="str">
        <f t="shared" si="141"/>
        <v>7</v>
      </c>
      <c r="AL423" s="77">
        <f t="shared" si="142"/>
        <v>0.88130854252115998</v>
      </c>
      <c r="AM423" s="78">
        <f t="shared" si="143"/>
        <v>2.0075478458215086</v>
      </c>
      <c r="AN423" s="78">
        <f t="shared" si="144"/>
        <v>2.2914785937626507</v>
      </c>
      <c r="AO423" s="78">
        <f t="shared" si="145"/>
        <v>2.7182176933609954</v>
      </c>
      <c r="AP423" s="79">
        <f t="shared" si="146"/>
        <v>2.6052658824851216</v>
      </c>
      <c r="AQ423" s="1" t="str">
        <f t="shared" si="147"/>
        <v>Pampeana6</v>
      </c>
      <c r="AR423" s="1" t="str">
        <f t="shared" si="148"/>
        <v>La Pampa6</v>
      </c>
      <c r="AS423" s="1" t="str">
        <f t="shared" si="149"/>
        <v>Intermedias</v>
      </c>
      <c r="AT423" s="1" t="str">
        <f t="shared" si="150"/>
        <v>Pampeana</v>
      </c>
      <c r="AU423" s="1" t="str">
        <f t="shared" si="151"/>
        <v>IntermediasPampeana</v>
      </c>
    </row>
    <row r="424" spans="1:47" x14ac:dyDescent="0.25">
      <c r="A424" s="60" t="s">
        <v>233</v>
      </c>
      <c r="B424" s="9" t="s">
        <v>234</v>
      </c>
      <c r="C424" s="9" t="s">
        <v>199</v>
      </c>
      <c r="D424" s="3" t="str">
        <f>VLOOKUP(C424,Regiones!B$4:C$27,2)</f>
        <v>Noreste</v>
      </c>
      <c r="E424" s="10"/>
      <c r="F424" s="10"/>
      <c r="G424" s="10"/>
      <c r="H424" s="10" t="s">
        <v>4</v>
      </c>
      <c r="I424" s="10" t="s">
        <v>203</v>
      </c>
      <c r="J424" s="10" t="s">
        <v>6</v>
      </c>
      <c r="K424" s="58"/>
      <c r="L424" s="11" t="s">
        <v>6</v>
      </c>
      <c r="M424" s="289">
        <v>10</v>
      </c>
      <c r="N424" s="281" t="str">
        <f t="shared" si="132"/>
        <v>F10</v>
      </c>
      <c r="O424" s="282" t="str">
        <f>VLOOKUP(N424,'Adicional - Op 1'!$A$3:$B$79,2)</f>
        <v>F</v>
      </c>
      <c r="P424" s="293" t="str">
        <f t="shared" si="133"/>
        <v>F</v>
      </c>
      <c r="Q424" s="294" t="str">
        <f t="shared" si="134"/>
        <v>F10</v>
      </c>
      <c r="R424" s="282" t="str">
        <f>IF(OR(Q424='Adicional - Op 2'!$A$6,Q424='Adicional - Op 2'!$A$7, Q424='Adicional - Op 2'!$A$8,Q424='Adicional - Op 2'!$A$9,Q424='Adicional - Op 2'!$A$10,Q424='Adicional - Op 2'!$A$11,Q424='Adicional - Op 2'!$A$12,Q424='Adicional - Op 2'!$A$13,Q424='Adicional - Op 2'!$A$14), "A", "")</f>
        <v/>
      </c>
      <c r="S424" s="282" t="str">
        <f>IF(OR(Q424='Adicional - Op 2'!$A$15,Q424='Adicional - Op 2'!$A$16,Q424='Adicional - Op 2'!$A$17,Q424='Adicional - Op 2'!$A$18,Q424='Adicional - Op 2'!$A$19,Q424='Adicional - Op 2'!$A$20,Q424='Adicional - Op 2'!$A$21,Q424='Adicional - Op 2'!$A$22,Q424='Adicional - Op 2'!$A$23,Q424='Adicional - Op 2'!$A$24,Q424='Adicional - Op 2'!$A$25,Q424='Adicional - Op 2'!$A$26,Q424='Adicional - Op 2'!$A$27,Q424='Adicional - Op 2'!$A$28,Q424='Adicional - Op 2'!$A$29,Q424='Adicional - Op 2'!$A$30),"B","")</f>
        <v/>
      </c>
      <c r="T424" s="282" t="str">
        <f>IF(OR(Q424='Adicional - Op 2'!$A$31,Q424='Adicional - Op 2'!$A$32,Q424='Adicional - Op 2'!$A$33,Q424='Adicional - Op 2'!$A$34),"C","")</f>
        <v/>
      </c>
      <c r="U424" s="282" t="str">
        <f>IF(OR(Q424='Adicional - Op 2'!$A$35,Q424='Adicional - Op 2'!$A$36,Q424='Adicional - Op 2'!$A$37),"D","")</f>
        <v/>
      </c>
      <c r="V424" s="282" t="str">
        <f>IF(OR(Q424='Adicional - Op 2'!$A$38,Q424='Adicional - Op 2'!$A$39,Q424='Adicional - Op 2'!$A$40,Q424='Adicional - Op 2'!$A$41,Q424='Adicional - Op 2'!$A$42,Q424='Adicional - Op 2'!$A$43),"E","")</f>
        <v/>
      </c>
      <c r="W424" s="282" t="str">
        <f>IF(OR(Q424='Adicional - Op 2'!$A$44,Q424='Adicional - Op 2'!$A$45),"F","")</f>
        <v>F</v>
      </c>
      <c r="X424" s="295" t="str">
        <f t="shared" si="135"/>
        <v>F</v>
      </c>
      <c r="Y424" s="296" t="str">
        <f>IF(P424=X424, "OK", MAL)</f>
        <v>OK</v>
      </c>
      <c r="Z424" s="74">
        <v>7340</v>
      </c>
      <c r="AA424" s="12">
        <v>5929</v>
      </c>
      <c r="AB424" s="12">
        <v>4568</v>
      </c>
      <c r="AC424" s="12">
        <v>2744</v>
      </c>
      <c r="AD424" s="12">
        <v>2213</v>
      </c>
      <c r="AE424" s="13">
        <v>2200</v>
      </c>
      <c r="AF424" s="70" t="str">
        <f t="shared" si="136"/>
        <v>6</v>
      </c>
      <c r="AG424" s="61" t="str">
        <f t="shared" si="137"/>
        <v>6</v>
      </c>
      <c r="AH424" s="61" t="str">
        <f t="shared" si="138"/>
        <v>7</v>
      </c>
      <c r="AI424" s="61" t="str">
        <f t="shared" si="139"/>
        <v>7</v>
      </c>
      <c r="AJ424" s="61" t="str">
        <f t="shared" si="140"/>
        <v>7</v>
      </c>
      <c r="AK424" s="62" t="str">
        <f t="shared" si="141"/>
        <v>7</v>
      </c>
      <c r="AL424" s="77">
        <f t="shared" si="142"/>
        <v>2.4166961111225507</v>
      </c>
      <c r="AM424" s="78">
        <f t="shared" si="143"/>
        <v>2.5098783573366266</v>
      </c>
      <c r="AN424" s="78">
        <f t="shared" si="144"/>
        <v>4.9446770824052475</v>
      </c>
      <c r="AO424" s="78">
        <f t="shared" si="145"/>
        <v>2.1739702262219942</v>
      </c>
      <c r="AP424" s="79">
        <f t="shared" si="146"/>
        <v>5.8934366524130331E-2</v>
      </c>
      <c r="AQ424" s="1" t="str">
        <f t="shared" si="147"/>
        <v>Noreste6</v>
      </c>
      <c r="AR424" s="1" t="str">
        <f t="shared" si="148"/>
        <v>Chaco6</v>
      </c>
      <c r="AS424" s="1" t="str">
        <f t="shared" si="149"/>
        <v>Intermedias</v>
      </c>
      <c r="AT424" s="1" t="str">
        <f t="shared" si="150"/>
        <v>Resto Extra Pampeana</v>
      </c>
      <c r="AU424" s="1" t="str">
        <f t="shared" si="151"/>
        <v>IntermediasResto Extra Pampeana</v>
      </c>
    </row>
    <row r="425" spans="1:47" x14ac:dyDescent="0.25">
      <c r="A425" s="21" t="s">
        <v>322</v>
      </c>
      <c r="B425" s="18" t="s">
        <v>287</v>
      </c>
      <c r="C425" s="18" t="s">
        <v>276</v>
      </c>
      <c r="D425" s="3" t="str">
        <f>VLOOKUP(C425,Regiones!B$4:C$27,2)</f>
        <v>Centro</v>
      </c>
      <c r="E425" s="19"/>
      <c r="F425" s="19"/>
      <c r="G425" s="19"/>
      <c r="H425" s="19" t="s">
        <v>4</v>
      </c>
      <c r="I425" s="19" t="s">
        <v>203</v>
      </c>
      <c r="J425" s="19" t="s">
        <v>6</v>
      </c>
      <c r="K425" s="58"/>
      <c r="L425" s="52" t="s">
        <v>6</v>
      </c>
      <c r="M425" s="289">
        <v>10</v>
      </c>
      <c r="N425" s="281" t="str">
        <f t="shared" si="132"/>
        <v>F10</v>
      </c>
      <c r="O425" s="282" t="str">
        <f>VLOOKUP(N425,'Adicional - Op 1'!$A$3:$B$79,2)</f>
        <v>F</v>
      </c>
      <c r="P425" s="293" t="str">
        <f t="shared" si="133"/>
        <v>F</v>
      </c>
      <c r="Q425" s="294" t="str">
        <f t="shared" si="134"/>
        <v>F10</v>
      </c>
      <c r="R425" s="282" t="str">
        <f>IF(OR(Q425='Adicional - Op 2'!$A$6,Q425='Adicional - Op 2'!$A$7, Q425='Adicional - Op 2'!$A$8,Q425='Adicional - Op 2'!$A$9,Q425='Adicional - Op 2'!$A$10,Q425='Adicional - Op 2'!$A$11,Q425='Adicional - Op 2'!$A$12,Q425='Adicional - Op 2'!$A$13,Q425='Adicional - Op 2'!$A$14), "A", "")</f>
        <v/>
      </c>
      <c r="S425" s="282" t="str">
        <f>IF(OR(Q425='Adicional - Op 2'!$A$15,Q425='Adicional - Op 2'!$A$16,Q425='Adicional - Op 2'!$A$17,Q425='Adicional - Op 2'!$A$18,Q425='Adicional - Op 2'!$A$19,Q425='Adicional - Op 2'!$A$20,Q425='Adicional - Op 2'!$A$21,Q425='Adicional - Op 2'!$A$22,Q425='Adicional - Op 2'!$A$23,Q425='Adicional - Op 2'!$A$24,Q425='Adicional - Op 2'!$A$25,Q425='Adicional - Op 2'!$A$26,Q425='Adicional - Op 2'!$A$27,Q425='Adicional - Op 2'!$A$28,Q425='Adicional - Op 2'!$A$29,Q425='Adicional - Op 2'!$A$30),"B","")</f>
        <v/>
      </c>
      <c r="T425" s="282" t="str">
        <f>IF(OR(Q425='Adicional - Op 2'!$A$31,Q425='Adicional - Op 2'!$A$32,Q425='Adicional - Op 2'!$A$33,Q425='Adicional - Op 2'!$A$34),"C","")</f>
        <v/>
      </c>
      <c r="U425" s="282" t="str">
        <f>IF(OR(Q425='Adicional - Op 2'!$A$35,Q425='Adicional - Op 2'!$A$36,Q425='Adicional - Op 2'!$A$37),"D","")</f>
        <v/>
      </c>
      <c r="V425" s="282" t="str">
        <f>IF(OR(Q425='Adicional - Op 2'!$A$38,Q425='Adicional - Op 2'!$A$39,Q425='Adicional - Op 2'!$A$40,Q425='Adicional - Op 2'!$A$41,Q425='Adicional - Op 2'!$A$42,Q425='Adicional - Op 2'!$A$43),"E","")</f>
        <v/>
      </c>
      <c r="W425" s="282" t="str">
        <f>IF(OR(Q425='Adicional - Op 2'!$A$44,Q425='Adicional - Op 2'!$A$45),"F","")</f>
        <v>F</v>
      </c>
      <c r="X425" s="295" t="str">
        <f t="shared" si="135"/>
        <v>F</v>
      </c>
      <c r="Y425" s="296" t="str">
        <f>IF(P425=X425, "OK", MAL)</f>
        <v>OK</v>
      </c>
      <c r="Z425" s="73">
        <v>7325</v>
      </c>
      <c r="AA425" s="17">
        <v>6920</v>
      </c>
      <c r="AB425" s="17">
        <v>6439</v>
      </c>
      <c r="AC425" s="17">
        <v>5186</v>
      </c>
      <c r="AD425" s="17">
        <v>3874</v>
      </c>
      <c r="AE425" s="20">
        <v>3211</v>
      </c>
      <c r="AF425" s="70" t="str">
        <f t="shared" si="136"/>
        <v>6</v>
      </c>
      <c r="AG425" s="61" t="str">
        <f t="shared" si="137"/>
        <v>6</v>
      </c>
      <c r="AH425" s="61" t="str">
        <f t="shared" si="138"/>
        <v>6</v>
      </c>
      <c r="AI425" s="61" t="str">
        <f t="shared" si="139"/>
        <v>6</v>
      </c>
      <c r="AJ425" s="61" t="str">
        <f t="shared" si="140"/>
        <v>7</v>
      </c>
      <c r="AK425" s="62" t="str">
        <f t="shared" si="141"/>
        <v>7</v>
      </c>
      <c r="AL425" s="77">
        <f t="shared" si="142"/>
        <v>0.63824049288375095</v>
      </c>
      <c r="AM425" s="78">
        <f t="shared" si="143"/>
        <v>0.68716505774027969</v>
      </c>
      <c r="AN425" s="78">
        <f t="shared" si="144"/>
        <v>2.0704856452579889</v>
      </c>
      <c r="AO425" s="78">
        <f t="shared" si="145"/>
        <v>2.9597050111352905</v>
      </c>
      <c r="AP425" s="79">
        <f t="shared" si="146"/>
        <v>1.8947788539000567</v>
      </c>
      <c r="AQ425" s="1" t="str">
        <f t="shared" si="147"/>
        <v>Centro6</v>
      </c>
      <c r="AR425" s="1" t="str">
        <f t="shared" si="148"/>
        <v>Córdoba6</v>
      </c>
      <c r="AS425" s="1" t="str">
        <f t="shared" si="149"/>
        <v>Intermedias</v>
      </c>
      <c r="AT425" s="1" t="str">
        <f t="shared" si="150"/>
        <v>Resto Extra Pampeana</v>
      </c>
      <c r="AU425" s="1" t="str">
        <f t="shared" si="151"/>
        <v>IntermediasResto Extra Pampeana</v>
      </c>
    </row>
    <row r="426" spans="1:47" x14ac:dyDescent="0.25">
      <c r="A426" s="5" t="s">
        <v>410</v>
      </c>
      <c r="B426" s="6" t="s">
        <v>410</v>
      </c>
      <c r="C426" s="6" t="s">
        <v>396</v>
      </c>
      <c r="D426" s="3" t="str">
        <f>VLOOKUP(C426,Regiones!B$4:C$27,2)</f>
        <v>Noreste</v>
      </c>
      <c r="E426" s="16"/>
      <c r="F426" s="16"/>
      <c r="G426" s="16"/>
      <c r="H426" s="16" t="s">
        <v>4</v>
      </c>
      <c r="I426" s="16" t="s">
        <v>203</v>
      </c>
      <c r="J426" s="16" t="s">
        <v>6</v>
      </c>
      <c r="K426" s="58"/>
      <c r="L426" s="4" t="s">
        <v>6</v>
      </c>
      <c r="M426" s="289">
        <v>10</v>
      </c>
      <c r="N426" s="281" t="str">
        <f t="shared" si="132"/>
        <v>F10</v>
      </c>
      <c r="O426" s="282" t="str">
        <f>VLOOKUP(N426,'Adicional - Op 1'!$A$3:$B$79,2)</f>
        <v>F</v>
      </c>
      <c r="P426" s="293" t="str">
        <f t="shared" si="133"/>
        <v>F</v>
      </c>
      <c r="Q426" s="294" t="str">
        <f t="shared" si="134"/>
        <v>F10</v>
      </c>
      <c r="R426" s="282" t="str">
        <f>IF(OR(Q426='Adicional - Op 2'!$A$6,Q426='Adicional - Op 2'!$A$7, Q426='Adicional - Op 2'!$A$8,Q426='Adicional - Op 2'!$A$9,Q426='Adicional - Op 2'!$A$10,Q426='Adicional - Op 2'!$A$11,Q426='Adicional - Op 2'!$A$12,Q426='Adicional - Op 2'!$A$13,Q426='Adicional - Op 2'!$A$14), "A", "")</f>
        <v/>
      </c>
      <c r="S426" s="282" t="str">
        <f>IF(OR(Q426='Adicional - Op 2'!$A$15,Q426='Adicional - Op 2'!$A$16,Q426='Adicional - Op 2'!$A$17,Q426='Adicional - Op 2'!$A$18,Q426='Adicional - Op 2'!$A$19,Q426='Adicional - Op 2'!$A$20,Q426='Adicional - Op 2'!$A$21,Q426='Adicional - Op 2'!$A$22,Q426='Adicional - Op 2'!$A$23,Q426='Adicional - Op 2'!$A$24,Q426='Adicional - Op 2'!$A$25,Q426='Adicional - Op 2'!$A$26,Q426='Adicional - Op 2'!$A$27,Q426='Adicional - Op 2'!$A$28,Q426='Adicional - Op 2'!$A$29,Q426='Adicional - Op 2'!$A$30),"B","")</f>
        <v/>
      </c>
      <c r="T426" s="282" t="str">
        <f>IF(OR(Q426='Adicional - Op 2'!$A$31,Q426='Adicional - Op 2'!$A$32,Q426='Adicional - Op 2'!$A$33,Q426='Adicional - Op 2'!$A$34),"C","")</f>
        <v/>
      </c>
      <c r="U426" s="282" t="str">
        <f>IF(OR(Q426='Adicional - Op 2'!$A$35,Q426='Adicional - Op 2'!$A$36,Q426='Adicional - Op 2'!$A$37),"D","")</f>
        <v/>
      </c>
      <c r="V426" s="282" t="str">
        <f>IF(OR(Q426='Adicional - Op 2'!$A$38,Q426='Adicional - Op 2'!$A$39,Q426='Adicional - Op 2'!$A$40,Q426='Adicional - Op 2'!$A$41,Q426='Adicional - Op 2'!$A$42,Q426='Adicional - Op 2'!$A$43),"E","")</f>
        <v/>
      </c>
      <c r="W426" s="282" t="str">
        <f>IF(OR(Q426='Adicional - Op 2'!$A$44,Q426='Adicional - Op 2'!$A$45),"F","")</f>
        <v>F</v>
      </c>
      <c r="X426" s="295" t="str">
        <f t="shared" si="135"/>
        <v>F</v>
      </c>
      <c r="Y426" s="296" t="str">
        <f>IF(P426=X426, "OK", MAL)</f>
        <v>OK</v>
      </c>
      <c r="Z426" s="73">
        <v>7323</v>
      </c>
      <c r="AA426" s="17">
        <v>6782</v>
      </c>
      <c r="AB426" s="17">
        <v>5257</v>
      </c>
      <c r="AC426" s="17">
        <v>4112</v>
      </c>
      <c r="AD426" s="17">
        <v>3783</v>
      </c>
      <c r="AE426" s="20">
        <v>2918</v>
      </c>
      <c r="AF426" s="70" t="str">
        <f t="shared" si="136"/>
        <v>6</v>
      </c>
      <c r="AG426" s="61" t="str">
        <f t="shared" si="137"/>
        <v>6</v>
      </c>
      <c r="AH426" s="61" t="str">
        <f t="shared" si="138"/>
        <v>6</v>
      </c>
      <c r="AI426" s="61" t="str">
        <f t="shared" si="139"/>
        <v>7</v>
      </c>
      <c r="AJ426" s="61" t="str">
        <f t="shared" si="140"/>
        <v>7</v>
      </c>
      <c r="AK426" s="62" t="str">
        <f t="shared" si="141"/>
        <v>7</v>
      </c>
      <c r="AL426" s="77">
        <f t="shared" si="142"/>
        <v>0.86217465384019221</v>
      </c>
      <c r="AM426" s="78">
        <f t="shared" si="143"/>
        <v>2.4507615294141081</v>
      </c>
      <c r="AN426" s="78">
        <f t="shared" si="144"/>
        <v>2.3535084733848892</v>
      </c>
      <c r="AO426" s="78">
        <f t="shared" si="145"/>
        <v>0.83740863876519167</v>
      </c>
      <c r="AP426" s="79">
        <f t="shared" si="146"/>
        <v>2.6301834909255351</v>
      </c>
      <c r="AQ426" s="1" t="str">
        <f t="shared" si="147"/>
        <v>Noreste6</v>
      </c>
      <c r="AR426" s="1" t="str">
        <f t="shared" si="148"/>
        <v>Corrientes6</v>
      </c>
      <c r="AS426" s="1" t="str">
        <f t="shared" si="149"/>
        <v>Intermedias</v>
      </c>
      <c r="AT426" s="1" t="str">
        <f t="shared" si="150"/>
        <v>Resto Extra Pampeana</v>
      </c>
      <c r="AU426" s="1" t="str">
        <f t="shared" si="151"/>
        <v>IntermediasResto Extra Pampeana</v>
      </c>
    </row>
    <row r="427" spans="1:47" x14ac:dyDescent="0.25">
      <c r="A427" s="5" t="s">
        <v>1405</v>
      </c>
      <c r="B427" s="6" t="s">
        <v>139</v>
      </c>
      <c r="C427" s="6" t="s">
        <v>36</v>
      </c>
      <c r="D427" s="3" t="str">
        <f>VLOOKUP(C427,Regiones!B$4:C$27,2)</f>
        <v>Pampeana</v>
      </c>
      <c r="E427" s="16"/>
      <c r="F427" s="16"/>
      <c r="G427" s="16"/>
      <c r="H427" s="16"/>
      <c r="I427" s="16" t="s">
        <v>203</v>
      </c>
      <c r="J427" s="16" t="s">
        <v>6</v>
      </c>
      <c r="K427" s="58"/>
      <c r="L427" s="4" t="s">
        <v>6</v>
      </c>
      <c r="M427" s="289">
        <v>10</v>
      </c>
      <c r="N427" s="281" t="str">
        <f t="shared" si="132"/>
        <v>F10</v>
      </c>
      <c r="O427" s="282" t="str">
        <f>VLOOKUP(N427,'Adicional - Op 1'!$A$3:$B$79,2)</f>
        <v>F</v>
      </c>
      <c r="P427" s="293" t="str">
        <f t="shared" si="133"/>
        <v>F</v>
      </c>
      <c r="Q427" s="294" t="str">
        <f t="shared" si="134"/>
        <v>F10</v>
      </c>
      <c r="R427" s="282" t="str">
        <f>IF(OR(Q427='Adicional - Op 2'!$A$6,Q427='Adicional - Op 2'!$A$7, Q427='Adicional - Op 2'!$A$8,Q427='Adicional - Op 2'!$A$9,Q427='Adicional - Op 2'!$A$10,Q427='Adicional - Op 2'!$A$11,Q427='Adicional - Op 2'!$A$12,Q427='Adicional - Op 2'!$A$13,Q427='Adicional - Op 2'!$A$14), "A", "")</f>
        <v/>
      </c>
      <c r="S427" s="282" t="str">
        <f>IF(OR(Q427='Adicional - Op 2'!$A$15,Q427='Adicional - Op 2'!$A$16,Q427='Adicional - Op 2'!$A$17,Q427='Adicional - Op 2'!$A$18,Q427='Adicional - Op 2'!$A$19,Q427='Adicional - Op 2'!$A$20,Q427='Adicional - Op 2'!$A$21,Q427='Adicional - Op 2'!$A$22,Q427='Adicional - Op 2'!$A$23,Q427='Adicional - Op 2'!$A$24,Q427='Adicional - Op 2'!$A$25,Q427='Adicional - Op 2'!$A$26,Q427='Adicional - Op 2'!$A$27,Q427='Adicional - Op 2'!$A$28,Q427='Adicional - Op 2'!$A$29,Q427='Adicional - Op 2'!$A$30),"B","")</f>
        <v/>
      </c>
      <c r="T427" s="282" t="str">
        <f>IF(OR(Q427='Adicional - Op 2'!$A$31,Q427='Adicional - Op 2'!$A$32,Q427='Adicional - Op 2'!$A$33,Q427='Adicional - Op 2'!$A$34),"C","")</f>
        <v/>
      </c>
      <c r="U427" s="282" t="str">
        <f>IF(OR(Q427='Adicional - Op 2'!$A$35,Q427='Adicional - Op 2'!$A$36,Q427='Adicional - Op 2'!$A$37),"D","")</f>
        <v/>
      </c>
      <c r="V427" s="282" t="str">
        <f>IF(OR(Q427='Adicional - Op 2'!$A$38,Q427='Adicional - Op 2'!$A$39,Q427='Adicional - Op 2'!$A$40,Q427='Adicional - Op 2'!$A$41,Q427='Adicional - Op 2'!$A$42,Q427='Adicional - Op 2'!$A$43),"E","")</f>
        <v/>
      </c>
      <c r="W427" s="282" t="str">
        <f>IF(OR(Q427='Adicional - Op 2'!$A$44,Q427='Adicional - Op 2'!$A$45),"F","")</f>
        <v>F</v>
      </c>
      <c r="X427" s="295" t="str">
        <f t="shared" si="135"/>
        <v>F</v>
      </c>
      <c r="Y427" s="296" t="str">
        <f>IF(P427=X427, "OK", MAL)</f>
        <v>OK</v>
      </c>
      <c r="Z427" s="73">
        <v>7225</v>
      </c>
      <c r="AA427" s="17">
        <v>6217</v>
      </c>
      <c r="AB427" s="17">
        <v>5197</v>
      </c>
      <c r="AC427" s="17">
        <v>2789</v>
      </c>
      <c r="AD427" s="17">
        <v>3195</v>
      </c>
      <c r="AE427" s="20">
        <v>2512</v>
      </c>
      <c r="AF427" s="70" t="str">
        <f t="shared" si="136"/>
        <v>6</v>
      </c>
      <c r="AG427" s="61" t="str">
        <f t="shared" si="137"/>
        <v>6</v>
      </c>
      <c r="AH427" s="61" t="str">
        <f t="shared" si="138"/>
        <v>6</v>
      </c>
      <c r="AI427" s="61" t="str">
        <f t="shared" si="139"/>
        <v>7</v>
      </c>
      <c r="AJ427" s="61" t="str">
        <f t="shared" si="140"/>
        <v>7</v>
      </c>
      <c r="AK427" s="62" t="str">
        <f t="shared" si="141"/>
        <v>7</v>
      </c>
      <c r="AL427" s="77">
        <f t="shared" si="142"/>
        <v>1.694962131394244</v>
      </c>
      <c r="AM427" s="78">
        <f t="shared" si="143"/>
        <v>1.7180704443234089</v>
      </c>
      <c r="AN427" s="78">
        <f t="shared" si="144"/>
        <v>6.0710795316295094</v>
      </c>
      <c r="AO427" s="78">
        <f t="shared" si="145"/>
        <v>-1.3498465398344701</v>
      </c>
      <c r="AP427" s="79">
        <f t="shared" si="146"/>
        <v>2.434233669264211</v>
      </c>
      <c r="AQ427" s="1" t="str">
        <f t="shared" si="147"/>
        <v>Pampeana6</v>
      </c>
      <c r="AR427" s="1" t="str">
        <f t="shared" si="148"/>
        <v>Buenos Aires6</v>
      </c>
      <c r="AS427" s="1" t="str">
        <f t="shared" si="149"/>
        <v>Intermedias</v>
      </c>
      <c r="AT427" s="1" t="str">
        <f t="shared" si="150"/>
        <v>Pampeana</v>
      </c>
      <c r="AU427" s="1" t="str">
        <f t="shared" si="151"/>
        <v>IntermediasPampeana</v>
      </c>
    </row>
    <row r="428" spans="1:47" x14ac:dyDescent="0.25">
      <c r="A428" s="45" t="s">
        <v>898</v>
      </c>
      <c r="B428" s="46" t="s">
        <v>899</v>
      </c>
      <c r="C428" s="46" t="s">
        <v>882</v>
      </c>
      <c r="D428" s="3" t="str">
        <f>VLOOKUP(C428,Regiones!B$4:C$27,2)</f>
        <v>Pampeana</v>
      </c>
      <c r="E428" s="50"/>
      <c r="F428" s="50"/>
      <c r="G428" s="50"/>
      <c r="H428" s="50" t="s">
        <v>4</v>
      </c>
      <c r="I428" s="50" t="s">
        <v>203</v>
      </c>
      <c r="J428" s="50" t="s">
        <v>6</v>
      </c>
      <c r="K428" s="58"/>
      <c r="L428" s="53" t="s">
        <v>6</v>
      </c>
      <c r="M428" s="289">
        <v>10</v>
      </c>
      <c r="N428" s="281" t="str">
        <f t="shared" si="132"/>
        <v>F10</v>
      </c>
      <c r="O428" s="282" t="str">
        <f>VLOOKUP(N428,'Adicional - Op 1'!$A$3:$B$79,2)</f>
        <v>F</v>
      </c>
      <c r="P428" s="293" t="str">
        <f t="shared" si="133"/>
        <v>F</v>
      </c>
      <c r="Q428" s="294" t="str">
        <f t="shared" si="134"/>
        <v>F10</v>
      </c>
      <c r="R428" s="282" t="str">
        <f>IF(OR(Q428='Adicional - Op 2'!$A$6,Q428='Adicional - Op 2'!$A$7, Q428='Adicional - Op 2'!$A$8,Q428='Adicional - Op 2'!$A$9,Q428='Adicional - Op 2'!$A$10,Q428='Adicional - Op 2'!$A$11,Q428='Adicional - Op 2'!$A$12,Q428='Adicional - Op 2'!$A$13,Q428='Adicional - Op 2'!$A$14), "A", "")</f>
        <v/>
      </c>
      <c r="S428" s="282" t="str">
        <f>IF(OR(Q428='Adicional - Op 2'!$A$15,Q428='Adicional - Op 2'!$A$16,Q428='Adicional - Op 2'!$A$17,Q428='Adicional - Op 2'!$A$18,Q428='Adicional - Op 2'!$A$19,Q428='Adicional - Op 2'!$A$20,Q428='Adicional - Op 2'!$A$21,Q428='Adicional - Op 2'!$A$22,Q428='Adicional - Op 2'!$A$23,Q428='Adicional - Op 2'!$A$24,Q428='Adicional - Op 2'!$A$25,Q428='Adicional - Op 2'!$A$26,Q428='Adicional - Op 2'!$A$27,Q428='Adicional - Op 2'!$A$28,Q428='Adicional - Op 2'!$A$29,Q428='Adicional - Op 2'!$A$30),"B","")</f>
        <v/>
      </c>
      <c r="T428" s="282" t="str">
        <f>IF(OR(Q428='Adicional - Op 2'!$A$31,Q428='Adicional - Op 2'!$A$32,Q428='Adicional - Op 2'!$A$33,Q428='Adicional - Op 2'!$A$34),"C","")</f>
        <v/>
      </c>
      <c r="U428" s="282" t="str">
        <f>IF(OR(Q428='Adicional - Op 2'!$A$35,Q428='Adicional - Op 2'!$A$36,Q428='Adicional - Op 2'!$A$37),"D","")</f>
        <v/>
      </c>
      <c r="V428" s="282" t="str">
        <f>IF(OR(Q428='Adicional - Op 2'!$A$38,Q428='Adicional - Op 2'!$A$39,Q428='Adicional - Op 2'!$A$40,Q428='Adicional - Op 2'!$A$41,Q428='Adicional - Op 2'!$A$42,Q428='Adicional - Op 2'!$A$43),"E","")</f>
        <v/>
      </c>
      <c r="W428" s="282" t="str">
        <f>IF(OR(Q428='Adicional - Op 2'!$A$44,Q428='Adicional - Op 2'!$A$45),"F","")</f>
        <v>F</v>
      </c>
      <c r="X428" s="295" t="str">
        <f t="shared" si="135"/>
        <v>F</v>
      </c>
      <c r="Y428" s="296" t="str">
        <f>IF(P428=X428, "OK", MAL)</f>
        <v>OK</v>
      </c>
      <c r="Z428" s="74">
        <v>7201</v>
      </c>
      <c r="AA428" s="12">
        <v>6087</v>
      </c>
      <c r="AB428" s="12">
        <v>4476</v>
      </c>
      <c r="AC428" s="12">
        <v>4008</v>
      </c>
      <c r="AD428" s="12">
        <v>3246</v>
      </c>
      <c r="AE428" s="13">
        <v>2693</v>
      </c>
      <c r="AF428" s="70" t="str">
        <f t="shared" si="136"/>
        <v>6</v>
      </c>
      <c r="AG428" s="61" t="str">
        <f t="shared" si="137"/>
        <v>6</v>
      </c>
      <c r="AH428" s="61" t="str">
        <f t="shared" si="138"/>
        <v>7</v>
      </c>
      <c r="AI428" s="61" t="str">
        <f t="shared" si="139"/>
        <v>7</v>
      </c>
      <c r="AJ428" s="61" t="str">
        <f t="shared" si="140"/>
        <v>7</v>
      </c>
      <c r="AK428" s="62" t="str">
        <f t="shared" si="141"/>
        <v>7</v>
      </c>
      <c r="AL428" s="77">
        <f t="shared" si="142"/>
        <v>1.8976984178564564</v>
      </c>
      <c r="AM428" s="78">
        <f t="shared" si="143"/>
        <v>2.9654142516383284</v>
      </c>
      <c r="AN428" s="78">
        <f t="shared" si="144"/>
        <v>1.0512966601902782</v>
      </c>
      <c r="AO428" s="78">
        <f t="shared" si="145"/>
        <v>2.1310788936983229</v>
      </c>
      <c r="AP428" s="79">
        <f t="shared" si="146"/>
        <v>1.8852267210186762</v>
      </c>
      <c r="AQ428" s="1" t="str">
        <f t="shared" si="147"/>
        <v>Pampeana6</v>
      </c>
      <c r="AR428" s="1" t="str">
        <f t="shared" si="148"/>
        <v>Santiago del Estero6</v>
      </c>
      <c r="AS428" s="1" t="str">
        <f t="shared" si="149"/>
        <v>Intermedias</v>
      </c>
      <c r="AT428" s="1" t="str">
        <f t="shared" si="150"/>
        <v>Pampeana</v>
      </c>
      <c r="AU428" s="1" t="str">
        <f t="shared" si="151"/>
        <v>IntermediasPampeana</v>
      </c>
    </row>
    <row r="429" spans="1:47" x14ac:dyDescent="0.25">
      <c r="A429" s="21" t="s">
        <v>325</v>
      </c>
      <c r="B429" s="18" t="s">
        <v>291</v>
      </c>
      <c r="C429" s="18" t="s">
        <v>276</v>
      </c>
      <c r="D429" s="3" t="str">
        <f>VLOOKUP(C429,Regiones!B$4:C$27,2)</f>
        <v>Centro</v>
      </c>
      <c r="E429" s="19"/>
      <c r="F429" s="19"/>
      <c r="G429" s="19"/>
      <c r="H429" s="19" t="s">
        <v>4</v>
      </c>
      <c r="I429" s="19" t="s">
        <v>203</v>
      </c>
      <c r="J429" s="19" t="s">
        <v>6</v>
      </c>
      <c r="K429" s="58"/>
      <c r="L429" s="52" t="s">
        <v>6</v>
      </c>
      <c r="M429" s="289">
        <v>10</v>
      </c>
      <c r="N429" s="281" t="str">
        <f t="shared" si="132"/>
        <v>F10</v>
      </c>
      <c r="O429" s="282" t="str">
        <f>VLOOKUP(N429,'Adicional - Op 1'!$A$3:$B$79,2)</f>
        <v>F</v>
      </c>
      <c r="P429" s="293" t="str">
        <f t="shared" si="133"/>
        <v>F</v>
      </c>
      <c r="Q429" s="294" t="str">
        <f t="shared" si="134"/>
        <v>F10</v>
      </c>
      <c r="R429" s="282" t="str">
        <f>IF(OR(Q429='Adicional - Op 2'!$A$6,Q429='Adicional - Op 2'!$A$7, Q429='Adicional - Op 2'!$A$8,Q429='Adicional - Op 2'!$A$9,Q429='Adicional - Op 2'!$A$10,Q429='Adicional - Op 2'!$A$11,Q429='Adicional - Op 2'!$A$12,Q429='Adicional - Op 2'!$A$13,Q429='Adicional - Op 2'!$A$14), "A", "")</f>
        <v/>
      </c>
      <c r="S429" s="282" t="str">
        <f>IF(OR(Q429='Adicional - Op 2'!$A$15,Q429='Adicional - Op 2'!$A$16,Q429='Adicional - Op 2'!$A$17,Q429='Adicional - Op 2'!$A$18,Q429='Adicional - Op 2'!$A$19,Q429='Adicional - Op 2'!$A$20,Q429='Adicional - Op 2'!$A$21,Q429='Adicional - Op 2'!$A$22,Q429='Adicional - Op 2'!$A$23,Q429='Adicional - Op 2'!$A$24,Q429='Adicional - Op 2'!$A$25,Q429='Adicional - Op 2'!$A$26,Q429='Adicional - Op 2'!$A$27,Q429='Adicional - Op 2'!$A$28,Q429='Adicional - Op 2'!$A$29,Q429='Adicional - Op 2'!$A$30),"B","")</f>
        <v/>
      </c>
      <c r="T429" s="282" t="str">
        <f>IF(OR(Q429='Adicional - Op 2'!$A$31,Q429='Adicional - Op 2'!$A$32,Q429='Adicional - Op 2'!$A$33,Q429='Adicional - Op 2'!$A$34),"C","")</f>
        <v/>
      </c>
      <c r="U429" s="282" t="str">
        <f>IF(OR(Q429='Adicional - Op 2'!$A$35,Q429='Adicional - Op 2'!$A$36,Q429='Adicional - Op 2'!$A$37),"D","")</f>
        <v/>
      </c>
      <c r="V429" s="282" t="str">
        <f>IF(OR(Q429='Adicional - Op 2'!$A$38,Q429='Adicional - Op 2'!$A$39,Q429='Adicional - Op 2'!$A$40,Q429='Adicional - Op 2'!$A$41,Q429='Adicional - Op 2'!$A$42,Q429='Adicional - Op 2'!$A$43),"E","")</f>
        <v/>
      </c>
      <c r="W429" s="282" t="str">
        <f>IF(OR(Q429='Adicional - Op 2'!$A$44,Q429='Adicional - Op 2'!$A$45),"F","")</f>
        <v>F</v>
      </c>
      <c r="X429" s="295" t="str">
        <f t="shared" si="135"/>
        <v>F</v>
      </c>
      <c r="Y429" s="296" t="str">
        <f>IF(P429=X429, "OK", MAL)</f>
        <v>OK</v>
      </c>
      <c r="Z429" s="73">
        <v>7200</v>
      </c>
      <c r="AA429" s="17">
        <v>6862</v>
      </c>
      <c r="AB429" s="17">
        <v>6713</v>
      </c>
      <c r="AC429" s="17">
        <v>6127</v>
      </c>
      <c r="AD429" s="17">
        <v>5300</v>
      </c>
      <c r="AE429" s="20">
        <v>5716</v>
      </c>
      <c r="AF429" s="70" t="str">
        <f t="shared" si="136"/>
        <v>6</v>
      </c>
      <c r="AG429" s="61" t="str">
        <f t="shared" si="137"/>
        <v>6</v>
      </c>
      <c r="AH429" s="61" t="str">
        <f t="shared" si="138"/>
        <v>6</v>
      </c>
      <c r="AI429" s="61" t="str">
        <f t="shared" si="139"/>
        <v>6</v>
      </c>
      <c r="AJ429" s="61" t="str">
        <f t="shared" si="140"/>
        <v>6</v>
      </c>
      <c r="AK429" s="62" t="str">
        <f t="shared" si="141"/>
        <v>6</v>
      </c>
      <c r="AL429" s="77">
        <f t="shared" si="142"/>
        <v>0.5392797969446631</v>
      </c>
      <c r="AM429" s="78">
        <f t="shared" si="143"/>
        <v>0.20889658781591858</v>
      </c>
      <c r="AN429" s="78">
        <f t="shared" si="144"/>
        <v>0.86872052090456642</v>
      </c>
      <c r="AO429" s="78">
        <f t="shared" si="145"/>
        <v>1.4605473952312196</v>
      </c>
      <c r="AP429" s="79">
        <f t="shared" si="146"/>
        <v>-0.75277673102496012</v>
      </c>
      <c r="AQ429" s="1" t="str">
        <f t="shared" si="147"/>
        <v>Centro6</v>
      </c>
      <c r="AR429" s="1" t="str">
        <f t="shared" si="148"/>
        <v>Córdoba6</v>
      </c>
      <c r="AS429" s="1" t="str">
        <f t="shared" si="149"/>
        <v>Intermedias</v>
      </c>
      <c r="AT429" s="1" t="str">
        <f t="shared" si="150"/>
        <v>Resto Extra Pampeana</v>
      </c>
      <c r="AU429" s="1" t="str">
        <f t="shared" si="151"/>
        <v>IntermediasResto Extra Pampeana</v>
      </c>
    </row>
    <row r="430" spans="1:47" x14ac:dyDescent="0.25">
      <c r="A430" s="5" t="s">
        <v>17</v>
      </c>
      <c r="B430" s="6" t="s">
        <v>411</v>
      </c>
      <c r="C430" s="6" t="s">
        <v>396</v>
      </c>
      <c r="D430" s="3" t="str">
        <f>VLOOKUP(C430,Regiones!B$4:C$27,2)</f>
        <v>Noreste</v>
      </c>
      <c r="E430" s="16"/>
      <c r="F430" s="16"/>
      <c r="G430" s="16"/>
      <c r="H430" s="16" t="s">
        <v>4</v>
      </c>
      <c r="I430" s="16" t="s">
        <v>203</v>
      </c>
      <c r="J430" s="16" t="s">
        <v>6</v>
      </c>
      <c r="K430" s="58"/>
      <c r="L430" s="4" t="s">
        <v>6</v>
      </c>
      <c r="M430" s="289">
        <v>10</v>
      </c>
      <c r="N430" s="281" t="str">
        <f t="shared" si="132"/>
        <v>F10</v>
      </c>
      <c r="O430" s="282" t="str">
        <f>VLOOKUP(N430,'Adicional - Op 1'!$A$3:$B$79,2)</f>
        <v>F</v>
      </c>
      <c r="P430" s="293" t="str">
        <f t="shared" si="133"/>
        <v>F</v>
      </c>
      <c r="Q430" s="294" t="str">
        <f t="shared" si="134"/>
        <v>F10</v>
      </c>
      <c r="R430" s="282" t="str">
        <f>IF(OR(Q430='Adicional - Op 2'!$A$6,Q430='Adicional - Op 2'!$A$7, Q430='Adicional - Op 2'!$A$8,Q430='Adicional - Op 2'!$A$9,Q430='Adicional - Op 2'!$A$10,Q430='Adicional - Op 2'!$A$11,Q430='Adicional - Op 2'!$A$12,Q430='Adicional - Op 2'!$A$13,Q430='Adicional - Op 2'!$A$14), "A", "")</f>
        <v/>
      </c>
      <c r="S430" s="282" t="str">
        <f>IF(OR(Q430='Adicional - Op 2'!$A$15,Q430='Adicional - Op 2'!$A$16,Q430='Adicional - Op 2'!$A$17,Q430='Adicional - Op 2'!$A$18,Q430='Adicional - Op 2'!$A$19,Q430='Adicional - Op 2'!$A$20,Q430='Adicional - Op 2'!$A$21,Q430='Adicional - Op 2'!$A$22,Q430='Adicional - Op 2'!$A$23,Q430='Adicional - Op 2'!$A$24,Q430='Adicional - Op 2'!$A$25,Q430='Adicional - Op 2'!$A$26,Q430='Adicional - Op 2'!$A$27,Q430='Adicional - Op 2'!$A$28,Q430='Adicional - Op 2'!$A$29,Q430='Adicional - Op 2'!$A$30),"B","")</f>
        <v/>
      </c>
      <c r="T430" s="282" t="str">
        <f>IF(OR(Q430='Adicional - Op 2'!$A$31,Q430='Adicional - Op 2'!$A$32,Q430='Adicional - Op 2'!$A$33,Q430='Adicional - Op 2'!$A$34),"C","")</f>
        <v/>
      </c>
      <c r="U430" s="282" t="str">
        <f>IF(OR(Q430='Adicional - Op 2'!$A$35,Q430='Adicional - Op 2'!$A$36,Q430='Adicional - Op 2'!$A$37),"D","")</f>
        <v/>
      </c>
      <c r="V430" s="282" t="str">
        <f>IF(OR(Q430='Adicional - Op 2'!$A$38,Q430='Adicional - Op 2'!$A$39,Q430='Adicional - Op 2'!$A$40,Q430='Adicional - Op 2'!$A$41,Q430='Adicional - Op 2'!$A$42,Q430='Adicional - Op 2'!$A$43),"E","")</f>
        <v/>
      </c>
      <c r="W430" s="282" t="str">
        <f>IF(OR(Q430='Adicional - Op 2'!$A$44,Q430='Adicional - Op 2'!$A$45),"F","")</f>
        <v>F</v>
      </c>
      <c r="X430" s="295" t="str">
        <f t="shared" si="135"/>
        <v>F</v>
      </c>
      <c r="Y430" s="296" t="str">
        <f>IF(P430=X430, "OK", MAL)</f>
        <v>OK</v>
      </c>
      <c r="Z430" s="73">
        <v>7143</v>
      </c>
      <c r="AA430" s="17">
        <v>4746</v>
      </c>
      <c r="AB430" s="17">
        <v>2321</v>
      </c>
      <c r="AC430" s="17">
        <v>351</v>
      </c>
      <c r="AD430" s="17">
        <v>215</v>
      </c>
      <c r="AE430" s="20">
        <v>369</v>
      </c>
      <c r="AF430" s="70" t="str">
        <f t="shared" si="136"/>
        <v>6</v>
      </c>
      <c r="AG430" s="61" t="str">
        <f t="shared" si="137"/>
        <v>7</v>
      </c>
      <c r="AH430" s="61" t="str">
        <f t="shared" si="138"/>
        <v>7</v>
      </c>
      <c r="AI430" s="61" t="str">
        <f t="shared" si="139"/>
        <v>7</v>
      </c>
      <c r="AJ430" s="61" t="str">
        <f t="shared" si="140"/>
        <v>7</v>
      </c>
      <c r="AK430" s="62" t="str">
        <f t="shared" si="141"/>
        <v>7</v>
      </c>
      <c r="AL430" s="77">
        <f t="shared" si="142"/>
        <v>4.6792265721599291</v>
      </c>
      <c r="AM430" s="78">
        <f t="shared" si="143"/>
        <v>7.035961385809947</v>
      </c>
      <c r="AN430" s="78">
        <f t="shared" si="144"/>
        <v>19.587659416580053</v>
      </c>
      <c r="AO430" s="78">
        <f t="shared" si="145"/>
        <v>5.023591463135971</v>
      </c>
      <c r="AP430" s="79">
        <f t="shared" si="146"/>
        <v>-5.2582921159864879</v>
      </c>
      <c r="AQ430" s="1" t="str">
        <f t="shared" si="147"/>
        <v>Noreste6</v>
      </c>
      <c r="AR430" s="1" t="str">
        <f t="shared" si="148"/>
        <v>Corrientes6</v>
      </c>
      <c r="AS430" s="1" t="str">
        <f t="shared" si="149"/>
        <v>Intermedias</v>
      </c>
      <c r="AT430" s="1" t="str">
        <f t="shared" si="150"/>
        <v>Resto Extra Pampeana</v>
      </c>
      <c r="AU430" s="1" t="str">
        <f t="shared" si="151"/>
        <v>IntermediasResto Extra Pampeana</v>
      </c>
    </row>
    <row r="431" spans="1:47" x14ac:dyDescent="0.25">
      <c r="A431" s="21" t="s">
        <v>1380</v>
      </c>
      <c r="B431" s="18" t="s">
        <v>9</v>
      </c>
      <c r="C431" s="18" t="s">
        <v>276</v>
      </c>
      <c r="D431" s="3" t="str">
        <f>VLOOKUP(C431,Regiones!B$4:C$27,2)</f>
        <v>Centro</v>
      </c>
      <c r="E431" s="19"/>
      <c r="F431" s="19"/>
      <c r="G431" s="19"/>
      <c r="H431" s="19" t="s">
        <v>4</v>
      </c>
      <c r="I431" s="19" t="s">
        <v>13</v>
      </c>
      <c r="J431" s="19" t="s">
        <v>3</v>
      </c>
      <c r="K431" s="58"/>
      <c r="L431" s="52" t="s">
        <v>3</v>
      </c>
      <c r="M431" s="289">
        <v>10</v>
      </c>
      <c r="N431" s="281" t="str">
        <f t="shared" si="132"/>
        <v>E10</v>
      </c>
      <c r="O431" s="282" t="str">
        <f>VLOOKUP(N431,'Adicional - Op 1'!$A$3:$B$79,2)</f>
        <v>E</v>
      </c>
      <c r="P431" s="293" t="str">
        <f t="shared" si="133"/>
        <v>E</v>
      </c>
      <c r="Q431" s="294" t="str">
        <f t="shared" si="134"/>
        <v>E10</v>
      </c>
      <c r="R431" s="282" t="str">
        <f>IF(OR(Q431='Adicional - Op 2'!$A$6,Q431='Adicional - Op 2'!$A$7, Q431='Adicional - Op 2'!$A$8,Q431='Adicional - Op 2'!$A$9,Q431='Adicional - Op 2'!$A$10,Q431='Adicional - Op 2'!$A$11,Q431='Adicional - Op 2'!$A$12,Q431='Adicional - Op 2'!$A$13,Q431='Adicional - Op 2'!$A$14), "A", "")</f>
        <v/>
      </c>
      <c r="S431" s="282" t="str">
        <f>IF(OR(Q431='Adicional - Op 2'!$A$15,Q431='Adicional - Op 2'!$A$16,Q431='Adicional - Op 2'!$A$17,Q431='Adicional - Op 2'!$A$18,Q431='Adicional - Op 2'!$A$19,Q431='Adicional - Op 2'!$A$20,Q431='Adicional - Op 2'!$A$21,Q431='Adicional - Op 2'!$A$22,Q431='Adicional - Op 2'!$A$23,Q431='Adicional - Op 2'!$A$24,Q431='Adicional - Op 2'!$A$25,Q431='Adicional - Op 2'!$A$26,Q431='Adicional - Op 2'!$A$27,Q431='Adicional - Op 2'!$A$28,Q431='Adicional - Op 2'!$A$29,Q431='Adicional - Op 2'!$A$30),"B","")</f>
        <v/>
      </c>
      <c r="T431" s="282" t="str">
        <f>IF(OR(Q431='Adicional - Op 2'!$A$31,Q431='Adicional - Op 2'!$A$32,Q431='Adicional - Op 2'!$A$33,Q431='Adicional - Op 2'!$A$34),"C","")</f>
        <v/>
      </c>
      <c r="U431" s="282" t="str">
        <f>IF(OR(Q431='Adicional - Op 2'!$A$35,Q431='Adicional - Op 2'!$A$36,Q431='Adicional - Op 2'!$A$37),"D","")</f>
        <v/>
      </c>
      <c r="V431" s="282" t="str">
        <f>IF(OR(Q431='Adicional - Op 2'!$A$38,Q431='Adicional - Op 2'!$A$39,Q431='Adicional - Op 2'!$A$40,Q431='Adicional - Op 2'!$A$41,Q431='Adicional - Op 2'!$A$42,Q431='Adicional - Op 2'!$A$43),"E","")</f>
        <v>E</v>
      </c>
      <c r="W431" s="282" t="str">
        <f>IF(OR(Q431='Adicional - Op 2'!$A$44,Q431='Adicional - Op 2'!$A$45),"F","")</f>
        <v/>
      </c>
      <c r="X431" s="295" t="str">
        <f t="shared" si="135"/>
        <v>E</v>
      </c>
      <c r="Y431" s="296" t="str">
        <f>IF(P431=X431, "OK", MAL)</f>
        <v>OK</v>
      </c>
      <c r="Z431" s="73">
        <v>7136</v>
      </c>
      <c r="AA431" s="17">
        <v>6404</v>
      </c>
      <c r="AB431" s="17">
        <v>5866</v>
      </c>
      <c r="AC431" s="17">
        <v>5077</v>
      </c>
      <c r="AD431" s="17">
        <v>4910</v>
      </c>
      <c r="AE431" s="20">
        <v>3662</v>
      </c>
      <c r="AF431" s="70" t="str">
        <f t="shared" si="136"/>
        <v>6</v>
      </c>
      <c r="AG431" s="61" t="str">
        <f t="shared" si="137"/>
        <v>6</v>
      </c>
      <c r="AH431" s="61" t="str">
        <f t="shared" si="138"/>
        <v>6</v>
      </c>
      <c r="AI431" s="61" t="str">
        <f t="shared" si="139"/>
        <v>6</v>
      </c>
      <c r="AJ431" s="61" t="str">
        <f t="shared" si="140"/>
        <v>7</v>
      </c>
      <c r="AK431" s="62" t="str">
        <f t="shared" si="141"/>
        <v>7</v>
      </c>
      <c r="AL431" s="77">
        <f t="shared" si="142"/>
        <v>1.2179796140578278</v>
      </c>
      <c r="AM431" s="78">
        <f t="shared" si="143"/>
        <v>0.83761231315949325</v>
      </c>
      <c r="AN431" s="78">
        <f t="shared" si="144"/>
        <v>1.3773196257803662</v>
      </c>
      <c r="AO431" s="78">
        <f t="shared" si="145"/>
        <v>0.33502590303810176</v>
      </c>
      <c r="AP431" s="79">
        <f t="shared" si="146"/>
        <v>2.9760704535121811</v>
      </c>
      <c r="AQ431" s="1" t="str">
        <f t="shared" si="147"/>
        <v>Centro6</v>
      </c>
      <c r="AR431" s="1" t="str">
        <f t="shared" si="148"/>
        <v>Córdoba6</v>
      </c>
      <c r="AS431" s="1" t="str">
        <f t="shared" si="149"/>
        <v>Intermedias</v>
      </c>
      <c r="AT431" s="1" t="str">
        <f t="shared" si="150"/>
        <v>Resto Extra Pampeana</v>
      </c>
      <c r="AU431" s="1" t="str">
        <f t="shared" si="151"/>
        <v>IntermediasResto Extra Pampeana</v>
      </c>
    </row>
    <row r="432" spans="1:47" x14ac:dyDescent="0.25">
      <c r="A432" s="5" t="s">
        <v>412</v>
      </c>
      <c r="B432" s="6" t="s">
        <v>413</v>
      </c>
      <c r="C432" s="6" t="s">
        <v>396</v>
      </c>
      <c r="D432" s="3" t="str">
        <f>VLOOKUP(C432,Regiones!B$4:C$27,2)</f>
        <v>Noreste</v>
      </c>
      <c r="E432" s="16"/>
      <c r="F432" s="16"/>
      <c r="G432" s="16"/>
      <c r="H432" s="16" t="s">
        <v>4</v>
      </c>
      <c r="I432" s="16" t="s">
        <v>203</v>
      </c>
      <c r="J432" s="16" t="s">
        <v>6</v>
      </c>
      <c r="K432" s="58"/>
      <c r="L432" s="4" t="s">
        <v>6</v>
      </c>
      <c r="M432" s="289">
        <v>10</v>
      </c>
      <c r="N432" s="281" t="str">
        <f t="shared" si="132"/>
        <v>F10</v>
      </c>
      <c r="O432" s="282" t="str">
        <f>VLOOKUP(N432,'Adicional - Op 1'!$A$3:$B$79,2)</f>
        <v>F</v>
      </c>
      <c r="P432" s="293" t="str">
        <f t="shared" si="133"/>
        <v>F</v>
      </c>
      <c r="Q432" s="294" t="str">
        <f t="shared" si="134"/>
        <v>F10</v>
      </c>
      <c r="R432" s="282" t="str">
        <f>IF(OR(Q432='Adicional - Op 2'!$A$6,Q432='Adicional - Op 2'!$A$7, Q432='Adicional - Op 2'!$A$8,Q432='Adicional - Op 2'!$A$9,Q432='Adicional - Op 2'!$A$10,Q432='Adicional - Op 2'!$A$11,Q432='Adicional - Op 2'!$A$12,Q432='Adicional - Op 2'!$A$13,Q432='Adicional - Op 2'!$A$14), "A", "")</f>
        <v/>
      </c>
      <c r="S432" s="282" t="str">
        <f>IF(OR(Q432='Adicional - Op 2'!$A$15,Q432='Adicional - Op 2'!$A$16,Q432='Adicional - Op 2'!$A$17,Q432='Adicional - Op 2'!$A$18,Q432='Adicional - Op 2'!$A$19,Q432='Adicional - Op 2'!$A$20,Q432='Adicional - Op 2'!$A$21,Q432='Adicional - Op 2'!$A$22,Q432='Adicional - Op 2'!$A$23,Q432='Adicional - Op 2'!$A$24,Q432='Adicional - Op 2'!$A$25,Q432='Adicional - Op 2'!$A$26,Q432='Adicional - Op 2'!$A$27,Q432='Adicional - Op 2'!$A$28,Q432='Adicional - Op 2'!$A$29,Q432='Adicional - Op 2'!$A$30),"B","")</f>
        <v/>
      </c>
      <c r="T432" s="282" t="str">
        <f>IF(OR(Q432='Adicional - Op 2'!$A$31,Q432='Adicional - Op 2'!$A$32,Q432='Adicional - Op 2'!$A$33,Q432='Adicional - Op 2'!$A$34),"C","")</f>
        <v/>
      </c>
      <c r="U432" s="282" t="str">
        <f>IF(OR(Q432='Adicional - Op 2'!$A$35,Q432='Adicional - Op 2'!$A$36,Q432='Adicional - Op 2'!$A$37),"D","")</f>
        <v/>
      </c>
      <c r="V432" s="282" t="str">
        <f>IF(OR(Q432='Adicional - Op 2'!$A$38,Q432='Adicional - Op 2'!$A$39,Q432='Adicional - Op 2'!$A$40,Q432='Adicional - Op 2'!$A$41,Q432='Adicional - Op 2'!$A$42,Q432='Adicional - Op 2'!$A$43),"E","")</f>
        <v/>
      </c>
      <c r="W432" s="282" t="str">
        <f>IF(OR(Q432='Adicional - Op 2'!$A$44,Q432='Adicional - Op 2'!$A$45),"F","")</f>
        <v>F</v>
      </c>
      <c r="X432" s="295" t="str">
        <f t="shared" si="135"/>
        <v>F</v>
      </c>
      <c r="Y432" s="296" t="str">
        <f>IF(P432=X432, "OK", MAL)</f>
        <v>OK</v>
      </c>
      <c r="Z432" s="73">
        <v>7133</v>
      </c>
      <c r="AA432" s="17">
        <v>6025</v>
      </c>
      <c r="AB432" s="17">
        <v>5032</v>
      </c>
      <c r="AC432" s="17">
        <v>4132</v>
      </c>
      <c r="AD432" s="17">
        <v>3069</v>
      </c>
      <c r="AE432" s="20">
        <v>3522</v>
      </c>
      <c r="AF432" s="70" t="str">
        <f t="shared" si="136"/>
        <v>6</v>
      </c>
      <c r="AG432" s="61" t="str">
        <f t="shared" si="137"/>
        <v>6</v>
      </c>
      <c r="AH432" s="61" t="str">
        <f t="shared" si="138"/>
        <v>6</v>
      </c>
      <c r="AI432" s="61" t="str">
        <f t="shared" si="139"/>
        <v>7</v>
      </c>
      <c r="AJ432" s="61" t="str">
        <f t="shared" si="140"/>
        <v>7</v>
      </c>
      <c r="AK432" s="62" t="str">
        <f t="shared" si="141"/>
        <v>7</v>
      </c>
      <c r="AL432" s="77">
        <f t="shared" si="142"/>
        <v>1.9062457382905347</v>
      </c>
      <c r="AM432" s="78">
        <f t="shared" si="143"/>
        <v>1.7267151141468144</v>
      </c>
      <c r="AN432" s="78">
        <f t="shared" si="144"/>
        <v>1.8835800161157188</v>
      </c>
      <c r="AO432" s="78">
        <f t="shared" si="145"/>
        <v>3.018765767308587</v>
      </c>
      <c r="AP432" s="79">
        <f t="shared" si="146"/>
        <v>-1.3673381792074972</v>
      </c>
      <c r="AQ432" s="1" t="str">
        <f t="shared" si="147"/>
        <v>Noreste6</v>
      </c>
      <c r="AR432" s="1" t="str">
        <f t="shared" si="148"/>
        <v>Corrientes6</v>
      </c>
      <c r="AS432" s="1" t="str">
        <f t="shared" si="149"/>
        <v>Intermedias</v>
      </c>
      <c r="AT432" s="1" t="str">
        <f t="shared" si="150"/>
        <v>Resto Extra Pampeana</v>
      </c>
      <c r="AU432" s="1" t="str">
        <f t="shared" si="151"/>
        <v>IntermediasResto Extra Pampeana</v>
      </c>
    </row>
    <row r="433" spans="1:47" x14ac:dyDescent="0.25">
      <c r="A433" s="60" t="s">
        <v>619</v>
      </c>
      <c r="B433" s="9" t="s">
        <v>605</v>
      </c>
      <c r="C433" s="9" t="s">
        <v>604</v>
      </c>
      <c r="D433" s="3" t="str">
        <f>VLOOKUP(C433,Regiones!B$4:C$27,2)</f>
        <v>Noreste</v>
      </c>
      <c r="E433" s="10"/>
      <c r="F433" s="10"/>
      <c r="G433" s="10"/>
      <c r="H433" s="44"/>
      <c r="I433" s="16" t="s">
        <v>203</v>
      </c>
      <c r="J433" s="10" t="s">
        <v>6</v>
      </c>
      <c r="K433" s="58"/>
      <c r="L433" s="11" t="s">
        <v>6</v>
      </c>
      <c r="M433" s="289">
        <v>10</v>
      </c>
      <c r="N433" s="281" t="str">
        <f t="shared" si="132"/>
        <v>F10</v>
      </c>
      <c r="O433" s="282" t="str">
        <f>VLOOKUP(N433,'Adicional - Op 1'!$A$3:$B$79,2)</f>
        <v>F</v>
      </c>
      <c r="P433" s="293" t="str">
        <f t="shared" si="133"/>
        <v>F</v>
      </c>
      <c r="Q433" s="294" t="str">
        <f t="shared" si="134"/>
        <v>F10</v>
      </c>
      <c r="R433" s="282" t="str">
        <f>IF(OR(Q433='Adicional - Op 2'!$A$6,Q433='Adicional - Op 2'!$A$7, Q433='Adicional - Op 2'!$A$8,Q433='Adicional - Op 2'!$A$9,Q433='Adicional - Op 2'!$A$10,Q433='Adicional - Op 2'!$A$11,Q433='Adicional - Op 2'!$A$12,Q433='Adicional - Op 2'!$A$13,Q433='Adicional - Op 2'!$A$14), "A", "")</f>
        <v/>
      </c>
      <c r="S433" s="282" t="str">
        <f>IF(OR(Q433='Adicional - Op 2'!$A$15,Q433='Adicional - Op 2'!$A$16,Q433='Adicional - Op 2'!$A$17,Q433='Adicional - Op 2'!$A$18,Q433='Adicional - Op 2'!$A$19,Q433='Adicional - Op 2'!$A$20,Q433='Adicional - Op 2'!$A$21,Q433='Adicional - Op 2'!$A$22,Q433='Adicional - Op 2'!$A$23,Q433='Adicional - Op 2'!$A$24,Q433='Adicional - Op 2'!$A$25,Q433='Adicional - Op 2'!$A$26,Q433='Adicional - Op 2'!$A$27,Q433='Adicional - Op 2'!$A$28,Q433='Adicional - Op 2'!$A$29,Q433='Adicional - Op 2'!$A$30),"B","")</f>
        <v/>
      </c>
      <c r="T433" s="282" t="str">
        <f>IF(OR(Q433='Adicional - Op 2'!$A$31,Q433='Adicional - Op 2'!$A$32,Q433='Adicional - Op 2'!$A$33,Q433='Adicional - Op 2'!$A$34),"C","")</f>
        <v/>
      </c>
      <c r="U433" s="282" t="str">
        <f>IF(OR(Q433='Adicional - Op 2'!$A$35,Q433='Adicional - Op 2'!$A$36,Q433='Adicional - Op 2'!$A$37),"D","")</f>
        <v/>
      </c>
      <c r="V433" s="282" t="str">
        <f>IF(OR(Q433='Adicional - Op 2'!$A$38,Q433='Adicional - Op 2'!$A$39,Q433='Adicional - Op 2'!$A$40,Q433='Adicional - Op 2'!$A$41,Q433='Adicional - Op 2'!$A$42,Q433='Adicional - Op 2'!$A$43),"E","")</f>
        <v/>
      </c>
      <c r="W433" s="282" t="str">
        <f>IF(OR(Q433='Adicional - Op 2'!$A$44,Q433='Adicional - Op 2'!$A$45),"F","")</f>
        <v>F</v>
      </c>
      <c r="X433" s="295" t="str">
        <f t="shared" si="135"/>
        <v>F</v>
      </c>
      <c r="Y433" s="296" t="str">
        <f>IF(P433=X433, "OK", MAL)</f>
        <v>OK</v>
      </c>
      <c r="Z433" s="74">
        <v>7099</v>
      </c>
      <c r="AA433" s="12">
        <v>5994</v>
      </c>
      <c r="AB433" s="12">
        <v>4098</v>
      </c>
      <c r="AC433" s="12">
        <v>2342</v>
      </c>
      <c r="AD433" s="12">
        <v>942</v>
      </c>
      <c r="AE433" s="13">
        <v>1293</v>
      </c>
      <c r="AF433" s="70" t="str">
        <f t="shared" si="136"/>
        <v>6</v>
      </c>
      <c r="AG433" s="61" t="str">
        <f t="shared" si="137"/>
        <v>6</v>
      </c>
      <c r="AH433" s="61" t="str">
        <f t="shared" si="138"/>
        <v>7</v>
      </c>
      <c r="AI433" s="61" t="str">
        <f t="shared" si="139"/>
        <v>7</v>
      </c>
      <c r="AJ433" s="61" t="str">
        <f t="shared" si="140"/>
        <v>7</v>
      </c>
      <c r="AK433" s="62" t="str">
        <f t="shared" si="141"/>
        <v>7</v>
      </c>
      <c r="AL433" s="77">
        <f t="shared" si="142"/>
        <v>1.9105835285908745</v>
      </c>
      <c r="AM433" s="78">
        <f t="shared" si="143"/>
        <v>3.6807603426286946</v>
      </c>
      <c r="AN433" s="78">
        <f t="shared" si="144"/>
        <v>5.4411051439100877</v>
      </c>
      <c r="AO433" s="78">
        <f t="shared" si="145"/>
        <v>9.5351730718739152</v>
      </c>
      <c r="AP433" s="79">
        <f t="shared" si="146"/>
        <v>-3.1175221339290746</v>
      </c>
      <c r="AQ433" s="1" t="str">
        <f t="shared" si="147"/>
        <v>Noreste6</v>
      </c>
      <c r="AR433" s="1" t="str">
        <f t="shared" si="148"/>
        <v>Misiones6</v>
      </c>
      <c r="AS433" s="1" t="str">
        <f t="shared" si="149"/>
        <v>Intermedias</v>
      </c>
      <c r="AT433" s="1" t="str">
        <f t="shared" si="150"/>
        <v>Resto Extra Pampeana</v>
      </c>
      <c r="AU433" s="1" t="str">
        <f t="shared" si="151"/>
        <v>IntermediasResto Extra Pampeana</v>
      </c>
    </row>
    <row r="434" spans="1:47" x14ac:dyDescent="0.25">
      <c r="A434" s="21" t="s">
        <v>321</v>
      </c>
      <c r="B434" s="18" t="s">
        <v>291</v>
      </c>
      <c r="C434" s="18" t="s">
        <v>276</v>
      </c>
      <c r="D434" s="3" t="str">
        <f>VLOOKUP(C434,Regiones!B$4:C$27,2)</f>
        <v>Centro</v>
      </c>
      <c r="E434" s="19"/>
      <c r="F434" s="19"/>
      <c r="G434" s="19"/>
      <c r="H434" s="19" t="s">
        <v>4</v>
      </c>
      <c r="I434" s="19" t="s">
        <v>203</v>
      </c>
      <c r="J434" s="19" t="s">
        <v>6</v>
      </c>
      <c r="K434" s="58"/>
      <c r="L434" s="52" t="s">
        <v>6</v>
      </c>
      <c r="M434" s="289">
        <v>10</v>
      </c>
      <c r="N434" s="281" t="str">
        <f t="shared" si="132"/>
        <v>F10</v>
      </c>
      <c r="O434" s="282" t="str">
        <f>VLOOKUP(N434,'Adicional - Op 1'!$A$3:$B$79,2)</f>
        <v>F</v>
      </c>
      <c r="P434" s="293" t="str">
        <f t="shared" si="133"/>
        <v>F</v>
      </c>
      <c r="Q434" s="294" t="str">
        <f t="shared" si="134"/>
        <v>F10</v>
      </c>
      <c r="R434" s="282" t="str">
        <f>IF(OR(Q434='Adicional - Op 2'!$A$6,Q434='Adicional - Op 2'!$A$7, Q434='Adicional - Op 2'!$A$8,Q434='Adicional - Op 2'!$A$9,Q434='Adicional - Op 2'!$A$10,Q434='Adicional - Op 2'!$A$11,Q434='Adicional - Op 2'!$A$12,Q434='Adicional - Op 2'!$A$13,Q434='Adicional - Op 2'!$A$14), "A", "")</f>
        <v/>
      </c>
      <c r="S434" s="282" t="str">
        <f>IF(OR(Q434='Adicional - Op 2'!$A$15,Q434='Adicional - Op 2'!$A$16,Q434='Adicional - Op 2'!$A$17,Q434='Adicional - Op 2'!$A$18,Q434='Adicional - Op 2'!$A$19,Q434='Adicional - Op 2'!$A$20,Q434='Adicional - Op 2'!$A$21,Q434='Adicional - Op 2'!$A$22,Q434='Adicional - Op 2'!$A$23,Q434='Adicional - Op 2'!$A$24,Q434='Adicional - Op 2'!$A$25,Q434='Adicional - Op 2'!$A$26,Q434='Adicional - Op 2'!$A$27,Q434='Adicional - Op 2'!$A$28,Q434='Adicional - Op 2'!$A$29,Q434='Adicional - Op 2'!$A$30),"B","")</f>
        <v/>
      </c>
      <c r="T434" s="282" t="str">
        <f>IF(OR(Q434='Adicional - Op 2'!$A$31,Q434='Adicional - Op 2'!$A$32,Q434='Adicional - Op 2'!$A$33,Q434='Adicional - Op 2'!$A$34),"C","")</f>
        <v/>
      </c>
      <c r="U434" s="282" t="str">
        <f>IF(OR(Q434='Adicional - Op 2'!$A$35,Q434='Adicional - Op 2'!$A$36,Q434='Adicional - Op 2'!$A$37),"D","")</f>
        <v/>
      </c>
      <c r="V434" s="282" t="str">
        <f>IF(OR(Q434='Adicional - Op 2'!$A$38,Q434='Adicional - Op 2'!$A$39,Q434='Adicional - Op 2'!$A$40,Q434='Adicional - Op 2'!$A$41,Q434='Adicional - Op 2'!$A$42,Q434='Adicional - Op 2'!$A$43),"E","")</f>
        <v/>
      </c>
      <c r="W434" s="282" t="str">
        <f>IF(OR(Q434='Adicional - Op 2'!$A$44,Q434='Adicional - Op 2'!$A$45),"F","")</f>
        <v>F</v>
      </c>
      <c r="X434" s="295" t="str">
        <f t="shared" si="135"/>
        <v>F</v>
      </c>
      <c r="Y434" s="296" t="str">
        <f>IF(P434=X434, "OK", MAL)</f>
        <v>OK</v>
      </c>
      <c r="Z434" s="73">
        <v>7075</v>
      </c>
      <c r="AA434" s="17">
        <v>6928</v>
      </c>
      <c r="AB434" s="17">
        <v>6356</v>
      </c>
      <c r="AC434" s="17">
        <v>5512</v>
      </c>
      <c r="AD434" s="17">
        <v>4718</v>
      </c>
      <c r="AE434" s="20">
        <v>5015</v>
      </c>
      <c r="AF434" s="70" t="str">
        <f t="shared" si="136"/>
        <v>6</v>
      </c>
      <c r="AG434" s="61" t="str">
        <f t="shared" si="137"/>
        <v>6</v>
      </c>
      <c r="AH434" s="61" t="str">
        <f t="shared" si="138"/>
        <v>6</v>
      </c>
      <c r="AI434" s="61" t="str">
        <f t="shared" si="139"/>
        <v>6</v>
      </c>
      <c r="AJ434" s="61" t="str">
        <f t="shared" si="140"/>
        <v>7</v>
      </c>
      <c r="AK434" s="62" t="str">
        <f t="shared" si="141"/>
        <v>6</v>
      </c>
      <c r="AL434" s="77">
        <f t="shared" si="142"/>
        <v>0.23513363821374675</v>
      </c>
      <c r="AM434" s="78">
        <f t="shared" si="143"/>
        <v>0.82248874496170299</v>
      </c>
      <c r="AN434" s="78">
        <f t="shared" si="144"/>
        <v>1.3583062530497361</v>
      </c>
      <c r="AO434" s="78">
        <f t="shared" si="145"/>
        <v>1.5675852333677323</v>
      </c>
      <c r="AP434" s="79">
        <f t="shared" si="146"/>
        <v>-0.60862473450023324</v>
      </c>
      <c r="AQ434" s="1" t="str">
        <f t="shared" si="147"/>
        <v>Centro6</v>
      </c>
      <c r="AR434" s="1" t="str">
        <f t="shared" si="148"/>
        <v>Córdoba6</v>
      </c>
      <c r="AS434" s="1" t="str">
        <f t="shared" si="149"/>
        <v>Intermedias</v>
      </c>
      <c r="AT434" s="1" t="str">
        <f t="shared" si="150"/>
        <v>Resto Extra Pampeana</v>
      </c>
      <c r="AU434" s="1" t="str">
        <f t="shared" si="151"/>
        <v>IntermediasResto Extra Pampeana</v>
      </c>
    </row>
    <row r="435" spans="1:47" x14ac:dyDescent="0.25">
      <c r="A435" s="60" t="s">
        <v>1333</v>
      </c>
      <c r="B435" s="9" t="s">
        <v>774</v>
      </c>
      <c r="C435" s="9" t="s">
        <v>767</v>
      </c>
      <c r="D435" s="3" t="str">
        <f>VLOOKUP(C435,Regiones!B$4:C$27,2)</f>
        <v>Pampeana</v>
      </c>
      <c r="E435" s="10" t="s">
        <v>2</v>
      </c>
      <c r="F435" s="10"/>
      <c r="G435" s="10"/>
      <c r="H435" s="10" t="s">
        <v>4</v>
      </c>
      <c r="I435" s="10" t="s">
        <v>190</v>
      </c>
      <c r="J435" s="10" t="s">
        <v>6</v>
      </c>
      <c r="K435" s="58"/>
      <c r="L435" s="11" t="s">
        <v>3</v>
      </c>
      <c r="M435" s="289">
        <v>10</v>
      </c>
      <c r="N435" s="281" t="str">
        <f t="shared" si="132"/>
        <v>E10</v>
      </c>
      <c r="O435" s="282" t="str">
        <f>VLOOKUP(N435,'Adicional - Op 1'!$A$3:$B$79,2)</f>
        <v>E</v>
      </c>
      <c r="P435" s="293" t="str">
        <f t="shared" si="133"/>
        <v>E</v>
      </c>
      <c r="Q435" s="294" t="str">
        <f t="shared" si="134"/>
        <v>E10</v>
      </c>
      <c r="R435" s="282" t="str">
        <f>IF(OR(Q435='Adicional - Op 2'!$A$6,Q435='Adicional - Op 2'!$A$7, Q435='Adicional - Op 2'!$A$8,Q435='Adicional - Op 2'!$A$9,Q435='Adicional - Op 2'!$A$10,Q435='Adicional - Op 2'!$A$11,Q435='Adicional - Op 2'!$A$12,Q435='Adicional - Op 2'!$A$13,Q435='Adicional - Op 2'!$A$14), "A", "")</f>
        <v/>
      </c>
      <c r="S435" s="282" t="str">
        <f>IF(OR(Q435='Adicional - Op 2'!$A$15,Q435='Adicional - Op 2'!$A$16,Q435='Adicional - Op 2'!$A$17,Q435='Adicional - Op 2'!$A$18,Q435='Adicional - Op 2'!$A$19,Q435='Adicional - Op 2'!$A$20,Q435='Adicional - Op 2'!$A$21,Q435='Adicional - Op 2'!$A$22,Q435='Adicional - Op 2'!$A$23,Q435='Adicional - Op 2'!$A$24,Q435='Adicional - Op 2'!$A$25,Q435='Adicional - Op 2'!$A$26,Q435='Adicional - Op 2'!$A$27,Q435='Adicional - Op 2'!$A$28,Q435='Adicional - Op 2'!$A$29,Q435='Adicional - Op 2'!$A$30),"B","")</f>
        <v/>
      </c>
      <c r="T435" s="282" t="str">
        <f>IF(OR(Q435='Adicional - Op 2'!$A$31,Q435='Adicional - Op 2'!$A$32,Q435='Adicional - Op 2'!$A$33,Q435='Adicional - Op 2'!$A$34),"C","")</f>
        <v/>
      </c>
      <c r="U435" s="282" t="str">
        <f>IF(OR(Q435='Adicional - Op 2'!$A$35,Q435='Adicional - Op 2'!$A$36,Q435='Adicional - Op 2'!$A$37),"D","")</f>
        <v/>
      </c>
      <c r="V435" s="282" t="str">
        <f>IF(OR(Q435='Adicional - Op 2'!$A$38,Q435='Adicional - Op 2'!$A$39,Q435='Adicional - Op 2'!$A$40,Q435='Adicional - Op 2'!$A$41,Q435='Adicional - Op 2'!$A$42,Q435='Adicional - Op 2'!$A$43),"E","")</f>
        <v>E</v>
      </c>
      <c r="W435" s="282" t="str">
        <f>IF(OR(Q435='Adicional - Op 2'!$A$44,Q435='Adicional - Op 2'!$A$45),"F","")</f>
        <v/>
      </c>
      <c r="X435" s="295" t="str">
        <f t="shared" si="135"/>
        <v>E</v>
      </c>
      <c r="Y435" s="296" t="str">
        <f>IF(P435=X435, "OK", MAL)</f>
        <v>OK</v>
      </c>
      <c r="Z435" s="74">
        <v>7057</v>
      </c>
      <c r="AA435" s="12">
        <v>6267</v>
      </c>
      <c r="AB435" s="12">
        <v>5480</v>
      </c>
      <c r="AC435" s="12">
        <v>4501</v>
      </c>
      <c r="AD435" s="12">
        <v>3577</v>
      </c>
      <c r="AE435" s="13">
        <v>2553</v>
      </c>
      <c r="AF435" s="70" t="str">
        <f t="shared" si="136"/>
        <v>6</v>
      </c>
      <c r="AG435" s="61" t="str">
        <f t="shared" si="137"/>
        <v>6</v>
      </c>
      <c r="AH435" s="61" t="str">
        <f t="shared" si="138"/>
        <v>6</v>
      </c>
      <c r="AI435" s="61" t="str">
        <f t="shared" si="139"/>
        <v>7</v>
      </c>
      <c r="AJ435" s="61" t="str">
        <f t="shared" si="140"/>
        <v>7</v>
      </c>
      <c r="AK435" s="62" t="str">
        <f t="shared" si="141"/>
        <v>7</v>
      </c>
      <c r="AL435" s="77">
        <f t="shared" si="142"/>
        <v>1.3368464376230227</v>
      </c>
      <c r="AM435" s="78">
        <f t="shared" si="143"/>
        <v>1.2837661509634624</v>
      </c>
      <c r="AN435" s="78">
        <f t="shared" si="144"/>
        <v>1.8811635756982459</v>
      </c>
      <c r="AO435" s="78">
        <f t="shared" si="145"/>
        <v>2.3243530025601511</v>
      </c>
      <c r="AP435" s="79">
        <f t="shared" si="146"/>
        <v>3.4300685534484772</v>
      </c>
      <c r="AQ435" s="1" t="str">
        <f t="shared" si="147"/>
        <v>Pampeana6</v>
      </c>
      <c r="AR435" s="1" t="str">
        <f t="shared" si="148"/>
        <v>Santa Fe6</v>
      </c>
      <c r="AS435" s="1" t="str">
        <f t="shared" si="149"/>
        <v>Intermedias</v>
      </c>
      <c r="AT435" s="1" t="str">
        <f t="shared" si="150"/>
        <v>Pampeana</v>
      </c>
      <c r="AU435" s="1" t="str">
        <f t="shared" si="151"/>
        <v>IntermediasPampeana</v>
      </c>
    </row>
    <row r="436" spans="1:47" x14ac:dyDescent="0.25">
      <c r="A436" s="21" t="s">
        <v>324</v>
      </c>
      <c r="B436" s="18" t="s">
        <v>324</v>
      </c>
      <c r="C436" s="18" t="s">
        <v>276</v>
      </c>
      <c r="D436" s="3" t="str">
        <f>VLOOKUP(C436,Regiones!B$4:C$27,2)</f>
        <v>Centro</v>
      </c>
      <c r="E436" s="19"/>
      <c r="F436" s="19"/>
      <c r="G436" s="19"/>
      <c r="H436" s="19" t="s">
        <v>4</v>
      </c>
      <c r="I436" s="19" t="s">
        <v>203</v>
      </c>
      <c r="J436" s="19" t="s">
        <v>6</v>
      </c>
      <c r="K436" s="58"/>
      <c r="L436" s="52" t="s">
        <v>6</v>
      </c>
      <c r="M436" s="289">
        <v>10</v>
      </c>
      <c r="N436" s="281" t="str">
        <f t="shared" si="132"/>
        <v>F10</v>
      </c>
      <c r="O436" s="282" t="str">
        <f>VLOOKUP(N436,'Adicional - Op 1'!$A$3:$B$79,2)</f>
        <v>F</v>
      </c>
      <c r="P436" s="293" t="str">
        <f t="shared" si="133"/>
        <v>F</v>
      </c>
      <c r="Q436" s="294" t="str">
        <f t="shared" si="134"/>
        <v>F10</v>
      </c>
      <c r="R436" s="282" t="str">
        <f>IF(OR(Q436='Adicional - Op 2'!$A$6,Q436='Adicional - Op 2'!$A$7, Q436='Adicional - Op 2'!$A$8,Q436='Adicional - Op 2'!$A$9,Q436='Adicional - Op 2'!$A$10,Q436='Adicional - Op 2'!$A$11,Q436='Adicional - Op 2'!$A$12,Q436='Adicional - Op 2'!$A$13,Q436='Adicional - Op 2'!$A$14), "A", "")</f>
        <v/>
      </c>
      <c r="S436" s="282" t="str">
        <f>IF(OR(Q436='Adicional - Op 2'!$A$15,Q436='Adicional - Op 2'!$A$16,Q436='Adicional - Op 2'!$A$17,Q436='Adicional - Op 2'!$A$18,Q436='Adicional - Op 2'!$A$19,Q436='Adicional - Op 2'!$A$20,Q436='Adicional - Op 2'!$A$21,Q436='Adicional - Op 2'!$A$22,Q436='Adicional - Op 2'!$A$23,Q436='Adicional - Op 2'!$A$24,Q436='Adicional - Op 2'!$A$25,Q436='Adicional - Op 2'!$A$26,Q436='Adicional - Op 2'!$A$27,Q436='Adicional - Op 2'!$A$28,Q436='Adicional - Op 2'!$A$29,Q436='Adicional - Op 2'!$A$30),"B","")</f>
        <v/>
      </c>
      <c r="T436" s="282" t="str">
        <f>IF(OR(Q436='Adicional - Op 2'!$A$31,Q436='Adicional - Op 2'!$A$32,Q436='Adicional - Op 2'!$A$33,Q436='Adicional - Op 2'!$A$34),"C","")</f>
        <v/>
      </c>
      <c r="U436" s="282" t="str">
        <f>IF(OR(Q436='Adicional - Op 2'!$A$35,Q436='Adicional - Op 2'!$A$36,Q436='Adicional - Op 2'!$A$37),"D","")</f>
        <v/>
      </c>
      <c r="V436" s="282" t="str">
        <f>IF(OR(Q436='Adicional - Op 2'!$A$38,Q436='Adicional - Op 2'!$A$39,Q436='Adicional - Op 2'!$A$40,Q436='Adicional - Op 2'!$A$41,Q436='Adicional - Op 2'!$A$42,Q436='Adicional - Op 2'!$A$43),"E","")</f>
        <v/>
      </c>
      <c r="W436" s="282" t="str">
        <f>IF(OR(Q436='Adicional - Op 2'!$A$44,Q436='Adicional - Op 2'!$A$45),"F","")</f>
        <v>F</v>
      </c>
      <c r="X436" s="295" t="str">
        <f t="shared" si="135"/>
        <v>F</v>
      </c>
      <c r="Y436" s="296" t="str">
        <f>IF(P436=X436, "OK", MAL)</f>
        <v>OK</v>
      </c>
      <c r="Z436" s="73">
        <v>7044</v>
      </c>
      <c r="AA436" s="17">
        <v>6259</v>
      </c>
      <c r="AB436" s="17">
        <v>4757</v>
      </c>
      <c r="AC436" s="17">
        <v>3889</v>
      </c>
      <c r="AD436" s="17">
        <v>2867</v>
      </c>
      <c r="AE436" s="20">
        <v>1845</v>
      </c>
      <c r="AF436" s="70" t="str">
        <f t="shared" si="136"/>
        <v>6</v>
      </c>
      <c r="AG436" s="61" t="str">
        <f t="shared" si="137"/>
        <v>6</v>
      </c>
      <c r="AH436" s="61" t="str">
        <f t="shared" si="138"/>
        <v>7</v>
      </c>
      <c r="AI436" s="61" t="str">
        <f t="shared" si="139"/>
        <v>7</v>
      </c>
      <c r="AJ436" s="61" t="str">
        <f t="shared" si="140"/>
        <v>7</v>
      </c>
      <c r="AK436" s="62" t="str">
        <f t="shared" si="141"/>
        <v>7</v>
      </c>
      <c r="AL436" s="77">
        <f t="shared" si="142"/>
        <v>1.3304252619394035</v>
      </c>
      <c r="AM436" s="78">
        <f t="shared" si="143"/>
        <v>2.642711892470484</v>
      </c>
      <c r="AN436" s="78">
        <f t="shared" si="144"/>
        <v>1.926129095716874</v>
      </c>
      <c r="AO436" s="78">
        <f t="shared" si="145"/>
        <v>3.0958123478669215</v>
      </c>
      <c r="AP436" s="79">
        <f t="shared" si="146"/>
        <v>4.5064588768637686</v>
      </c>
      <c r="AQ436" s="1" t="str">
        <f t="shared" si="147"/>
        <v>Centro6</v>
      </c>
      <c r="AR436" s="1" t="str">
        <f t="shared" si="148"/>
        <v>Córdoba6</v>
      </c>
      <c r="AS436" s="1" t="str">
        <f t="shared" si="149"/>
        <v>Intermedias</v>
      </c>
      <c r="AT436" s="1" t="str">
        <f t="shared" si="150"/>
        <v>Resto Extra Pampeana</v>
      </c>
      <c r="AU436" s="1" t="str">
        <f t="shared" si="151"/>
        <v>IntermediasResto Extra Pampeana</v>
      </c>
    </row>
    <row r="437" spans="1:47" x14ac:dyDescent="0.25">
      <c r="A437" s="5" t="s">
        <v>414</v>
      </c>
      <c r="B437" s="6" t="s">
        <v>414</v>
      </c>
      <c r="C437" s="6" t="s">
        <v>396</v>
      </c>
      <c r="D437" s="3" t="str">
        <f>VLOOKUP(C437,Regiones!B$4:C$27,2)</f>
        <v>Noreste</v>
      </c>
      <c r="E437" s="16"/>
      <c r="F437" s="16"/>
      <c r="G437" s="16"/>
      <c r="H437" s="16" t="s">
        <v>4</v>
      </c>
      <c r="I437" s="16" t="s">
        <v>203</v>
      </c>
      <c r="J437" s="16" t="s">
        <v>6</v>
      </c>
      <c r="K437" s="58"/>
      <c r="L437" s="4" t="s">
        <v>6</v>
      </c>
      <c r="M437" s="289">
        <v>10</v>
      </c>
      <c r="N437" s="281" t="str">
        <f t="shared" si="132"/>
        <v>F10</v>
      </c>
      <c r="O437" s="282" t="str">
        <f>VLOOKUP(N437,'Adicional - Op 1'!$A$3:$B$79,2)</f>
        <v>F</v>
      </c>
      <c r="P437" s="293" t="str">
        <f t="shared" si="133"/>
        <v>F</v>
      </c>
      <c r="Q437" s="294" t="str">
        <f t="shared" si="134"/>
        <v>F10</v>
      </c>
      <c r="R437" s="282" t="str">
        <f>IF(OR(Q437='Adicional - Op 2'!$A$6,Q437='Adicional - Op 2'!$A$7, Q437='Adicional - Op 2'!$A$8,Q437='Adicional - Op 2'!$A$9,Q437='Adicional - Op 2'!$A$10,Q437='Adicional - Op 2'!$A$11,Q437='Adicional - Op 2'!$A$12,Q437='Adicional - Op 2'!$A$13,Q437='Adicional - Op 2'!$A$14), "A", "")</f>
        <v/>
      </c>
      <c r="S437" s="282" t="str">
        <f>IF(OR(Q437='Adicional - Op 2'!$A$15,Q437='Adicional - Op 2'!$A$16,Q437='Adicional - Op 2'!$A$17,Q437='Adicional - Op 2'!$A$18,Q437='Adicional - Op 2'!$A$19,Q437='Adicional - Op 2'!$A$20,Q437='Adicional - Op 2'!$A$21,Q437='Adicional - Op 2'!$A$22,Q437='Adicional - Op 2'!$A$23,Q437='Adicional - Op 2'!$A$24,Q437='Adicional - Op 2'!$A$25,Q437='Adicional - Op 2'!$A$26,Q437='Adicional - Op 2'!$A$27,Q437='Adicional - Op 2'!$A$28,Q437='Adicional - Op 2'!$A$29,Q437='Adicional - Op 2'!$A$30),"B","")</f>
        <v/>
      </c>
      <c r="T437" s="282" t="str">
        <f>IF(OR(Q437='Adicional - Op 2'!$A$31,Q437='Adicional - Op 2'!$A$32,Q437='Adicional - Op 2'!$A$33,Q437='Adicional - Op 2'!$A$34),"C","")</f>
        <v/>
      </c>
      <c r="U437" s="282" t="str">
        <f>IF(OR(Q437='Adicional - Op 2'!$A$35,Q437='Adicional - Op 2'!$A$36,Q437='Adicional - Op 2'!$A$37),"D","")</f>
        <v/>
      </c>
      <c r="V437" s="282" t="str">
        <f>IF(OR(Q437='Adicional - Op 2'!$A$38,Q437='Adicional - Op 2'!$A$39,Q437='Adicional - Op 2'!$A$40,Q437='Adicional - Op 2'!$A$41,Q437='Adicional - Op 2'!$A$42,Q437='Adicional - Op 2'!$A$43),"E","")</f>
        <v/>
      </c>
      <c r="W437" s="282" t="str">
        <f>IF(OR(Q437='Adicional - Op 2'!$A$44,Q437='Adicional - Op 2'!$A$45),"F","")</f>
        <v>F</v>
      </c>
      <c r="X437" s="295" t="str">
        <f t="shared" si="135"/>
        <v>F</v>
      </c>
      <c r="Y437" s="296" t="str">
        <f>IF(P437=X437, "OK", MAL)</f>
        <v>OK</v>
      </c>
      <c r="Z437" s="73">
        <v>7014</v>
      </c>
      <c r="AA437" s="17">
        <v>6564</v>
      </c>
      <c r="AB437" s="17">
        <v>5648</v>
      </c>
      <c r="AC437" s="17">
        <v>4677</v>
      </c>
      <c r="AD437" s="17">
        <v>4134</v>
      </c>
      <c r="AE437" s="20">
        <v>3448</v>
      </c>
      <c r="AF437" s="70" t="str">
        <f t="shared" si="136"/>
        <v>6</v>
      </c>
      <c r="AG437" s="61" t="str">
        <f t="shared" si="137"/>
        <v>6</v>
      </c>
      <c r="AH437" s="61" t="str">
        <f t="shared" si="138"/>
        <v>6</v>
      </c>
      <c r="AI437" s="61" t="str">
        <f t="shared" si="139"/>
        <v>7</v>
      </c>
      <c r="AJ437" s="61" t="str">
        <f t="shared" si="140"/>
        <v>7</v>
      </c>
      <c r="AK437" s="62" t="str">
        <f t="shared" si="141"/>
        <v>7</v>
      </c>
      <c r="AL437" s="77">
        <f t="shared" si="142"/>
        <v>0.74445739045016257</v>
      </c>
      <c r="AM437" s="78">
        <f t="shared" si="143"/>
        <v>1.4389492296004616</v>
      </c>
      <c r="AN437" s="78">
        <f t="shared" si="144"/>
        <v>1.8024590975059356</v>
      </c>
      <c r="AO437" s="78">
        <f t="shared" si="145"/>
        <v>1.2417607874242285</v>
      </c>
      <c r="AP437" s="79">
        <f t="shared" si="146"/>
        <v>1.8310733600800853</v>
      </c>
      <c r="AQ437" s="1" t="str">
        <f t="shared" si="147"/>
        <v>Noreste6</v>
      </c>
      <c r="AR437" s="1" t="str">
        <f t="shared" si="148"/>
        <v>Corrientes6</v>
      </c>
      <c r="AS437" s="1" t="str">
        <f t="shared" si="149"/>
        <v>Intermedias</v>
      </c>
      <c r="AT437" s="1" t="str">
        <f t="shared" si="150"/>
        <v>Resto Extra Pampeana</v>
      </c>
      <c r="AU437" s="1" t="str">
        <f t="shared" si="151"/>
        <v>IntermediasResto Extra Pampeana</v>
      </c>
    </row>
    <row r="438" spans="1:47" x14ac:dyDescent="0.25">
      <c r="A438" s="5" t="s">
        <v>1321</v>
      </c>
      <c r="B438" s="6" t="s">
        <v>395</v>
      </c>
      <c r="C438" s="6" t="s">
        <v>687</v>
      </c>
      <c r="D438" s="3" t="str">
        <f>VLOOKUP(C438,Regiones!B$4:C$27,2)</f>
        <v>Noroeste</v>
      </c>
      <c r="E438" s="16" t="s">
        <v>2</v>
      </c>
      <c r="F438" s="16"/>
      <c r="G438" s="16"/>
      <c r="H438" s="16" t="s">
        <v>4</v>
      </c>
      <c r="I438" s="16" t="s">
        <v>203</v>
      </c>
      <c r="J438" s="16" t="s">
        <v>6</v>
      </c>
      <c r="K438" s="58"/>
      <c r="L438" s="4" t="s">
        <v>21</v>
      </c>
      <c r="M438" s="289">
        <v>10</v>
      </c>
      <c r="N438" s="281" t="str">
        <f t="shared" si="132"/>
        <v>C10</v>
      </c>
      <c r="O438" s="282" t="str">
        <f>VLOOKUP(N438,'Adicional - Op 1'!$A$3:$B$79,2)</f>
        <v>C</v>
      </c>
      <c r="P438" s="293" t="str">
        <f t="shared" si="133"/>
        <v>C</v>
      </c>
      <c r="Q438" s="294" t="str">
        <f t="shared" si="134"/>
        <v>C10</v>
      </c>
      <c r="R438" s="282" t="str">
        <f>IF(OR(Q438='Adicional - Op 2'!$A$6,Q438='Adicional - Op 2'!$A$7, Q438='Adicional - Op 2'!$A$8,Q438='Adicional - Op 2'!$A$9,Q438='Adicional - Op 2'!$A$10,Q438='Adicional - Op 2'!$A$11,Q438='Adicional - Op 2'!$A$12,Q438='Adicional - Op 2'!$A$13,Q438='Adicional - Op 2'!$A$14), "A", "")</f>
        <v/>
      </c>
      <c r="S438" s="282" t="str">
        <f>IF(OR(Q438='Adicional - Op 2'!$A$15,Q438='Adicional - Op 2'!$A$16,Q438='Adicional - Op 2'!$A$17,Q438='Adicional - Op 2'!$A$18,Q438='Adicional - Op 2'!$A$19,Q438='Adicional - Op 2'!$A$20,Q438='Adicional - Op 2'!$A$21,Q438='Adicional - Op 2'!$A$22,Q438='Adicional - Op 2'!$A$23,Q438='Adicional - Op 2'!$A$24,Q438='Adicional - Op 2'!$A$25,Q438='Adicional - Op 2'!$A$26,Q438='Adicional - Op 2'!$A$27,Q438='Adicional - Op 2'!$A$28,Q438='Adicional - Op 2'!$A$29,Q438='Adicional - Op 2'!$A$30),"B","")</f>
        <v/>
      </c>
      <c r="T438" s="282" t="str">
        <f>IF(OR(Q438='Adicional - Op 2'!$A$31,Q438='Adicional - Op 2'!$A$32,Q438='Adicional - Op 2'!$A$33,Q438='Adicional - Op 2'!$A$34),"C","")</f>
        <v>C</v>
      </c>
      <c r="U438" s="282" t="str">
        <f>IF(OR(Q438='Adicional - Op 2'!$A$35,Q438='Adicional - Op 2'!$A$36,Q438='Adicional - Op 2'!$A$37),"D","")</f>
        <v/>
      </c>
      <c r="V438" s="282" t="str">
        <f>IF(OR(Q438='Adicional - Op 2'!$A$38,Q438='Adicional - Op 2'!$A$39,Q438='Adicional - Op 2'!$A$40,Q438='Adicional - Op 2'!$A$41,Q438='Adicional - Op 2'!$A$42,Q438='Adicional - Op 2'!$A$43),"E","")</f>
        <v/>
      </c>
      <c r="W438" s="282" t="str">
        <f>IF(OR(Q438='Adicional - Op 2'!$A$44,Q438='Adicional - Op 2'!$A$45),"F","")</f>
        <v/>
      </c>
      <c r="X438" s="295" t="str">
        <f t="shared" si="135"/>
        <v>C</v>
      </c>
      <c r="Y438" s="296" t="str">
        <f>IF(P438=X438, "OK", MAL)</f>
        <v>OK</v>
      </c>
      <c r="Z438" s="74">
        <v>7004</v>
      </c>
      <c r="AA438" s="17">
        <v>5435</v>
      </c>
      <c r="AB438" s="12">
        <v>2422</v>
      </c>
      <c r="AC438" s="12">
        <v>1484</v>
      </c>
      <c r="AD438" s="12">
        <v>875</v>
      </c>
      <c r="AE438" s="13">
        <v>978</v>
      </c>
      <c r="AF438" s="70" t="str">
        <f t="shared" si="136"/>
        <v>6</v>
      </c>
      <c r="AG438" s="61" t="str">
        <f t="shared" si="137"/>
        <v>6</v>
      </c>
      <c r="AH438" s="61" t="str">
        <f t="shared" si="138"/>
        <v>7</v>
      </c>
      <c r="AI438" s="61" t="str">
        <f t="shared" si="139"/>
        <v>7</v>
      </c>
      <c r="AJ438" s="61" t="str">
        <f t="shared" si="140"/>
        <v>7</v>
      </c>
      <c r="AK438" s="62" t="str">
        <f t="shared" si="141"/>
        <v>7</v>
      </c>
      <c r="AL438" s="77">
        <f t="shared" si="142"/>
        <v>2.8775581573326448</v>
      </c>
      <c r="AM438" s="78">
        <f t="shared" si="143"/>
        <v>7.9859950194003275</v>
      </c>
      <c r="AN438" s="78">
        <f t="shared" si="144"/>
        <v>4.7480280548587617</v>
      </c>
      <c r="AO438" s="78">
        <f t="shared" si="145"/>
        <v>5.4247512070389554</v>
      </c>
      <c r="AP438" s="79">
        <f t="shared" si="146"/>
        <v>-1.1066884805422637</v>
      </c>
      <c r="AQ438" s="1" t="str">
        <f t="shared" si="147"/>
        <v>Noroeste6</v>
      </c>
      <c r="AR438" s="1" t="str">
        <f t="shared" si="148"/>
        <v>Salta6</v>
      </c>
      <c r="AS438" s="1" t="str">
        <f t="shared" si="149"/>
        <v>Intermedias</v>
      </c>
      <c r="AT438" s="1" t="str">
        <f t="shared" si="150"/>
        <v>Resto Extra Pampeana</v>
      </c>
      <c r="AU438" s="1" t="str">
        <f t="shared" si="151"/>
        <v>IntermediasResto Extra Pampeana</v>
      </c>
    </row>
    <row r="439" spans="1:47" x14ac:dyDescent="0.25">
      <c r="A439" s="5" t="s">
        <v>415</v>
      </c>
      <c r="B439" s="6" t="s">
        <v>415</v>
      </c>
      <c r="C439" s="6" t="s">
        <v>396</v>
      </c>
      <c r="D439" s="3" t="str">
        <f>VLOOKUP(C439,Regiones!B$4:C$27,2)</f>
        <v>Noreste</v>
      </c>
      <c r="E439" s="16"/>
      <c r="F439" s="16"/>
      <c r="G439" s="16"/>
      <c r="H439" s="16" t="s">
        <v>4</v>
      </c>
      <c r="I439" s="16" t="s">
        <v>203</v>
      </c>
      <c r="J439" s="16" t="s">
        <v>6</v>
      </c>
      <c r="K439" s="58"/>
      <c r="L439" s="4" t="s">
        <v>6</v>
      </c>
      <c r="M439" s="289">
        <v>10</v>
      </c>
      <c r="N439" s="281" t="str">
        <f t="shared" si="132"/>
        <v>F10</v>
      </c>
      <c r="O439" s="282" t="str">
        <f>VLOOKUP(N439,'Adicional - Op 1'!$A$3:$B$79,2)</f>
        <v>F</v>
      </c>
      <c r="P439" s="293" t="str">
        <f t="shared" si="133"/>
        <v>F</v>
      </c>
      <c r="Q439" s="294" t="str">
        <f t="shared" si="134"/>
        <v>F10</v>
      </c>
      <c r="R439" s="282" t="str">
        <f>IF(OR(Q439='Adicional - Op 2'!$A$6,Q439='Adicional - Op 2'!$A$7, Q439='Adicional - Op 2'!$A$8,Q439='Adicional - Op 2'!$A$9,Q439='Adicional - Op 2'!$A$10,Q439='Adicional - Op 2'!$A$11,Q439='Adicional - Op 2'!$A$12,Q439='Adicional - Op 2'!$A$13,Q439='Adicional - Op 2'!$A$14), "A", "")</f>
        <v/>
      </c>
      <c r="S439" s="282" t="str">
        <f>IF(OR(Q439='Adicional - Op 2'!$A$15,Q439='Adicional - Op 2'!$A$16,Q439='Adicional - Op 2'!$A$17,Q439='Adicional - Op 2'!$A$18,Q439='Adicional - Op 2'!$A$19,Q439='Adicional - Op 2'!$A$20,Q439='Adicional - Op 2'!$A$21,Q439='Adicional - Op 2'!$A$22,Q439='Adicional - Op 2'!$A$23,Q439='Adicional - Op 2'!$A$24,Q439='Adicional - Op 2'!$A$25,Q439='Adicional - Op 2'!$A$26,Q439='Adicional - Op 2'!$A$27,Q439='Adicional - Op 2'!$A$28,Q439='Adicional - Op 2'!$A$29,Q439='Adicional - Op 2'!$A$30),"B","")</f>
        <v/>
      </c>
      <c r="T439" s="282" t="str">
        <f>IF(OR(Q439='Adicional - Op 2'!$A$31,Q439='Adicional - Op 2'!$A$32,Q439='Adicional - Op 2'!$A$33,Q439='Adicional - Op 2'!$A$34),"C","")</f>
        <v/>
      </c>
      <c r="U439" s="282" t="str">
        <f>IF(OR(Q439='Adicional - Op 2'!$A$35,Q439='Adicional - Op 2'!$A$36,Q439='Adicional - Op 2'!$A$37),"D","")</f>
        <v/>
      </c>
      <c r="V439" s="282" t="str">
        <f>IF(OR(Q439='Adicional - Op 2'!$A$38,Q439='Adicional - Op 2'!$A$39,Q439='Adicional - Op 2'!$A$40,Q439='Adicional - Op 2'!$A$41,Q439='Adicional - Op 2'!$A$42,Q439='Adicional - Op 2'!$A$43),"E","")</f>
        <v/>
      </c>
      <c r="W439" s="282" t="str">
        <f>IF(OR(Q439='Adicional - Op 2'!$A$44,Q439='Adicional - Op 2'!$A$45),"F","")</f>
        <v>F</v>
      </c>
      <c r="X439" s="295" t="str">
        <f t="shared" si="135"/>
        <v>F</v>
      </c>
      <c r="Y439" s="296" t="str">
        <f>IF(P439=X439, "OK", MAL)</f>
        <v>OK</v>
      </c>
      <c r="Z439" s="73">
        <v>6972</v>
      </c>
      <c r="AA439" s="17">
        <v>6038</v>
      </c>
      <c r="AB439" s="17">
        <v>4382</v>
      </c>
      <c r="AC439" s="17">
        <v>3044</v>
      </c>
      <c r="AD439" s="17">
        <v>2533</v>
      </c>
      <c r="AE439" s="20">
        <v>2654</v>
      </c>
      <c r="AF439" s="70" t="str">
        <f t="shared" si="136"/>
        <v>6</v>
      </c>
      <c r="AG439" s="61" t="str">
        <f t="shared" si="137"/>
        <v>6</v>
      </c>
      <c r="AH439" s="61" t="str">
        <f t="shared" si="138"/>
        <v>7</v>
      </c>
      <c r="AI439" s="61" t="str">
        <f t="shared" si="139"/>
        <v>7</v>
      </c>
      <c r="AJ439" s="61" t="str">
        <f t="shared" si="140"/>
        <v>7</v>
      </c>
      <c r="AK439" s="62" t="str">
        <f t="shared" si="141"/>
        <v>7</v>
      </c>
      <c r="AL439" s="77">
        <f t="shared" si="142"/>
        <v>1.6218401524697743</v>
      </c>
      <c r="AM439" s="78">
        <f t="shared" si="143"/>
        <v>3.0941234003615965</v>
      </c>
      <c r="AN439" s="78">
        <f t="shared" si="144"/>
        <v>3.5103283161245704</v>
      </c>
      <c r="AO439" s="78">
        <f t="shared" si="145"/>
        <v>1.8546699512795128</v>
      </c>
      <c r="AP439" s="79">
        <f t="shared" si="146"/>
        <v>-0.46554859627608114</v>
      </c>
      <c r="AQ439" s="1" t="str">
        <f t="shared" si="147"/>
        <v>Noreste6</v>
      </c>
      <c r="AR439" s="1" t="str">
        <f t="shared" si="148"/>
        <v>Corrientes6</v>
      </c>
      <c r="AS439" s="1" t="str">
        <f t="shared" si="149"/>
        <v>Intermedias</v>
      </c>
      <c r="AT439" s="1" t="str">
        <f t="shared" si="150"/>
        <v>Resto Extra Pampeana</v>
      </c>
      <c r="AU439" s="1" t="str">
        <f t="shared" si="151"/>
        <v>IntermediasResto Extra Pampeana</v>
      </c>
    </row>
    <row r="440" spans="1:47" x14ac:dyDescent="0.25">
      <c r="A440" s="5" t="s">
        <v>570</v>
      </c>
      <c r="B440" s="6" t="s">
        <v>564</v>
      </c>
      <c r="C440" s="6" t="s">
        <v>563</v>
      </c>
      <c r="D440" s="3" t="str">
        <f>VLOOKUP(C440,Regiones!B$4:C$27,2)</f>
        <v>Centro</v>
      </c>
      <c r="E440" s="16"/>
      <c r="F440" s="16"/>
      <c r="G440" s="16"/>
      <c r="H440" s="16" t="s">
        <v>4</v>
      </c>
      <c r="I440" s="16" t="s">
        <v>203</v>
      </c>
      <c r="J440" s="16" t="s">
        <v>6</v>
      </c>
      <c r="K440" s="58"/>
      <c r="L440" s="4" t="s">
        <v>6</v>
      </c>
      <c r="M440" s="289">
        <v>10</v>
      </c>
      <c r="N440" s="281" t="str">
        <f t="shared" si="132"/>
        <v>F10</v>
      </c>
      <c r="O440" s="282" t="str">
        <f>VLOOKUP(N440,'Adicional - Op 1'!$A$3:$B$79,2)</f>
        <v>F</v>
      </c>
      <c r="P440" s="293" t="str">
        <f t="shared" si="133"/>
        <v>F</v>
      </c>
      <c r="Q440" s="294" t="str">
        <f t="shared" si="134"/>
        <v>F10</v>
      </c>
      <c r="R440" s="282" t="str">
        <f>IF(OR(Q440='Adicional - Op 2'!$A$6,Q440='Adicional - Op 2'!$A$7, Q440='Adicional - Op 2'!$A$8,Q440='Adicional - Op 2'!$A$9,Q440='Adicional - Op 2'!$A$10,Q440='Adicional - Op 2'!$A$11,Q440='Adicional - Op 2'!$A$12,Q440='Adicional - Op 2'!$A$13,Q440='Adicional - Op 2'!$A$14), "A", "")</f>
        <v/>
      </c>
      <c r="S440" s="282" t="str">
        <f>IF(OR(Q440='Adicional - Op 2'!$A$15,Q440='Adicional - Op 2'!$A$16,Q440='Adicional - Op 2'!$A$17,Q440='Adicional - Op 2'!$A$18,Q440='Adicional - Op 2'!$A$19,Q440='Adicional - Op 2'!$A$20,Q440='Adicional - Op 2'!$A$21,Q440='Adicional - Op 2'!$A$22,Q440='Adicional - Op 2'!$A$23,Q440='Adicional - Op 2'!$A$24,Q440='Adicional - Op 2'!$A$25,Q440='Adicional - Op 2'!$A$26,Q440='Adicional - Op 2'!$A$27,Q440='Adicional - Op 2'!$A$28,Q440='Adicional - Op 2'!$A$29,Q440='Adicional - Op 2'!$A$30),"B","")</f>
        <v/>
      </c>
      <c r="T440" s="282" t="str">
        <f>IF(OR(Q440='Adicional - Op 2'!$A$31,Q440='Adicional - Op 2'!$A$32,Q440='Adicional - Op 2'!$A$33,Q440='Adicional - Op 2'!$A$34),"C","")</f>
        <v/>
      </c>
      <c r="U440" s="282" t="str">
        <f>IF(OR(Q440='Adicional - Op 2'!$A$35,Q440='Adicional - Op 2'!$A$36,Q440='Adicional - Op 2'!$A$37),"D","")</f>
        <v/>
      </c>
      <c r="V440" s="282" t="str">
        <f>IF(OR(Q440='Adicional - Op 2'!$A$38,Q440='Adicional - Op 2'!$A$39,Q440='Adicional - Op 2'!$A$40,Q440='Adicional - Op 2'!$A$41,Q440='Adicional - Op 2'!$A$42,Q440='Adicional - Op 2'!$A$43),"E","")</f>
        <v/>
      </c>
      <c r="W440" s="282" t="str">
        <f>IF(OR(Q440='Adicional - Op 2'!$A$44,Q440='Adicional - Op 2'!$A$45),"F","")</f>
        <v>F</v>
      </c>
      <c r="X440" s="295" t="str">
        <f t="shared" si="135"/>
        <v>F</v>
      </c>
      <c r="Y440" s="296" t="str">
        <f>IF(P440=X440, "OK", MAL)</f>
        <v>OK</v>
      </c>
      <c r="Z440" s="73">
        <v>6937</v>
      </c>
      <c r="AA440" s="17">
        <v>5486</v>
      </c>
      <c r="AB440" s="17">
        <v>3307</v>
      </c>
      <c r="AC440" s="17">
        <v>2161</v>
      </c>
      <c r="AD440" s="17">
        <v>1784</v>
      </c>
      <c r="AE440" s="20">
        <v>1671</v>
      </c>
      <c r="AF440" s="70" t="str">
        <f t="shared" si="136"/>
        <v>6</v>
      </c>
      <c r="AG440" s="61" t="str">
        <f t="shared" si="137"/>
        <v>6</v>
      </c>
      <c r="AH440" s="61" t="str">
        <f t="shared" si="138"/>
        <v>7</v>
      </c>
      <c r="AI440" s="61" t="str">
        <f t="shared" si="139"/>
        <v>7</v>
      </c>
      <c r="AJ440" s="61" t="str">
        <f t="shared" si="140"/>
        <v>7</v>
      </c>
      <c r="AK440" s="62" t="str">
        <f t="shared" si="141"/>
        <v>7</v>
      </c>
      <c r="AL440" s="77">
        <f t="shared" si="142"/>
        <v>2.6596992992003452</v>
      </c>
      <c r="AM440" s="78">
        <f t="shared" si="143"/>
        <v>4.9290135788919516</v>
      </c>
      <c r="AN440" s="78">
        <f t="shared" si="144"/>
        <v>4.1113437518110816</v>
      </c>
      <c r="AO440" s="78">
        <f t="shared" si="145"/>
        <v>1.9356253812597586</v>
      </c>
      <c r="AP440" s="79">
        <f t="shared" si="146"/>
        <v>0.656503443805735</v>
      </c>
      <c r="AQ440" s="1" t="str">
        <f t="shared" si="147"/>
        <v>Centro6</v>
      </c>
      <c r="AR440" s="1" t="str">
        <f t="shared" si="148"/>
        <v>La Rioja6</v>
      </c>
      <c r="AS440" s="1" t="str">
        <f t="shared" si="149"/>
        <v>Intermedias</v>
      </c>
      <c r="AT440" s="1" t="str">
        <f t="shared" si="150"/>
        <v>Resto Extra Pampeana</v>
      </c>
      <c r="AU440" s="1" t="str">
        <f t="shared" si="151"/>
        <v>IntermediasResto Extra Pampeana</v>
      </c>
    </row>
    <row r="441" spans="1:47" x14ac:dyDescent="0.25">
      <c r="A441" s="60" t="s">
        <v>1297</v>
      </c>
      <c r="B441" s="9" t="s">
        <v>325</v>
      </c>
      <c r="C441" s="9" t="s">
        <v>506</v>
      </c>
      <c r="D441" s="3" t="str">
        <f>VLOOKUP(C441,Regiones!B$4:C$27,2)</f>
        <v>Noroeste</v>
      </c>
      <c r="E441" s="10"/>
      <c r="F441" s="10"/>
      <c r="G441" s="10"/>
      <c r="H441" s="10" t="s">
        <v>4</v>
      </c>
      <c r="I441" s="10" t="s">
        <v>13</v>
      </c>
      <c r="J441" s="10" t="s">
        <v>3</v>
      </c>
      <c r="K441" s="58"/>
      <c r="L441" s="11" t="s">
        <v>3</v>
      </c>
      <c r="M441" s="289">
        <v>10</v>
      </c>
      <c r="N441" s="281" t="str">
        <f t="shared" si="132"/>
        <v>E10</v>
      </c>
      <c r="O441" s="282" t="str">
        <f>VLOOKUP(N441,'Adicional - Op 1'!$A$3:$B$79,2)</f>
        <v>E</v>
      </c>
      <c r="P441" s="293" t="str">
        <f t="shared" si="133"/>
        <v>E</v>
      </c>
      <c r="Q441" s="294" t="str">
        <f t="shared" si="134"/>
        <v>E10</v>
      </c>
      <c r="R441" s="282" t="str">
        <f>IF(OR(Q441='Adicional - Op 2'!$A$6,Q441='Adicional - Op 2'!$A$7, Q441='Adicional - Op 2'!$A$8,Q441='Adicional - Op 2'!$A$9,Q441='Adicional - Op 2'!$A$10,Q441='Adicional - Op 2'!$A$11,Q441='Adicional - Op 2'!$A$12,Q441='Adicional - Op 2'!$A$13,Q441='Adicional - Op 2'!$A$14), "A", "")</f>
        <v/>
      </c>
      <c r="S441" s="282" t="str">
        <f>IF(OR(Q441='Adicional - Op 2'!$A$15,Q441='Adicional - Op 2'!$A$16,Q441='Adicional - Op 2'!$A$17,Q441='Adicional - Op 2'!$A$18,Q441='Adicional - Op 2'!$A$19,Q441='Adicional - Op 2'!$A$20,Q441='Adicional - Op 2'!$A$21,Q441='Adicional - Op 2'!$A$22,Q441='Adicional - Op 2'!$A$23,Q441='Adicional - Op 2'!$A$24,Q441='Adicional - Op 2'!$A$25,Q441='Adicional - Op 2'!$A$26,Q441='Adicional - Op 2'!$A$27,Q441='Adicional - Op 2'!$A$28,Q441='Adicional - Op 2'!$A$29,Q441='Adicional - Op 2'!$A$30),"B","")</f>
        <v/>
      </c>
      <c r="T441" s="282" t="str">
        <f>IF(OR(Q441='Adicional - Op 2'!$A$31,Q441='Adicional - Op 2'!$A$32,Q441='Adicional - Op 2'!$A$33,Q441='Adicional - Op 2'!$A$34),"C","")</f>
        <v/>
      </c>
      <c r="U441" s="282" t="str">
        <f>IF(OR(Q441='Adicional - Op 2'!$A$35,Q441='Adicional - Op 2'!$A$36,Q441='Adicional - Op 2'!$A$37),"D","")</f>
        <v/>
      </c>
      <c r="V441" s="282" t="str">
        <f>IF(OR(Q441='Adicional - Op 2'!$A$38,Q441='Adicional - Op 2'!$A$39,Q441='Adicional - Op 2'!$A$40,Q441='Adicional - Op 2'!$A$41,Q441='Adicional - Op 2'!$A$42,Q441='Adicional - Op 2'!$A$43),"E","")</f>
        <v>E</v>
      </c>
      <c r="W441" s="282" t="str">
        <f>IF(OR(Q441='Adicional - Op 2'!$A$44,Q441='Adicional - Op 2'!$A$45),"F","")</f>
        <v/>
      </c>
      <c r="X441" s="295" t="str">
        <f t="shared" si="135"/>
        <v>E</v>
      </c>
      <c r="Y441" s="296" t="str">
        <f>IF(P441=X441, "OK", MAL)</f>
        <v>OK</v>
      </c>
      <c r="Z441" s="74">
        <v>6892</v>
      </c>
      <c r="AA441" s="12">
        <v>5758</v>
      </c>
      <c r="AB441" s="12">
        <v>4456</v>
      </c>
      <c r="AC441" s="12">
        <v>3478</v>
      </c>
      <c r="AD441" s="12">
        <v>2175</v>
      </c>
      <c r="AE441" s="13">
        <v>1870</v>
      </c>
      <c r="AF441" s="70" t="str">
        <f t="shared" si="136"/>
        <v>6</v>
      </c>
      <c r="AG441" s="61" t="str">
        <f t="shared" si="137"/>
        <v>6</v>
      </c>
      <c r="AH441" s="61" t="str">
        <f t="shared" si="138"/>
        <v>7</v>
      </c>
      <c r="AI441" s="61" t="str">
        <f t="shared" si="139"/>
        <v>7</v>
      </c>
      <c r="AJ441" s="61" t="str">
        <f t="shared" si="140"/>
        <v>7</v>
      </c>
      <c r="AK441" s="62" t="str">
        <f t="shared" si="141"/>
        <v>7</v>
      </c>
      <c r="AL441" s="77">
        <f t="shared" si="142"/>
        <v>2.0312167582449865</v>
      </c>
      <c r="AM441" s="78">
        <f t="shared" si="143"/>
        <v>2.4666091969957482</v>
      </c>
      <c r="AN441" s="78">
        <f t="shared" si="144"/>
        <v>2.374282654080619</v>
      </c>
      <c r="AO441" s="78">
        <f t="shared" si="145"/>
        <v>4.8062136965837539</v>
      </c>
      <c r="AP441" s="79">
        <f t="shared" si="146"/>
        <v>1.522374169341481</v>
      </c>
      <c r="AQ441" s="1" t="str">
        <f t="shared" si="147"/>
        <v>Noroeste6</v>
      </c>
      <c r="AR441" s="1" t="str">
        <f t="shared" si="148"/>
        <v>Tucumán6</v>
      </c>
      <c r="AS441" s="1" t="str">
        <f t="shared" si="149"/>
        <v>Intermedias</v>
      </c>
      <c r="AT441" s="1" t="str">
        <f t="shared" si="150"/>
        <v>Resto Extra Pampeana</v>
      </c>
      <c r="AU441" s="1" t="str">
        <f t="shared" si="151"/>
        <v>IntermediasResto Extra Pampeana</v>
      </c>
    </row>
    <row r="442" spans="1:47" x14ac:dyDescent="0.25">
      <c r="A442" s="60" t="s">
        <v>804</v>
      </c>
      <c r="B442" s="9" t="s">
        <v>777</v>
      </c>
      <c r="C442" s="9" t="s">
        <v>767</v>
      </c>
      <c r="D442" s="3" t="str">
        <f>VLOOKUP(C442,Regiones!B$4:C$27,2)</f>
        <v>Pampeana</v>
      </c>
      <c r="E442" s="10"/>
      <c r="F442" s="10"/>
      <c r="G442" s="10"/>
      <c r="H442" s="10" t="s">
        <v>4</v>
      </c>
      <c r="I442" s="10" t="s">
        <v>203</v>
      </c>
      <c r="J442" s="10" t="s">
        <v>6</v>
      </c>
      <c r="K442" s="58"/>
      <c r="L442" s="11" t="s">
        <v>6</v>
      </c>
      <c r="M442" s="289">
        <v>10</v>
      </c>
      <c r="N442" s="281" t="str">
        <f t="shared" si="132"/>
        <v>F10</v>
      </c>
      <c r="O442" s="282" t="str">
        <f>VLOOKUP(N442,'Adicional - Op 1'!$A$3:$B$79,2)</f>
        <v>F</v>
      </c>
      <c r="P442" s="293" t="str">
        <f t="shared" si="133"/>
        <v>F</v>
      </c>
      <c r="Q442" s="294" t="str">
        <f t="shared" si="134"/>
        <v>F10</v>
      </c>
      <c r="R442" s="282" t="str">
        <f>IF(OR(Q442='Adicional - Op 2'!$A$6,Q442='Adicional - Op 2'!$A$7, Q442='Adicional - Op 2'!$A$8,Q442='Adicional - Op 2'!$A$9,Q442='Adicional - Op 2'!$A$10,Q442='Adicional - Op 2'!$A$11,Q442='Adicional - Op 2'!$A$12,Q442='Adicional - Op 2'!$A$13,Q442='Adicional - Op 2'!$A$14), "A", "")</f>
        <v/>
      </c>
      <c r="S442" s="282" t="str">
        <f>IF(OR(Q442='Adicional - Op 2'!$A$15,Q442='Adicional - Op 2'!$A$16,Q442='Adicional - Op 2'!$A$17,Q442='Adicional - Op 2'!$A$18,Q442='Adicional - Op 2'!$A$19,Q442='Adicional - Op 2'!$A$20,Q442='Adicional - Op 2'!$A$21,Q442='Adicional - Op 2'!$A$22,Q442='Adicional - Op 2'!$A$23,Q442='Adicional - Op 2'!$A$24,Q442='Adicional - Op 2'!$A$25,Q442='Adicional - Op 2'!$A$26,Q442='Adicional - Op 2'!$A$27,Q442='Adicional - Op 2'!$A$28,Q442='Adicional - Op 2'!$A$29,Q442='Adicional - Op 2'!$A$30),"B","")</f>
        <v/>
      </c>
      <c r="T442" s="282" t="str">
        <f>IF(OR(Q442='Adicional - Op 2'!$A$31,Q442='Adicional - Op 2'!$A$32,Q442='Adicional - Op 2'!$A$33,Q442='Adicional - Op 2'!$A$34),"C","")</f>
        <v/>
      </c>
      <c r="U442" s="282" t="str">
        <f>IF(OR(Q442='Adicional - Op 2'!$A$35,Q442='Adicional - Op 2'!$A$36,Q442='Adicional - Op 2'!$A$37),"D","")</f>
        <v/>
      </c>
      <c r="V442" s="282" t="str">
        <f>IF(OR(Q442='Adicional - Op 2'!$A$38,Q442='Adicional - Op 2'!$A$39,Q442='Adicional - Op 2'!$A$40,Q442='Adicional - Op 2'!$A$41,Q442='Adicional - Op 2'!$A$42,Q442='Adicional - Op 2'!$A$43),"E","")</f>
        <v/>
      </c>
      <c r="W442" s="282" t="str">
        <f>IF(OR(Q442='Adicional - Op 2'!$A$44,Q442='Adicional - Op 2'!$A$45),"F","")</f>
        <v>F</v>
      </c>
      <c r="X442" s="295" t="str">
        <f t="shared" si="135"/>
        <v>F</v>
      </c>
      <c r="Y442" s="296" t="str">
        <f>IF(P442=X442, "OK", MAL)</f>
        <v>OK</v>
      </c>
      <c r="Z442" s="74">
        <v>6871</v>
      </c>
      <c r="AA442" s="12">
        <v>6798</v>
      </c>
      <c r="AB442" s="12">
        <v>6373</v>
      </c>
      <c r="AC442" s="12">
        <v>5255</v>
      </c>
      <c r="AD442" s="12">
        <v>3812</v>
      </c>
      <c r="AE442" s="13">
        <v>3280</v>
      </c>
      <c r="AF442" s="70" t="str">
        <f t="shared" si="136"/>
        <v>6</v>
      </c>
      <c r="AG442" s="61" t="str">
        <f t="shared" si="137"/>
        <v>6</v>
      </c>
      <c r="AH442" s="61" t="str">
        <f t="shared" si="138"/>
        <v>6</v>
      </c>
      <c r="AI442" s="61" t="str">
        <f t="shared" si="139"/>
        <v>6</v>
      </c>
      <c r="AJ442" s="61" t="str">
        <f t="shared" si="140"/>
        <v>7</v>
      </c>
      <c r="AK442" s="62" t="str">
        <f t="shared" si="141"/>
        <v>7</v>
      </c>
      <c r="AL442" s="77">
        <f t="shared" si="142"/>
        <v>0.11954796515828009</v>
      </c>
      <c r="AM442" s="78">
        <f t="shared" si="143"/>
        <v>0.61555729918773383</v>
      </c>
      <c r="AN442" s="78">
        <f t="shared" si="144"/>
        <v>1.8433974155991997</v>
      </c>
      <c r="AO442" s="78">
        <f t="shared" si="145"/>
        <v>3.2623448950181295</v>
      </c>
      <c r="AP442" s="79">
        <f t="shared" si="146"/>
        <v>1.5144590801317679</v>
      </c>
      <c r="AQ442" s="1" t="str">
        <f t="shared" si="147"/>
        <v>Pampeana6</v>
      </c>
      <c r="AR442" s="1" t="str">
        <f t="shared" si="148"/>
        <v>Santa Fe6</v>
      </c>
      <c r="AS442" s="1" t="str">
        <f t="shared" si="149"/>
        <v>Intermedias</v>
      </c>
      <c r="AT442" s="1" t="str">
        <f t="shared" si="150"/>
        <v>Pampeana</v>
      </c>
      <c r="AU442" s="1" t="str">
        <f t="shared" si="151"/>
        <v>IntermediasPampeana</v>
      </c>
    </row>
    <row r="443" spans="1:47" x14ac:dyDescent="0.25">
      <c r="A443" s="21" t="s">
        <v>327</v>
      </c>
      <c r="B443" s="18" t="s">
        <v>278</v>
      </c>
      <c r="C443" s="18" t="s">
        <v>276</v>
      </c>
      <c r="D443" s="3" t="str">
        <f>VLOOKUP(C443,Regiones!B$4:C$27,2)</f>
        <v>Centro</v>
      </c>
      <c r="E443" s="19"/>
      <c r="F443" s="19"/>
      <c r="G443" s="19"/>
      <c r="H443" s="19" t="s">
        <v>4</v>
      </c>
      <c r="I443" s="19" t="s">
        <v>203</v>
      </c>
      <c r="J443" s="19" t="s">
        <v>6</v>
      </c>
      <c r="K443" s="58"/>
      <c r="L443" s="52" t="s">
        <v>6</v>
      </c>
      <c r="M443" s="289">
        <v>10</v>
      </c>
      <c r="N443" s="281" t="str">
        <f t="shared" si="132"/>
        <v>F10</v>
      </c>
      <c r="O443" s="282" t="str">
        <f>VLOOKUP(N443,'Adicional - Op 1'!$A$3:$B$79,2)</f>
        <v>F</v>
      </c>
      <c r="P443" s="293" t="str">
        <f t="shared" si="133"/>
        <v>F</v>
      </c>
      <c r="Q443" s="294" t="str">
        <f t="shared" si="134"/>
        <v>F10</v>
      </c>
      <c r="R443" s="282" t="str">
        <f>IF(OR(Q443='Adicional - Op 2'!$A$6,Q443='Adicional - Op 2'!$A$7, Q443='Adicional - Op 2'!$A$8,Q443='Adicional - Op 2'!$A$9,Q443='Adicional - Op 2'!$A$10,Q443='Adicional - Op 2'!$A$11,Q443='Adicional - Op 2'!$A$12,Q443='Adicional - Op 2'!$A$13,Q443='Adicional - Op 2'!$A$14), "A", "")</f>
        <v/>
      </c>
      <c r="S443" s="282" t="str">
        <f>IF(OR(Q443='Adicional - Op 2'!$A$15,Q443='Adicional - Op 2'!$A$16,Q443='Adicional - Op 2'!$A$17,Q443='Adicional - Op 2'!$A$18,Q443='Adicional - Op 2'!$A$19,Q443='Adicional - Op 2'!$A$20,Q443='Adicional - Op 2'!$A$21,Q443='Adicional - Op 2'!$A$22,Q443='Adicional - Op 2'!$A$23,Q443='Adicional - Op 2'!$A$24,Q443='Adicional - Op 2'!$A$25,Q443='Adicional - Op 2'!$A$26,Q443='Adicional - Op 2'!$A$27,Q443='Adicional - Op 2'!$A$28,Q443='Adicional - Op 2'!$A$29,Q443='Adicional - Op 2'!$A$30),"B","")</f>
        <v/>
      </c>
      <c r="T443" s="282" t="str">
        <f>IF(OR(Q443='Adicional - Op 2'!$A$31,Q443='Adicional - Op 2'!$A$32,Q443='Adicional - Op 2'!$A$33,Q443='Adicional - Op 2'!$A$34),"C","")</f>
        <v/>
      </c>
      <c r="U443" s="282" t="str">
        <f>IF(OR(Q443='Adicional - Op 2'!$A$35,Q443='Adicional - Op 2'!$A$36,Q443='Adicional - Op 2'!$A$37),"D","")</f>
        <v/>
      </c>
      <c r="V443" s="282" t="str">
        <f>IF(OR(Q443='Adicional - Op 2'!$A$38,Q443='Adicional - Op 2'!$A$39,Q443='Adicional - Op 2'!$A$40,Q443='Adicional - Op 2'!$A$41,Q443='Adicional - Op 2'!$A$42,Q443='Adicional - Op 2'!$A$43),"E","")</f>
        <v/>
      </c>
      <c r="W443" s="282" t="str">
        <f>IF(OR(Q443='Adicional - Op 2'!$A$44,Q443='Adicional - Op 2'!$A$45),"F","")</f>
        <v>F</v>
      </c>
      <c r="X443" s="295" t="str">
        <f t="shared" si="135"/>
        <v>F</v>
      </c>
      <c r="Y443" s="296" t="str">
        <f>IF(P443=X443, "OK", MAL)</f>
        <v>OK</v>
      </c>
      <c r="Z443" s="73">
        <v>6869</v>
      </c>
      <c r="AA443" s="17">
        <v>6446</v>
      </c>
      <c r="AB443" s="17">
        <v>6187</v>
      </c>
      <c r="AC443" s="17">
        <v>4962</v>
      </c>
      <c r="AD443" s="17">
        <v>4064</v>
      </c>
      <c r="AE443" s="20">
        <v>3131</v>
      </c>
      <c r="AF443" s="70" t="str">
        <f t="shared" si="136"/>
        <v>6</v>
      </c>
      <c r="AG443" s="61" t="str">
        <f t="shared" si="137"/>
        <v>6</v>
      </c>
      <c r="AH443" s="61" t="str">
        <f t="shared" si="138"/>
        <v>6</v>
      </c>
      <c r="AI443" s="61" t="str">
        <f t="shared" si="139"/>
        <v>7</v>
      </c>
      <c r="AJ443" s="61" t="str">
        <f t="shared" si="140"/>
        <v>7</v>
      </c>
      <c r="AK443" s="62" t="str">
        <f t="shared" si="141"/>
        <v>7</v>
      </c>
      <c r="AL443" s="77">
        <f t="shared" si="142"/>
        <v>0.71348124225611909</v>
      </c>
      <c r="AM443" s="78">
        <f t="shared" si="143"/>
        <v>0.39058463068271543</v>
      </c>
      <c r="AN443" s="78">
        <f t="shared" si="144"/>
        <v>2.1113884350921674</v>
      </c>
      <c r="AO443" s="78">
        <f t="shared" si="145"/>
        <v>2.0164733308276261</v>
      </c>
      <c r="AP443" s="79">
        <f t="shared" si="146"/>
        <v>2.6424626171338264</v>
      </c>
      <c r="AQ443" s="1" t="str">
        <f t="shared" si="147"/>
        <v>Centro6</v>
      </c>
      <c r="AR443" s="1" t="str">
        <f t="shared" si="148"/>
        <v>Córdoba6</v>
      </c>
      <c r="AS443" s="1" t="str">
        <f t="shared" si="149"/>
        <v>Intermedias</v>
      </c>
      <c r="AT443" s="1" t="str">
        <f t="shared" si="150"/>
        <v>Resto Extra Pampeana</v>
      </c>
      <c r="AU443" s="1" t="str">
        <f t="shared" si="151"/>
        <v>IntermediasResto Extra Pampeana</v>
      </c>
    </row>
    <row r="444" spans="1:47" x14ac:dyDescent="0.25">
      <c r="A444" s="5" t="s">
        <v>140</v>
      </c>
      <c r="B444" s="6" t="s">
        <v>140</v>
      </c>
      <c r="C444" s="6" t="s">
        <v>36</v>
      </c>
      <c r="D444" s="3" t="str">
        <f>VLOOKUP(C444,Regiones!B$4:C$27,2)</f>
        <v>Pampeana</v>
      </c>
      <c r="E444" s="16"/>
      <c r="F444" s="16"/>
      <c r="G444" s="16"/>
      <c r="H444" s="16"/>
      <c r="I444" s="16" t="s">
        <v>203</v>
      </c>
      <c r="J444" s="16" t="s">
        <v>21</v>
      </c>
      <c r="K444" s="58"/>
      <c r="L444" s="4" t="s">
        <v>21</v>
      </c>
      <c r="M444" s="289">
        <v>10</v>
      </c>
      <c r="N444" s="281" t="str">
        <f t="shared" si="132"/>
        <v>C10</v>
      </c>
      <c r="O444" s="282" t="str">
        <f>VLOOKUP(N444,'Adicional - Op 1'!$A$3:$B$79,2)</f>
        <v>C</v>
      </c>
      <c r="P444" s="293" t="str">
        <f t="shared" si="133"/>
        <v>C</v>
      </c>
      <c r="Q444" s="294" t="str">
        <f t="shared" si="134"/>
        <v>C10</v>
      </c>
      <c r="R444" s="282" t="str">
        <f>IF(OR(Q444='Adicional - Op 2'!$A$6,Q444='Adicional - Op 2'!$A$7, Q444='Adicional - Op 2'!$A$8,Q444='Adicional - Op 2'!$A$9,Q444='Adicional - Op 2'!$A$10,Q444='Adicional - Op 2'!$A$11,Q444='Adicional - Op 2'!$A$12,Q444='Adicional - Op 2'!$A$13,Q444='Adicional - Op 2'!$A$14), "A", "")</f>
        <v/>
      </c>
      <c r="S444" s="282" t="str">
        <f>IF(OR(Q444='Adicional - Op 2'!$A$15,Q444='Adicional - Op 2'!$A$16,Q444='Adicional - Op 2'!$A$17,Q444='Adicional - Op 2'!$A$18,Q444='Adicional - Op 2'!$A$19,Q444='Adicional - Op 2'!$A$20,Q444='Adicional - Op 2'!$A$21,Q444='Adicional - Op 2'!$A$22,Q444='Adicional - Op 2'!$A$23,Q444='Adicional - Op 2'!$A$24,Q444='Adicional - Op 2'!$A$25,Q444='Adicional - Op 2'!$A$26,Q444='Adicional - Op 2'!$A$27,Q444='Adicional - Op 2'!$A$28,Q444='Adicional - Op 2'!$A$29,Q444='Adicional - Op 2'!$A$30),"B","")</f>
        <v/>
      </c>
      <c r="T444" s="282" t="str">
        <f>IF(OR(Q444='Adicional - Op 2'!$A$31,Q444='Adicional - Op 2'!$A$32,Q444='Adicional - Op 2'!$A$33,Q444='Adicional - Op 2'!$A$34),"C","")</f>
        <v>C</v>
      </c>
      <c r="U444" s="282" t="str">
        <f>IF(OR(Q444='Adicional - Op 2'!$A$35,Q444='Adicional - Op 2'!$A$36,Q444='Adicional - Op 2'!$A$37),"D","")</f>
        <v/>
      </c>
      <c r="V444" s="282" t="str">
        <f>IF(OR(Q444='Adicional - Op 2'!$A$38,Q444='Adicional - Op 2'!$A$39,Q444='Adicional - Op 2'!$A$40,Q444='Adicional - Op 2'!$A$41,Q444='Adicional - Op 2'!$A$42,Q444='Adicional - Op 2'!$A$43),"E","")</f>
        <v/>
      </c>
      <c r="W444" s="282" t="str">
        <f>IF(OR(Q444='Adicional - Op 2'!$A$44,Q444='Adicional - Op 2'!$A$45),"F","")</f>
        <v/>
      </c>
      <c r="X444" s="295" t="str">
        <f t="shared" si="135"/>
        <v>C</v>
      </c>
      <c r="Y444" s="296" t="str">
        <f>IF(P444=X444, "OK", MAL)</f>
        <v>OK</v>
      </c>
      <c r="Z444" s="73">
        <v>6859</v>
      </c>
      <c r="AA444" s="17">
        <v>6402</v>
      </c>
      <c r="AB444" s="17">
        <v>5180</v>
      </c>
      <c r="AC444" s="17">
        <v>4517</v>
      </c>
      <c r="AD444" s="17">
        <v>3658</v>
      </c>
      <c r="AE444" s="20">
        <v>3123</v>
      </c>
      <c r="AF444" s="70" t="str">
        <f t="shared" si="136"/>
        <v>6</v>
      </c>
      <c r="AG444" s="61" t="str">
        <f t="shared" si="137"/>
        <v>6</v>
      </c>
      <c r="AH444" s="61" t="str">
        <f t="shared" si="138"/>
        <v>6</v>
      </c>
      <c r="AI444" s="61" t="str">
        <f t="shared" si="139"/>
        <v>7</v>
      </c>
      <c r="AJ444" s="61" t="str">
        <f t="shared" si="140"/>
        <v>7</v>
      </c>
      <c r="AK444" s="62" t="str">
        <f t="shared" si="141"/>
        <v>7</v>
      </c>
      <c r="AL444" s="77">
        <f t="shared" si="142"/>
        <v>0.77424832967790702</v>
      </c>
      <c r="AM444" s="78">
        <f t="shared" si="143"/>
        <v>2.0337639619598167</v>
      </c>
      <c r="AN444" s="78">
        <f t="shared" si="144"/>
        <v>1.3053880445598698</v>
      </c>
      <c r="AO444" s="78">
        <f t="shared" si="145"/>
        <v>2.131718358697837</v>
      </c>
      <c r="AP444" s="79">
        <f t="shared" si="146"/>
        <v>1.5937922275206458</v>
      </c>
      <c r="AQ444" s="1" t="str">
        <f t="shared" si="147"/>
        <v>Pampeana6</v>
      </c>
      <c r="AR444" s="1" t="str">
        <f t="shared" si="148"/>
        <v>Buenos Aires6</v>
      </c>
      <c r="AS444" s="1" t="str">
        <f t="shared" si="149"/>
        <v>Intermedias</v>
      </c>
      <c r="AT444" s="1" t="str">
        <f t="shared" si="150"/>
        <v>Pampeana</v>
      </c>
      <c r="AU444" s="1" t="str">
        <f t="shared" si="151"/>
        <v>IntermediasPampeana</v>
      </c>
    </row>
    <row r="445" spans="1:47" x14ac:dyDescent="0.25">
      <c r="A445" s="60" t="s">
        <v>805</v>
      </c>
      <c r="B445" s="9" t="s">
        <v>780</v>
      </c>
      <c r="C445" s="9" t="s">
        <v>767</v>
      </c>
      <c r="D445" s="3" t="str">
        <f>VLOOKUP(C445,Regiones!B$4:C$27,2)</f>
        <v>Pampeana</v>
      </c>
      <c r="E445" s="10"/>
      <c r="F445" s="10"/>
      <c r="G445" s="10"/>
      <c r="H445" s="10" t="s">
        <v>4</v>
      </c>
      <c r="I445" s="10" t="s">
        <v>203</v>
      </c>
      <c r="J445" s="10" t="s">
        <v>6</v>
      </c>
      <c r="K445" s="58"/>
      <c r="L445" s="11" t="s">
        <v>6</v>
      </c>
      <c r="M445" s="289">
        <v>10</v>
      </c>
      <c r="N445" s="281" t="str">
        <f t="shared" si="132"/>
        <v>F10</v>
      </c>
      <c r="O445" s="282" t="str">
        <f>VLOOKUP(N445,'Adicional - Op 1'!$A$3:$B$79,2)</f>
        <v>F</v>
      </c>
      <c r="P445" s="293" t="str">
        <f t="shared" si="133"/>
        <v>F</v>
      </c>
      <c r="Q445" s="294" t="str">
        <f t="shared" si="134"/>
        <v>F10</v>
      </c>
      <c r="R445" s="282" t="str">
        <f>IF(OR(Q445='Adicional - Op 2'!$A$6,Q445='Adicional - Op 2'!$A$7, Q445='Adicional - Op 2'!$A$8,Q445='Adicional - Op 2'!$A$9,Q445='Adicional - Op 2'!$A$10,Q445='Adicional - Op 2'!$A$11,Q445='Adicional - Op 2'!$A$12,Q445='Adicional - Op 2'!$A$13,Q445='Adicional - Op 2'!$A$14), "A", "")</f>
        <v/>
      </c>
      <c r="S445" s="282" t="str">
        <f>IF(OR(Q445='Adicional - Op 2'!$A$15,Q445='Adicional - Op 2'!$A$16,Q445='Adicional - Op 2'!$A$17,Q445='Adicional - Op 2'!$A$18,Q445='Adicional - Op 2'!$A$19,Q445='Adicional - Op 2'!$A$20,Q445='Adicional - Op 2'!$A$21,Q445='Adicional - Op 2'!$A$22,Q445='Adicional - Op 2'!$A$23,Q445='Adicional - Op 2'!$A$24,Q445='Adicional - Op 2'!$A$25,Q445='Adicional - Op 2'!$A$26,Q445='Adicional - Op 2'!$A$27,Q445='Adicional - Op 2'!$A$28,Q445='Adicional - Op 2'!$A$29,Q445='Adicional - Op 2'!$A$30),"B","")</f>
        <v/>
      </c>
      <c r="T445" s="282" t="str">
        <f>IF(OR(Q445='Adicional - Op 2'!$A$31,Q445='Adicional - Op 2'!$A$32,Q445='Adicional - Op 2'!$A$33,Q445='Adicional - Op 2'!$A$34),"C","")</f>
        <v/>
      </c>
      <c r="U445" s="282" t="str">
        <f>IF(OR(Q445='Adicional - Op 2'!$A$35,Q445='Adicional - Op 2'!$A$36,Q445='Adicional - Op 2'!$A$37),"D","")</f>
        <v/>
      </c>
      <c r="V445" s="282" t="str">
        <f>IF(OR(Q445='Adicional - Op 2'!$A$38,Q445='Adicional - Op 2'!$A$39,Q445='Adicional - Op 2'!$A$40,Q445='Adicional - Op 2'!$A$41,Q445='Adicional - Op 2'!$A$42,Q445='Adicional - Op 2'!$A$43),"E","")</f>
        <v/>
      </c>
      <c r="W445" s="282" t="str">
        <f>IF(OR(Q445='Adicional - Op 2'!$A$44,Q445='Adicional - Op 2'!$A$45),"F","")</f>
        <v>F</v>
      </c>
      <c r="X445" s="295" t="str">
        <f t="shared" si="135"/>
        <v>F</v>
      </c>
      <c r="Y445" s="296" t="str">
        <f>IF(P445=X445, "OK", MAL)</f>
        <v>OK</v>
      </c>
      <c r="Z445" s="74">
        <v>6789</v>
      </c>
      <c r="AA445" s="12">
        <v>4557</v>
      </c>
      <c r="AB445" s="12">
        <v>2305</v>
      </c>
      <c r="AC445" s="12">
        <v>1276</v>
      </c>
      <c r="AD445" s="12">
        <v>556</v>
      </c>
      <c r="AE445" s="13">
        <v>630</v>
      </c>
      <c r="AF445" s="70" t="str">
        <f t="shared" si="136"/>
        <v>6</v>
      </c>
      <c r="AG445" s="61" t="str">
        <f t="shared" si="137"/>
        <v>7</v>
      </c>
      <c r="AH445" s="61" t="str">
        <f t="shared" si="138"/>
        <v>7</v>
      </c>
      <c r="AI445" s="61" t="str">
        <f t="shared" si="139"/>
        <v>7</v>
      </c>
      <c r="AJ445" s="61" t="str">
        <f t="shared" si="140"/>
        <v>7</v>
      </c>
      <c r="AK445" s="62" t="str">
        <f t="shared" si="141"/>
        <v>7</v>
      </c>
      <c r="AL445" s="77">
        <f t="shared" si="142"/>
        <v>4.5599607734761438</v>
      </c>
      <c r="AM445" s="78">
        <f t="shared" si="143"/>
        <v>6.6934238216982873</v>
      </c>
      <c r="AN445" s="78">
        <f t="shared" si="144"/>
        <v>5.7596731451049026</v>
      </c>
      <c r="AO445" s="78">
        <f t="shared" si="145"/>
        <v>8.6619734823828534</v>
      </c>
      <c r="AP445" s="79">
        <f t="shared" si="146"/>
        <v>-1.2417412224441549</v>
      </c>
      <c r="AQ445" s="1" t="str">
        <f t="shared" si="147"/>
        <v>Pampeana6</v>
      </c>
      <c r="AR445" s="1" t="str">
        <f t="shared" si="148"/>
        <v>Santa Fe6</v>
      </c>
      <c r="AS445" s="1" t="str">
        <f t="shared" si="149"/>
        <v>Intermedias</v>
      </c>
      <c r="AT445" s="1" t="str">
        <f t="shared" si="150"/>
        <v>Pampeana</v>
      </c>
      <c r="AU445" s="1" t="str">
        <f t="shared" si="151"/>
        <v>IntermediasPampeana</v>
      </c>
    </row>
    <row r="446" spans="1:47" x14ac:dyDescent="0.25">
      <c r="A446" s="45" t="s">
        <v>900</v>
      </c>
      <c r="B446" s="46" t="s">
        <v>901</v>
      </c>
      <c r="C446" s="46" t="s">
        <v>882</v>
      </c>
      <c r="D446" s="3" t="str">
        <f>VLOOKUP(C446,Regiones!B$4:C$27,2)</f>
        <v>Pampeana</v>
      </c>
      <c r="E446" s="50"/>
      <c r="F446" s="50"/>
      <c r="G446" s="50"/>
      <c r="H446" s="50" t="s">
        <v>4</v>
      </c>
      <c r="I446" s="50" t="s">
        <v>203</v>
      </c>
      <c r="J446" s="50" t="s">
        <v>6</v>
      </c>
      <c r="K446" s="58"/>
      <c r="L446" s="53" t="s">
        <v>6</v>
      </c>
      <c r="M446" s="289">
        <v>10</v>
      </c>
      <c r="N446" s="281" t="str">
        <f t="shared" si="132"/>
        <v>F10</v>
      </c>
      <c r="O446" s="282" t="str">
        <f>VLOOKUP(N446,'Adicional - Op 1'!$A$3:$B$79,2)</f>
        <v>F</v>
      </c>
      <c r="P446" s="293" t="str">
        <f t="shared" si="133"/>
        <v>F</v>
      </c>
      <c r="Q446" s="294" t="str">
        <f t="shared" si="134"/>
        <v>F10</v>
      </c>
      <c r="R446" s="282" t="str">
        <f>IF(OR(Q446='Adicional - Op 2'!$A$6,Q446='Adicional - Op 2'!$A$7, Q446='Adicional - Op 2'!$A$8,Q446='Adicional - Op 2'!$A$9,Q446='Adicional - Op 2'!$A$10,Q446='Adicional - Op 2'!$A$11,Q446='Adicional - Op 2'!$A$12,Q446='Adicional - Op 2'!$A$13,Q446='Adicional - Op 2'!$A$14), "A", "")</f>
        <v/>
      </c>
      <c r="S446" s="282" t="str">
        <f>IF(OR(Q446='Adicional - Op 2'!$A$15,Q446='Adicional - Op 2'!$A$16,Q446='Adicional - Op 2'!$A$17,Q446='Adicional - Op 2'!$A$18,Q446='Adicional - Op 2'!$A$19,Q446='Adicional - Op 2'!$A$20,Q446='Adicional - Op 2'!$A$21,Q446='Adicional - Op 2'!$A$22,Q446='Adicional - Op 2'!$A$23,Q446='Adicional - Op 2'!$A$24,Q446='Adicional - Op 2'!$A$25,Q446='Adicional - Op 2'!$A$26,Q446='Adicional - Op 2'!$A$27,Q446='Adicional - Op 2'!$A$28,Q446='Adicional - Op 2'!$A$29,Q446='Adicional - Op 2'!$A$30),"B","")</f>
        <v/>
      </c>
      <c r="T446" s="282" t="str">
        <f>IF(OR(Q446='Adicional - Op 2'!$A$31,Q446='Adicional - Op 2'!$A$32,Q446='Adicional - Op 2'!$A$33,Q446='Adicional - Op 2'!$A$34),"C","")</f>
        <v/>
      </c>
      <c r="U446" s="282" t="str">
        <f>IF(OR(Q446='Adicional - Op 2'!$A$35,Q446='Adicional - Op 2'!$A$36,Q446='Adicional - Op 2'!$A$37),"D","")</f>
        <v/>
      </c>
      <c r="V446" s="282" t="str">
        <f>IF(OR(Q446='Adicional - Op 2'!$A$38,Q446='Adicional - Op 2'!$A$39,Q446='Adicional - Op 2'!$A$40,Q446='Adicional - Op 2'!$A$41,Q446='Adicional - Op 2'!$A$42,Q446='Adicional - Op 2'!$A$43),"E","")</f>
        <v/>
      </c>
      <c r="W446" s="282" t="str">
        <f>IF(OR(Q446='Adicional - Op 2'!$A$44,Q446='Adicional - Op 2'!$A$45),"F","")</f>
        <v>F</v>
      </c>
      <c r="X446" s="295" t="str">
        <f t="shared" si="135"/>
        <v>F</v>
      </c>
      <c r="Y446" s="296" t="str">
        <f>IF(P446=X446, "OK", MAL)</f>
        <v>OK</v>
      </c>
      <c r="Z446" s="74">
        <v>6776</v>
      </c>
      <c r="AA446" s="12">
        <v>5832</v>
      </c>
      <c r="AB446" s="12">
        <v>4317</v>
      </c>
      <c r="AC446" s="12">
        <v>2976</v>
      </c>
      <c r="AD446" s="12">
        <v>2317</v>
      </c>
      <c r="AE446" s="13">
        <v>1505</v>
      </c>
      <c r="AF446" s="70" t="str">
        <f t="shared" si="136"/>
        <v>6</v>
      </c>
      <c r="AG446" s="61" t="str">
        <f t="shared" si="137"/>
        <v>6</v>
      </c>
      <c r="AH446" s="61" t="str">
        <f t="shared" si="138"/>
        <v>7</v>
      </c>
      <c r="AI446" s="61" t="str">
        <f t="shared" si="139"/>
        <v>7</v>
      </c>
      <c r="AJ446" s="61" t="str">
        <f t="shared" si="140"/>
        <v>7</v>
      </c>
      <c r="AK446" s="62" t="str">
        <f t="shared" si="141"/>
        <v>7</v>
      </c>
      <c r="AL446" s="77">
        <f t="shared" si="142"/>
        <v>1.6923140464868747</v>
      </c>
      <c r="AM446" s="78">
        <f t="shared" si="143"/>
        <v>2.900579372262059</v>
      </c>
      <c r="AN446" s="78">
        <f t="shared" si="144"/>
        <v>3.5853200635182909</v>
      </c>
      <c r="AO446" s="78">
        <f t="shared" si="145"/>
        <v>2.5346585009148366</v>
      </c>
      <c r="AP446" s="79">
        <f t="shared" si="146"/>
        <v>4.4092445348872733</v>
      </c>
      <c r="AQ446" s="1" t="str">
        <f t="shared" si="147"/>
        <v>Pampeana6</v>
      </c>
      <c r="AR446" s="1" t="str">
        <f t="shared" si="148"/>
        <v>Santiago del Estero6</v>
      </c>
      <c r="AS446" s="1" t="str">
        <f t="shared" si="149"/>
        <v>Intermedias</v>
      </c>
      <c r="AT446" s="1" t="str">
        <f t="shared" si="150"/>
        <v>Pampeana</v>
      </c>
      <c r="AU446" s="1" t="str">
        <f t="shared" si="151"/>
        <v>IntermediasPampeana</v>
      </c>
    </row>
    <row r="447" spans="1:47" x14ac:dyDescent="0.25">
      <c r="A447" s="60" t="s">
        <v>266</v>
      </c>
      <c r="B447" s="9" t="s">
        <v>189</v>
      </c>
      <c r="C447" s="9" t="s">
        <v>260</v>
      </c>
      <c r="D447" s="3" t="str">
        <f>VLOOKUP(C447,Regiones!B$4:C$27,2)</f>
        <v>Noreste</v>
      </c>
      <c r="E447" s="10" t="s">
        <v>2</v>
      </c>
      <c r="F447" s="10"/>
      <c r="G447" s="10"/>
      <c r="H447" s="10" t="s">
        <v>20</v>
      </c>
      <c r="I447" s="10" t="s">
        <v>203</v>
      </c>
      <c r="J447" s="10" t="s">
        <v>4</v>
      </c>
      <c r="K447" s="58"/>
      <c r="L447" s="11" t="s">
        <v>3</v>
      </c>
      <c r="M447" s="289">
        <v>10</v>
      </c>
      <c r="N447" s="281" t="str">
        <f t="shared" si="132"/>
        <v>E10</v>
      </c>
      <c r="O447" s="282" t="str">
        <f>VLOOKUP(N447,'Adicional - Op 1'!$A$3:$B$79,2)</f>
        <v>E</v>
      </c>
      <c r="P447" s="293" t="str">
        <f t="shared" si="133"/>
        <v>E</v>
      </c>
      <c r="Q447" s="294" t="str">
        <f t="shared" si="134"/>
        <v>E10</v>
      </c>
      <c r="R447" s="282" t="str">
        <f>IF(OR(Q447='Adicional - Op 2'!$A$6,Q447='Adicional - Op 2'!$A$7, Q447='Adicional - Op 2'!$A$8,Q447='Adicional - Op 2'!$A$9,Q447='Adicional - Op 2'!$A$10,Q447='Adicional - Op 2'!$A$11,Q447='Adicional - Op 2'!$A$12,Q447='Adicional - Op 2'!$A$13,Q447='Adicional - Op 2'!$A$14), "A", "")</f>
        <v/>
      </c>
      <c r="S447" s="282" t="str">
        <f>IF(OR(Q447='Adicional - Op 2'!$A$15,Q447='Adicional - Op 2'!$A$16,Q447='Adicional - Op 2'!$A$17,Q447='Adicional - Op 2'!$A$18,Q447='Adicional - Op 2'!$A$19,Q447='Adicional - Op 2'!$A$20,Q447='Adicional - Op 2'!$A$21,Q447='Adicional - Op 2'!$A$22,Q447='Adicional - Op 2'!$A$23,Q447='Adicional - Op 2'!$A$24,Q447='Adicional - Op 2'!$A$25,Q447='Adicional - Op 2'!$A$26,Q447='Adicional - Op 2'!$A$27,Q447='Adicional - Op 2'!$A$28,Q447='Adicional - Op 2'!$A$29,Q447='Adicional - Op 2'!$A$30),"B","")</f>
        <v/>
      </c>
      <c r="T447" s="282" t="str">
        <f>IF(OR(Q447='Adicional - Op 2'!$A$31,Q447='Adicional - Op 2'!$A$32,Q447='Adicional - Op 2'!$A$33,Q447='Adicional - Op 2'!$A$34),"C","")</f>
        <v/>
      </c>
      <c r="U447" s="282" t="str">
        <f>IF(OR(Q447='Adicional - Op 2'!$A$35,Q447='Adicional - Op 2'!$A$36,Q447='Adicional - Op 2'!$A$37),"D","")</f>
        <v/>
      </c>
      <c r="V447" s="282" t="str">
        <f>IF(OR(Q447='Adicional - Op 2'!$A$38,Q447='Adicional - Op 2'!$A$39,Q447='Adicional - Op 2'!$A$40,Q447='Adicional - Op 2'!$A$41,Q447='Adicional - Op 2'!$A$42,Q447='Adicional - Op 2'!$A$43),"E","")</f>
        <v>E</v>
      </c>
      <c r="W447" s="282" t="str">
        <f>IF(OR(Q447='Adicional - Op 2'!$A$44,Q447='Adicional - Op 2'!$A$45),"F","")</f>
        <v/>
      </c>
      <c r="X447" s="295" t="str">
        <f t="shared" si="135"/>
        <v>E</v>
      </c>
      <c r="Y447" s="296" t="str">
        <f>IF(P447=X447, "OK", MAL)</f>
        <v>OK</v>
      </c>
      <c r="Z447" s="74">
        <v>6775</v>
      </c>
      <c r="AA447" s="12">
        <v>3379</v>
      </c>
      <c r="AB447" s="12">
        <v>1164</v>
      </c>
      <c r="AC447" s="12">
        <v>663</v>
      </c>
      <c r="AD447" s="12" t="s">
        <v>4</v>
      </c>
      <c r="AE447" s="13" t="s">
        <v>4</v>
      </c>
      <c r="AF447" s="70" t="str">
        <f t="shared" si="136"/>
        <v>6</v>
      </c>
      <c r="AG447" s="61" t="str">
        <f t="shared" si="137"/>
        <v>7</v>
      </c>
      <c r="AH447" s="61" t="str">
        <f t="shared" si="138"/>
        <v>7</v>
      </c>
      <c r="AI447" s="61" t="str">
        <f t="shared" si="139"/>
        <v>7</v>
      </c>
      <c r="AJ447" s="61" t="str">
        <f t="shared" si="140"/>
        <v/>
      </c>
      <c r="AK447" s="62" t="str">
        <f t="shared" si="141"/>
        <v/>
      </c>
      <c r="AL447" s="77">
        <f t="shared" si="142"/>
        <v>8.0921878619157663</v>
      </c>
      <c r="AM447" s="78">
        <f t="shared" si="143"/>
        <v>10.661293560222209</v>
      </c>
      <c r="AN447" s="78">
        <f t="shared" si="144"/>
        <v>5.4745485914373324</v>
      </c>
      <c r="AO447" s="78" t="str">
        <f t="shared" si="145"/>
        <v/>
      </c>
      <c r="AP447" s="79" t="str">
        <f t="shared" si="146"/>
        <v/>
      </c>
      <c r="AQ447" s="1" t="str">
        <f t="shared" si="147"/>
        <v>Noreste6</v>
      </c>
      <c r="AR447" s="1" t="str">
        <f t="shared" si="148"/>
        <v>Chubut6</v>
      </c>
      <c r="AS447" s="1" t="str">
        <f t="shared" si="149"/>
        <v>Intermedias</v>
      </c>
      <c r="AT447" s="1" t="str">
        <f t="shared" si="150"/>
        <v>Resto Extra Pampeana</v>
      </c>
      <c r="AU447" s="1" t="str">
        <f t="shared" si="151"/>
        <v>IntermediasResto Extra Pampeana</v>
      </c>
    </row>
    <row r="448" spans="1:47" x14ac:dyDescent="0.25">
      <c r="A448" s="60" t="s">
        <v>1327</v>
      </c>
      <c r="B448" s="9" t="s">
        <v>777</v>
      </c>
      <c r="C448" s="9" t="s">
        <v>767</v>
      </c>
      <c r="D448" s="3" t="str">
        <f>VLOOKUP(C448,Regiones!B$4:C$27,2)</f>
        <v>Pampeana</v>
      </c>
      <c r="E448" s="10"/>
      <c r="F448" s="10"/>
      <c r="G448" s="10"/>
      <c r="H448" s="10" t="s">
        <v>4</v>
      </c>
      <c r="I448" s="10" t="s">
        <v>203</v>
      </c>
      <c r="J448" s="10" t="s">
        <v>6</v>
      </c>
      <c r="K448" s="58"/>
      <c r="L448" s="11" t="s">
        <v>6</v>
      </c>
      <c r="M448" s="289">
        <v>10</v>
      </c>
      <c r="N448" s="281" t="str">
        <f t="shared" si="132"/>
        <v>F10</v>
      </c>
      <c r="O448" s="282" t="str">
        <f>VLOOKUP(N448,'Adicional - Op 1'!$A$3:$B$79,2)</f>
        <v>F</v>
      </c>
      <c r="P448" s="293" t="str">
        <f t="shared" si="133"/>
        <v>F</v>
      </c>
      <c r="Q448" s="294" t="str">
        <f t="shared" si="134"/>
        <v>F10</v>
      </c>
      <c r="R448" s="282" t="str">
        <f>IF(OR(Q448='Adicional - Op 2'!$A$6,Q448='Adicional - Op 2'!$A$7, Q448='Adicional - Op 2'!$A$8,Q448='Adicional - Op 2'!$A$9,Q448='Adicional - Op 2'!$A$10,Q448='Adicional - Op 2'!$A$11,Q448='Adicional - Op 2'!$A$12,Q448='Adicional - Op 2'!$A$13,Q448='Adicional - Op 2'!$A$14), "A", "")</f>
        <v/>
      </c>
      <c r="S448" s="282" t="str">
        <f>IF(OR(Q448='Adicional - Op 2'!$A$15,Q448='Adicional - Op 2'!$A$16,Q448='Adicional - Op 2'!$A$17,Q448='Adicional - Op 2'!$A$18,Q448='Adicional - Op 2'!$A$19,Q448='Adicional - Op 2'!$A$20,Q448='Adicional - Op 2'!$A$21,Q448='Adicional - Op 2'!$A$22,Q448='Adicional - Op 2'!$A$23,Q448='Adicional - Op 2'!$A$24,Q448='Adicional - Op 2'!$A$25,Q448='Adicional - Op 2'!$A$26,Q448='Adicional - Op 2'!$A$27,Q448='Adicional - Op 2'!$A$28,Q448='Adicional - Op 2'!$A$29,Q448='Adicional - Op 2'!$A$30),"B","")</f>
        <v/>
      </c>
      <c r="T448" s="282" t="str">
        <f>IF(OR(Q448='Adicional - Op 2'!$A$31,Q448='Adicional - Op 2'!$A$32,Q448='Adicional - Op 2'!$A$33,Q448='Adicional - Op 2'!$A$34),"C","")</f>
        <v/>
      </c>
      <c r="U448" s="282" t="str">
        <f>IF(OR(Q448='Adicional - Op 2'!$A$35,Q448='Adicional - Op 2'!$A$36,Q448='Adicional - Op 2'!$A$37),"D","")</f>
        <v/>
      </c>
      <c r="V448" s="282" t="str">
        <f>IF(OR(Q448='Adicional - Op 2'!$A$38,Q448='Adicional - Op 2'!$A$39,Q448='Adicional - Op 2'!$A$40,Q448='Adicional - Op 2'!$A$41,Q448='Adicional - Op 2'!$A$42,Q448='Adicional - Op 2'!$A$43),"E","")</f>
        <v/>
      </c>
      <c r="W448" s="282" t="str">
        <f>IF(OR(Q448='Adicional - Op 2'!$A$44,Q448='Adicional - Op 2'!$A$45),"F","")</f>
        <v>F</v>
      </c>
      <c r="X448" s="295" t="str">
        <f t="shared" si="135"/>
        <v>F</v>
      </c>
      <c r="Y448" s="296" t="str">
        <f>IF(P448=X448, "OK", MAL)</f>
        <v>OK</v>
      </c>
      <c r="Z448" s="74">
        <v>6775</v>
      </c>
      <c r="AA448" s="12">
        <v>6532</v>
      </c>
      <c r="AB448" s="12">
        <v>6224</v>
      </c>
      <c r="AC448" s="12">
        <v>5559</v>
      </c>
      <c r="AD448" s="12">
        <v>4516</v>
      </c>
      <c r="AE448" s="13">
        <v>4263</v>
      </c>
      <c r="AF448" s="70" t="str">
        <f t="shared" si="136"/>
        <v>6</v>
      </c>
      <c r="AG448" s="61" t="str">
        <f t="shared" si="137"/>
        <v>6</v>
      </c>
      <c r="AH448" s="61" t="str">
        <f t="shared" si="138"/>
        <v>6</v>
      </c>
      <c r="AI448" s="61" t="str">
        <f t="shared" si="139"/>
        <v>6</v>
      </c>
      <c r="AJ448" s="61" t="str">
        <f t="shared" si="140"/>
        <v>7</v>
      </c>
      <c r="AK448" s="62" t="str">
        <f t="shared" si="141"/>
        <v>7</v>
      </c>
      <c r="AL448" s="77">
        <f t="shared" si="142"/>
        <v>0.40940616311651451</v>
      </c>
      <c r="AM448" s="78">
        <f t="shared" si="143"/>
        <v>0.46018477858261136</v>
      </c>
      <c r="AN448" s="78">
        <f t="shared" si="144"/>
        <v>1.075769388275073</v>
      </c>
      <c r="AO448" s="78">
        <f t="shared" si="145"/>
        <v>2.0996548807199211</v>
      </c>
      <c r="AP448" s="79">
        <f t="shared" si="146"/>
        <v>0.57820024710797846</v>
      </c>
      <c r="AQ448" s="1" t="str">
        <f t="shared" si="147"/>
        <v>Pampeana6</v>
      </c>
      <c r="AR448" s="1" t="str">
        <f t="shared" si="148"/>
        <v>Santa Fe6</v>
      </c>
      <c r="AS448" s="1" t="str">
        <f t="shared" si="149"/>
        <v>Intermedias</v>
      </c>
      <c r="AT448" s="1" t="str">
        <f t="shared" si="150"/>
        <v>Pampeana</v>
      </c>
      <c r="AU448" s="1" t="str">
        <f t="shared" si="151"/>
        <v>IntermediasPampeana</v>
      </c>
    </row>
    <row r="449" spans="1:47" x14ac:dyDescent="0.25">
      <c r="A449" s="60" t="s">
        <v>673</v>
      </c>
      <c r="B449" s="9" t="s">
        <v>313</v>
      </c>
      <c r="C449" s="9" t="s">
        <v>662</v>
      </c>
      <c r="D449" s="3" t="str">
        <f>VLOOKUP(C449,Regiones!B$4:C$27,2)</f>
        <v>Comahue</v>
      </c>
      <c r="E449" s="10"/>
      <c r="F449" s="10"/>
      <c r="G449" s="10" t="s">
        <v>4</v>
      </c>
      <c r="H449" s="44"/>
      <c r="I449" s="10" t="s">
        <v>203</v>
      </c>
      <c r="J449" s="10" t="s">
        <v>6</v>
      </c>
      <c r="K449" s="58"/>
      <c r="L449" s="11" t="s">
        <v>6</v>
      </c>
      <c r="M449" s="289">
        <v>10</v>
      </c>
      <c r="N449" s="281" t="str">
        <f t="shared" si="132"/>
        <v>F10</v>
      </c>
      <c r="O449" s="282" t="str">
        <f>VLOOKUP(N449,'Adicional - Op 1'!$A$3:$B$79,2)</f>
        <v>F</v>
      </c>
      <c r="P449" s="293" t="str">
        <f t="shared" si="133"/>
        <v>F</v>
      </c>
      <c r="Q449" s="294" t="str">
        <f t="shared" si="134"/>
        <v>F10</v>
      </c>
      <c r="R449" s="282" t="str">
        <f>IF(OR(Q449='Adicional - Op 2'!$A$6,Q449='Adicional - Op 2'!$A$7, Q449='Adicional - Op 2'!$A$8,Q449='Adicional - Op 2'!$A$9,Q449='Adicional - Op 2'!$A$10,Q449='Adicional - Op 2'!$A$11,Q449='Adicional - Op 2'!$A$12,Q449='Adicional - Op 2'!$A$13,Q449='Adicional - Op 2'!$A$14), "A", "")</f>
        <v/>
      </c>
      <c r="S449" s="282" t="str">
        <f>IF(OR(Q449='Adicional - Op 2'!$A$15,Q449='Adicional - Op 2'!$A$16,Q449='Adicional - Op 2'!$A$17,Q449='Adicional - Op 2'!$A$18,Q449='Adicional - Op 2'!$A$19,Q449='Adicional - Op 2'!$A$20,Q449='Adicional - Op 2'!$A$21,Q449='Adicional - Op 2'!$A$22,Q449='Adicional - Op 2'!$A$23,Q449='Adicional - Op 2'!$A$24,Q449='Adicional - Op 2'!$A$25,Q449='Adicional - Op 2'!$A$26,Q449='Adicional - Op 2'!$A$27,Q449='Adicional - Op 2'!$A$28,Q449='Adicional - Op 2'!$A$29,Q449='Adicional - Op 2'!$A$30),"B","")</f>
        <v/>
      </c>
      <c r="T449" s="282" t="str">
        <f>IF(OR(Q449='Adicional - Op 2'!$A$31,Q449='Adicional - Op 2'!$A$32,Q449='Adicional - Op 2'!$A$33,Q449='Adicional - Op 2'!$A$34),"C","")</f>
        <v/>
      </c>
      <c r="U449" s="282" t="str">
        <f>IF(OR(Q449='Adicional - Op 2'!$A$35,Q449='Adicional - Op 2'!$A$36,Q449='Adicional - Op 2'!$A$37),"D","")</f>
        <v/>
      </c>
      <c r="V449" s="282" t="str">
        <f>IF(OR(Q449='Adicional - Op 2'!$A$38,Q449='Adicional - Op 2'!$A$39,Q449='Adicional - Op 2'!$A$40,Q449='Adicional - Op 2'!$A$41,Q449='Adicional - Op 2'!$A$42,Q449='Adicional - Op 2'!$A$43),"E","")</f>
        <v/>
      </c>
      <c r="W449" s="282" t="str">
        <f>IF(OR(Q449='Adicional - Op 2'!$A$44,Q449='Adicional - Op 2'!$A$45),"F","")</f>
        <v>F</v>
      </c>
      <c r="X449" s="295" t="str">
        <f t="shared" si="135"/>
        <v>F</v>
      </c>
      <c r="Y449" s="296" t="str">
        <f>IF(P449=X449, "OK", MAL)</f>
        <v>OK</v>
      </c>
      <c r="Z449" s="74">
        <v>6772</v>
      </c>
      <c r="AA449" s="12">
        <v>5067</v>
      </c>
      <c r="AB449" s="12">
        <v>3973</v>
      </c>
      <c r="AC449" s="12">
        <v>1771</v>
      </c>
      <c r="AD449" s="12">
        <v>840</v>
      </c>
      <c r="AE449" s="13">
        <v>2079</v>
      </c>
      <c r="AF449" s="70" t="str">
        <f t="shared" si="136"/>
        <v>6</v>
      </c>
      <c r="AG449" s="61" t="str">
        <f t="shared" si="137"/>
        <v>6</v>
      </c>
      <c r="AH449" s="61" t="str">
        <f t="shared" si="138"/>
        <v>7</v>
      </c>
      <c r="AI449" s="61" t="str">
        <f t="shared" si="139"/>
        <v>7</v>
      </c>
      <c r="AJ449" s="61" t="str">
        <f t="shared" si="140"/>
        <v>7</v>
      </c>
      <c r="AK449" s="62" t="str">
        <f t="shared" si="141"/>
        <v>7</v>
      </c>
      <c r="AL449" s="77">
        <f t="shared" si="142"/>
        <v>3.2975834316251005</v>
      </c>
      <c r="AM449" s="78">
        <f t="shared" si="143"/>
        <v>2.3389830132741882</v>
      </c>
      <c r="AN449" s="78">
        <f t="shared" si="144"/>
        <v>7.9516207399350964</v>
      </c>
      <c r="AO449" s="78">
        <f t="shared" si="145"/>
        <v>7.7442066105216991</v>
      </c>
      <c r="AP449" s="79">
        <f t="shared" si="146"/>
        <v>-8.6638966064357756</v>
      </c>
      <c r="AQ449" s="1" t="str">
        <f t="shared" si="147"/>
        <v>Comahue6</v>
      </c>
      <c r="AR449" s="1" t="str">
        <f t="shared" si="148"/>
        <v>Río Negro6</v>
      </c>
      <c r="AS449" s="1" t="str">
        <f t="shared" si="149"/>
        <v>Intermedias</v>
      </c>
      <c r="AT449" s="1" t="str">
        <f t="shared" si="150"/>
        <v>Comahue</v>
      </c>
      <c r="AU449" s="1" t="str">
        <f t="shared" si="151"/>
        <v>IntermediasComahue</v>
      </c>
    </row>
    <row r="450" spans="1:47" x14ac:dyDescent="0.25">
      <c r="A450" s="60" t="s">
        <v>806</v>
      </c>
      <c r="B450" s="9" t="s">
        <v>793</v>
      </c>
      <c r="C450" s="9" t="s">
        <v>767</v>
      </c>
      <c r="D450" s="3" t="str">
        <f>VLOOKUP(C450,Regiones!B$4:C$27,2)</f>
        <v>Pampeana</v>
      </c>
      <c r="E450" s="10"/>
      <c r="F450" s="10"/>
      <c r="G450" s="10"/>
      <c r="H450" s="10" t="s">
        <v>4</v>
      </c>
      <c r="I450" s="10" t="s">
        <v>203</v>
      </c>
      <c r="J450" s="10" t="s">
        <v>6</v>
      </c>
      <c r="K450" s="58"/>
      <c r="L450" s="11" t="s">
        <v>6</v>
      </c>
      <c r="M450" s="289">
        <v>10</v>
      </c>
      <c r="N450" s="281" t="str">
        <f t="shared" ref="N450:N513" si="152">CONCATENATE(L450,M450)</f>
        <v>F10</v>
      </c>
      <c r="O450" s="282" t="str">
        <f>VLOOKUP(N450,'Adicional - Op 1'!$A$3:$B$79,2)</f>
        <v>F</v>
      </c>
      <c r="P450" s="293" t="str">
        <f t="shared" ref="P450:P513" si="153">IF(O450=0, "", O450)</f>
        <v>F</v>
      </c>
      <c r="Q450" s="294" t="str">
        <f t="shared" ref="Q450:Q513" si="154">CONCATENATE(L450,M450)</f>
        <v>F10</v>
      </c>
      <c r="R450" s="282" t="str">
        <f>IF(OR(Q450='Adicional - Op 2'!$A$6,Q450='Adicional - Op 2'!$A$7, Q450='Adicional - Op 2'!$A$8,Q450='Adicional - Op 2'!$A$9,Q450='Adicional - Op 2'!$A$10,Q450='Adicional - Op 2'!$A$11,Q450='Adicional - Op 2'!$A$12,Q450='Adicional - Op 2'!$A$13,Q450='Adicional - Op 2'!$A$14), "A", "")</f>
        <v/>
      </c>
      <c r="S450" s="282" t="str">
        <f>IF(OR(Q450='Adicional - Op 2'!$A$15,Q450='Adicional - Op 2'!$A$16,Q450='Adicional - Op 2'!$A$17,Q450='Adicional - Op 2'!$A$18,Q450='Adicional - Op 2'!$A$19,Q450='Adicional - Op 2'!$A$20,Q450='Adicional - Op 2'!$A$21,Q450='Adicional - Op 2'!$A$22,Q450='Adicional - Op 2'!$A$23,Q450='Adicional - Op 2'!$A$24,Q450='Adicional - Op 2'!$A$25,Q450='Adicional - Op 2'!$A$26,Q450='Adicional - Op 2'!$A$27,Q450='Adicional - Op 2'!$A$28,Q450='Adicional - Op 2'!$A$29,Q450='Adicional - Op 2'!$A$30),"B","")</f>
        <v/>
      </c>
      <c r="T450" s="282" t="str">
        <f>IF(OR(Q450='Adicional - Op 2'!$A$31,Q450='Adicional - Op 2'!$A$32,Q450='Adicional - Op 2'!$A$33,Q450='Adicional - Op 2'!$A$34),"C","")</f>
        <v/>
      </c>
      <c r="U450" s="282" t="str">
        <f>IF(OR(Q450='Adicional - Op 2'!$A$35,Q450='Adicional - Op 2'!$A$36,Q450='Adicional - Op 2'!$A$37),"D","")</f>
        <v/>
      </c>
      <c r="V450" s="282" t="str">
        <f>IF(OR(Q450='Adicional - Op 2'!$A$38,Q450='Adicional - Op 2'!$A$39,Q450='Adicional - Op 2'!$A$40,Q450='Adicional - Op 2'!$A$41,Q450='Adicional - Op 2'!$A$42,Q450='Adicional - Op 2'!$A$43),"E","")</f>
        <v/>
      </c>
      <c r="W450" s="282" t="str">
        <f>IF(OR(Q450='Adicional - Op 2'!$A$44,Q450='Adicional - Op 2'!$A$45),"F","")</f>
        <v>F</v>
      </c>
      <c r="X450" s="295" t="str">
        <f t="shared" ref="X450:X513" si="155">CONCATENATE(R450,S450,T450,U450,V450,W450)</f>
        <v>F</v>
      </c>
      <c r="Y450" s="296" t="str">
        <f>IF(P450=X450, "OK", MAL)</f>
        <v>OK</v>
      </c>
      <c r="Z450" s="74">
        <v>6747</v>
      </c>
      <c r="AA450" s="12">
        <v>5453</v>
      </c>
      <c r="AB450" s="12">
        <v>4303</v>
      </c>
      <c r="AC450" s="12">
        <v>3466</v>
      </c>
      <c r="AD450" s="12">
        <v>2772</v>
      </c>
      <c r="AE450" s="13">
        <v>1856</v>
      </c>
      <c r="AF450" s="70" t="str">
        <f t="shared" si="136"/>
        <v>6</v>
      </c>
      <c r="AG450" s="61" t="str">
        <f t="shared" si="137"/>
        <v>6</v>
      </c>
      <c r="AH450" s="61" t="str">
        <f t="shared" si="138"/>
        <v>7</v>
      </c>
      <c r="AI450" s="61" t="str">
        <f t="shared" si="139"/>
        <v>7</v>
      </c>
      <c r="AJ450" s="61" t="str">
        <f t="shared" si="140"/>
        <v>7</v>
      </c>
      <c r="AK450" s="62" t="str">
        <f t="shared" si="141"/>
        <v>7</v>
      </c>
      <c r="AL450" s="77">
        <f t="shared" si="142"/>
        <v>2.4103813862638295</v>
      </c>
      <c r="AM450" s="78">
        <f t="shared" si="143"/>
        <v>2.2769953866661417</v>
      </c>
      <c r="AN450" s="78">
        <f t="shared" si="144"/>
        <v>2.0695258500972193</v>
      </c>
      <c r="AO450" s="78">
        <f t="shared" si="145"/>
        <v>2.2594689994173143</v>
      </c>
      <c r="AP450" s="79">
        <f t="shared" si="146"/>
        <v>4.093000037473459</v>
      </c>
      <c r="AQ450" s="1" t="str">
        <f t="shared" si="147"/>
        <v>Pampeana6</v>
      </c>
      <c r="AR450" s="1" t="str">
        <f t="shared" si="148"/>
        <v>Santa Fe6</v>
      </c>
      <c r="AS450" s="1" t="str">
        <f t="shared" si="149"/>
        <v>Intermedias</v>
      </c>
      <c r="AT450" s="1" t="str">
        <f t="shared" si="150"/>
        <v>Pampeana</v>
      </c>
      <c r="AU450" s="1" t="str">
        <f t="shared" si="151"/>
        <v>IntermediasPampeana</v>
      </c>
    </row>
    <row r="451" spans="1:47" x14ac:dyDescent="0.25">
      <c r="A451" s="5" t="s">
        <v>1401</v>
      </c>
      <c r="B451" s="6" t="s">
        <v>38</v>
      </c>
      <c r="C451" s="6" t="s">
        <v>36</v>
      </c>
      <c r="D451" s="3" t="str">
        <f>VLOOKUP(C451,Regiones!B$4:C$27,2)</f>
        <v>Pampeana</v>
      </c>
      <c r="E451" s="16"/>
      <c r="F451" s="16"/>
      <c r="G451" s="16"/>
      <c r="H451" s="16"/>
      <c r="I451" s="16" t="s">
        <v>203</v>
      </c>
      <c r="J451" s="16" t="s">
        <v>6</v>
      </c>
      <c r="K451" s="58"/>
      <c r="L451" s="4" t="s">
        <v>6</v>
      </c>
      <c r="M451" s="289">
        <v>10</v>
      </c>
      <c r="N451" s="281" t="str">
        <f t="shared" si="152"/>
        <v>F10</v>
      </c>
      <c r="O451" s="282" t="str">
        <f>VLOOKUP(N451,'Adicional - Op 1'!$A$3:$B$79,2)</f>
        <v>F</v>
      </c>
      <c r="P451" s="293" t="str">
        <f t="shared" si="153"/>
        <v>F</v>
      </c>
      <c r="Q451" s="294" t="str">
        <f t="shared" si="154"/>
        <v>F10</v>
      </c>
      <c r="R451" s="282" t="str">
        <f>IF(OR(Q451='Adicional - Op 2'!$A$6,Q451='Adicional - Op 2'!$A$7, Q451='Adicional - Op 2'!$A$8,Q451='Adicional - Op 2'!$A$9,Q451='Adicional - Op 2'!$A$10,Q451='Adicional - Op 2'!$A$11,Q451='Adicional - Op 2'!$A$12,Q451='Adicional - Op 2'!$A$13,Q451='Adicional - Op 2'!$A$14), "A", "")</f>
        <v/>
      </c>
      <c r="S451" s="282" t="str">
        <f>IF(OR(Q451='Adicional - Op 2'!$A$15,Q451='Adicional - Op 2'!$A$16,Q451='Adicional - Op 2'!$A$17,Q451='Adicional - Op 2'!$A$18,Q451='Adicional - Op 2'!$A$19,Q451='Adicional - Op 2'!$A$20,Q451='Adicional - Op 2'!$A$21,Q451='Adicional - Op 2'!$A$22,Q451='Adicional - Op 2'!$A$23,Q451='Adicional - Op 2'!$A$24,Q451='Adicional - Op 2'!$A$25,Q451='Adicional - Op 2'!$A$26,Q451='Adicional - Op 2'!$A$27,Q451='Adicional - Op 2'!$A$28,Q451='Adicional - Op 2'!$A$29,Q451='Adicional - Op 2'!$A$30),"B","")</f>
        <v/>
      </c>
      <c r="T451" s="282" t="str">
        <f>IF(OR(Q451='Adicional - Op 2'!$A$31,Q451='Adicional - Op 2'!$A$32,Q451='Adicional - Op 2'!$A$33,Q451='Adicional - Op 2'!$A$34),"C","")</f>
        <v/>
      </c>
      <c r="U451" s="282" t="str">
        <f>IF(OR(Q451='Adicional - Op 2'!$A$35,Q451='Adicional - Op 2'!$A$36,Q451='Adicional - Op 2'!$A$37),"D","")</f>
        <v/>
      </c>
      <c r="V451" s="282" t="str">
        <f>IF(OR(Q451='Adicional - Op 2'!$A$38,Q451='Adicional - Op 2'!$A$39,Q451='Adicional - Op 2'!$A$40,Q451='Adicional - Op 2'!$A$41,Q451='Adicional - Op 2'!$A$42,Q451='Adicional - Op 2'!$A$43),"E","")</f>
        <v/>
      </c>
      <c r="W451" s="282" t="str">
        <f>IF(OR(Q451='Adicional - Op 2'!$A$44,Q451='Adicional - Op 2'!$A$45),"F","")</f>
        <v>F</v>
      </c>
      <c r="X451" s="295" t="str">
        <f t="shared" si="155"/>
        <v>F</v>
      </c>
      <c r="Y451" s="296" t="str">
        <f>IF(P451=X451, "OK", MAL)</f>
        <v>OK</v>
      </c>
      <c r="Z451" s="73">
        <v>6745</v>
      </c>
      <c r="AA451" s="17">
        <v>6515</v>
      </c>
      <c r="AB451" s="17">
        <v>5789</v>
      </c>
      <c r="AC451" s="17">
        <v>5065</v>
      </c>
      <c r="AD451" s="17">
        <v>3748</v>
      </c>
      <c r="AE451" s="20">
        <v>3298</v>
      </c>
      <c r="AF451" s="70" t="str">
        <f t="shared" si="136"/>
        <v>6</v>
      </c>
      <c r="AG451" s="61" t="str">
        <f t="shared" si="137"/>
        <v>6</v>
      </c>
      <c r="AH451" s="61" t="str">
        <f t="shared" si="138"/>
        <v>6</v>
      </c>
      <c r="AI451" s="61" t="str">
        <f t="shared" si="139"/>
        <v>6</v>
      </c>
      <c r="AJ451" s="61" t="str">
        <f t="shared" si="140"/>
        <v>7</v>
      </c>
      <c r="AK451" s="62" t="str">
        <f t="shared" si="141"/>
        <v>7</v>
      </c>
      <c r="AL451" s="77">
        <f t="shared" si="142"/>
        <v>0.38883318669916117</v>
      </c>
      <c r="AM451" s="78">
        <f t="shared" si="143"/>
        <v>1.1294066572124835</v>
      </c>
      <c r="AN451" s="78">
        <f t="shared" si="144"/>
        <v>1.2732404643291522</v>
      </c>
      <c r="AO451" s="78">
        <f t="shared" si="145"/>
        <v>3.0571164648961489</v>
      </c>
      <c r="AP451" s="79">
        <f t="shared" si="146"/>
        <v>1.2872763802491534</v>
      </c>
      <c r="AQ451" s="1" t="str">
        <f t="shared" si="147"/>
        <v>Pampeana6</v>
      </c>
      <c r="AR451" s="1" t="str">
        <f t="shared" si="148"/>
        <v>Buenos Aires6</v>
      </c>
      <c r="AS451" s="1" t="str">
        <f t="shared" si="149"/>
        <v>Intermedias</v>
      </c>
      <c r="AT451" s="1" t="str">
        <f t="shared" si="150"/>
        <v>Pampeana</v>
      </c>
      <c r="AU451" s="1" t="str">
        <f t="shared" si="151"/>
        <v>IntermediasPampeana</v>
      </c>
    </row>
    <row r="452" spans="1:47" x14ac:dyDescent="0.25">
      <c r="A452" s="60" t="s">
        <v>1343</v>
      </c>
      <c r="B452" s="9" t="s">
        <v>768</v>
      </c>
      <c r="C452" s="9" t="s">
        <v>767</v>
      </c>
      <c r="D452" s="3" t="str">
        <f>VLOOKUP(C452,Regiones!B$4:C$27,2)</f>
        <v>Pampeana</v>
      </c>
      <c r="E452" s="10"/>
      <c r="F452" s="10"/>
      <c r="G452" s="10"/>
      <c r="H452" s="10" t="s">
        <v>4</v>
      </c>
      <c r="I452" s="10" t="s">
        <v>203</v>
      </c>
      <c r="J452" s="10" t="s">
        <v>21</v>
      </c>
      <c r="K452" s="58"/>
      <c r="L452" s="11" t="s">
        <v>21</v>
      </c>
      <c r="M452" s="289">
        <v>10</v>
      </c>
      <c r="N452" s="281" t="str">
        <f t="shared" si="152"/>
        <v>C10</v>
      </c>
      <c r="O452" s="282" t="str">
        <f>VLOOKUP(N452,'Adicional - Op 1'!$A$3:$B$79,2)</f>
        <v>C</v>
      </c>
      <c r="P452" s="293" t="str">
        <f t="shared" si="153"/>
        <v>C</v>
      </c>
      <c r="Q452" s="294" t="str">
        <f t="shared" si="154"/>
        <v>C10</v>
      </c>
      <c r="R452" s="282" t="str">
        <f>IF(OR(Q452='Adicional - Op 2'!$A$6,Q452='Adicional - Op 2'!$A$7, Q452='Adicional - Op 2'!$A$8,Q452='Adicional - Op 2'!$A$9,Q452='Adicional - Op 2'!$A$10,Q452='Adicional - Op 2'!$A$11,Q452='Adicional - Op 2'!$A$12,Q452='Adicional - Op 2'!$A$13,Q452='Adicional - Op 2'!$A$14), "A", "")</f>
        <v/>
      </c>
      <c r="S452" s="282" t="str">
        <f>IF(OR(Q452='Adicional - Op 2'!$A$15,Q452='Adicional - Op 2'!$A$16,Q452='Adicional - Op 2'!$A$17,Q452='Adicional - Op 2'!$A$18,Q452='Adicional - Op 2'!$A$19,Q452='Adicional - Op 2'!$A$20,Q452='Adicional - Op 2'!$A$21,Q452='Adicional - Op 2'!$A$22,Q452='Adicional - Op 2'!$A$23,Q452='Adicional - Op 2'!$A$24,Q452='Adicional - Op 2'!$A$25,Q452='Adicional - Op 2'!$A$26,Q452='Adicional - Op 2'!$A$27,Q452='Adicional - Op 2'!$A$28,Q452='Adicional - Op 2'!$A$29,Q452='Adicional - Op 2'!$A$30),"B","")</f>
        <v/>
      </c>
      <c r="T452" s="282" t="str">
        <f>IF(OR(Q452='Adicional - Op 2'!$A$31,Q452='Adicional - Op 2'!$A$32,Q452='Adicional - Op 2'!$A$33,Q452='Adicional - Op 2'!$A$34),"C","")</f>
        <v>C</v>
      </c>
      <c r="U452" s="282" t="str">
        <f>IF(OR(Q452='Adicional - Op 2'!$A$35,Q452='Adicional - Op 2'!$A$36,Q452='Adicional - Op 2'!$A$37),"D","")</f>
        <v/>
      </c>
      <c r="V452" s="282" t="str">
        <f>IF(OR(Q452='Adicional - Op 2'!$A$38,Q452='Adicional - Op 2'!$A$39,Q452='Adicional - Op 2'!$A$40,Q452='Adicional - Op 2'!$A$41,Q452='Adicional - Op 2'!$A$42,Q452='Adicional - Op 2'!$A$43),"E","")</f>
        <v/>
      </c>
      <c r="W452" s="282" t="str">
        <f>IF(OR(Q452='Adicional - Op 2'!$A$44,Q452='Adicional - Op 2'!$A$45),"F","")</f>
        <v/>
      </c>
      <c r="X452" s="295" t="str">
        <f t="shared" si="155"/>
        <v>C</v>
      </c>
      <c r="Y452" s="296" t="str">
        <f>IF(P452=X452, "OK", MAL)</f>
        <v>OK</v>
      </c>
      <c r="Z452" s="74">
        <v>6734</v>
      </c>
      <c r="AA452" s="12">
        <v>6123</v>
      </c>
      <c r="AB452" s="12">
        <v>5039</v>
      </c>
      <c r="AC452" s="12">
        <v>3308</v>
      </c>
      <c r="AD452" s="12">
        <v>2791</v>
      </c>
      <c r="AE452" s="13">
        <v>2194</v>
      </c>
      <c r="AF452" s="70" t="str">
        <f t="shared" si="136"/>
        <v>6</v>
      </c>
      <c r="AG452" s="61" t="str">
        <f t="shared" si="137"/>
        <v>6</v>
      </c>
      <c r="AH452" s="61" t="str">
        <f t="shared" si="138"/>
        <v>6</v>
      </c>
      <c r="AI452" s="61" t="str">
        <f t="shared" si="139"/>
        <v>7</v>
      </c>
      <c r="AJ452" s="61" t="str">
        <f t="shared" si="140"/>
        <v>7</v>
      </c>
      <c r="AK452" s="62" t="str">
        <f t="shared" si="141"/>
        <v>7</v>
      </c>
      <c r="AL452" s="77">
        <f t="shared" si="142"/>
        <v>1.0696302807674589</v>
      </c>
      <c r="AM452" s="78">
        <f t="shared" si="143"/>
        <v>1.8693926383386401</v>
      </c>
      <c r="AN452" s="78">
        <f t="shared" si="144"/>
        <v>4.0659381982921152</v>
      </c>
      <c r="AO452" s="78">
        <f t="shared" si="145"/>
        <v>1.7139608284066137</v>
      </c>
      <c r="AP452" s="79">
        <f t="shared" si="146"/>
        <v>2.4359315663808583</v>
      </c>
      <c r="AQ452" s="1" t="str">
        <f t="shared" si="147"/>
        <v>Pampeana6</v>
      </c>
      <c r="AR452" s="1" t="str">
        <f t="shared" si="148"/>
        <v>Santa Fe6</v>
      </c>
      <c r="AS452" s="1" t="str">
        <f t="shared" si="149"/>
        <v>Intermedias</v>
      </c>
      <c r="AT452" s="1" t="str">
        <f t="shared" si="150"/>
        <v>Pampeana</v>
      </c>
      <c r="AU452" s="1" t="str">
        <f t="shared" si="151"/>
        <v>IntermediasPampeana</v>
      </c>
    </row>
    <row r="453" spans="1:47" x14ac:dyDescent="0.25">
      <c r="A453" s="5" t="s">
        <v>416</v>
      </c>
      <c r="B453" s="6" t="s">
        <v>116</v>
      </c>
      <c r="C453" s="6" t="s">
        <v>396</v>
      </c>
      <c r="D453" s="3" t="str">
        <f>VLOOKUP(C453,Regiones!B$4:C$27,2)</f>
        <v>Noreste</v>
      </c>
      <c r="E453" s="16"/>
      <c r="F453" s="16"/>
      <c r="G453" s="16"/>
      <c r="H453" s="16" t="s">
        <v>4</v>
      </c>
      <c r="I453" s="16" t="s">
        <v>203</v>
      </c>
      <c r="J453" s="16" t="s">
        <v>6</v>
      </c>
      <c r="K453" s="58"/>
      <c r="L453" s="4" t="s">
        <v>6</v>
      </c>
      <c r="M453" s="289">
        <v>10</v>
      </c>
      <c r="N453" s="281" t="str">
        <f t="shared" si="152"/>
        <v>F10</v>
      </c>
      <c r="O453" s="282" t="str">
        <f>VLOOKUP(N453,'Adicional - Op 1'!$A$3:$B$79,2)</f>
        <v>F</v>
      </c>
      <c r="P453" s="293" t="str">
        <f t="shared" si="153"/>
        <v>F</v>
      </c>
      <c r="Q453" s="294" t="str">
        <f t="shared" si="154"/>
        <v>F10</v>
      </c>
      <c r="R453" s="282" t="str">
        <f>IF(OR(Q453='Adicional - Op 2'!$A$6,Q453='Adicional - Op 2'!$A$7, Q453='Adicional - Op 2'!$A$8,Q453='Adicional - Op 2'!$A$9,Q453='Adicional - Op 2'!$A$10,Q453='Adicional - Op 2'!$A$11,Q453='Adicional - Op 2'!$A$12,Q453='Adicional - Op 2'!$A$13,Q453='Adicional - Op 2'!$A$14), "A", "")</f>
        <v/>
      </c>
      <c r="S453" s="282" t="str">
        <f>IF(OR(Q453='Adicional - Op 2'!$A$15,Q453='Adicional - Op 2'!$A$16,Q453='Adicional - Op 2'!$A$17,Q453='Adicional - Op 2'!$A$18,Q453='Adicional - Op 2'!$A$19,Q453='Adicional - Op 2'!$A$20,Q453='Adicional - Op 2'!$A$21,Q453='Adicional - Op 2'!$A$22,Q453='Adicional - Op 2'!$A$23,Q453='Adicional - Op 2'!$A$24,Q453='Adicional - Op 2'!$A$25,Q453='Adicional - Op 2'!$A$26,Q453='Adicional - Op 2'!$A$27,Q453='Adicional - Op 2'!$A$28,Q453='Adicional - Op 2'!$A$29,Q453='Adicional - Op 2'!$A$30),"B","")</f>
        <v/>
      </c>
      <c r="T453" s="282" t="str">
        <f>IF(OR(Q453='Adicional - Op 2'!$A$31,Q453='Adicional - Op 2'!$A$32,Q453='Adicional - Op 2'!$A$33,Q453='Adicional - Op 2'!$A$34),"C","")</f>
        <v/>
      </c>
      <c r="U453" s="282" t="str">
        <f>IF(OR(Q453='Adicional - Op 2'!$A$35,Q453='Adicional - Op 2'!$A$36,Q453='Adicional - Op 2'!$A$37),"D","")</f>
        <v/>
      </c>
      <c r="V453" s="282" t="str">
        <f>IF(OR(Q453='Adicional - Op 2'!$A$38,Q453='Adicional - Op 2'!$A$39,Q453='Adicional - Op 2'!$A$40,Q453='Adicional - Op 2'!$A$41,Q453='Adicional - Op 2'!$A$42,Q453='Adicional - Op 2'!$A$43),"E","")</f>
        <v/>
      </c>
      <c r="W453" s="282" t="str">
        <f>IF(OR(Q453='Adicional - Op 2'!$A$44,Q453='Adicional - Op 2'!$A$45),"F","")</f>
        <v>F</v>
      </c>
      <c r="X453" s="295" t="str">
        <f t="shared" si="155"/>
        <v>F</v>
      </c>
      <c r="Y453" s="296" t="str">
        <f>IF(P453=X453, "OK", MAL)</f>
        <v>OK</v>
      </c>
      <c r="Z453" s="73">
        <v>6732</v>
      </c>
      <c r="AA453" s="17">
        <v>6934</v>
      </c>
      <c r="AB453" s="17">
        <v>6064</v>
      </c>
      <c r="AC453" s="17">
        <v>5419</v>
      </c>
      <c r="AD453" s="17">
        <v>4200</v>
      </c>
      <c r="AE453" s="20">
        <v>4252</v>
      </c>
      <c r="AF453" s="70" t="str">
        <f t="shared" si="136"/>
        <v>6</v>
      </c>
      <c r="AG453" s="61" t="str">
        <f t="shared" si="137"/>
        <v>6</v>
      </c>
      <c r="AH453" s="61" t="str">
        <f t="shared" si="138"/>
        <v>6</v>
      </c>
      <c r="AI453" s="61" t="str">
        <f t="shared" si="139"/>
        <v>6</v>
      </c>
      <c r="AJ453" s="61" t="str">
        <f t="shared" si="140"/>
        <v>7</v>
      </c>
      <c r="AK453" s="62" t="str">
        <f t="shared" si="141"/>
        <v>7</v>
      </c>
      <c r="AL453" s="77">
        <f t="shared" si="142"/>
        <v>-0.33015368875001749</v>
      </c>
      <c r="AM453" s="78">
        <f t="shared" si="143"/>
        <v>1.2825581532367181</v>
      </c>
      <c r="AN453" s="78">
        <f t="shared" si="144"/>
        <v>1.070637251384789</v>
      </c>
      <c r="AO453" s="78">
        <f t="shared" si="145"/>
        <v>2.5810136141175235</v>
      </c>
      <c r="AP453" s="79">
        <f t="shared" si="146"/>
        <v>-0.12297367723093412</v>
      </c>
      <c r="AQ453" s="1" t="str">
        <f t="shared" si="147"/>
        <v>Noreste6</v>
      </c>
      <c r="AR453" s="1" t="str">
        <f t="shared" si="148"/>
        <v>Corrientes6</v>
      </c>
      <c r="AS453" s="1" t="str">
        <f t="shared" si="149"/>
        <v>Intermedias</v>
      </c>
      <c r="AT453" s="1" t="str">
        <f t="shared" si="150"/>
        <v>Resto Extra Pampeana</v>
      </c>
      <c r="AU453" s="1" t="str">
        <f t="shared" si="151"/>
        <v>IntermediasResto Extra Pampeana</v>
      </c>
    </row>
    <row r="454" spans="1:47" x14ac:dyDescent="0.25">
      <c r="A454" s="5" t="s">
        <v>705</v>
      </c>
      <c r="B454" s="6" t="s">
        <v>695</v>
      </c>
      <c r="C454" s="6" t="s">
        <v>687</v>
      </c>
      <c r="D454" s="3" t="str">
        <f>VLOOKUP(C454,Regiones!B$4:C$27,2)</f>
        <v>Noroeste</v>
      </c>
      <c r="E454" s="16"/>
      <c r="F454" s="16"/>
      <c r="G454" s="16"/>
      <c r="H454" s="16" t="s">
        <v>4</v>
      </c>
      <c r="I454" s="16" t="s">
        <v>203</v>
      </c>
      <c r="J454" s="16" t="s">
        <v>6</v>
      </c>
      <c r="K454" s="58"/>
      <c r="L454" s="4" t="s">
        <v>6</v>
      </c>
      <c r="M454" s="289">
        <v>10</v>
      </c>
      <c r="N454" s="281" t="str">
        <f t="shared" si="152"/>
        <v>F10</v>
      </c>
      <c r="O454" s="282" t="str">
        <f>VLOOKUP(N454,'Adicional - Op 1'!$A$3:$B$79,2)</f>
        <v>F</v>
      </c>
      <c r="P454" s="293" t="str">
        <f t="shared" si="153"/>
        <v>F</v>
      </c>
      <c r="Q454" s="294" t="str">
        <f t="shared" si="154"/>
        <v>F10</v>
      </c>
      <c r="R454" s="282" t="str">
        <f>IF(OR(Q454='Adicional - Op 2'!$A$6,Q454='Adicional - Op 2'!$A$7, Q454='Adicional - Op 2'!$A$8,Q454='Adicional - Op 2'!$A$9,Q454='Adicional - Op 2'!$A$10,Q454='Adicional - Op 2'!$A$11,Q454='Adicional - Op 2'!$A$12,Q454='Adicional - Op 2'!$A$13,Q454='Adicional - Op 2'!$A$14), "A", "")</f>
        <v/>
      </c>
      <c r="S454" s="282" t="str">
        <f>IF(OR(Q454='Adicional - Op 2'!$A$15,Q454='Adicional - Op 2'!$A$16,Q454='Adicional - Op 2'!$A$17,Q454='Adicional - Op 2'!$A$18,Q454='Adicional - Op 2'!$A$19,Q454='Adicional - Op 2'!$A$20,Q454='Adicional - Op 2'!$A$21,Q454='Adicional - Op 2'!$A$22,Q454='Adicional - Op 2'!$A$23,Q454='Adicional - Op 2'!$A$24,Q454='Adicional - Op 2'!$A$25,Q454='Adicional - Op 2'!$A$26,Q454='Adicional - Op 2'!$A$27,Q454='Adicional - Op 2'!$A$28,Q454='Adicional - Op 2'!$A$29,Q454='Adicional - Op 2'!$A$30),"B","")</f>
        <v/>
      </c>
      <c r="T454" s="282" t="str">
        <f>IF(OR(Q454='Adicional - Op 2'!$A$31,Q454='Adicional - Op 2'!$A$32,Q454='Adicional - Op 2'!$A$33,Q454='Adicional - Op 2'!$A$34),"C","")</f>
        <v/>
      </c>
      <c r="U454" s="282" t="str">
        <f>IF(OR(Q454='Adicional - Op 2'!$A$35,Q454='Adicional - Op 2'!$A$36,Q454='Adicional - Op 2'!$A$37),"D","")</f>
        <v/>
      </c>
      <c r="V454" s="282" t="str">
        <f>IF(OR(Q454='Adicional - Op 2'!$A$38,Q454='Adicional - Op 2'!$A$39,Q454='Adicional - Op 2'!$A$40,Q454='Adicional - Op 2'!$A$41,Q454='Adicional - Op 2'!$A$42,Q454='Adicional - Op 2'!$A$43),"E","")</f>
        <v/>
      </c>
      <c r="W454" s="282" t="str">
        <f>IF(OR(Q454='Adicional - Op 2'!$A$44,Q454='Adicional - Op 2'!$A$45),"F","")</f>
        <v>F</v>
      </c>
      <c r="X454" s="295" t="str">
        <f t="shared" si="155"/>
        <v>F</v>
      </c>
      <c r="Y454" s="296" t="str">
        <f>IF(P454=X454, "OK", MAL)</f>
        <v>OK</v>
      </c>
      <c r="Z454" s="74">
        <v>6730</v>
      </c>
      <c r="AA454" s="17">
        <v>5596</v>
      </c>
      <c r="AB454" s="12">
        <v>3877</v>
      </c>
      <c r="AC454" s="12">
        <v>2422</v>
      </c>
      <c r="AD454" s="12">
        <v>1421</v>
      </c>
      <c r="AE454" s="13">
        <v>1286</v>
      </c>
      <c r="AF454" s="70" t="str">
        <f t="shared" si="136"/>
        <v>6</v>
      </c>
      <c r="AG454" s="61" t="str">
        <f t="shared" si="137"/>
        <v>6</v>
      </c>
      <c r="AH454" s="61" t="str">
        <f t="shared" si="138"/>
        <v>7</v>
      </c>
      <c r="AI454" s="61" t="str">
        <f t="shared" si="139"/>
        <v>7</v>
      </c>
      <c r="AJ454" s="61" t="str">
        <f t="shared" si="140"/>
        <v>7</v>
      </c>
      <c r="AK454" s="62" t="str">
        <f t="shared" si="141"/>
        <v>7</v>
      </c>
      <c r="AL454" s="77">
        <f t="shared" si="142"/>
        <v>2.0854647649624738</v>
      </c>
      <c r="AM454" s="78">
        <f t="shared" si="143"/>
        <v>3.5500638881762034</v>
      </c>
      <c r="AN454" s="78">
        <f t="shared" si="144"/>
        <v>4.5559234832530526</v>
      </c>
      <c r="AO454" s="78">
        <f t="shared" si="145"/>
        <v>5.4770575819940079</v>
      </c>
      <c r="AP454" s="79">
        <f t="shared" si="146"/>
        <v>1.0032412911639739</v>
      </c>
      <c r="AQ454" s="1" t="str">
        <f t="shared" si="147"/>
        <v>Noroeste6</v>
      </c>
      <c r="AR454" s="1" t="str">
        <f t="shared" si="148"/>
        <v>Salta6</v>
      </c>
      <c r="AS454" s="1" t="str">
        <f t="shared" si="149"/>
        <v>Intermedias</v>
      </c>
      <c r="AT454" s="1" t="str">
        <f t="shared" si="150"/>
        <v>Resto Extra Pampeana</v>
      </c>
      <c r="AU454" s="1" t="str">
        <f t="shared" si="151"/>
        <v>IntermediasResto Extra Pampeana</v>
      </c>
    </row>
    <row r="455" spans="1:47" x14ac:dyDescent="0.25">
      <c r="A455" s="5" t="s">
        <v>141</v>
      </c>
      <c r="B455" s="6" t="s">
        <v>64</v>
      </c>
      <c r="C455" s="6" t="s">
        <v>36</v>
      </c>
      <c r="D455" s="3" t="str">
        <f>VLOOKUP(C455,Regiones!B$4:C$27,2)</f>
        <v>Pampeana</v>
      </c>
      <c r="E455" s="16"/>
      <c r="F455" s="16"/>
      <c r="G455" s="16"/>
      <c r="H455" s="16"/>
      <c r="I455" s="16" t="s">
        <v>203</v>
      </c>
      <c r="J455" s="16" t="s">
        <v>6</v>
      </c>
      <c r="K455" s="58"/>
      <c r="L455" s="4" t="s">
        <v>6</v>
      </c>
      <c r="M455" s="289">
        <v>10</v>
      </c>
      <c r="N455" s="281" t="str">
        <f t="shared" si="152"/>
        <v>F10</v>
      </c>
      <c r="O455" s="282" t="str">
        <f>VLOOKUP(N455,'Adicional - Op 1'!$A$3:$B$79,2)</f>
        <v>F</v>
      </c>
      <c r="P455" s="293" t="str">
        <f t="shared" si="153"/>
        <v>F</v>
      </c>
      <c r="Q455" s="294" t="str">
        <f t="shared" si="154"/>
        <v>F10</v>
      </c>
      <c r="R455" s="282" t="str">
        <f>IF(OR(Q455='Adicional - Op 2'!$A$6,Q455='Adicional - Op 2'!$A$7, Q455='Adicional - Op 2'!$A$8,Q455='Adicional - Op 2'!$A$9,Q455='Adicional - Op 2'!$A$10,Q455='Adicional - Op 2'!$A$11,Q455='Adicional - Op 2'!$A$12,Q455='Adicional - Op 2'!$A$13,Q455='Adicional - Op 2'!$A$14), "A", "")</f>
        <v/>
      </c>
      <c r="S455" s="282" t="str">
        <f>IF(OR(Q455='Adicional - Op 2'!$A$15,Q455='Adicional - Op 2'!$A$16,Q455='Adicional - Op 2'!$A$17,Q455='Adicional - Op 2'!$A$18,Q455='Adicional - Op 2'!$A$19,Q455='Adicional - Op 2'!$A$20,Q455='Adicional - Op 2'!$A$21,Q455='Adicional - Op 2'!$A$22,Q455='Adicional - Op 2'!$A$23,Q455='Adicional - Op 2'!$A$24,Q455='Adicional - Op 2'!$A$25,Q455='Adicional - Op 2'!$A$26,Q455='Adicional - Op 2'!$A$27,Q455='Adicional - Op 2'!$A$28,Q455='Adicional - Op 2'!$A$29,Q455='Adicional - Op 2'!$A$30),"B","")</f>
        <v/>
      </c>
      <c r="T455" s="282" t="str">
        <f>IF(OR(Q455='Adicional - Op 2'!$A$31,Q455='Adicional - Op 2'!$A$32,Q455='Adicional - Op 2'!$A$33,Q455='Adicional - Op 2'!$A$34),"C","")</f>
        <v/>
      </c>
      <c r="U455" s="282" t="str">
        <f>IF(OR(Q455='Adicional - Op 2'!$A$35,Q455='Adicional - Op 2'!$A$36,Q455='Adicional - Op 2'!$A$37),"D","")</f>
        <v/>
      </c>
      <c r="V455" s="282" t="str">
        <f>IF(OR(Q455='Adicional - Op 2'!$A$38,Q455='Adicional - Op 2'!$A$39,Q455='Adicional - Op 2'!$A$40,Q455='Adicional - Op 2'!$A$41,Q455='Adicional - Op 2'!$A$42,Q455='Adicional - Op 2'!$A$43),"E","")</f>
        <v/>
      </c>
      <c r="W455" s="282" t="str">
        <f>IF(OR(Q455='Adicional - Op 2'!$A$44,Q455='Adicional - Op 2'!$A$45),"F","")</f>
        <v>F</v>
      </c>
      <c r="X455" s="295" t="str">
        <f t="shared" si="155"/>
        <v>F</v>
      </c>
      <c r="Y455" s="296" t="str">
        <f>IF(P455=X455, "OK", MAL)</f>
        <v>OK</v>
      </c>
      <c r="Z455" s="73">
        <v>6623</v>
      </c>
      <c r="AA455" s="17">
        <v>5977</v>
      </c>
      <c r="AB455" s="17">
        <v>5616</v>
      </c>
      <c r="AC455" s="17">
        <v>5080</v>
      </c>
      <c r="AD455" s="17">
        <v>5129</v>
      </c>
      <c r="AE455" s="20">
        <v>4046</v>
      </c>
      <c r="AF455" s="70" t="str">
        <f t="shared" si="136"/>
        <v>6</v>
      </c>
      <c r="AG455" s="61" t="str">
        <f t="shared" si="137"/>
        <v>6</v>
      </c>
      <c r="AH455" s="61" t="str">
        <f t="shared" si="138"/>
        <v>6</v>
      </c>
      <c r="AI455" s="61" t="str">
        <f t="shared" si="139"/>
        <v>6</v>
      </c>
      <c r="AJ455" s="61" t="str">
        <f t="shared" si="140"/>
        <v>6</v>
      </c>
      <c r="AK455" s="62" t="str">
        <f t="shared" si="141"/>
        <v>7</v>
      </c>
      <c r="AL455" s="77">
        <f t="shared" si="142"/>
        <v>1.1545974928994551</v>
      </c>
      <c r="AM455" s="78">
        <f t="shared" si="143"/>
        <v>0.59395374943322377</v>
      </c>
      <c r="AN455" s="78">
        <f t="shared" si="144"/>
        <v>0.95441597570151626</v>
      </c>
      <c r="AO455" s="78">
        <f t="shared" si="145"/>
        <v>-9.5948408217253048E-2</v>
      </c>
      <c r="AP455" s="79">
        <f t="shared" si="146"/>
        <v>2.4001710439949226</v>
      </c>
      <c r="AQ455" s="1" t="str">
        <f t="shared" si="147"/>
        <v>Pampeana6</v>
      </c>
      <c r="AR455" s="1" t="str">
        <f t="shared" si="148"/>
        <v>Buenos Aires6</v>
      </c>
      <c r="AS455" s="1" t="str">
        <f t="shared" si="149"/>
        <v>Intermedias</v>
      </c>
      <c r="AT455" s="1" t="str">
        <f t="shared" si="150"/>
        <v>Pampeana</v>
      </c>
      <c r="AU455" s="1" t="str">
        <f t="shared" si="151"/>
        <v>IntermediasPampeana</v>
      </c>
    </row>
    <row r="456" spans="1:47" x14ac:dyDescent="0.25">
      <c r="A456" s="21" t="s">
        <v>329</v>
      </c>
      <c r="B456" s="18" t="s">
        <v>282</v>
      </c>
      <c r="C456" s="18" t="s">
        <v>276</v>
      </c>
      <c r="D456" s="3" t="str">
        <f>VLOOKUP(C456,Regiones!B$4:C$27,2)</f>
        <v>Centro</v>
      </c>
      <c r="E456" s="19"/>
      <c r="F456" s="19"/>
      <c r="G456" s="19"/>
      <c r="H456" s="19" t="s">
        <v>4</v>
      </c>
      <c r="I456" s="19" t="s">
        <v>203</v>
      </c>
      <c r="J456" s="19" t="s">
        <v>6</v>
      </c>
      <c r="K456" s="58"/>
      <c r="L456" s="52" t="s">
        <v>6</v>
      </c>
      <c r="M456" s="289">
        <v>10</v>
      </c>
      <c r="N456" s="281" t="str">
        <f t="shared" si="152"/>
        <v>F10</v>
      </c>
      <c r="O456" s="282" t="str">
        <f>VLOOKUP(N456,'Adicional - Op 1'!$A$3:$B$79,2)</f>
        <v>F</v>
      </c>
      <c r="P456" s="293" t="str">
        <f t="shared" si="153"/>
        <v>F</v>
      </c>
      <c r="Q456" s="294" t="str">
        <f t="shared" si="154"/>
        <v>F10</v>
      </c>
      <c r="R456" s="282" t="str">
        <f>IF(OR(Q456='Adicional - Op 2'!$A$6,Q456='Adicional - Op 2'!$A$7, Q456='Adicional - Op 2'!$A$8,Q456='Adicional - Op 2'!$A$9,Q456='Adicional - Op 2'!$A$10,Q456='Adicional - Op 2'!$A$11,Q456='Adicional - Op 2'!$A$12,Q456='Adicional - Op 2'!$A$13,Q456='Adicional - Op 2'!$A$14), "A", "")</f>
        <v/>
      </c>
      <c r="S456" s="282" t="str">
        <f>IF(OR(Q456='Adicional - Op 2'!$A$15,Q456='Adicional - Op 2'!$A$16,Q456='Adicional - Op 2'!$A$17,Q456='Adicional - Op 2'!$A$18,Q456='Adicional - Op 2'!$A$19,Q456='Adicional - Op 2'!$A$20,Q456='Adicional - Op 2'!$A$21,Q456='Adicional - Op 2'!$A$22,Q456='Adicional - Op 2'!$A$23,Q456='Adicional - Op 2'!$A$24,Q456='Adicional - Op 2'!$A$25,Q456='Adicional - Op 2'!$A$26,Q456='Adicional - Op 2'!$A$27,Q456='Adicional - Op 2'!$A$28,Q456='Adicional - Op 2'!$A$29,Q456='Adicional - Op 2'!$A$30),"B","")</f>
        <v/>
      </c>
      <c r="T456" s="282" t="str">
        <f>IF(OR(Q456='Adicional - Op 2'!$A$31,Q456='Adicional - Op 2'!$A$32,Q456='Adicional - Op 2'!$A$33,Q456='Adicional - Op 2'!$A$34),"C","")</f>
        <v/>
      </c>
      <c r="U456" s="282" t="str">
        <f>IF(OR(Q456='Adicional - Op 2'!$A$35,Q456='Adicional - Op 2'!$A$36,Q456='Adicional - Op 2'!$A$37),"D","")</f>
        <v/>
      </c>
      <c r="V456" s="282" t="str">
        <f>IF(OR(Q456='Adicional - Op 2'!$A$38,Q456='Adicional - Op 2'!$A$39,Q456='Adicional - Op 2'!$A$40,Q456='Adicional - Op 2'!$A$41,Q456='Adicional - Op 2'!$A$42,Q456='Adicional - Op 2'!$A$43),"E","")</f>
        <v/>
      </c>
      <c r="W456" s="282" t="str">
        <f>IF(OR(Q456='Adicional - Op 2'!$A$44,Q456='Adicional - Op 2'!$A$45),"F","")</f>
        <v>F</v>
      </c>
      <c r="X456" s="295" t="str">
        <f t="shared" si="155"/>
        <v>F</v>
      </c>
      <c r="Y456" s="296" t="str">
        <f>IF(P456=X456, "OK", MAL)</f>
        <v>OK</v>
      </c>
      <c r="Z456" s="73">
        <v>6620</v>
      </c>
      <c r="AA456" s="17">
        <v>5906</v>
      </c>
      <c r="AB456" s="17">
        <v>5165</v>
      </c>
      <c r="AC456" s="17">
        <v>4523</v>
      </c>
      <c r="AD456" s="17">
        <v>3568</v>
      </c>
      <c r="AE456" s="20">
        <v>3026</v>
      </c>
      <c r="AF456" s="70" t="str">
        <f t="shared" ref="AF456:AF519" si="156">IF(Z456="","",IF($D456="gba","GBA",IF(AND(Z456&gt;=1000000,Z456&lt;10000000),"1",IF(Z456&gt;=500000,"2",IF(Z456&gt;=100000,"3",IF(Z456&gt;=50000,"4",IF(Z456&gt;=10000,"5",IF(Z456&gt;=5000,"6","7"))))))))</f>
        <v>6</v>
      </c>
      <c r="AG456" s="61" t="str">
        <f t="shared" ref="AG456:AG519" si="157">IF(AA456="","",IF($D456="gba","GBA",IF(AND(AA456&gt;=1000000,AA456&lt;10000000),"1",IF(AA456&gt;=500000,"2",IF(AA456&gt;=100000,"3",IF(AA456&gt;=50000,"4",IF(AA456&gt;=10000,"5",IF(AA456&gt;=5000,"6","7"))))))))</f>
        <v>6</v>
      </c>
      <c r="AH456" s="61" t="str">
        <f t="shared" ref="AH456:AH519" si="158">IF(AB456="","",IF($D456="gba","GBA",IF(AND(AB456&gt;=1000000,AB456&lt;10000000),"1",IF(AB456&gt;=500000,"2",IF(AB456&gt;=100000,"3",IF(AB456&gt;=50000,"4",IF(AB456&gt;=10000,"5",IF(AB456&gt;=5000,"6","7"))))))))</f>
        <v>6</v>
      </c>
      <c r="AI456" s="61" t="str">
        <f t="shared" ref="AI456:AI519" si="159">IF(AC456="","",IF($D456="gba","GBA",IF(AND(AC456&gt;=1000000,AC456&lt;10000000),"1",IF(AC456&gt;=500000,"2",IF(AC456&gt;=100000,"3",IF(AC456&gt;=50000,"4",IF(AC456&gt;=10000,"5",IF(AC456&gt;=5000,"6","7"))))))))</f>
        <v>7</v>
      </c>
      <c r="AJ456" s="61" t="str">
        <f t="shared" ref="AJ456:AJ519" si="160">IF(AD456="","",IF($D456="gba","GBA",IF(AND(AD456&gt;=1000000,AD456&lt;10000000),"1",IF(AD456&gt;=500000,"2",IF(AD456&gt;=100000,"3",IF(AD456&gt;=50000,"4",IF(AD456&gt;=10000,"5",IF(AD456&gt;=5000,"6","7"))))))))</f>
        <v>7</v>
      </c>
      <c r="AK456" s="62" t="str">
        <f t="shared" ref="AK456:AK519" si="161">IF(AE456="","",IF($D456="gba","GBA",IF(AND(AE456&gt;=1000000,AE456&lt;10000000),"1",IF(AE456&gt;=500000,"2",IF(AE456&gt;=100000,"3",IF(AE456&gt;=50000,"4",IF(AE456&gt;=10000,"5",IF(AE456&gt;=5000,"6","7"))))))))</f>
        <v>7</v>
      </c>
      <c r="AL456" s="77">
        <f t="shared" ref="AL456:AL519" si="162">IF(OR(Z456="",AA456=""),"",RATE(8.94,,-AA456,Z456)*100)</f>
        <v>1.2847668576600506</v>
      </c>
      <c r="AM456" s="78">
        <f t="shared" ref="AM456:AM519" si="163">IF(OR(AA456="",AB456=""),"",RATE(10.52,,-AB456,AA456)*100)</f>
        <v>1.2825242816146027</v>
      </c>
      <c r="AN456" s="78">
        <f t="shared" ref="AN456:AN519" si="164">IF(OR(AB456="",AC456=""),"",RATE(10.56,,-AC456,AB456)*100)</f>
        <v>1.2648415081246598</v>
      </c>
      <c r="AO456" s="78">
        <f t="shared" ref="AO456:AO519" si="165">IF(OR(AC456="",AD456=""),"",RATE(10,,-AD456,AC456)*100)</f>
        <v>2.4000512984965447</v>
      </c>
      <c r="AP456" s="79">
        <f t="shared" ref="AP456:AP519" si="166">IF(OR(AD456="",AE456=""),"",RATE(10,,-AE456,AD456)*100)</f>
        <v>1.661284370844246</v>
      </c>
      <c r="AQ456" s="1" t="str">
        <f t="shared" ref="AQ456:AQ519" si="167">CONCATENATE(D456,AF456)</f>
        <v>Centro6</v>
      </c>
      <c r="AR456" s="1" t="str">
        <f t="shared" ref="AR456:AR519" si="168">CONCATENATE(C456,AF456)</f>
        <v>Córdoba6</v>
      </c>
      <c r="AS456" s="1" t="str">
        <f t="shared" ref="AS456:AS519" si="169">IF(AF456="GBA","GBA",IF(AF456&lt;"3","Grandes",IF(AF456="7","Pequeñas","Intermedias")))</f>
        <v>Intermedias</v>
      </c>
      <c r="AT456" s="1" t="str">
        <f t="shared" ref="AT456:AT519" si="170">IF(D456="GBA","GBA",IF(D456="Comahue","Comahue",IF(D456="Patagonia","Patagonia",IF(D456="Pampeana","Pampeana","Resto Extra Pampeana"))))</f>
        <v>Resto Extra Pampeana</v>
      </c>
      <c r="AU456" s="1" t="str">
        <f t="shared" si="151"/>
        <v>IntermediasResto Extra Pampeana</v>
      </c>
    </row>
    <row r="457" spans="1:47" x14ac:dyDescent="0.25">
      <c r="A457" s="5" t="s">
        <v>471</v>
      </c>
      <c r="B457" s="6" t="s">
        <v>468</v>
      </c>
      <c r="C457" s="6" t="s">
        <v>461</v>
      </c>
      <c r="D457" s="3" t="str">
        <f>VLOOKUP(C457,Regiones!B$4:C$27,2)</f>
        <v>Noreste</v>
      </c>
      <c r="E457" s="16"/>
      <c r="F457" s="16"/>
      <c r="G457" s="16"/>
      <c r="H457" s="16" t="s">
        <v>4</v>
      </c>
      <c r="I457" s="16" t="s">
        <v>203</v>
      </c>
      <c r="J457" s="16" t="s">
        <v>6</v>
      </c>
      <c r="K457" s="58"/>
      <c r="L457" s="4" t="s">
        <v>6</v>
      </c>
      <c r="M457" s="289">
        <v>10</v>
      </c>
      <c r="N457" s="281" t="str">
        <f t="shared" si="152"/>
        <v>F10</v>
      </c>
      <c r="O457" s="282" t="str">
        <f>VLOOKUP(N457,'Adicional - Op 1'!$A$3:$B$79,2)</f>
        <v>F</v>
      </c>
      <c r="P457" s="293" t="str">
        <f t="shared" si="153"/>
        <v>F</v>
      </c>
      <c r="Q457" s="294" t="str">
        <f t="shared" si="154"/>
        <v>F10</v>
      </c>
      <c r="R457" s="282" t="str">
        <f>IF(OR(Q457='Adicional - Op 2'!$A$6,Q457='Adicional - Op 2'!$A$7, Q457='Adicional - Op 2'!$A$8,Q457='Adicional - Op 2'!$A$9,Q457='Adicional - Op 2'!$A$10,Q457='Adicional - Op 2'!$A$11,Q457='Adicional - Op 2'!$A$12,Q457='Adicional - Op 2'!$A$13,Q457='Adicional - Op 2'!$A$14), "A", "")</f>
        <v/>
      </c>
      <c r="S457" s="282" t="str">
        <f>IF(OR(Q457='Adicional - Op 2'!$A$15,Q457='Adicional - Op 2'!$A$16,Q457='Adicional - Op 2'!$A$17,Q457='Adicional - Op 2'!$A$18,Q457='Adicional - Op 2'!$A$19,Q457='Adicional - Op 2'!$A$20,Q457='Adicional - Op 2'!$A$21,Q457='Adicional - Op 2'!$A$22,Q457='Adicional - Op 2'!$A$23,Q457='Adicional - Op 2'!$A$24,Q457='Adicional - Op 2'!$A$25,Q457='Adicional - Op 2'!$A$26,Q457='Adicional - Op 2'!$A$27,Q457='Adicional - Op 2'!$A$28,Q457='Adicional - Op 2'!$A$29,Q457='Adicional - Op 2'!$A$30),"B","")</f>
        <v/>
      </c>
      <c r="T457" s="282" t="str">
        <f>IF(OR(Q457='Adicional - Op 2'!$A$31,Q457='Adicional - Op 2'!$A$32,Q457='Adicional - Op 2'!$A$33,Q457='Adicional - Op 2'!$A$34),"C","")</f>
        <v/>
      </c>
      <c r="U457" s="282" t="str">
        <f>IF(OR(Q457='Adicional - Op 2'!$A$35,Q457='Adicional - Op 2'!$A$36,Q457='Adicional - Op 2'!$A$37),"D","")</f>
        <v/>
      </c>
      <c r="V457" s="282" t="str">
        <f>IF(OR(Q457='Adicional - Op 2'!$A$38,Q457='Adicional - Op 2'!$A$39,Q457='Adicional - Op 2'!$A$40,Q457='Adicional - Op 2'!$A$41,Q457='Adicional - Op 2'!$A$42,Q457='Adicional - Op 2'!$A$43),"E","")</f>
        <v/>
      </c>
      <c r="W457" s="282" t="str">
        <f>IF(OR(Q457='Adicional - Op 2'!$A$44,Q457='Adicional - Op 2'!$A$45),"F","")</f>
        <v>F</v>
      </c>
      <c r="X457" s="295" t="str">
        <f t="shared" si="155"/>
        <v>F</v>
      </c>
      <c r="Y457" s="296" t="str">
        <f>IF(P457=X457, "OK", MAL)</f>
        <v>OK</v>
      </c>
      <c r="Z457" s="73">
        <v>6615</v>
      </c>
      <c r="AA457" s="17">
        <v>5655</v>
      </c>
      <c r="AB457" s="17">
        <v>4803</v>
      </c>
      <c r="AC457" s="17">
        <v>4468</v>
      </c>
      <c r="AD457" s="17">
        <v>2752</v>
      </c>
      <c r="AE457" s="20">
        <v>1686</v>
      </c>
      <c r="AF457" s="70" t="str">
        <f t="shared" si="156"/>
        <v>6</v>
      </c>
      <c r="AG457" s="61" t="str">
        <f t="shared" si="157"/>
        <v>6</v>
      </c>
      <c r="AH457" s="61" t="str">
        <f t="shared" si="158"/>
        <v>7</v>
      </c>
      <c r="AI457" s="61" t="str">
        <f t="shared" si="159"/>
        <v>7</v>
      </c>
      <c r="AJ457" s="61" t="str">
        <f t="shared" si="160"/>
        <v>7</v>
      </c>
      <c r="AK457" s="62" t="str">
        <f t="shared" si="161"/>
        <v>7</v>
      </c>
      <c r="AL457" s="77">
        <f t="shared" si="162"/>
        <v>1.7693828455505669</v>
      </c>
      <c r="AM457" s="78">
        <f t="shared" si="163"/>
        <v>1.5643859185103637</v>
      </c>
      <c r="AN457" s="78">
        <f t="shared" si="164"/>
        <v>0.68700672793236228</v>
      </c>
      <c r="AO457" s="78">
        <f t="shared" si="165"/>
        <v>4.9654745316091962</v>
      </c>
      <c r="AP457" s="79">
        <f t="shared" si="166"/>
        <v>5.0217101414901402</v>
      </c>
      <c r="AQ457" s="1" t="str">
        <f t="shared" si="167"/>
        <v>Noreste6</v>
      </c>
      <c r="AR457" s="1" t="str">
        <f t="shared" si="168"/>
        <v>Formosa6</v>
      </c>
      <c r="AS457" s="1" t="str">
        <f t="shared" si="169"/>
        <v>Intermedias</v>
      </c>
      <c r="AT457" s="1" t="str">
        <f t="shared" si="170"/>
        <v>Resto Extra Pampeana</v>
      </c>
      <c r="AU457" s="1" t="str">
        <f t="shared" ref="AU457:AU520" si="171">IF(AS457="Pequeñas","Pequeñas",CONCATENATE(AS457,AT457))</f>
        <v>IntermediasResto Extra Pampeana</v>
      </c>
    </row>
    <row r="458" spans="1:47" x14ac:dyDescent="0.25">
      <c r="A458" s="5" t="s">
        <v>1403</v>
      </c>
      <c r="B458" s="6" t="s">
        <v>135</v>
      </c>
      <c r="C458" s="6" t="s">
        <v>36</v>
      </c>
      <c r="D458" s="3" t="str">
        <f>VLOOKUP(C458,Regiones!B$4:C$27,2)</f>
        <v>Pampeana</v>
      </c>
      <c r="E458" s="16"/>
      <c r="F458" s="16"/>
      <c r="G458" s="16"/>
      <c r="H458" s="16"/>
      <c r="I458" s="16" t="s">
        <v>203</v>
      </c>
      <c r="J458" s="16" t="s">
        <v>6</v>
      </c>
      <c r="K458" s="58"/>
      <c r="L458" s="4" t="s">
        <v>6</v>
      </c>
      <c r="M458" s="289">
        <v>10</v>
      </c>
      <c r="N458" s="281" t="str">
        <f t="shared" si="152"/>
        <v>F10</v>
      </c>
      <c r="O458" s="282" t="str">
        <f>VLOOKUP(N458,'Adicional - Op 1'!$A$3:$B$79,2)</f>
        <v>F</v>
      </c>
      <c r="P458" s="293" t="str">
        <f t="shared" si="153"/>
        <v>F</v>
      </c>
      <c r="Q458" s="294" t="str">
        <f t="shared" si="154"/>
        <v>F10</v>
      </c>
      <c r="R458" s="282" t="str">
        <f>IF(OR(Q458='Adicional - Op 2'!$A$6,Q458='Adicional - Op 2'!$A$7, Q458='Adicional - Op 2'!$A$8,Q458='Adicional - Op 2'!$A$9,Q458='Adicional - Op 2'!$A$10,Q458='Adicional - Op 2'!$A$11,Q458='Adicional - Op 2'!$A$12,Q458='Adicional - Op 2'!$A$13,Q458='Adicional - Op 2'!$A$14), "A", "")</f>
        <v/>
      </c>
      <c r="S458" s="282" t="str">
        <f>IF(OR(Q458='Adicional - Op 2'!$A$15,Q458='Adicional - Op 2'!$A$16,Q458='Adicional - Op 2'!$A$17,Q458='Adicional - Op 2'!$A$18,Q458='Adicional - Op 2'!$A$19,Q458='Adicional - Op 2'!$A$20,Q458='Adicional - Op 2'!$A$21,Q458='Adicional - Op 2'!$A$22,Q458='Adicional - Op 2'!$A$23,Q458='Adicional - Op 2'!$A$24,Q458='Adicional - Op 2'!$A$25,Q458='Adicional - Op 2'!$A$26,Q458='Adicional - Op 2'!$A$27,Q458='Adicional - Op 2'!$A$28,Q458='Adicional - Op 2'!$A$29,Q458='Adicional - Op 2'!$A$30),"B","")</f>
        <v/>
      </c>
      <c r="T458" s="282" t="str">
        <f>IF(OR(Q458='Adicional - Op 2'!$A$31,Q458='Adicional - Op 2'!$A$32,Q458='Adicional - Op 2'!$A$33,Q458='Adicional - Op 2'!$A$34),"C","")</f>
        <v/>
      </c>
      <c r="U458" s="282" t="str">
        <f>IF(OR(Q458='Adicional - Op 2'!$A$35,Q458='Adicional - Op 2'!$A$36,Q458='Adicional - Op 2'!$A$37),"D","")</f>
        <v/>
      </c>
      <c r="V458" s="282" t="str">
        <f>IF(OR(Q458='Adicional - Op 2'!$A$38,Q458='Adicional - Op 2'!$A$39,Q458='Adicional - Op 2'!$A$40,Q458='Adicional - Op 2'!$A$41,Q458='Adicional - Op 2'!$A$42,Q458='Adicional - Op 2'!$A$43),"E","")</f>
        <v/>
      </c>
      <c r="W458" s="282" t="str">
        <f>IF(OR(Q458='Adicional - Op 2'!$A$44,Q458='Adicional - Op 2'!$A$45),"F","")</f>
        <v>F</v>
      </c>
      <c r="X458" s="295" t="str">
        <f t="shared" si="155"/>
        <v>F</v>
      </c>
      <c r="Y458" s="296" t="str">
        <f>IF(P458=X458, "OK", MAL)</f>
        <v>OK</v>
      </c>
      <c r="Z458" s="73">
        <v>6611</v>
      </c>
      <c r="AA458" s="17">
        <v>6320</v>
      </c>
      <c r="AB458" s="17">
        <v>5760</v>
      </c>
      <c r="AC458" s="17">
        <v>4538</v>
      </c>
      <c r="AD458" s="17">
        <v>3746</v>
      </c>
      <c r="AE458" s="20">
        <v>3660</v>
      </c>
      <c r="AF458" s="70" t="str">
        <f t="shared" si="156"/>
        <v>6</v>
      </c>
      <c r="AG458" s="61" t="str">
        <f t="shared" si="157"/>
        <v>6</v>
      </c>
      <c r="AH458" s="61" t="str">
        <f t="shared" si="158"/>
        <v>6</v>
      </c>
      <c r="AI458" s="61" t="str">
        <f t="shared" si="159"/>
        <v>7</v>
      </c>
      <c r="AJ458" s="61" t="str">
        <f t="shared" si="160"/>
        <v>7</v>
      </c>
      <c r="AK458" s="62" t="str">
        <f t="shared" si="161"/>
        <v>7</v>
      </c>
      <c r="AL458" s="77">
        <f t="shared" si="162"/>
        <v>0.50480139633873466</v>
      </c>
      <c r="AM458" s="78">
        <f t="shared" si="163"/>
        <v>0.88585632894603306</v>
      </c>
      <c r="AN458" s="78">
        <f t="shared" si="164"/>
        <v>2.2837466927035361</v>
      </c>
      <c r="AO458" s="78">
        <f t="shared" si="165"/>
        <v>1.9364891764960119</v>
      </c>
      <c r="AP458" s="79">
        <f t="shared" si="166"/>
        <v>0.23252448593019001</v>
      </c>
      <c r="AQ458" s="1" t="str">
        <f t="shared" si="167"/>
        <v>Pampeana6</v>
      </c>
      <c r="AR458" s="1" t="str">
        <f t="shared" si="168"/>
        <v>Buenos Aires6</v>
      </c>
      <c r="AS458" s="1" t="str">
        <f t="shared" si="169"/>
        <v>Intermedias</v>
      </c>
      <c r="AT458" s="1" t="str">
        <f t="shared" si="170"/>
        <v>Pampeana</v>
      </c>
      <c r="AU458" s="1" t="str">
        <f t="shared" si="171"/>
        <v>IntermediasPampeana</v>
      </c>
    </row>
    <row r="459" spans="1:47" x14ac:dyDescent="0.25">
      <c r="A459" s="60" t="s">
        <v>520</v>
      </c>
      <c r="B459" s="9" t="s">
        <v>520</v>
      </c>
      <c r="C459" s="9" t="s">
        <v>506</v>
      </c>
      <c r="D459" s="3" t="str">
        <f>VLOOKUP(C459,Regiones!B$4:C$27,2)</f>
        <v>Noroeste</v>
      </c>
      <c r="E459" s="10"/>
      <c r="F459" s="10"/>
      <c r="G459" s="10"/>
      <c r="H459" s="10" t="s">
        <v>4</v>
      </c>
      <c r="I459" s="10" t="s">
        <v>203</v>
      </c>
      <c r="J459" s="10" t="s">
        <v>6</v>
      </c>
      <c r="K459" s="58"/>
      <c r="L459" s="11" t="s">
        <v>6</v>
      </c>
      <c r="M459" s="289">
        <v>10</v>
      </c>
      <c r="N459" s="281" t="str">
        <f t="shared" si="152"/>
        <v>F10</v>
      </c>
      <c r="O459" s="282" t="str">
        <f>VLOOKUP(N459,'Adicional - Op 1'!$A$3:$B$79,2)</f>
        <v>F</v>
      </c>
      <c r="P459" s="293" t="str">
        <f t="shared" si="153"/>
        <v>F</v>
      </c>
      <c r="Q459" s="294" t="str">
        <f t="shared" si="154"/>
        <v>F10</v>
      </c>
      <c r="R459" s="282" t="str">
        <f>IF(OR(Q459='Adicional - Op 2'!$A$6,Q459='Adicional - Op 2'!$A$7, Q459='Adicional - Op 2'!$A$8,Q459='Adicional - Op 2'!$A$9,Q459='Adicional - Op 2'!$A$10,Q459='Adicional - Op 2'!$A$11,Q459='Adicional - Op 2'!$A$12,Q459='Adicional - Op 2'!$A$13,Q459='Adicional - Op 2'!$A$14), "A", "")</f>
        <v/>
      </c>
      <c r="S459" s="282" t="str">
        <f>IF(OR(Q459='Adicional - Op 2'!$A$15,Q459='Adicional - Op 2'!$A$16,Q459='Adicional - Op 2'!$A$17,Q459='Adicional - Op 2'!$A$18,Q459='Adicional - Op 2'!$A$19,Q459='Adicional - Op 2'!$A$20,Q459='Adicional - Op 2'!$A$21,Q459='Adicional - Op 2'!$A$22,Q459='Adicional - Op 2'!$A$23,Q459='Adicional - Op 2'!$A$24,Q459='Adicional - Op 2'!$A$25,Q459='Adicional - Op 2'!$A$26,Q459='Adicional - Op 2'!$A$27,Q459='Adicional - Op 2'!$A$28,Q459='Adicional - Op 2'!$A$29,Q459='Adicional - Op 2'!$A$30),"B","")</f>
        <v/>
      </c>
      <c r="T459" s="282" t="str">
        <f>IF(OR(Q459='Adicional - Op 2'!$A$31,Q459='Adicional - Op 2'!$A$32,Q459='Adicional - Op 2'!$A$33,Q459='Adicional - Op 2'!$A$34),"C","")</f>
        <v/>
      </c>
      <c r="U459" s="282" t="str">
        <f>IF(OR(Q459='Adicional - Op 2'!$A$35,Q459='Adicional - Op 2'!$A$36,Q459='Adicional - Op 2'!$A$37),"D","")</f>
        <v/>
      </c>
      <c r="V459" s="282" t="str">
        <f>IF(OR(Q459='Adicional - Op 2'!$A$38,Q459='Adicional - Op 2'!$A$39,Q459='Adicional - Op 2'!$A$40,Q459='Adicional - Op 2'!$A$41,Q459='Adicional - Op 2'!$A$42,Q459='Adicional - Op 2'!$A$43),"E","")</f>
        <v/>
      </c>
      <c r="W459" s="282" t="str">
        <f>IF(OR(Q459='Adicional - Op 2'!$A$44,Q459='Adicional - Op 2'!$A$45),"F","")</f>
        <v>F</v>
      </c>
      <c r="X459" s="295" t="str">
        <f t="shared" si="155"/>
        <v>F</v>
      </c>
      <c r="Y459" s="296" t="str">
        <f>IF(P459=X459, "OK", MAL)</f>
        <v>OK</v>
      </c>
      <c r="Z459" s="74">
        <v>6578</v>
      </c>
      <c r="AA459" s="12">
        <v>5637</v>
      </c>
      <c r="AB459" s="12">
        <v>4107</v>
      </c>
      <c r="AC459" s="12">
        <v>2046</v>
      </c>
      <c r="AD459" s="12">
        <v>1516</v>
      </c>
      <c r="AE459" s="13">
        <v>1709</v>
      </c>
      <c r="AF459" s="70" t="str">
        <f t="shared" si="156"/>
        <v>6</v>
      </c>
      <c r="AG459" s="61" t="str">
        <f t="shared" si="157"/>
        <v>6</v>
      </c>
      <c r="AH459" s="61" t="str">
        <f t="shared" si="158"/>
        <v>7</v>
      </c>
      <c r="AI459" s="61" t="str">
        <f t="shared" si="159"/>
        <v>7</v>
      </c>
      <c r="AJ459" s="61" t="str">
        <f t="shared" si="160"/>
        <v>7</v>
      </c>
      <c r="AK459" s="62" t="str">
        <f t="shared" si="161"/>
        <v>7</v>
      </c>
      <c r="AL459" s="77">
        <f t="shared" si="162"/>
        <v>1.7418274582223958</v>
      </c>
      <c r="AM459" s="78">
        <f t="shared" si="163"/>
        <v>3.0558287350045328</v>
      </c>
      <c r="AN459" s="78">
        <f t="shared" si="164"/>
        <v>6.8211155912699075</v>
      </c>
      <c r="AO459" s="78">
        <f t="shared" si="165"/>
        <v>3.0435097735509506</v>
      </c>
      <c r="AP459" s="79">
        <f t="shared" si="166"/>
        <v>-1.1911797754729305</v>
      </c>
      <c r="AQ459" s="1" t="str">
        <f t="shared" si="167"/>
        <v>Noroeste6</v>
      </c>
      <c r="AR459" s="1" t="str">
        <f t="shared" si="168"/>
        <v>Tucumán6</v>
      </c>
      <c r="AS459" s="1" t="str">
        <f t="shared" si="169"/>
        <v>Intermedias</v>
      </c>
      <c r="AT459" s="1" t="str">
        <f t="shared" si="170"/>
        <v>Resto Extra Pampeana</v>
      </c>
      <c r="AU459" s="1" t="str">
        <f t="shared" si="171"/>
        <v>IntermediasResto Extra Pampeana</v>
      </c>
    </row>
    <row r="460" spans="1:47" x14ac:dyDescent="0.25">
      <c r="A460" s="5" t="s">
        <v>417</v>
      </c>
      <c r="B460" s="6" t="s">
        <v>417</v>
      </c>
      <c r="C460" s="6" t="s">
        <v>396</v>
      </c>
      <c r="D460" s="3" t="str">
        <f>VLOOKUP(C460,Regiones!B$4:C$27,2)</f>
        <v>Noreste</v>
      </c>
      <c r="E460" s="16"/>
      <c r="F460" s="16"/>
      <c r="G460" s="16"/>
      <c r="H460" s="16" t="s">
        <v>4</v>
      </c>
      <c r="I460" s="16" t="s">
        <v>203</v>
      </c>
      <c r="J460" s="16" t="s">
        <v>6</v>
      </c>
      <c r="K460" s="58"/>
      <c r="L460" s="4" t="s">
        <v>6</v>
      </c>
      <c r="M460" s="289">
        <v>10</v>
      </c>
      <c r="N460" s="281" t="str">
        <f t="shared" si="152"/>
        <v>F10</v>
      </c>
      <c r="O460" s="282" t="str">
        <f>VLOOKUP(N460,'Adicional - Op 1'!$A$3:$B$79,2)</f>
        <v>F</v>
      </c>
      <c r="P460" s="293" t="str">
        <f t="shared" si="153"/>
        <v>F</v>
      </c>
      <c r="Q460" s="294" t="str">
        <f t="shared" si="154"/>
        <v>F10</v>
      </c>
      <c r="R460" s="282" t="str">
        <f>IF(OR(Q460='Adicional - Op 2'!$A$6,Q460='Adicional - Op 2'!$A$7, Q460='Adicional - Op 2'!$A$8,Q460='Adicional - Op 2'!$A$9,Q460='Adicional - Op 2'!$A$10,Q460='Adicional - Op 2'!$A$11,Q460='Adicional - Op 2'!$A$12,Q460='Adicional - Op 2'!$A$13,Q460='Adicional - Op 2'!$A$14), "A", "")</f>
        <v/>
      </c>
      <c r="S460" s="282" t="str">
        <f>IF(OR(Q460='Adicional - Op 2'!$A$15,Q460='Adicional - Op 2'!$A$16,Q460='Adicional - Op 2'!$A$17,Q460='Adicional - Op 2'!$A$18,Q460='Adicional - Op 2'!$A$19,Q460='Adicional - Op 2'!$A$20,Q460='Adicional - Op 2'!$A$21,Q460='Adicional - Op 2'!$A$22,Q460='Adicional - Op 2'!$A$23,Q460='Adicional - Op 2'!$A$24,Q460='Adicional - Op 2'!$A$25,Q460='Adicional - Op 2'!$A$26,Q460='Adicional - Op 2'!$A$27,Q460='Adicional - Op 2'!$A$28,Q460='Adicional - Op 2'!$A$29,Q460='Adicional - Op 2'!$A$30),"B","")</f>
        <v/>
      </c>
      <c r="T460" s="282" t="str">
        <f>IF(OR(Q460='Adicional - Op 2'!$A$31,Q460='Adicional - Op 2'!$A$32,Q460='Adicional - Op 2'!$A$33,Q460='Adicional - Op 2'!$A$34),"C","")</f>
        <v/>
      </c>
      <c r="U460" s="282" t="str">
        <f>IF(OR(Q460='Adicional - Op 2'!$A$35,Q460='Adicional - Op 2'!$A$36,Q460='Adicional - Op 2'!$A$37),"D","")</f>
        <v/>
      </c>
      <c r="V460" s="282" t="str">
        <f>IF(OR(Q460='Adicional - Op 2'!$A$38,Q460='Adicional - Op 2'!$A$39,Q460='Adicional - Op 2'!$A$40,Q460='Adicional - Op 2'!$A$41,Q460='Adicional - Op 2'!$A$42,Q460='Adicional - Op 2'!$A$43),"E","")</f>
        <v/>
      </c>
      <c r="W460" s="282" t="str">
        <f>IF(OR(Q460='Adicional - Op 2'!$A$44,Q460='Adicional - Op 2'!$A$45),"F","")</f>
        <v>F</v>
      </c>
      <c r="X460" s="295" t="str">
        <f t="shared" si="155"/>
        <v>F</v>
      </c>
      <c r="Y460" s="296" t="str">
        <f>IF(P460=X460, "OK", MAL)</f>
        <v>OK</v>
      </c>
      <c r="Z460" s="73">
        <v>6562</v>
      </c>
      <c r="AA460" s="17">
        <v>6084</v>
      </c>
      <c r="AB460" s="17">
        <v>4639</v>
      </c>
      <c r="AC460" s="17">
        <v>3269</v>
      </c>
      <c r="AD460" s="17">
        <v>2327</v>
      </c>
      <c r="AE460" s="20">
        <v>1612</v>
      </c>
      <c r="AF460" s="70" t="str">
        <f t="shared" si="156"/>
        <v>6</v>
      </c>
      <c r="AG460" s="61" t="str">
        <f t="shared" si="157"/>
        <v>6</v>
      </c>
      <c r="AH460" s="61" t="str">
        <f t="shared" si="158"/>
        <v>7</v>
      </c>
      <c r="AI460" s="61" t="str">
        <f t="shared" si="159"/>
        <v>7</v>
      </c>
      <c r="AJ460" s="61" t="str">
        <f t="shared" si="160"/>
        <v>7</v>
      </c>
      <c r="AK460" s="62" t="str">
        <f t="shared" si="161"/>
        <v>7</v>
      </c>
      <c r="AL460" s="77">
        <f t="shared" si="162"/>
        <v>0.84959613984773341</v>
      </c>
      <c r="AM460" s="78">
        <f t="shared" si="163"/>
        <v>2.6111076640197379</v>
      </c>
      <c r="AN460" s="78">
        <f t="shared" si="164"/>
        <v>3.3700757351513309</v>
      </c>
      <c r="AO460" s="78">
        <f t="shared" si="165"/>
        <v>3.4574699947456558</v>
      </c>
      <c r="AP460" s="79">
        <f t="shared" si="166"/>
        <v>3.7392573371730506</v>
      </c>
      <c r="AQ460" s="1" t="str">
        <f t="shared" si="167"/>
        <v>Noreste6</v>
      </c>
      <c r="AR460" s="1" t="str">
        <f t="shared" si="168"/>
        <v>Corrientes6</v>
      </c>
      <c r="AS460" s="1" t="str">
        <f t="shared" si="169"/>
        <v>Intermedias</v>
      </c>
      <c r="AT460" s="1" t="str">
        <f t="shared" si="170"/>
        <v>Resto Extra Pampeana</v>
      </c>
      <c r="AU460" s="1" t="str">
        <f t="shared" si="171"/>
        <v>IntermediasResto Extra Pampeana</v>
      </c>
    </row>
    <row r="461" spans="1:47" x14ac:dyDescent="0.25">
      <c r="A461" s="5" t="s">
        <v>142</v>
      </c>
      <c r="B461" s="6" t="s">
        <v>142</v>
      </c>
      <c r="C461" s="6" t="s">
        <v>36</v>
      </c>
      <c r="D461" s="3" t="str">
        <f>VLOOKUP(C461,Regiones!B$4:C$27,2)</f>
        <v>Pampeana</v>
      </c>
      <c r="E461" s="16"/>
      <c r="F461" s="16"/>
      <c r="G461" s="16"/>
      <c r="H461" s="16"/>
      <c r="I461" s="16" t="s">
        <v>203</v>
      </c>
      <c r="J461" s="16" t="s">
        <v>6</v>
      </c>
      <c r="K461" s="58"/>
      <c r="L461" s="4" t="s">
        <v>6</v>
      </c>
      <c r="M461" s="289">
        <v>10</v>
      </c>
      <c r="N461" s="281" t="str">
        <f t="shared" si="152"/>
        <v>F10</v>
      </c>
      <c r="O461" s="282" t="str">
        <f>VLOOKUP(N461,'Adicional - Op 1'!$A$3:$B$79,2)</f>
        <v>F</v>
      </c>
      <c r="P461" s="293" t="str">
        <f t="shared" si="153"/>
        <v>F</v>
      </c>
      <c r="Q461" s="294" t="str">
        <f t="shared" si="154"/>
        <v>F10</v>
      </c>
      <c r="R461" s="282" t="str">
        <f>IF(OR(Q461='Adicional - Op 2'!$A$6,Q461='Adicional - Op 2'!$A$7, Q461='Adicional - Op 2'!$A$8,Q461='Adicional - Op 2'!$A$9,Q461='Adicional - Op 2'!$A$10,Q461='Adicional - Op 2'!$A$11,Q461='Adicional - Op 2'!$A$12,Q461='Adicional - Op 2'!$A$13,Q461='Adicional - Op 2'!$A$14), "A", "")</f>
        <v/>
      </c>
      <c r="S461" s="282" t="str">
        <f>IF(OR(Q461='Adicional - Op 2'!$A$15,Q461='Adicional - Op 2'!$A$16,Q461='Adicional - Op 2'!$A$17,Q461='Adicional - Op 2'!$A$18,Q461='Adicional - Op 2'!$A$19,Q461='Adicional - Op 2'!$A$20,Q461='Adicional - Op 2'!$A$21,Q461='Adicional - Op 2'!$A$22,Q461='Adicional - Op 2'!$A$23,Q461='Adicional - Op 2'!$A$24,Q461='Adicional - Op 2'!$A$25,Q461='Adicional - Op 2'!$A$26,Q461='Adicional - Op 2'!$A$27,Q461='Adicional - Op 2'!$A$28,Q461='Adicional - Op 2'!$A$29,Q461='Adicional - Op 2'!$A$30),"B","")</f>
        <v/>
      </c>
      <c r="T461" s="282" t="str">
        <f>IF(OR(Q461='Adicional - Op 2'!$A$31,Q461='Adicional - Op 2'!$A$32,Q461='Adicional - Op 2'!$A$33,Q461='Adicional - Op 2'!$A$34),"C","")</f>
        <v/>
      </c>
      <c r="U461" s="282" t="str">
        <f>IF(OR(Q461='Adicional - Op 2'!$A$35,Q461='Adicional - Op 2'!$A$36,Q461='Adicional - Op 2'!$A$37),"D","")</f>
        <v/>
      </c>
      <c r="V461" s="282" t="str">
        <f>IF(OR(Q461='Adicional - Op 2'!$A$38,Q461='Adicional - Op 2'!$A$39,Q461='Adicional - Op 2'!$A$40,Q461='Adicional - Op 2'!$A$41,Q461='Adicional - Op 2'!$A$42,Q461='Adicional - Op 2'!$A$43),"E","")</f>
        <v/>
      </c>
      <c r="W461" s="282" t="str">
        <f>IF(OR(Q461='Adicional - Op 2'!$A$44,Q461='Adicional - Op 2'!$A$45),"F","")</f>
        <v>F</v>
      </c>
      <c r="X461" s="295" t="str">
        <f t="shared" si="155"/>
        <v>F</v>
      </c>
      <c r="Y461" s="296" t="str">
        <f>IF(P461=X461, "OK", MAL)</f>
        <v>OK</v>
      </c>
      <c r="Z461" s="73">
        <v>6557</v>
      </c>
      <c r="AA461" s="17">
        <v>6154</v>
      </c>
      <c r="AB461" s="17">
        <v>5713</v>
      </c>
      <c r="AC461" s="17">
        <v>3373</v>
      </c>
      <c r="AD461" s="17">
        <v>3566</v>
      </c>
      <c r="AE461" s="20">
        <v>3431</v>
      </c>
      <c r="AF461" s="70" t="str">
        <f t="shared" si="156"/>
        <v>6</v>
      </c>
      <c r="AG461" s="61" t="str">
        <f t="shared" si="157"/>
        <v>6</v>
      </c>
      <c r="AH461" s="61" t="str">
        <f t="shared" si="158"/>
        <v>6</v>
      </c>
      <c r="AI461" s="61" t="str">
        <f t="shared" si="159"/>
        <v>7</v>
      </c>
      <c r="AJ461" s="61" t="str">
        <f t="shared" si="160"/>
        <v>7</v>
      </c>
      <c r="AK461" s="62" t="str">
        <f t="shared" si="161"/>
        <v>7</v>
      </c>
      <c r="AL461" s="77">
        <f t="shared" si="162"/>
        <v>0.71204098829838181</v>
      </c>
      <c r="AM461" s="78">
        <f t="shared" si="163"/>
        <v>0.70932897235263692</v>
      </c>
      <c r="AN461" s="78">
        <f t="shared" si="164"/>
        <v>5.1165747930906438</v>
      </c>
      <c r="AO461" s="78">
        <f t="shared" si="165"/>
        <v>-0.5548744867325992</v>
      </c>
      <c r="AP461" s="79">
        <f t="shared" si="166"/>
        <v>0.38667321496377238</v>
      </c>
      <c r="AQ461" s="1" t="str">
        <f t="shared" si="167"/>
        <v>Pampeana6</v>
      </c>
      <c r="AR461" s="1" t="str">
        <f t="shared" si="168"/>
        <v>Buenos Aires6</v>
      </c>
      <c r="AS461" s="1" t="str">
        <f t="shared" si="169"/>
        <v>Intermedias</v>
      </c>
      <c r="AT461" s="1" t="str">
        <f t="shared" si="170"/>
        <v>Pampeana</v>
      </c>
      <c r="AU461" s="1" t="str">
        <f t="shared" si="171"/>
        <v>IntermediasPampeana</v>
      </c>
    </row>
    <row r="462" spans="1:47" x14ac:dyDescent="0.25">
      <c r="A462" s="60" t="s">
        <v>620</v>
      </c>
      <c r="B462" s="9" t="s">
        <v>616</v>
      </c>
      <c r="C462" s="9" t="s">
        <v>604</v>
      </c>
      <c r="D462" s="3" t="str">
        <f>VLOOKUP(C462,Regiones!B$4:C$27,2)</f>
        <v>Noreste</v>
      </c>
      <c r="E462" s="10"/>
      <c r="F462" s="10"/>
      <c r="G462" s="10"/>
      <c r="H462" s="44"/>
      <c r="J462" s="10" t="s">
        <v>6</v>
      </c>
      <c r="K462" s="10">
        <v>10</v>
      </c>
      <c r="L462" s="11" t="s">
        <v>6</v>
      </c>
      <c r="M462" s="289">
        <v>10</v>
      </c>
      <c r="N462" s="281" t="str">
        <f t="shared" si="152"/>
        <v>F10</v>
      </c>
      <c r="O462" s="282" t="str">
        <f>VLOOKUP(N462,'Adicional - Op 1'!$A$3:$B$79,2)</f>
        <v>F</v>
      </c>
      <c r="P462" s="293" t="str">
        <f t="shared" si="153"/>
        <v>F</v>
      </c>
      <c r="Q462" s="294" t="str">
        <f t="shared" si="154"/>
        <v>F10</v>
      </c>
      <c r="R462" s="282" t="str">
        <f>IF(OR(Q462='Adicional - Op 2'!$A$6,Q462='Adicional - Op 2'!$A$7, Q462='Adicional - Op 2'!$A$8,Q462='Adicional - Op 2'!$A$9,Q462='Adicional - Op 2'!$A$10,Q462='Adicional - Op 2'!$A$11,Q462='Adicional - Op 2'!$A$12,Q462='Adicional - Op 2'!$A$13,Q462='Adicional - Op 2'!$A$14), "A", "")</f>
        <v/>
      </c>
      <c r="S462" s="282" t="str">
        <f>IF(OR(Q462='Adicional - Op 2'!$A$15,Q462='Adicional - Op 2'!$A$16,Q462='Adicional - Op 2'!$A$17,Q462='Adicional - Op 2'!$A$18,Q462='Adicional - Op 2'!$A$19,Q462='Adicional - Op 2'!$A$20,Q462='Adicional - Op 2'!$A$21,Q462='Adicional - Op 2'!$A$22,Q462='Adicional - Op 2'!$A$23,Q462='Adicional - Op 2'!$A$24,Q462='Adicional - Op 2'!$A$25,Q462='Adicional - Op 2'!$A$26,Q462='Adicional - Op 2'!$A$27,Q462='Adicional - Op 2'!$A$28,Q462='Adicional - Op 2'!$A$29,Q462='Adicional - Op 2'!$A$30),"B","")</f>
        <v/>
      </c>
      <c r="T462" s="282" t="str">
        <f>IF(OR(Q462='Adicional - Op 2'!$A$31,Q462='Adicional - Op 2'!$A$32,Q462='Adicional - Op 2'!$A$33,Q462='Adicional - Op 2'!$A$34),"C","")</f>
        <v/>
      </c>
      <c r="U462" s="282" t="str">
        <f>IF(OR(Q462='Adicional - Op 2'!$A$35,Q462='Adicional - Op 2'!$A$36,Q462='Adicional - Op 2'!$A$37),"D","")</f>
        <v/>
      </c>
      <c r="V462" s="282" t="str">
        <f>IF(OR(Q462='Adicional - Op 2'!$A$38,Q462='Adicional - Op 2'!$A$39,Q462='Adicional - Op 2'!$A$40,Q462='Adicional - Op 2'!$A$41,Q462='Adicional - Op 2'!$A$42,Q462='Adicional - Op 2'!$A$43),"E","")</f>
        <v/>
      </c>
      <c r="W462" s="282" t="str">
        <f>IF(OR(Q462='Adicional - Op 2'!$A$44,Q462='Adicional - Op 2'!$A$45),"F","")</f>
        <v>F</v>
      </c>
      <c r="X462" s="295" t="str">
        <f t="shared" si="155"/>
        <v>F</v>
      </c>
      <c r="Y462" s="296" t="str">
        <f>IF(P462=X462, "OK", MAL)</f>
        <v>OK</v>
      </c>
      <c r="Z462" s="74">
        <v>6547</v>
      </c>
      <c r="AA462" s="12">
        <v>5293</v>
      </c>
      <c r="AB462" s="12">
        <v>3923</v>
      </c>
      <c r="AC462" s="12">
        <v>2777</v>
      </c>
      <c r="AD462" s="12">
        <v>1152</v>
      </c>
      <c r="AE462" s="13">
        <v>1362</v>
      </c>
      <c r="AF462" s="70" t="str">
        <f t="shared" si="156"/>
        <v>6</v>
      </c>
      <c r="AG462" s="61" t="str">
        <f t="shared" si="157"/>
        <v>6</v>
      </c>
      <c r="AH462" s="61" t="str">
        <f t="shared" si="158"/>
        <v>7</v>
      </c>
      <c r="AI462" s="61" t="str">
        <f t="shared" si="159"/>
        <v>7</v>
      </c>
      <c r="AJ462" s="61" t="str">
        <f t="shared" si="160"/>
        <v>7</v>
      </c>
      <c r="AK462" s="62" t="str">
        <f t="shared" si="161"/>
        <v>7</v>
      </c>
      <c r="AL462" s="77">
        <f t="shared" si="162"/>
        <v>2.4068267639340375</v>
      </c>
      <c r="AM462" s="78">
        <f t="shared" si="163"/>
        <v>2.888150354238614</v>
      </c>
      <c r="AN462" s="78">
        <f t="shared" si="164"/>
        <v>3.3257492766692898</v>
      </c>
      <c r="AO462" s="78">
        <f t="shared" si="165"/>
        <v>9.1974106019927735</v>
      </c>
      <c r="AP462" s="79">
        <f t="shared" si="166"/>
        <v>-1.6606038589491068</v>
      </c>
      <c r="AQ462" s="1" t="str">
        <f t="shared" si="167"/>
        <v>Noreste6</v>
      </c>
      <c r="AR462" s="1" t="str">
        <f t="shared" si="168"/>
        <v>Misiones6</v>
      </c>
      <c r="AS462" s="1" t="str">
        <f t="shared" si="169"/>
        <v>Intermedias</v>
      </c>
      <c r="AT462" s="1" t="str">
        <f t="shared" si="170"/>
        <v>Resto Extra Pampeana</v>
      </c>
      <c r="AU462" s="1" t="str">
        <f t="shared" si="171"/>
        <v>IntermediasResto Extra Pampeana</v>
      </c>
    </row>
    <row r="463" spans="1:47" x14ac:dyDescent="0.25">
      <c r="A463" s="5" t="s">
        <v>143</v>
      </c>
      <c r="B463" s="6" t="s">
        <v>144</v>
      </c>
      <c r="C463" s="6" t="s">
        <v>36</v>
      </c>
      <c r="D463" s="3" t="str">
        <f>VLOOKUP(C463,Regiones!B$4:C$27,2)</f>
        <v>Pampeana</v>
      </c>
      <c r="E463" s="16"/>
      <c r="F463" s="16"/>
      <c r="G463" s="16"/>
      <c r="H463" s="16"/>
      <c r="I463" s="16" t="s">
        <v>203</v>
      </c>
      <c r="J463" s="16" t="s">
        <v>6</v>
      </c>
      <c r="K463" s="58"/>
      <c r="L463" s="4" t="s">
        <v>6</v>
      </c>
      <c r="M463" s="289">
        <v>10</v>
      </c>
      <c r="N463" s="281" t="str">
        <f t="shared" si="152"/>
        <v>F10</v>
      </c>
      <c r="O463" s="282" t="str">
        <f>VLOOKUP(N463,'Adicional - Op 1'!$A$3:$B$79,2)</f>
        <v>F</v>
      </c>
      <c r="P463" s="293" t="str">
        <f t="shared" si="153"/>
        <v>F</v>
      </c>
      <c r="Q463" s="294" t="str">
        <f t="shared" si="154"/>
        <v>F10</v>
      </c>
      <c r="R463" s="282" t="str">
        <f>IF(OR(Q463='Adicional - Op 2'!$A$6,Q463='Adicional - Op 2'!$A$7, Q463='Adicional - Op 2'!$A$8,Q463='Adicional - Op 2'!$A$9,Q463='Adicional - Op 2'!$A$10,Q463='Adicional - Op 2'!$A$11,Q463='Adicional - Op 2'!$A$12,Q463='Adicional - Op 2'!$A$13,Q463='Adicional - Op 2'!$A$14), "A", "")</f>
        <v/>
      </c>
      <c r="S463" s="282" t="str">
        <f>IF(OR(Q463='Adicional - Op 2'!$A$15,Q463='Adicional - Op 2'!$A$16,Q463='Adicional - Op 2'!$A$17,Q463='Adicional - Op 2'!$A$18,Q463='Adicional - Op 2'!$A$19,Q463='Adicional - Op 2'!$A$20,Q463='Adicional - Op 2'!$A$21,Q463='Adicional - Op 2'!$A$22,Q463='Adicional - Op 2'!$A$23,Q463='Adicional - Op 2'!$A$24,Q463='Adicional - Op 2'!$A$25,Q463='Adicional - Op 2'!$A$26,Q463='Adicional - Op 2'!$A$27,Q463='Adicional - Op 2'!$A$28,Q463='Adicional - Op 2'!$A$29,Q463='Adicional - Op 2'!$A$30),"B","")</f>
        <v/>
      </c>
      <c r="T463" s="282" t="str">
        <f>IF(OR(Q463='Adicional - Op 2'!$A$31,Q463='Adicional - Op 2'!$A$32,Q463='Adicional - Op 2'!$A$33,Q463='Adicional - Op 2'!$A$34),"C","")</f>
        <v/>
      </c>
      <c r="U463" s="282" t="str">
        <f>IF(OR(Q463='Adicional - Op 2'!$A$35,Q463='Adicional - Op 2'!$A$36,Q463='Adicional - Op 2'!$A$37),"D","")</f>
        <v/>
      </c>
      <c r="V463" s="282" t="str">
        <f>IF(OR(Q463='Adicional - Op 2'!$A$38,Q463='Adicional - Op 2'!$A$39,Q463='Adicional - Op 2'!$A$40,Q463='Adicional - Op 2'!$A$41,Q463='Adicional - Op 2'!$A$42,Q463='Adicional - Op 2'!$A$43),"E","")</f>
        <v/>
      </c>
      <c r="W463" s="282" t="str">
        <f>IF(OR(Q463='Adicional - Op 2'!$A$44,Q463='Adicional - Op 2'!$A$45),"F","")</f>
        <v>F</v>
      </c>
      <c r="X463" s="295" t="str">
        <f t="shared" si="155"/>
        <v>F</v>
      </c>
      <c r="Y463" s="296" t="str">
        <f>IF(P463=X463, "OK", MAL)</f>
        <v>OK</v>
      </c>
      <c r="Z463" s="73">
        <v>6546</v>
      </c>
      <c r="AA463" s="17">
        <v>5772</v>
      </c>
      <c r="AB463" s="17">
        <v>5138</v>
      </c>
      <c r="AC463" s="17">
        <v>4809</v>
      </c>
      <c r="AD463" s="17">
        <v>4938</v>
      </c>
      <c r="AE463" s="20">
        <v>4760</v>
      </c>
      <c r="AF463" s="70" t="str">
        <f t="shared" si="156"/>
        <v>6</v>
      </c>
      <c r="AG463" s="61" t="str">
        <f t="shared" si="157"/>
        <v>6</v>
      </c>
      <c r="AH463" s="61" t="str">
        <f t="shared" si="158"/>
        <v>6</v>
      </c>
      <c r="AI463" s="61" t="str">
        <f t="shared" si="159"/>
        <v>7</v>
      </c>
      <c r="AJ463" s="61" t="str">
        <f t="shared" si="160"/>
        <v>7</v>
      </c>
      <c r="AK463" s="62" t="str">
        <f t="shared" si="161"/>
        <v>7</v>
      </c>
      <c r="AL463" s="77">
        <f t="shared" si="162"/>
        <v>1.4175090377973558</v>
      </c>
      <c r="AM463" s="78">
        <f t="shared" si="163"/>
        <v>1.1121728366090107</v>
      </c>
      <c r="AN463" s="78">
        <f t="shared" si="164"/>
        <v>0.62862228910080353</v>
      </c>
      <c r="AO463" s="78">
        <f t="shared" si="165"/>
        <v>-0.26436223224877231</v>
      </c>
      <c r="AP463" s="79">
        <f t="shared" si="166"/>
        <v>0.36780196426218298</v>
      </c>
      <c r="AQ463" s="1" t="str">
        <f t="shared" si="167"/>
        <v>Pampeana6</v>
      </c>
      <c r="AR463" s="1" t="str">
        <f t="shared" si="168"/>
        <v>Buenos Aires6</v>
      </c>
      <c r="AS463" s="1" t="str">
        <f t="shared" si="169"/>
        <v>Intermedias</v>
      </c>
      <c r="AT463" s="1" t="str">
        <f t="shared" si="170"/>
        <v>Pampeana</v>
      </c>
      <c r="AU463" s="1" t="str">
        <f t="shared" si="171"/>
        <v>IntermediasPampeana</v>
      </c>
    </row>
    <row r="464" spans="1:47" x14ac:dyDescent="0.25">
      <c r="A464" s="5" t="s">
        <v>706</v>
      </c>
      <c r="B464" s="6" t="s">
        <v>695</v>
      </c>
      <c r="C464" s="6" t="s">
        <v>687</v>
      </c>
      <c r="D464" s="3" t="str">
        <f>VLOOKUP(C464,Regiones!B$4:C$27,2)</f>
        <v>Noroeste</v>
      </c>
      <c r="E464" s="16"/>
      <c r="F464" s="16"/>
      <c r="G464" s="16"/>
      <c r="H464" s="16" t="s">
        <v>4</v>
      </c>
      <c r="I464" s="16" t="s">
        <v>203</v>
      </c>
      <c r="J464" s="16" t="s">
        <v>6</v>
      </c>
      <c r="K464" s="58"/>
      <c r="L464" s="4" t="s">
        <v>6</v>
      </c>
      <c r="M464" s="289">
        <v>10</v>
      </c>
      <c r="N464" s="281" t="str">
        <f t="shared" si="152"/>
        <v>F10</v>
      </c>
      <c r="O464" s="282" t="str">
        <f>VLOOKUP(N464,'Adicional - Op 1'!$A$3:$B$79,2)</f>
        <v>F</v>
      </c>
      <c r="P464" s="293" t="str">
        <f t="shared" si="153"/>
        <v>F</v>
      </c>
      <c r="Q464" s="294" t="str">
        <f t="shared" si="154"/>
        <v>F10</v>
      </c>
      <c r="R464" s="282" t="str">
        <f>IF(OR(Q464='Adicional - Op 2'!$A$6,Q464='Adicional - Op 2'!$A$7, Q464='Adicional - Op 2'!$A$8,Q464='Adicional - Op 2'!$A$9,Q464='Adicional - Op 2'!$A$10,Q464='Adicional - Op 2'!$A$11,Q464='Adicional - Op 2'!$A$12,Q464='Adicional - Op 2'!$A$13,Q464='Adicional - Op 2'!$A$14), "A", "")</f>
        <v/>
      </c>
      <c r="S464" s="282" t="str">
        <f>IF(OR(Q464='Adicional - Op 2'!$A$15,Q464='Adicional - Op 2'!$A$16,Q464='Adicional - Op 2'!$A$17,Q464='Adicional - Op 2'!$A$18,Q464='Adicional - Op 2'!$A$19,Q464='Adicional - Op 2'!$A$20,Q464='Adicional - Op 2'!$A$21,Q464='Adicional - Op 2'!$A$22,Q464='Adicional - Op 2'!$A$23,Q464='Adicional - Op 2'!$A$24,Q464='Adicional - Op 2'!$A$25,Q464='Adicional - Op 2'!$A$26,Q464='Adicional - Op 2'!$A$27,Q464='Adicional - Op 2'!$A$28,Q464='Adicional - Op 2'!$A$29,Q464='Adicional - Op 2'!$A$30),"B","")</f>
        <v/>
      </c>
      <c r="T464" s="282" t="str">
        <f>IF(OR(Q464='Adicional - Op 2'!$A$31,Q464='Adicional - Op 2'!$A$32,Q464='Adicional - Op 2'!$A$33,Q464='Adicional - Op 2'!$A$34),"C","")</f>
        <v/>
      </c>
      <c r="U464" s="282" t="str">
        <f>IF(OR(Q464='Adicional - Op 2'!$A$35,Q464='Adicional - Op 2'!$A$36,Q464='Adicional - Op 2'!$A$37),"D","")</f>
        <v/>
      </c>
      <c r="V464" s="282" t="str">
        <f>IF(OR(Q464='Adicional - Op 2'!$A$38,Q464='Adicional - Op 2'!$A$39,Q464='Adicional - Op 2'!$A$40,Q464='Adicional - Op 2'!$A$41,Q464='Adicional - Op 2'!$A$42,Q464='Adicional - Op 2'!$A$43),"E","")</f>
        <v/>
      </c>
      <c r="W464" s="282" t="str">
        <f>IF(OR(Q464='Adicional - Op 2'!$A$44,Q464='Adicional - Op 2'!$A$45),"F","")</f>
        <v>F</v>
      </c>
      <c r="X464" s="295" t="str">
        <f t="shared" si="155"/>
        <v>F</v>
      </c>
      <c r="Y464" s="296" t="str">
        <f>IF(P464=X464, "OK", MAL)</f>
        <v>OK</v>
      </c>
      <c r="Z464" s="74">
        <v>6536</v>
      </c>
      <c r="AA464" s="17">
        <v>4945</v>
      </c>
      <c r="AB464" s="12">
        <v>3058</v>
      </c>
      <c r="AC464" s="12">
        <v>2199</v>
      </c>
      <c r="AD464" s="12">
        <v>771</v>
      </c>
      <c r="AE464" s="13">
        <v>1212</v>
      </c>
      <c r="AF464" s="70" t="str">
        <f t="shared" si="156"/>
        <v>6</v>
      </c>
      <c r="AG464" s="61" t="str">
        <f t="shared" si="157"/>
        <v>7</v>
      </c>
      <c r="AH464" s="61" t="str">
        <f t="shared" si="158"/>
        <v>7</v>
      </c>
      <c r="AI464" s="61" t="str">
        <f t="shared" si="159"/>
        <v>7</v>
      </c>
      <c r="AJ464" s="61" t="str">
        <f t="shared" si="160"/>
        <v>7</v>
      </c>
      <c r="AK464" s="62" t="str">
        <f t="shared" si="161"/>
        <v>7</v>
      </c>
      <c r="AL464" s="77">
        <f t="shared" si="162"/>
        <v>3.1694174949718734</v>
      </c>
      <c r="AM464" s="78">
        <f t="shared" si="163"/>
        <v>4.6745595392706738</v>
      </c>
      <c r="AN464" s="78">
        <f t="shared" si="164"/>
        <v>3.1719802333823175</v>
      </c>
      <c r="AO464" s="78">
        <f t="shared" si="165"/>
        <v>11.049622136486665</v>
      </c>
      <c r="AP464" s="79">
        <f t="shared" si="166"/>
        <v>-4.4226080050787635</v>
      </c>
      <c r="AQ464" s="1" t="str">
        <f t="shared" si="167"/>
        <v>Noroeste6</v>
      </c>
      <c r="AR464" s="1" t="str">
        <f t="shared" si="168"/>
        <v>Salta6</v>
      </c>
      <c r="AS464" s="1" t="str">
        <f t="shared" si="169"/>
        <v>Intermedias</v>
      </c>
      <c r="AT464" s="1" t="str">
        <f t="shared" si="170"/>
        <v>Resto Extra Pampeana</v>
      </c>
      <c r="AU464" s="1" t="str">
        <f t="shared" si="171"/>
        <v>IntermediasResto Extra Pampeana</v>
      </c>
    </row>
    <row r="465" spans="1:47" x14ac:dyDescent="0.25">
      <c r="A465" s="45" t="s">
        <v>904</v>
      </c>
      <c r="B465" s="46" t="s">
        <v>795</v>
      </c>
      <c r="C465" s="46" t="s">
        <v>882</v>
      </c>
      <c r="D465" s="3" t="str">
        <f>VLOOKUP(C465,Regiones!B$4:C$27,2)</f>
        <v>Pampeana</v>
      </c>
      <c r="E465" s="50"/>
      <c r="F465" s="50"/>
      <c r="G465" s="50"/>
      <c r="H465" s="50" t="s">
        <v>4</v>
      </c>
      <c r="I465" s="50" t="s">
        <v>203</v>
      </c>
      <c r="J465" s="50" t="s">
        <v>6</v>
      </c>
      <c r="K465" s="58"/>
      <c r="L465" s="53" t="s">
        <v>6</v>
      </c>
      <c r="M465" s="289">
        <v>10</v>
      </c>
      <c r="N465" s="281" t="str">
        <f t="shared" si="152"/>
        <v>F10</v>
      </c>
      <c r="O465" s="282" t="str">
        <f>VLOOKUP(N465,'Adicional - Op 1'!$A$3:$B$79,2)</f>
        <v>F</v>
      </c>
      <c r="P465" s="293" t="str">
        <f t="shared" si="153"/>
        <v>F</v>
      </c>
      <c r="Q465" s="294" t="str">
        <f t="shared" si="154"/>
        <v>F10</v>
      </c>
      <c r="R465" s="282" t="str">
        <f>IF(OR(Q465='Adicional - Op 2'!$A$6,Q465='Adicional - Op 2'!$A$7, Q465='Adicional - Op 2'!$A$8,Q465='Adicional - Op 2'!$A$9,Q465='Adicional - Op 2'!$A$10,Q465='Adicional - Op 2'!$A$11,Q465='Adicional - Op 2'!$A$12,Q465='Adicional - Op 2'!$A$13,Q465='Adicional - Op 2'!$A$14), "A", "")</f>
        <v/>
      </c>
      <c r="S465" s="282" t="str">
        <f>IF(OR(Q465='Adicional - Op 2'!$A$15,Q465='Adicional - Op 2'!$A$16,Q465='Adicional - Op 2'!$A$17,Q465='Adicional - Op 2'!$A$18,Q465='Adicional - Op 2'!$A$19,Q465='Adicional - Op 2'!$A$20,Q465='Adicional - Op 2'!$A$21,Q465='Adicional - Op 2'!$A$22,Q465='Adicional - Op 2'!$A$23,Q465='Adicional - Op 2'!$A$24,Q465='Adicional - Op 2'!$A$25,Q465='Adicional - Op 2'!$A$26,Q465='Adicional - Op 2'!$A$27,Q465='Adicional - Op 2'!$A$28,Q465='Adicional - Op 2'!$A$29,Q465='Adicional - Op 2'!$A$30),"B","")</f>
        <v/>
      </c>
      <c r="T465" s="282" t="str">
        <f>IF(OR(Q465='Adicional - Op 2'!$A$31,Q465='Adicional - Op 2'!$A$32,Q465='Adicional - Op 2'!$A$33,Q465='Adicional - Op 2'!$A$34),"C","")</f>
        <v/>
      </c>
      <c r="U465" s="282" t="str">
        <f>IF(OR(Q465='Adicional - Op 2'!$A$35,Q465='Adicional - Op 2'!$A$36,Q465='Adicional - Op 2'!$A$37),"D","")</f>
        <v/>
      </c>
      <c r="V465" s="282" t="str">
        <f>IF(OR(Q465='Adicional - Op 2'!$A$38,Q465='Adicional - Op 2'!$A$39,Q465='Adicional - Op 2'!$A$40,Q465='Adicional - Op 2'!$A$41,Q465='Adicional - Op 2'!$A$42,Q465='Adicional - Op 2'!$A$43),"E","")</f>
        <v/>
      </c>
      <c r="W465" s="282" t="str">
        <f>IF(OR(Q465='Adicional - Op 2'!$A$44,Q465='Adicional - Op 2'!$A$45),"F","")</f>
        <v>F</v>
      </c>
      <c r="X465" s="295" t="str">
        <f t="shared" si="155"/>
        <v>F</v>
      </c>
      <c r="Y465" s="296" t="str">
        <f>IF(P465=X465, "OK", MAL)</f>
        <v>OK</v>
      </c>
      <c r="Z465" s="74">
        <v>6536</v>
      </c>
      <c r="AA465" s="12">
        <v>5335</v>
      </c>
      <c r="AB465" s="12">
        <v>3343</v>
      </c>
      <c r="AC465" s="12">
        <v>1806</v>
      </c>
      <c r="AD465" s="12">
        <v>2186</v>
      </c>
      <c r="AE465" s="13">
        <v>2035</v>
      </c>
      <c r="AF465" s="70" t="str">
        <f t="shared" si="156"/>
        <v>6</v>
      </c>
      <c r="AG465" s="61" t="str">
        <f t="shared" si="157"/>
        <v>6</v>
      </c>
      <c r="AH465" s="61" t="str">
        <f t="shared" si="158"/>
        <v>7</v>
      </c>
      <c r="AI465" s="61" t="str">
        <f t="shared" si="159"/>
        <v>7</v>
      </c>
      <c r="AJ465" s="61" t="str">
        <f t="shared" si="160"/>
        <v>7</v>
      </c>
      <c r="AK465" s="62" t="str">
        <f t="shared" si="161"/>
        <v>7</v>
      </c>
      <c r="AL465" s="77">
        <f t="shared" si="162"/>
        <v>2.297087344174817</v>
      </c>
      <c r="AM465" s="78">
        <f t="shared" si="163"/>
        <v>4.5433451243856577</v>
      </c>
      <c r="AN465" s="78">
        <f t="shared" si="164"/>
        <v>6.0043613739381119</v>
      </c>
      <c r="AO465" s="78">
        <f t="shared" si="165"/>
        <v>-1.8914721945583253</v>
      </c>
      <c r="AP465" s="79">
        <f t="shared" si="166"/>
        <v>0.71834350582313244</v>
      </c>
      <c r="AQ465" s="1" t="str">
        <f t="shared" si="167"/>
        <v>Pampeana6</v>
      </c>
      <c r="AR465" s="1" t="str">
        <f t="shared" si="168"/>
        <v>Santiago del Estero6</v>
      </c>
      <c r="AS465" s="1" t="str">
        <f t="shared" si="169"/>
        <v>Intermedias</v>
      </c>
      <c r="AT465" s="1" t="str">
        <f t="shared" si="170"/>
        <v>Pampeana</v>
      </c>
      <c r="AU465" s="1" t="str">
        <f t="shared" si="171"/>
        <v>IntermediasPampeana</v>
      </c>
    </row>
    <row r="466" spans="1:47" x14ac:dyDescent="0.25">
      <c r="A466" s="60" t="s">
        <v>807</v>
      </c>
      <c r="B466" s="9" t="s">
        <v>777</v>
      </c>
      <c r="C466" s="9" t="s">
        <v>767</v>
      </c>
      <c r="D466" s="3" t="str">
        <f>VLOOKUP(C466,Regiones!B$4:C$27,2)</f>
        <v>Pampeana</v>
      </c>
      <c r="E466" s="10"/>
      <c r="F466" s="10"/>
      <c r="G466" s="10"/>
      <c r="H466" s="10" t="s">
        <v>4</v>
      </c>
      <c r="I466" s="10" t="s">
        <v>203</v>
      </c>
      <c r="J466" s="10" t="s">
        <v>6</v>
      </c>
      <c r="K466" s="58"/>
      <c r="L466" s="11" t="s">
        <v>6</v>
      </c>
      <c r="M466" s="289">
        <v>10</v>
      </c>
      <c r="N466" s="281" t="str">
        <f t="shared" si="152"/>
        <v>F10</v>
      </c>
      <c r="O466" s="282" t="str">
        <f>VLOOKUP(N466,'Adicional - Op 1'!$A$3:$B$79,2)</f>
        <v>F</v>
      </c>
      <c r="P466" s="293" t="str">
        <f t="shared" si="153"/>
        <v>F</v>
      </c>
      <c r="Q466" s="294" t="str">
        <f t="shared" si="154"/>
        <v>F10</v>
      </c>
      <c r="R466" s="282" t="str">
        <f>IF(OR(Q466='Adicional - Op 2'!$A$6,Q466='Adicional - Op 2'!$A$7, Q466='Adicional - Op 2'!$A$8,Q466='Adicional - Op 2'!$A$9,Q466='Adicional - Op 2'!$A$10,Q466='Adicional - Op 2'!$A$11,Q466='Adicional - Op 2'!$A$12,Q466='Adicional - Op 2'!$A$13,Q466='Adicional - Op 2'!$A$14), "A", "")</f>
        <v/>
      </c>
      <c r="S466" s="282" t="str">
        <f>IF(OR(Q466='Adicional - Op 2'!$A$15,Q466='Adicional - Op 2'!$A$16,Q466='Adicional - Op 2'!$A$17,Q466='Adicional - Op 2'!$A$18,Q466='Adicional - Op 2'!$A$19,Q466='Adicional - Op 2'!$A$20,Q466='Adicional - Op 2'!$A$21,Q466='Adicional - Op 2'!$A$22,Q466='Adicional - Op 2'!$A$23,Q466='Adicional - Op 2'!$A$24,Q466='Adicional - Op 2'!$A$25,Q466='Adicional - Op 2'!$A$26,Q466='Adicional - Op 2'!$A$27,Q466='Adicional - Op 2'!$A$28,Q466='Adicional - Op 2'!$A$29,Q466='Adicional - Op 2'!$A$30),"B","")</f>
        <v/>
      </c>
      <c r="T466" s="282" t="str">
        <f>IF(OR(Q466='Adicional - Op 2'!$A$31,Q466='Adicional - Op 2'!$A$32,Q466='Adicional - Op 2'!$A$33,Q466='Adicional - Op 2'!$A$34),"C","")</f>
        <v/>
      </c>
      <c r="U466" s="282" t="str">
        <f>IF(OR(Q466='Adicional - Op 2'!$A$35,Q466='Adicional - Op 2'!$A$36,Q466='Adicional - Op 2'!$A$37),"D","")</f>
        <v/>
      </c>
      <c r="V466" s="282" t="str">
        <f>IF(OR(Q466='Adicional - Op 2'!$A$38,Q466='Adicional - Op 2'!$A$39,Q466='Adicional - Op 2'!$A$40,Q466='Adicional - Op 2'!$A$41,Q466='Adicional - Op 2'!$A$42,Q466='Adicional - Op 2'!$A$43),"E","")</f>
        <v/>
      </c>
      <c r="W466" s="282" t="str">
        <f>IF(OR(Q466='Adicional - Op 2'!$A$44,Q466='Adicional - Op 2'!$A$45),"F","")</f>
        <v>F</v>
      </c>
      <c r="X466" s="295" t="str">
        <f t="shared" si="155"/>
        <v>F</v>
      </c>
      <c r="Y466" s="296" t="str">
        <f>IF(P466=X466, "OK", MAL)</f>
        <v>OK</v>
      </c>
      <c r="Z466" s="74">
        <v>6533</v>
      </c>
      <c r="AA466" s="12">
        <v>6472</v>
      </c>
      <c r="AB466" s="12">
        <v>6247</v>
      </c>
      <c r="AC466" s="12">
        <v>5322</v>
      </c>
      <c r="AD466" s="12">
        <v>3822</v>
      </c>
      <c r="AE466" s="13">
        <v>3289</v>
      </c>
      <c r="AF466" s="70" t="str">
        <f t="shared" si="156"/>
        <v>6</v>
      </c>
      <c r="AG466" s="61" t="str">
        <f t="shared" si="157"/>
        <v>6</v>
      </c>
      <c r="AH466" s="61" t="str">
        <f t="shared" si="158"/>
        <v>6</v>
      </c>
      <c r="AI466" s="61" t="str">
        <f t="shared" si="159"/>
        <v>6</v>
      </c>
      <c r="AJ466" s="61" t="str">
        <f t="shared" si="160"/>
        <v>7</v>
      </c>
      <c r="AK466" s="62" t="str">
        <f t="shared" si="161"/>
        <v>7</v>
      </c>
      <c r="AL466" s="77">
        <f t="shared" si="162"/>
        <v>0.10498881187184429</v>
      </c>
      <c r="AM466" s="78">
        <f t="shared" si="163"/>
        <v>0.33691449104510074</v>
      </c>
      <c r="AN466" s="78">
        <f t="shared" si="164"/>
        <v>1.529112644402735</v>
      </c>
      <c r="AO466" s="78">
        <f t="shared" si="165"/>
        <v>3.3661685670163486</v>
      </c>
      <c r="AP466" s="79">
        <f t="shared" si="166"/>
        <v>1.5132380229896456</v>
      </c>
      <c r="AQ466" s="1" t="str">
        <f t="shared" si="167"/>
        <v>Pampeana6</v>
      </c>
      <c r="AR466" s="1" t="str">
        <f t="shared" si="168"/>
        <v>Santa Fe6</v>
      </c>
      <c r="AS466" s="1" t="str">
        <f t="shared" si="169"/>
        <v>Intermedias</v>
      </c>
      <c r="AT466" s="1" t="str">
        <f t="shared" si="170"/>
        <v>Pampeana</v>
      </c>
      <c r="AU466" s="1" t="str">
        <f t="shared" si="171"/>
        <v>IntermediasPampeana</v>
      </c>
    </row>
    <row r="467" spans="1:47" x14ac:dyDescent="0.25">
      <c r="A467" s="60" t="s">
        <v>621</v>
      </c>
      <c r="B467" s="9" t="s">
        <v>616</v>
      </c>
      <c r="C467" s="9" t="s">
        <v>604</v>
      </c>
      <c r="D467" s="3" t="str">
        <f>VLOOKUP(C467,Regiones!B$4:C$27,2)</f>
        <v>Noreste</v>
      </c>
      <c r="E467" s="16" t="s">
        <v>2</v>
      </c>
      <c r="F467" s="10" t="s">
        <v>287</v>
      </c>
      <c r="G467" s="10"/>
      <c r="H467" s="44"/>
      <c r="J467" s="10" t="s">
        <v>3</v>
      </c>
      <c r="K467" s="10">
        <v>10</v>
      </c>
      <c r="L467" s="11" t="s">
        <v>3</v>
      </c>
      <c r="M467" s="289">
        <v>7</v>
      </c>
      <c r="N467" s="281" t="str">
        <f t="shared" si="152"/>
        <v>E7</v>
      </c>
      <c r="O467" s="282" t="str">
        <f>VLOOKUP(N467,'Adicional - Op 1'!$A$3:$B$79,2)</f>
        <v>B</v>
      </c>
      <c r="P467" s="293" t="str">
        <f t="shared" si="153"/>
        <v>B</v>
      </c>
      <c r="Q467" s="294" t="str">
        <f t="shared" si="154"/>
        <v>E7</v>
      </c>
      <c r="R467" s="282" t="str">
        <f>IF(OR(Q467='Adicional - Op 2'!$A$6,Q467='Adicional - Op 2'!$A$7, Q467='Adicional - Op 2'!$A$8,Q467='Adicional - Op 2'!$A$9,Q467='Adicional - Op 2'!$A$10,Q467='Adicional - Op 2'!$A$11,Q467='Adicional - Op 2'!$A$12,Q467='Adicional - Op 2'!$A$13,Q467='Adicional - Op 2'!$A$14), "A", "")</f>
        <v/>
      </c>
      <c r="S467" s="282" t="str">
        <f>IF(OR(Q467='Adicional - Op 2'!$A$15,Q467='Adicional - Op 2'!$A$16,Q467='Adicional - Op 2'!$A$17,Q467='Adicional - Op 2'!$A$18,Q467='Adicional - Op 2'!$A$19,Q467='Adicional - Op 2'!$A$20,Q467='Adicional - Op 2'!$A$21,Q467='Adicional - Op 2'!$A$22,Q467='Adicional - Op 2'!$A$23,Q467='Adicional - Op 2'!$A$24,Q467='Adicional - Op 2'!$A$25,Q467='Adicional - Op 2'!$A$26,Q467='Adicional - Op 2'!$A$27,Q467='Adicional - Op 2'!$A$28,Q467='Adicional - Op 2'!$A$29,Q467='Adicional - Op 2'!$A$30),"B","")</f>
        <v>B</v>
      </c>
      <c r="T467" s="282" t="str">
        <f>IF(OR(Q467='Adicional - Op 2'!$A$31,Q467='Adicional - Op 2'!$A$32,Q467='Adicional - Op 2'!$A$33,Q467='Adicional - Op 2'!$A$34),"C","")</f>
        <v/>
      </c>
      <c r="U467" s="282" t="str">
        <f>IF(OR(Q467='Adicional - Op 2'!$A$35,Q467='Adicional - Op 2'!$A$36,Q467='Adicional - Op 2'!$A$37),"D","")</f>
        <v/>
      </c>
      <c r="V467" s="282" t="str">
        <f>IF(OR(Q467='Adicional - Op 2'!$A$38,Q467='Adicional - Op 2'!$A$39,Q467='Adicional - Op 2'!$A$40,Q467='Adicional - Op 2'!$A$41,Q467='Adicional - Op 2'!$A$42,Q467='Adicional - Op 2'!$A$43),"E","")</f>
        <v/>
      </c>
      <c r="W467" s="282" t="str">
        <f>IF(OR(Q467='Adicional - Op 2'!$A$44,Q467='Adicional - Op 2'!$A$45),"F","")</f>
        <v/>
      </c>
      <c r="X467" s="295" t="str">
        <f t="shared" si="155"/>
        <v>B</v>
      </c>
      <c r="Y467" s="296" t="str">
        <f>IF(P467=X467, "OK", MAL)</f>
        <v>OK</v>
      </c>
      <c r="Z467" s="74">
        <v>6504</v>
      </c>
      <c r="AA467" s="12">
        <v>4032</v>
      </c>
      <c r="AB467" s="12">
        <v>3046</v>
      </c>
      <c r="AC467" s="12">
        <v>933</v>
      </c>
      <c r="AD467" s="12">
        <v>54</v>
      </c>
      <c r="AE467" s="13" t="s">
        <v>4</v>
      </c>
      <c r="AF467" s="70" t="str">
        <f t="shared" si="156"/>
        <v>6</v>
      </c>
      <c r="AG467" s="61" t="str">
        <f t="shared" si="157"/>
        <v>7</v>
      </c>
      <c r="AH467" s="61" t="str">
        <f t="shared" si="158"/>
        <v>7</v>
      </c>
      <c r="AI467" s="61" t="str">
        <f t="shared" si="159"/>
        <v>7</v>
      </c>
      <c r="AJ467" s="61" t="str">
        <f t="shared" si="160"/>
        <v>7</v>
      </c>
      <c r="AK467" s="62" t="str">
        <f t="shared" si="161"/>
        <v/>
      </c>
      <c r="AL467" s="77">
        <f t="shared" si="162"/>
        <v>5.4941042623118097</v>
      </c>
      <c r="AM467" s="78">
        <f t="shared" si="163"/>
        <v>2.7015635779728804</v>
      </c>
      <c r="AN467" s="78">
        <f t="shared" si="164"/>
        <v>11.856151411124294</v>
      </c>
      <c r="AO467" s="78">
        <f t="shared" si="165"/>
        <v>32.968505764374505</v>
      </c>
      <c r="AP467" s="79" t="str">
        <f t="shared" si="166"/>
        <v/>
      </c>
      <c r="AQ467" s="1" t="str">
        <f t="shared" si="167"/>
        <v>Noreste6</v>
      </c>
      <c r="AR467" s="1" t="str">
        <f t="shared" si="168"/>
        <v>Misiones6</v>
      </c>
      <c r="AS467" s="1" t="str">
        <f t="shared" si="169"/>
        <v>Intermedias</v>
      </c>
      <c r="AT467" s="1" t="str">
        <f t="shared" si="170"/>
        <v>Resto Extra Pampeana</v>
      </c>
      <c r="AU467" s="1" t="str">
        <f t="shared" si="171"/>
        <v>IntermediasResto Extra Pampeana</v>
      </c>
    </row>
    <row r="468" spans="1:47" x14ac:dyDescent="0.25">
      <c r="A468" s="60" t="s">
        <v>622</v>
      </c>
      <c r="B468" s="9" t="s">
        <v>617</v>
      </c>
      <c r="C468" s="9" t="s">
        <v>604</v>
      </c>
      <c r="D468" s="3" t="str">
        <f>VLOOKUP(C468,Regiones!B$4:C$27,2)</f>
        <v>Noreste</v>
      </c>
      <c r="E468" s="10"/>
      <c r="F468" s="10"/>
      <c r="G468" s="10"/>
      <c r="H468" s="44"/>
      <c r="J468" s="10" t="s">
        <v>6</v>
      </c>
      <c r="K468" s="10">
        <v>10</v>
      </c>
      <c r="L468" s="11" t="s">
        <v>6</v>
      </c>
      <c r="M468" s="289">
        <v>10</v>
      </c>
      <c r="N468" s="281" t="str">
        <f t="shared" si="152"/>
        <v>F10</v>
      </c>
      <c r="O468" s="282" t="str">
        <f>VLOOKUP(N468,'Adicional - Op 1'!$A$3:$B$79,2)</f>
        <v>F</v>
      </c>
      <c r="P468" s="293" t="str">
        <f t="shared" si="153"/>
        <v>F</v>
      </c>
      <c r="Q468" s="294" t="str">
        <f t="shared" si="154"/>
        <v>F10</v>
      </c>
      <c r="R468" s="282" t="str">
        <f>IF(OR(Q468='Adicional - Op 2'!$A$6,Q468='Adicional - Op 2'!$A$7, Q468='Adicional - Op 2'!$A$8,Q468='Adicional - Op 2'!$A$9,Q468='Adicional - Op 2'!$A$10,Q468='Adicional - Op 2'!$A$11,Q468='Adicional - Op 2'!$A$12,Q468='Adicional - Op 2'!$A$13,Q468='Adicional - Op 2'!$A$14), "A", "")</f>
        <v/>
      </c>
      <c r="S468" s="282" t="str">
        <f>IF(OR(Q468='Adicional - Op 2'!$A$15,Q468='Adicional - Op 2'!$A$16,Q468='Adicional - Op 2'!$A$17,Q468='Adicional - Op 2'!$A$18,Q468='Adicional - Op 2'!$A$19,Q468='Adicional - Op 2'!$A$20,Q468='Adicional - Op 2'!$A$21,Q468='Adicional - Op 2'!$A$22,Q468='Adicional - Op 2'!$A$23,Q468='Adicional - Op 2'!$A$24,Q468='Adicional - Op 2'!$A$25,Q468='Adicional - Op 2'!$A$26,Q468='Adicional - Op 2'!$A$27,Q468='Adicional - Op 2'!$A$28,Q468='Adicional - Op 2'!$A$29,Q468='Adicional - Op 2'!$A$30),"B","")</f>
        <v/>
      </c>
      <c r="T468" s="282" t="str">
        <f>IF(OR(Q468='Adicional - Op 2'!$A$31,Q468='Adicional - Op 2'!$A$32,Q468='Adicional - Op 2'!$A$33,Q468='Adicional - Op 2'!$A$34),"C","")</f>
        <v/>
      </c>
      <c r="U468" s="282" t="str">
        <f>IF(OR(Q468='Adicional - Op 2'!$A$35,Q468='Adicional - Op 2'!$A$36,Q468='Adicional - Op 2'!$A$37),"D","")</f>
        <v/>
      </c>
      <c r="V468" s="282" t="str">
        <f>IF(OR(Q468='Adicional - Op 2'!$A$38,Q468='Adicional - Op 2'!$A$39,Q468='Adicional - Op 2'!$A$40,Q468='Adicional - Op 2'!$A$41,Q468='Adicional - Op 2'!$A$42,Q468='Adicional - Op 2'!$A$43),"E","")</f>
        <v/>
      </c>
      <c r="W468" s="282" t="str">
        <f>IF(OR(Q468='Adicional - Op 2'!$A$44,Q468='Adicional - Op 2'!$A$45),"F","")</f>
        <v>F</v>
      </c>
      <c r="X468" s="295" t="str">
        <f t="shared" si="155"/>
        <v>F</v>
      </c>
      <c r="Y468" s="296" t="str">
        <f>IF(P468=X468, "OK", MAL)</f>
        <v>OK</v>
      </c>
      <c r="Z468" s="74">
        <v>6492</v>
      </c>
      <c r="AA468" s="12">
        <v>5526</v>
      </c>
      <c r="AB468" s="12">
        <v>3685</v>
      </c>
      <c r="AC468" s="12">
        <v>2106</v>
      </c>
      <c r="AD468" s="12">
        <v>694</v>
      </c>
      <c r="AE468" s="13">
        <v>1400</v>
      </c>
      <c r="AF468" s="70" t="str">
        <f t="shared" si="156"/>
        <v>6</v>
      </c>
      <c r="AG468" s="61" t="str">
        <f t="shared" si="157"/>
        <v>6</v>
      </c>
      <c r="AH468" s="61" t="str">
        <f t="shared" si="158"/>
        <v>7</v>
      </c>
      <c r="AI468" s="61" t="str">
        <f t="shared" si="159"/>
        <v>7</v>
      </c>
      <c r="AJ468" s="61" t="str">
        <f t="shared" si="160"/>
        <v>7</v>
      </c>
      <c r="AK468" s="62" t="str">
        <f t="shared" si="161"/>
        <v>7</v>
      </c>
      <c r="AL468" s="77">
        <f t="shared" si="162"/>
        <v>1.8184208060357068</v>
      </c>
      <c r="AM468" s="78">
        <f t="shared" si="163"/>
        <v>3.926788807623721</v>
      </c>
      <c r="AN468" s="78">
        <f t="shared" si="164"/>
        <v>5.4409686226132221</v>
      </c>
      <c r="AO468" s="78">
        <f t="shared" si="165"/>
        <v>11.740314568186655</v>
      </c>
      <c r="AP468" s="79">
        <f t="shared" si="166"/>
        <v>-6.7769852599070948</v>
      </c>
      <c r="AQ468" s="1" t="str">
        <f t="shared" si="167"/>
        <v>Noreste6</v>
      </c>
      <c r="AR468" s="1" t="str">
        <f t="shared" si="168"/>
        <v>Misiones6</v>
      </c>
      <c r="AS468" s="1" t="str">
        <f t="shared" si="169"/>
        <v>Intermedias</v>
      </c>
      <c r="AT468" s="1" t="str">
        <f t="shared" si="170"/>
        <v>Resto Extra Pampeana</v>
      </c>
      <c r="AU468" s="1" t="str">
        <f t="shared" si="171"/>
        <v>IntermediasResto Extra Pampeana</v>
      </c>
    </row>
    <row r="469" spans="1:47" x14ac:dyDescent="0.25">
      <c r="A469" s="60" t="s">
        <v>651</v>
      </c>
      <c r="B469" s="9" t="s">
        <v>652</v>
      </c>
      <c r="C469" s="9" t="s">
        <v>639</v>
      </c>
      <c r="D469" s="3" t="str">
        <f>VLOOKUP(C469,Regiones!B$4:C$27,2)</f>
        <v>Comahue</v>
      </c>
      <c r="E469" s="10"/>
      <c r="F469" s="10"/>
      <c r="G469" s="10"/>
      <c r="H469" s="10" t="s">
        <v>20</v>
      </c>
      <c r="I469" s="10" t="s">
        <v>203</v>
      </c>
      <c r="J469" s="10" t="s">
        <v>4</v>
      </c>
      <c r="K469" s="58"/>
      <c r="L469" s="11" t="s">
        <v>3</v>
      </c>
      <c r="M469" s="289">
        <v>10</v>
      </c>
      <c r="N469" s="281" t="str">
        <f t="shared" si="152"/>
        <v>E10</v>
      </c>
      <c r="O469" s="282" t="str">
        <f>VLOOKUP(N469,'Adicional - Op 1'!$A$3:$B$79,2)</f>
        <v>E</v>
      </c>
      <c r="P469" s="293" t="str">
        <f t="shared" si="153"/>
        <v>E</v>
      </c>
      <c r="Q469" s="294" t="str">
        <f t="shared" si="154"/>
        <v>E10</v>
      </c>
      <c r="R469" s="282" t="str">
        <f>IF(OR(Q469='Adicional - Op 2'!$A$6,Q469='Adicional - Op 2'!$A$7, Q469='Adicional - Op 2'!$A$8,Q469='Adicional - Op 2'!$A$9,Q469='Adicional - Op 2'!$A$10,Q469='Adicional - Op 2'!$A$11,Q469='Adicional - Op 2'!$A$12,Q469='Adicional - Op 2'!$A$13,Q469='Adicional - Op 2'!$A$14), "A", "")</f>
        <v/>
      </c>
      <c r="S469" s="282" t="str">
        <f>IF(OR(Q469='Adicional - Op 2'!$A$15,Q469='Adicional - Op 2'!$A$16,Q469='Adicional - Op 2'!$A$17,Q469='Adicional - Op 2'!$A$18,Q469='Adicional - Op 2'!$A$19,Q469='Adicional - Op 2'!$A$20,Q469='Adicional - Op 2'!$A$21,Q469='Adicional - Op 2'!$A$22,Q469='Adicional - Op 2'!$A$23,Q469='Adicional - Op 2'!$A$24,Q469='Adicional - Op 2'!$A$25,Q469='Adicional - Op 2'!$A$26,Q469='Adicional - Op 2'!$A$27,Q469='Adicional - Op 2'!$A$28,Q469='Adicional - Op 2'!$A$29,Q469='Adicional - Op 2'!$A$30),"B","")</f>
        <v/>
      </c>
      <c r="T469" s="282" t="str">
        <f>IF(OR(Q469='Adicional - Op 2'!$A$31,Q469='Adicional - Op 2'!$A$32,Q469='Adicional - Op 2'!$A$33,Q469='Adicional - Op 2'!$A$34),"C","")</f>
        <v/>
      </c>
      <c r="U469" s="282" t="str">
        <f>IF(OR(Q469='Adicional - Op 2'!$A$35,Q469='Adicional - Op 2'!$A$36,Q469='Adicional - Op 2'!$A$37),"D","")</f>
        <v/>
      </c>
      <c r="V469" s="282" t="str">
        <f>IF(OR(Q469='Adicional - Op 2'!$A$38,Q469='Adicional - Op 2'!$A$39,Q469='Adicional - Op 2'!$A$40,Q469='Adicional - Op 2'!$A$41,Q469='Adicional - Op 2'!$A$42,Q469='Adicional - Op 2'!$A$43),"E","")</f>
        <v>E</v>
      </c>
      <c r="W469" s="282" t="str">
        <f>IF(OR(Q469='Adicional - Op 2'!$A$44,Q469='Adicional - Op 2'!$A$45),"F","")</f>
        <v/>
      </c>
      <c r="X469" s="295" t="str">
        <f t="shared" si="155"/>
        <v>E</v>
      </c>
      <c r="Y469" s="296" t="str">
        <f>IF(P469=X469, "OK", MAL)</f>
        <v>OK</v>
      </c>
      <c r="Z469" s="74">
        <v>6474</v>
      </c>
      <c r="AA469" s="12">
        <v>3961</v>
      </c>
      <c r="AB469" s="12">
        <v>1907</v>
      </c>
      <c r="AC469" s="12">
        <v>360</v>
      </c>
      <c r="AD469" s="12" t="s">
        <v>4</v>
      </c>
      <c r="AE469" s="13" t="s">
        <v>4</v>
      </c>
      <c r="AF469" s="70" t="str">
        <f t="shared" si="156"/>
        <v>6</v>
      </c>
      <c r="AG469" s="61" t="str">
        <f t="shared" si="157"/>
        <v>7</v>
      </c>
      <c r="AH469" s="61" t="str">
        <f t="shared" si="158"/>
        <v>7</v>
      </c>
      <c r="AI469" s="61" t="str">
        <f t="shared" si="159"/>
        <v>7</v>
      </c>
      <c r="AJ469" s="61" t="str">
        <f t="shared" si="160"/>
        <v/>
      </c>
      <c r="AK469" s="62" t="str">
        <f t="shared" si="161"/>
        <v/>
      </c>
      <c r="AL469" s="77">
        <f t="shared" si="162"/>
        <v>5.6493063956440093</v>
      </c>
      <c r="AM469" s="78">
        <f t="shared" si="163"/>
        <v>7.1954248684866311</v>
      </c>
      <c r="AN469" s="78">
        <f t="shared" si="164"/>
        <v>17.102231137864816</v>
      </c>
      <c r="AO469" s="78" t="str">
        <f t="shared" si="165"/>
        <v/>
      </c>
      <c r="AP469" s="79" t="str">
        <f t="shared" si="166"/>
        <v/>
      </c>
      <c r="AQ469" s="1" t="str">
        <f t="shared" si="167"/>
        <v>Comahue6</v>
      </c>
      <c r="AR469" s="1" t="str">
        <f t="shared" si="168"/>
        <v>Neuquén6</v>
      </c>
      <c r="AS469" s="1" t="str">
        <f t="shared" si="169"/>
        <v>Intermedias</v>
      </c>
      <c r="AT469" s="1" t="str">
        <f t="shared" si="170"/>
        <v>Comahue</v>
      </c>
      <c r="AU469" s="1" t="str">
        <f t="shared" si="171"/>
        <v>IntermediasComahue</v>
      </c>
    </row>
    <row r="470" spans="1:47" x14ac:dyDescent="0.25">
      <c r="A470" s="5" t="s">
        <v>145</v>
      </c>
      <c r="B470" s="6" t="s">
        <v>145</v>
      </c>
      <c r="C470" s="6" t="s">
        <v>36</v>
      </c>
      <c r="D470" s="3" t="str">
        <f>VLOOKUP(C470,Regiones!B$4:C$27,2)</f>
        <v>Pampeana</v>
      </c>
      <c r="E470" s="16"/>
      <c r="F470" s="16"/>
      <c r="G470" s="16"/>
      <c r="H470" s="16"/>
      <c r="I470" s="16" t="s">
        <v>203</v>
      </c>
      <c r="J470" s="16" t="s">
        <v>6</v>
      </c>
      <c r="K470" s="58"/>
      <c r="L470" s="4" t="s">
        <v>6</v>
      </c>
      <c r="M470" s="289">
        <v>10</v>
      </c>
      <c r="N470" s="281" t="str">
        <f t="shared" si="152"/>
        <v>F10</v>
      </c>
      <c r="O470" s="282" t="str">
        <f>VLOOKUP(N470,'Adicional - Op 1'!$A$3:$B$79,2)</f>
        <v>F</v>
      </c>
      <c r="P470" s="293" t="str">
        <f t="shared" si="153"/>
        <v>F</v>
      </c>
      <c r="Q470" s="294" t="str">
        <f t="shared" si="154"/>
        <v>F10</v>
      </c>
      <c r="R470" s="282" t="str">
        <f>IF(OR(Q470='Adicional - Op 2'!$A$6,Q470='Adicional - Op 2'!$A$7, Q470='Adicional - Op 2'!$A$8,Q470='Adicional - Op 2'!$A$9,Q470='Adicional - Op 2'!$A$10,Q470='Adicional - Op 2'!$A$11,Q470='Adicional - Op 2'!$A$12,Q470='Adicional - Op 2'!$A$13,Q470='Adicional - Op 2'!$A$14), "A", "")</f>
        <v/>
      </c>
      <c r="S470" s="282" t="str">
        <f>IF(OR(Q470='Adicional - Op 2'!$A$15,Q470='Adicional - Op 2'!$A$16,Q470='Adicional - Op 2'!$A$17,Q470='Adicional - Op 2'!$A$18,Q470='Adicional - Op 2'!$A$19,Q470='Adicional - Op 2'!$A$20,Q470='Adicional - Op 2'!$A$21,Q470='Adicional - Op 2'!$A$22,Q470='Adicional - Op 2'!$A$23,Q470='Adicional - Op 2'!$A$24,Q470='Adicional - Op 2'!$A$25,Q470='Adicional - Op 2'!$A$26,Q470='Adicional - Op 2'!$A$27,Q470='Adicional - Op 2'!$A$28,Q470='Adicional - Op 2'!$A$29,Q470='Adicional - Op 2'!$A$30),"B","")</f>
        <v/>
      </c>
      <c r="T470" s="282" t="str">
        <f>IF(OR(Q470='Adicional - Op 2'!$A$31,Q470='Adicional - Op 2'!$A$32,Q470='Adicional - Op 2'!$A$33,Q470='Adicional - Op 2'!$A$34),"C","")</f>
        <v/>
      </c>
      <c r="U470" s="282" t="str">
        <f>IF(OR(Q470='Adicional - Op 2'!$A$35,Q470='Adicional - Op 2'!$A$36,Q470='Adicional - Op 2'!$A$37),"D","")</f>
        <v/>
      </c>
      <c r="V470" s="282" t="str">
        <f>IF(OR(Q470='Adicional - Op 2'!$A$38,Q470='Adicional - Op 2'!$A$39,Q470='Adicional - Op 2'!$A$40,Q470='Adicional - Op 2'!$A$41,Q470='Adicional - Op 2'!$A$42,Q470='Adicional - Op 2'!$A$43),"E","")</f>
        <v/>
      </c>
      <c r="W470" s="282" t="str">
        <f>IF(OR(Q470='Adicional - Op 2'!$A$44,Q470='Adicional - Op 2'!$A$45),"F","")</f>
        <v>F</v>
      </c>
      <c r="X470" s="295" t="str">
        <f t="shared" si="155"/>
        <v>F</v>
      </c>
      <c r="Y470" s="296" t="str">
        <f>IF(P470=X470, "OK", MAL)</f>
        <v>OK</v>
      </c>
      <c r="Z470" s="73">
        <v>6473</v>
      </c>
      <c r="AA470" s="17">
        <v>6066</v>
      </c>
      <c r="AB470" s="17">
        <v>5635</v>
      </c>
      <c r="AC470" s="17">
        <v>4701</v>
      </c>
      <c r="AD470" s="17">
        <v>3054</v>
      </c>
      <c r="AE470" s="20">
        <v>3062</v>
      </c>
      <c r="AF470" s="70" t="str">
        <f t="shared" si="156"/>
        <v>6</v>
      </c>
      <c r="AG470" s="61" t="str">
        <f t="shared" si="157"/>
        <v>6</v>
      </c>
      <c r="AH470" s="61" t="str">
        <f t="shared" si="158"/>
        <v>6</v>
      </c>
      <c r="AI470" s="61" t="str">
        <f t="shared" si="159"/>
        <v>7</v>
      </c>
      <c r="AJ470" s="61" t="str">
        <f t="shared" si="160"/>
        <v>7</v>
      </c>
      <c r="AK470" s="62" t="str">
        <f t="shared" si="161"/>
        <v>7</v>
      </c>
      <c r="AL470" s="77">
        <f t="shared" si="162"/>
        <v>0.72904592732631013</v>
      </c>
      <c r="AM470" s="78">
        <f t="shared" si="163"/>
        <v>0.70305172784069681</v>
      </c>
      <c r="AN470" s="78">
        <f t="shared" si="164"/>
        <v>1.7309263092008971</v>
      </c>
      <c r="AO470" s="78">
        <f t="shared" si="165"/>
        <v>4.40760216946612</v>
      </c>
      <c r="AP470" s="79">
        <f t="shared" si="166"/>
        <v>-2.6157482724239317E-2</v>
      </c>
      <c r="AQ470" s="1" t="str">
        <f t="shared" si="167"/>
        <v>Pampeana6</v>
      </c>
      <c r="AR470" s="1" t="str">
        <f t="shared" si="168"/>
        <v>Buenos Aires6</v>
      </c>
      <c r="AS470" s="1" t="str">
        <f t="shared" si="169"/>
        <v>Intermedias</v>
      </c>
      <c r="AT470" s="1" t="str">
        <f t="shared" si="170"/>
        <v>Pampeana</v>
      </c>
      <c r="AU470" s="1" t="str">
        <f t="shared" si="171"/>
        <v>IntermediasPampeana</v>
      </c>
    </row>
    <row r="471" spans="1:47" x14ac:dyDescent="0.25">
      <c r="A471" s="5" t="s">
        <v>761</v>
      </c>
      <c r="B471" s="6" t="s">
        <v>762</v>
      </c>
      <c r="C471" s="6" t="s">
        <v>753</v>
      </c>
      <c r="D471" s="3" t="str">
        <f>VLOOKUP(C471,Regiones!B$4:C$27,2)</f>
        <v>Patagonia</v>
      </c>
      <c r="E471" s="16"/>
      <c r="F471" s="16"/>
      <c r="G471" s="16" t="s">
        <v>4</v>
      </c>
      <c r="H471" s="16" t="s">
        <v>4</v>
      </c>
      <c r="I471" s="16" t="s">
        <v>203</v>
      </c>
      <c r="J471" s="16" t="s">
        <v>6</v>
      </c>
      <c r="K471" s="58"/>
      <c r="L471" s="4" t="s">
        <v>6</v>
      </c>
      <c r="M471" s="289">
        <v>10</v>
      </c>
      <c r="N471" s="281" t="str">
        <f t="shared" si="152"/>
        <v>F10</v>
      </c>
      <c r="O471" s="282" t="str">
        <f>VLOOKUP(N471,'Adicional - Op 1'!$A$3:$B$79,2)</f>
        <v>F</v>
      </c>
      <c r="P471" s="293" t="str">
        <f t="shared" si="153"/>
        <v>F</v>
      </c>
      <c r="Q471" s="294" t="str">
        <f t="shared" si="154"/>
        <v>F10</v>
      </c>
      <c r="R471" s="282" t="str">
        <f>IF(OR(Q471='Adicional - Op 2'!$A$6,Q471='Adicional - Op 2'!$A$7, Q471='Adicional - Op 2'!$A$8,Q471='Adicional - Op 2'!$A$9,Q471='Adicional - Op 2'!$A$10,Q471='Adicional - Op 2'!$A$11,Q471='Adicional - Op 2'!$A$12,Q471='Adicional - Op 2'!$A$13,Q471='Adicional - Op 2'!$A$14), "A", "")</f>
        <v/>
      </c>
      <c r="S471" s="282" t="str">
        <f>IF(OR(Q471='Adicional - Op 2'!$A$15,Q471='Adicional - Op 2'!$A$16,Q471='Adicional - Op 2'!$A$17,Q471='Adicional - Op 2'!$A$18,Q471='Adicional - Op 2'!$A$19,Q471='Adicional - Op 2'!$A$20,Q471='Adicional - Op 2'!$A$21,Q471='Adicional - Op 2'!$A$22,Q471='Adicional - Op 2'!$A$23,Q471='Adicional - Op 2'!$A$24,Q471='Adicional - Op 2'!$A$25,Q471='Adicional - Op 2'!$A$26,Q471='Adicional - Op 2'!$A$27,Q471='Adicional - Op 2'!$A$28,Q471='Adicional - Op 2'!$A$29,Q471='Adicional - Op 2'!$A$30),"B","")</f>
        <v/>
      </c>
      <c r="T471" s="282" t="str">
        <f>IF(OR(Q471='Adicional - Op 2'!$A$31,Q471='Adicional - Op 2'!$A$32,Q471='Adicional - Op 2'!$A$33,Q471='Adicional - Op 2'!$A$34),"C","")</f>
        <v/>
      </c>
      <c r="U471" s="282" t="str">
        <f>IF(OR(Q471='Adicional - Op 2'!$A$35,Q471='Adicional - Op 2'!$A$36,Q471='Adicional - Op 2'!$A$37),"D","")</f>
        <v/>
      </c>
      <c r="V471" s="282" t="str">
        <f>IF(OR(Q471='Adicional - Op 2'!$A$38,Q471='Adicional - Op 2'!$A$39,Q471='Adicional - Op 2'!$A$40,Q471='Adicional - Op 2'!$A$41,Q471='Adicional - Op 2'!$A$42,Q471='Adicional - Op 2'!$A$43),"E","")</f>
        <v/>
      </c>
      <c r="W471" s="282" t="str">
        <f>IF(OR(Q471='Adicional - Op 2'!$A$44,Q471='Adicional - Op 2'!$A$45),"F","")</f>
        <v>F</v>
      </c>
      <c r="X471" s="295" t="str">
        <f t="shared" si="155"/>
        <v>F</v>
      </c>
      <c r="Y471" s="296" t="str">
        <f>IF(P471=X471, "OK", MAL)</f>
        <v>OK</v>
      </c>
      <c r="Z471" s="74">
        <v>6405</v>
      </c>
      <c r="AA471" s="12">
        <v>4176</v>
      </c>
      <c r="AB471" s="12">
        <v>3348</v>
      </c>
      <c r="AC471" s="12">
        <v>2494</v>
      </c>
      <c r="AD471" s="12">
        <v>2586</v>
      </c>
      <c r="AE471" s="13">
        <v>1441</v>
      </c>
      <c r="AF471" s="70" t="str">
        <f t="shared" si="156"/>
        <v>6</v>
      </c>
      <c r="AG471" s="61" t="str">
        <f t="shared" si="157"/>
        <v>7</v>
      </c>
      <c r="AH471" s="61" t="str">
        <f t="shared" si="158"/>
        <v>7</v>
      </c>
      <c r="AI471" s="61" t="str">
        <f t="shared" si="159"/>
        <v>7</v>
      </c>
      <c r="AJ471" s="61" t="str">
        <f t="shared" si="160"/>
        <v>7</v>
      </c>
      <c r="AK471" s="62" t="str">
        <f t="shared" si="161"/>
        <v>7</v>
      </c>
      <c r="AL471" s="77">
        <f t="shared" si="162"/>
        <v>4.9006965172592531</v>
      </c>
      <c r="AM471" s="78">
        <f t="shared" si="163"/>
        <v>2.1228914617692078</v>
      </c>
      <c r="AN471" s="78">
        <f t="shared" si="164"/>
        <v>2.8278370777375899</v>
      </c>
      <c r="AO471" s="78">
        <f t="shared" si="165"/>
        <v>-0.36158901765881762</v>
      </c>
      <c r="AP471" s="79">
        <f t="shared" si="166"/>
        <v>6.0221126563202683</v>
      </c>
      <c r="AQ471" s="1" t="str">
        <f t="shared" si="167"/>
        <v>Patagonia6</v>
      </c>
      <c r="AR471" s="1" t="str">
        <f t="shared" si="168"/>
        <v>Santa Cruz6</v>
      </c>
      <c r="AS471" s="1" t="str">
        <f t="shared" si="169"/>
        <v>Intermedias</v>
      </c>
      <c r="AT471" s="1" t="str">
        <f t="shared" si="170"/>
        <v>Patagonia</v>
      </c>
      <c r="AU471" s="1" t="str">
        <f t="shared" si="171"/>
        <v>IntermediasPatagonia</v>
      </c>
    </row>
    <row r="472" spans="1:47" x14ac:dyDescent="0.25">
      <c r="A472" s="21" t="s">
        <v>1395</v>
      </c>
      <c r="B472" s="18" t="s">
        <v>9</v>
      </c>
      <c r="C472" s="18" t="s">
        <v>276</v>
      </c>
      <c r="D472" s="3" t="str">
        <f>VLOOKUP(C472,Regiones!B$4:C$27,2)</f>
        <v>Centro</v>
      </c>
      <c r="E472" s="19" t="s">
        <v>2</v>
      </c>
      <c r="F472" s="19"/>
      <c r="G472" s="19"/>
      <c r="H472" s="19" t="s">
        <v>20</v>
      </c>
      <c r="I472" s="19" t="s">
        <v>190</v>
      </c>
      <c r="J472" s="19" t="s">
        <v>4</v>
      </c>
      <c r="K472" s="58"/>
      <c r="L472" s="52" t="s">
        <v>281</v>
      </c>
      <c r="M472" s="289">
        <v>10</v>
      </c>
      <c r="N472" s="281" t="str">
        <f t="shared" si="152"/>
        <v>B10</v>
      </c>
      <c r="O472" s="282" t="str">
        <f>VLOOKUP(N472,'Adicional - Op 1'!$A$3:$B$79,2)</f>
        <v>B</v>
      </c>
      <c r="P472" s="293" t="str">
        <f t="shared" si="153"/>
        <v>B</v>
      </c>
      <c r="Q472" s="294" t="str">
        <f t="shared" si="154"/>
        <v>B10</v>
      </c>
      <c r="R472" s="282" t="str">
        <f>IF(OR(Q472='Adicional - Op 2'!$A$6,Q472='Adicional - Op 2'!$A$7, Q472='Adicional - Op 2'!$A$8,Q472='Adicional - Op 2'!$A$9,Q472='Adicional - Op 2'!$A$10,Q472='Adicional - Op 2'!$A$11,Q472='Adicional - Op 2'!$A$12,Q472='Adicional - Op 2'!$A$13,Q472='Adicional - Op 2'!$A$14), "A", "")</f>
        <v/>
      </c>
      <c r="S472" s="282" t="str">
        <f>IF(OR(Q472='Adicional - Op 2'!$A$15,Q472='Adicional - Op 2'!$A$16,Q472='Adicional - Op 2'!$A$17,Q472='Adicional - Op 2'!$A$18,Q472='Adicional - Op 2'!$A$19,Q472='Adicional - Op 2'!$A$20,Q472='Adicional - Op 2'!$A$21,Q472='Adicional - Op 2'!$A$22,Q472='Adicional - Op 2'!$A$23,Q472='Adicional - Op 2'!$A$24,Q472='Adicional - Op 2'!$A$25,Q472='Adicional - Op 2'!$A$26,Q472='Adicional - Op 2'!$A$27,Q472='Adicional - Op 2'!$A$28,Q472='Adicional - Op 2'!$A$29,Q472='Adicional - Op 2'!$A$30),"B","")</f>
        <v>B</v>
      </c>
      <c r="T472" s="282" t="str">
        <f>IF(OR(Q472='Adicional - Op 2'!$A$31,Q472='Adicional - Op 2'!$A$32,Q472='Adicional - Op 2'!$A$33,Q472='Adicional - Op 2'!$A$34),"C","")</f>
        <v/>
      </c>
      <c r="U472" s="282" t="str">
        <f>IF(OR(Q472='Adicional - Op 2'!$A$35,Q472='Adicional - Op 2'!$A$36,Q472='Adicional - Op 2'!$A$37),"D","")</f>
        <v/>
      </c>
      <c r="V472" s="282" t="str">
        <f>IF(OR(Q472='Adicional - Op 2'!$A$38,Q472='Adicional - Op 2'!$A$39,Q472='Adicional - Op 2'!$A$40,Q472='Adicional - Op 2'!$A$41,Q472='Adicional - Op 2'!$A$42,Q472='Adicional - Op 2'!$A$43),"E","")</f>
        <v/>
      </c>
      <c r="W472" s="282" t="str">
        <f>IF(OR(Q472='Adicional - Op 2'!$A$44,Q472='Adicional - Op 2'!$A$45),"F","")</f>
        <v/>
      </c>
      <c r="X472" s="295" t="str">
        <f t="shared" si="155"/>
        <v>B</v>
      </c>
      <c r="Y472" s="296" t="str">
        <f>IF(P472=X472, "OK", MAL)</f>
        <v>OK</v>
      </c>
      <c r="Z472" s="73">
        <v>6396</v>
      </c>
      <c r="AA472" s="17">
        <v>4191</v>
      </c>
      <c r="AB472" s="17">
        <v>1904</v>
      </c>
      <c r="AC472" s="17" t="s">
        <v>4</v>
      </c>
      <c r="AD472" s="17">
        <v>730</v>
      </c>
      <c r="AE472" s="20">
        <v>523</v>
      </c>
      <c r="AF472" s="70" t="str">
        <f t="shared" si="156"/>
        <v>6</v>
      </c>
      <c r="AG472" s="61" t="str">
        <f t="shared" si="157"/>
        <v>7</v>
      </c>
      <c r="AH472" s="61" t="str">
        <f t="shared" si="158"/>
        <v>7</v>
      </c>
      <c r="AI472" s="61" t="str">
        <f t="shared" si="159"/>
        <v/>
      </c>
      <c r="AJ472" s="61" t="str">
        <f t="shared" si="160"/>
        <v>7</v>
      </c>
      <c r="AK472" s="62" t="str">
        <f t="shared" si="161"/>
        <v>7</v>
      </c>
      <c r="AL472" s="77">
        <f t="shared" si="162"/>
        <v>4.8421414477405662</v>
      </c>
      <c r="AM472" s="78">
        <f t="shared" si="163"/>
        <v>7.7882350919388372</v>
      </c>
      <c r="AN472" s="78" t="str">
        <f t="shared" si="164"/>
        <v/>
      </c>
      <c r="AO472" s="78" t="str">
        <f t="shared" si="165"/>
        <v/>
      </c>
      <c r="AP472" s="79">
        <f t="shared" si="166"/>
        <v>3.3908527019260726</v>
      </c>
      <c r="AQ472" s="1" t="str">
        <f t="shared" si="167"/>
        <v>Centro6</v>
      </c>
      <c r="AR472" s="1" t="str">
        <f t="shared" si="168"/>
        <v>Córdoba6</v>
      </c>
      <c r="AS472" s="1" t="str">
        <f t="shared" si="169"/>
        <v>Intermedias</v>
      </c>
      <c r="AT472" s="1" t="str">
        <f t="shared" si="170"/>
        <v>Resto Extra Pampeana</v>
      </c>
      <c r="AU472" s="1" t="str">
        <f t="shared" si="171"/>
        <v>IntermediasResto Extra Pampeana</v>
      </c>
    </row>
    <row r="473" spans="1:47" x14ac:dyDescent="0.25">
      <c r="A473" s="5" t="s">
        <v>472</v>
      </c>
      <c r="B473" s="6" t="s">
        <v>464</v>
      </c>
      <c r="C473" s="6" t="s">
        <v>461</v>
      </c>
      <c r="D473" s="3" t="str">
        <f>VLOOKUP(C473,Regiones!B$4:C$27,2)</f>
        <v>Noreste</v>
      </c>
      <c r="E473" s="16"/>
      <c r="F473" s="16"/>
      <c r="G473" s="16"/>
      <c r="H473" s="16" t="s">
        <v>4</v>
      </c>
      <c r="I473" s="16" t="s">
        <v>203</v>
      </c>
      <c r="J473" s="16" t="s">
        <v>6</v>
      </c>
      <c r="K473" s="58"/>
      <c r="L473" s="4" t="s">
        <v>6</v>
      </c>
      <c r="M473" s="289">
        <v>10</v>
      </c>
      <c r="N473" s="281" t="str">
        <f t="shared" si="152"/>
        <v>F10</v>
      </c>
      <c r="O473" s="282" t="str">
        <f>VLOOKUP(N473,'Adicional - Op 1'!$A$3:$B$79,2)</f>
        <v>F</v>
      </c>
      <c r="P473" s="293" t="str">
        <f t="shared" si="153"/>
        <v>F</v>
      </c>
      <c r="Q473" s="294" t="str">
        <f t="shared" si="154"/>
        <v>F10</v>
      </c>
      <c r="R473" s="282" t="str">
        <f>IF(OR(Q473='Adicional - Op 2'!$A$6,Q473='Adicional - Op 2'!$A$7, Q473='Adicional - Op 2'!$A$8,Q473='Adicional - Op 2'!$A$9,Q473='Adicional - Op 2'!$A$10,Q473='Adicional - Op 2'!$A$11,Q473='Adicional - Op 2'!$A$12,Q473='Adicional - Op 2'!$A$13,Q473='Adicional - Op 2'!$A$14), "A", "")</f>
        <v/>
      </c>
      <c r="S473" s="282" t="str">
        <f>IF(OR(Q473='Adicional - Op 2'!$A$15,Q473='Adicional - Op 2'!$A$16,Q473='Adicional - Op 2'!$A$17,Q473='Adicional - Op 2'!$A$18,Q473='Adicional - Op 2'!$A$19,Q473='Adicional - Op 2'!$A$20,Q473='Adicional - Op 2'!$A$21,Q473='Adicional - Op 2'!$A$22,Q473='Adicional - Op 2'!$A$23,Q473='Adicional - Op 2'!$A$24,Q473='Adicional - Op 2'!$A$25,Q473='Adicional - Op 2'!$A$26,Q473='Adicional - Op 2'!$A$27,Q473='Adicional - Op 2'!$A$28,Q473='Adicional - Op 2'!$A$29,Q473='Adicional - Op 2'!$A$30),"B","")</f>
        <v/>
      </c>
      <c r="T473" s="282" t="str">
        <f>IF(OR(Q473='Adicional - Op 2'!$A$31,Q473='Adicional - Op 2'!$A$32,Q473='Adicional - Op 2'!$A$33,Q473='Adicional - Op 2'!$A$34),"C","")</f>
        <v/>
      </c>
      <c r="U473" s="282" t="str">
        <f>IF(OR(Q473='Adicional - Op 2'!$A$35,Q473='Adicional - Op 2'!$A$36,Q473='Adicional - Op 2'!$A$37),"D","")</f>
        <v/>
      </c>
      <c r="V473" s="282" t="str">
        <f>IF(OR(Q473='Adicional - Op 2'!$A$38,Q473='Adicional - Op 2'!$A$39,Q473='Adicional - Op 2'!$A$40,Q473='Adicional - Op 2'!$A$41,Q473='Adicional - Op 2'!$A$42,Q473='Adicional - Op 2'!$A$43),"E","")</f>
        <v/>
      </c>
      <c r="W473" s="282" t="str">
        <f>IF(OR(Q473='Adicional - Op 2'!$A$44,Q473='Adicional - Op 2'!$A$45),"F","")</f>
        <v>F</v>
      </c>
      <c r="X473" s="295" t="str">
        <f t="shared" si="155"/>
        <v>F</v>
      </c>
      <c r="Y473" s="296" t="str">
        <f>IF(P473=X473, "OK", MAL)</f>
        <v>OK</v>
      </c>
      <c r="Z473" s="73">
        <v>6379</v>
      </c>
      <c r="AA473" s="17">
        <v>5624</v>
      </c>
      <c r="AB473" s="17">
        <v>4389</v>
      </c>
      <c r="AC473" s="17">
        <v>3088</v>
      </c>
      <c r="AD473" s="17">
        <v>1984</v>
      </c>
      <c r="AE473" s="20">
        <v>1123</v>
      </c>
      <c r="AF473" s="70" t="str">
        <f t="shared" si="156"/>
        <v>6</v>
      </c>
      <c r="AG473" s="61" t="str">
        <f t="shared" si="157"/>
        <v>6</v>
      </c>
      <c r="AH473" s="61" t="str">
        <f t="shared" si="158"/>
        <v>7</v>
      </c>
      <c r="AI473" s="61" t="str">
        <f t="shared" si="159"/>
        <v>7</v>
      </c>
      <c r="AJ473" s="61" t="str">
        <f t="shared" si="160"/>
        <v>7</v>
      </c>
      <c r="AK473" s="62" t="str">
        <f t="shared" si="161"/>
        <v>7</v>
      </c>
      <c r="AL473" s="77">
        <f t="shared" si="162"/>
        <v>1.4190139257961703</v>
      </c>
      <c r="AM473" s="78">
        <f t="shared" si="163"/>
        <v>2.3848541335129738</v>
      </c>
      <c r="AN473" s="78">
        <f t="shared" si="164"/>
        <v>3.3853776016323383</v>
      </c>
      <c r="AO473" s="78">
        <f t="shared" si="165"/>
        <v>4.5234082087820582</v>
      </c>
      <c r="AP473" s="79">
        <f t="shared" si="166"/>
        <v>5.8561735338587102</v>
      </c>
      <c r="AQ473" s="1" t="str">
        <f t="shared" si="167"/>
        <v>Noreste6</v>
      </c>
      <c r="AR473" s="1" t="str">
        <f t="shared" si="168"/>
        <v>Formosa6</v>
      </c>
      <c r="AS473" s="1" t="str">
        <f t="shared" si="169"/>
        <v>Intermedias</v>
      </c>
      <c r="AT473" s="1" t="str">
        <f t="shared" si="170"/>
        <v>Resto Extra Pampeana</v>
      </c>
      <c r="AU473" s="1" t="str">
        <f t="shared" si="171"/>
        <v>IntermediasResto Extra Pampeana</v>
      </c>
    </row>
    <row r="474" spans="1:47" x14ac:dyDescent="0.25">
      <c r="A474" s="60" t="s">
        <v>267</v>
      </c>
      <c r="B474" s="9" t="s">
        <v>263</v>
      </c>
      <c r="C474" s="9" t="s">
        <v>260</v>
      </c>
      <c r="D474" s="3" t="str">
        <f>VLOOKUP(C474,Regiones!B$4:C$27,2)</f>
        <v>Noreste</v>
      </c>
      <c r="E474" s="10"/>
      <c r="F474" s="10"/>
      <c r="G474" s="10"/>
      <c r="H474" s="10" t="s">
        <v>4</v>
      </c>
      <c r="I474" s="10" t="s">
        <v>203</v>
      </c>
      <c r="J474" s="10" t="s">
        <v>6</v>
      </c>
      <c r="K474" s="58"/>
      <c r="L474" s="11" t="s">
        <v>6</v>
      </c>
      <c r="M474" s="289">
        <v>10</v>
      </c>
      <c r="N474" s="281" t="str">
        <f t="shared" si="152"/>
        <v>F10</v>
      </c>
      <c r="O474" s="282" t="str">
        <f>VLOOKUP(N474,'Adicional - Op 1'!$A$3:$B$79,2)</f>
        <v>F</v>
      </c>
      <c r="P474" s="293" t="str">
        <f t="shared" si="153"/>
        <v>F</v>
      </c>
      <c r="Q474" s="294" t="str">
        <f t="shared" si="154"/>
        <v>F10</v>
      </c>
      <c r="R474" s="282" t="str">
        <f>IF(OR(Q474='Adicional - Op 2'!$A$6,Q474='Adicional - Op 2'!$A$7, Q474='Adicional - Op 2'!$A$8,Q474='Adicional - Op 2'!$A$9,Q474='Adicional - Op 2'!$A$10,Q474='Adicional - Op 2'!$A$11,Q474='Adicional - Op 2'!$A$12,Q474='Adicional - Op 2'!$A$13,Q474='Adicional - Op 2'!$A$14), "A", "")</f>
        <v/>
      </c>
      <c r="S474" s="282" t="str">
        <f>IF(OR(Q474='Adicional - Op 2'!$A$15,Q474='Adicional - Op 2'!$A$16,Q474='Adicional - Op 2'!$A$17,Q474='Adicional - Op 2'!$A$18,Q474='Adicional - Op 2'!$A$19,Q474='Adicional - Op 2'!$A$20,Q474='Adicional - Op 2'!$A$21,Q474='Adicional - Op 2'!$A$22,Q474='Adicional - Op 2'!$A$23,Q474='Adicional - Op 2'!$A$24,Q474='Adicional - Op 2'!$A$25,Q474='Adicional - Op 2'!$A$26,Q474='Adicional - Op 2'!$A$27,Q474='Adicional - Op 2'!$A$28,Q474='Adicional - Op 2'!$A$29,Q474='Adicional - Op 2'!$A$30),"B","")</f>
        <v/>
      </c>
      <c r="T474" s="282" t="str">
        <f>IF(OR(Q474='Adicional - Op 2'!$A$31,Q474='Adicional - Op 2'!$A$32,Q474='Adicional - Op 2'!$A$33,Q474='Adicional - Op 2'!$A$34),"C","")</f>
        <v/>
      </c>
      <c r="U474" s="282" t="str">
        <f>IF(OR(Q474='Adicional - Op 2'!$A$35,Q474='Adicional - Op 2'!$A$36,Q474='Adicional - Op 2'!$A$37),"D","")</f>
        <v/>
      </c>
      <c r="V474" s="282" t="str">
        <f>IF(OR(Q474='Adicional - Op 2'!$A$38,Q474='Adicional - Op 2'!$A$39,Q474='Adicional - Op 2'!$A$40,Q474='Adicional - Op 2'!$A$41,Q474='Adicional - Op 2'!$A$42,Q474='Adicional - Op 2'!$A$43),"E","")</f>
        <v/>
      </c>
      <c r="W474" s="282" t="str">
        <f>IF(OR(Q474='Adicional - Op 2'!$A$44,Q474='Adicional - Op 2'!$A$45),"F","")</f>
        <v>F</v>
      </c>
      <c r="X474" s="295" t="str">
        <f t="shared" si="155"/>
        <v>F</v>
      </c>
      <c r="Y474" s="296" t="str">
        <f>IF(P474=X474, "OK", MAL)</f>
        <v>OK</v>
      </c>
      <c r="Z474" s="74">
        <v>6353</v>
      </c>
      <c r="AA474" s="12">
        <v>4856</v>
      </c>
      <c r="AB474" s="12">
        <v>3828</v>
      </c>
      <c r="AC474" s="12">
        <v>2944</v>
      </c>
      <c r="AD474" s="12">
        <v>1214</v>
      </c>
      <c r="AE474" s="13">
        <v>1642</v>
      </c>
      <c r="AF474" s="70" t="str">
        <f t="shared" si="156"/>
        <v>6</v>
      </c>
      <c r="AG474" s="61" t="str">
        <f t="shared" si="157"/>
        <v>7</v>
      </c>
      <c r="AH474" s="61" t="str">
        <f t="shared" si="158"/>
        <v>7</v>
      </c>
      <c r="AI474" s="61" t="str">
        <f t="shared" si="159"/>
        <v>7</v>
      </c>
      <c r="AJ474" s="61" t="str">
        <f t="shared" si="160"/>
        <v>7</v>
      </c>
      <c r="AK474" s="62" t="str">
        <f t="shared" si="161"/>
        <v>7</v>
      </c>
      <c r="AL474" s="77">
        <f t="shared" si="162"/>
        <v>3.0513560693805393</v>
      </c>
      <c r="AM474" s="78">
        <f t="shared" si="163"/>
        <v>2.2869038832392894</v>
      </c>
      <c r="AN474" s="78">
        <f t="shared" si="164"/>
        <v>2.517660288870927</v>
      </c>
      <c r="AO474" s="78">
        <f t="shared" si="165"/>
        <v>9.262695897424269</v>
      </c>
      <c r="AP474" s="79">
        <f t="shared" si="166"/>
        <v>-2.9747984890615484</v>
      </c>
      <c r="AQ474" s="1" t="str">
        <f t="shared" si="167"/>
        <v>Noreste6</v>
      </c>
      <c r="AR474" s="1" t="str">
        <f t="shared" si="168"/>
        <v>Chubut6</v>
      </c>
      <c r="AS474" s="1" t="str">
        <f t="shared" si="169"/>
        <v>Intermedias</v>
      </c>
      <c r="AT474" s="1" t="str">
        <f t="shared" si="170"/>
        <v>Resto Extra Pampeana</v>
      </c>
      <c r="AU474" s="1" t="str">
        <f t="shared" si="171"/>
        <v>IntermediasResto Extra Pampeana</v>
      </c>
    </row>
    <row r="475" spans="1:47" x14ac:dyDescent="0.25">
      <c r="A475" s="45" t="s">
        <v>905</v>
      </c>
      <c r="B475" s="46" t="s">
        <v>889</v>
      </c>
      <c r="C475" s="46" t="s">
        <v>882</v>
      </c>
      <c r="D475" s="3" t="str">
        <f>VLOOKUP(C475,Regiones!B$4:C$27,2)</f>
        <v>Pampeana</v>
      </c>
      <c r="E475" s="50"/>
      <c r="F475" s="50"/>
      <c r="G475" s="50"/>
      <c r="H475" s="50" t="s">
        <v>4</v>
      </c>
      <c r="I475" s="50" t="s">
        <v>203</v>
      </c>
      <c r="J475" s="50" t="s">
        <v>6</v>
      </c>
      <c r="K475" s="58"/>
      <c r="L475" s="53" t="s">
        <v>6</v>
      </c>
      <c r="M475" s="289">
        <v>10</v>
      </c>
      <c r="N475" s="281" t="str">
        <f t="shared" si="152"/>
        <v>F10</v>
      </c>
      <c r="O475" s="282" t="str">
        <f>VLOOKUP(N475,'Adicional - Op 1'!$A$3:$B$79,2)</f>
        <v>F</v>
      </c>
      <c r="P475" s="293" t="str">
        <f t="shared" si="153"/>
        <v>F</v>
      </c>
      <c r="Q475" s="294" t="str">
        <f t="shared" si="154"/>
        <v>F10</v>
      </c>
      <c r="R475" s="282" t="str">
        <f>IF(OR(Q475='Adicional - Op 2'!$A$6,Q475='Adicional - Op 2'!$A$7, Q475='Adicional - Op 2'!$A$8,Q475='Adicional - Op 2'!$A$9,Q475='Adicional - Op 2'!$A$10,Q475='Adicional - Op 2'!$A$11,Q475='Adicional - Op 2'!$A$12,Q475='Adicional - Op 2'!$A$13,Q475='Adicional - Op 2'!$A$14), "A", "")</f>
        <v/>
      </c>
      <c r="S475" s="282" t="str">
        <f>IF(OR(Q475='Adicional - Op 2'!$A$15,Q475='Adicional - Op 2'!$A$16,Q475='Adicional - Op 2'!$A$17,Q475='Adicional - Op 2'!$A$18,Q475='Adicional - Op 2'!$A$19,Q475='Adicional - Op 2'!$A$20,Q475='Adicional - Op 2'!$A$21,Q475='Adicional - Op 2'!$A$22,Q475='Adicional - Op 2'!$A$23,Q475='Adicional - Op 2'!$A$24,Q475='Adicional - Op 2'!$A$25,Q475='Adicional - Op 2'!$A$26,Q475='Adicional - Op 2'!$A$27,Q475='Adicional - Op 2'!$A$28,Q475='Adicional - Op 2'!$A$29,Q475='Adicional - Op 2'!$A$30),"B","")</f>
        <v/>
      </c>
      <c r="T475" s="282" t="str">
        <f>IF(OR(Q475='Adicional - Op 2'!$A$31,Q475='Adicional - Op 2'!$A$32,Q475='Adicional - Op 2'!$A$33,Q475='Adicional - Op 2'!$A$34),"C","")</f>
        <v/>
      </c>
      <c r="U475" s="282" t="str">
        <f>IF(OR(Q475='Adicional - Op 2'!$A$35,Q475='Adicional - Op 2'!$A$36,Q475='Adicional - Op 2'!$A$37),"D","")</f>
        <v/>
      </c>
      <c r="V475" s="282" t="str">
        <f>IF(OR(Q475='Adicional - Op 2'!$A$38,Q475='Adicional - Op 2'!$A$39,Q475='Adicional - Op 2'!$A$40,Q475='Adicional - Op 2'!$A$41,Q475='Adicional - Op 2'!$A$42,Q475='Adicional - Op 2'!$A$43),"E","")</f>
        <v/>
      </c>
      <c r="W475" s="282" t="str">
        <f>IF(OR(Q475='Adicional - Op 2'!$A$44,Q475='Adicional - Op 2'!$A$45),"F","")</f>
        <v>F</v>
      </c>
      <c r="X475" s="295" t="str">
        <f t="shared" si="155"/>
        <v>F</v>
      </c>
      <c r="Y475" s="296" t="str">
        <f>IF(P475=X475, "OK", MAL)</f>
        <v>OK</v>
      </c>
      <c r="Z475" s="74">
        <v>6352</v>
      </c>
      <c r="AA475" s="12">
        <v>5321</v>
      </c>
      <c r="AB475" s="12">
        <v>4366</v>
      </c>
      <c r="AC475" s="12">
        <v>2722</v>
      </c>
      <c r="AD475" s="12">
        <v>2507</v>
      </c>
      <c r="AE475" s="13">
        <v>1800</v>
      </c>
      <c r="AF475" s="70" t="str">
        <f t="shared" si="156"/>
        <v>6</v>
      </c>
      <c r="AG475" s="61" t="str">
        <f t="shared" si="157"/>
        <v>6</v>
      </c>
      <c r="AH475" s="61" t="str">
        <f t="shared" si="158"/>
        <v>7</v>
      </c>
      <c r="AI475" s="61" t="str">
        <f t="shared" si="159"/>
        <v>7</v>
      </c>
      <c r="AJ475" s="61" t="str">
        <f t="shared" si="160"/>
        <v>7</v>
      </c>
      <c r="AK475" s="62" t="str">
        <f t="shared" si="161"/>
        <v>7</v>
      </c>
      <c r="AL475" s="77">
        <f t="shared" si="162"/>
        <v>2.0008326646101491</v>
      </c>
      <c r="AM475" s="78">
        <f t="shared" si="163"/>
        <v>1.8981513151550427</v>
      </c>
      <c r="AN475" s="78">
        <f t="shared" si="164"/>
        <v>4.575849823340576</v>
      </c>
      <c r="AO475" s="78">
        <f t="shared" si="165"/>
        <v>0.82619515981119174</v>
      </c>
      <c r="AP475" s="79">
        <f t="shared" si="166"/>
        <v>3.368492549245822</v>
      </c>
      <c r="AQ475" s="1" t="str">
        <f t="shared" si="167"/>
        <v>Pampeana6</v>
      </c>
      <c r="AR475" s="1" t="str">
        <f t="shared" si="168"/>
        <v>Santiago del Estero6</v>
      </c>
      <c r="AS475" s="1" t="str">
        <f t="shared" si="169"/>
        <v>Intermedias</v>
      </c>
      <c r="AT475" s="1" t="str">
        <f t="shared" si="170"/>
        <v>Pampeana</v>
      </c>
      <c r="AU475" s="1" t="str">
        <f t="shared" si="171"/>
        <v>IntermediasPampeana</v>
      </c>
    </row>
    <row r="476" spans="1:47" x14ac:dyDescent="0.25">
      <c r="A476" s="5" t="s">
        <v>1407</v>
      </c>
      <c r="B476" s="6" t="s">
        <v>146</v>
      </c>
      <c r="C476" s="6" t="s">
        <v>36</v>
      </c>
      <c r="D476" s="3" t="str">
        <f>VLOOKUP(C476,Regiones!B$4:C$27,2)</f>
        <v>Pampeana</v>
      </c>
      <c r="E476" s="16"/>
      <c r="F476" s="16"/>
      <c r="G476" s="16"/>
      <c r="H476" s="16"/>
      <c r="I476" s="16" t="s">
        <v>13</v>
      </c>
      <c r="J476" s="16" t="s">
        <v>3</v>
      </c>
      <c r="K476" s="58"/>
      <c r="L476" s="4" t="s">
        <v>3</v>
      </c>
      <c r="M476" s="289">
        <v>10</v>
      </c>
      <c r="N476" s="281" t="str">
        <f t="shared" si="152"/>
        <v>E10</v>
      </c>
      <c r="O476" s="282" t="str">
        <f>VLOOKUP(N476,'Adicional - Op 1'!$A$3:$B$79,2)</f>
        <v>E</v>
      </c>
      <c r="P476" s="293" t="str">
        <f t="shared" si="153"/>
        <v>E</v>
      </c>
      <c r="Q476" s="294" t="str">
        <f t="shared" si="154"/>
        <v>E10</v>
      </c>
      <c r="R476" s="282" t="str">
        <f>IF(OR(Q476='Adicional - Op 2'!$A$6,Q476='Adicional - Op 2'!$A$7, Q476='Adicional - Op 2'!$A$8,Q476='Adicional - Op 2'!$A$9,Q476='Adicional - Op 2'!$A$10,Q476='Adicional - Op 2'!$A$11,Q476='Adicional - Op 2'!$A$12,Q476='Adicional - Op 2'!$A$13,Q476='Adicional - Op 2'!$A$14), "A", "")</f>
        <v/>
      </c>
      <c r="S476" s="282" t="str">
        <f>IF(OR(Q476='Adicional - Op 2'!$A$15,Q476='Adicional - Op 2'!$A$16,Q476='Adicional - Op 2'!$A$17,Q476='Adicional - Op 2'!$A$18,Q476='Adicional - Op 2'!$A$19,Q476='Adicional - Op 2'!$A$20,Q476='Adicional - Op 2'!$A$21,Q476='Adicional - Op 2'!$A$22,Q476='Adicional - Op 2'!$A$23,Q476='Adicional - Op 2'!$A$24,Q476='Adicional - Op 2'!$A$25,Q476='Adicional - Op 2'!$A$26,Q476='Adicional - Op 2'!$A$27,Q476='Adicional - Op 2'!$A$28,Q476='Adicional - Op 2'!$A$29,Q476='Adicional - Op 2'!$A$30),"B","")</f>
        <v/>
      </c>
      <c r="T476" s="282" t="str">
        <f>IF(OR(Q476='Adicional - Op 2'!$A$31,Q476='Adicional - Op 2'!$A$32,Q476='Adicional - Op 2'!$A$33,Q476='Adicional - Op 2'!$A$34),"C","")</f>
        <v/>
      </c>
      <c r="U476" s="282" t="str">
        <f>IF(OR(Q476='Adicional - Op 2'!$A$35,Q476='Adicional - Op 2'!$A$36,Q476='Adicional - Op 2'!$A$37),"D","")</f>
        <v/>
      </c>
      <c r="V476" s="282" t="str">
        <f>IF(OR(Q476='Adicional - Op 2'!$A$38,Q476='Adicional - Op 2'!$A$39,Q476='Adicional - Op 2'!$A$40,Q476='Adicional - Op 2'!$A$41,Q476='Adicional - Op 2'!$A$42,Q476='Adicional - Op 2'!$A$43),"E","")</f>
        <v>E</v>
      </c>
      <c r="W476" s="282" t="str">
        <f>IF(OR(Q476='Adicional - Op 2'!$A$44,Q476='Adicional - Op 2'!$A$45),"F","")</f>
        <v/>
      </c>
      <c r="X476" s="295" t="str">
        <f t="shared" si="155"/>
        <v>E</v>
      </c>
      <c r="Y476" s="296" t="str">
        <f>IF(P476=X476, "OK", MAL)</f>
        <v>OK</v>
      </c>
      <c r="Z476" s="73">
        <v>6351</v>
      </c>
      <c r="AA476" s="17">
        <v>5394</v>
      </c>
      <c r="AB476" s="17">
        <v>3514</v>
      </c>
      <c r="AC476" s="17">
        <v>2886</v>
      </c>
      <c r="AD476" s="17">
        <v>1939</v>
      </c>
      <c r="AE476" s="20">
        <v>1198</v>
      </c>
      <c r="AF476" s="70" t="str">
        <f t="shared" si="156"/>
        <v>6</v>
      </c>
      <c r="AG476" s="61" t="str">
        <f t="shared" si="157"/>
        <v>6</v>
      </c>
      <c r="AH476" s="61" t="str">
        <f t="shared" si="158"/>
        <v>7</v>
      </c>
      <c r="AI476" s="61" t="str">
        <f t="shared" si="159"/>
        <v>7</v>
      </c>
      <c r="AJ476" s="61" t="str">
        <f t="shared" si="160"/>
        <v>7</v>
      </c>
      <c r="AK476" s="62" t="str">
        <f t="shared" si="161"/>
        <v>7</v>
      </c>
      <c r="AL476" s="77">
        <f t="shared" si="162"/>
        <v>1.84369214118748</v>
      </c>
      <c r="AM476" s="78">
        <f t="shared" si="163"/>
        <v>4.1576054776963476</v>
      </c>
      <c r="AN476" s="78">
        <f t="shared" si="164"/>
        <v>1.881916329425297</v>
      </c>
      <c r="AO476" s="78">
        <f t="shared" si="165"/>
        <v>4.0571319934818977</v>
      </c>
      <c r="AP476" s="79">
        <f t="shared" si="166"/>
        <v>4.933002349953659</v>
      </c>
      <c r="AQ476" s="1" t="str">
        <f t="shared" si="167"/>
        <v>Pampeana6</v>
      </c>
      <c r="AR476" s="1" t="str">
        <f t="shared" si="168"/>
        <v>Buenos Aires6</v>
      </c>
      <c r="AS476" s="1" t="str">
        <f t="shared" si="169"/>
        <v>Intermedias</v>
      </c>
      <c r="AT476" s="1" t="str">
        <f t="shared" si="170"/>
        <v>Pampeana</v>
      </c>
      <c r="AU476" s="1" t="str">
        <f t="shared" si="171"/>
        <v>IntermediasPampeana</v>
      </c>
    </row>
    <row r="477" spans="1:47" x14ac:dyDescent="0.25">
      <c r="A477" s="60" t="s">
        <v>623</v>
      </c>
      <c r="B477" s="9" t="s">
        <v>411</v>
      </c>
      <c r="C477" s="9" t="s">
        <v>604</v>
      </c>
      <c r="D477" s="3" t="str">
        <f>VLOOKUP(C477,Regiones!B$4:C$27,2)</f>
        <v>Noreste</v>
      </c>
      <c r="E477" s="10"/>
      <c r="F477" s="10"/>
      <c r="G477" s="10"/>
      <c r="H477" s="44"/>
      <c r="I477" s="10"/>
      <c r="J477" s="10" t="s">
        <v>6</v>
      </c>
      <c r="K477" s="58">
        <v>10</v>
      </c>
      <c r="L477" s="11" t="s">
        <v>6</v>
      </c>
      <c r="M477" s="289">
        <v>10</v>
      </c>
      <c r="N477" s="281" t="str">
        <f t="shared" si="152"/>
        <v>F10</v>
      </c>
      <c r="O477" s="282" t="str">
        <f>VLOOKUP(N477,'Adicional - Op 1'!$A$3:$B$79,2)</f>
        <v>F</v>
      </c>
      <c r="P477" s="293" t="str">
        <f t="shared" si="153"/>
        <v>F</v>
      </c>
      <c r="Q477" s="294" t="str">
        <f t="shared" si="154"/>
        <v>F10</v>
      </c>
      <c r="R477" s="282" t="str">
        <f>IF(OR(Q477='Adicional - Op 2'!$A$6,Q477='Adicional - Op 2'!$A$7, Q477='Adicional - Op 2'!$A$8,Q477='Adicional - Op 2'!$A$9,Q477='Adicional - Op 2'!$A$10,Q477='Adicional - Op 2'!$A$11,Q477='Adicional - Op 2'!$A$12,Q477='Adicional - Op 2'!$A$13,Q477='Adicional - Op 2'!$A$14), "A", "")</f>
        <v/>
      </c>
      <c r="S477" s="282" t="str">
        <f>IF(OR(Q477='Adicional - Op 2'!$A$15,Q477='Adicional - Op 2'!$A$16,Q477='Adicional - Op 2'!$A$17,Q477='Adicional - Op 2'!$A$18,Q477='Adicional - Op 2'!$A$19,Q477='Adicional - Op 2'!$A$20,Q477='Adicional - Op 2'!$A$21,Q477='Adicional - Op 2'!$A$22,Q477='Adicional - Op 2'!$A$23,Q477='Adicional - Op 2'!$A$24,Q477='Adicional - Op 2'!$A$25,Q477='Adicional - Op 2'!$A$26,Q477='Adicional - Op 2'!$A$27,Q477='Adicional - Op 2'!$A$28,Q477='Adicional - Op 2'!$A$29,Q477='Adicional - Op 2'!$A$30),"B","")</f>
        <v/>
      </c>
      <c r="T477" s="282" t="str">
        <f>IF(OR(Q477='Adicional - Op 2'!$A$31,Q477='Adicional - Op 2'!$A$32,Q477='Adicional - Op 2'!$A$33,Q477='Adicional - Op 2'!$A$34),"C","")</f>
        <v/>
      </c>
      <c r="U477" s="282" t="str">
        <f>IF(OR(Q477='Adicional - Op 2'!$A$35,Q477='Adicional - Op 2'!$A$36,Q477='Adicional - Op 2'!$A$37),"D","")</f>
        <v/>
      </c>
      <c r="V477" s="282" t="str">
        <f>IF(OR(Q477='Adicional - Op 2'!$A$38,Q477='Adicional - Op 2'!$A$39,Q477='Adicional - Op 2'!$A$40,Q477='Adicional - Op 2'!$A$41,Q477='Adicional - Op 2'!$A$42,Q477='Adicional - Op 2'!$A$43),"E","")</f>
        <v/>
      </c>
      <c r="W477" s="282" t="str">
        <f>IF(OR(Q477='Adicional - Op 2'!$A$44,Q477='Adicional - Op 2'!$A$45),"F","")</f>
        <v>F</v>
      </c>
      <c r="X477" s="295" t="str">
        <f t="shared" si="155"/>
        <v>F</v>
      </c>
      <c r="Y477" s="296" t="str">
        <f>IF(P477=X477, "OK", MAL)</f>
        <v>OK</v>
      </c>
      <c r="Z477" s="74">
        <v>6332</v>
      </c>
      <c r="AA477" s="12">
        <v>5340</v>
      </c>
      <c r="AB477" s="12">
        <v>3999</v>
      </c>
      <c r="AC477" s="12">
        <v>2771</v>
      </c>
      <c r="AD477" s="12">
        <v>2457</v>
      </c>
      <c r="AE477" s="13">
        <v>2313</v>
      </c>
      <c r="AF477" s="70" t="str">
        <f t="shared" si="156"/>
        <v>6</v>
      </c>
      <c r="AG477" s="61" t="str">
        <f t="shared" si="157"/>
        <v>6</v>
      </c>
      <c r="AH477" s="61" t="str">
        <f t="shared" si="158"/>
        <v>7</v>
      </c>
      <c r="AI477" s="61" t="str">
        <f t="shared" si="159"/>
        <v>7</v>
      </c>
      <c r="AJ477" s="61" t="str">
        <f t="shared" si="160"/>
        <v>7</v>
      </c>
      <c r="AK477" s="62" t="str">
        <f t="shared" si="161"/>
        <v>7</v>
      </c>
      <c r="AL477" s="77">
        <f t="shared" si="162"/>
        <v>1.9242127448154036</v>
      </c>
      <c r="AM477" s="78">
        <f t="shared" si="163"/>
        <v>2.7870019565956659</v>
      </c>
      <c r="AN477" s="78">
        <f t="shared" si="164"/>
        <v>3.534868493146734</v>
      </c>
      <c r="AO477" s="78">
        <f t="shared" si="165"/>
        <v>1.2099328999643666</v>
      </c>
      <c r="AP477" s="79">
        <f t="shared" si="166"/>
        <v>0.60578460105733678</v>
      </c>
      <c r="AQ477" s="1" t="str">
        <f t="shared" si="167"/>
        <v>Noreste6</v>
      </c>
      <c r="AR477" s="1" t="str">
        <f t="shared" si="168"/>
        <v>Misiones6</v>
      </c>
      <c r="AS477" s="1" t="str">
        <f t="shared" si="169"/>
        <v>Intermedias</v>
      </c>
      <c r="AT477" s="1" t="str">
        <f t="shared" si="170"/>
        <v>Resto Extra Pampeana</v>
      </c>
      <c r="AU477" s="1" t="str">
        <f t="shared" si="171"/>
        <v>IntermediasResto Extra Pampeana</v>
      </c>
    </row>
    <row r="478" spans="1:47" x14ac:dyDescent="0.25">
      <c r="A478" s="5" t="s">
        <v>1226</v>
      </c>
      <c r="B478" s="6" t="s">
        <v>46</v>
      </c>
      <c r="C478" s="6" t="s">
        <v>582</v>
      </c>
      <c r="D478" s="3" t="str">
        <f>VLOOKUP(C478,Regiones!B$4:C$27,2)</f>
        <v>Cuyo</v>
      </c>
      <c r="E478" s="16"/>
      <c r="F478" s="16"/>
      <c r="G478" s="16"/>
      <c r="H478" s="16" t="s">
        <v>4</v>
      </c>
      <c r="I478" s="16" t="s">
        <v>203</v>
      </c>
      <c r="J478" s="16" t="s">
        <v>21</v>
      </c>
      <c r="K478" s="58"/>
      <c r="L478" s="4" t="s">
        <v>21</v>
      </c>
      <c r="M478" s="289">
        <v>10</v>
      </c>
      <c r="N478" s="281" t="str">
        <f t="shared" si="152"/>
        <v>C10</v>
      </c>
      <c r="O478" s="282" t="str">
        <f>VLOOKUP(N478,'Adicional - Op 1'!$A$3:$B$79,2)</f>
        <v>C</v>
      </c>
      <c r="P478" s="293" t="str">
        <f t="shared" si="153"/>
        <v>C</v>
      </c>
      <c r="Q478" s="294" t="str">
        <f t="shared" si="154"/>
        <v>C10</v>
      </c>
      <c r="R478" s="282" t="str">
        <f>IF(OR(Q478='Adicional - Op 2'!$A$6,Q478='Adicional - Op 2'!$A$7, Q478='Adicional - Op 2'!$A$8,Q478='Adicional - Op 2'!$A$9,Q478='Adicional - Op 2'!$A$10,Q478='Adicional - Op 2'!$A$11,Q478='Adicional - Op 2'!$A$12,Q478='Adicional - Op 2'!$A$13,Q478='Adicional - Op 2'!$A$14), "A", "")</f>
        <v/>
      </c>
      <c r="S478" s="282" t="str">
        <f>IF(OR(Q478='Adicional - Op 2'!$A$15,Q478='Adicional - Op 2'!$A$16,Q478='Adicional - Op 2'!$A$17,Q478='Adicional - Op 2'!$A$18,Q478='Adicional - Op 2'!$A$19,Q478='Adicional - Op 2'!$A$20,Q478='Adicional - Op 2'!$A$21,Q478='Adicional - Op 2'!$A$22,Q478='Adicional - Op 2'!$A$23,Q478='Adicional - Op 2'!$A$24,Q478='Adicional - Op 2'!$A$25,Q478='Adicional - Op 2'!$A$26,Q478='Adicional - Op 2'!$A$27,Q478='Adicional - Op 2'!$A$28,Q478='Adicional - Op 2'!$A$29,Q478='Adicional - Op 2'!$A$30),"B","")</f>
        <v/>
      </c>
      <c r="T478" s="282" t="str">
        <f>IF(OR(Q478='Adicional - Op 2'!$A$31,Q478='Adicional - Op 2'!$A$32,Q478='Adicional - Op 2'!$A$33,Q478='Adicional - Op 2'!$A$34),"C","")</f>
        <v>C</v>
      </c>
      <c r="U478" s="282" t="str">
        <f>IF(OR(Q478='Adicional - Op 2'!$A$35,Q478='Adicional - Op 2'!$A$36,Q478='Adicional - Op 2'!$A$37),"D","")</f>
        <v/>
      </c>
      <c r="V478" s="282" t="str">
        <f>IF(OR(Q478='Adicional - Op 2'!$A$38,Q478='Adicional - Op 2'!$A$39,Q478='Adicional - Op 2'!$A$40,Q478='Adicional - Op 2'!$A$41,Q478='Adicional - Op 2'!$A$42,Q478='Adicional - Op 2'!$A$43),"E","")</f>
        <v/>
      </c>
      <c r="W478" s="282" t="str">
        <f>IF(OR(Q478='Adicional - Op 2'!$A$44,Q478='Adicional - Op 2'!$A$45),"F","")</f>
        <v/>
      </c>
      <c r="X478" s="295" t="str">
        <f t="shared" si="155"/>
        <v>C</v>
      </c>
      <c r="Y478" s="296" t="str">
        <f>IF(P478=X478, "OK", MAL)</f>
        <v>OK</v>
      </c>
      <c r="Z478" s="73">
        <v>6324</v>
      </c>
      <c r="AA478" s="17">
        <v>6084</v>
      </c>
      <c r="AB478" s="17">
        <v>4495</v>
      </c>
      <c r="AC478" s="17">
        <v>3227</v>
      </c>
      <c r="AD478" s="17">
        <v>2343</v>
      </c>
      <c r="AE478" s="20">
        <v>1446</v>
      </c>
      <c r="AF478" s="70" t="str">
        <f t="shared" si="156"/>
        <v>6</v>
      </c>
      <c r="AG478" s="61" t="str">
        <f t="shared" si="157"/>
        <v>6</v>
      </c>
      <c r="AH478" s="61" t="str">
        <f t="shared" si="158"/>
        <v>7</v>
      </c>
      <c r="AI478" s="61" t="str">
        <f t="shared" si="159"/>
        <v>7</v>
      </c>
      <c r="AJ478" s="61" t="str">
        <f t="shared" si="160"/>
        <v>7</v>
      </c>
      <c r="AK478" s="62" t="str">
        <f t="shared" si="161"/>
        <v>7</v>
      </c>
      <c r="AL478" s="77">
        <f t="shared" si="162"/>
        <v>0.43370675637810091</v>
      </c>
      <c r="AM478" s="78">
        <f t="shared" si="163"/>
        <v>2.9191405970023609</v>
      </c>
      <c r="AN478" s="78">
        <f t="shared" si="164"/>
        <v>3.1881447084100381</v>
      </c>
      <c r="AO478" s="78">
        <f t="shared" si="165"/>
        <v>3.252997339534879</v>
      </c>
      <c r="AP478" s="79">
        <f t="shared" si="166"/>
        <v>4.944673219558644</v>
      </c>
      <c r="AQ478" s="1" t="str">
        <f t="shared" si="167"/>
        <v>Cuyo6</v>
      </c>
      <c r="AR478" s="1" t="str">
        <f t="shared" si="168"/>
        <v>Mendoza6</v>
      </c>
      <c r="AS478" s="1" t="str">
        <f t="shared" si="169"/>
        <v>Intermedias</v>
      </c>
      <c r="AT478" s="1" t="str">
        <f t="shared" si="170"/>
        <v>Resto Extra Pampeana</v>
      </c>
      <c r="AU478" s="1" t="str">
        <f t="shared" si="171"/>
        <v>IntermediasResto Extra Pampeana</v>
      </c>
    </row>
    <row r="479" spans="1:47" x14ac:dyDescent="0.25">
      <c r="A479" s="5" t="s">
        <v>1344</v>
      </c>
      <c r="B479" s="6" t="s">
        <v>440</v>
      </c>
      <c r="C479" s="6" t="s">
        <v>429</v>
      </c>
      <c r="D479" s="3" t="str">
        <f>VLOOKUP(C479,Regiones!B$4:C$27,2)</f>
        <v>Pampeana</v>
      </c>
      <c r="E479" s="16" t="s">
        <v>2</v>
      </c>
      <c r="F479" s="16"/>
      <c r="G479" s="16"/>
      <c r="H479" s="16" t="s">
        <v>4</v>
      </c>
      <c r="I479" s="16" t="s">
        <v>203</v>
      </c>
      <c r="J479" s="16" t="s">
        <v>21</v>
      </c>
      <c r="K479" s="58"/>
      <c r="L479" s="4" t="s">
        <v>21</v>
      </c>
      <c r="M479" s="289">
        <v>10</v>
      </c>
      <c r="N479" s="281" t="str">
        <f t="shared" si="152"/>
        <v>C10</v>
      </c>
      <c r="O479" s="282" t="str">
        <f>VLOOKUP(N479,'Adicional - Op 1'!$A$3:$B$79,2)</f>
        <v>C</v>
      </c>
      <c r="P479" s="293" t="str">
        <f t="shared" si="153"/>
        <v>C</v>
      </c>
      <c r="Q479" s="294" t="str">
        <f t="shared" si="154"/>
        <v>C10</v>
      </c>
      <c r="R479" s="282" t="str">
        <f>IF(OR(Q479='Adicional - Op 2'!$A$6,Q479='Adicional - Op 2'!$A$7, Q479='Adicional - Op 2'!$A$8,Q479='Adicional - Op 2'!$A$9,Q479='Adicional - Op 2'!$A$10,Q479='Adicional - Op 2'!$A$11,Q479='Adicional - Op 2'!$A$12,Q479='Adicional - Op 2'!$A$13,Q479='Adicional - Op 2'!$A$14), "A", "")</f>
        <v/>
      </c>
      <c r="S479" s="282" t="str">
        <f>IF(OR(Q479='Adicional - Op 2'!$A$15,Q479='Adicional - Op 2'!$A$16,Q479='Adicional - Op 2'!$A$17,Q479='Adicional - Op 2'!$A$18,Q479='Adicional - Op 2'!$A$19,Q479='Adicional - Op 2'!$A$20,Q479='Adicional - Op 2'!$A$21,Q479='Adicional - Op 2'!$A$22,Q479='Adicional - Op 2'!$A$23,Q479='Adicional - Op 2'!$A$24,Q479='Adicional - Op 2'!$A$25,Q479='Adicional - Op 2'!$A$26,Q479='Adicional - Op 2'!$A$27,Q479='Adicional - Op 2'!$A$28,Q479='Adicional - Op 2'!$A$29,Q479='Adicional - Op 2'!$A$30),"B","")</f>
        <v/>
      </c>
      <c r="T479" s="282" t="str">
        <f>IF(OR(Q479='Adicional - Op 2'!$A$31,Q479='Adicional - Op 2'!$A$32,Q479='Adicional - Op 2'!$A$33,Q479='Adicional - Op 2'!$A$34),"C","")</f>
        <v>C</v>
      </c>
      <c r="U479" s="282" t="str">
        <f>IF(OR(Q479='Adicional - Op 2'!$A$35,Q479='Adicional - Op 2'!$A$36,Q479='Adicional - Op 2'!$A$37),"D","")</f>
        <v/>
      </c>
      <c r="V479" s="282" t="str">
        <f>IF(OR(Q479='Adicional - Op 2'!$A$38,Q479='Adicional - Op 2'!$A$39,Q479='Adicional - Op 2'!$A$40,Q479='Adicional - Op 2'!$A$41,Q479='Adicional - Op 2'!$A$42,Q479='Adicional - Op 2'!$A$43),"E","")</f>
        <v/>
      </c>
      <c r="W479" s="282" t="str">
        <f>IF(OR(Q479='Adicional - Op 2'!$A$44,Q479='Adicional - Op 2'!$A$45),"F","")</f>
        <v/>
      </c>
      <c r="X479" s="295" t="str">
        <f t="shared" si="155"/>
        <v>C</v>
      </c>
      <c r="Y479" s="296" t="str">
        <f>IF(P479=X479, "OK", MAL)</f>
        <v>OK</v>
      </c>
      <c r="Z479" s="73">
        <v>6312</v>
      </c>
      <c r="AA479" s="17">
        <v>5015</v>
      </c>
      <c r="AB479" s="17">
        <v>3808</v>
      </c>
      <c r="AC479" s="17">
        <v>3274</v>
      </c>
      <c r="AD479" s="17">
        <v>2170</v>
      </c>
      <c r="AE479" s="20">
        <v>1099</v>
      </c>
      <c r="AF479" s="70" t="str">
        <f t="shared" si="156"/>
        <v>6</v>
      </c>
      <c r="AG479" s="61" t="str">
        <f t="shared" si="157"/>
        <v>6</v>
      </c>
      <c r="AH479" s="61" t="str">
        <f t="shared" si="158"/>
        <v>7</v>
      </c>
      <c r="AI479" s="61" t="str">
        <f t="shared" si="159"/>
        <v>7</v>
      </c>
      <c r="AJ479" s="61" t="str">
        <f t="shared" si="160"/>
        <v>7</v>
      </c>
      <c r="AK479" s="62" t="str">
        <f t="shared" si="161"/>
        <v>7</v>
      </c>
      <c r="AL479" s="77">
        <f t="shared" si="162"/>
        <v>2.6063066072338383</v>
      </c>
      <c r="AM479" s="78">
        <f t="shared" si="163"/>
        <v>2.6517481077647371</v>
      </c>
      <c r="AN479" s="78">
        <f t="shared" si="164"/>
        <v>1.4410768483705749</v>
      </c>
      <c r="AO479" s="78">
        <f t="shared" si="165"/>
        <v>4.1986024590166382</v>
      </c>
      <c r="AP479" s="79">
        <f t="shared" si="166"/>
        <v>7.040025563457621</v>
      </c>
      <c r="AQ479" s="1" t="str">
        <f t="shared" si="167"/>
        <v>Pampeana6</v>
      </c>
      <c r="AR479" s="1" t="str">
        <f t="shared" si="168"/>
        <v>Entre Ríos6</v>
      </c>
      <c r="AS479" s="1" t="str">
        <f t="shared" si="169"/>
        <v>Intermedias</v>
      </c>
      <c r="AT479" s="1" t="str">
        <f t="shared" si="170"/>
        <v>Pampeana</v>
      </c>
      <c r="AU479" s="1" t="str">
        <f t="shared" si="171"/>
        <v>IntermediasPampeana</v>
      </c>
    </row>
    <row r="480" spans="1:47" x14ac:dyDescent="0.25">
      <c r="A480" s="5" t="s">
        <v>495</v>
      </c>
      <c r="B480" s="6" t="s">
        <v>487</v>
      </c>
      <c r="C480" s="6" t="s">
        <v>486</v>
      </c>
      <c r="D480" s="3" t="str">
        <f>VLOOKUP(C480,Regiones!B$4:C$27,2)</f>
        <v>Noroeste</v>
      </c>
      <c r="E480" s="16"/>
      <c r="F480" s="16"/>
      <c r="G480" s="16"/>
      <c r="H480" s="16" t="s">
        <v>4</v>
      </c>
      <c r="I480" s="16" t="s">
        <v>203</v>
      </c>
      <c r="J480" s="16" t="s">
        <v>6</v>
      </c>
      <c r="K480" s="58"/>
      <c r="L480" s="4" t="s">
        <v>6</v>
      </c>
      <c r="M480" s="289">
        <v>10</v>
      </c>
      <c r="N480" s="281" t="str">
        <f t="shared" si="152"/>
        <v>F10</v>
      </c>
      <c r="O480" s="282" t="str">
        <f>VLOOKUP(N480,'Adicional - Op 1'!$A$3:$B$79,2)</f>
        <v>F</v>
      </c>
      <c r="P480" s="293" t="str">
        <f t="shared" si="153"/>
        <v>F</v>
      </c>
      <c r="Q480" s="294" t="str">
        <f t="shared" si="154"/>
        <v>F10</v>
      </c>
      <c r="R480" s="282" t="str">
        <f>IF(OR(Q480='Adicional - Op 2'!$A$6,Q480='Adicional - Op 2'!$A$7, Q480='Adicional - Op 2'!$A$8,Q480='Adicional - Op 2'!$A$9,Q480='Adicional - Op 2'!$A$10,Q480='Adicional - Op 2'!$A$11,Q480='Adicional - Op 2'!$A$12,Q480='Adicional - Op 2'!$A$13,Q480='Adicional - Op 2'!$A$14), "A", "")</f>
        <v/>
      </c>
      <c r="S480" s="282" t="str">
        <f>IF(OR(Q480='Adicional - Op 2'!$A$15,Q480='Adicional - Op 2'!$A$16,Q480='Adicional - Op 2'!$A$17,Q480='Adicional - Op 2'!$A$18,Q480='Adicional - Op 2'!$A$19,Q480='Adicional - Op 2'!$A$20,Q480='Adicional - Op 2'!$A$21,Q480='Adicional - Op 2'!$A$22,Q480='Adicional - Op 2'!$A$23,Q480='Adicional - Op 2'!$A$24,Q480='Adicional - Op 2'!$A$25,Q480='Adicional - Op 2'!$A$26,Q480='Adicional - Op 2'!$A$27,Q480='Adicional - Op 2'!$A$28,Q480='Adicional - Op 2'!$A$29,Q480='Adicional - Op 2'!$A$30),"B","")</f>
        <v/>
      </c>
      <c r="T480" s="282" t="str">
        <f>IF(OR(Q480='Adicional - Op 2'!$A$31,Q480='Adicional - Op 2'!$A$32,Q480='Adicional - Op 2'!$A$33,Q480='Adicional - Op 2'!$A$34),"C","")</f>
        <v/>
      </c>
      <c r="U480" s="282" t="str">
        <f>IF(OR(Q480='Adicional - Op 2'!$A$35,Q480='Adicional - Op 2'!$A$36,Q480='Adicional - Op 2'!$A$37),"D","")</f>
        <v/>
      </c>
      <c r="V480" s="282" t="str">
        <f>IF(OR(Q480='Adicional - Op 2'!$A$38,Q480='Adicional - Op 2'!$A$39,Q480='Adicional - Op 2'!$A$40,Q480='Adicional - Op 2'!$A$41,Q480='Adicional - Op 2'!$A$42,Q480='Adicional - Op 2'!$A$43),"E","")</f>
        <v/>
      </c>
      <c r="W480" s="282" t="str">
        <f>IF(OR(Q480='Adicional - Op 2'!$A$44,Q480='Adicional - Op 2'!$A$45),"F","")</f>
        <v>F</v>
      </c>
      <c r="X480" s="295" t="str">
        <f t="shared" si="155"/>
        <v>F</v>
      </c>
      <c r="Y480" s="296" t="str">
        <f>IF(P480=X480, "OK", MAL)</f>
        <v>OK</v>
      </c>
      <c r="Z480" s="73">
        <v>6301</v>
      </c>
      <c r="AA480" s="17">
        <v>6147</v>
      </c>
      <c r="AB480" s="17">
        <v>4829</v>
      </c>
      <c r="AC480" s="17">
        <v>3386</v>
      </c>
      <c r="AD480" s="17">
        <v>2859</v>
      </c>
      <c r="AE480" s="20">
        <v>2500</v>
      </c>
      <c r="AF480" s="70" t="str">
        <f t="shared" si="156"/>
        <v>6</v>
      </c>
      <c r="AG480" s="61" t="str">
        <f t="shared" si="157"/>
        <v>6</v>
      </c>
      <c r="AH480" s="61" t="str">
        <f t="shared" si="158"/>
        <v>7</v>
      </c>
      <c r="AI480" s="61" t="str">
        <f t="shared" si="159"/>
        <v>7</v>
      </c>
      <c r="AJ480" s="61" t="str">
        <f t="shared" si="160"/>
        <v>7</v>
      </c>
      <c r="AK480" s="62" t="str">
        <f t="shared" si="161"/>
        <v>7</v>
      </c>
      <c r="AL480" s="77">
        <f t="shared" si="162"/>
        <v>0.27716407408641036</v>
      </c>
      <c r="AM480" s="78">
        <f t="shared" si="163"/>
        <v>2.3204751582752849</v>
      </c>
      <c r="AN480" s="78">
        <f t="shared" si="164"/>
        <v>3.4187908160639111</v>
      </c>
      <c r="AO480" s="78">
        <f t="shared" si="165"/>
        <v>1.7061652378818941</v>
      </c>
      <c r="AP480" s="79">
        <f t="shared" si="166"/>
        <v>1.3508545094402313</v>
      </c>
      <c r="AQ480" s="1" t="str">
        <f t="shared" si="167"/>
        <v>Noroeste6</v>
      </c>
      <c r="AR480" s="1" t="str">
        <f t="shared" si="168"/>
        <v>Jujuy6</v>
      </c>
      <c r="AS480" s="1" t="str">
        <f t="shared" si="169"/>
        <v>Intermedias</v>
      </c>
      <c r="AT480" s="1" t="str">
        <f t="shared" si="170"/>
        <v>Resto Extra Pampeana</v>
      </c>
      <c r="AU480" s="1" t="str">
        <f t="shared" si="171"/>
        <v>IntermediasResto Extra Pampeana</v>
      </c>
    </row>
    <row r="481" spans="1:47" x14ac:dyDescent="0.25">
      <c r="A481" s="60" t="s">
        <v>674</v>
      </c>
      <c r="B481" s="9" t="s">
        <v>78</v>
      </c>
      <c r="C481" s="9" t="s">
        <v>662</v>
      </c>
      <c r="D481" s="3" t="str">
        <f>VLOOKUP(C481,Regiones!B$4:C$27,2)</f>
        <v>Comahue</v>
      </c>
      <c r="E481" s="10"/>
      <c r="F481" s="10"/>
      <c r="G481" s="10" t="s">
        <v>4</v>
      </c>
      <c r="H481" s="44"/>
      <c r="I481" s="10" t="s">
        <v>203</v>
      </c>
      <c r="J481" s="10" t="s">
        <v>6</v>
      </c>
      <c r="K481" s="58"/>
      <c r="L481" s="11" t="s">
        <v>6</v>
      </c>
      <c r="M481" s="289">
        <v>10</v>
      </c>
      <c r="N481" s="281" t="str">
        <f t="shared" si="152"/>
        <v>F10</v>
      </c>
      <c r="O481" s="282" t="str">
        <f>VLOOKUP(N481,'Adicional - Op 1'!$A$3:$B$79,2)</f>
        <v>F</v>
      </c>
      <c r="P481" s="293" t="str">
        <f t="shared" si="153"/>
        <v>F</v>
      </c>
      <c r="Q481" s="294" t="str">
        <f t="shared" si="154"/>
        <v>F10</v>
      </c>
      <c r="R481" s="282" t="str">
        <f>IF(OR(Q481='Adicional - Op 2'!$A$6,Q481='Adicional - Op 2'!$A$7, Q481='Adicional - Op 2'!$A$8,Q481='Adicional - Op 2'!$A$9,Q481='Adicional - Op 2'!$A$10,Q481='Adicional - Op 2'!$A$11,Q481='Adicional - Op 2'!$A$12,Q481='Adicional - Op 2'!$A$13,Q481='Adicional - Op 2'!$A$14), "A", "")</f>
        <v/>
      </c>
      <c r="S481" s="282" t="str">
        <f>IF(OR(Q481='Adicional - Op 2'!$A$15,Q481='Adicional - Op 2'!$A$16,Q481='Adicional - Op 2'!$A$17,Q481='Adicional - Op 2'!$A$18,Q481='Adicional - Op 2'!$A$19,Q481='Adicional - Op 2'!$A$20,Q481='Adicional - Op 2'!$A$21,Q481='Adicional - Op 2'!$A$22,Q481='Adicional - Op 2'!$A$23,Q481='Adicional - Op 2'!$A$24,Q481='Adicional - Op 2'!$A$25,Q481='Adicional - Op 2'!$A$26,Q481='Adicional - Op 2'!$A$27,Q481='Adicional - Op 2'!$A$28,Q481='Adicional - Op 2'!$A$29,Q481='Adicional - Op 2'!$A$30),"B","")</f>
        <v/>
      </c>
      <c r="T481" s="282" t="str">
        <f>IF(OR(Q481='Adicional - Op 2'!$A$31,Q481='Adicional - Op 2'!$A$32,Q481='Adicional - Op 2'!$A$33,Q481='Adicional - Op 2'!$A$34),"C","")</f>
        <v/>
      </c>
      <c r="U481" s="282" t="str">
        <f>IF(OR(Q481='Adicional - Op 2'!$A$35,Q481='Adicional - Op 2'!$A$36,Q481='Adicional - Op 2'!$A$37),"D","")</f>
        <v/>
      </c>
      <c r="V481" s="282" t="str">
        <f>IF(OR(Q481='Adicional - Op 2'!$A$38,Q481='Adicional - Op 2'!$A$39,Q481='Adicional - Op 2'!$A$40,Q481='Adicional - Op 2'!$A$41,Q481='Adicional - Op 2'!$A$42,Q481='Adicional - Op 2'!$A$43),"E","")</f>
        <v/>
      </c>
      <c r="W481" s="282" t="str">
        <f>IF(OR(Q481='Adicional - Op 2'!$A$44,Q481='Adicional - Op 2'!$A$45),"F","")</f>
        <v>F</v>
      </c>
      <c r="X481" s="295" t="str">
        <f t="shared" si="155"/>
        <v>F</v>
      </c>
      <c r="Y481" s="296" t="str">
        <f>IF(P481=X481, "OK", MAL)</f>
        <v>OK</v>
      </c>
      <c r="Z481" s="74">
        <v>6261</v>
      </c>
      <c r="AA481" s="12">
        <v>5719</v>
      </c>
      <c r="AB481" s="12">
        <v>5414</v>
      </c>
      <c r="AC481" s="12">
        <v>4066</v>
      </c>
      <c r="AD481" s="12">
        <v>3133</v>
      </c>
      <c r="AE481" s="13">
        <v>2851</v>
      </c>
      <c r="AF481" s="70" t="str">
        <f t="shared" si="156"/>
        <v>6</v>
      </c>
      <c r="AG481" s="61" t="str">
        <f t="shared" si="157"/>
        <v>6</v>
      </c>
      <c r="AH481" s="61" t="str">
        <f t="shared" si="158"/>
        <v>6</v>
      </c>
      <c r="AI481" s="61" t="str">
        <f t="shared" si="159"/>
        <v>7</v>
      </c>
      <c r="AJ481" s="61" t="str">
        <f t="shared" si="160"/>
        <v>7</v>
      </c>
      <c r="AK481" s="62" t="str">
        <f t="shared" si="161"/>
        <v>7</v>
      </c>
      <c r="AL481" s="77">
        <f t="shared" si="162"/>
        <v>1.0179646169645529</v>
      </c>
      <c r="AM481" s="78">
        <f t="shared" si="163"/>
        <v>0.52232682596275515</v>
      </c>
      <c r="AN481" s="78">
        <f t="shared" si="164"/>
        <v>2.7485380450807071</v>
      </c>
      <c r="AO481" s="78">
        <f t="shared" si="165"/>
        <v>2.6409582520273767</v>
      </c>
      <c r="AP481" s="79">
        <f t="shared" si="166"/>
        <v>0.94767428347190408</v>
      </c>
      <c r="AQ481" s="1" t="str">
        <f t="shared" si="167"/>
        <v>Comahue6</v>
      </c>
      <c r="AR481" s="1" t="str">
        <f t="shared" si="168"/>
        <v>Río Negro6</v>
      </c>
      <c r="AS481" s="1" t="str">
        <f t="shared" si="169"/>
        <v>Intermedias</v>
      </c>
      <c r="AT481" s="1" t="str">
        <f t="shared" si="170"/>
        <v>Comahue</v>
      </c>
      <c r="AU481" s="1" t="str">
        <f t="shared" si="171"/>
        <v>IntermediasComahue</v>
      </c>
    </row>
    <row r="482" spans="1:47" x14ac:dyDescent="0.25">
      <c r="A482" s="60" t="s">
        <v>746</v>
      </c>
      <c r="B482" s="9" t="s">
        <v>55</v>
      </c>
      <c r="C482" s="9" t="s">
        <v>740</v>
      </c>
      <c r="D482" s="3" t="str">
        <f>VLOOKUP(C482,Regiones!B$4:C$27,2)</f>
        <v>Centro</v>
      </c>
      <c r="E482" s="10"/>
      <c r="F482" s="10"/>
      <c r="G482" s="10"/>
      <c r="H482" s="10" t="s">
        <v>4</v>
      </c>
      <c r="I482" s="10" t="s">
        <v>203</v>
      </c>
      <c r="J482" s="10" t="s">
        <v>6</v>
      </c>
      <c r="K482" s="58"/>
      <c r="L482" s="11" t="s">
        <v>6</v>
      </c>
      <c r="M482" s="289">
        <v>10</v>
      </c>
      <c r="N482" s="281" t="str">
        <f t="shared" si="152"/>
        <v>F10</v>
      </c>
      <c r="O482" s="282" t="str">
        <f>VLOOKUP(N482,'Adicional - Op 1'!$A$3:$B$79,2)</f>
        <v>F</v>
      </c>
      <c r="P482" s="293" t="str">
        <f t="shared" si="153"/>
        <v>F</v>
      </c>
      <c r="Q482" s="294" t="str">
        <f t="shared" si="154"/>
        <v>F10</v>
      </c>
      <c r="R482" s="282" t="str">
        <f>IF(OR(Q482='Adicional - Op 2'!$A$6,Q482='Adicional - Op 2'!$A$7, Q482='Adicional - Op 2'!$A$8,Q482='Adicional - Op 2'!$A$9,Q482='Adicional - Op 2'!$A$10,Q482='Adicional - Op 2'!$A$11,Q482='Adicional - Op 2'!$A$12,Q482='Adicional - Op 2'!$A$13,Q482='Adicional - Op 2'!$A$14), "A", "")</f>
        <v/>
      </c>
      <c r="S482" s="282" t="str">
        <f>IF(OR(Q482='Adicional - Op 2'!$A$15,Q482='Adicional - Op 2'!$A$16,Q482='Adicional - Op 2'!$A$17,Q482='Adicional - Op 2'!$A$18,Q482='Adicional - Op 2'!$A$19,Q482='Adicional - Op 2'!$A$20,Q482='Adicional - Op 2'!$A$21,Q482='Adicional - Op 2'!$A$22,Q482='Adicional - Op 2'!$A$23,Q482='Adicional - Op 2'!$A$24,Q482='Adicional - Op 2'!$A$25,Q482='Adicional - Op 2'!$A$26,Q482='Adicional - Op 2'!$A$27,Q482='Adicional - Op 2'!$A$28,Q482='Adicional - Op 2'!$A$29,Q482='Adicional - Op 2'!$A$30),"B","")</f>
        <v/>
      </c>
      <c r="T482" s="282" t="str">
        <f>IF(OR(Q482='Adicional - Op 2'!$A$31,Q482='Adicional - Op 2'!$A$32,Q482='Adicional - Op 2'!$A$33,Q482='Adicional - Op 2'!$A$34),"C","")</f>
        <v/>
      </c>
      <c r="U482" s="282" t="str">
        <f>IF(OR(Q482='Adicional - Op 2'!$A$35,Q482='Adicional - Op 2'!$A$36,Q482='Adicional - Op 2'!$A$37),"D","")</f>
        <v/>
      </c>
      <c r="V482" s="282" t="str">
        <f>IF(OR(Q482='Adicional - Op 2'!$A$38,Q482='Adicional - Op 2'!$A$39,Q482='Adicional - Op 2'!$A$40,Q482='Adicional - Op 2'!$A$41,Q482='Adicional - Op 2'!$A$42,Q482='Adicional - Op 2'!$A$43),"E","")</f>
        <v/>
      </c>
      <c r="W482" s="282" t="str">
        <f>IF(OR(Q482='Adicional - Op 2'!$A$44,Q482='Adicional - Op 2'!$A$45),"F","")</f>
        <v>F</v>
      </c>
      <c r="X482" s="295" t="str">
        <f t="shared" si="155"/>
        <v>F</v>
      </c>
      <c r="Y482" s="296" t="str">
        <f>IF(P482=X482, "OK", MAL)</f>
        <v>OK</v>
      </c>
      <c r="Z482" s="74">
        <v>6256</v>
      </c>
      <c r="AA482" s="12">
        <v>5478</v>
      </c>
      <c r="AB482" s="12">
        <v>4097</v>
      </c>
      <c r="AC482" s="12">
        <v>2911</v>
      </c>
      <c r="AD482" s="12">
        <v>1978</v>
      </c>
      <c r="AE482" s="13">
        <v>1856</v>
      </c>
      <c r="AF482" s="70" t="str">
        <f t="shared" si="156"/>
        <v>6</v>
      </c>
      <c r="AG482" s="61" t="str">
        <f t="shared" si="157"/>
        <v>6</v>
      </c>
      <c r="AH482" s="61" t="str">
        <f t="shared" si="158"/>
        <v>7</v>
      </c>
      <c r="AI482" s="61" t="str">
        <f t="shared" si="159"/>
        <v>7</v>
      </c>
      <c r="AJ482" s="61" t="str">
        <f t="shared" si="160"/>
        <v>7</v>
      </c>
      <c r="AK482" s="62" t="str">
        <f t="shared" si="161"/>
        <v>7</v>
      </c>
      <c r="AL482" s="77">
        <f t="shared" si="162"/>
        <v>1.4965569685757112</v>
      </c>
      <c r="AM482" s="78">
        <f t="shared" si="163"/>
        <v>2.7997411935277636</v>
      </c>
      <c r="AN482" s="78">
        <f t="shared" si="164"/>
        <v>3.2892871516431237</v>
      </c>
      <c r="AO482" s="78">
        <f t="shared" si="165"/>
        <v>3.9397317898394757</v>
      </c>
      <c r="AP482" s="79">
        <f t="shared" si="166"/>
        <v>0.63865675879397088</v>
      </c>
      <c r="AQ482" s="1" t="str">
        <f t="shared" si="167"/>
        <v>Centro6</v>
      </c>
      <c r="AR482" s="1" t="str">
        <f t="shared" si="168"/>
        <v>San Luis6</v>
      </c>
      <c r="AS482" s="1" t="str">
        <f t="shared" si="169"/>
        <v>Intermedias</v>
      </c>
      <c r="AT482" s="1" t="str">
        <f t="shared" si="170"/>
        <v>Resto Extra Pampeana</v>
      </c>
      <c r="AU482" s="1" t="str">
        <f t="shared" si="171"/>
        <v>IntermediasResto Extra Pampeana</v>
      </c>
    </row>
    <row r="483" spans="1:47" x14ac:dyDescent="0.25">
      <c r="A483" s="21" t="s">
        <v>338</v>
      </c>
      <c r="B483" s="18" t="s">
        <v>288</v>
      </c>
      <c r="C483" s="18" t="s">
        <v>276</v>
      </c>
      <c r="D483" s="3" t="str">
        <f>VLOOKUP(C483,Regiones!B$4:C$27,2)</f>
        <v>Centro</v>
      </c>
      <c r="E483" s="19"/>
      <c r="F483" s="19"/>
      <c r="G483" s="19"/>
      <c r="H483" s="19" t="s">
        <v>4</v>
      </c>
      <c r="I483" s="19" t="s">
        <v>203</v>
      </c>
      <c r="J483" s="19" t="s">
        <v>6</v>
      </c>
      <c r="K483" s="58"/>
      <c r="L483" s="52" t="s">
        <v>6</v>
      </c>
      <c r="M483" s="289">
        <v>10</v>
      </c>
      <c r="N483" s="281" t="str">
        <f t="shared" si="152"/>
        <v>F10</v>
      </c>
      <c r="O483" s="282" t="str">
        <f>VLOOKUP(N483,'Adicional - Op 1'!$A$3:$B$79,2)</f>
        <v>F</v>
      </c>
      <c r="P483" s="293" t="str">
        <f t="shared" si="153"/>
        <v>F</v>
      </c>
      <c r="Q483" s="294" t="str">
        <f t="shared" si="154"/>
        <v>F10</v>
      </c>
      <c r="R483" s="282" t="str">
        <f>IF(OR(Q483='Adicional - Op 2'!$A$6,Q483='Adicional - Op 2'!$A$7, Q483='Adicional - Op 2'!$A$8,Q483='Adicional - Op 2'!$A$9,Q483='Adicional - Op 2'!$A$10,Q483='Adicional - Op 2'!$A$11,Q483='Adicional - Op 2'!$A$12,Q483='Adicional - Op 2'!$A$13,Q483='Adicional - Op 2'!$A$14), "A", "")</f>
        <v/>
      </c>
      <c r="S483" s="282" t="str">
        <f>IF(OR(Q483='Adicional - Op 2'!$A$15,Q483='Adicional - Op 2'!$A$16,Q483='Adicional - Op 2'!$A$17,Q483='Adicional - Op 2'!$A$18,Q483='Adicional - Op 2'!$A$19,Q483='Adicional - Op 2'!$A$20,Q483='Adicional - Op 2'!$A$21,Q483='Adicional - Op 2'!$A$22,Q483='Adicional - Op 2'!$A$23,Q483='Adicional - Op 2'!$A$24,Q483='Adicional - Op 2'!$A$25,Q483='Adicional - Op 2'!$A$26,Q483='Adicional - Op 2'!$A$27,Q483='Adicional - Op 2'!$A$28,Q483='Adicional - Op 2'!$A$29,Q483='Adicional - Op 2'!$A$30),"B","")</f>
        <v/>
      </c>
      <c r="T483" s="282" t="str">
        <f>IF(OR(Q483='Adicional - Op 2'!$A$31,Q483='Adicional - Op 2'!$A$32,Q483='Adicional - Op 2'!$A$33,Q483='Adicional - Op 2'!$A$34),"C","")</f>
        <v/>
      </c>
      <c r="U483" s="282" t="str">
        <f>IF(OR(Q483='Adicional - Op 2'!$A$35,Q483='Adicional - Op 2'!$A$36,Q483='Adicional - Op 2'!$A$37),"D","")</f>
        <v/>
      </c>
      <c r="V483" s="282" t="str">
        <f>IF(OR(Q483='Adicional - Op 2'!$A$38,Q483='Adicional - Op 2'!$A$39,Q483='Adicional - Op 2'!$A$40,Q483='Adicional - Op 2'!$A$41,Q483='Adicional - Op 2'!$A$42,Q483='Adicional - Op 2'!$A$43),"E","")</f>
        <v/>
      </c>
      <c r="W483" s="282" t="str">
        <f>IF(OR(Q483='Adicional - Op 2'!$A$44,Q483='Adicional - Op 2'!$A$45),"F","")</f>
        <v>F</v>
      </c>
      <c r="X483" s="295" t="str">
        <f t="shared" si="155"/>
        <v>F</v>
      </c>
      <c r="Y483" s="296" t="str">
        <f>IF(P483=X483, "OK", MAL)</f>
        <v>OK</v>
      </c>
      <c r="Z483" s="73">
        <v>6253</v>
      </c>
      <c r="AA483" s="17">
        <v>5242</v>
      </c>
      <c r="AB483" s="17">
        <v>3967</v>
      </c>
      <c r="AC483" s="17">
        <v>2980</v>
      </c>
      <c r="AD483" s="17">
        <v>2105</v>
      </c>
      <c r="AE483" s="20">
        <v>2313</v>
      </c>
      <c r="AF483" s="70" t="str">
        <f t="shared" si="156"/>
        <v>6</v>
      </c>
      <c r="AG483" s="61" t="str">
        <f t="shared" si="157"/>
        <v>6</v>
      </c>
      <c r="AH483" s="61" t="str">
        <f t="shared" si="158"/>
        <v>7</v>
      </c>
      <c r="AI483" s="61" t="str">
        <f t="shared" si="159"/>
        <v>7</v>
      </c>
      <c r="AJ483" s="61" t="str">
        <f t="shared" si="160"/>
        <v>7</v>
      </c>
      <c r="AK483" s="62" t="str">
        <f t="shared" si="161"/>
        <v>7</v>
      </c>
      <c r="AL483" s="77">
        <f t="shared" si="162"/>
        <v>1.992273343817567</v>
      </c>
      <c r="AM483" s="78">
        <f t="shared" si="163"/>
        <v>2.6845751677383922</v>
      </c>
      <c r="AN483" s="78">
        <f t="shared" si="164"/>
        <v>2.7461869697060424</v>
      </c>
      <c r="AO483" s="78">
        <f t="shared" si="165"/>
        <v>3.5372000939253745</v>
      </c>
      <c r="AP483" s="79">
        <f t="shared" si="166"/>
        <v>-0.9378734347066715</v>
      </c>
      <c r="AQ483" s="1" t="str">
        <f t="shared" si="167"/>
        <v>Centro6</v>
      </c>
      <c r="AR483" s="1" t="str">
        <f t="shared" si="168"/>
        <v>Córdoba6</v>
      </c>
      <c r="AS483" s="1" t="str">
        <f t="shared" si="169"/>
        <v>Intermedias</v>
      </c>
      <c r="AT483" s="1" t="str">
        <f t="shared" si="170"/>
        <v>Resto Extra Pampeana</v>
      </c>
      <c r="AU483" s="1" t="str">
        <f t="shared" si="171"/>
        <v>IntermediasResto Extra Pampeana</v>
      </c>
    </row>
    <row r="484" spans="1:47" x14ac:dyDescent="0.25">
      <c r="A484" s="60" t="s">
        <v>1272</v>
      </c>
      <c r="B484" s="9" t="s">
        <v>313</v>
      </c>
      <c r="C484" s="9" t="s">
        <v>662</v>
      </c>
      <c r="D484" s="3" t="str">
        <f>VLOOKUP(C484,Regiones!B$4:C$27,2)</f>
        <v>Comahue</v>
      </c>
      <c r="E484" s="10"/>
      <c r="F484" s="10"/>
      <c r="G484" s="10" t="s">
        <v>4</v>
      </c>
      <c r="H484" s="44"/>
      <c r="I484" s="10" t="s">
        <v>203</v>
      </c>
      <c r="J484" s="10" t="s">
        <v>21</v>
      </c>
      <c r="K484" s="58"/>
      <c r="L484" s="11" t="s">
        <v>21</v>
      </c>
      <c r="M484" s="289">
        <v>10</v>
      </c>
      <c r="N484" s="281" t="str">
        <f t="shared" si="152"/>
        <v>C10</v>
      </c>
      <c r="O484" s="282" t="str">
        <f>VLOOKUP(N484,'Adicional - Op 1'!$A$3:$B$79,2)</f>
        <v>C</v>
      </c>
      <c r="P484" s="293" t="str">
        <f t="shared" si="153"/>
        <v>C</v>
      </c>
      <c r="Q484" s="294" t="str">
        <f t="shared" si="154"/>
        <v>C10</v>
      </c>
      <c r="R484" s="282" t="str">
        <f>IF(OR(Q484='Adicional - Op 2'!$A$6,Q484='Adicional - Op 2'!$A$7, Q484='Adicional - Op 2'!$A$8,Q484='Adicional - Op 2'!$A$9,Q484='Adicional - Op 2'!$A$10,Q484='Adicional - Op 2'!$A$11,Q484='Adicional - Op 2'!$A$12,Q484='Adicional - Op 2'!$A$13,Q484='Adicional - Op 2'!$A$14), "A", "")</f>
        <v/>
      </c>
      <c r="S484" s="282" t="str">
        <f>IF(OR(Q484='Adicional - Op 2'!$A$15,Q484='Adicional - Op 2'!$A$16,Q484='Adicional - Op 2'!$A$17,Q484='Adicional - Op 2'!$A$18,Q484='Adicional - Op 2'!$A$19,Q484='Adicional - Op 2'!$A$20,Q484='Adicional - Op 2'!$A$21,Q484='Adicional - Op 2'!$A$22,Q484='Adicional - Op 2'!$A$23,Q484='Adicional - Op 2'!$A$24,Q484='Adicional - Op 2'!$A$25,Q484='Adicional - Op 2'!$A$26,Q484='Adicional - Op 2'!$A$27,Q484='Adicional - Op 2'!$A$28,Q484='Adicional - Op 2'!$A$29,Q484='Adicional - Op 2'!$A$30),"B","")</f>
        <v/>
      </c>
      <c r="T484" s="282" t="str">
        <f>IF(OR(Q484='Adicional - Op 2'!$A$31,Q484='Adicional - Op 2'!$A$32,Q484='Adicional - Op 2'!$A$33,Q484='Adicional - Op 2'!$A$34),"C","")</f>
        <v>C</v>
      </c>
      <c r="U484" s="282" t="str">
        <f>IF(OR(Q484='Adicional - Op 2'!$A$35,Q484='Adicional - Op 2'!$A$36,Q484='Adicional - Op 2'!$A$37),"D","")</f>
        <v/>
      </c>
      <c r="V484" s="282" t="str">
        <f>IF(OR(Q484='Adicional - Op 2'!$A$38,Q484='Adicional - Op 2'!$A$39,Q484='Adicional - Op 2'!$A$40,Q484='Adicional - Op 2'!$A$41,Q484='Adicional - Op 2'!$A$42,Q484='Adicional - Op 2'!$A$43),"E","")</f>
        <v/>
      </c>
      <c r="W484" s="282" t="str">
        <f>IF(OR(Q484='Adicional - Op 2'!$A$44,Q484='Adicional - Op 2'!$A$45),"F","")</f>
        <v/>
      </c>
      <c r="X484" s="295" t="str">
        <f t="shared" si="155"/>
        <v>C</v>
      </c>
      <c r="Y484" s="296" t="str">
        <f>IF(P484=X484, "OK", MAL)</f>
        <v>OK</v>
      </c>
      <c r="Z484" s="74">
        <v>6227</v>
      </c>
      <c r="AA484" s="12">
        <v>5145</v>
      </c>
      <c r="AB484" s="12">
        <v>4449</v>
      </c>
      <c r="AC484" s="12">
        <v>3364</v>
      </c>
      <c r="AD484" s="12">
        <v>2206</v>
      </c>
      <c r="AE484" s="13">
        <v>3083</v>
      </c>
      <c r="AF484" s="70" t="str">
        <f t="shared" si="156"/>
        <v>6</v>
      </c>
      <c r="AG484" s="61" t="str">
        <f t="shared" si="157"/>
        <v>6</v>
      </c>
      <c r="AH484" s="61" t="str">
        <f t="shared" si="158"/>
        <v>7</v>
      </c>
      <c r="AI484" s="61" t="str">
        <f t="shared" si="159"/>
        <v>7</v>
      </c>
      <c r="AJ484" s="61" t="str">
        <f t="shared" si="160"/>
        <v>7</v>
      </c>
      <c r="AK484" s="62" t="str">
        <f t="shared" si="161"/>
        <v>7</v>
      </c>
      <c r="AL484" s="77">
        <f t="shared" si="162"/>
        <v>2.1579576948888541</v>
      </c>
      <c r="AM484" s="78">
        <f t="shared" si="163"/>
        <v>1.3912045588142024</v>
      </c>
      <c r="AN484" s="78">
        <f t="shared" si="164"/>
        <v>2.6825912867150787</v>
      </c>
      <c r="AO484" s="78">
        <f t="shared" si="165"/>
        <v>4.3097844361136373</v>
      </c>
      <c r="AP484" s="79">
        <f t="shared" si="166"/>
        <v>-3.2918226322801454</v>
      </c>
      <c r="AQ484" s="1" t="str">
        <f t="shared" si="167"/>
        <v>Comahue6</v>
      </c>
      <c r="AR484" s="1" t="str">
        <f t="shared" si="168"/>
        <v>Río Negro6</v>
      </c>
      <c r="AS484" s="1" t="str">
        <f t="shared" si="169"/>
        <v>Intermedias</v>
      </c>
      <c r="AT484" s="1" t="str">
        <f t="shared" si="170"/>
        <v>Comahue</v>
      </c>
      <c r="AU484" s="1" t="str">
        <f t="shared" si="171"/>
        <v>IntermediasComahue</v>
      </c>
    </row>
    <row r="485" spans="1:47" x14ac:dyDescent="0.25">
      <c r="A485" s="45" t="s">
        <v>902</v>
      </c>
      <c r="B485" s="46" t="s">
        <v>903</v>
      </c>
      <c r="C485" s="46" t="s">
        <v>882</v>
      </c>
      <c r="D485" s="3" t="str">
        <f>VLOOKUP(C485,Regiones!B$4:C$27,2)</f>
        <v>Pampeana</v>
      </c>
      <c r="E485" s="50"/>
      <c r="F485" s="50"/>
      <c r="G485" s="50"/>
      <c r="H485" s="50" t="s">
        <v>4</v>
      </c>
      <c r="I485" s="50" t="s">
        <v>203</v>
      </c>
      <c r="J485" s="50" t="s">
        <v>6</v>
      </c>
      <c r="K485" s="58"/>
      <c r="L485" s="53" t="s">
        <v>6</v>
      </c>
      <c r="M485" s="289">
        <v>10</v>
      </c>
      <c r="N485" s="281" t="str">
        <f t="shared" si="152"/>
        <v>F10</v>
      </c>
      <c r="O485" s="282" t="str">
        <f>VLOOKUP(N485,'Adicional - Op 1'!$A$3:$B$79,2)</f>
        <v>F</v>
      </c>
      <c r="P485" s="293" t="str">
        <f t="shared" si="153"/>
        <v>F</v>
      </c>
      <c r="Q485" s="294" t="str">
        <f t="shared" si="154"/>
        <v>F10</v>
      </c>
      <c r="R485" s="282" t="str">
        <f>IF(OR(Q485='Adicional - Op 2'!$A$6,Q485='Adicional - Op 2'!$A$7, Q485='Adicional - Op 2'!$A$8,Q485='Adicional - Op 2'!$A$9,Q485='Adicional - Op 2'!$A$10,Q485='Adicional - Op 2'!$A$11,Q485='Adicional - Op 2'!$A$12,Q485='Adicional - Op 2'!$A$13,Q485='Adicional - Op 2'!$A$14), "A", "")</f>
        <v/>
      </c>
      <c r="S485" s="282" t="str">
        <f>IF(OR(Q485='Adicional - Op 2'!$A$15,Q485='Adicional - Op 2'!$A$16,Q485='Adicional - Op 2'!$A$17,Q485='Adicional - Op 2'!$A$18,Q485='Adicional - Op 2'!$A$19,Q485='Adicional - Op 2'!$A$20,Q485='Adicional - Op 2'!$A$21,Q485='Adicional - Op 2'!$A$22,Q485='Adicional - Op 2'!$A$23,Q485='Adicional - Op 2'!$A$24,Q485='Adicional - Op 2'!$A$25,Q485='Adicional - Op 2'!$A$26,Q485='Adicional - Op 2'!$A$27,Q485='Adicional - Op 2'!$A$28,Q485='Adicional - Op 2'!$A$29,Q485='Adicional - Op 2'!$A$30),"B","")</f>
        <v/>
      </c>
      <c r="T485" s="282" t="str">
        <f>IF(OR(Q485='Adicional - Op 2'!$A$31,Q485='Adicional - Op 2'!$A$32,Q485='Adicional - Op 2'!$A$33,Q485='Adicional - Op 2'!$A$34),"C","")</f>
        <v/>
      </c>
      <c r="U485" s="282" t="str">
        <f>IF(OR(Q485='Adicional - Op 2'!$A$35,Q485='Adicional - Op 2'!$A$36,Q485='Adicional - Op 2'!$A$37),"D","")</f>
        <v/>
      </c>
      <c r="V485" s="282" t="str">
        <f>IF(OR(Q485='Adicional - Op 2'!$A$38,Q485='Adicional - Op 2'!$A$39,Q485='Adicional - Op 2'!$A$40,Q485='Adicional - Op 2'!$A$41,Q485='Adicional - Op 2'!$A$42,Q485='Adicional - Op 2'!$A$43),"E","")</f>
        <v/>
      </c>
      <c r="W485" s="282" t="str">
        <f>IF(OR(Q485='Adicional - Op 2'!$A$44,Q485='Adicional - Op 2'!$A$45),"F","")</f>
        <v>F</v>
      </c>
      <c r="X485" s="295" t="str">
        <f t="shared" si="155"/>
        <v>F</v>
      </c>
      <c r="Y485" s="296" t="str">
        <f>IF(P485=X485, "OK", MAL)</f>
        <v>OK</v>
      </c>
      <c r="Z485" s="74">
        <v>6222</v>
      </c>
      <c r="AA485" s="12">
        <v>5455</v>
      </c>
      <c r="AB485" s="12">
        <v>3145</v>
      </c>
      <c r="AC485" s="12">
        <v>2702</v>
      </c>
      <c r="AD485" s="12">
        <v>1941</v>
      </c>
      <c r="AE485" s="13">
        <v>2336</v>
      </c>
      <c r="AF485" s="70" t="str">
        <f t="shared" si="156"/>
        <v>6</v>
      </c>
      <c r="AG485" s="61" t="str">
        <f t="shared" si="157"/>
        <v>6</v>
      </c>
      <c r="AH485" s="61" t="str">
        <f t="shared" si="158"/>
        <v>7</v>
      </c>
      <c r="AI485" s="61" t="str">
        <f t="shared" si="159"/>
        <v>7</v>
      </c>
      <c r="AJ485" s="61" t="str">
        <f t="shared" si="160"/>
        <v>7</v>
      </c>
      <c r="AK485" s="62" t="str">
        <f t="shared" si="161"/>
        <v>7</v>
      </c>
      <c r="AL485" s="77">
        <f t="shared" si="162"/>
        <v>1.4824556804328977</v>
      </c>
      <c r="AM485" s="78">
        <f t="shared" si="163"/>
        <v>5.3744160920956272</v>
      </c>
      <c r="AN485" s="78">
        <f t="shared" si="164"/>
        <v>1.4480897108173563</v>
      </c>
      <c r="AO485" s="78">
        <f t="shared" si="165"/>
        <v>3.363208291375436</v>
      </c>
      <c r="AP485" s="79">
        <f t="shared" si="166"/>
        <v>-1.8353167230160055</v>
      </c>
      <c r="AQ485" s="1" t="str">
        <f t="shared" si="167"/>
        <v>Pampeana6</v>
      </c>
      <c r="AR485" s="1" t="str">
        <f t="shared" si="168"/>
        <v>Santiago del Estero6</v>
      </c>
      <c r="AS485" s="1" t="str">
        <f t="shared" si="169"/>
        <v>Intermedias</v>
      </c>
      <c r="AT485" s="1" t="str">
        <f t="shared" si="170"/>
        <v>Pampeana</v>
      </c>
      <c r="AU485" s="1" t="str">
        <f t="shared" si="171"/>
        <v>IntermediasPampeana</v>
      </c>
    </row>
    <row r="486" spans="1:47" x14ac:dyDescent="0.25">
      <c r="A486" s="21" t="s">
        <v>334</v>
      </c>
      <c r="B486" s="18" t="s">
        <v>291</v>
      </c>
      <c r="C486" s="18" t="s">
        <v>276</v>
      </c>
      <c r="D486" s="3" t="str">
        <f>VLOOKUP(C486,Regiones!B$4:C$27,2)</f>
        <v>Centro</v>
      </c>
      <c r="E486" s="19"/>
      <c r="F486" s="19"/>
      <c r="G486" s="19"/>
      <c r="H486" s="19" t="s">
        <v>4</v>
      </c>
      <c r="I486" s="19" t="s">
        <v>203</v>
      </c>
      <c r="J486" s="19" t="s">
        <v>6</v>
      </c>
      <c r="K486" s="58"/>
      <c r="L486" s="52" t="s">
        <v>6</v>
      </c>
      <c r="M486" s="289">
        <v>10</v>
      </c>
      <c r="N486" s="281" t="str">
        <f t="shared" si="152"/>
        <v>F10</v>
      </c>
      <c r="O486" s="282" t="str">
        <f>VLOOKUP(N486,'Adicional - Op 1'!$A$3:$B$79,2)</f>
        <v>F</v>
      </c>
      <c r="P486" s="293" t="str">
        <f t="shared" si="153"/>
        <v>F</v>
      </c>
      <c r="Q486" s="294" t="str">
        <f t="shared" si="154"/>
        <v>F10</v>
      </c>
      <c r="R486" s="282" t="str">
        <f>IF(OR(Q486='Adicional - Op 2'!$A$6,Q486='Adicional - Op 2'!$A$7, Q486='Adicional - Op 2'!$A$8,Q486='Adicional - Op 2'!$A$9,Q486='Adicional - Op 2'!$A$10,Q486='Adicional - Op 2'!$A$11,Q486='Adicional - Op 2'!$A$12,Q486='Adicional - Op 2'!$A$13,Q486='Adicional - Op 2'!$A$14), "A", "")</f>
        <v/>
      </c>
      <c r="S486" s="282" t="str">
        <f>IF(OR(Q486='Adicional - Op 2'!$A$15,Q486='Adicional - Op 2'!$A$16,Q486='Adicional - Op 2'!$A$17,Q486='Adicional - Op 2'!$A$18,Q486='Adicional - Op 2'!$A$19,Q486='Adicional - Op 2'!$A$20,Q486='Adicional - Op 2'!$A$21,Q486='Adicional - Op 2'!$A$22,Q486='Adicional - Op 2'!$A$23,Q486='Adicional - Op 2'!$A$24,Q486='Adicional - Op 2'!$A$25,Q486='Adicional - Op 2'!$A$26,Q486='Adicional - Op 2'!$A$27,Q486='Adicional - Op 2'!$A$28,Q486='Adicional - Op 2'!$A$29,Q486='Adicional - Op 2'!$A$30),"B","")</f>
        <v/>
      </c>
      <c r="T486" s="282" t="str">
        <f>IF(OR(Q486='Adicional - Op 2'!$A$31,Q486='Adicional - Op 2'!$A$32,Q486='Adicional - Op 2'!$A$33,Q486='Adicional - Op 2'!$A$34),"C","")</f>
        <v/>
      </c>
      <c r="U486" s="282" t="str">
        <f>IF(OR(Q486='Adicional - Op 2'!$A$35,Q486='Adicional - Op 2'!$A$36,Q486='Adicional - Op 2'!$A$37),"D","")</f>
        <v/>
      </c>
      <c r="V486" s="282" t="str">
        <f>IF(OR(Q486='Adicional - Op 2'!$A$38,Q486='Adicional - Op 2'!$A$39,Q486='Adicional - Op 2'!$A$40,Q486='Adicional - Op 2'!$A$41,Q486='Adicional - Op 2'!$A$42,Q486='Adicional - Op 2'!$A$43),"E","")</f>
        <v/>
      </c>
      <c r="W486" s="282" t="str">
        <f>IF(OR(Q486='Adicional - Op 2'!$A$44,Q486='Adicional - Op 2'!$A$45),"F","")</f>
        <v>F</v>
      </c>
      <c r="X486" s="295" t="str">
        <f t="shared" si="155"/>
        <v>F</v>
      </c>
      <c r="Y486" s="296" t="str">
        <f>IF(P486=X486, "OK", MAL)</f>
        <v>OK</v>
      </c>
      <c r="Z486" s="73">
        <v>6217</v>
      </c>
      <c r="AA486" s="17">
        <v>5497</v>
      </c>
      <c r="AB486" s="17">
        <v>4910</v>
      </c>
      <c r="AC486" s="17">
        <v>4084</v>
      </c>
      <c r="AD486" s="17">
        <v>3602</v>
      </c>
      <c r="AE486" s="20">
        <v>2244</v>
      </c>
      <c r="AF486" s="70" t="str">
        <f t="shared" si="156"/>
        <v>6</v>
      </c>
      <c r="AG486" s="61" t="str">
        <f t="shared" si="157"/>
        <v>6</v>
      </c>
      <c r="AH486" s="61" t="str">
        <f t="shared" si="158"/>
        <v>7</v>
      </c>
      <c r="AI486" s="61" t="str">
        <f t="shared" si="159"/>
        <v>7</v>
      </c>
      <c r="AJ486" s="61" t="str">
        <f t="shared" si="160"/>
        <v>7</v>
      </c>
      <c r="AK486" s="62" t="str">
        <f t="shared" si="161"/>
        <v>7</v>
      </c>
      <c r="AL486" s="77">
        <f t="shared" si="162"/>
        <v>1.3863109510673495</v>
      </c>
      <c r="AM486" s="78">
        <f t="shared" si="163"/>
        <v>1.0792475866910372</v>
      </c>
      <c r="AN486" s="78">
        <f t="shared" si="164"/>
        <v>1.7595917451793477</v>
      </c>
      <c r="AO486" s="78">
        <f t="shared" si="165"/>
        <v>1.2637957821104935</v>
      </c>
      <c r="AP486" s="79">
        <f t="shared" si="166"/>
        <v>4.8460529488092314</v>
      </c>
      <c r="AQ486" s="1" t="str">
        <f t="shared" si="167"/>
        <v>Centro6</v>
      </c>
      <c r="AR486" s="1" t="str">
        <f t="shared" si="168"/>
        <v>Córdoba6</v>
      </c>
      <c r="AS486" s="1" t="str">
        <f t="shared" si="169"/>
        <v>Intermedias</v>
      </c>
      <c r="AT486" s="1" t="str">
        <f t="shared" si="170"/>
        <v>Resto Extra Pampeana</v>
      </c>
      <c r="AU486" s="1" t="str">
        <f t="shared" si="171"/>
        <v>IntermediasResto Extra Pampeana</v>
      </c>
    </row>
    <row r="487" spans="1:47" x14ac:dyDescent="0.25">
      <c r="A487" s="60" t="s">
        <v>235</v>
      </c>
      <c r="B487" s="9" t="s">
        <v>226</v>
      </c>
      <c r="C487" s="9" t="s">
        <v>199</v>
      </c>
      <c r="D487" s="3" t="str">
        <f>VLOOKUP(C487,Regiones!B$4:C$27,2)</f>
        <v>Noreste</v>
      </c>
      <c r="E487" s="10"/>
      <c r="F487" s="10"/>
      <c r="G487" s="10"/>
      <c r="H487" s="10" t="s">
        <v>4</v>
      </c>
      <c r="I487" s="10" t="s">
        <v>203</v>
      </c>
      <c r="J487" s="10" t="s">
        <v>6</v>
      </c>
      <c r="K487" s="58"/>
      <c r="L487" s="11" t="s">
        <v>6</v>
      </c>
      <c r="M487" s="289">
        <v>10</v>
      </c>
      <c r="N487" s="281" t="str">
        <f t="shared" si="152"/>
        <v>F10</v>
      </c>
      <c r="O487" s="282" t="str">
        <f>VLOOKUP(N487,'Adicional - Op 1'!$A$3:$B$79,2)</f>
        <v>F</v>
      </c>
      <c r="P487" s="293" t="str">
        <f t="shared" si="153"/>
        <v>F</v>
      </c>
      <c r="Q487" s="294" t="str">
        <f t="shared" si="154"/>
        <v>F10</v>
      </c>
      <c r="R487" s="282" t="str">
        <f>IF(OR(Q487='Adicional - Op 2'!$A$6,Q487='Adicional - Op 2'!$A$7, Q487='Adicional - Op 2'!$A$8,Q487='Adicional - Op 2'!$A$9,Q487='Adicional - Op 2'!$A$10,Q487='Adicional - Op 2'!$A$11,Q487='Adicional - Op 2'!$A$12,Q487='Adicional - Op 2'!$A$13,Q487='Adicional - Op 2'!$A$14), "A", "")</f>
        <v/>
      </c>
      <c r="S487" s="282" t="str">
        <f>IF(OR(Q487='Adicional - Op 2'!$A$15,Q487='Adicional - Op 2'!$A$16,Q487='Adicional - Op 2'!$A$17,Q487='Adicional - Op 2'!$A$18,Q487='Adicional - Op 2'!$A$19,Q487='Adicional - Op 2'!$A$20,Q487='Adicional - Op 2'!$A$21,Q487='Adicional - Op 2'!$A$22,Q487='Adicional - Op 2'!$A$23,Q487='Adicional - Op 2'!$A$24,Q487='Adicional - Op 2'!$A$25,Q487='Adicional - Op 2'!$A$26,Q487='Adicional - Op 2'!$A$27,Q487='Adicional - Op 2'!$A$28,Q487='Adicional - Op 2'!$A$29,Q487='Adicional - Op 2'!$A$30),"B","")</f>
        <v/>
      </c>
      <c r="T487" s="282" t="str">
        <f>IF(OR(Q487='Adicional - Op 2'!$A$31,Q487='Adicional - Op 2'!$A$32,Q487='Adicional - Op 2'!$A$33,Q487='Adicional - Op 2'!$A$34),"C","")</f>
        <v/>
      </c>
      <c r="U487" s="282" t="str">
        <f>IF(OR(Q487='Adicional - Op 2'!$A$35,Q487='Adicional - Op 2'!$A$36,Q487='Adicional - Op 2'!$A$37),"D","")</f>
        <v/>
      </c>
      <c r="V487" s="282" t="str">
        <f>IF(OR(Q487='Adicional - Op 2'!$A$38,Q487='Adicional - Op 2'!$A$39,Q487='Adicional - Op 2'!$A$40,Q487='Adicional - Op 2'!$A$41,Q487='Adicional - Op 2'!$A$42,Q487='Adicional - Op 2'!$A$43),"E","")</f>
        <v/>
      </c>
      <c r="W487" s="282" t="str">
        <f>IF(OR(Q487='Adicional - Op 2'!$A$44,Q487='Adicional - Op 2'!$A$45),"F","")</f>
        <v>F</v>
      </c>
      <c r="X487" s="295" t="str">
        <f t="shared" si="155"/>
        <v>F</v>
      </c>
      <c r="Y487" s="296" t="str">
        <f>IF(P487=X487, "OK", MAL)</f>
        <v>OK</v>
      </c>
      <c r="Z487" s="74">
        <v>6203</v>
      </c>
      <c r="AA487" s="12">
        <v>5446</v>
      </c>
      <c r="AB487" s="12">
        <v>3505</v>
      </c>
      <c r="AC487" s="12">
        <v>2094</v>
      </c>
      <c r="AD487" s="12">
        <v>1157</v>
      </c>
      <c r="AE487" s="13">
        <v>818</v>
      </c>
      <c r="AF487" s="70" t="str">
        <f t="shared" si="156"/>
        <v>6</v>
      </c>
      <c r="AG487" s="61" t="str">
        <f t="shared" si="157"/>
        <v>6</v>
      </c>
      <c r="AH487" s="61" t="str">
        <f t="shared" si="158"/>
        <v>7</v>
      </c>
      <c r="AI487" s="61" t="str">
        <f t="shared" si="159"/>
        <v>7</v>
      </c>
      <c r="AJ487" s="61" t="str">
        <f t="shared" si="160"/>
        <v>7</v>
      </c>
      <c r="AK487" s="62" t="str">
        <f t="shared" si="161"/>
        <v>7</v>
      </c>
      <c r="AL487" s="77">
        <f t="shared" si="162"/>
        <v>1.4664839229725086</v>
      </c>
      <c r="AM487" s="78">
        <f t="shared" si="163"/>
        <v>4.2780566967969262</v>
      </c>
      <c r="AN487" s="78">
        <f t="shared" si="164"/>
        <v>4.9989089841669765</v>
      </c>
      <c r="AO487" s="78">
        <f t="shared" si="165"/>
        <v>6.1119588645235954</v>
      </c>
      <c r="AP487" s="79">
        <f t="shared" si="166"/>
        <v>3.5280432258347179</v>
      </c>
      <c r="AQ487" s="1" t="str">
        <f t="shared" si="167"/>
        <v>Noreste6</v>
      </c>
      <c r="AR487" s="1" t="str">
        <f t="shared" si="168"/>
        <v>Chaco6</v>
      </c>
      <c r="AS487" s="1" t="str">
        <f t="shared" si="169"/>
        <v>Intermedias</v>
      </c>
      <c r="AT487" s="1" t="str">
        <f t="shared" si="170"/>
        <v>Resto Extra Pampeana</v>
      </c>
      <c r="AU487" s="1" t="str">
        <f t="shared" si="171"/>
        <v>IntermediasResto Extra Pampeana</v>
      </c>
    </row>
    <row r="488" spans="1:47" x14ac:dyDescent="0.25">
      <c r="A488" s="5" t="s">
        <v>1328</v>
      </c>
      <c r="B488" s="6" t="s">
        <v>431</v>
      </c>
      <c r="C488" s="6" t="s">
        <v>429</v>
      </c>
      <c r="D488" s="3" t="str">
        <f>VLOOKUP(C488,Regiones!B$4:C$27,2)</f>
        <v>Pampeana</v>
      </c>
      <c r="E488" s="16"/>
      <c r="F488" s="16"/>
      <c r="G488" s="16"/>
      <c r="H488" s="16" t="s">
        <v>4</v>
      </c>
      <c r="I488" s="16" t="s">
        <v>203</v>
      </c>
      <c r="J488" s="16" t="s">
        <v>21</v>
      </c>
      <c r="K488" s="58"/>
      <c r="L488" s="4" t="s">
        <v>21</v>
      </c>
      <c r="M488" s="289">
        <v>10</v>
      </c>
      <c r="N488" s="281" t="str">
        <f t="shared" si="152"/>
        <v>C10</v>
      </c>
      <c r="O488" s="282" t="str">
        <f>VLOOKUP(N488,'Adicional - Op 1'!$A$3:$B$79,2)</f>
        <v>C</v>
      </c>
      <c r="P488" s="293" t="str">
        <f t="shared" si="153"/>
        <v>C</v>
      </c>
      <c r="Q488" s="294" t="str">
        <f t="shared" si="154"/>
        <v>C10</v>
      </c>
      <c r="R488" s="282" t="str">
        <f>IF(OR(Q488='Adicional - Op 2'!$A$6,Q488='Adicional - Op 2'!$A$7, Q488='Adicional - Op 2'!$A$8,Q488='Adicional - Op 2'!$A$9,Q488='Adicional - Op 2'!$A$10,Q488='Adicional - Op 2'!$A$11,Q488='Adicional - Op 2'!$A$12,Q488='Adicional - Op 2'!$A$13,Q488='Adicional - Op 2'!$A$14), "A", "")</f>
        <v/>
      </c>
      <c r="S488" s="282" t="str">
        <f>IF(OR(Q488='Adicional - Op 2'!$A$15,Q488='Adicional - Op 2'!$A$16,Q488='Adicional - Op 2'!$A$17,Q488='Adicional - Op 2'!$A$18,Q488='Adicional - Op 2'!$A$19,Q488='Adicional - Op 2'!$A$20,Q488='Adicional - Op 2'!$A$21,Q488='Adicional - Op 2'!$A$22,Q488='Adicional - Op 2'!$A$23,Q488='Adicional - Op 2'!$A$24,Q488='Adicional - Op 2'!$A$25,Q488='Adicional - Op 2'!$A$26,Q488='Adicional - Op 2'!$A$27,Q488='Adicional - Op 2'!$A$28,Q488='Adicional - Op 2'!$A$29,Q488='Adicional - Op 2'!$A$30),"B","")</f>
        <v/>
      </c>
      <c r="T488" s="282" t="str">
        <f>IF(OR(Q488='Adicional - Op 2'!$A$31,Q488='Adicional - Op 2'!$A$32,Q488='Adicional - Op 2'!$A$33,Q488='Adicional - Op 2'!$A$34),"C","")</f>
        <v>C</v>
      </c>
      <c r="U488" s="282" t="str">
        <f>IF(OR(Q488='Adicional - Op 2'!$A$35,Q488='Adicional - Op 2'!$A$36,Q488='Adicional - Op 2'!$A$37),"D","")</f>
        <v/>
      </c>
      <c r="V488" s="282" t="str">
        <f>IF(OR(Q488='Adicional - Op 2'!$A$38,Q488='Adicional - Op 2'!$A$39,Q488='Adicional - Op 2'!$A$40,Q488='Adicional - Op 2'!$A$41,Q488='Adicional - Op 2'!$A$42,Q488='Adicional - Op 2'!$A$43),"E","")</f>
        <v/>
      </c>
      <c r="W488" s="282" t="str">
        <f>IF(OR(Q488='Adicional - Op 2'!$A$44,Q488='Adicional - Op 2'!$A$45),"F","")</f>
        <v/>
      </c>
      <c r="X488" s="295" t="str">
        <f t="shared" si="155"/>
        <v>C</v>
      </c>
      <c r="Y488" s="296" t="str">
        <f>IF(P488=X488, "OK", MAL)</f>
        <v>OK</v>
      </c>
      <c r="Z488" s="73">
        <v>6180</v>
      </c>
      <c r="AA488" s="17">
        <v>5435</v>
      </c>
      <c r="AB488" s="17">
        <v>4696</v>
      </c>
      <c r="AC488" s="17">
        <v>3151</v>
      </c>
      <c r="AD488" s="17">
        <v>2138</v>
      </c>
      <c r="AE488" s="20">
        <v>1993</v>
      </c>
      <c r="AF488" s="70" t="str">
        <f t="shared" si="156"/>
        <v>6</v>
      </c>
      <c r="AG488" s="61" t="str">
        <f t="shared" si="157"/>
        <v>6</v>
      </c>
      <c r="AH488" s="61" t="str">
        <f t="shared" si="158"/>
        <v>7</v>
      </c>
      <c r="AI488" s="61" t="str">
        <f t="shared" si="159"/>
        <v>7</v>
      </c>
      <c r="AJ488" s="61" t="str">
        <f t="shared" si="160"/>
        <v>7</v>
      </c>
      <c r="AK488" s="62" t="str">
        <f t="shared" si="161"/>
        <v>7</v>
      </c>
      <c r="AL488" s="77">
        <f t="shared" si="162"/>
        <v>1.447271793947154</v>
      </c>
      <c r="AM488" s="78">
        <f t="shared" si="163"/>
        <v>1.3989385410021482</v>
      </c>
      <c r="AN488" s="78">
        <f t="shared" si="164"/>
        <v>3.8506122091980122</v>
      </c>
      <c r="AO488" s="78">
        <f t="shared" si="165"/>
        <v>3.9546858287115718</v>
      </c>
      <c r="AP488" s="79">
        <f t="shared" si="166"/>
        <v>0.70476960741150874</v>
      </c>
      <c r="AQ488" s="1" t="str">
        <f t="shared" si="167"/>
        <v>Pampeana6</v>
      </c>
      <c r="AR488" s="1" t="str">
        <f t="shared" si="168"/>
        <v>Entre Ríos6</v>
      </c>
      <c r="AS488" s="1" t="str">
        <f t="shared" si="169"/>
        <v>Intermedias</v>
      </c>
      <c r="AT488" s="1" t="str">
        <f t="shared" si="170"/>
        <v>Pampeana</v>
      </c>
      <c r="AU488" s="1" t="str">
        <f t="shared" si="171"/>
        <v>IntermediasPampeana</v>
      </c>
    </row>
    <row r="489" spans="1:47" x14ac:dyDescent="0.25">
      <c r="A489" s="5" t="s">
        <v>763</v>
      </c>
      <c r="B489" s="6" t="s">
        <v>752</v>
      </c>
      <c r="C489" s="6" t="s">
        <v>753</v>
      </c>
      <c r="D489" s="3" t="str">
        <f>VLOOKUP(C489,Regiones!B$4:C$27,2)</f>
        <v>Patagonia</v>
      </c>
      <c r="E489" s="16"/>
      <c r="F489" s="16"/>
      <c r="G489" s="16" t="s">
        <v>4</v>
      </c>
      <c r="H489" s="16" t="s">
        <v>4</v>
      </c>
      <c r="I489" s="16" t="s">
        <v>203</v>
      </c>
      <c r="J489" s="16" t="s">
        <v>200</v>
      </c>
      <c r="K489" s="58"/>
      <c r="L489" s="4" t="s">
        <v>6</v>
      </c>
      <c r="M489" s="289">
        <v>10</v>
      </c>
      <c r="N489" s="281" t="str">
        <f t="shared" si="152"/>
        <v>F10</v>
      </c>
      <c r="O489" s="282" t="str">
        <f>VLOOKUP(N489,'Adicional - Op 1'!$A$3:$B$79,2)</f>
        <v>F</v>
      </c>
      <c r="P489" s="293" t="str">
        <f t="shared" si="153"/>
        <v>F</v>
      </c>
      <c r="Q489" s="294" t="str">
        <f t="shared" si="154"/>
        <v>F10</v>
      </c>
      <c r="R489" s="282" t="str">
        <f>IF(OR(Q489='Adicional - Op 2'!$A$6,Q489='Adicional - Op 2'!$A$7, Q489='Adicional - Op 2'!$A$8,Q489='Adicional - Op 2'!$A$9,Q489='Adicional - Op 2'!$A$10,Q489='Adicional - Op 2'!$A$11,Q489='Adicional - Op 2'!$A$12,Q489='Adicional - Op 2'!$A$13,Q489='Adicional - Op 2'!$A$14), "A", "")</f>
        <v/>
      </c>
      <c r="S489" s="282" t="str">
        <f>IF(OR(Q489='Adicional - Op 2'!$A$15,Q489='Adicional - Op 2'!$A$16,Q489='Adicional - Op 2'!$A$17,Q489='Adicional - Op 2'!$A$18,Q489='Adicional - Op 2'!$A$19,Q489='Adicional - Op 2'!$A$20,Q489='Adicional - Op 2'!$A$21,Q489='Adicional - Op 2'!$A$22,Q489='Adicional - Op 2'!$A$23,Q489='Adicional - Op 2'!$A$24,Q489='Adicional - Op 2'!$A$25,Q489='Adicional - Op 2'!$A$26,Q489='Adicional - Op 2'!$A$27,Q489='Adicional - Op 2'!$A$28,Q489='Adicional - Op 2'!$A$29,Q489='Adicional - Op 2'!$A$30),"B","")</f>
        <v/>
      </c>
      <c r="T489" s="282" t="str">
        <f>IF(OR(Q489='Adicional - Op 2'!$A$31,Q489='Adicional - Op 2'!$A$32,Q489='Adicional - Op 2'!$A$33,Q489='Adicional - Op 2'!$A$34),"C","")</f>
        <v/>
      </c>
      <c r="U489" s="282" t="str">
        <f>IF(OR(Q489='Adicional - Op 2'!$A$35,Q489='Adicional - Op 2'!$A$36,Q489='Adicional - Op 2'!$A$37),"D","")</f>
        <v/>
      </c>
      <c r="V489" s="282" t="str">
        <f>IF(OR(Q489='Adicional - Op 2'!$A$38,Q489='Adicional - Op 2'!$A$39,Q489='Adicional - Op 2'!$A$40,Q489='Adicional - Op 2'!$A$41,Q489='Adicional - Op 2'!$A$42,Q489='Adicional - Op 2'!$A$43),"E","")</f>
        <v/>
      </c>
      <c r="W489" s="282" t="str">
        <f>IF(OR(Q489='Adicional - Op 2'!$A$44,Q489='Adicional - Op 2'!$A$45),"F","")</f>
        <v>F</v>
      </c>
      <c r="X489" s="295" t="str">
        <f t="shared" si="155"/>
        <v>F</v>
      </c>
      <c r="Y489" s="296" t="str">
        <f>IF(P489=X489, "OK", MAL)</f>
        <v>OK</v>
      </c>
      <c r="Z489" s="74">
        <v>6145</v>
      </c>
      <c r="AA489" s="12">
        <v>4686</v>
      </c>
      <c r="AB489" s="12">
        <v>3317</v>
      </c>
      <c r="AC489" s="12">
        <v>1755</v>
      </c>
      <c r="AD489" s="12">
        <v>5168</v>
      </c>
      <c r="AE489" s="13">
        <v>3506</v>
      </c>
      <c r="AF489" s="70" t="str">
        <f t="shared" si="156"/>
        <v>6</v>
      </c>
      <c r="AG489" s="61" t="str">
        <f t="shared" si="157"/>
        <v>7</v>
      </c>
      <c r="AH489" s="61" t="str">
        <f t="shared" si="158"/>
        <v>7</v>
      </c>
      <c r="AI489" s="61" t="str">
        <f t="shared" si="159"/>
        <v>7</v>
      </c>
      <c r="AJ489" s="61" t="str">
        <f t="shared" si="160"/>
        <v>6</v>
      </c>
      <c r="AK489" s="62" t="str">
        <f t="shared" si="161"/>
        <v>7</v>
      </c>
      <c r="AL489" s="77">
        <f t="shared" si="162"/>
        <v>3.0784171087059025</v>
      </c>
      <c r="AM489" s="78">
        <f t="shared" si="163"/>
        <v>3.3389288475634249</v>
      </c>
      <c r="AN489" s="78">
        <f t="shared" si="164"/>
        <v>6.2137433106872031</v>
      </c>
      <c r="AO489" s="78">
        <f t="shared" si="165"/>
        <v>-10.237392141727366</v>
      </c>
      <c r="AP489" s="79">
        <f t="shared" si="166"/>
        <v>3.9563587829461824</v>
      </c>
      <c r="AQ489" s="1" t="str">
        <f t="shared" si="167"/>
        <v>Patagonia6</v>
      </c>
      <c r="AR489" s="1" t="str">
        <f t="shared" si="168"/>
        <v>Santa Cruz6</v>
      </c>
      <c r="AS489" s="1" t="str">
        <f t="shared" si="169"/>
        <v>Intermedias</v>
      </c>
      <c r="AT489" s="1" t="str">
        <f t="shared" si="170"/>
        <v>Patagonia</v>
      </c>
      <c r="AU489" s="1" t="str">
        <f t="shared" si="171"/>
        <v>IntermediasPatagonia</v>
      </c>
    </row>
    <row r="490" spans="1:47" x14ac:dyDescent="0.25">
      <c r="A490" s="21" t="s">
        <v>333</v>
      </c>
      <c r="B490" s="18" t="s">
        <v>282</v>
      </c>
      <c r="C490" s="18" t="s">
        <v>276</v>
      </c>
      <c r="D490" s="3" t="str">
        <f>VLOOKUP(C490,Regiones!B$4:C$27,2)</f>
        <v>Centro</v>
      </c>
      <c r="E490" s="19"/>
      <c r="F490" s="19"/>
      <c r="G490" s="19"/>
      <c r="H490" s="19" t="s">
        <v>4</v>
      </c>
      <c r="I490" s="19" t="s">
        <v>203</v>
      </c>
      <c r="J490" s="19" t="s">
        <v>6</v>
      </c>
      <c r="K490" s="58"/>
      <c r="L490" s="52" t="s">
        <v>6</v>
      </c>
      <c r="M490" s="289">
        <v>10</v>
      </c>
      <c r="N490" s="281" t="str">
        <f t="shared" si="152"/>
        <v>F10</v>
      </c>
      <c r="O490" s="282" t="str">
        <f>VLOOKUP(N490,'Adicional - Op 1'!$A$3:$B$79,2)</f>
        <v>F</v>
      </c>
      <c r="P490" s="293" t="str">
        <f t="shared" si="153"/>
        <v>F</v>
      </c>
      <c r="Q490" s="294" t="str">
        <f t="shared" si="154"/>
        <v>F10</v>
      </c>
      <c r="R490" s="282" t="str">
        <f>IF(OR(Q490='Adicional - Op 2'!$A$6,Q490='Adicional - Op 2'!$A$7, Q490='Adicional - Op 2'!$A$8,Q490='Adicional - Op 2'!$A$9,Q490='Adicional - Op 2'!$A$10,Q490='Adicional - Op 2'!$A$11,Q490='Adicional - Op 2'!$A$12,Q490='Adicional - Op 2'!$A$13,Q490='Adicional - Op 2'!$A$14), "A", "")</f>
        <v/>
      </c>
      <c r="S490" s="282" t="str">
        <f>IF(OR(Q490='Adicional - Op 2'!$A$15,Q490='Adicional - Op 2'!$A$16,Q490='Adicional - Op 2'!$A$17,Q490='Adicional - Op 2'!$A$18,Q490='Adicional - Op 2'!$A$19,Q490='Adicional - Op 2'!$A$20,Q490='Adicional - Op 2'!$A$21,Q490='Adicional - Op 2'!$A$22,Q490='Adicional - Op 2'!$A$23,Q490='Adicional - Op 2'!$A$24,Q490='Adicional - Op 2'!$A$25,Q490='Adicional - Op 2'!$A$26,Q490='Adicional - Op 2'!$A$27,Q490='Adicional - Op 2'!$A$28,Q490='Adicional - Op 2'!$A$29,Q490='Adicional - Op 2'!$A$30),"B","")</f>
        <v/>
      </c>
      <c r="T490" s="282" t="str">
        <f>IF(OR(Q490='Adicional - Op 2'!$A$31,Q490='Adicional - Op 2'!$A$32,Q490='Adicional - Op 2'!$A$33,Q490='Adicional - Op 2'!$A$34),"C","")</f>
        <v/>
      </c>
      <c r="U490" s="282" t="str">
        <f>IF(OR(Q490='Adicional - Op 2'!$A$35,Q490='Adicional - Op 2'!$A$36,Q490='Adicional - Op 2'!$A$37),"D","")</f>
        <v/>
      </c>
      <c r="V490" s="282" t="str">
        <f>IF(OR(Q490='Adicional - Op 2'!$A$38,Q490='Adicional - Op 2'!$A$39,Q490='Adicional - Op 2'!$A$40,Q490='Adicional - Op 2'!$A$41,Q490='Adicional - Op 2'!$A$42,Q490='Adicional - Op 2'!$A$43),"E","")</f>
        <v/>
      </c>
      <c r="W490" s="282" t="str">
        <f>IF(OR(Q490='Adicional - Op 2'!$A$44,Q490='Adicional - Op 2'!$A$45),"F","")</f>
        <v>F</v>
      </c>
      <c r="X490" s="295" t="str">
        <f t="shared" si="155"/>
        <v>F</v>
      </c>
      <c r="Y490" s="296" t="str">
        <f>IF(P490=X490, "OK", MAL)</f>
        <v>OK</v>
      </c>
      <c r="Z490" s="73">
        <v>6105</v>
      </c>
      <c r="AA490" s="17">
        <v>5585</v>
      </c>
      <c r="AB490" s="17">
        <v>4783</v>
      </c>
      <c r="AC490" s="17">
        <v>4539</v>
      </c>
      <c r="AD490" s="17">
        <v>4502</v>
      </c>
      <c r="AE490" s="20">
        <v>4237</v>
      </c>
      <c r="AF490" s="70" t="str">
        <f t="shared" si="156"/>
        <v>6</v>
      </c>
      <c r="AG490" s="61" t="str">
        <f t="shared" si="157"/>
        <v>6</v>
      </c>
      <c r="AH490" s="61" t="str">
        <f t="shared" si="158"/>
        <v>7</v>
      </c>
      <c r="AI490" s="61" t="str">
        <f t="shared" si="159"/>
        <v>7</v>
      </c>
      <c r="AJ490" s="61" t="str">
        <f t="shared" si="160"/>
        <v>7</v>
      </c>
      <c r="AK490" s="62" t="str">
        <f t="shared" si="161"/>
        <v>7</v>
      </c>
      <c r="AL490" s="77">
        <f t="shared" si="162"/>
        <v>1.000765040775778</v>
      </c>
      <c r="AM490" s="78">
        <f t="shared" si="163"/>
        <v>1.4844507002336389</v>
      </c>
      <c r="AN490" s="78">
        <f t="shared" si="164"/>
        <v>0.49707643344867386</v>
      </c>
      <c r="AO490" s="78">
        <f t="shared" si="165"/>
        <v>8.1883315995757017E-2</v>
      </c>
      <c r="AP490" s="79">
        <f t="shared" si="166"/>
        <v>0.60850663352618528</v>
      </c>
      <c r="AQ490" s="1" t="str">
        <f t="shared" si="167"/>
        <v>Centro6</v>
      </c>
      <c r="AR490" s="1" t="str">
        <f t="shared" si="168"/>
        <v>Córdoba6</v>
      </c>
      <c r="AS490" s="1" t="str">
        <f t="shared" si="169"/>
        <v>Intermedias</v>
      </c>
      <c r="AT490" s="1" t="str">
        <f t="shared" si="170"/>
        <v>Resto Extra Pampeana</v>
      </c>
      <c r="AU490" s="1" t="str">
        <f t="shared" si="171"/>
        <v>IntermediasResto Extra Pampeana</v>
      </c>
    </row>
    <row r="491" spans="1:47" x14ac:dyDescent="0.25">
      <c r="A491" s="60" t="s">
        <v>808</v>
      </c>
      <c r="B491" s="9" t="s">
        <v>793</v>
      </c>
      <c r="C491" s="9" t="s">
        <v>767</v>
      </c>
      <c r="D491" s="3" t="str">
        <f>VLOOKUP(C491,Regiones!B$4:C$27,2)</f>
        <v>Pampeana</v>
      </c>
      <c r="E491" s="10"/>
      <c r="F491" s="10"/>
      <c r="G491" s="10"/>
      <c r="H491" s="10" t="s">
        <v>4</v>
      </c>
      <c r="I491" s="10" t="s">
        <v>203</v>
      </c>
      <c r="J491" s="10" t="s">
        <v>6</v>
      </c>
      <c r="K491" s="58"/>
      <c r="L491" s="11" t="s">
        <v>6</v>
      </c>
      <c r="M491" s="289">
        <v>10</v>
      </c>
      <c r="N491" s="281" t="str">
        <f t="shared" si="152"/>
        <v>F10</v>
      </c>
      <c r="O491" s="282" t="str">
        <f>VLOOKUP(N491,'Adicional - Op 1'!$A$3:$B$79,2)</f>
        <v>F</v>
      </c>
      <c r="P491" s="293" t="str">
        <f t="shared" si="153"/>
        <v>F</v>
      </c>
      <c r="Q491" s="294" t="str">
        <f t="shared" si="154"/>
        <v>F10</v>
      </c>
      <c r="R491" s="282" t="str">
        <f>IF(OR(Q491='Adicional - Op 2'!$A$6,Q491='Adicional - Op 2'!$A$7, Q491='Adicional - Op 2'!$A$8,Q491='Adicional - Op 2'!$A$9,Q491='Adicional - Op 2'!$A$10,Q491='Adicional - Op 2'!$A$11,Q491='Adicional - Op 2'!$A$12,Q491='Adicional - Op 2'!$A$13,Q491='Adicional - Op 2'!$A$14), "A", "")</f>
        <v/>
      </c>
      <c r="S491" s="282" t="str">
        <f>IF(OR(Q491='Adicional - Op 2'!$A$15,Q491='Adicional - Op 2'!$A$16,Q491='Adicional - Op 2'!$A$17,Q491='Adicional - Op 2'!$A$18,Q491='Adicional - Op 2'!$A$19,Q491='Adicional - Op 2'!$A$20,Q491='Adicional - Op 2'!$A$21,Q491='Adicional - Op 2'!$A$22,Q491='Adicional - Op 2'!$A$23,Q491='Adicional - Op 2'!$A$24,Q491='Adicional - Op 2'!$A$25,Q491='Adicional - Op 2'!$A$26,Q491='Adicional - Op 2'!$A$27,Q491='Adicional - Op 2'!$A$28,Q491='Adicional - Op 2'!$A$29,Q491='Adicional - Op 2'!$A$30),"B","")</f>
        <v/>
      </c>
      <c r="T491" s="282" t="str">
        <f>IF(OR(Q491='Adicional - Op 2'!$A$31,Q491='Adicional - Op 2'!$A$32,Q491='Adicional - Op 2'!$A$33,Q491='Adicional - Op 2'!$A$34),"C","")</f>
        <v/>
      </c>
      <c r="U491" s="282" t="str">
        <f>IF(OR(Q491='Adicional - Op 2'!$A$35,Q491='Adicional - Op 2'!$A$36,Q491='Adicional - Op 2'!$A$37),"D","")</f>
        <v/>
      </c>
      <c r="V491" s="282" t="str">
        <f>IF(OR(Q491='Adicional - Op 2'!$A$38,Q491='Adicional - Op 2'!$A$39,Q491='Adicional - Op 2'!$A$40,Q491='Adicional - Op 2'!$A$41,Q491='Adicional - Op 2'!$A$42,Q491='Adicional - Op 2'!$A$43),"E","")</f>
        <v/>
      </c>
      <c r="W491" s="282" t="str">
        <f>IF(OR(Q491='Adicional - Op 2'!$A$44,Q491='Adicional - Op 2'!$A$45),"F","")</f>
        <v>F</v>
      </c>
      <c r="X491" s="295" t="str">
        <f t="shared" si="155"/>
        <v>F</v>
      </c>
      <c r="Y491" s="296" t="str">
        <f>IF(P491=X491, "OK", MAL)</f>
        <v>OK</v>
      </c>
      <c r="Z491" s="74">
        <v>6080</v>
      </c>
      <c r="AA491" s="12">
        <v>5165</v>
      </c>
      <c r="AB491" s="12">
        <v>3906</v>
      </c>
      <c r="AC491" s="12">
        <v>3371</v>
      </c>
      <c r="AD491" s="12">
        <v>2742</v>
      </c>
      <c r="AE491" s="13">
        <v>2036</v>
      </c>
      <c r="AF491" s="70" t="str">
        <f t="shared" si="156"/>
        <v>6</v>
      </c>
      <c r="AG491" s="61" t="str">
        <f t="shared" si="157"/>
        <v>6</v>
      </c>
      <c r="AH491" s="61" t="str">
        <f t="shared" si="158"/>
        <v>7</v>
      </c>
      <c r="AI491" s="61" t="str">
        <f t="shared" si="159"/>
        <v>7</v>
      </c>
      <c r="AJ491" s="61" t="str">
        <f t="shared" si="160"/>
        <v>7</v>
      </c>
      <c r="AK491" s="62" t="str">
        <f t="shared" si="161"/>
        <v>7</v>
      </c>
      <c r="AL491" s="77">
        <f t="shared" si="162"/>
        <v>1.8411237224023416</v>
      </c>
      <c r="AM491" s="78">
        <f t="shared" si="163"/>
        <v>2.6913914901385239</v>
      </c>
      <c r="AN491" s="78">
        <f t="shared" si="164"/>
        <v>1.4047025111656266</v>
      </c>
      <c r="AO491" s="78">
        <f t="shared" si="165"/>
        <v>2.086691757844418</v>
      </c>
      <c r="AP491" s="79">
        <f t="shared" si="166"/>
        <v>3.02176063674345</v>
      </c>
      <c r="AQ491" s="1" t="str">
        <f t="shared" si="167"/>
        <v>Pampeana6</v>
      </c>
      <c r="AR491" s="1" t="str">
        <f t="shared" si="168"/>
        <v>Santa Fe6</v>
      </c>
      <c r="AS491" s="1" t="str">
        <f t="shared" si="169"/>
        <v>Intermedias</v>
      </c>
      <c r="AT491" s="1" t="str">
        <f t="shared" si="170"/>
        <v>Pampeana</v>
      </c>
      <c r="AU491" s="1" t="str">
        <f t="shared" si="171"/>
        <v>IntermediasPampeana</v>
      </c>
    </row>
    <row r="492" spans="1:47" x14ac:dyDescent="0.25">
      <c r="A492" s="21" t="s">
        <v>332</v>
      </c>
      <c r="B492" s="18" t="s">
        <v>282</v>
      </c>
      <c r="C492" s="18" t="s">
        <v>276</v>
      </c>
      <c r="D492" s="3" t="str">
        <f>VLOOKUP(C492,Regiones!B$4:C$27,2)</f>
        <v>Centro</v>
      </c>
      <c r="E492" s="19"/>
      <c r="F492" s="19"/>
      <c r="G492" s="19"/>
      <c r="H492" s="19" t="s">
        <v>4</v>
      </c>
      <c r="I492" s="19" t="s">
        <v>203</v>
      </c>
      <c r="J492" s="19" t="s">
        <v>6</v>
      </c>
      <c r="K492" s="58"/>
      <c r="L492" s="52" t="s">
        <v>6</v>
      </c>
      <c r="M492" s="289">
        <v>10</v>
      </c>
      <c r="N492" s="281" t="str">
        <f t="shared" si="152"/>
        <v>F10</v>
      </c>
      <c r="O492" s="282" t="str">
        <f>VLOOKUP(N492,'Adicional - Op 1'!$A$3:$B$79,2)</f>
        <v>F</v>
      </c>
      <c r="P492" s="293" t="str">
        <f t="shared" si="153"/>
        <v>F</v>
      </c>
      <c r="Q492" s="294" t="str">
        <f t="shared" si="154"/>
        <v>F10</v>
      </c>
      <c r="R492" s="282" t="str">
        <f>IF(OR(Q492='Adicional - Op 2'!$A$6,Q492='Adicional - Op 2'!$A$7, Q492='Adicional - Op 2'!$A$8,Q492='Adicional - Op 2'!$A$9,Q492='Adicional - Op 2'!$A$10,Q492='Adicional - Op 2'!$A$11,Q492='Adicional - Op 2'!$A$12,Q492='Adicional - Op 2'!$A$13,Q492='Adicional - Op 2'!$A$14), "A", "")</f>
        <v/>
      </c>
      <c r="S492" s="282" t="str">
        <f>IF(OR(Q492='Adicional - Op 2'!$A$15,Q492='Adicional - Op 2'!$A$16,Q492='Adicional - Op 2'!$A$17,Q492='Adicional - Op 2'!$A$18,Q492='Adicional - Op 2'!$A$19,Q492='Adicional - Op 2'!$A$20,Q492='Adicional - Op 2'!$A$21,Q492='Adicional - Op 2'!$A$22,Q492='Adicional - Op 2'!$A$23,Q492='Adicional - Op 2'!$A$24,Q492='Adicional - Op 2'!$A$25,Q492='Adicional - Op 2'!$A$26,Q492='Adicional - Op 2'!$A$27,Q492='Adicional - Op 2'!$A$28,Q492='Adicional - Op 2'!$A$29,Q492='Adicional - Op 2'!$A$30),"B","")</f>
        <v/>
      </c>
      <c r="T492" s="282" t="str">
        <f>IF(OR(Q492='Adicional - Op 2'!$A$31,Q492='Adicional - Op 2'!$A$32,Q492='Adicional - Op 2'!$A$33,Q492='Adicional - Op 2'!$A$34),"C","")</f>
        <v/>
      </c>
      <c r="U492" s="282" t="str">
        <f>IF(OR(Q492='Adicional - Op 2'!$A$35,Q492='Adicional - Op 2'!$A$36,Q492='Adicional - Op 2'!$A$37),"D","")</f>
        <v/>
      </c>
      <c r="V492" s="282" t="str">
        <f>IF(OR(Q492='Adicional - Op 2'!$A$38,Q492='Adicional - Op 2'!$A$39,Q492='Adicional - Op 2'!$A$40,Q492='Adicional - Op 2'!$A$41,Q492='Adicional - Op 2'!$A$42,Q492='Adicional - Op 2'!$A$43),"E","")</f>
        <v/>
      </c>
      <c r="W492" s="282" t="str">
        <f>IF(OR(Q492='Adicional - Op 2'!$A$44,Q492='Adicional - Op 2'!$A$45),"F","")</f>
        <v>F</v>
      </c>
      <c r="X492" s="295" t="str">
        <f t="shared" si="155"/>
        <v>F</v>
      </c>
      <c r="Y492" s="296" t="str">
        <f>IF(P492=X492, "OK", MAL)</f>
        <v>OK</v>
      </c>
      <c r="Z492" s="73">
        <v>6057</v>
      </c>
      <c r="AA492" s="17">
        <v>5597</v>
      </c>
      <c r="AB492" s="17">
        <v>5008</v>
      </c>
      <c r="AC492" s="17">
        <v>4506</v>
      </c>
      <c r="AD492" s="17">
        <v>3970</v>
      </c>
      <c r="AE492" s="20">
        <v>3074</v>
      </c>
      <c r="AF492" s="70" t="str">
        <f t="shared" si="156"/>
        <v>6</v>
      </c>
      <c r="AG492" s="61" t="str">
        <f t="shared" si="157"/>
        <v>6</v>
      </c>
      <c r="AH492" s="61" t="str">
        <f t="shared" si="158"/>
        <v>6</v>
      </c>
      <c r="AI492" s="61" t="str">
        <f t="shared" si="159"/>
        <v>7</v>
      </c>
      <c r="AJ492" s="61" t="str">
        <f t="shared" si="160"/>
        <v>7</v>
      </c>
      <c r="AK492" s="62" t="str">
        <f t="shared" si="161"/>
        <v>7</v>
      </c>
      <c r="AL492" s="77">
        <f t="shared" si="162"/>
        <v>0.88740296125511631</v>
      </c>
      <c r="AM492" s="78">
        <f t="shared" si="163"/>
        <v>1.0625839426000352</v>
      </c>
      <c r="AN492" s="78">
        <f t="shared" si="164"/>
        <v>1.0052729686821225</v>
      </c>
      <c r="AO492" s="78">
        <f t="shared" si="165"/>
        <v>1.2744907531523912</v>
      </c>
      <c r="AP492" s="79">
        <f t="shared" si="166"/>
        <v>2.5908585636601957</v>
      </c>
      <c r="AQ492" s="1" t="str">
        <f t="shared" si="167"/>
        <v>Centro6</v>
      </c>
      <c r="AR492" s="1" t="str">
        <f t="shared" si="168"/>
        <v>Córdoba6</v>
      </c>
      <c r="AS492" s="1" t="str">
        <f t="shared" si="169"/>
        <v>Intermedias</v>
      </c>
      <c r="AT492" s="1" t="str">
        <f t="shared" si="170"/>
        <v>Resto Extra Pampeana</v>
      </c>
      <c r="AU492" s="1" t="str">
        <f t="shared" si="171"/>
        <v>IntermediasResto Extra Pampeana</v>
      </c>
    </row>
    <row r="493" spans="1:47" x14ac:dyDescent="0.25">
      <c r="A493" s="5" t="s">
        <v>497</v>
      </c>
      <c r="B493" s="6" t="s">
        <v>487</v>
      </c>
      <c r="C493" s="6" t="s">
        <v>486</v>
      </c>
      <c r="D493" s="3" t="str">
        <f>VLOOKUP(C493,Regiones!B$4:C$27,2)</f>
        <v>Noroeste</v>
      </c>
      <c r="E493" s="16"/>
      <c r="F493" s="16"/>
      <c r="G493" s="16"/>
      <c r="H493" s="16" t="s">
        <v>4</v>
      </c>
      <c r="I493" s="16" t="s">
        <v>203</v>
      </c>
      <c r="J493" s="16" t="s">
        <v>6</v>
      </c>
      <c r="K493" s="58"/>
      <c r="L493" s="4" t="s">
        <v>6</v>
      </c>
      <c r="M493" s="289">
        <v>10</v>
      </c>
      <c r="N493" s="281" t="str">
        <f t="shared" si="152"/>
        <v>F10</v>
      </c>
      <c r="O493" s="282" t="str">
        <f>VLOOKUP(N493,'Adicional - Op 1'!$A$3:$B$79,2)</f>
        <v>F</v>
      </c>
      <c r="P493" s="293" t="str">
        <f t="shared" si="153"/>
        <v>F</v>
      </c>
      <c r="Q493" s="294" t="str">
        <f t="shared" si="154"/>
        <v>F10</v>
      </c>
      <c r="R493" s="282" t="str">
        <f>IF(OR(Q493='Adicional - Op 2'!$A$6,Q493='Adicional - Op 2'!$A$7, Q493='Adicional - Op 2'!$A$8,Q493='Adicional - Op 2'!$A$9,Q493='Adicional - Op 2'!$A$10,Q493='Adicional - Op 2'!$A$11,Q493='Adicional - Op 2'!$A$12,Q493='Adicional - Op 2'!$A$13,Q493='Adicional - Op 2'!$A$14), "A", "")</f>
        <v/>
      </c>
      <c r="S493" s="282" t="str">
        <f>IF(OR(Q493='Adicional - Op 2'!$A$15,Q493='Adicional - Op 2'!$A$16,Q493='Adicional - Op 2'!$A$17,Q493='Adicional - Op 2'!$A$18,Q493='Adicional - Op 2'!$A$19,Q493='Adicional - Op 2'!$A$20,Q493='Adicional - Op 2'!$A$21,Q493='Adicional - Op 2'!$A$22,Q493='Adicional - Op 2'!$A$23,Q493='Adicional - Op 2'!$A$24,Q493='Adicional - Op 2'!$A$25,Q493='Adicional - Op 2'!$A$26,Q493='Adicional - Op 2'!$A$27,Q493='Adicional - Op 2'!$A$28,Q493='Adicional - Op 2'!$A$29,Q493='Adicional - Op 2'!$A$30),"B","")</f>
        <v/>
      </c>
      <c r="T493" s="282" t="str">
        <f>IF(OR(Q493='Adicional - Op 2'!$A$31,Q493='Adicional - Op 2'!$A$32,Q493='Adicional - Op 2'!$A$33,Q493='Adicional - Op 2'!$A$34),"C","")</f>
        <v/>
      </c>
      <c r="U493" s="282" t="str">
        <f>IF(OR(Q493='Adicional - Op 2'!$A$35,Q493='Adicional - Op 2'!$A$36,Q493='Adicional - Op 2'!$A$37),"D","")</f>
        <v/>
      </c>
      <c r="V493" s="282" t="str">
        <f>IF(OR(Q493='Adicional - Op 2'!$A$38,Q493='Adicional - Op 2'!$A$39,Q493='Adicional - Op 2'!$A$40,Q493='Adicional - Op 2'!$A$41,Q493='Adicional - Op 2'!$A$42,Q493='Adicional - Op 2'!$A$43),"E","")</f>
        <v/>
      </c>
      <c r="W493" s="282" t="str">
        <f>IF(OR(Q493='Adicional - Op 2'!$A$44,Q493='Adicional - Op 2'!$A$45),"F","")</f>
        <v>F</v>
      </c>
      <c r="X493" s="295" t="str">
        <f t="shared" si="155"/>
        <v>F</v>
      </c>
      <c r="Y493" s="296" t="str">
        <f>IF(P493=X493, "OK", MAL)</f>
        <v>OK</v>
      </c>
      <c r="Z493" s="73">
        <v>5997</v>
      </c>
      <c r="AA493" s="17">
        <v>4888</v>
      </c>
      <c r="AB493" s="17">
        <v>4146</v>
      </c>
      <c r="AC493" s="17">
        <v>3862</v>
      </c>
      <c r="AD493" s="17">
        <v>3525</v>
      </c>
      <c r="AE493" s="20">
        <v>3500</v>
      </c>
      <c r="AF493" s="70" t="str">
        <f t="shared" si="156"/>
        <v>6</v>
      </c>
      <c r="AG493" s="61" t="str">
        <f t="shared" si="157"/>
        <v>7</v>
      </c>
      <c r="AH493" s="61" t="str">
        <f t="shared" si="158"/>
        <v>7</v>
      </c>
      <c r="AI493" s="61" t="str">
        <f t="shared" si="159"/>
        <v>7</v>
      </c>
      <c r="AJ493" s="61" t="str">
        <f t="shared" si="160"/>
        <v>7</v>
      </c>
      <c r="AK493" s="62" t="str">
        <f t="shared" si="161"/>
        <v>7</v>
      </c>
      <c r="AL493" s="77">
        <f t="shared" si="162"/>
        <v>2.3135620433422677</v>
      </c>
      <c r="AM493" s="78">
        <f t="shared" si="163"/>
        <v>1.5773219223003823</v>
      </c>
      <c r="AN493" s="78">
        <f t="shared" si="164"/>
        <v>0.6742213247240102</v>
      </c>
      <c r="AO493" s="78">
        <f t="shared" si="165"/>
        <v>0.91722847103208172</v>
      </c>
      <c r="AP493" s="79">
        <f t="shared" si="166"/>
        <v>7.1200012872789431E-2</v>
      </c>
      <c r="AQ493" s="1" t="str">
        <f t="shared" si="167"/>
        <v>Noroeste6</v>
      </c>
      <c r="AR493" s="1" t="str">
        <f t="shared" si="168"/>
        <v>Jujuy6</v>
      </c>
      <c r="AS493" s="1" t="str">
        <f t="shared" si="169"/>
        <v>Intermedias</v>
      </c>
      <c r="AT493" s="1" t="str">
        <f t="shared" si="170"/>
        <v>Resto Extra Pampeana</v>
      </c>
      <c r="AU493" s="1" t="str">
        <f t="shared" si="171"/>
        <v>IntermediasResto Extra Pampeana</v>
      </c>
    </row>
    <row r="494" spans="1:47" x14ac:dyDescent="0.25">
      <c r="A494" s="60" t="s">
        <v>809</v>
      </c>
      <c r="B494" s="9" t="s">
        <v>768</v>
      </c>
      <c r="C494" s="9" t="s">
        <v>767</v>
      </c>
      <c r="D494" s="3" t="str">
        <f>VLOOKUP(C494,Regiones!B$4:C$27,2)</f>
        <v>Pampeana</v>
      </c>
      <c r="E494" s="10"/>
      <c r="F494" s="10"/>
      <c r="G494" s="10"/>
      <c r="H494" s="10" t="s">
        <v>4</v>
      </c>
      <c r="I494" s="10" t="s">
        <v>203</v>
      </c>
      <c r="J494" s="10" t="s">
        <v>6</v>
      </c>
      <c r="K494" s="58"/>
      <c r="L494" s="11" t="s">
        <v>6</v>
      </c>
      <c r="M494" s="289">
        <v>10</v>
      </c>
      <c r="N494" s="281" t="str">
        <f t="shared" si="152"/>
        <v>F10</v>
      </c>
      <c r="O494" s="282" t="str">
        <f>VLOOKUP(N494,'Adicional - Op 1'!$A$3:$B$79,2)</f>
        <v>F</v>
      </c>
      <c r="P494" s="293" t="str">
        <f t="shared" si="153"/>
        <v>F</v>
      </c>
      <c r="Q494" s="294" t="str">
        <f t="shared" si="154"/>
        <v>F10</v>
      </c>
      <c r="R494" s="282" t="str">
        <f>IF(OR(Q494='Adicional - Op 2'!$A$6,Q494='Adicional - Op 2'!$A$7, Q494='Adicional - Op 2'!$A$8,Q494='Adicional - Op 2'!$A$9,Q494='Adicional - Op 2'!$A$10,Q494='Adicional - Op 2'!$A$11,Q494='Adicional - Op 2'!$A$12,Q494='Adicional - Op 2'!$A$13,Q494='Adicional - Op 2'!$A$14), "A", "")</f>
        <v/>
      </c>
      <c r="S494" s="282" t="str">
        <f>IF(OR(Q494='Adicional - Op 2'!$A$15,Q494='Adicional - Op 2'!$A$16,Q494='Adicional - Op 2'!$A$17,Q494='Adicional - Op 2'!$A$18,Q494='Adicional - Op 2'!$A$19,Q494='Adicional - Op 2'!$A$20,Q494='Adicional - Op 2'!$A$21,Q494='Adicional - Op 2'!$A$22,Q494='Adicional - Op 2'!$A$23,Q494='Adicional - Op 2'!$A$24,Q494='Adicional - Op 2'!$A$25,Q494='Adicional - Op 2'!$A$26,Q494='Adicional - Op 2'!$A$27,Q494='Adicional - Op 2'!$A$28,Q494='Adicional - Op 2'!$A$29,Q494='Adicional - Op 2'!$A$30),"B","")</f>
        <v/>
      </c>
      <c r="T494" s="282" t="str">
        <f>IF(OR(Q494='Adicional - Op 2'!$A$31,Q494='Adicional - Op 2'!$A$32,Q494='Adicional - Op 2'!$A$33,Q494='Adicional - Op 2'!$A$34),"C","")</f>
        <v/>
      </c>
      <c r="U494" s="282" t="str">
        <f>IF(OR(Q494='Adicional - Op 2'!$A$35,Q494='Adicional - Op 2'!$A$36,Q494='Adicional - Op 2'!$A$37),"D","")</f>
        <v/>
      </c>
      <c r="V494" s="282" t="str">
        <f>IF(OR(Q494='Adicional - Op 2'!$A$38,Q494='Adicional - Op 2'!$A$39,Q494='Adicional - Op 2'!$A$40,Q494='Adicional - Op 2'!$A$41,Q494='Adicional - Op 2'!$A$42,Q494='Adicional - Op 2'!$A$43),"E","")</f>
        <v/>
      </c>
      <c r="W494" s="282" t="str">
        <f>IF(OR(Q494='Adicional - Op 2'!$A$44,Q494='Adicional - Op 2'!$A$45),"F","")</f>
        <v>F</v>
      </c>
      <c r="X494" s="295" t="str">
        <f t="shared" si="155"/>
        <v>F</v>
      </c>
      <c r="Y494" s="296" t="str">
        <f>IF(P494=X494, "OK", MAL)</f>
        <v>OK</v>
      </c>
      <c r="Z494" s="74">
        <v>5982</v>
      </c>
      <c r="AA494" s="12">
        <v>3088</v>
      </c>
      <c r="AB494" s="12">
        <v>2497</v>
      </c>
      <c r="AC494" s="12">
        <v>2044</v>
      </c>
      <c r="AD494" s="12">
        <v>1490</v>
      </c>
      <c r="AE494" s="13">
        <v>1508</v>
      </c>
      <c r="AF494" s="70" t="str">
        <f t="shared" si="156"/>
        <v>6</v>
      </c>
      <c r="AG494" s="61" t="str">
        <f t="shared" si="157"/>
        <v>7</v>
      </c>
      <c r="AH494" s="61" t="str">
        <f t="shared" si="158"/>
        <v>7</v>
      </c>
      <c r="AI494" s="61" t="str">
        <f t="shared" si="159"/>
        <v>7</v>
      </c>
      <c r="AJ494" s="61" t="str">
        <f t="shared" si="160"/>
        <v>7</v>
      </c>
      <c r="AK494" s="62" t="str">
        <f t="shared" si="161"/>
        <v>7</v>
      </c>
      <c r="AL494" s="77">
        <f t="shared" si="162"/>
        <v>7.6767218282349035</v>
      </c>
      <c r="AM494" s="78">
        <f t="shared" si="163"/>
        <v>2.0398574178348157</v>
      </c>
      <c r="AN494" s="78">
        <f t="shared" si="164"/>
        <v>1.9137382635667006</v>
      </c>
      <c r="AO494" s="78">
        <f t="shared" si="165"/>
        <v>3.2118261776489661</v>
      </c>
      <c r="AP494" s="79">
        <f t="shared" si="166"/>
        <v>-0.12000942730519125</v>
      </c>
      <c r="AQ494" s="1" t="str">
        <f t="shared" si="167"/>
        <v>Pampeana6</v>
      </c>
      <c r="AR494" s="1" t="str">
        <f t="shared" si="168"/>
        <v>Santa Fe6</v>
      </c>
      <c r="AS494" s="1" t="str">
        <f t="shared" si="169"/>
        <v>Intermedias</v>
      </c>
      <c r="AT494" s="1" t="str">
        <f t="shared" si="170"/>
        <v>Pampeana</v>
      </c>
      <c r="AU494" s="1" t="str">
        <f t="shared" si="171"/>
        <v>IntermediasPampeana</v>
      </c>
    </row>
    <row r="495" spans="1:47" x14ac:dyDescent="0.25">
      <c r="A495" s="5" t="s">
        <v>418</v>
      </c>
      <c r="B495" s="6" t="s">
        <v>402</v>
      </c>
      <c r="C495" s="6" t="s">
        <v>396</v>
      </c>
      <c r="D495" s="3" t="str">
        <f>VLOOKUP(C495,Regiones!B$4:C$27,2)</f>
        <v>Noreste</v>
      </c>
      <c r="E495" s="16"/>
      <c r="F495" s="16"/>
      <c r="G495" s="16"/>
      <c r="H495" s="16" t="s">
        <v>4</v>
      </c>
      <c r="I495" s="16" t="s">
        <v>203</v>
      </c>
      <c r="J495" s="16" t="s">
        <v>6</v>
      </c>
      <c r="K495" s="58"/>
      <c r="L495" s="4" t="s">
        <v>6</v>
      </c>
      <c r="M495" s="289">
        <v>10</v>
      </c>
      <c r="N495" s="281" t="str">
        <f t="shared" si="152"/>
        <v>F10</v>
      </c>
      <c r="O495" s="282" t="str">
        <f>VLOOKUP(N495,'Adicional - Op 1'!$A$3:$B$79,2)</f>
        <v>F</v>
      </c>
      <c r="P495" s="293" t="str">
        <f t="shared" si="153"/>
        <v>F</v>
      </c>
      <c r="Q495" s="294" t="str">
        <f t="shared" si="154"/>
        <v>F10</v>
      </c>
      <c r="R495" s="282" t="str">
        <f>IF(OR(Q495='Adicional - Op 2'!$A$6,Q495='Adicional - Op 2'!$A$7, Q495='Adicional - Op 2'!$A$8,Q495='Adicional - Op 2'!$A$9,Q495='Adicional - Op 2'!$A$10,Q495='Adicional - Op 2'!$A$11,Q495='Adicional - Op 2'!$A$12,Q495='Adicional - Op 2'!$A$13,Q495='Adicional - Op 2'!$A$14), "A", "")</f>
        <v/>
      </c>
      <c r="S495" s="282" t="str">
        <f>IF(OR(Q495='Adicional - Op 2'!$A$15,Q495='Adicional - Op 2'!$A$16,Q495='Adicional - Op 2'!$A$17,Q495='Adicional - Op 2'!$A$18,Q495='Adicional - Op 2'!$A$19,Q495='Adicional - Op 2'!$A$20,Q495='Adicional - Op 2'!$A$21,Q495='Adicional - Op 2'!$A$22,Q495='Adicional - Op 2'!$A$23,Q495='Adicional - Op 2'!$A$24,Q495='Adicional - Op 2'!$A$25,Q495='Adicional - Op 2'!$A$26,Q495='Adicional - Op 2'!$A$27,Q495='Adicional - Op 2'!$A$28,Q495='Adicional - Op 2'!$A$29,Q495='Adicional - Op 2'!$A$30),"B","")</f>
        <v/>
      </c>
      <c r="T495" s="282" t="str">
        <f>IF(OR(Q495='Adicional - Op 2'!$A$31,Q495='Adicional - Op 2'!$A$32,Q495='Adicional - Op 2'!$A$33,Q495='Adicional - Op 2'!$A$34),"C","")</f>
        <v/>
      </c>
      <c r="U495" s="282" t="str">
        <f>IF(OR(Q495='Adicional - Op 2'!$A$35,Q495='Adicional - Op 2'!$A$36,Q495='Adicional - Op 2'!$A$37),"D","")</f>
        <v/>
      </c>
      <c r="V495" s="282" t="str">
        <f>IF(OR(Q495='Adicional - Op 2'!$A$38,Q495='Adicional - Op 2'!$A$39,Q495='Adicional - Op 2'!$A$40,Q495='Adicional - Op 2'!$A$41,Q495='Adicional - Op 2'!$A$42,Q495='Adicional - Op 2'!$A$43),"E","")</f>
        <v/>
      </c>
      <c r="W495" s="282" t="str">
        <f>IF(OR(Q495='Adicional - Op 2'!$A$44,Q495='Adicional - Op 2'!$A$45),"F","")</f>
        <v>F</v>
      </c>
      <c r="X495" s="295" t="str">
        <f t="shared" si="155"/>
        <v>F</v>
      </c>
      <c r="Y495" s="296" t="str">
        <f>IF(P495=X495, "OK", MAL)</f>
        <v>OK</v>
      </c>
      <c r="Z495" s="73">
        <v>5974</v>
      </c>
      <c r="AA495" s="17">
        <v>4732</v>
      </c>
      <c r="AB495" s="17">
        <v>3096</v>
      </c>
      <c r="AC495" s="17">
        <v>1698</v>
      </c>
      <c r="AD495" s="17">
        <v>862</v>
      </c>
      <c r="AE495" s="20">
        <v>960</v>
      </c>
      <c r="AF495" s="70" t="str">
        <f t="shared" si="156"/>
        <v>6</v>
      </c>
      <c r="AG495" s="61" t="str">
        <f t="shared" si="157"/>
        <v>7</v>
      </c>
      <c r="AH495" s="61" t="str">
        <f t="shared" si="158"/>
        <v>7</v>
      </c>
      <c r="AI495" s="61" t="str">
        <f t="shared" si="159"/>
        <v>7</v>
      </c>
      <c r="AJ495" s="61" t="str">
        <f t="shared" si="160"/>
        <v>7</v>
      </c>
      <c r="AK495" s="62" t="str">
        <f t="shared" si="161"/>
        <v>7</v>
      </c>
      <c r="AL495" s="77">
        <f t="shared" si="162"/>
        <v>2.6413136266299873</v>
      </c>
      <c r="AM495" s="78">
        <f t="shared" si="163"/>
        <v>4.1150873151912135</v>
      </c>
      <c r="AN495" s="78">
        <f t="shared" si="164"/>
        <v>5.8529487796858426</v>
      </c>
      <c r="AO495" s="78">
        <f t="shared" si="165"/>
        <v>7.0146023390561778</v>
      </c>
      <c r="AP495" s="79">
        <f t="shared" si="166"/>
        <v>-1.0710036127362961</v>
      </c>
      <c r="AQ495" s="1" t="str">
        <f t="shared" si="167"/>
        <v>Noreste6</v>
      </c>
      <c r="AR495" s="1" t="str">
        <f t="shared" si="168"/>
        <v>Corrientes6</v>
      </c>
      <c r="AS495" s="1" t="str">
        <f t="shared" si="169"/>
        <v>Intermedias</v>
      </c>
      <c r="AT495" s="1" t="str">
        <f t="shared" si="170"/>
        <v>Resto Extra Pampeana</v>
      </c>
      <c r="AU495" s="1" t="str">
        <f t="shared" si="171"/>
        <v>IntermediasResto Extra Pampeana</v>
      </c>
    </row>
    <row r="496" spans="1:47" x14ac:dyDescent="0.25">
      <c r="A496" s="21" t="s">
        <v>1398</v>
      </c>
      <c r="B496" s="18" t="s">
        <v>79</v>
      </c>
      <c r="C496" s="18" t="s">
        <v>276</v>
      </c>
      <c r="D496" s="3" t="str">
        <f>VLOOKUP(C496,Regiones!B$4:C$27,2)</f>
        <v>Centro</v>
      </c>
      <c r="E496" s="19" t="s">
        <v>2</v>
      </c>
      <c r="F496" s="19"/>
      <c r="G496" s="19"/>
      <c r="H496" s="19" t="s">
        <v>20</v>
      </c>
      <c r="I496" s="19" t="s">
        <v>13</v>
      </c>
      <c r="J496" s="19" t="s">
        <v>4</v>
      </c>
      <c r="K496" s="58"/>
      <c r="L496" s="52" t="s">
        <v>281</v>
      </c>
      <c r="M496" s="289">
        <v>10</v>
      </c>
      <c r="N496" s="281" t="str">
        <f t="shared" si="152"/>
        <v>B10</v>
      </c>
      <c r="O496" s="282" t="str">
        <f>VLOOKUP(N496,'Adicional - Op 1'!$A$3:$B$79,2)</f>
        <v>B</v>
      </c>
      <c r="P496" s="293" t="str">
        <f t="shared" si="153"/>
        <v>B</v>
      </c>
      <c r="Q496" s="294" t="str">
        <f t="shared" si="154"/>
        <v>B10</v>
      </c>
      <c r="R496" s="282" t="str">
        <f>IF(OR(Q496='Adicional - Op 2'!$A$6,Q496='Adicional - Op 2'!$A$7, Q496='Adicional - Op 2'!$A$8,Q496='Adicional - Op 2'!$A$9,Q496='Adicional - Op 2'!$A$10,Q496='Adicional - Op 2'!$A$11,Q496='Adicional - Op 2'!$A$12,Q496='Adicional - Op 2'!$A$13,Q496='Adicional - Op 2'!$A$14), "A", "")</f>
        <v/>
      </c>
      <c r="S496" s="282" t="str">
        <f>IF(OR(Q496='Adicional - Op 2'!$A$15,Q496='Adicional - Op 2'!$A$16,Q496='Adicional - Op 2'!$A$17,Q496='Adicional - Op 2'!$A$18,Q496='Adicional - Op 2'!$A$19,Q496='Adicional - Op 2'!$A$20,Q496='Adicional - Op 2'!$A$21,Q496='Adicional - Op 2'!$A$22,Q496='Adicional - Op 2'!$A$23,Q496='Adicional - Op 2'!$A$24,Q496='Adicional - Op 2'!$A$25,Q496='Adicional - Op 2'!$A$26,Q496='Adicional - Op 2'!$A$27,Q496='Adicional - Op 2'!$A$28,Q496='Adicional - Op 2'!$A$29,Q496='Adicional - Op 2'!$A$30),"B","")</f>
        <v>B</v>
      </c>
      <c r="T496" s="282" t="str">
        <f>IF(OR(Q496='Adicional - Op 2'!$A$31,Q496='Adicional - Op 2'!$A$32,Q496='Adicional - Op 2'!$A$33,Q496='Adicional - Op 2'!$A$34),"C","")</f>
        <v/>
      </c>
      <c r="U496" s="282" t="str">
        <f>IF(OR(Q496='Adicional - Op 2'!$A$35,Q496='Adicional - Op 2'!$A$36,Q496='Adicional - Op 2'!$A$37),"D","")</f>
        <v/>
      </c>
      <c r="V496" s="282" t="str">
        <f>IF(OR(Q496='Adicional - Op 2'!$A$38,Q496='Adicional - Op 2'!$A$39,Q496='Adicional - Op 2'!$A$40,Q496='Adicional - Op 2'!$A$41,Q496='Adicional - Op 2'!$A$42,Q496='Adicional - Op 2'!$A$43),"E","")</f>
        <v/>
      </c>
      <c r="W496" s="282" t="str">
        <f>IF(OR(Q496='Adicional - Op 2'!$A$44,Q496='Adicional - Op 2'!$A$45),"F","")</f>
        <v/>
      </c>
      <c r="X496" s="295" t="str">
        <f t="shared" si="155"/>
        <v>B</v>
      </c>
      <c r="Y496" s="296" t="str">
        <f>IF(P496=X496, "OK", MAL)</f>
        <v>OK</v>
      </c>
      <c r="Z496" s="73">
        <v>5973</v>
      </c>
      <c r="AA496" s="17">
        <v>3941</v>
      </c>
      <c r="AB496" s="17">
        <v>1301</v>
      </c>
      <c r="AC496" s="17" t="s">
        <v>4</v>
      </c>
      <c r="AD496" s="17">
        <v>632</v>
      </c>
      <c r="AE496" s="20">
        <v>628</v>
      </c>
      <c r="AF496" s="70" t="str">
        <f t="shared" si="156"/>
        <v>6</v>
      </c>
      <c r="AG496" s="61" t="str">
        <f t="shared" si="157"/>
        <v>7</v>
      </c>
      <c r="AH496" s="61" t="str">
        <f t="shared" si="158"/>
        <v>7</v>
      </c>
      <c r="AI496" s="61" t="str">
        <f t="shared" si="159"/>
        <v/>
      </c>
      <c r="AJ496" s="61" t="str">
        <f t="shared" si="160"/>
        <v>7</v>
      </c>
      <c r="AK496" s="62" t="str">
        <f t="shared" si="161"/>
        <v>7</v>
      </c>
      <c r="AL496" s="77">
        <f t="shared" si="162"/>
        <v>4.7610361529297798</v>
      </c>
      <c r="AM496" s="78">
        <f t="shared" si="163"/>
        <v>11.110146539486403</v>
      </c>
      <c r="AN496" s="78" t="str">
        <f t="shared" si="164"/>
        <v/>
      </c>
      <c r="AO496" s="78" t="str">
        <f t="shared" si="165"/>
        <v/>
      </c>
      <c r="AP496" s="79">
        <f t="shared" si="166"/>
        <v>6.3512437399273272E-2</v>
      </c>
      <c r="AQ496" s="1" t="str">
        <f t="shared" si="167"/>
        <v>Centro6</v>
      </c>
      <c r="AR496" s="1" t="str">
        <f t="shared" si="168"/>
        <v>Córdoba6</v>
      </c>
      <c r="AS496" s="1" t="str">
        <f t="shared" si="169"/>
        <v>Intermedias</v>
      </c>
      <c r="AT496" s="1" t="str">
        <f t="shared" si="170"/>
        <v>Resto Extra Pampeana</v>
      </c>
      <c r="AU496" s="1" t="str">
        <f t="shared" si="171"/>
        <v>IntermediasResto Extra Pampeana</v>
      </c>
    </row>
    <row r="497" spans="1:47" x14ac:dyDescent="0.25">
      <c r="A497" s="60" t="s">
        <v>810</v>
      </c>
      <c r="B497" s="9" t="s">
        <v>775</v>
      </c>
      <c r="C497" s="9" t="s">
        <v>767</v>
      </c>
      <c r="D497" s="3" t="str">
        <f>VLOOKUP(C497,Regiones!B$4:C$27,2)</f>
        <v>Pampeana</v>
      </c>
      <c r="E497" s="10"/>
      <c r="F497" s="10"/>
      <c r="G497" s="10"/>
      <c r="H497" s="10" t="s">
        <v>4</v>
      </c>
      <c r="I497" s="10" t="s">
        <v>203</v>
      </c>
      <c r="J497" s="10" t="s">
        <v>6</v>
      </c>
      <c r="K497" s="58"/>
      <c r="L497" s="11" t="s">
        <v>6</v>
      </c>
      <c r="M497" s="289">
        <v>10</v>
      </c>
      <c r="N497" s="281" t="str">
        <f t="shared" si="152"/>
        <v>F10</v>
      </c>
      <c r="O497" s="282" t="str">
        <f>VLOOKUP(N497,'Adicional - Op 1'!$A$3:$B$79,2)</f>
        <v>F</v>
      </c>
      <c r="P497" s="293" t="str">
        <f t="shared" si="153"/>
        <v>F</v>
      </c>
      <c r="Q497" s="294" t="str">
        <f t="shared" si="154"/>
        <v>F10</v>
      </c>
      <c r="R497" s="282" t="str">
        <f>IF(OR(Q497='Adicional - Op 2'!$A$6,Q497='Adicional - Op 2'!$A$7, Q497='Adicional - Op 2'!$A$8,Q497='Adicional - Op 2'!$A$9,Q497='Adicional - Op 2'!$A$10,Q497='Adicional - Op 2'!$A$11,Q497='Adicional - Op 2'!$A$12,Q497='Adicional - Op 2'!$A$13,Q497='Adicional - Op 2'!$A$14), "A", "")</f>
        <v/>
      </c>
      <c r="S497" s="282" t="str">
        <f>IF(OR(Q497='Adicional - Op 2'!$A$15,Q497='Adicional - Op 2'!$A$16,Q497='Adicional - Op 2'!$A$17,Q497='Adicional - Op 2'!$A$18,Q497='Adicional - Op 2'!$A$19,Q497='Adicional - Op 2'!$A$20,Q497='Adicional - Op 2'!$A$21,Q497='Adicional - Op 2'!$A$22,Q497='Adicional - Op 2'!$A$23,Q497='Adicional - Op 2'!$A$24,Q497='Adicional - Op 2'!$A$25,Q497='Adicional - Op 2'!$A$26,Q497='Adicional - Op 2'!$A$27,Q497='Adicional - Op 2'!$A$28,Q497='Adicional - Op 2'!$A$29,Q497='Adicional - Op 2'!$A$30),"B","")</f>
        <v/>
      </c>
      <c r="T497" s="282" t="str">
        <f>IF(OR(Q497='Adicional - Op 2'!$A$31,Q497='Adicional - Op 2'!$A$32,Q497='Adicional - Op 2'!$A$33,Q497='Adicional - Op 2'!$A$34),"C","")</f>
        <v/>
      </c>
      <c r="U497" s="282" t="str">
        <f>IF(OR(Q497='Adicional - Op 2'!$A$35,Q497='Adicional - Op 2'!$A$36,Q497='Adicional - Op 2'!$A$37),"D","")</f>
        <v/>
      </c>
      <c r="V497" s="282" t="str">
        <f>IF(OR(Q497='Adicional - Op 2'!$A$38,Q497='Adicional - Op 2'!$A$39,Q497='Adicional - Op 2'!$A$40,Q497='Adicional - Op 2'!$A$41,Q497='Adicional - Op 2'!$A$42,Q497='Adicional - Op 2'!$A$43),"E","")</f>
        <v/>
      </c>
      <c r="W497" s="282" t="str">
        <f>IF(OR(Q497='Adicional - Op 2'!$A$44,Q497='Adicional - Op 2'!$A$45),"F","")</f>
        <v>F</v>
      </c>
      <c r="X497" s="295" t="str">
        <f t="shared" si="155"/>
        <v>F</v>
      </c>
      <c r="Y497" s="296" t="str">
        <f>IF(P497=X497, "OK", MAL)</f>
        <v>OK</v>
      </c>
      <c r="Z497" s="74">
        <v>5962</v>
      </c>
      <c r="AA497" s="12">
        <v>5449</v>
      </c>
      <c r="AB497" s="12">
        <v>4891</v>
      </c>
      <c r="AC497" s="12">
        <v>4435</v>
      </c>
      <c r="AD497" s="12">
        <v>3686</v>
      </c>
      <c r="AE497" s="13">
        <v>2928</v>
      </c>
      <c r="AF497" s="70" t="str">
        <f t="shared" si="156"/>
        <v>6</v>
      </c>
      <c r="AG497" s="61" t="str">
        <f t="shared" si="157"/>
        <v>6</v>
      </c>
      <c r="AH497" s="61" t="str">
        <f t="shared" si="158"/>
        <v>7</v>
      </c>
      <c r="AI497" s="61" t="str">
        <f t="shared" si="159"/>
        <v>7</v>
      </c>
      <c r="AJ497" s="61" t="str">
        <f t="shared" si="160"/>
        <v>7</v>
      </c>
      <c r="AK497" s="62" t="str">
        <f t="shared" si="161"/>
        <v>7</v>
      </c>
      <c r="AL497" s="77">
        <f t="shared" si="162"/>
        <v>1.0115007794161914</v>
      </c>
      <c r="AM497" s="78">
        <f t="shared" si="163"/>
        <v>1.0322429962830006</v>
      </c>
      <c r="AN497" s="78">
        <f t="shared" si="164"/>
        <v>0.93109935219497819</v>
      </c>
      <c r="AO497" s="78">
        <f t="shared" si="165"/>
        <v>1.8670734226298575</v>
      </c>
      <c r="AP497" s="79">
        <f t="shared" si="166"/>
        <v>2.3289283245821126</v>
      </c>
      <c r="AQ497" s="1" t="str">
        <f t="shared" si="167"/>
        <v>Pampeana6</v>
      </c>
      <c r="AR497" s="1" t="str">
        <f t="shared" si="168"/>
        <v>Santa Fe6</v>
      </c>
      <c r="AS497" s="1" t="str">
        <f t="shared" si="169"/>
        <v>Intermedias</v>
      </c>
      <c r="AT497" s="1" t="str">
        <f t="shared" si="170"/>
        <v>Pampeana</v>
      </c>
      <c r="AU497" s="1" t="str">
        <f t="shared" si="171"/>
        <v>IntermediasPampeana</v>
      </c>
    </row>
    <row r="498" spans="1:47" x14ac:dyDescent="0.25">
      <c r="A498" s="21" t="s">
        <v>335</v>
      </c>
      <c r="B498" s="18" t="s">
        <v>287</v>
      </c>
      <c r="C498" s="18" t="s">
        <v>276</v>
      </c>
      <c r="D498" s="3" t="str">
        <f>VLOOKUP(C498,Regiones!B$4:C$27,2)</f>
        <v>Centro</v>
      </c>
      <c r="E498" s="19"/>
      <c r="F498" s="19"/>
      <c r="G498" s="19"/>
      <c r="H498" s="19" t="s">
        <v>4</v>
      </c>
      <c r="I498" s="19" t="s">
        <v>203</v>
      </c>
      <c r="J498" s="19" t="s">
        <v>6</v>
      </c>
      <c r="K498" s="58"/>
      <c r="L498" s="52" t="s">
        <v>6</v>
      </c>
      <c r="M498" s="289">
        <v>10</v>
      </c>
      <c r="N498" s="281" t="str">
        <f t="shared" si="152"/>
        <v>F10</v>
      </c>
      <c r="O498" s="282" t="str">
        <f>VLOOKUP(N498,'Adicional - Op 1'!$A$3:$B$79,2)</f>
        <v>F</v>
      </c>
      <c r="P498" s="293" t="str">
        <f t="shared" si="153"/>
        <v>F</v>
      </c>
      <c r="Q498" s="294" t="str">
        <f t="shared" si="154"/>
        <v>F10</v>
      </c>
      <c r="R498" s="282" t="str">
        <f>IF(OR(Q498='Adicional - Op 2'!$A$6,Q498='Adicional - Op 2'!$A$7, Q498='Adicional - Op 2'!$A$8,Q498='Adicional - Op 2'!$A$9,Q498='Adicional - Op 2'!$A$10,Q498='Adicional - Op 2'!$A$11,Q498='Adicional - Op 2'!$A$12,Q498='Adicional - Op 2'!$A$13,Q498='Adicional - Op 2'!$A$14), "A", "")</f>
        <v/>
      </c>
      <c r="S498" s="282" t="str">
        <f>IF(OR(Q498='Adicional - Op 2'!$A$15,Q498='Adicional - Op 2'!$A$16,Q498='Adicional - Op 2'!$A$17,Q498='Adicional - Op 2'!$A$18,Q498='Adicional - Op 2'!$A$19,Q498='Adicional - Op 2'!$A$20,Q498='Adicional - Op 2'!$A$21,Q498='Adicional - Op 2'!$A$22,Q498='Adicional - Op 2'!$A$23,Q498='Adicional - Op 2'!$A$24,Q498='Adicional - Op 2'!$A$25,Q498='Adicional - Op 2'!$A$26,Q498='Adicional - Op 2'!$A$27,Q498='Adicional - Op 2'!$A$28,Q498='Adicional - Op 2'!$A$29,Q498='Adicional - Op 2'!$A$30),"B","")</f>
        <v/>
      </c>
      <c r="T498" s="282" t="str">
        <f>IF(OR(Q498='Adicional - Op 2'!$A$31,Q498='Adicional - Op 2'!$A$32,Q498='Adicional - Op 2'!$A$33,Q498='Adicional - Op 2'!$A$34),"C","")</f>
        <v/>
      </c>
      <c r="U498" s="282" t="str">
        <f>IF(OR(Q498='Adicional - Op 2'!$A$35,Q498='Adicional - Op 2'!$A$36,Q498='Adicional - Op 2'!$A$37),"D","")</f>
        <v/>
      </c>
      <c r="V498" s="282" t="str">
        <f>IF(OR(Q498='Adicional - Op 2'!$A$38,Q498='Adicional - Op 2'!$A$39,Q498='Adicional - Op 2'!$A$40,Q498='Adicional - Op 2'!$A$41,Q498='Adicional - Op 2'!$A$42,Q498='Adicional - Op 2'!$A$43),"E","")</f>
        <v/>
      </c>
      <c r="W498" s="282" t="str">
        <f>IF(OR(Q498='Adicional - Op 2'!$A$44,Q498='Adicional - Op 2'!$A$45),"F","")</f>
        <v>F</v>
      </c>
      <c r="X498" s="295" t="str">
        <f t="shared" si="155"/>
        <v>F</v>
      </c>
      <c r="Y498" s="296" t="str">
        <f>IF(P498=X498, "OK", MAL)</f>
        <v>OK</v>
      </c>
      <c r="Z498" s="73">
        <v>5943</v>
      </c>
      <c r="AA498" s="17">
        <v>5492</v>
      </c>
      <c r="AB498" s="17">
        <v>5039</v>
      </c>
      <c r="AC498" s="17">
        <v>4523</v>
      </c>
      <c r="AD498" s="17">
        <v>4050</v>
      </c>
      <c r="AE498" s="20">
        <v>3875</v>
      </c>
      <c r="AF498" s="70" t="str">
        <f t="shared" si="156"/>
        <v>6</v>
      </c>
      <c r="AG498" s="61" t="str">
        <f t="shared" si="157"/>
        <v>6</v>
      </c>
      <c r="AH498" s="61" t="str">
        <f t="shared" si="158"/>
        <v>6</v>
      </c>
      <c r="AI498" s="61" t="str">
        <f t="shared" si="159"/>
        <v>7</v>
      </c>
      <c r="AJ498" s="61" t="str">
        <f t="shared" si="160"/>
        <v>7</v>
      </c>
      <c r="AK498" s="62" t="str">
        <f t="shared" si="161"/>
        <v>7</v>
      </c>
      <c r="AL498" s="77">
        <f t="shared" si="162"/>
        <v>0.88669969036337015</v>
      </c>
      <c r="AM498" s="78">
        <f t="shared" si="163"/>
        <v>0.82165414159471351</v>
      </c>
      <c r="AN498" s="78">
        <f t="shared" si="164"/>
        <v>1.0282826717775406</v>
      </c>
      <c r="AO498" s="78">
        <f t="shared" si="165"/>
        <v>1.1107091700809126</v>
      </c>
      <c r="AP498" s="79">
        <f t="shared" si="166"/>
        <v>0.44268916935443559</v>
      </c>
      <c r="AQ498" s="1" t="str">
        <f t="shared" si="167"/>
        <v>Centro6</v>
      </c>
      <c r="AR498" s="1" t="str">
        <f t="shared" si="168"/>
        <v>Córdoba6</v>
      </c>
      <c r="AS498" s="1" t="str">
        <f t="shared" si="169"/>
        <v>Intermedias</v>
      </c>
      <c r="AT498" s="1" t="str">
        <f t="shared" si="170"/>
        <v>Resto Extra Pampeana</v>
      </c>
      <c r="AU498" s="1" t="str">
        <f t="shared" si="171"/>
        <v>IntermediasResto Extra Pampeana</v>
      </c>
    </row>
    <row r="499" spans="1:47" x14ac:dyDescent="0.25">
      <c r="A499" s="60" t="s">
        <v>811</v>
      </c>
      <c r="B499" s="9" t="s">
        <v>772</v>
      </c>
      <c r="C499" s="9" t="s">
        <v>767</v>
      </c>
      <c r="D499" s="3" t="str">
        <f>VLOOKUP(C499,Regiones!B$4:C$27,2)</f>
        <v>Pampeana</v>
      </c>
      <c r="E499" s="10"/>
      <c r="F499" s="10"/>
      <c r="G499" s="10"/>
      <c r="H499" s="10" t="s">
        <v>4</v>
      </c>
      <c r="I499" s="10" t="s">
        <v>203</v>
      </c>
      <c r="J499" s="10" t="s">
        <v>6</v>
      </c>
      <c r="K499" s="58"/>
      <c r="L499" s="11" t="s">
        <v>6</v>
      </c>
      <c r="M499" s="289">
        <v>10</v>
      </c>
      <c r="N499" s="281" t="str">
        <f t="shared" si="152"/>
        <v>F10</v>
      </c>
      <c r="O499" s="282" t="str">
        <f>VLOOKUP(N499,'Adicional - Op 1'!$A$3:$B$79,2)</f>
        <v>F</v>
      </c>
      <c r="P499" s="293" t="str">
        <f t="shared" si="153"/>
        <v>F</v>
      </c>
      <c r="Q499" s="294" t="str">
        <f t="shared" si="154"/>
        <v>F10</v>
      </c>
      <c r="R499" s="282" t="str">
        <f>IF(OR(Q499='Adicional - Op 2'!$A$6,Q499='Adicional - Op 2'!$A$7, Q499='Adicional - Op 2'!$A$8,Q499='Adicional - Op 2'!$A$9,Q499='Adicional - Op 2'!$A$10,Q499='Adicional - Op 2'!$A$11,Q499='Adicional - Op 2'!$A$12,Q499='Adicional - Op 2'!$A$13,Q499='Adicional - Op 2'!$A$14), "A", "")</f>
        <v/>
      </c>
      <c r="S499" s="282" t="str">
        <f>IF(OR(Q499='Adicional - Op 2'!$A$15,Q499='Adicional - Op 2'!$A$16,Q499='Adicional - Op 2'!$A$17,Q499='Adicional - Op 2'!$A$18,Q499='Adicional - Op 2'!$A$19,Q499='Adicional - Op 2'!$A$20,Q499='Adicional - Op 2'!$A$21,Q499='Adicional - Op 2'!$A$22,Q499='Adicional - Op 2'!$A$23,Q499='Adicional - Op 2'!$A$24,Q499='Adicional - Op 2'!$A$25,Q499='Adicional - Op 2'!$A$26,Q499='Adicional - Op 2'!$A$27,Q499='Adicional - Op 2'!$A$28,Q499='Adicional - Op 2'!$A$29,Q499='Adicional - Op 2'!$A$30),"B","")</f>
        <v/>
      </c>
      <c r="T499" s="282" t="str">
        <f>IF(OR(Q499='Adicional - Op 2'!$A$31,Q499='Adicional - Op 2'!$A$32,Q499='Adicional - Op 2'!$A$33,Q499='Adicional - Op 2'!$A$34),"C","")</f>
        <v/>
      </c>
      <c r="U499" s="282" t="str">
        <f>IF(OR(Q499='Adicional - Op 2'!$A$35,Q499='Adicional - Op 2'!$A$36,Q499='Adicional - Op 2'!$A$37),"D","")</f>
        <v/>
      </c>
      <c r="V499" s="282" t="str">
        <f>IF(OR(Q499='Adicional - Op 2'!$A$38,Q499='Adicional - Op 2'!$A$39,Q499='Adicional - Op 2'!$A$40,Q499='Adicional - Op 2'!$A$41,Q499='Adicional - Op 2'!$A$42,Q499='Adicional - Op 2'!$A$43),"E","")</f>
        <v/>
      </c>
      <c r="W499" s="282" t="str">
        <f>IF(OR(Q499='Adicional - Op 2'!$A$44,Q499='Adicional - Op 2'!$A$45),"F","")</f>
        <v>F</v>
      </c>
      <c r="X499" s="295" t="str">
        <f t="shared" si="155"/>
        <v>F</v>
      </c>
      <c r="Y499" s="296" t="str">
        <f>IF(P499=X499, "OK", MAL)</f>
        <v>OK</v>
      </c>
      <c r="Z499" s="74">
        <v>5933</v>
      </c>
      <c r="AA499" s="12">
        <v>5479</v>
      </c>
      <c r="AB499" s="12">
        <v>4641</v>
      </c>
      <c r="AC499" s="12">
        <v>3840</v>
      </c>
      <c r="AD499" s="12">
        <v>3507</v>
      </c>
      <c r="AE499" s="13">
        <v>3183</v>
      </c>
      <c r="AF499" s="70" t="str">
        <f t="shared" si="156"/>
        <v>6</v>
      </c>
      <c r="AG499" s="61" t="str">
        <f t="shared" si="157"/>
        <v>6</v>
      </c>
      <c r="AH499" s="61" t="str">
        <f t="shared" si="158"/>
        <v>7</v>
      </c>
      <c r="AI499" s="61" t="str">
        <f t="shared" si="159"/>
        <v>7</v>
      </c>
      <c r="AJ499" s="61" t="str">
        <f t="shared" si="160"/>
        <v>7</v>
      </c>
      <c r="AK499" s="62" t="str">
        <f t="shared" si="161"/>
        <v>7</v>
      </c>
      <c r="AL499" s="77">
        <f t="shared" si="162"/>
        <v>0.89443933143090271</v>
      </c>
      <c r="AM499" s="78">
        <f t="shared" si="163"/>
        <v>1.5903920029955398</v>
      </c>
      <c r="AN499" s="78">
        <f t="shared" si="164"/>
        <v>1.8102957997041373</v>
      </c>
      <c r="AO499" s="78">
        <f t="shared" si="165"/>
        <v>0.91124070170937144</v>
      </c>
      <c r="AP499" s="79">
        <f t="shared" si="166"/>
        <v>0.97408182077074279</v>
      </c>
      <c r="AQ499" s="1" t="str">
        <f t="shared" si="167"/>
        <v>Pampeana6</v>
      </c>
      <c r="AR499" s="1" t="str">
        <f t="shared" si="168"/>
        <v>Santa Fe6</v>
      </c>
      <c r="AS499" s="1" t="str">
        <f t="shared" si="169"/>
        <v>Intermedias</v>
      </c>
      <c r="AT499" s="1" t="str">
        <f t="shared" si="170"/>
        <v>Pampeana</v>
      </c>
      <c r="AU499" s="1" t="str">
        <f t="shared" si="171"/>
        <v>IntermediasPampeana</v>
      </c>
    </row>
    <row r="500" spans="1:47" x14ac:dyDescent="0.25">
      <c r="A500" s="21" t="s">
        <v>1383</v>
      </c>
      <c r="B500" s="18" t="s">
        <v>278</v>
      </c>
      <c r="C500" s="18" t="s">
        <v>276</v>
      </c>
      <c r="D500" s="3" t="str">
        <f>VLOOKUP(C500,Regiones!B$4:C$27,2)</f>
        <v>Centro</v>
      </c>
      <c r="E500" s="19"/>
      <c r="F500" s="19"/>
      <c r="G500" s="19"/>
      <c r="H500" s="19" t="s">
        <v>4</v>
      </c>
      <c r="I500" s="19" t="s">
        <v>203</v>
      </c>
      <c r="J500" s="19" t="s">
        <v>21</v>
      </c>
      <c r="K500" s="58"/>
      <c r="L500" s="52" t="s">
        <v>21</v>
      </c>
      <c r="M500" s="289">
        <v>10</v>
      </c>
      <c r="N500" s="281" t="str">
        <f t="shared" si="152"/>
        <v>C10</v>
      </c>
      <c r="O500" s="282" t="str">
        <f>VLOOKUP(N500,'Adicional - Op 1'!$A$3:$B$79,2)</f>
        <v>C</v>
      </c>
      <c r="P500" s="293" t="str">
        <f t="shared" si="153"/>
        <v>C</v>
      </c>
      <c r="Q500" s="294" t="str">
        <f t="shared" si="154"/>
        <v>C10</v>
      </c>
      <c r="R500" s="282" t="str">
        <f>IF(OR(Q500='Adicional - Op 2'!$A$6,Q500='Adicional - Op 2'!$A$7, Q500='Adicional - Op 2'!$A$8,Q500='Adicional - Op 2'!$A$9,Q500='Adicional - Op 2'!$A$10,Q500='Adicional - Op 2'!$A$11,Q500='Adicional - Op 2'!$A$12,Q500='Adicional - Op 2'!$A$13,Q500='Adicional - Op 2'!$A$14), "A", "")</f>
        <v/>
      </c>
      <c r="S500" s="282" t="str">
        <f>IF(OR(Q500='Adicional - Op 2'!$A$15,Q500='Adicional - Op 2'!$A$16,Q500='Adicional - Op 2'!$A$17,Q500='Adicional - Op 2'!$A$18,Q500='Adicional - Op 2'!$A$19,Q500='Adicional - Op 2'!$A$20,Q500='Adicional - Op 2'!$A$21,Q500='Adicional - Op 2'!$A$22,Q500='Adicional - Op 2'!$A$23,Q500='Adicional - Op 2'!$A$24,Q500='Adicional - Op 2'!$A$25,Q500='Adicional - Op 2'!$A$26,Q500='Adicional - Op 2'!$A$27,Q500='Adicional - Op 2'!$A$28,Q500='Adicional - Op 2'!$A$29,Q500='Adicional - Op 2'!$A$30),"B","")</f>
        <v/>
      </c>
      <c r="T500" s="282" t="str">
        <f>IF(OR(Q500='Adicional - Op 2'!$A$31,Q500='Adicional - Op 2'!$A$32,Q500='Adicional - Op 2'!$A$33,Q500='Adicional - Op 2'!$A$34),"C","")</f>
        <v>C</v>
      </c>
      <c r="U500" s="282" t="str">
        <f>IF(OR(Q500='Adicional - Op 2'!$A$35,Q500='Adicional - Op 2'!$A$36,Q500='Adicional - Op 2'!$A$37),"D","")</f>
        <v/>
      </c>
      <c r="V500" s="282" t="str">
        <f>IF(OR(Q500='Adicional - Op 2'!$A$38,Q500='Adicional - Op 2'!$A$39,Q500='Adicional - Op 2'!$A$40,Q500='Adicional - Op 2'!$A$41,Q500='Adicional - Op 2'!$A$42,Q500='Adicional - Op 2'!$A$43),"E","")</f>
        <v/>
      </c>
      <c r="W500" s="282" t="str">
        <f>IF(OR(Q500='Adicional - Op 2'!$A$44,Q500='Adicional - Op 2'!$A$45),"F","")</f>
        <v/>
      </c>
      <c r="X500" s="295" t="str">
        <f t="shared" si="155"/>
        <v>C</v>
      </c>
      <c r="Y500" s="296" t="str">
        <f>IF(P500=X500, "OK", MAL)</f>
        <v>OK</v>
      </c>
      <c r="Z500" s="73">
        <v>5919</v>
      </c>
      <c r="AA500" s="17">
        <v>5489</v>
      </c>
      <c r="AB500" s="17">
        <v>4948</v>
      </c>
      <c r="AC500" s="17">
        <v>4312</v>
      </c>
      <c r="AD500" s="17">
        <v>3852</v>
      </c>
      <c r="AE500" s="20">
        <v>3180</v>
      </c>
      <c r="AF500" s="70" t="str">
        <f t="shared" si="156"/>
        <v>6</v>
      </c>
      <c r="AG500" s="61" t="str">
        <f t="shared" si="157"/>
        <v>6</v>
      </c>
      <c r="AH500" s="61" t="str">
        <f t="shared" si="158"/>
        <v>7</v>
      </c>
      <c r="AI500" s="61" t="str">
        <f t="shared" si="159"/>
        <v>7</v>
      </c>
      <c r="AJ500" s="61" t="str">
        <f t="shared" si="160"/>
        <v>7</v>
      </c>
      <c r="AK500" s="62" t="str">
        <f t="shared" si="161"/>
        <v>7</v>
      </c>
      <c r="AL500" s="77">
        <f t="shared" si="162"/>
        <v>0.84720878515988052</v>
      </c>
      <c r="AM500" s="78">
        <f t="shared" si="163"/>
        <v>0.99121716903095081</v>
      </c>
      <c r="AN500" s="78">
        <f t="shared" si="164"/>
        <v>1.3113804098186517</v>
      </c>
      <c r="AO500" s="78">
        <f t="shared" si="165"/>
        <v>1.1344803646597481</v>
      </c>
      <c r="AP500" s="79">
        <f t="shared" si="166"/>
        <v>1.9356075806248485</v>
      </c>
      <c r="AQ500" s="1" t="str">
        <f t="shared" si="167"/>
        <v>Centro6</v>
      </c>
      <c r="AR500" s="1" t="str">
        <f t="shared" si="168"/>
        <v>Córdoba6</v>
      </c>
      <c r="AS500" s="1" t="str">
        <f t="shared" si="169"/>
        <v>Intermedias</v>
      </c>
      <c r="AT500" s="1" t="str">
        <f t="shared" si="170"/>
        <v>Resto Extra Pampeana</v>
      </c>
      <c r="AU500" s="1" t="str">
        <f t="shared" si="171"/>
        <v>IntermediasResto Extra Pampeana</v>
      </c>
    </row>
    <row r="501" spans="1:47" x14ac:dyDescent="0.25">
      <c r="A501" s="5" t="s">
        <v>1334</v>
      </c>
      <c r="B501" s="6" t="s">
        <v>443</v>
      </c>
      <c r="C501" s="6" t="s">
        <v>429</v>
      </c>
      <c r="D501" s="3" t="str">
        <f>VLOOKUP(C501,Regiones!B$4:C$27,2)</f>
        <v>Pampeana</v>
      </c>
      <c r="E501" s="16"/>
      <c r="F501" s="16"/>
      <c r="G501" s="16"/>
      <c r="H501" s="16" t="s">
        <v>4</v>
      </c>
      <c r="I501" s="16" t="s">
        <v>203</v>
      </c>
      <c r="J501" s="16" t="s">
        <v>6</v>
      </c>
      <c r="K501" s="58"/>
      <c r="L501" s="4" t="s">
        <v>6</v>
      </c>
      <c r="M501" s="289">
        <v>10</v>
      </c>
      <c r="N501" s="281" t="str">
        <f t="shared" si="152"/>
        <v>F10</v>
      </c>
      <c r="O501" s="282" t="str">
        <f>VLOOKUP(N501,'Adicional - Op 1'!$A$3:$B$79,2)</f>
        <v>F</v>
      </c>
      <c r="P501" s="293" t="str">
        <f t="shared" si="153"/>
        <v>F</v>
      </c>
      <c r="Q501" s="294" t="str">
        <f t="shared" si="154"/>
        <v>F10</v>
      </c>
      <c r="R501" s="282" t="str">
        <f>IF(OR(Q501='Adicional - Op 2'!$A$6,Q501='Adicional - Op 2'!$A$7, Q501='Adicional - Op 2'!$A$8,Q501='Adicional - Op 2'!$A$9,Q501='Adicional - Op 2'!$A$10,Q501='Adicional - Op 2'!$A$11,Q501='Adicional - Op 2'!$A$12,Q501='Adicional - Op 2'!$A$13,Q501='Adicional - Op 2'!$A$14), "A", "")</f>
        <v/>
      </c>
      <c r="S501" s="282" t="str">
        <f>IF(OR(Q501='Adicional - Op 2'!$A$15,Q501='Adicional - Op 2'!$A$16,Q501='Adicional - Op 2'!$A$17,Q501='Adicional - Op 2'!$A$18,Q501='Adicional - Op 2'!$A$19,Q501='Adicional - Op 2'!$A$20,Q501='Adicional - Op 2'!$A$21,Q501='Adicional - Op 2'!$A$22,Q501='Adicional - Op 2'!$A$23,Q501='Adicional - Op 2'!$A$24,Q501='Adicional - Op 2'!$A$25,Q501='Adicional - Op 2'!$A$26,Q501='Adicional - Op 2'!$A$27,Q501='Adicional - Op 2'!$A$28,Q501='Adicional - Op 2'!$A$29,Q501='Adicional - Op 2'!$A$30),"B","")</f>
        <v/>
      </c>
      <c r="T501" s="282" t="str">
        <f>IF(OR(Q501='Adicional - Op 2'!$A$31,Q501='Adicional - Op 2'!$A$32,Q501='Adicional - Op 2'!$A$33,Q501='Adicional - Op 2'!$A$34),"C","")</f>
        <v/>
      </c>
      <c r="U501" s="282" t="str">
        <f>IF(OR(Q501='Adicional - Op 2'!$A$35,Q501='Adicional - Op 2'!$A$36,Q501='Adicional - Op 2'!$A$37),"D","")</f>
        <v/>
      </c>
      <c r="V501" s="282" t="str">
        <f>IF(OR(Q501='Adicional - Op 2'!$A$38,Q501='Adicional - Op 2'!$A$39,Q501='Adicional - Op 2'!$A$40,Q501='Adicional - Op 2'!$A$41,Q501='Adicional - Op 2'!$A$42,Q501='Adicional - Op 2'!$A$43),"E","")</f>
        <v/>
      </c>
      <c r="W501" s="282" t="str">
        <f>IF(OR(Q501='Adicional - Op 2'!$A$44,Q501='Adicional - Op 2'!$A$45),"F","")</f>
        <v>F</v>
      </c>
      <c r="X501" s="295" t="str">
        <f t="shared" si="155"/>
        <v>F</v>
      </c>
      <c r="Y501" s="296" t="str">
        <f>IF(P501=X501, "OK", MAL)</f>
        <v>OK</v>
      </c>
      <c r="Z501" s="73">
        <v>5870</v>
      </c>
      <c r="AA501" s="17">
        <v>5260</v>
      </c>
      <c r="AB501" s="17">
        <v>4347</v>
      </c>
      <c r="AC501" s="17">
        <v>3514</v>
      </c>
      <c r="AD501" s="17">
        <v>2105</v>
      </c>
      <c r="AE501" s="20">
        <v>2300</v>
      </c>
      <c r="AF501" s="70" t="str">
        <f t="shared" si="156"/>
        <v>6</v>
      </c>
      <c r="AG501" s="61" t="str">
        <f t="shared" si="157"/>
        <v>6</v>
      </c>
      <c r="AH501" s="61" t="str">
        <f t="shared" si="158"/>
        <v>7</v>
      </c>
      <c r="AI501" s="61" t="str">
        <f t="shared" si="159"/>
        <v>7</v>
      </c>
      <c r="AJ501" s="61" t="str">
        <f t="shared" si="160"/>
        <v>7</v>
      </c>
      <c r="AK501" s="62" t="str">
        <f t="shared" si="161"/>
        <v>7</v>
      </c>
      <c r="AL501" s="77">
        <f t="shared" si="162"/>
        <v>1.2348960571237544</v>
      </c>
      <c r="AM501" s="78">
        <f t="shared" si="163"/>
        <v>1.8287358085938323</v>
      </c>
      <c r="AN501" s="78">
        <f t="shared" si="164"/>
        <v>2.0349256973295318</v>
      </c>
      <c r="AO501" s="78">
        <f t="shared" si="165"/>
        <v>5.2579641150324541</v>
      </c>
      <c r="AP501" s="79">
        <f t="shared" si="166"/>
        <v>-0.88202370374416883</v>
      </c>
      <c r="AQ501" s="1" t="str">
        <f t="shared" si="167"/>
        <v>Pampeana6</v>
      </c>
      <c r="AR501" s="1" t="str">
        <f t="shared" si="168"/>
        <v>Entre Ríos6</v>
      </c>
      <c r="AS501" s="1" t="str">
        <f t="shared" si="169"/>
        <v>Intermedias</v>
      </c>
      <c r="AT501" s="1" t="str">
        <f t="shared" si="170"/>
        <v>Pampeana</v>
      </c>
      <c r="AU501" s="1" t="str">
        <f t="shared" si="171"/>
        <v>IntermediasPampeana</v>
      </c>
    </row>
    <row r="502" spans="1:47" x14ac:dyDescent="0.25">
      <c r="A502" s="5" t="s">
        <v>707</v>
      </c>
      <c r="B502" s="6" t="s">
        <v>207</v>
      </c>
      <c r="C502" s="6" t="s">
        <v>687</v>
      </c>
      <c r="D502" s="3" t="str">
        <f>VLOOKUP(C502,Regiones!B$4:C$27,2)</f>
        <v>Noroeste</v>
      </c>
      <c r="E502" s="16"/>
      <c r="F502" s="16"/>
      <c r="G502" s="16"/>
      <c r="H502" s="16" t="s">
        <v>4</v>
      </c>
      <c r="I502" s="16" t="s">
        <v>203</v>
      </c>
      <c r="J502" s="16" t="s">
        <v>6</v>
      </c>
      <c r="K502" s="58"/>
      <c r="L502" s="4" t="s">
        <v>6</v>
      </c>
      <c r="M502" s="289">
        <v>10</v>
      </c>
      <c r="N502" s="281" t="str">
        <f t="shared" si="152"/>
        <v>F10</v>
      </c>
      <c r="O502" s="282" t="str">
        <f>VLOOKUP(N502,'Adicional - Op 1'!$A$3:$B$79,2)</f>
        <v>F</v>
      </c>
      <c r="P502" s="293" t="str">
        <f t="shared" si="153"/>
        <v>F</v>
      </c>
      <c r="Q502" s="294" t="str">
        <f t="shared" si="154"/>
        <v>F10</v>
      </c>
      <c r="R502" s="282" t="str">
        <f>IF(OR(Q502='Adicional - Op 2'!$A$6,Q502='Adicional - Op 2'!$A$7, Q502='Adicional - Op 2'!$A$8,Q502='Adicional - Op 2'!$A$9,Q502='Adicional - Op 2'!$A$10,Q502='Adicional - Op 2'!$A$11,Q502='Adicional - Op 2'!$A$12,Q502='Adicional - Op 2'!$A$13,Q502='Adicional - Op 2'!$A$14), "A", "")</f>
        <v/>
      </c>
      <c r="S502" s="282" t="str">
        <f>IF(OR(Q502='Adicional - Op 2'!$A$15,Q502='Adicional - Op 2'!$A$16,Q502='Adicional - Op 2'!$A$17,Q502='Adicional - Op 2'!$A$18,Q502='Adicional - Op 2'!$A$19,Q502='Adicional - Op 2'!$A$20,Q502='Adicional - Op 2'!$A$21,Q502='Adicional - Op 2'!$A$22,Q502='Adicional - Op 2'!$A$23,Q502='Adicional - Op 2'!$A$24,Q502='Adicional - Op 2'!$A$25,Q502='Adicional - Op 2'!$A$26,Q502='Adicional - Op 2'!$A$27,Q502='Adicional - Op 2'!$A$28,Q502='Adicional - Op 2'!$A$29,Q502='Adicional - Op 2'!$A$30),"B","")</f>
        <v/>
      </c>
      <c r="T502" s="282" t="str">
        <f>IF(OR(Q502='Adicional - Op 2'!$A$31,Q502='Adicional - Op 2'!$A$32,Q502='Adicional - Op 2'!$A$33,Q502='Adicional - Op 2'!$A$34),"C","")</f>
        <v/>
      </c>
      <c r="U502" s="282" t="str">
        <f>IF(OR(Q502='Adicional - Op 2'!$A$35,Q502='Adicional - Op 2'!$A$36,Q502='Adicional - Op 2'!$A$37),"D","")</f>
        <v/>
      </c>
      <c r="V502" s="282" t="str">
        <f>IF(OR(Q502='Adicional - Op 2'!$A$38,Q502='Adicional - Op 2'!$A$39,Q502='Adicional - Op 2'!$A$40,Q502='Adicional - Op 2'!$A$41,Q502='Adicional - Op 2'!$A$42,Q502='Adicional - Op 2'!$A$43),"E","")</f>
        <v/>
      </c>
      <c r="W502" s="282" t="str">
        <f>IF(OR(Q502='Adicional - Op 2'!$A$44,Q502='Adicional - Op 2'!$A$45),"F","")</f>
        <v>F</v>
      </c>
      <c r="X502" s="295" t="str">
        <f t="shared" si="155"/>
        <v>F</v>
      </c>
      <c r="Y502" s="296" t="str">
        <f>IF(P502=X502, "OK", MAL)</f>
        <v>OK</v>
      </c>
      <c r="Z502" s="74">
        <v>5868</v>
      </c>
      <c r="AA502" s="17">
        <v>4878</v>
      </c>
      <c r="AB502" s="12">
        <v>3702</v>
      </c>
      <c r="AC502" s="12">
        <v>3018</v>
      </c>
      <c r="AD502" s="12">
        <v>2757</v>
      </c>
      <c r="AE502" s="13">
        <v>1573</v>
      </c>
      <c r="AF502" s="70" t="str">
        <f t="shared" si="156"/>
        <v>6</v>
      </c>
      <c r="AG502" s="61" t="str">
        <f t="shared" si="157"/>
        <v>7</v>
      </c>
      <c r="AH502" s="61" t="str">
        <f t="shared" si="158"/>
        <v>7</v>
      </c>
      <c r="AI502" s="61" t="str">
        <f t="shared" si="159"/>
        <v>7</v>
      </c>
      <c r="AJ502" s="61" t="str">
        <f t="shared" si="160"/>
        <v>7</v>
      </c>
      <c r="AK502" s="62" t="str">
        <f t="shared" si="161"/>
        <v>7</v>
      </c>
      <c r="AL502" s="77">
        <f t="shared" si="162"/>
        <v>2.0883820487726021</v>
      </c>
      <c r="AM502" s="78">
        <f t="shared" si="163"/>
        <v>2.65694699579594</v>
      </c>
      <c r="AN502" s="78">
        <f t="shared" si="164"/>
        <v>1.9532907336496756</v>
      </c>
      <c r="AO502" s="78">
        <f t="shared" si="165"/>
        <v>0.90861535699646079</v>
      </c>
      <c r="AP502" s="79">
        <f t="shared" si="166"/>
        <v>5.7720214368202329</v>
      </c>
      <c r="AQ502" s="1" t="str">
        <f t="shared" si="167"/>
        <v>Noroeste6</v>
      </c>
      <c r="AR502" s="1" t="str">
        <f t="shared" si="168"/>
        <v>Salta6</v>
      </c>
      <c r="AS502" s="1" t="str">
        <f t="shared" si="169"/>
        <v>Intermedias</v>
      </c>
      <c r="AT502" s="1" t="str">
        <f t="shared" si="170"/>
        <v>Resto Extra Pampeana</v>
      </c>
      <c r="AU502" s="1" t="str">
        <f t="shared" si="171"/>
        <v>IntermediasResto Extra Pampeana</v>
      </c>
    </row>
    <row r="503" spans="1:47" x14ac:dyDescent="0.25">
      <c r="A503" s="5" t="s">
        <v>708</v>
      </c>
      <c r="B503" s="6" t="s">
        <v>207</v>
      </c>
      <c r="C503" s="6" t="s">
        <v>687</v>
      </c>
      <c r="D503" s="3" t="str">
        <f>VLOOKUP(C503,Regiones!B$4:C$27,2)</f>
        <v>Noroeste</v>
      </c>
      <c r="E503" s="16"/>
      <c r="F503" s="16"/>
      <c r="G503" s="16"/>
      <c r="H503" s="16" t="s">
        <v>4</v>
      </c>
      <c r="I503" s="16" t="s">
        <v>203</v>
      </c>
      <c r="J503" s="16" t="s">
        <v>6</v>
      </c>
      <c r="K503" s="58"/>
      <c r="L503" s="4" t="s">
        <v>6</v>
      </c>
      <c r="M503" s="289">
        <v>10</v>
      </c>
      <c r="N503" s="281" t="str">
        <f t="shared" si="152"/>
        <v>F10</v>
      </c>
      <c r="O503" s="282" t="str">
        <f>VLOOKUP(N503,'Adicional - Op 1'!$A$3:$B$79,2)</f>
        <v>F</v>
      </c>
      <c r="P503" s="293" t="str">
        <f t="shared" si="153"/>
        <v>F</v>
      </c>
      <c r="Q503" s="294" t="str">
        <f t="shared" si="154"/>
        <v>F10</v>
      </c>
      <c r="R503" s="282" t="str">
        <f>IF(OR(Q503='Adicional - Op 2'!$A$6,Q503='Adicional - Op 2'!$A$7, Q503='Adicional - Op 2'!$A$8,Q503='Adicional - Op 2'!$A$9,Q503='Adicional - Op 2'!$A$10,Q503='Adicional - Op 2'!$A$11,Q503='Adicional - Op 2'!$A$12,Q503='Adicional - Op 2'!$A$13,Q503='Adicional - Op 2'!$A$14), "A", "")</f>
        <v/>
      </c>
      <c r="S503" s="282" t="str">
        <f>IF(OR(Q503='Adicional - Op 2'!$A$15,Q503='Adicional - Op 2'!$A$16,Q503='Adicional - Op 2'!$A$17,Q503='Adicional - Op 2'!$A$18,Q503='Adicional - Op 2'!$A$19,Q503='Adicional - Op 2'!$A$20,Q503='Adicional - Op 2'!$A$21,Q503='Adicional - Op 2'!$A$22,Q503='Adicional - Op 2'!$A$23,Q503='Adicional - Op 2'!$A$24,Q503='Adicional - Op 2'!$A$25,Q503='Adicional - Op 2'!$A$26,Q503='Adicional - Op 2'!$A$27,Q503='Adicional - Op 2'!$A$28,Q503='Adicional - Op 2'!$A$29,Q503='Adicional - Op 2'!$A$30),"B","")</f>
        <v/>
      </c>
      <c r="T503" s="282" t="str">
        <f>IF(OR(Q503='Adicional - Op 2'!$A$31,Q503='Adicional - Op 2'!$A$32,Q503='Adicional - Op 2'!$A$33,Q503='Adicional - Op 2'!$A$34),"C","")</f>
        <v/>
      </c>
      <c r="U503" s="282" t="str">
        <f>IF(OR(Q503='Adicional - Op 2'!$A$35,Q503='Adicional - Op 2'!$A$36,Q503='Adicional - Op 2'!$A$37),"D","")</f>
        <v/>
      </c>
      <c r="V503" s="282" t="str">
        <f>IF(OR(Q503='Adicional - Op 2'!$A$38,Q503='Adicional - Op 2'!$A$39,Q503='Adicional - Op 2'!$A$40,Q503='Adicional - Op 2'!$A$41,Q503='Adicional - Op 2'!$A$42,Q503='Adicional - Op 2'!$A$43),"E","")</f>
        <v/>
      </c>
      <c r="W503" s="282" t="str">
        <f>IF(OR(Q503='Adicional - Op 2'!$A$44,Q503='Adicional - Op 2'!$A$45),"F","")</f>
        <v>F</v>
      </c>
      <c r="X503" s="295" t="str">
        <f t="shared" si="155"/>
        <v>F</v>
      </c>
      <c r="Y503" s="296" t="str">
        <f>IF(P503=X503, "OK", MAL)</f>
        <v>OK</v>
      </c>
      <c r="Z503" s="74">
        <v>5833</v>
      </c>
      <c r="AA503" s="17">
        <v>4913</v>
      </c>
      <c r="AB503" s="12">
        <v>3775</v>
      </c>
      <c r="AC503" s="12">
        <v>3144</v>
      </c>
      <c r="AD503" s="12">
        <v>1985</v>
      </c>
      <c r="AE503" s="13">
        <v>1453</v>
      </c>
      <c r="AF503" s="70" t="str">
        <f t="shared" si="156"/>
        <v>6</v>
      </c>
      <c r="AG503" s="61" t="str">
        <f t="shared" si="157"/>
        <v>7</v>
      </c>
      <c r="AH503" s="61" t="str">
        <f t="shared" si="158"/>
        <v>7</v>
      </c>
      <c r="AI503" s="61" t="str">
        <f t="shared" si="159"/>
        <v>7</v>
      </c>
      <c r="AJ503" s="61" t="str">
        <f t="shared" si="160"/>
        <v>7</v>
      </c>
      <c r="AK503" s="62" t="str">
        <f t="shared" si="161"/>
        <v>7</v>
      </c>
      <c r="AL503" s="77">
        <f t="shared" si="162"/>
        <v>1.9385356482348866</v>
      </c>
      <c r="AM503" s="78">
        <f t="shared" si="163"/>
        <v>2.5362330012650856</v>
      </c>
      <c r="AN503" s="78">
        <f t="shared" si="164"/>
        <v>1.7471372358092934</v>
      </c>
      <c r="AO503" s="78">
        <f t="shared" si="165"/>
        <v>4.7061527877437035</v>
      </c>
      <c r="AP503" s="79">
        <f t="shared" si="166"/>
        <v>3.1690638222393006</v>
      </c>
      <c r="AQ503" s="1" t="str">
        <f t="shared" si="167"/>
        <v>Noroeste6</v>
      </c>
      <c r="AR503" s="1" t="str">
        <f t="shared" si="168"/>
        <v>Salta6</v>
      </c>
      <c r="AS503" s="1" t="str">
        <f t="shared" si="169"/>
        <v>Intermedias</v>
      </c>
      <c r="AT503" s="1" t="str">
        <f t="shared" si="170"/>
        <v>Resto Extra Pampeana</v>
      </c>
      <c r="AU503" s="1" t="str">
        <f t="shared" si="171"/>
        <v>IntermediasResto Extra Pampeana</v>
      </c>
    </row>
    <row r="504" spans="1:47" x14ac:dyDescent="0.25">
      <c r="A504" s="60" t="s">
        <v>1311</v>
      </c>
      <c r="B504" s="9" t="s">
        <v>508</v>
      </c>
      <c r="C504" s="9" t="s">
        <v>506</v>
      </c>
      <c r="D504" s="3" t="str">
        <f>VLOOKUP(C504,Regiones!B$4:C$27,2)</f>
        <v>Noroeste</v>
      </c>
      <c r="E504" s="10" t="s">
        <v>2</v>
      </c>
      <c r="F504" s="10"/>
      <c r="G504" s="10"/>
      <c r="H504" s="10" t="s">
        <v>4</v>
      </c>
      <c r="I504" s="10" t="s">
        <v>190</v>
      </c>
      <c r="J504" s="10" t="s">
        <v>214</v>
      </c>
      <c r="K504" s="58"/>
      <c r="L504" s="11" t="s">
        <v>214</v>
      </c>
      <c r="M504" s="289">
        <v>10</v>
      </c>
      <c r="N504" s="281" t="str">
        <f t="shared" si="152"/>
        <v>A10</v>
      </c>
      <c r="O504" s="282" t="str">
        <f>VLOOKUP(N504,'Adicional - Op 1'!$A$3:$B$79,2)</f>
        <v>A</v>
      </c>
      <c r="P504" s="293" t="str">
        <f t="shared" si="153"/>
        <v>A</v>
      </c>
      <c r="Q504" s="294" t="str">
        <f t="shared" si="154"/>
        <v>A10</v>
      </c>
      <c r="R504" s="282" t="str">
        <f>IF(OR(Q504='Adicional - Op 2'!$A$6,Q504='Adicional - Op 2'!$A$7, Q504='Adicional - Op 2'!$A$8,Q504='Adicional - Op 2'!$A$9,Q504='Adicional - Op 2'!$A$10,Q504='Adicional - Op 2'!$A$11,Q504='Adicional - Op 2'!$A$12,Q504='Adicional - Op 2'!$A$13,Q504='Adicional - Op 2'!$A$14), "A", "")</f>
        <v>A</v>
      </c>
      <c r="S504" s="282" t="str">
        <f>IF(OR(Q504='Adicional - Op 2'!$A$15,Q504='Adicional - Op 2'!$A$16,Q504='Adicional - Op 2'!$A$17,Q504='Adicional - Op 2'!$A$18,Q504='Adicional - Op 2'!$A$19,Q504='Adicional - Op 2'!$A$20,Q504='Adicional - Op 2'!$A$21,Q504='Adicional - Op 2'!$A$22,Q504='Adicional - Op 2'!$A$23,Q504='Adicional - Op 2'!$A$24,Q504='Adicional - Op 2'!$A$25,Q504='Adicional - Op 2'!$A$26,Q504='Adicional - Op 2'!$A$27,Q504='Adicional - Op 2'!$A$28,Q504='Adicional - Op 2'!$A$29,Q504='Adicional - Op 2'!$A$30),"B","")</f>
        <v/>
      </c>
      <c r="T504" s="282" t="str">
        <f>IF(OR(Q504='Adicional - Op 2'!$A$31,Q504='Adicional - Op 2'!$A$32,Q504='Adicional - Op 2'!$A$33,Q504='Adicional - Op 2'!$A$34),"C","")</f>
        <v/>
      </c>
      <c r="U504" s="282" t="str">
        <f>IF(OR(Q504='Adicional - Op 2'!$A$35,Q504='Adicional - Op 2'!$A$36,Q504='Adicional - Op 2'!$A$37),"D","")</f>
        <v/>
      </c>
      <c r="V504" s="282" t="str">
        <f>IF(OR(Q504='Adicional - Op 2'!$A$38,Q504='Adicional - Op 2'!$A$39,Q504='Adicional - Op 2'!$A$40,Q504='Adicional - Op 2'!$A$41,Q504='Adicional - Op 2'!$A$42,Q504='Adicional - Op 2'!$A$43),"E","")</f>
        <v/>
      </c>
      <c r="W504" s="282" t="str">
        <f>IF(OR(Q504='Adicional - Op 2'!$A$44,Q504='Adicional - Op 2'!$A$45),"F","")</f>
        <v/>
      </c>
      <c r="X504" s="295" t="str">
        <f t="shared" si="155"/>
        <v>A</v>
      </c>
      <c r="Y504" s="296" t="str">
        <f>IF(P504=X504, "OK", MAL)</f>
        <v>OK</v>
      </c>
      <c r="Z504" s="74">
        <v>5823</v>
      </c>
      <c r="AA504" s="12">
        <v>5395</v>
      </c>
      <c r="AB504" s="12">
        <v>4646</v>
      </c>
      <c r="AC504" s="12">
        <v>4318</v>
      </c>
      <c r="AD504" s="12">
        <v>4366</v>
      </c>
      <c r="AE504" s="13">
        <v>5309</v>
      </c>
      <c r="AF504" s="70" t="str">
        <f t="shared" si="156"/>
        <v>6</v>
      </c>
      <c r="AG504" s="61" t="str">
        <f t="shared" si="157"/>
        <v>6</v>
      </c>
      <c r="AH504" s="61" t="str">
        <f t="shared" si="158"/>
        <v>7</v>
      </c>
      <c r="AI504" s="61" t="str">
        <f t="shared" si="159"/>
        <v>7</v>
      </c>
      <c r="AJ504" s="61" t="str">
        <f t="shared" si="160"/>
        <v>7</v>
      </c>
      <c r="AK504" s="62" t="str">
        <f t="shared" si="161"/>
        <v>6</v>
      </c>
      <c r="AL504" s="77">
        <f t="shared" si="162"/>
        <v>0.85760502131771188</v>
      </c>
      <c r="AM504" s="78">
        <f t="shared" si="163"/>
        <v>1.430920165909503</v>
      </c>
      <c r="AN504" s="78">
        <f t="shared" si="164"/>
        <v>0.69572626443563557</v>
      </c>
      <c r="AO504" s="78">
        <f t="shared" si="165"/>
        <v>-0.11048817716754401</v>
      </c>
      <c r="AP504" s="79">
        <f t="shared" si="166"/>
        <v>-1.9365652689371269</v>
      </c>
      <c r="AQ504" s="1" t="str">
        <f t="shared" si="167"/>
        <v>Noroeste6</v>
      </c>
      <c r="AR504" s="1" t="str">
        <f t="shared" si="168"/>
        <v>Tucumán6</v>
      </c>
      <c r="AS504" s="1" t="str">
        <f t="shared" si="169"/>
        <v>Intermedias</v>
      </c>
      <c r="AT504" s="1" t="str">
        <f t="shared" si="170"/>
        <v>Resto Extra Pampeana</v>
      </c>
      <c r="AU504" s="1" t="str">
        <f t="shared" si="171"/>
        <v>IntermediasResto Extra Pampeana</v>
      </c>
    </row>
    <row r="505" spans="1:47" x14ac:dyDescent="0.25">
      <c r="A505" s="60" t="s">
        <v>812</v>
      </c>
      <c r="B505" s="9" t="s">
        <v>779</v>
      </c>
      <c r="C505" s="9" t="s">
        <v>767</v>
      </c>
      <c r="D505" s="3" t="str">
        <f>VLOOKUP(C505,Regiones!B$4:C$27,2)</f>
        <v>Pampeana</v>
      </c>
      <c r="E505" s="10"/>
      <c r="F505" s="10"/>
      <c r="G505" s="10"/>
      <c r="H505" s="10" t="s">
        <v>4</v>
      </c>
      <c r="I505" s="10" t="s">
        <v>203</v>
      </c>
      <c r="J505" s="10" t="s">
        <v>6</v>
      </c>
      <c r="K505" s="58"/>
      <c r="L505" s="11" t="s">
        <v>6</v>
      </c>
      <c r="M505" s="289">
        <v>10</v>
      </c>
      <c r="N505" s="281" t="str">
        <f t="shared" si="152"/>
        <v>F10</v>
      </c>
      <c r="O505" s="282" t="str">
        <f>VLOOKUP(N505,'Adicional - Op 1'!$A$3:$B$79,2)</f>
        <v>F</v>
      </c>
      <c r="P505" s="293" t="str">
        <f t="shared" si="153"/>
        <v>F</v>
      </c>
      <c r="Q505" s="294" t="str">
        <f t="shared" si="154"/>
        <v>F10</v>
      </c>
      <c r="R505" s="282" t="str">
        <f>IF(OR(Q505='Adicional - Op 2'!$A$6,Q505='Adicional - Op 2'!$A$7, Q505='Adicional - Op 2'!$A$8,Q505='Adicional - Op 2'!$A$9,Q505='Adicional - Op 2'!$A$10,Q505='Adicional - Op 2'!$A$11,Q505='Adicional - Op 2'!$A$12,Q505='Adicional - Op 2'!$A$13,Q505='Adicional - Op 2'!$A$14), "A", "")</f>
        <v/>
      </c>
      <c r="S505" s="282" t="str">
        <f>IF(OR(Q505='Adicional - Op 2'!$A$15,Q505='Adicional - Op 2'!$A$16,Q505='Adicional - Op 2'!$A$17,Q505='Adicional - Op 2'!$A$18,Q505='Adicional - Op 2'!$A$19,Q505='Adicional - Op 2'!$A$20,Q505='Adicional - Op 2'!$A$21,Q505='Adicional - Op 2'!$A$22,Q505='Adicional - Op 2'!$A$23,Q505='Adicional - Op 2'!$A$24,Q505='Adicional - Op 2'!$A$25,Q505='Adicional - Op 2'!$A$26,Q505='Adicional - Op 2'!$A$27,Q505='Adicional - Op 2'!$A$28,Q505='Adicional - Op 2'!$A$29,Q505='Adicional - Op 2'!$A$30),"B","")</f>
        <v/>
      </c>
      <c r="T505" s="282" t="str">
        <f>IF(OR(Q505='Adicional - Op 2'!$A$31,Q505='Adicional - Op 2'!$A$32,Q505='Adicional - Op 2'!$A$33,Q505='Adicional - Op 2'!$A$34),"C","")</f>
        <v/>
      </c>
      <c r="U505" s="282" t="str">
        <f>IF(OR(Q505='Adicional - Op 2'!$A$35,Q505='Adicional - Op 2'!$A$36,Q505='Adicional - Op 2'!$A$37),"D","")</f>
        <v/>
      </c>
      <c r="V505" s="282" t="str">
        <f>IF(OR(Q505='Adicional - Op 2'!$A$38,Q505='Adicional - Op 2'!$A$39,Q505='Adicional - Op 2'!$A$40,Q505='Adicional - Op 2'!$A$41,Q505='Adicional - Op 2'!$A$42,Q505='Adicional - Op 2'!$A$43),"E","")</f>
        <v/>
      </c>
      <c r="W505" s="282" t="str">
        <f>IF(OR(Q505='Adicional - Op 2'!$A$44,Q505='Adicional - Op 2'!$A$45),"F","")</f>
        <v>F</v>
      </c>
      <c r="X505" s="295" t="str">
        <f t="shared" si="155"/>
        <v>F</v>
      </c>
      <c r="Y505" s="296" t="str">
        <f>IF(P505=X505, "OK", MAL)</f>
        <v>OK</v>
      </c>
      <c r="Z505" s="74">
        <v>5792</v>
      </c>
      <c r="AA505" s="12">
        <v>5294</v>
      </c>
      <c r="AB505" s="12">
        <v>4717</v>
      </c>
      <c r="AC505" s="12">
        <v>4369</v>
      </c>
      <c r="AD505" s="12">
        <v>3441</v>
      </c>
      <c r="AE505" s="13">
        <v>2925</v>
      </c>
      <c r="AF505" s="70" t="str">
        <f t="shared" si="156"/>
        <v>6</v>
      </c>
      <c r="AG505" s="61" t="str">
        <f t="shared" si="157"/>
        <v>6</v>
      </c>
      <c r="AH505" s="61" t="str">
        <f t="shared" si="158"/>
        <v>7</v>
      </c>
      <c r="AI505" s="61" t="str">
        <f t="shared" si="159"/>
        <v>7</v>
      </c>
      <c r="AJ505" s="61" t="str">
        <f t="shared" si="160"/>
        <v>7</v>
      </c>
      <c r="AK505" s="62" t="str">
        <f t="shared" si="161"/>
        <v>7</v>
      </c>
      <c r="AL505" s="77">
        <f t="shared" si="162"/>
        <v>1.0107060414952196</v>
      </c>
      <c r="AM505" s="78">
        <f t="shared" si="163"/>
        <v>1.1030073881967064</v>
      </c>
      <c r="AN505" s="78">
        <f t="shared" si="164"/>
        <v>0.72838665071600306</v>
      </c>
      <c r="AO505" s="78">
        <f t="shared" si="165"/>
        <v>2.4164545134936217</v>
      </c>
      <c r="AP505" s="79">
        <f t="shared" si="166"/>
        <v>1.6379460948054214</v>
      </c>
      <c r="AQ505" s="1" t="str">
        <f t="shared" si="167"/>
        <v>Pampeana6</v>
      </c>
      <c r="AR505" s="1" t="str">
        <f t="shared" si="168"/>
        <v>Santa Fe6</v>
      </c>
      <c r="AS505" s="1" t="str">
        <f t="shared" si="169"/>
        <v>Intermedias</v>
      </c>
      <c r="AT505" s="1" t="str">
        <f t="shared" si="170"/>
        <v>Pampeana</v>
      </c>
      <c r="AU505" s="1" t="str">
        <f t="shared" si="171"/>
        <v>IntermediasPampeana</v>
      </c>
    </row>
    <row r="506" spans="1:47" x14ac:dyDescent="0.25">
      <c r="A506" s="60" t="s">
        <v>1273</v>
      </c>
      <c r="B506" s="9" t="s">
        <v>607</v>
      </c>
      <c r="C506" s="9" t="s">
        <v>604</v>
      </c>
      <c r="D506" s="3" t="str">
        <f>VLOOKUP(C506,Regiones!B$4:C$27,2)</f>
        <v>Noreste</v>
      </c>
      <c r="E506" s="10"/>
      <c r="F506" s="10" t="s">
        <v>1046</v>
      </c>
      <c r="G506" s="10"/>
      <c r="H506" s="44"/>
      <c r="I506" s="10"/>
      <c r="J506" s="10" t="s">
        <v>281</v>
      </c>
      <c r="K506" s="58">
        <v>10</v>
      </c>
      <c r="L506" s="11" t="s">
        <v>281</v>
      </c>
      <c r="M506" s="289">
        <v>9</v>
      </c>
      <c r="N506" s="281" t="str">
        <f t="shared" si="152"/>
        <v>B9</v>
      </c>
      <c r="O506" s="282" t="str">
        <f>VLOOKUP(N506,'Adicional - Op 1'!$A$3:$B$79,2)</f>
        <v>B</v>
      </c>
      <c r="P506" s="293" t="str">
        <f t="shared" si="153"/>
        <v>B</v>
      </c>
      <c r="Q506" s="294" t="str">
        <f t="shared" si="154"/>
        <v>B9</v>
      </c>
      <c r="R506" s="282" t="str">
        <f>IF(OR(Q506='Adicional - Op 2'!$A$6,Q506='Adicional - Op 2'!$A$7, Q506='Adicional - Op 2'!$A$8,Q506='Adicional - Op 2'!$A$9,Q506='Adicional - Op 2'!$A$10,Q506='Adicional - Op 2'!$A$11,Q506='Adicional - Op 2'!$A$12,Q506='Adicional - Op 2'!$A$13,Q506='Adicional - Op 2'!$A$14), "A", "")</f>
        <v/>
      </c>
      <c r="S506" s="282" t="str">
        <f>IF(OR(Q506='Adicional - Op 2'!$A$15,Q506='Adicional - Op 2'!$A$16,Q506='Adicional - Op 2'!$A$17,Q506='Adicional - Op 2'!$A$18,Q506='Adicional - Op 2'!$A$19,Q506='Adicional - Op 2'!$A$20,Q506='Adicional - Op 2'!$A$21,Q506='Adicional - Op 2'!$A$22,Q506='Adicional - Op 2'!$A$23,Q506='Adicional - Op 2'!$A$24,Q506='Adicional - Op 2'!$A$25,Q506='Adicional - Op 2'!$A$26,Q506='Adicional - Op 2'!$A$27,Q506='Adicional - Op 2'!$A$28,Q506='Adicional - Op 2'!$A$29,Q506='Adicional - Op 2'!$A$30),"B","")</f>
        <v>B</v>
      </c>
      <c r="T506" s="282" t="str">
        <f>IF(OR(Q506='Adicional - Op 2'!$A$31,Q506='Adicional - Op 2'!$A$32,Q506='Adicional - Op 2'!$A$33,Q506='Adicional - Op 2'!$A$34),"C","")</f>
        <v/>
      </c>
      <c r="U506" s="282" t="str">
        <f>IF(OR(Q506='Adicional - Op 2'!$A$35,Q506='Adicional - Op 2'!$A$36,Q506='Adicional - Op 2'!$A$37),"D","")</f>
        <v/>
      </c>
      <c r="V506" s="282" t="str">
        <f>IF(OR(Q506='Adicional - Op 2'!$A$38,Q506='Adicional - Op 2'!$A$39,Q506='Adicional - Op 2'!$A$40,Q506='Adicional - Op 2'!$A$41,Q506='Adicional - Op 2'!$A$42,Q506='Adicional - Op 2'!$A$43),"E","")</f>
        <v/>
      </c>
      <c r="W506" s="282" t="str">
        <f>IF(OR(Q506='Adicional - Op 2'!$A$44,Q506='Adicional - Op 2'!$A$45),"F","")</f>
        <v/>
      </c>
      <c r="X506" s="295" t="str">
        <f t="shared" si="155"/>
        <v>B</v>
      </c>
      <c r="Y506" s="296" t="str">
        <f>IF(P506=X506, "OK", MAL)</f>
        <v>OK</v>
      </c>
      <c r="Z506" s="74">
        <v>5765</v>
      </c>
      <c r="AA506" s="12">
        <v>5576</v>
      </c>
      <c r="AB506" s="12">
        <v>4937</v>
      </c>
      <c r="AC506" s="12">
        <v>2366</v>
      </c>
      <c r="AD506" s="12">
        <v>876</v>
      </c>
      <c r="AE506" s="13" t="s">
        <v>4</v>
      </c>
      <c r="AF506" s="70" t="str">
        <f t="shared" si="156"/>
        <v>6</v>
      </c>
      <c r="AG506" s="61" t="str">
        <f t="shared" si="157"/>
        <v>6</v>
      </c>
      <c r="AH506" s="61" t="str">
        <f t="shared" si="158"/>
        <v>7</v>
      </c>
      <c r="AI506" s="61" t="str">
        <f t="shared" si="159"/>
        <v>7</v>
      </c>
      <c r="AJ506" s="61" t="str">
        <f t="shared" si="160"/>
        <v>7</v>
      </c>
      <c r="AK506" s="62" t="str">
        <f t="shared" si="161"/>
        <v/>
      </c>
      <c r="AL506" s="77">
        <f t="shared" si="162"/>
        <v>0.37355370019631812</v>
      </c>
      <c r="AM506" s="78">
        <f t="shared" si="163"/>
        <v>1.1636942673907087</v>
      </c>
      <c r="AN506" s="78">
        <f t="shared" si="164"/>
        <v>7.2138259573168995</v>
      </c>
      <c r="AO506" s="78">
        <f t="shared" si="165"/>
        <v>10.446272539103839</v>
      </c>
      <c r="AP506" s="79" t="str">
        <f t="shared" si="166"/>
        <v/>
      </c>
      <c r="AQ506" s="1" t="str">
        <f t="shared" si="167"/>
        <v>Noreste6</v>
      </c>
      <c r="AR506" s="1" t="str">
        <f t="shared" si="168"/>
        <v>Misiones6</v>
      </c>
      <c r="AS506" s="1" t="str">
        <f t="shared" si="169"/>
        <v>Intermedias</v>
      </c>
      <c r="AT506" s="1" t="str">
        <f t="shared" si="170"/>
        <v>Resto Extra Pampeana</v>
      </c>
      <c r="AU506" s="1" t="str">
        <f t="shared" si="171"/>
        <v>IntermediasResto Extra Pampeana</v>
      </c>
    </row>
    <row r="507" spans="1:47" x14ac:dyDescent="0.25">
      <c r="A507" s="21" t="s">
        <v>331</v>
      </c>
      <c r="B507" s="18" t="s">
        <v>9</v>
      </c>
      <c r="C507" s="18" t="s">
        <v>276</v>
      </c>
      <c r="D507" s="3" t="str">
        <f>VLOOKUP(C507,Regiones!B$4:C$27,2)</f>
        <v>Centro</v>
      </c>
      <c r="E507" s="19"/>
      <c r="F507" s="19"/>
      <c r="G507" s="19"/>
      <c r="H507" s="19" t="s">
        <v>4</v>
      </c>
      <c r="I507" s="19" t="s">
        <v>203</v>
      </c>
      <c r="J507" s="19" t="s">
        <v>6</v>
      </c>
      <c r="K507" s="58"/>
      <c r="L507" s="52" t="s">
        <v>6</v>
      </c>
      <c r="M507" s="289">
        <v>10</v>
      </c>
      <c r="N507" s="281" t="str">
        <f t="shared" si="152"/>
        <v>F10</v>
      </c>
      <c r="O507" s="282" t="str">
        <f>VLOOKUP(N507,'Adicional - Op 1'!$A$3:$B$79,2)</f>
        <v>F</v>
      </c>
      <c r="P507" s="293" t="str">
        <f t="shared" si="153"/>
        <v>F</v>
      </c>
      <c r="Q507" s="294" t="str">
        <f t="shared" si="154"/>
        <v>F10</v>
      </c>
      <c r="R507" s="282" t="str">
        <f>IF(OR(Q507='Adicional - Op 2'!$A$6,Q507='Adicional - Op 2'!$A$7, Q507='Adicional - Op 2'!$A$8,Q507='Adicional - Op 2'!$A$9,Q507='Adicional - Op 2'!$A$10,Q507='Adicional - Op 2'!$A$11,Q507='Adicional - Op 2'!$A$12,Q507='Adicional - Op 2'!$A$13,Q507='Adicional - Op 2'!$A$14), "A", "")</f>
        <v/>
      </c>
      <c r="S507" s="282" t="str">
        <f>IF(OR(Q507='Adicional - Op 2'!$A$15,Q507='Adicional - Op 2'!$A$16,Q507='Adicional - Op 2'!$A$17,Q507='Adicional - Op 2'!$A$18,Q507='Adicional - Op 2'!$A$19,Q507='Adicional - Op 2'!$A$20,Q507='Adicional - Op 2'!$A$21,Q507='Adicional - Op 2'!$A$22,Q507='Adicional - Op 2'!$A$23,Q507='Adicional - Op 2'!$A$24,Q507='Adicional - Op 2'!$A$25,Q507='Adicional - Op 2'!$A$26,Q507='Adicional - Op 2'!$A$27,Q507='Adicional - Op 2'!$A$28,Q507='Adicional - Op 2'!$A$29,Q507='Adicional - Op 2'!$A$30),"B","")</f>
        <v/>
      </c>
      <c r="T507" s="282" t="str">
        <f>IF(OR(Q507='Adicional - Op 2'!$A$31,Q507='Adicional - Op 2'!$A$32,Q507='Adicional - Op 2'!$A$33,Q507='Adicional - Op 2'!$A$34),"C","")</f>
        <v/>
      </c>
      <c r="U507" s="282" t="str">
        <f>IF(OR(Q507='Adicional - Op 2'!$A$35,Q507='Adicional - Op 2'!$A$36,Q507='Adicional - Op 2'!$A$37),"D","")</f>
        <v/>
      </c>
      <c r="V507" s="282" t="str">
        <f>IF(OR(Q507='Adicional - Op 2'!$A$38,Q507='Adicional - Op 2'!$A$39,Q507='Adicional - Op 2'!$A$40,Q507='Adicional - Op 2'!$A$41,Q507='Adicional - Op 2'!$A$42,Q507='Adicional - Op 2'!$A$43),"E","")</f>
        <v/>
      </c>
      <c r="W507" s="282" t="str">
        <f>IF(OR(Q507='Adicional - Op 2'!$A$44,Q507='Adicional - Op 2'!$A$45),"F","")</f>
        <v>F</v>
      </c>
      <c r="X507" s="295" t="str">
        <f t="shared" si="155"/>
        <v>F</v>
      </c>
      <c r="Y507" s="296" t="str">
        <f>IF(P507=X507, "OK", MAL)</f>
        <v>OK</v>
      </c>
      <c r="Z507" s="73">
        <v>5758</v>
      </c>
      <c r="AA507" s="17">
        <v>5645</v>
      </c>
      <c r="AB507" s="17">
        <v>4728</v>
      </c>
      <c r="AC507" s="17">
        <v>3453</v>
      </c>
      <c r="AD507" s="17">
        <v>2720</v>
      </c>
      <c r="AE507" s="20">
        <v>1904</v>
      </c>
      <c r="AF507" s="70" t="str">
        <f t="shared" si="156"/>
        <v>6</v>
      </c>
      <c r="AG507" s="61" t="str">
        <f t="shared" si="157"/>
        <v>6</v>
      </c>
      <c r="AH507" s="61" t="str">
        <f t="shared" si="158"/>
        <v>7</v>
      </c>
      <c r="AI507" s="61" t="str">
        <f t="shared" si="159"/>
        <v>7</v>
      </c>
      <c r="AJ507" s="61" t="str">
        <f t="shared" si="160"/>
        <v>7</v>
      </c>
      <c r="AK507" s="62" t="str">
        <f t="shared" si="161"/>
        <v>7</v>
      </c>
      <c r="AL507" s="77">
        <f t="shared" si="162"/>
        <v>0.22194609970617082</v>
      </c>
      <c r="AM507" s="78">
        <f t="shared" si="163"/>
        <v>1.6993334027584246</v>
      </c>
      <c r="AN507" s="78">
        <f t="shared" si="164"/>
        <v>3.020659716890155</v>
      </c>
      <c r="AO507" s="78">
        <f t="shared" si="165"/>
        <v>2.4148108956596195</v>
      </c>
      <c r="AP507" s="79">
        <f t="shared" si="166"/>
        <v>3.6311209910358451</v>
      </c>
      <c r="AQ507" s="1" t="str">
        <f t="shared" si="167"/>
        <v>Centro6</v>
      </c>
      <c r="AR507" s="1" t="str">
        <f t="shared" si="168"/>
        <v>Córdoba6</v>
      </c>
      <c r="AS507" s="1" t="str">
        <f t="shared" si="169"/>
        <v>Intermedias</v>
      </c>
      <c r="AT507" s="1" t="str">
        <f t="shared" si="170"/>
        <v>Resto Extra Pampeana</v>
      </c>
      <c r="AU507" s="1" t="str">
        <f t="shared" si="171"/>
        <v>IntermediasResto Extra Pampeana</v>
      </c>
    </row>
    <row r="508" spans="1:47" x14ac:dyDescent="0.25">
      <c r="A508" s="60" t="s">
        <v>813</v>
      </c>
      <c r="B508" s="9" t="s">
        <v>814</v>
      </c>
      <c r="C508" s="9" t="s">
        <v>767</v>
      </c>
      <c r="D508" s="3" t="str">
        <f>VLOOKUP(C508,Regiones!B$4:C$27,2)</f>
        <v>Pampeana</v>
      </c>
      <c r="E508" s="10"/>
      <c r="F508" s="10"/>
      <c r="G508" s="10"/>
      <c r="H508" s="10" t="s">
        <v>4</v>
      </c>
      <c r="I508" s="10" t="s">
        <v>203</v>
      </c>
      <c r="J508" s="10" t="s">
        <v>6</v>
      </c>
      <c r="K508" s="58"/>
      <c r="L508" s="11" t="s">
        <v>6</v>
      </c>
      <c r="M508" s="289">
        <v>10</v>
      </c>
      <c r="N508" s="281" t="str">
        <f t="shared" si="152"/>
        <v>F10</v>
      </c>
      <c r="O508" s="282" t="str">
        <f>VLOOKUP(N508,'Adicional - Op 1'!$A$3:$B$79,2)</f>
        <v>F</v>
      </c>
      <c r="P508" s="293" t="str">
        <f t="shared" si="153"/>
        <v>F</v>
      </c>
      <c r="Q508" s="294" t="str">
        <f t="shared" si="154"/>
        <v>F10</v>
      </c>
      <c r="R508" s="282" t="str">
        <f>IF(OR(Q508='Adicional - Op 2'!$A$6,Q508='Adicional - Op 2'!$A$7, Q508='Adicional - Op 2'!$A$8,Q508='Adicional - Op 2'!$A$9,Q508='Adicional - Op 2'!$A$10,Q508='Adicional - Op 2'!$A$11,Q508='Adicional - Op 2'!$A$12,Q508='Adicional - Op 2'!$A$13,Q508='Adicional - Op 2'!$A$14), "A", "")</f>
        <v/>
      </c>
      <c r="S508" s="282" t="str">
        <f>IF(OR(Q508='Adicional - Op 2'!$A$15,Q508='Adicional - Op 2'!$A$16,Q508='Adicional - Op 2'!$A$17,Q508='Adicional - Op 2'!$A$18,Q508='Adicional - Op 2'!$A$19,Q508='Adicional - Op 2'!$A$20,Q508='Adicional - Op 2'!$A$21,Q508='Adicional - Op 2'!$A$22,Q508='Adicional - Op 2'!$A$23,Q508='Adicional - Op 2'!$A$24,Q508='Adicional - Op 2'!$A$25,Q508='Adicional - Op 2'!$A$26,Q508='Adicional - Op 2'!$A$27,Q508='Adicional - Op 2'!$A$28,Q508='Adicional - Op 2'!$A$29,Q508='Adicional - Op 2'!$A$30),"B","")</f>
        <v/>
      </c>
      <c r="T508" s="282" t="str">
        <f>IF(OR(Q508='Adicional - Op 2'!$A$31,Q508='Adicional - Op 2'!$A$32,Q508='Adicional - Op 2'!$A$33,Q508='Adicional - Op 2'!$A$34),"C","")</f>
        <v/>
      </c>
      <c r="U508" s="282" t="str">
        <f>IF(OR(Q508='Adicional - Op 2'!$A$35,Q508='Adicional - Op 2'!$A$36,Q508='Adicional - Op 2'!$A$37),"D","")</f>
        <v/>
      </c>
      <c r="V508" s="282" t="str">
        <f>IF(OR(Q508='Adicional - Op 2'!$A$38,Q508='Adicional - Op 2'!$A$39,Q508='Adicional - Op 2'!$A$40,Q508='Adicional - Op 2'!$A$41,Q508='Adicional - Op 2'!$A$42,Q508='Adicional - Op 2'!$A$43),"E","")</f>
        <v/>
      </c>
      <c r="W508" s="282" t="str">
        <f>IF(OR(Q508='Adicional - Op 2'!$A$44,Q508='Adicional - Op 2'!$A$45),"F","")</f>
        <v>F</v>
      </c>
      <c r="X508" s="295" t="str">
        <f t="shared" si="155"/>
        <v>F</v>
      </c>
      <c r="Y508" s="296" t="str">
        <f>IF(P508=X508, "OK", MAL)</f>
        <v>OK</v>
      </c>
      <c r="Z508" s="74">
        <v>5756</v>
      </c>
      <c r="AA508" s="12">
        <v>5933</v>
      </c>
      <c r="AB508" s="12">
        <v>4680</v>
      </c>
      <c r="AC508" s="12">
        <v>3880</v>
      </c>
      <c r="AD508" s="12">
        <v>2948</v>
      </c>
      <c r="AE508" s="13">
        <v>2375</v>
      </c>
      <c r="AF508" s="70" t="str">
        <f t="shared" si="156"/>
        <v>6</v>
      </c>
      <c r="AG508" s="61" t="str">
        <f t="shared" si="157"/>
        <v>6</v>
      </c>
      <c r="AH508" s="61" t="str">
        <f t="shared" si="158"/>
        <v>7</v>
      </c>
      <c r="AI508" s="61" t="str">
        <f t="shared" si="159"/>
        <v>7</v>
      </c>
      <c r="AJ508" s="61" t="str">
        <f t="shared" si="160"/>
        <v>7</v>
      </c>
      <c r="AK508" s="62" t="str">
        <f t="shared" si="161"/>
        <v>7</v>
      </c>
      <c r="AL508" s="77">
        <f t="shared" si="162"/>
        <v>-0.33820975618072235</v>
      </c>
      <c r="AM508" s="78">
        <f t="shared" si="163"/>
        <v>2.2806744619374273</v>
      </c>
      <c r="AN508" s="78">
        <f t="shared" si="164"/>
        <v>1.7910680285621292</v>
      </c>
      <c r="AO508" s="78">
        <f t="shared" si="165"/>
        <v>2.7851619832990404</v>
      </c>
      <c r="AP508" s="79">
        <f t="shared" si="166"/>
        <v>2.1848205340535913</v>
      </c>
      <c r="AQ508" s="1" t="str">
        <f t="shared" si="167"/>
        <v>Pampeana6</v>
      </c>
      <c r="AR508" s="1" t="str">
        <f t="shared" si="168"/>
        <v>Santa Fe6</v>
      </c>
      <c r="AS508" s="1" t="str">
        <f t="shared" si="169"/>
        <v>Intermedias</v>
      </c>
      <c r="AT508" s="1" t="str">
        <f t="shared" si="170"/>
        <v>Pampeana</v>
      </c>
      <c r="AU508" s="1" t="str">
        <f t="shared" si="171"/>
        <v>IntermediasPampeana</v>
      </c>
    </row>
    <row r="509" spans="1:47" x14ac:dyDescent="0.25">
      <c r="A509" s="60" t="s">
        <v>815</v>
      </c>
      <c r="B509" s="9" t="s">
        <v>772</v>
      </c>
      <c r="C509" s="9" t="s">
        <v>767</v>
      </c>
      <c r="D509" s="3" t="str">
        <f>VLOOKUP(C509,Regiones!B$4:C$27,2)</f>
        <v>Pampeana</v>
      </c>
      <c r="E509" s="10"/>
      <c r="F509" s="10"/>
      <c r="G509" s="10"/>
      <c r="H509" s="10" t="s">
        <v>4</v>
      </c>
      <c r="I509" s="10" t="s">
        <v>203</v>
      </c>
      <c r="J509" s="10" t="s">
        <v>6</v>
      </c>
      <c r="K509" s="58"/>
      <c r="L509" s="11" t="s">
        <v>6</v>
      </c>
      <c r="M509" s="289">
        <v>10</v>
      </c>
      <c r="N509" s="281" t="str">
        <f t="shared" si="152"/>
        <v>F10</v>
      </c>
      <c r="O509" s="282" t="str">
        <f>VLOOKUP(N509,'Adicional - Op 1'!$A$3:$B$79,2)</f>
        <v>F</v>
      </c>
      <c r="P509" s="293" t="str">
        <f t="shared" si="153"/>
        <v>F</v>
      </c>
      <c r="Q509" s="294" t="str">
        <f t="shared" si="154"/>
        <v>F10</v>
      </c>
      <c r="R509" s="282" t="str">
        <f>IF(OR(Q509='Adicional - Op 2'!$A$6,Q509='Adicional - Op 2'!$A$7, Q509='Adicional - Op 2'!$A$8,Q509='Adicional - Op 2'!$A$9,Q509='Adicional - Op 2'!$A$10,Q509='Adicional - Op 2'!$A$11,Q509='Adicional - Op 2'!$A$12,Q509='Adicional - Op 2'!$A$13,Q509='Adicional - Op 2'!$A$14), "A", "")</f>
        <v/>
      </c>
      <c r="S509" s="282" t="str">
        <f>IF(OR(Q509='Adicional - Op 2'!$A$15,Q509='Adicional - Op 2'!$A$16,Q509='Adicional - Op 2'!$A$17,Q509='Adicional - Op 2'!$A$18,Q509='Adicional - Op 2'!$A$19,Q509='Adicional - Op 2'!$A$20,Q509='Adicional - Op 2'!$A$21,Q509='Adicional - Op 2'!$A$22,Q509='Adicional - Op 2'!$A$23,Q509='Adicional - Op 2'!$A$24,Q509='Adicional - Op 2'!$A$25,Q509='Adicional - Op 2'!$A$26,Q509='Adicional - Op 2'!$A$27,Q509='Adicional - Op 2'!$A$28,Q509='Adicional - Op 2'!$A$29,Q509='Adicional - Op 2'!$A$30),"B","")</f>
        <v/>
      </c>
      <c r="T509" s="282" t="str">
        <f>IF(OR(Q509='Adicional - Op 2'!$A$31,Q509='Adicional - Op 2'!$A$32,Q509='Adicional - Op 2'!$A$33,Q509='Adicional - Op 2'!$A$34),"C","")</f>
        <v/>
      </c>
      <c r="U509" s="282" t="str">
        <f>IF(OR(Q509='Adicional - Op 2'!$A$35,Q509='Adicional - Op 2'!$A$36,Q509='Adicional - Op 2'!$A$37),"D","")</f>
        <v/>
      </c>
      <c r="V509" s="282" t="str">
        <f>IF(OR(Q509='Adicional - Op 2'!$A$38,Q509='Adicional - Op 2'!$A$39,Q509='Adicional - Op 2'!$A$40,Q509='Adicional - Op 2'!$A$41,Q509='Adicional - Op 2'!$A$42,Q509='Adicional - Op 2'!$A$43),"E","")</f>
        <v/>
      </c>
      <c r="W509" s="282" t="str">
        <f>IF(OR(Q509='Adicional - Op 2'!$A$44,Q509='Adicional - Op 2'!$A$45),"F","")</f>
        <v>F</v>
      </c>
      <c r="X509" s="295" t="str">
        <f t="shared" si="155"/>
        <v>F</v>
      </c>
      <c r="Y509" s="296" t="str">
        <f>IF(P509=X509, "OK", MAL)</f>
        <v>OK</v>
      </c>
      <c r="Z509" s="74">
        <v>5733</v>
      </c>
      <c r="AA509" s="12">
        <v>5756</v>
      </c>
      <c r="AB509" s="12">
        <v>5177</v>
      </c>
      <c r="AC509" s="12">
        <v>4380</v>
      </c>
      <c r="AD509" s="12">
        <v>3407</v>
      </c>
      <c r="AE509" s="13">
        <v>2117</v>
      </c>
      <c r="AF509" s="70" t="str">
        <f t="shared" si="156"/>
        <v>6</v>
      </c>
      <c r="AG509" s="61" t="str">
        <f t="shared" si="157"/>
        <v>6</v>
      </c>
      <c r="AH509" s="61" t="str">
        <f t="shared" si="158"/>
        <v>6</v>
      </c>
      <c r="AI509" s="61" t="str">
        <f t="shared" si="159"/>
        <v>7</v>
      </c>
      <c r="AJ509" s="61" t="str">
        <f t="shared" si="160"/>
        <v>7</v>
      </c>
      <c r="AK509" s="62" t="str">
        <f t="shared" si="161"/>
        <v>7</v>
      </c>
      <c r="AL509" s="77">
        <f t="shared" si="162"/>
        <v>-4.4775600239028844E-2</v>
      </c>
      <c r="AM509" s="78">
        <f t="shared" si="163"/>
        <v>1.0128617146328003</v>
      </c>
      <c r="AN509" s="78">
        <f t="shared" si="164"/>
        <v>1.5957133251309268</v>
      </c>
      <c r="AO509" s="78">
        <f t="shared" si="165"/>
        <v>2.5439866485730374</v>
      </c>
      <c r="AP509" s="79">
        <f t="shared" si="166"/>
        <v>4.8733467481492685</v>
      </c>
      <c r="AQ509" s="1" t="str">
        <f t="shared" si="167"/>
        <v>Pampeana6</v>
      </c>
      <c r="AR509" s="1" t="str">
        <f t="shared" si="168"/>
        <v>Santa Fe6</v>
      </c>
      <c r="AS509" s="1" t="str">
        <f t="shared" si="169"/>
        <v>Intermedias</v>
      </c>
      <c r="AT509" s="1" t="str">
        <f t="shared" si="170"/>
        <v>Pampeana</v>
      </c>
      <c r="AU509" s="1" t="str">
        <f t="shared" si="171"/>
        <v>IntermediasPampeana</v>
      </c>
    </row>
    <row r="510" spans="1:47" x14ac:dyDescent="0.25">
      <c r="A510" s="60" t="s">
        <v>1364</v>
      </c>
      <c r="B510" s="9" t="s">
        <v>739</v>
      </c>
      <c r="C510" s="9" t="s">
        <v>767</v>
      </c>
      <c r="D510" s="3" t="str">
        <f>VLOOKUP(C510,Regiones!B$4:C$27,2)</f>
        <v>Pampeana</v>
      </c>
      <c r="E510" s="10"/>
      <c r="F510" s="10"/>
      <c r="G510" s="10"/>
      <c r="H510" s="10" t="s">
        <v>4</v>
      </c>
      <c r="I510" s="10" t="s">
        <v>203</v>
      </c>
      <c r="J510" s="10" t="s">
        <v>6</v>
      </c>
      <c r="K510" s="58"/>
      <c r="L510" s="11" t="s">
        <v>6</v>
      </c>
      <c r="M510" s="289">
        <v>10</v>
      </c>
      <c r="N510" s="281" t="str">
        <f t="shared" si="152"/>
        <v>F10</v>
      </c>
      <c r="O510" s="282" t="str">
        <f>VLOOKUP(N510,'Adicional - Op 1'!$A$3:$B$79,2)</f>
        <v>F</v>
      </c>
      <c r="P510" s="293" t="str">
        <f t="shared" si="153"/>
        <v>F</v>
      </c>
      <c r="Q510" s="294" t="str">
        <f t="shared" si="154"/>
        <v>F10</v>
      </c>
      <c r="R510" s="282" t="str">
        <f>IF(OR(Q510='Adicional - Op 2'!$A$6,Q510='Adicional - Op 2'!$A$7, Q510='Adicional - Op 2'!$A$8,Q510='Adicional - Op 2'!$A$9,Q510='Adicional - Op 2'!$A$10,Q510='Adicional - Op 2'!$A$11,Q510='Adicional - Op 2'!$A$12,Q510='Adicional - Op 2'!$A$13,Q510='Adicional - Op 2'!$A$14), "A", "")</f>
        <v/>
      </c>
      <c r="S510" s="282" t="str">
        <f>IF(OR(Q510='Adicional - Op 2'!$A$15,Q510='Adicional - Op 2'!$A$16,Q510='Adicional - Op 2'!$A$17,Q510='Adicional - Op 2'!$A$18,Q510='Adicional - Op 2'!$A$19,Q510='Adicional - Op 2'!$A$20,Q510='Adicional - Op 2'!$A$21,Q510='Adicional - Op 2'!$A$22,Q510='Adicional - Op 2'!$A$23,Q510='Adicional - Op 2'!$A$24,Q510='Adicional - Op 2'!$A$25,Q510='Adicional - Op 2'!$A$26,Q510='Adicional - Op 2'!$A$27,Q510='Adicional - Op 2'!$A$28,Q510='Adicional - Op 2'!$A$29,Q510='Adicional - Op 2'!$A$30),"B","")</f>
        <v/>
      </c>
      <c r="T510" s="282" t="str">
        <f>IF(OR(Q510='Adicional - Op 2'!$A$31,Q510='Adicional - Op 2'!$A$32,Q510='Adicional - Op 2'!$A$33,Q510='Adicional - Op 2'!$A$34),"C","")</f>
        <v/>
      </c>
      <c r="U510" s="282" t="str">
        <f>IF(OR(Q510='Adicional - Op 2'!$A$35,Q510='Adicional - Op 2'!$A$36,Q510='Adicional - Op 2'!$A$37),"D","")</f>
        <v/>
      </c>
      <c r="V510" s="282" t="str">
        <f>IF(OR(Q510='Adicional - Op 2'!$A$38,Q510='Adicional - Op 2'!$A$39,Q510='Adicional - Op 2'!$A$40,Q510='Adicional - Op 2'!$A$41,Q510='Adicional - Op 2'!$A$42,Q510='Adicional - Op 2'!$A$43),"E","")</f>
        <v/>
      </c>
      <c r="W510" s="282" t="str">
        <f>IF(OR(Q510='Adicional - Op 2'!$A$44,Q510='Adicional - Op 2'!$A$45),"F","")</f>
        <v>F</v>
      </c>
      <c r="X510" s="295" t="str">
        <f t="shared" si="155"/>
        <v>F</v>
      </c>
      <c r="Y510" s="296" t="str">
        <f>IF(P510=X510, "OK", MAL)</f>
        <v>OK</v>
      </c>
      <c r="Z510" s="74">
        <v>5726</v>
      </c>
      <c r="AA510" s="12">
        <v>4112</v>
      </c>
      <c r="AB510" s="12">
        <v>2822</v>
      </c>
      <c r="AC510" s="12">
        <v>2068</v>
      </c>
      <c r="AD510" s="12">
        <v>1367</v>
      </c>
      <c r="AE510" s="13">
        <v>1998</v>
      </c>
      <c r="AF510" s="70" t="str">
        <f t="shared" si="156"/>
        <v>6</v>
      </c>
      <c r="AG510" s="61" t="str">
        <f t="shared" si="157"/>
        <v>7</v>
      </c>
      <c r="AH510" s="61" t="str">
        <f t="shared" si="158"/>
        <v>7</v>
      </c>
      <c r="AI510" s="61" t="str">
        <f t="shared" si="159"/>
        <v>7</v>
      </c>
      <c r="AJ510" s="61" t="str">
        <f t="shared" si="160"/>
        <v>7</v>
      </c>
      <c r="AK510" s="62" t="str">
        <f t="shared" si="161"/>
        <v>7</v>
      </c>
      <c r="AL510" s="77">
        <f t="shared" si="162"/>
        <v>3.7731056179110869</v>
      </c>
      <c r="AM510" s="78">
        <f t="shared" si="163"/>
        <v>3.6433528813158116</v>
      </c>
      <c r="AN510" s="78">
        <f t="shared" si="164"/>
        <v>2.9875446307599298</v>
      </c>
      <c r="AO510" s="78">
        <f t="shared" si="165"/>
        <v>4.2265114935491308</v>
      </c>
      <c r="AP510" s="79">
        <f t="shared" si="166"/>
        <v>-3.7241629772889202</v>
      </c>
      <c r="AQ510" s="1" t="str">
        <f t="shared" si="167"/>
        <v>Pampeana6</v>
      </c>
      <c r="AR510" s="1" t="str">
        <f t="shared" si="168"/>
        <v>Santa Fe6</v>
      </c>
      <c r="AS510" s="1" t="str">
        <f t="shared" si="169"/>
        <v>Intermedias</v>
      </c>
      <c r="AT510" s="1" t="str">
        <f t="shared" si="170"/>
        <v>Pampeana</v>
      </c>
      <c r="AU510" s="1" t="str">
        <f t="shared" si="171"/>
        <v>IntermediasPampeana</v>
      </c>
    </row>
    <row r="511" spans="1:47" x14ac:dyDescent="0.25">
      <c r="A511" s="60" t="s">
        <v>184</v>
      </c>
      <c r="B511" s="9" t="s">
        <v>512</v>
      </c>
      <c r="C511" s="9" t="s">
        <v>506</v>
      </c>
      <c r="D511" s="3" t="str">
        <f>VLOOKUP(C511,Regiones!B$4:C$27,2)</f>
        <v>Noroeste</v>
      </c>
      <c r="E511" s="10"/>
      <c r="F511" s="10"/>
      <c r="G511" s="10"/>
      <c r="H511" s="10" t="s">
        <v>4</v>
      </c>
      <c r="I511" s="10" t="s">
        <v>203</v>
      </c>
      <c r="J511" s="10" t="s">
        <v>21</v>
      </c>
      <c r="K511" s="58"/>
      <c r="L511" s="11" t="s">
        <v>21</v>
      </c>
      <c r="M511" s="289">
        <v>10</v>
      </c>
      <c r="N511" s="281" t="str">
        <f t="shared" si="152"/>
        <v>C10</v>
      </c>
      <c r="O511" s="282" t="str">
        <f>VLOOKUP(N511,'Adicional - Op 1'!$A$3:$B$79,2)</f>
        <v>C</v>
      </c>
      <c r="P511" s="293" t="str">
        <f t="shared" si="153"/>
        <v>C</v>
      </c>
      <c r="Q511" s="294" t="str">
        <f t="shared" si="154"/>
        <v>C10</v>
      </c>
      <c r="R511" s="282" t="str">
        <f>IF(OR(Q511='Adicional - Op 2'!$A$6,Q511='Adicional - Op 2'!$A$7, Q511='Adicional - Op 2'!$A$8,Q511='Adicional - Op 2'!$A$9,Q511='Adicional - Op 2'!$A$10,Q511='Adicional - Op 2'!$A$11,Q511='Adicional - Op 2'!$A$12,Q511='Adicional - Op 2'!$A$13,Q511='Adicional - Op 2'!$A$14), "A", "")</f>
        <v/>
      </c>
      <c r="S511" s="282" t="str">
        <f>IF(OR(Q511='Adicional - Op 2'!$A$15,Q511='Adicional - Op 2'!$A$16,Q511='Adicional - Op 2'!$A$17,Q511='Adicional - Op 2'!$A$18,Q511='Adicional - Op 2'!$A$19,Q511='Adicional - Op 2'!$A$20,Q511='Adicional - Op 2'!$A$21,Q511='Adicional - Op 2'!$A$22,Q511='Adicional - Op 2'!$A$23,Q511='Adicional - Op 2'!$A$24,Q511='Adicional - Op 2'!$A$25,Q511='Adicional - Op 2'!$A$26,Q511='Adicional - Op 2'!$A$27,Q511='Adicional - Op 2'!$A$28,Q511='Adicional - Op 2'!$A$29,Q511='Adicional - Op 2'!$A$30),"B","")</f>
        <v/>
      </c>
      <c r="T511" s="282" t="str">
        <f>IF(OR(Q511='Adicional - Op 2'!$A$31,Q511='Adicional - Op 2'!$A$32,Q511='Adicional - Op 2'!$A$33,Q511='Adicional - Op 2'!$A$34),"C","")</f>
        <v>C</v>
      </c>
      <c r="U511" s="282" t="str">
        <f>IF(OR(Q511='Adicional - Op 2'!$A$35,Q511='Adicional - Op 2'!$A$36,Q511='Adicional - Op 2'!$A$37),"D","")</f>
        <v/>
      </c>
      <c r="V511" s="282" t="str">
        <f>IF(OR(Q511='Adicional - Op 2'!$A$38,Q511='Adicional - Op 2'!$A$39,Q511='Adicional - Op 2'!$A$40,Q511='Adicional - Op 2'!$A$41,Q511='Adicional - Op 2'!$A$42,Q511='Adicional - Op 2'!$A$43),"E","")</f>
        <v/>
      </c>
      <c r="W511" s="282" t="str">
        <f>IF(OR(Q511='Adicional - Op 2'!$A$44,Q511='Adicional - Op 2'!$A$45),"F","")</f>
        <v/>
      </c>
      <c r="X511" s="295" t="str">
        <f t="shared" si="155"/>
        <v>C</v>
      </c>
      <c r="Y511" s="296" t="str">
        <f>IF(P511=X511, "OK", MAL)</f>
        <v>OK</v>
      </c>
      <c r="Z511" s="74">
        <v>5704</v>
      </c>
      <c r="AA511" s="12">
        <v>4929</v>
      </c>
      <c r="AB511" s="12">
        <v>3994</v>
      </c>
      <c r="AC511" s="12">
        <v>3551</v>
      </c>
      <c r="AD511" s="12">
        <v>2734</v>
      </c>
      <c r="AE511" s="13">
        <v>1972</v>
      </c>
      <c r="AF511" s="70" t="str">
        <f t="shared" si="156"/>
        <v>6</v>
      </c>
      <c r="AG511" s="61" t="str">
        <f t="shared" si="157"/>
        <v>7</v>
      </c>
      <c r="AH511" s="61" t="str">
        <f t="shared" si="158"/>
        <v>7</v>
      </c>
      <c r="AI511" s="61" t="str">
        <f t="shared" si="159"/>
        <v>7</v>
      </c>
      <c r="AJ511" s="61" t="str">
        <f t="shared" si="160"/>
        <v>7</v>
      </c>
      <c r="AK511" s="62" t="str">
        <f t="shared" si="161"/>
        <v>7</v>
      </c>
      <c r="AL511" s="77">
        <f t="shared" si="162"/>
        <v>1.6468765261577656</v>
      </c>
      <c r="AM511" s="78">
        <f t="shared" si="163"/>
        <v>2.0195801932113522</v>
      </c>
      <c r="AN511" s="78">
        <f t="shared" si="164"/>
        <v>1.1195154683853967</v>
      </c>
      <c r="AO511" s="78">
        <f t="shared" si="165"/>
        <v>2.6491166071133958</v>
      </c>
      <c r="AP511" s="79">
        <f t="shared" si="166"/>
        <v>3.3211330105105921</v>
      </c>
      <c r="AQ511" s="1" t="str">
        <f t="shared" si="167"/>
        <v>Noroeste6</v>
      </c>
      <c r="AR511" s="1" t="str">
        <f t="shared" si="168"/>
        <v>Tucumán6</v>
      </c>
      <c r="AS511" s="1" t="str">
        <f t="shared" si="169"/>
        <v>Intermedias</v>
      </c>
      <c r="AT511" s="1" t="str">
        <f t="shared" si="170"/>
        <v>Resto Extra Pampeana</v>
      </c>
      <c r="AU511" s="1" t="str">
        <f t="shared" si="171"/>
        <v>IntermediasResto Extra Pampeana</v>
      </c>
    </row>
    <row r="512" spans="1:47" x14ac:dyDescent="0.25">
      <c r="A512" s="5" t="s">
        <v>543</v>
      </c>
      <c r="B512" s="6" t="s">
        <v>544</v>
      </c>
      <c r="C512" s="6" t="s">
        <v>532</v>
      </c>
      <c r="D512" s="3" t="str">
        <f>VLOOKUP(C512,Regiones!B$4:C$27,2)</f>
        <v>Pampeana</v>
      </c>
      <c r="E512" s="16"/>
      <c r="F512" s="16"/>
      <c r="G512" s="16"/>
      <c r="H512" s="16" t="s">
        <v>4</v>
      </c>
      <c r="I512" s="16" t="s">
        <v>203</v>
      </c>
      <c r="J512" s="16" t="s">
        <v>6</v>
      </c>
      <c r="K512" s="58"/>
      <c r="L512" s="4" t="s">
        <v>6</v>
      </c>
      <c r="M512" s="289">
        <v>10</v>
      </c>
      <c r="N512" s="281" t="str">
        <f t="shared" si="152"/>
        <v>F10</v>
      </c>
      <c r="O512" s="282" t="str">
        <f>VLOOKUP(N512,'Adicional - Op 1'!$A$3:$B$79,2)</f>
        <v>F</v>
      </c>
      <c r="P512" s="293" t="str">
        <f t="shared" si="153"/>
        <v>F</v>
      </c>
      <c r="Q512" s="294" t="str">
        <f t="shared" si="154"/>
        <v>F10</v>
      </c>
      <c r="R512" s="282" t="str">
        <f>IF(OR(Q512='Adicional - Op 2'!$A$6,Q512='Adicional - Op 2'!$A$7, Q512='Adicional - Op 2'!$A$8,Q512='Adicional - Op 2'!$A$9,Q512='Adicional - Op 2'!$A$10,Q512='Adicional - Op 2'!$A$11,Q512='Adicional - Op 2'!$A$12,Q512='Adicional - Op 2'!$A$13,Q512='Adicional - Op 2'!$A$14), "A", "")</f>
        <v/>
      </c>
      <c r="S512" s="282" t="str">
        <f>IF(OR(Q512='Adicional - Op 2'!$A$15,Q512='Adicional - Op 2'!$A$16,Q512='Adicional - Op 2'!$A$17,Q512='Adicional - Op 2'!$A$18,Q512='Adicional - Op 2'!$A$19,Q512='Adicional - Op 2'!$A$20,Q512='Adicional - Op 2'!$A$21,Q512='Adicional - Op 2'!$A$22,Q512='Adicional - Op 2'!$A$23,Q512='Adicional - Op 2'!$A$24,Q512='Adicional - Op 2'!$A$25,Q512='Adicional - Op 2'!$A$26,Q512='Adicional - Op 2'!$A$27,Q512='Adicional - Op 2'!$A$28,Q512='Adicional - Op 2'!$A$29,Q512='Adicional - Op 2'!$A$30),"B","")</f>
        <v/>
      </c>
      <c r="T512" s="282" t="str">
        <f>IF(OR(Q512='Adicional - Op 2'!$A$31,Q512='Adicional - Op 2'!$A$32,Q512='Adicional - Op 2'!$A$33,Q512='Adicional - Op 2'!$A$34),"C","")</f>
        <v/>
      </c>
      <c r="U512" s="282" t="str">
        <f>IF(OR(Q512='Adicional - Op 2'!$A$35,Q512='Adicional - Op 2'!$A$36,Q512='Adicional - Op 2'!$A$37),"D","")</f>
        <v/>
      </c>
      <c r="V512" s="282" t="str">
        <f>IF(OR(Q512='Adicional - Op 2'!$A$38,Q512='Adicional - Op 2'!$A$39,Q512='Adicional - Op 2'!$A$40,Q512='Adicional - Op 2'!$A$41,Q512='Adicional - Op 2'!$A$42,Q512='Adicional - Op 2'!$A$43),"E","")</f>
        <v/>
      </c>
      <c r="W512" s="282" t="str">
        <f>IF(OR(Q512='Adicional - Op 2'!$A$44,Q512='Adicional - Op 2'!$A$45),"F","")</f>
        <v>F</v>
      </c>
      <c r="X512" s="295" t="str">
        <f t="shared" si="155"/>
        <v>F</v>
      </c>
      <c r="Y512" s="296" t="str">
        <f>IF(P512=X512, "OK", MAL)</f>
        <v>OK</v>
      </c>
      <c r="Z512" s="73">
        <v>5703</v>
      </c>
      <c r="AA512" s="17">
        <v>5517</v>
      </c>
      <c r="AB512" s="17">
        <v>4764</v>
      </c>
      <c r="AC512" s="17">
        <v>3895</v>
      </c>
      <c r="AD512" s="17">
        <v>3184</v>
      </c>
      <c r="AE512" s="20">
        <v>2540</v>
      </c>
      <c r="AF512" s="70" t="str">
        <f t="shared" si="156"/>
        <v>6</v>
      </c>
      <c r="AG512" s="61" t="str">
        <f t="shared" si="157"/>
        <v>6</v>
      </c>
      <c r="AH512" s="61" t="str">
        <f t="shared" si="158"/>
        <v>7</v>
      </c>
      <c r="AI512" s="61" t="str">
        <f t="shared" si="159"/>
        <v>7</v>
      </c>
      <c r="AJ512" s="61" t="str">
        <f t="shared" si="160"/>
        <v>7</v>
      </c>
      <c r="AK512" s="62" t="str">
        <f t="shared" si="161"/>
        <v>7</v>
      </c>
      <c r="AL512" s="77">
        <f t="shared" si="162"/>
        <v>0.37158484421170973</v>
      </c>
      <c r="AM512" s="78">
        <f t="shared" si="163"/>
        <v>1.4047040321630546</v>
      </c>
      <c r="AN512" s="78">
        <f t="shared" si="164"/>
        <v>1.9254419643252529</v>
      </c>
      <c r="AO512" s="78">
        <f t="shared" si="165"/>
        <v>2.0360035641678449</v>
      </c>
      <c r="AP512" s="79">
        <f t="shared" si="166"/>
        <v>2.2854674480424308</v>
      </c>
      <c r="AQ512" s="1" t="str">
        <f t="shared" si="167"/>
        <v>Pampeana6</v>
      </c>
      <c r="AR512" s="1" t="str">
        <f t="shared" si="168"/>
        <v>La Pampa6</v>
      </c>
      <c r="AS512" s="1" t="str">
        <f t="shared" si="169"/>
        <v>Intermedias</v>
      </c>
      <c r="AT512" s="1" t="str">
        <f t="shared" si="170"/>
        <v>Pampeana</v>
      </c>
      <c r="AU512" s="1" t="str">
        <f t="shared" si="171"/>
        <v>IntermediasPampeana</v>
      </c>
    </row>
    <row r="513" spans="1:47" x14ac:dyDescent="0.25">
      <c r="A513" s="60" t="s">
        <v>236</v>
      </c>
      <c r="B513" s="9" t="s">
        <v>237</v>
      </c>
      <c r="C513" s="9" t="s">
        <v>199</v>
      </c>
      <c r="D513" s="3" t="str">
        <f>VLOOKUP(C513,Regiones!B$4:C$27,2)</f>
        <v>Noreste</v>
      </c>
      <c r="E513" s="10"/>
      <c r="F513" s="10"/>
      <c r="G513" s="10"/>
      <c r="H513" s="10" t="s">
        <v>4</v>
      </c>
      <c r="I513" s="10" t="s">
        <v>203</v>
      </c>
      <c r="J513" s="10" t="s">
        <v>6</v>
      </c>
      <c r="K513" s="58"/>
      <c r="L513" s="11" t="s">
        <v>6</v>
      </c>
      <c r="M513" s="289">
        <v>10</v>
      </c>
      <c r="N513" s="281" t="str">
        <f t="shared" si="152"/>
        <v>F10</v>
      </c>
      <c r="O513" s="282" t="str">
        <f>VLOOKUP(N513,'Adicional - Op 1'!$A$3:$B$79,2)</f>
        <v>F</v>
      </c>
      <c r="P513" s="293" t="str">
        <f t="shared" si="153"/>
        <v>F</v>
      </c>
      <c r="Q513" s="294" t="str">
        <f t="shared" si="154"/>
        <v>F10</v>
      </c>
      <c r="R513" s="282" t="str">
        <f>IF(OR(Q513='Adicional - Op 2'!$A$6,Q513='Adicional - Op 2'!$A$7, Q513='Adicional - Op 2'!$A$8,Q513='Adicional - Op 2'!$A$9,Q513='Adicional - Op 2'!$A$10,Q513='Adicional - Op 2'!$A$11,Q513='Adicional - Op 2'!$A$12,Q513='Adicional - Op 2'!$A$13,Q513='Adicional - Op 2'!$A$14), "A", "")</f>
        <v/>
      </c>
      <c r="S513" s="282" t="str">
        <f>IF(OR(Q513='Adicional - Op 2'!$A$15,Q513='Adicional - Op 2'!$A$16,Q513='Adicional - Op 2'!$A$17,Q513='Adicional - Op 2'!$A$18,Q513='Adicional - Op 2'!$A$19,Q513='Adicional - Op 2'!$A$20,Q513='Adicional - Op 2'!$A$21,Q513='Adicional - Op 2'!$A$22,Q513='Adicional - Op 2'!$A$23,Q513='Adicional - Op 2'!$A$24,Q513='Adicional - Op 2'!$A$25,Q513='Adicional - Op 2'!$A$26,Q513='Adicional - Op 2'!$A$27,Q513='Adicional - Op 2'!$A$28,Q513='Adicional - Op 2'!$A$29,Q513='Adicional - Op 2'!$A$30),"B","")</f>
        <v/>
      </c>
      <c r="T513" s="282" t="str">
        <f>IF(OR(Q513='Adicional - Op 2'!$A$31,Q513='Adicional - Op 2'!$A$32,Q513='Adicional - Op 2'!$A$33,Q513='Adicional - Op 2'!$A$34),"C","")</f>
        <v/>
      </c>
      <c r="U513" s="282" t="str">
        <f>IF(OR(Q513='Adicional - Op 2'!$A$35,Q513='Adicional - Op 2'!$A$36,Q513='Adicional - Op 2'!$A$37),"D","")</f>
        <v/>
      </c>
      <c r="V513" s="282" t="str">
        <f>IF(OR(Q513='Adicional - Op 2'!$A$38,Q513='Adicional - Op 2'!$A$39,Q513='Adicional - Op 2'!$A$40,Q513='Adicional - Op 2'!$A$41,Q513='Adicional - Op 2'!$A$42,Q513='Adicional - Op 2'!$A$43),"E","")</f>
        <v/>
      </c>
      <c r="W513" s="282" t="str">
        <f>IF(OR(Q513='Adicional - Op 2'!$A$44,Q513='Adicional - Op 2'!$A$45),"F","")</f>
        <v>F</v>
      </c>
      <c r="X513" s="295" t="str">
        <f t="shared" si="155"/>
        <v>F</v>
      </c>
      <c r="Y513" s="296" t="str">
        <f>IF(P513=X513, "OK", MAL)</f>
        <v>OK</v>
      </c>
      <c r="Z513" s="74">
        <v>5701</v>
      </c>
      <c r="AA513" s="12">
        <v>4591</v>
      </c>
      <c r="AB513" s="12">
        <v>2388</v>
      </c>
      <c r="AC513" s="12">
        <v>1791</v>
      </c>
      <c r="AD513" s="12">
        <v>1173</v>
      </c>
      <c r="AE513" s="13">
        <v>1711</v>
      </c>
      <c r="AF513" s="70" t="str">
        <f t="shared" si="156"/>
        <v>6</v>
      </c>
      <c r="AG513" s="61" t="str">
        <f t="shared" si="157"/>
        <v>7</v>
      </c>
      <c r="AH513" s="61" t="str">
        <f t="shared" si="158"/>
        <v>7</v>
      </c>
      <c r="AI513" s="61" t="str">
        <f t="shared" si="159"/>
        <v>7</v>
      </c>
      <c r="AJ513" s="61" t="str">
        <f t="shared" si="160"/>
        <v>7</v>
      </c>
      <c r="AK513" s="62" t="str">
        <f t="shared" si="161"/>
        <v>7</v>
      </c>
      <c r="AL513" s="77">
        <f t="shared" si="162"/>
        <v>2.4517627033278653</v>
      </c>
      <c r="AM513" s="78">
        <f t="shared" si="163"/>
        <v>6.4104114991813486</v>
      </c>
      <c r="AN513" s="78">
        <f t="shared" si="164"/>
        <v>2.7617093492508413</v>
      </c>
      <c r="AO513" s="78">
        <f t="shared" si="165"/>
        <v>4.3229255024776911</v>
      </c>
      <c r="AP513" s="79">
        <f t="shared" si="166"/>
        <v>-3.7047643568873885</v>
      </c>
      <c r="AQ513" s="1" t="str">
        <f t="shared" si="167"/>
        <v>Noreste6</v>
      </c>
      <c r="AR513" s="1" t="str">
        <f t="shared" si="168"/>
        <v>Chaco6</v>
      </c>
      <c r="AS513" s="1" t="str">
        <f t="shared" si="169"/>
        <v>Intermedias</v>
      </c>
      <c r="AT513" s="1" t="str">
        <f t="shared" si="170"/>
        <v>Resto Extra Pampeana</v>
      </c>
      <c r="AU513" s="1" t="str">
        <f t="shared" si="171"/>
        <v>IntermediasResto Extra Pampeana</v>
      </c>
    </row>
    <row r="514" spans="1:47" x14ac:dyDescent="0.25">
      <c r="A514" s="21" t="s">
        <v>336</v>
      </c>
      <c r="B514" s="18" t="s">
        <v>295</v>
      </c>
      <c r="C514" s="18" t="s">
        <v>276</v>
      </c>
      <c r="D514" s="3" t="str">
        <f>VLOOKUP(C514,Regiones!B$4:C$27,2)</f>
        <v>Centro</v>
      </c>
      <c r="E514" s="19"/>
      <c r="F514" s="19"/>
      <c r="G514" s="19"/>
      <c r="H514" s="19" t="s">
        <v>4</v>
      </c>
      <c r="I514" s="19" t="s">
        <v>203</v>
      </c>
      <c r="J514" s="19" t="s">
        <v>6</v>
      </c>
      <c r="K514" s="58"/>
      <c r="L514" s="52" t="s">
        <v>6</v>
      </c>
      <c r="M514" s="289">
        <v>10</v>
      </c>
      <c r="N514" s="281" t="str">
        <f t="shared" ref="N514:N577" si="172">CONCATENATE(L514,M514)</f>
        <v>F10</v>
      </c>
      <c r="O514" s="282" t="str">
        <f>VLOOKUP(N514,'Adicional - Op 1'!$A$3:$B$79,2)</f>
        <v>F</v>
      </c>
      <c r="P514" s="293" t="str">
        <f t="shared" ref="P514:P577" si="173">IF(O514=0, "", O514)</f>
        <v>F</v>
      </c>
      <c r="Q514" s="294" t="str">
        <f t="shared" ref="Q514:Q577" si="174">CONCATENATE(L514,M514)</f>
        <v>F10</v>
      </c>
      <c r="R514" s="282" t="str">
        <f>IF(OR(Q514='Adicional - Op 2'!$A$6,Q514='Adicional - Op 2'!$A$7, Q514='Adicional - Op 2'!$A$8,Q514='Adicional - Op 2'!$A$9,Q514='Adicional - Op 2'!$A$10,Q514='Adicional - Op 2'!$A$11,Q514='Adicional - Op 2'!$A$12,Q514='Adicional - Op 2'!$A$13,Q514='Adicional - Op 2'!$A$14), "A", "")</f>
        <v/>
      </c>
      <c r="S514" s="282" t="str">
        <f>IF(OR(Q514='Adicional - Op 2'!$A$15,Q514='Adicional - Op 2'!$A$16,Q514='Adicional - Op 2'!$A$17,Q514='Adicional - Op 2'!$A$18,Q514='Adicional - Op 2'!$A$19,Q514='Adicional - Op 2'!$A$20,Q514='Adicional - Op 2'!$A$21,Q514='Adicional - Op 2'!$A$22,Q514='Adicional - Op 2'!$A$23,Q514='Adicional - Op 2'!$A$24,Q514='Adicional - Op 2'!$A$25,Q514='Adicional - Op 2'!$A$26,Q514='Adicional - Op 2'!$A$27,Q514='Adicional - Op 2'!$A$28,Q514='Adicional - Op 2'!$A$29,Q514='Adicional - Op 2'!$A$30),"B","")</f>
        <v/>
      </c>
      <c r="T514" s="282" t="str">
        <f>IF(OR(Q514='Adicional - Op 2'!$A$31,Q514='Adicional - Op 2'!$A$32,Q514='Adicional - Op 2'!$A$33,Q514='Adicional - Op 2'!$A$34),"C","")</f>
        <v/>
      </c>
      <c r="U514" s="282" t="str">
        <f>IF(OR(Q514='Adicional - Op 2'!$A$35,Q514='Adicional - Op 2'!$A$36,Q514='Adicional - Op 2'!$A$37),"D","")</f>
        <v/>
      </c>
      <c r="V514" s="282" t="str">
        <f>IF(OR(Q514='Adicional - Op 2'!$A$38,Q514='Adicional - Op 2'!$A$39,Q514='Adicional - Op 2'!$A$40,Q514='Adicional - Op 2'!$A$41,Q514='Adicional - Op 2'!$A$42,Q514='Adicional - Op 2'!$A$43),"E","")</f>
        <v/>
      </c>
      <c r="W514" s="282" t="str">
        <f>IF(OR(Q514='Adicional - Op 2'!$A$44,Q514='Adicional - Op 2'!$A$45),"F","")</f>
        <v>F</v>
      </c>
      <c r="X514" s="295" t="str">
        <f t="shared" ref="X514:X577" si="175">CONCATENATE(R514,S514,T514,U514,V514,W514)</f>
        <v>F</v>
      </c>
      <c r="Y514" s="296" t="str">
        <f>IF(P514=X514, "OK", MAL)</f>
        <v>OK</v>
      </c>
      <c r="Z514" s="73">
        <v>5697</v>
      </c>
      <c r="AA514" s="17">
        <v>5492</v>
      </c>
      <c r="AB514" s="17">
        <v>4943</v>
      </c>
      <c r="AC514" s="17">
        <v>4237</v>
      </c>
      <c r="AD514" s="17">
        <v>3915</v>
      </c>
      <c r="AE514" s="20">
        <v>3050</v>
      </c>
      <c r="AF514" s="70" t="str">
        <f t="shared" si="156"/>
        <v>6</v>
      </c>
      <c r="AG514" s="61" t="str">
        <f t="shared" si="157"/>
        <v>6</v>
      </c>
      <c r="AH514" s="61" t="str">
        <f t="shared" si="158"/>
        <v>7</v>
      </c>
      <c r="AI514" s="61" t="str">
        <f t="shared" si="159"/>
        <v>7</v>
      </c>
      <c r="AJ514" s="61" t="str">
        <f t="shared" si="160"/>
        <v>7</v>
      </c>
      <c r="AK514" s="62" t="str">
        <f t="shared" si="161"/>
        <v>7</v>
      </c>
      <c r="AL514" s="77">
        <f t="shared" si="162"/>
        <v>0.41076564082117895</v>
      </c>
      <c r="AM514" s="78">
        <f t="shared" si="163"/>
        <v>1.0061693779164242</v>
      </c>
      <c r="AN514" s="78">
        <f t="shared" si="164"/>
        <v>1.4701427726354073</v>
      </c>
      <c r="AO514" s="78">
        <f t="shared" si="165"/>
        <v>0.79353334019355226</v>
      </c>
      <c r="AP514" s="79">
        <f t="shared" si="166"/>
        <v>2.5281669019318262</v>
      </c>
      <c r="AQ514" s="1" t="str">
        <f t="shared" si="167"/>
        <v>Centro6</v>
      </c>
      <c r="AR514" s="1" t="str">
        <f t="shared" si="168"/>
        <v>Córdoba6</v>
      </c>
      <c r="AS514" s="1" t="str">
        <f t="shared" si="169"/>
        <v>Intermedias</v>
      </c>
      <c r="AT514" s="1" t="str">
        <f t="shared" si="170"/>
        <v>Resto Extra Pampeana</v>
      </c>
      <c r="AU514" s="1" t="str">
        <f t="shared" si="171"/>
        <v>IntermediasResto Extra Pampeana</v>
      </c>
    </row>
    <row r="515" spans="1:47" x14ac:dyDescent="0.25">
      <c r="A515" s="21" t="s">
        <v>337</v>
      </c>
      <c r="B515" s="18" t="s">
        <v>288</v>
      </c>
      <c r="C515" s="18" t="s">
        <v>276</v>
      </c>
      <c r="D515" s="3" t="str">
        <f>VLOOKUP(C515,Regiones!B$4:C$27,2)</f>
        <v>Centro</v>
      </c>
      <c r="E515" s="19"/>
      <c r="F515" s="19"/>
      <c r="G515" s="19"/>
      <c r="H515" s="19" t="s">
        <v>4</v>
      </c>
      <c r="I515" s="19" t="s">
        <v>203</v>
      </c>
      <c r="J515" s="19" t="s">
        <v>6</v>
      </c>
      <c r="K515" s="58"/>
      <c r="L515" s="52" t="s">
        <v>6</v>
      </c>
      <c r="M515" s="289">
        <v>10</v>
      </c>
      <c r="N515" s="281" t="str">
        <f t="shared" si="172"/>
        <v>F10</v>
      </c>
      <c r="O515" s="282" t="str">
        <f>VLOOKUP(N515,'Adicional - Op 1'!$A$3:$B$79,2)</f>
        <v>F</v>
      </c>
      <c r="P515" s="293" t="str">
        <f t="shared" si="173"/>
        <v>F</v>
      </c>
      <c r="Q515" s="294" t="str">
        <f t="shared" si="174"/>
        <v>F10</v>
      </c>
      <c r="R515" s="282" t="str">
        <f>IF(OR(Q515='Adicional - Op 2'!$A$6,Q515='Adicional - Op 2'!$A$7, Q515='Adicional - Op 2'!$A$8,Q515='Adicional - Op 2'!$A$9,Q515='Adicional - Op 2'!$A$10,Q515='Adicional - Op 2'!$A$11,Q515='Adicional - Op 2'!$A$12,Q515='Adicional - Op 2'!$A$13,Q515='Adicional - Op 2'!$A$14), "A", "")</f>
        <v/>
      </c>
      <c r="S515" s="282" t="str">
        <f>IF(OR(Q515='Adicional - Op 2'!$A$15,Q515='Adicional - Op 2'!$A$16,Q515='Adicional - Op 2'!$A$17,Q515='Adicional - Op 2'!$A$18,Q515='Adicional - Op 2'!$A$19,Q515='Adicional - Op 2'!$A$20,Q515='Adicional - Op 2'!$A$21,Q515='Adicional - Op 2'!$A$22,Q515='Adicional - Op 2'!$A$23,Q515='Adicional - Op 2'!$A$24,Q515='Adicional - Op 2'!$A$25,Q515='Adicional - Op 2'!$A$26,Q515='Adicional - Op 2'!$A$27,Q515='Adicional - Op 2'!$A$28,Q515='Adicional - Op 2'!$A$29,Q515='Adicional - Op 2'!$A$30),"B","")</f>
        <v/>
      </c>
      <c r="T515" s="282" t="str">
        <f>IF(OR(Q515='Adicional - Op 2'!$A$31,Q515='Adicional - Op 2'!$A$32,Q515='Adicional - Op 2'!$A$33,Q515='Adicional - Op 2'!$A$34),"C","")</f>
        <v/>
      </c>
      <c r="U515" s="282" t="str">
        <f>IF(OR(Q515='Adicional - Op 2'!$A$35,Q515='Adicional - Op 2'!$A$36,Q515='Adicional - Op 2'!$A$37),"D","")</f>
        <v/>
      </c>
      <c r="V515" s="282" t="str">
        <f>IF(OR(Q515='Adicional - Op 2'!$A$38,Q515='Adicional - Op 2'!$A$39,Q515='Adicional - Op 2'!$A$40,Q515='Adicional - Op 2'!$A$41,Q515='Adicional - Op 2'!$A$42,Q515='Adicional - Op 2'!$A$43),"E","")</f>
        <v/>
      </c>
      <c r="W515" s="282" t="str">
        <f>IF(OR(Q515='Adicional - Op 2'!$A$44,Q515='Adicional - Op 2'!$A$45),"F","")</f>
        <v>F</v>
      </c>
      <c r="X515" s="295" t="str">
        <f t="shared" si="175"/>
        <v>F</v>
      </c>
      <c r="Y515" s="296" t="str">
        <f>IF(P515=X515, "OK", MAL)</f>
        <v>OK</v>
      </c>
      <c r="Z515" s="73">
        <v>5680</v>
      </c>
      <c r="AA515" s="17">
        <v>5429</v>
      </c>
      <c r="AB515" s="17">
        <v>4593</v>
      </c>
      <c r="AC515" s="17">
        <v>4138</v>
      </c>
      <c r="AD515" s="17">
        <v>3270</v>
      </c>
      <c r="AE515" s="20">
        <v>2499</v>
      </c>
      <c r="AF515" s="70" t="str">
        <f t="shared" si="156"/>
        <v>6</v>
      </c>
      <c r="AG515" s="61" t="str">
        <f t="shared" si="157"/>
        <v>6</v>
      </c>
      <c r="AH515" s="61" t="str">
        <f t="shared" si="158"/>
        <v>7</v>
      </c>
      <c r="AI515" s="61" t="str">
        <f t="shared" si="159"/>
        <v>7</v>
      </c>
      <c r="AJ515" s="61" t="str">
        <f t="shared" si="160"/>
        <v>7</v>
      </c>
      <c r="AK515" s="62" t="str">
        <f t="shared" si="161"/>
        <v>7</v>
      </c>
      <c r="AL515" s="77">
        <f t="shared" si="162"/>
        <v>0.50683127225580982</v>
      </c>
      <c r="AM515" s="78">
        <f t="shared" si="163"/>
        <v>1.6022591422149797</v>
      </c>
      <c r="AN515" s="78">
        <f t="shared" si="164"/>
        <v>0.99278231787921312</v>
      </c>
      <c r="AO515" s="78">
        <f t="shared" si="165"/>
        <v>2.3821565961298008</v>
      </c>
      <c r="AP515" s="79">
        <f t="shared" si="166"/>
        <v>2.7254730008996435</v>
      </c>
      <c r="AQ515" s="1" t="str">
        <f t="shared" si="167"/>
        <v>Centro6</v>
      </c>
      <c r="AR515" s="1" t="str">
        <f t="shared" si="168"/>
        <v>Córdoba6</v>
      </c>
      <c r="AS515" s="1" t="str">
        <f t="shared" si="169"/>
        <v>Intermedias</v>
      </c>
      <c r="AT515" s="1" t="str">
        <f t="shared" si="170"/>
        <v>Resto Extra Pampeana</v>
      </c>
      <c r="AU515" s="1" t="str">
        <f t="shared" si="171"/>
        <v>IntermediasResto Extra Pampeana</v>
      </c>
    </row>
    <row r="516" spans="1:47" x14ac:dyDescent="0.25">
      <c r="A516" s="5" t="s">
        <v>1329</v>
      </c>
      <c r="B516" s="6" t="s">
        <v>690</v>
      </c>
      <c r="C516" s="6" t="s">
        <v>687</v>
      </c>
      <c r="D516" s="3" t="str">
        <f>VLOOKUP(C516,Regiones!B$4:C$27,2)</f>
        <v>Noroeste</v>
      </c>
      <c r="E516" s="16"/>
      <c r="F516" s="16"/>
      <c r="G516" s="16"/>
      <c r="H516" s="16" t="s">
        <v>4</v>
      </c>
      <c r="I516" s="16" t="s">
        <v>203</v>
      </c>
      <c r="J516" s="16" t="s">
        <v>6</v>
      </c>
      <c r="K516" s="58"/>
      <c r="L516" s="4" t="s">
        <v>6</v>
      </c>
      <c r="M516" s="289">
        <v>10</v>
      </c>
      <c r="N516" s="281" t="str">
        <f t="shared" si="172"/>
        <v>F10</v>
      </c>
      <c r="O516" s="282" t="str">
        <f>VLOOKUP(N516,'Adicional - Op 1'!$A$3:$B$79,2)</f>
        <v>F</v>
      </c>
      <c r="P516" s="293" t="str">
        <f t="shared" si="173"/>
        <v>F</v>
      </c>
      <c r="Q516" s="294" t="str">
        <f t="shared" si="174"/>
        <v>F10</v>
      </c>
      <c r="R516" s="282" t="str">
        <f>IF(OR(Q516='Adicional - Op 2'!$A$6,Q516='Adicional - Op 2'!$A$7, Q516='Adicional - Op 2'!$A$8,Q516='Adicional - Op 2'!$A$9,Q516='Adicional - Op 2'!$A$10,Q516='Adicional - Op 2'!$A$11,Q516='Adicional - Op 2'!$A$12,Q516='Adicional - Op 2'!$A$13,Q516='Adicional - Op 2'!$A$14), "A", "")</f>
        <v/>
      </c>
      <c r="S516" s="282" t="str">
        <f>IF(OR(Q516='Adicional - Op 2'!$A$15,Q516='Adicional - Op 2'!$A$16,Q516='Adicional - Op 2'!$A$17,Q516='Adicional - Op 2'!$A$18,Q516='Adicional - Op 2'!$A$19,Q516='Adicional - Op 2'!$A$20,Q516='Adicional - Op 2'!$A$21,Q516='Adicional - Op 2'!$A$22,Q516='Adicional - Op 2'!$A$23,Q516='Adicional - Op 2'!$A$24,Q516='Adicional - Op 2'!$A$25,Q516='Adicional - Op 2'!$A$26,Q516='Adicional - Op 2'!$A$27,Q516='Adicional - Op 2'!$A$28,Q516='Adicional - Op 2'!$A$29,Q516='Adicional - Op 2'!$A$30),"B","")</f>
        <v/>
      </c>
      <c r="T516" s="282" t="str">
        <f>IF(OR(Q516='Adicional - Op 2'!$A$31,Q516='Adicional - Op 2'!$A$32,Q516='Adicional - Op 2'!$A$33,Q516='Adicional - Op 2'!$A$34),"C","")</f>
        <v/>
      </c>
      <c r="U516" s="282" t="str">
        <f>IF(OR(Q516='Adicional - Op 2'!$A$35,Q516='Adicional - Op 2'!$A$36,Q516='Adicional - Op 2'!$A$37),"D","")</f>
        <v/>
      </c>
      <c r="V516" s="282" t="str">
        <f>IF(OR(Q516='Adicional - Op 2'!$A$38,Q516='Adicional - Op 2'!$A$39,Q516='Adicional - Op 2'!$A$40,Q516='Adicional - Op 2'!$A$41,Q516='Adicional - Op 2'!$A$42,Q516='Adicional - Op 2'!$A$43),"E","")</f>
        <v/>
      </c>
      <c r="W516" s="282" t="str">
        <f>IF(OR(Q516='Adicional - Op 2'!$A$44,Q516='Adicional - Op 2'!$A$45),"F","")</f>
        <v>F</v>
      </c>
      <c r="X516" s="295" t="str">
        <f t="shared" si="175"/>
        <v>F</v>
      </c>
      <c r="Y516" s="296" t="str">
        <f>IF(P516=X516, "OK", MAL)</f>
        <v>OK</v>
      </c>
      <c r="Z516" s="74">
        <v>5675</v>
      </c>
      <c r="AA516" s="17">
        <v>5142</v>
      </c>
      <c r="AB516" s="12">
        <v>3836</v>
      </c>
      <c r="AC516" s="12">
        <v>3333</v>
      </c>
      <c r="AD516" s="12">
        <v>2390</v>
      </c>
      <c r="AE516" s="13">
        <v>1821</v>
      </c>
      <c r="AF516" s="70" t="str">
        <f t="shared" si="156"/>
        <v>6</v>
      </c>
      <c r="AG516" s="61" t="str">
        <f t="shared" si="157"/>
        <v>6</v>
      </c>
      <c r="AH516" s="61" t="str">
        <f t="shared" si="158"/>
        <v>7</v>
      </c>
      <c r="AI516" s="61" t="str">
        <f t="shared" si="159"/>
        <v>7</v>
      </c>
      <c r="AJ516" s="61" t="str">
        <f t="shared" si="160"/>
        <v>7</v>
      </c>
      <c r="AK516" s="62" t="str">
        <f t="shared" si="161"/>
        <v>7</v>
      </c>
      <c r="AL516" s="77">
        <f t="shared" si="162"/>
        <v>1.1093345458623078</v>
      </c>
      <c r="AM516" s="78">
        <f t="shared" si="163"/>
        <v>2.8244364181465391</v>
      </c>
      <c r="AN516" s="78">
        <f t="shared" si="164"/>
        <v>1.3399332962820916</v>
      </c>
      <c r="AO516" s="78">
        <f t="shared" si="165"/>
        <v>3.3817171104185459</v>
      </c>
      <c r="AP516" s="79">
        <f t="shared" si="166"/>
        <v>2.7563798563761672</v>
      </c>
      <c r="AQ516" s="1" t="str">
        <f t="shared" si="167"/>
        <v>Noroeste6</v>
      </c>
      <c r="AR516" s="1" t="str">
        <f t="shared" si="168"/>
        <v>Salta6</v>
      </c>
      <c r="AS516" s="1" t="str">
        <f t="shared" si="169"/>
        <v>Intermedias</v>
      </c>
      <c r="AT516" s="1" t="str">
        <f t="shared" si="170"/>
        <v>Resto Extra Pampeana</v>
      </c>
      <c r="AU516" s="1" t="str">
        <f t="shared" si="171"/>
        <v>IntermediasResto Extra Pampeana</v>
      </c>
    </row>
    <row r="517" spans="1:47" x14ac:dyDescent="0.25">
      <c r="A517" s="21" t="s">
        <v>1388</v>
      </c>
      <c r="B517" s="18" t="s">
        <v>313</v>
      </c>
      <c r="C517" s="18" t="s">
        <v>276</v>
      </c>
      <c r="D517" s="3" t="str">
        <f>VLOOKUP(C517,Regiones!B$4:C$27,2)</f>
        <v>Centro</v>
      </c>
      <c r="E517" s="19"/>
      <c r="F517" s="19"/>
      <c r="G517" s="19"/>
      <c r="H517" s="19" t="s">
        <v>4</v>
      </c>
      <c r="I517" s="19" t="s">
        <v>203</v>
      </c>
      <c r="J517" s="19" t="s">
        <v>21</v>
      </c>
      <c r="K517" s="58"/>
      <c r="L517" s="52" t="s">
        <v>21</v>
      </c>
      <c r="M517" s="289">
        <v>10</v>
      </c>
      <c r="N517" s="281" t="str">
        <f t="shared" si="172"/>
        <v>C10</v>
      </c>
      <c r="O517" s="282" t="str">
        <f>VLOOKUP(N517,'Adicional - Op 1'!$A$3:$B$79,2)</f>
        <v>C</v>
      </c>
      <c r="P517" s="293" t="str">
        <f t="shared" si="173"/>
        <v>C</v>
      </c>
      <c r="Q517" s="294" t="str">
        <f t="shared" si="174"/>
        <v>C10</v>
      </c>
      <c r="R517" s="282" t="str">
        <f>IF(OR(Q517='Adicional - Op 2'!$A$6,Q517='Adicional - Op 2'!$A$7, Q517='Adicional - Op 2'!$A$8,Q517='Adicional - Op 2'!$A$9,Q517='Adicional - Op 2'!$A$10,Q517='Adicional - Op 2'!$A$11,Q517='Adicional - Op 2'!$A$12,Q517='Adicional - Op 2'!$A$13,Q517='Adicional - Op 2'!$A$14), "A", "")</f>
        <v/>
      </c>
      <c r="S517" s="282" t="str">
        <f>IF(OR(Q517='Adicional - Op 2'!$A$15,Q517='Adicional - Op 2'!$A$16,Q517='Adicional - Op 2'!$A$17,Q517='Adicional - Op 2'!$A$18,Q517='Adicional - Op 2'!$A$19,Q517='Adicional - Op 2'!$A$20,Q517='Adicional - Op 2'!$A$21,Q517='Adicional - Op 2'!$A$22,Q517='Adicional - Op 2'!$A$23,Q517='Adicional - Op 2'!$A$24,Q517='Adicional - Op 2'!$A$25,Q517='Adicional - Op 2'!$A$26,Q517='Adicional - Op 2'!$A$27,Q517='Adicional - Op 2'!$A$28,Q517='Adicional - Op 2'!$A$29,Q517='Adicional - Op 2'!$A$30),"B","")</f>
        <v/>
      </c>
      <c r="T517" s="282" t="str">
        <f>IF(OR(Q517='Adicional - Op 2'!$A$31,Q517='Adicional - Op 2'!$A$32,Q517='Adicional - Op 2'!$A$33,Q517='Adicional - Op 2'!$A$34),"C","")</f>
        <v>C</v>
      </c>
      <c r="U517" s="282" t="str">
        <f>IF(OR(Q517='Adicional - Op 2'!$A$35,Q517='Adicional - Op 2'!$A$36,Q517='Adicional - Op 2'!$A$37),"D","")</f>
        <v/>
      </c>
      <c r="V517" s="282" t="str">
        <f>IF(OR(Q517='Adicional - Op 2'!$A$38,Q517='Adicional - Op 2'!$A$39,Q517='Adicional - Op 2'!$A$40,Q517='Adicional - Op 2'!$A$41,Q517='Adicional - Op 2'!$A$42,Q517='Adicional - Op 2'!$A$43),"E","")</f>
        <v/>
      </c>
      <c r="W517" s="282" t="str">
        <f>IF(OR(Q517='Adicional - Op 2'!$A$44,Q517='Adicional - Op 2'!$A$45),"F","")</f>
        <v/>
      </c>
      <c r="X517" s="295" t="str">
        <f t="shared" si="175"/>
        <v>C</v>
      </c>
      <c r="Y517" s="296" t="str">
        <f>IF(P517=X517, "OK", MAL)</f>
        <v>OK</v>
      </c>
      <c r="Z517" s="73">
        <v>5656</v>
      </c>
      <c r="AA517" s="17">
        <v>5155</v>
      </c>
      <c r="AB517" s="17">
        <v>4891</v>
      </c>
      <c r="AC517" s="17">
        <v>4162</v>
      </c>
      <c r="AD517" s="17">
        <v>3280</v>
      </c>
      <c r="AE517" s="20">
        <v>3558</v>
      </c>
      <c r="AF517" s="70" t="str">
        <f t="shared" si="156"/>
        <v>6</v>
      </c>
      <c r="AG517" s="61" t="str">
        <f t="shared" si="157"/>
        <v>6</v>
      </c>
      <c r="AH517" s="61" t="str">
        <f t="shared" si="158"/>
        <v>7</v>
      </c>
      <c r="AI517" s="61" t="str">
        <f t="shared" si="159"/>
        <v>7</v>
      </c>
      <c r="AJ517" s="61" t="str">
        <f t="shared" si="160"/>
        <v>7</v>
      </c>
      <c r="AK517" s="62" t="str">
        <f t="shared" si="161"/>
        <v>7</v>
      </c>
      <c r="AL517" s="77">
        <f t="shared" si="162"/>
        <v>1.0428703019202401</v>
      </c>
      <c r="AM517" s="78">
        <f t="shared" si="163"/>
        <v>0.50096869489333462</v>
      </c>
      <c r="AN517" s="78">
        <f t="shared" si="164"/>
        <v>1.5401591284660863</v>
      </c>
      <c r="AO517" s="78">
        <f t="shared" si="165"/>
        <v>2.4101077824370787</v>
      </c>
      <c r="AP517" s="79">
        <f t="shared" si="166"/>
        <v>-0.8102512930399115</v>
      </c>
      <c r="AQ517" s="1" t="str">
        <f t="shared" si="167"/>
        <v>Centro6</v>
      </c>
      <c r="AR517" s="1" t="str">
        <f t="shared" si="168"/>
        <v>Córdoba6</v>
      </c>
      <c r="AS517" s="1" t="str">
        <f t="shared" si="169"/>
        <v>Intermedias</v>
      </c>
      <c r="AT517" s="1" t="str">
        <f t="shared" si="170"/>
        <v>Resto Extra Pampeana</v>
      </c>
      <c r="AU517" s="1" t="str">
        <f t="shared" si="171"/>
        <v>IntermediasResto Extra Pampeana</v>
      </c>
    </row>
    <row r="518" spans="1:47" x14ac:dyDescent="0.25">
      <c r="A518" s="60" t="s">
        <v>611</v>
      </c>
      <c r="B518" s="9" t="s">
        <v>770</v>
      </c>
      <c r="C518" s="9" t="s">
        <v>767</v>
      </c>
      <c r="D518" s="3" t="str">
        <f>VLOOKUP(C518,Regiones!B$4:C$27,2)</f>
        <v>Pampeana</v>
      </c>
      <c r="E518" s="10"/>
      <c r="F518" s="10"/>
      <c r="G518" s="10"/>
      <c r="H518" s="10" t="s">
        <v>4</v>
      </c>
      <c r="I518" s="10" t="s">
        <v>203</v>
      </c>
      <c r="J518" s="10" t="s">
        <v>6</v>
      </c>
      <c r="K518" s="58"/>
      <c r="L518" s="11" t="s">
        <v>6</v>
      </c>
      <c r="M518" s="289">
        <v>10</v>
      </c>
      <c r="N518" s="281" t="str">
        <f t="shared" si="172"/>
        <v>F10</v>
      </c>
      <c r="O518" s="282" t="str">
        <f>VLOOKUP(N518,'Adicional - Op 1'!$A$3:$B$79,2)</f>
        <v>F</v>
      </c>
      <c r="P518" s="293" t="str">
        <f t="shared" si="173"/>
        <v>F</v>
      </c>
      <c r="Q518" s="294" t="str">
        <f t="shared" si="174"/>
        <v>F10</v>
      </c>
      <c r="R518" s="282" t="str">
        <f>IF(OR(Q518='Adicional - Op 2'!$A$6,Q518='Adicional - Op 2'!$A$7, Q518='Adicional - Op 2'!$A$8,Q518='Adicional - Op 2'!$A$9,Q518='Adicional - Op 2'!$A$10,Q518='Adicional - Op 2'!$A$11,Q518='Adicional - Op 2'!$A$12,Q518='Adicional - Op 2'!$A$13,Q518='Adicional - Op 2'!$A$14), "A", "")</f>
        <v/>
      </c>
      <c r="S518" s="282" t="str">
        <f>IF(OR(Q518='Adicional - Op 2'!$A$15,Q518='Adicional - Op 2'!$A$16,Q518='Adicional - Op 2'!$A$17,Q518='Adicional - Op 2'!$A$18,Q518='Adicional - Op 2'!$A$19,Q518='Adicional - Op 2'!$A$20,Q518='Adicional - Op 2'!$A$21,Q518='Adicional - Op 2'!$A$22,Q518='Adicional - Op 2'!$A$23,Q518='Adicional - Op 2'!$A$24,Q518='Adicional - Op 2'!$A$25,Q518='Adicional - Op 2'!$A$26,Q518='Adicional - Op 2'!$A$27,Q518='Adicional - Op 2'!$A$28,Q518='Adicional - Op 2'!$A$29,Q518='Adicional - Op 2'!$A$30),"B","")</f>
        <v/>
      </c>
      <c r="T518" s="282" t="str">
        <f>IF(OR(Q518='Adicional - Op 2'!$A$31,Q518='Adicional - Op 2'!$A$32,Q518='Adicional - Op 2'!$A$33,Q518='Adicional - Op 2'!$A$34),"C","")</f>
        <v/>
      </c>
      <c r="U518" s="282" t="str">
        <f>IF(OR(Q518='Adicional - Op 2'!$A$35,Q518='Adicional - Op 2'!$A$36,Q518='Adicional - Op 2'!$A$37),"D","")</f>
        <v/>
      </c>
      <c r="V518" s="282" t="str">
        <f>IF(OR(Q518='Adicional - Op 2'!$A$38,Q518='Adicional - Op 2'!$A$39,Q518='Adicional - Op 2'!$A$40,Q518='Adicional - Op 2'!$A$41,Q518='Adicional - Op 2'!$A$42,Q518='Adicional - Op 2'!$A$43),"E","")</f>
        <v/>
      </c>
      <c r="W518" s="282" t="str">
        <f>IF(OR(Q518='Adicional - Op 2'!$A$44,Q518='Adicional - Op 2'!$A$45),"F","")</f>
        <v>F</v>
      </c>
      <c r="X518" s="295" t="str">
        <f t="shared" si="175"/>
        <v>F</v>
      </c>
      <c r="Y518" s="296" t="str">
        <f>IF(P518=X518, "OK", MAL)</f>
        <v>OK</v>
      </c>
      <c r="Z518" s="74">
        <v>5655</v>
      </c>
      <c r="AA518" s="12">
        <v>5384</v>
      </c>
      <c r="AB518" s="12">
        <v>5183</v>
      </c>
      <c r="AC518" s="12">
        <v>4733</v>
      </c>
      <c r="AD518" s="12">
        <v>4534</v>
      </c>
      <c r="AE518" s="13">
        <v>3323</v>
      </c>
      <c r="AF518" s="70" t="str">
        <f t="shared" si="156"/>
        <v>6</v>
      </c>
      <c r="AG518" s="61" t="str">
        <f t="shared" si="157"/>
        <v>6</v>
      </c>
      <c r="AH518" s="61" t="str">
        <f t="shared" si="158"/>
        <v>6</v>
      </c>
      <c r="AI518" s="61" t="str">
        <f t="shared" si="159"/>
        <v>7</v>
      </c>
      <c r="AJ518" s="61" t="str">
        <f t="shared" si="160"/>
        <v>7</v>
      </c>
      <c r="AK518" s="62" t="str">
        <f t="shared" si="161"/>
        <v>7</v>
      </c>
      <c r="AL518" s="77">
        <f t="shared" si="162"/>
        <v>0.55082375941087802</v>
      </c>
      <c r="AM518" s="78">
        <f t="shared" si="163"/>
        <v>0.36232356665747179</v>
      </c>
      <c r="AN518" s="78">
        <f t="shared" si="164"/>
        <v>0.86379256497967882</v>
      </c>
      <c r="AO518" s="78">
        <f t="shared" si="165"/>
        <v>0.43047086381663685</v>
      </c>
      <c r="AP518" s="79">
        <f t="shared" si="166"/>
        <v>3.1561482060903479</v>
      </c>
      <c r="AQ518" s="1" t="str">
        <f t="shared" si="167"/>
        <v>Pampeana6</v>
      </c>
      <c r="AR518" s="1" t="str">
        <f t="shared" si="168"/>
        <v>Santa Fe6</v>
      </c>
      <c r="AS518" s="1" t="str">
        <f t="shared" si="169"/>
        <v>Intermedias</v>
      </c>
      <c r="AT518" s="1" t="str">
        <f t="shared" si="170"/>
        <v>Pampeana</v>
      </c>
      <c r="AU518" s="1" t="str">
        <f t="shared" si="171"/>
        <v>IntermediasPampeana</v>
      </c>
    </row>
    <row r="519" spans="1:47" x14ac:dyDescent="0.25">
      <c r="A519" s="60" t="s">
        <v>816</v>
      </c>
      <c r="B519" s="9" t="s">
        <v>785</v>
      </c>
      <c r="C519" s="9" t="s">
        <v>767</v>
      </c>
      <c r="D519" s="3" t="str">
        <f>VLOOKUP(C519,Regiones!B$4:C$27,2)</f>
        <v>Pampeana</v>
      </c>
      <c r="E519" s="10"/>
      <c r="F519" s="10"/>
      <c r="G519" s="10"/>
      <c r="H519" s="10" t="s">
        <v>4</v>
      </c>
      <c r="I519" s="10" t="s">
        <v>203</v>
      </c>
      <c r="J519" s="10" t="s">
        <v>6</v>
      </c>
      <c r="K519" s="58"/>
      <c r="L519" s="11" t="s">
        <v>6</v>
      </c>
      <c r="M519" s="289">
        <v>10</v>
      </c>
      <c r="N519" s="281" t="str">
        <f t="shared" si="172"/>
        <v>F10</v>
      </c>
      <c r="O519" s="282" t="str">
        <f>VLOOKUP(N519,'Adicional - Op 1'!$A$3:$B$79,2)</f>
        <v>F</v>
      </c>
      <c r="P519" s="293" t="str">
        <f t="shared" si="173"/>
        <v>F</v>
      </c>
      <c r="Q519" s="294" t="str">
        <f t="shared" si="174"/>
        <v>F10</v>
      </c>
      <c r="R519" s="282" t="str">
        <f>IF(OR(Q519='Adicional - Op 2'!$A$6,Q519='Adicional - Op 2'!$A$7, Q519='Adicional - Op 2'!$A$8,Q519='Adicional - Op 2'!$A$9,Q519='Adicional - Op 2'!$A$10,Q519='Adicional - Op 2'!$A$11,Q519='Adicional - Op 2'!$A$12,Q519='Adicional - Op 2'!$A$13,Q519='Adicional - Op 2'!$A$14), "A", "")</f>
        <v/>
      </c>
      <c r="S519" s="282" t="str">
        <f>IF(OR(Q519='Adicional - Op 2'!$A$15,Q519='Adicional - Op 2'!$A$16,Q519='Adicional - Op 2'!$A$17,Q519='Adicional - Op 2'!$A$18,Q519='Adicional - Op 2'!$A$19,Q519='Adicional - Op 2'!$A$20,Q519='Adicional - Op 2'!$A$21,Q519='Adicional - Op 2'!$A$22,Q519='Adicional - Op 2'!$A$23,Q519='Adicional - Op 2'!$A$24,Q519='Adicional - Op 2'!$A$25,Q519='Adicional - Op 2'!$A$26,Q519='Adicional - Op 2'!$A$27,Q519='Adicional - Op 2'!$A$28,Q519='Adicional - Op 2'!$A$29,Q519='Adicional - Op 2'!$A$30),"B","")</f>
        <v/>
      </c>
      <c r="T519" s="282" t="str">
        <f>IF(OR(Q519='Adicional - Op 2'!$A$31,Q519='Adicional - Op 2'!$A$32,Q519='Adicional - Op 2'!$A$33,Q519='Adicional - Op 2'!$A$34),"C","")</f>
        <v/>
      </c>
      <c r="U519" s="282" t="str">
        <f>IF(OR(Q519='Adicional - Op 2'!$A$35,Q519='Adicional - Op 2'!$A$36,Q519='Adicional - Op 2'!$A$37),"D","")</f>
        <v/>
      </c>
      <c r="V519" s="282" t="str">
        <f>IF(OR(Q519='Adicional - Op 2'!$A$38,Q519='Adicional - Op 2'!$A$39,Q519='Adicional - Op 2'!$A$40,Q519='Adicional - Op 2'!$A$41,Q519='Adicional - Op 2'!$A$42,Q519='Adicional - Op 2'!$A$43),"E","")</f>
        <v/>
      </c>
      <c r="W519" s="282" t="str">
        <f>IF(OR(Q519='Adicional - Op 2'!$A$44,Q519='Adicional - Op 2'!$A$45),"F","")</f>
        <v>F</v>
      </c>
      <c r="X519" s="295" t="str">
        <f t="shared" si="175"/>
        <v>F</v>
      </c>
      <c r="Y519" s="296" t="str">
        <f>IF(P519=X519, "OK", MAL)</f>
        <v>OK</v>
      </c>
      <c r="Z519" s="74">
        <v>5634</v>
      </c>
      <c r="AA519" s="12">
        <v>5166</v>
      </c>
      <c r="AB519" s="12">
        <v>4862</v>
      </c>
      <c r="AC519" s="12">
        <v>4230</v>
      </c>
      <c r="AD519" s="12">
        <v>3849</v>
      </c>
      <c r="AE519" s="13">
        <v>2865</v>
      </c>
      <c r="AF519" s="70" t="str">
        <f t="shared" si="156"/>
        <v>6</v>
      </c>
      <c r="AG519" s="61" t="str">
        <f t="shared" si="157"/>
        <v>6</v>
      </c>
      <c r="AH519" s="61" t="str">
        <f t="shared" si="158"/>
        <v>7</v>
      </c>
      <c r="AI519" s="61" t="str">
        <f t="shared" si="159"/>
        <v>7</v>
      </c>
      <c r="AJ519" s="61" t="str">
        <f t="shared" si="160"/>
        <v>7</v>
      </c>
      <c r="AK519" s="62" t="str">
        <f t="shared" si="161"/>
        <v>7</v>
      </c>
      <c r="AL519" s="77">
        <f t="shared" si="162"/>
        <v>0.97475334746866837</v>
      </c>
      <c r="AM519" s="78">
        <f t="shared" si="163"/>
        <v>0.57817469941803501</v>
      </c>
      <c r="AN519" s="78">
        <f t="shared" si="164"/>
        <v>1.3273675891285868</v>
      </c>
      <c r="AO519" s="78">
        <f t="shared" si="165"/>
        <v>0.94835484184544039</v>
      </c>
      <c r="AP519" s="79">
        <f t="shared" si="166"/>
        <v>2.9964671783258878</v>
      </c>
      <c r="AQ519" s="1" t="str">
        <f t="shared" si="167"/>
        <v>Pampeana6</v>
      </c>
      <c r="AR519" s="1" t="str">
        <f t="shared" si="168"/>
        <v>Santa Fe6</v>
      </c>
      <c r="AS519" s="1" t="str">
        <f t="shared" si="169"/>
        <v>Intermedias</v>
      </c>
      <c r="AT519" s="1" t="str">
        <f t="shared" si="170"/>
        <v>Pampeana</v>
      </c>
      <c r="AU519" s="1" t="str">
        <f t="shared" si="171"/>
        <v>IntermediasPampeana</v>
      </c>
    </row>
    <row r="520" spans="1:47" x14ac:dyDescent="0.25">
      <c r="A520" s="60" t="s">
        <v>817</v>
      </c>
      <c r="B520" s="9" t="s">
        <v>772</v>
      </c>
      <c r="C520" s="9" t="s">
        <v>767</v>
      </c>
      <c r="D520" s="3" t="str">
        <f>VLOOKUP(C520,Regiones!B$4:C$27,2)</f>
        <v>Pampeana</v>
      </c>
      <c r="E520" s="10"/>
      <c r="F520" s="10"/>
      <c r="G520" s="10"/>
      <c r="H520" s="10" t="s">
        <v>4</v>
      </c>
      <c r="I520" s="10" t="s">
        <v>203</v>
      </c>
      <c r="J520" s="10" t="s">
        <v>6</v>
      </c>
      <c r="K520" s="58"/>
      <c r="L520" s="11" t="s">
        <v>6</v>
      </c>
      <c r="M520" s="289">
        <v>10</v>
      </c>
      <c r="N520" s="281" t="str">
        <f t="shared" si="172"/>
        <v>F10</v>
      </c>
      <c r="O520" s="282" t="str">
        <f>VLOOKUP(N520,'Adicional - Op 1'!$A$3:$B$79,2)</f>
        <v>F</v>
      </c>
      <c r="P520" s="293" t="str">
        <f t="shared" si="173"/>
        <v>F</v>
      </c>
      <c r="Q520" s="294" t="str">
        <f t="shared" si="174"/>
        <v>F10</v>
      </c>
      <c r="R520" s="282" t="str">
        <f>IF(OR(Q520='Adicional - Op 2'!$A$6,Q520='Adicional - Op 2'!$A$7, Q520='Adicional - Op 2'!$A$8,Q520='Adicional - Op 2'!$A$9,Q520='Adicional - Op 2'!$A$10,Q520='Adicional - Op 2'!$A$11,Q520='Adicional - Op 2'!$A$12,Q520='Adicional - Op 2'!$A$13,Q520='Adicional - Op 2'!$A$14), "A", "")</f>
        <v/>
      </c>
      <c r="S520" s="282" t="str">
        <f>IF(OR(Q520='Adicional - Op 2'!$A$15,Q520='Adicional - Op 2'!$A$16,Q520='Adicional - Op 2'!$A$17,Q520='Adicional - Op 2'!$A$18,Q520='Adicional - Op 2'!$A$19,Q520='Adicional - Op 2'!$A$20,Q520='Adicional - Op 2'!$A$21,Q520='Adicional - Op 2'!$A$22,Q520='Adicional - Op 2'!$A$23,Q520='Adicional - Op 2'!$A$24,Q520='Adicional - Op 2'!$A$25,Q520='Adicional - Op 2'!$A$26,Q520='Adicional - Op 2'!$A$27,Q520='Adicional - Op 2'!$A$28,Q520='Adicional - Op 2'!$A$29,Q520='Adicional - Op 2'!$A$30),"B","")</f>
        <v/>
      </c>
      <c r="T520" s="282" t="str">
        <f>IF(OR(Q520='Adicional - Op 2'!$A$31,Q520='Adicional - Op 2'!$A$32,Q520='Adicional - Op 2'!$A$33,Q520='Adicional - Op 2'!$A$34),"C","")</f>
        <v/>
      </c>
      <c r="U520" s="282" t="str">
        <f>IF(OR(Q520='Adicional - Op 2'!$A$35,Q520='Adicional - Op 2'!$A$36,Q520='Adicional - Op 2'!$A$37),"D","")</f>
        <v/>
      </c>
      <c r="V520" s="282" t="str">
        <f>IF(OR(Q520='Adicional - Op 2'!$A$38,Q520='Adicional - Op 2'!$A$39,Q520='Adicional - Op 2'!$A$40,Q520='Adicional - Op 2'!$A$41,Q520='Adicional - Op 2'!$A$42,Q520='Adicional - Op 2'!$A$43),"E","")</f>
        <v/>
      </c>
      <c r="W520" s="282" t="str">
        <f>IF(OR(Q520='Adicional - Op 2'!$A$44,Q520='Adicional - Op 2'!$A$45),"F","")</f>
        <v>F</v>
      </c>
      <c r="X520" s="295" t="str">
        <f t="shared" si="175"/>
        <v>F</v>
      </c>
      <c r="Y520" s="296" t="str">
        <f>IF(P520=X520, "OK", MAL)</f>
        <v>OK</v>
      </c>
      <c r="Z520" s="74">
        <v>5632</v>
      </c>
      <c r="AA520" s="12">
        <v>5679</v>
      </c>
      <c r="AB520" s="12">
        <v>5582</v>
      </c>
      <c r="AC520" s="12">
        <v>4945</v>
      </c>
      <c r="AD520" s="12">
        <v>4026</v>
      </c>
      <c r="AE520" s="13">
        <v>3728</v>
      </c>
      <c r="AF520" s="70" t="str">
        <f t="shared" ref="AF520:AF583" si="176">IF(Z520="","",IF($D520="gba","GBA",IF(AND(Z520&gt;=1000000,Z520&lt;10000000),"1",IF(Z520&gt;=500000,"2",IF(Z520&gt;=100000,"3",IF(Z520&gt;=50000,"4",IF(Z520&gt;=10000,"5",IF(Z520&gt;=5000,"6","7"))))))))</f>
        <v>6</v>
      </c>
      <c r="AG520" s="61" t="str">
        <f t="shared" ref="AG520:AG583" si="177">IF(AA520="","",IF($D520="gba","GBA",IF(AND(AA520&gt;=1000000,AA520&lt;10000000),"1",IF(AA520&gt;=500000,"2",IF(AA520&gt;=100000,"3",IF(AA520&gt;=50000,"4",IF(AA520&gt;=10000,"5",IF(AA520&gt;=5000,"6","7"))))))))</f>
        <v>6</v>
      </c>
      <c r="AH520" s="61" t="str">
        <f t="shared" ref="AH520:AH583" si="178">IF(AB520="","",IF($D520="gba","GBA",IF(AND(AB520&gt;=1000000,AB520&lt;10000000),"1",IF(AB520&gt;=500000,"2",IF(AB520&gt;=100000,"3",IF(AB520&gt;=50000,"4",IF(AB520&gt;=10000,"5",IF(AB520&gt;=5000,"6","7"))))))))</f>
        <v>6</v>
      </c>
      <c r="AI520" s="61" t="str">
        <f t="shared" ref="AI520:AI583" si="179">IF(AC520="","",IF($D520="gba","GBA",IF(AND(AC520&gt;=1000000,AC520&lt;10000000),"1",IF(AC520&gt;=500000,"2",IF(AC520&gt;=100000,"3",IF(AC520&gt;=50000,"4",IF(AC520&gt;=10000,"5",IF(AC520&gt;=5000,"6","7"))))))))</f>
        <v>7</v>
      </c>
      <c r="AJ520" s="61" t="str">
        <f t="shared" ref="AJ520:AJ583" si="180">IF(AD520="","",IF($D520="gba","GBA",IF(AND(AD520&gt;=1000000,AD520&lt;10000000),"1",IF(AD520&gt;=500000,"2",IF(AD520&gt;=100000,"3",IF(AD520&gt;=50000,"4",IF(AD520&gt;=10000,"5",IF(AD520&gt;=5000,"6","7"))))))))</f>
        <v>7</v>
      </c>
      <c r="AK520" s="62" t="str">
        <f t="shared" ref="AK520:AK583" si="181">IF(AE520="","",IF($D520="gba","GBA",IF(AND(AE520&gt;=1000000,AE520&lt;10000000),"1",IF(AE520&gt;=500000,"2",IF(AE520&gt;=100000,"3",IF(AE520&gt;=50000,"4",IF(AE520&gt;=10000,"5",IF(AE520&gt;=5000,"6","7"))))))))</f>
        <v>7</v>
      </c>
      <c r="AL520" s="77">
        <f t="shared" ref="AL520:AL583" si="182">IF(OR(Z520="",AA520=""),"",RATE(8.94,,-AA520,Z520)*100)</f>
        <v>-9.2915889645879476E-2</v>
      </c>
      <c r="AM520" s="78">
        <f t="shared" ref="AM520:AM583" si="183">IF(OR(AA520="",AB520=""),"",RATE(10.52,,-AB520,AA520)*100)</f>
        <v>0.16389867091611862</v>
      </c>
      <c r="AN520" s="78">
        <f t="shared" ref="AN520:AN583" si="184">IF(OR(AB520="",AC520=""),"",RATE(10.56,,-AC520,AB520)*100)</f>
        <v>1.1540531915186945</v>
      </c>
      <c r="AO520" s="78">
        <f t="shared" ref="AO520:AO583" si="185">IF(OR(AC520="",AD520=""),"",RATE(10,,-AD520,AC520)*100)</f>
        <v>2.0773184117233221</v>
      </c>
      <c r="AP520" s="79">
        <f t="shared" ref="AP520:AP583" si="186">IF(OR(AD520="",AE520=""),"",RATE(10,,-AE520,AD520)*100)</f>
        <v>0.77197881323533546</v>
      </c>
      <c r="AQ520" s="1" t="str">
        <f t="shared" ref="AQ520:AQ583" si="187">CONCATENATE(D520,AF520)</f>
        <v>Pampeana6</v>
      </c>
      <c r="AR520" s="1" t="str">
        <f t="shared" ref="AR520:AR583" si="188">CONCATENATE(C520,AF520)</f>
        <v>Santa Fe6</v>
      </c>
      <c r="AS520" s="1" t="str">
        <f t="shared" ref="AS520:AS583" si="189">IF(AF520="GBA","GBA",IF(AF520&lt;"3","Grandes",IF(AF520="7","Pequeñas","Intermedias")))</f>
        <v>Intermedias</v>
      </c>
      <c r="AT520" s="1" t="str">
        <f t="shared" ref="AT520:AT583" si="190">IF(D520="GBA","GBA",IF(D520="Comahue","Comahue",IF(D520="Patagonia","Patagonia",IF(D520="Pampeana","Pampeana","Resto Extra Pampeana"))))</f>
        <v>Pampeana</v>
      </c>
      <c r="AU520" s="1" t="str">
        <f t="shared" si="171"/>
        <v>IntermediasPampeana</v>
      </c>
    </row>
    <row r="521" spans="1:47" x14ac:dyDescent="0.25">
      <c r="A521" s="60" t="s">
        <v>675</v>
      </c>
      <c r="B521" s="9" t="s">
        <v>670</v>
      </c>
      <c r="C521" s="9" t="s">
        <v>662</v>
      </c>
      <c r="D521" s="3" t="str">
        <f>VLOOKUP(C521,Regiones!B$4:C$27,2)</f>
        <v>Comahue</v>
      </c>
      <c r="E521" s="10"/>
      <c r="F521" s="10"/>
      <c r="G521" s="10" t="s">
        <v>4</v>
      </c>
      <c r="H521" s="44"/>
      <c r="I521" s="10" t="s">
        <v>203</v>
      </c>
      <c r="J521" s="10" t="s">
        <v>6</v>
      </c>
      <c r="K521" s="58"/>
      <c r="L521" s="11" t="s">
        <v>6</v>
      </c>
      <c r="M521" s="289">
        <v>10</v>
      </c>
      <c r="N521" s="281" t="str">
        <f t="shared" si="172"/>
        <v>F10</v>
      </c>
      <c r="O521" s="282" t="str">
        <f>VLOOKUP(N521,'Adicional - Op 1'!$A$3:$B$79,2)</f>
        <v>F</v>
      </c>
      <c r="P521" s="293" t="str">
        <f t="shared" si="173"/>
        <v>F</v>
      </c>
      <c r="Q521" s="294" t="str">
        <f t="shared" si="174"/>
        <v>F10</v>
      </c>
      <c r="R521" s="282" t="str">
        <f>IF(OR(Q521='Adicional - Op 2'!$A$6,Q521='Adicional - Op 2'!$A$7, Q521='Adicional - Op 2'!$A$8,Q521='Adicional - Op 2'!$A$9,Q521='Adicional - Op 2'!$A$10,Q521='Adicional - Op 2'!$A$11,Q521='Adicional - Op 2'!$A$12,Q521='Adicional - Op 2'!$A$13,Q521='Adicional - Op 2'!$A$14), "A", "")</f>
        <v/>
      </c>
      <c r="S521" s="282" t="str">
        <f>IF(OR(Q521='Adicional - Op 2'!$A$15,Q521='Adicional - Op 2'!$A$16,Q521='Adicional - Op 2'!$A$17,Q521='Adicional - Op 2'!$A$18,Q521='Adicional - Op 2'!$A$19,Q521='Adicional - Op 2'!$A$20,Q521='Adicional - Op 2'!$A$21,Q521='Adicional - Op 2'!$A$22,Q521='Adicional - Op 2'!$A$23,Q521='Adicional - Op 2'!$A$24,Q521='Adicional - Op 2'!$A$25,Q521='Adicional - Op 2'!$A$26,Q521='Adicional - Op 2'!$A$27,Q521='Adicional - Op 2'!$A$28,Q521='Adicional - Op 2'!$A$29,Q521='Adicional - Op 2'!$A$30),"B","")</f>
        <v/>
      </c>
      <c r="T521" s="282" t="str">
        <f>IF(OR(Q521='Adicional - Op 2'!$A$31,Q521='Adicional - Op 2'!$A$32,Q521='Adicional - Op 2'!$A$33,Q521='Adicional - Op 2'!$A$34),"C","")</f>
        <v/>
      </c>
      <c r="U521" s="282" t="str">
        <f>IF(OR(Q521='Adicional - Op 2'!$A$35,Q521='Adicional - Op 2'!$A$36,Q521='Adicional - Op 2'!$A$37),"D","")</f>
        <v/>
      </c>
      <c r="V521" s="282" t="str">
        <f>IF(OR(Q521='Adicional - Op 2'!$A$38,Q521='Adicional - Op 2'!$A$39,Q521='Adicional - Op 2'!$A$40,Q521='Adicional - Op 2'!$A$41,Q521='Adicional - Op 2'!$A$42,Q521='Adicional - Op 2'!$A$43),"E","")</f>
        <v/>
      </c>
      <c r="W521" s="282" t="str">
        <f>IF(OR(Q521='Adicional - Op 2'!$A$44,Q521='Adicional - Op 2'!$A$45),"F","")</f>
        <v>F</v>
      </c>
      <c r="X521" s="295" t="str">
        <f t="shared" si="175"/>
        <v>F</v>
      </c>
      <c r="Y521" s="296" t="str">
        <f>IF(P521=X521, "OK", MAL)</f>
        <v>OK</v>
      </c>
      <c r="Z521" s="74">
        <v>5603</v>
      </c>
      <c r="AA521" s="12">
        <v>5116</v>
      </c>
      <c r="AB521" s="12">
        <v>4422</v>
      </c>
      <c r="AC521" s="12">
        <v>2946</v>
      </c>
      <c r="AD521" s="12">
        <v>1759</v>
      </c>
      <c r="AE521" s="13">
        <v>1058</v>
      </c>
      <c r="AF521" s="70" t="str">
        <f t="shared" si="176"/>
        <v>6</v>
      </c>
      <c r="AG521" s="61" t="str">
        <f t="shared" si="177"/>
        <v>6</v>
      </c>
      <c r="AH521" s="61" t="str">
        <f t="shared" si="178"/>
        <v>7</v>
      </c>
      <c r="AI521" s="61" t="str">
        <f t="shared" si="179"/>
        <v>7</v>
      </c>
      <c r="AJ521" s="61" t="str">
        <f t="shared" si="180"/>
        <v>7</v>
      </c>
      <c r="AK521" s="62" t="str">
        <f t="shared" si="181"/>
        <v>7</v>
      </c>
      <c r="AL521" s="77">
        <f t="shared" si="182"/>
        <v>1.0222962001118567</v>
      </c>
      <c r="AM521" s="78">
        <f t="shared" si="183"/>
        <v>1.3953950689027528</v>
      </c>
      <c r="AN521" s="78">
        <f t="shared" si="184"/>
        <v>3.9209765798305538</v>
      </c>
      <c r="AO521" s="78">
        <f t="shared" si="185"/>
        <v>5.2923188638375347</v>
      </c>
      <c r="AP521" s="79">
        <f t="shared" si="186"/>
        <v>5.2150866476852977</v>
      </c>
      <c r="AQ521" s="1" t="str">
        <f t="shared" si="187"/>
        <v>Comahue6</v>
      </c>
      <c r="AR521" s="1" t="str">
        <f t="shared" si="188"/>
        <v>Río Negro6</v>
      </c>
      <c r="AS521" s="1" t="str">
        <f t="shared" si="189"/>
        <v>Intermedias</v>
      </c>
      <c r="AT521" s="1" t="str">
        <f t="shared" si="190"/>
        <v>Comahue</v>
      </c>
      <c r="AU521" s="1" t="str">
        <f t="shared" ref="AU521:AU584" si="191">IF(AS521="Pequeñas","Pequeñas",CONCATENATE(AS521,AT521))</f>
        <v>IntermediasComahue</v>
      </c>
    </row>
    <row r="522" spans="1:47" x14ac:dyDescent="0.25">
      <c r="A522" s="5" t="s">
        <v>419</v>
      </c>
      <c r="B522" s="6" t="s">
        <v>420</v>
      </c>
      <c r="C522" s="6" t="s">
        <v>396</v>
      </c>
      <c r="D522" s="3" t="str">
        <f>VLOOKUP(C522,Regiones!B$4:C$27,2)</f>
        <v>Noreste</v>
      </c>
      <c r="E522" s="16"/>
      <c r="F522" s="16"/>
      <c r="G522" s="16"/>
      <c r="H522" s="16" t="s">
        <v>4</v>
      </c>
      <c r="I522" s="16" t="s">
        <v>203</v>
      </c>
      <c r="J522" s="16" t="s">
        <v>6</v>
      </c>
      <c r="K522" s="58"/>
      <c r="L522" s="4" t="s">
        <v>6</v>
      </c>
      <c r="M522" s="289">
        <v>10</v>
      </c>
      <c r="N522" s="281" t="str">
        <f t="shared" si="172"/>
        <v>F10</v>
      </c>
      <c r="O522" s="282" t="str">
        <f>VLOOKUP(N522,'Adicional - Op 1'!$A$3:$B$79,2)</f>
        <v>F</v>
      </c>
      <c r="P522" s="293" t="str">
        <f t="shared" si="173"/>
        <v>F</v>
      </c>
      <c r="Q522" s="294" t="str">
        <f t="shared" si="174"/>
        <v>F10</v>
      </c>
      <c r="R522" s="282" t="str">
        <f>IF(OR(Q522='Adicional - Op 2'!$A$6,Q522='Adicional - Op 2'!$A$7, Q522='Adicional - Op 2'!$A$8,Q522='Adicional - Op 2'!$A$9,Q522='Adicional - Op 2'!$A$10,Q522='Adicional - Op 2'!$A$11,Q522='Adicional - Op 2'!$A$12,Q522='Adicional - Op 2'!$A$13,Q522='Adicional - Op 2'!$A$14), "A", "")</f>
        <v/>
      </c>
      <c r="S522" s="282" t="str">
        <f>IF(OR(Q522='Adicional - Op 2'!$A$15,Q522='Adicional - Op 2'!$A$16,Q522='Adicional - Op 2'!$A$17,Q522='Adicional - Op 2'!$A$18,Q522='Adicional - Op 2'!$A$19,Q522='Adicional - Op 2'!$A$20,Q522='Adicional - Op 2'!$A$21,Q522='Adicional - Op 2'!$A$22,Q522='Adicional - Op 2'!$A$23,Q522='Adicional - Op 2'!$A$24,Q522='Adicional - Op 2'!$A$25,Q522='Adicional - Op 2'!$A$26,Q522='Adicional - Op 2'!$A$27,Q522='Adicional - Op 2'!$A$28,Q522='Adicional - Op 2'!$A$29,Q522='Adicional - Op 2'!$A$30),"B","")</f>
        <v/>
      </c>
      <c r="T522" s="282" t="str">
        <f>IF(OR(Q522='Adicional - Op 2'!$A$31,Q522='Adicional - Op 2'!$A$32,Q522='Adicional - Op 2'!$A$33,Q522='Adicional - Op 2'!$A$34),"C","")</f>
        <v/>
      </c>
      <c r="U522" s="282" t="str">
        <f>IF(OR(Q522='Adicional - Op 2'!$A$35,Q522='Adicional - Op 2'!$A$36,Q522='Adicional - Op 2'!$A$37),"D","")</f>
        <v/>
      </c>
      <c r="V522" s="282" t="str">
        <f>IF(OR(Q522='Adicional - Op 2'!$A$38,Q522='Adicional - Op 2'!$A$39,Q522='Adicional - Op 2'!$A$40,Q522='Adicional - Op 2'!$A$41,Q522='Adicional - Op 2'!$A$42,Q522='Adicional - Op 2'!$A$43),"E","")</f>
        <v/>
      </c>
      <c r="W522" s="282" t="str">
        <f>IF(OR(Q522='Adicional - Op 2'!$A$44,Q522='Adicional - Op 2'!$A$45),"F","")</f>
        <v>F</v>
      </c>
      <c r="X522" s="295" t="str">
        <f t="shared" si="175"/>
        <v>F</v>
      </c>
      <c r="Y522" s="296" t="str">
        <f>IF(P522=X522, "OK", MAL)</f>
        <v>OK</v>
      </c>
      <c r="Z522" s="73">
        <v>5598</v>
      </c>
      <c r="AA522" s="17">
        <v>3498</v>
      </c>
      <c r="AB522" s="17">
        <v>2251</v>
      </c>
      <c r="AC522" s="17">
        <v>1414</v>
      </c>
      <c r="AD522" s="17">
        <v>1144</v>
      </c>
      <c r="AE522" s="20">
        <v>858</v>
      </c>
      <c r="AF522" s="70" t="str">
        <f t="shared" si="176"/>
        <v>6</v>
      </c>
      <c r="AG522" s="61" t="str">
        <f t="shared" si="177"/>
        <v>7</v>
      </c>
      <c r="AH522" s="61" t="str">
        <f t="shared" si="178"/>
        <v>7</v>
      </c>
      <c r="AI522" s="61" t="str">
        <f t="shared" si="179"/>
        <v>7</v>
      </c>
      <c r="AJ522" s="61" t="str">
        <f t="shared" si="180"/>
        <v>7</v>
      </c>
      <c r="AK522" s="62" t="str">
        <f t="shared" si="181"/>
        <v>7</v>
      </c>
      <c r="AL522" s="77">
        <f t="shared" si="182"/>
        <v>5.4004893970507881</v>
      </c>
      <c r="AM522" s="78">
        <f t="shared" si="183"/>
        <v>4.2793050762294733</v>
      </c>
      <c r="AN522" s="78">
        <f t="shared" si="184"/>
        <v>4.5013229274018753</v>
      </c>
      <c r="AO522" s="78">
        <f t="shared" si="185"/>
        <v>2.1415251886121585</v>
      </c>
      <c r="AP522" s="79">
        <f t="shared" si="186"/>
        <v>2.9186008965100321</v>
      </c>
      <c r="AQ522" s="1" t="str">
        <f t="shared" si="187"/>
        <v>Noreste6</v>
      </c>
      <c r="AR522" s="1" t="str">
        <f t="shared" si="188"/>
        <v>Corrientes6</v>
      </c>
      <c r="AS522" s="1" t="str">
        <f t="shared" si="189"/>
        <v>Intermedias</v>
      </c>
      <c r="AT522" s="1" t="str">
        <f t="shared" si="190"/>
        <v>Resto Extra Pampeana</v>
      </c>
      <c r="AU522" s="1" t="str">
        <f t="shared" si="191"/>
        <v>IntermediasResto Extra Pampeana</v>
      </c>
    </row>
    <row r="523" spans="1:47" x14ac:dyDescent="0.25">
      <c r="A523" s="5" t="s">
        <v>1345</v>
      </c>
      <c r="B523" s="6" t="s">
        <v>426</v>
      </c>
      <c r="C523" s="6" t="s">
        <v>582</v>
      </c>
      <c r="D523" s="3" t="str">
        <f>VLOOKUP(C523,Regiones!B$4:C$27,2)</f>
        <v>Cuyo</v>
      </c>
      <c r="E523" s="16"/>
      <c r="F523" s="16"/>
      <c r="G523" s="16"/>
      <c r="H523" s="16" t="s">
        <v>4</v>
      </c>
      <c r="I523" s="16" t="s">
        <v>203</v>
      </c>
      <c r="J523" s="16" t="s">
        <v>6</v>
      </c>
      <c r="K523" s="58"/>
      <c r="L523" s="4" t="s">
        <v>6</v>
      </c>
      <c r="M523" s="289">
        <v>10</v>
      </c>
      <c r="N523" s="281" t="str">
        <f t="shared" si="172"/>
        <v>F10</v>
      </c>
      <c r="O523" s="282" t="str">
        <f>VLOOKUP(N523,'Adicional - Op 1'!$A$3:$B$79,2)</f>
        <v>F</v>
      </c>
      <c r="P523" s="293" t="str">
        <f t="shared" si="173"/>
        <v>F</v>
      </c>
      <c r="Q523" s="294" t="str">
        <f t="shared" si="174"/>
        <v>F10</v>
      </c>
      <c r="R523" s="282" t="str">
        <f>IF(OR(Q523='Adicional - Op 2'!$A$6,Q523='Adicional - Op 2'!$A$7, Q523='Adicional - Op 2'!$A$8,Q523='Adicional - Op 2'!$A$9,Q523='Adicional - Op 2'!$A$10,Q523='Adicional - Op 2'!$A$11,Q523='Adicional - Op 2'!$A$12,Q523='Adicional - Op 2'!$A$13,Q523='Adicional - Op 2'!$A$14), "A", "")</f>
        <v/>
      </c>
      <c r="S523" s="282" t="str">
        <f>IF(OR(Q523='Adicional - Op 2'!$A$15,Q523='Adicional - Op 2'!$A$16,Q523='Adicional - Op 2'!$A$17,Q523='Adicional - Op 2'!$A$18,Q523='Adicional - Op 2'!$A$19,Q523='Adicional - Op 2'!$A$20,Q523='Adicional - Op 2'!$A$21,Q523='Adicional - Op 2'!$A$22,Q523='Adicional - Op 2'!$A$23,Q523='Adicional - Op 2'!$A$24,Q523='Adicional - Op 2'!$A$25,Q523='Adicional - Op 2'!$A$26,Q523='Adicional - Op 2'!$A$27,Q523='Adicional - Op 2'!$A$28,Q523='Adicional - Op 2'!$A$29,Q523='Adicional - Op 2'!$A$30),"B","")</f>
        <v/>
      </c>
      <c r="T523" s="282" t="str">
        <f>IF(OR(Q523='Adicional - Op 2'!$A$31,Q523='Adicional - Op 2'!$A$32,Q523='Adicional - Op 2'!$A$33,Q523='Adicional - Op 2'!$A$34),"C","")</f>
        <v/>
      </c>
      <c r="U523" s="282" t="str">
        <f>IF(OR(Q523='Adicional - Op 2'!$A$35,Q523='Adicional - Op 2'!$A$36,Q523='Adicional - Op 2'!$A$37),"D","")</f>
        <v/>
      </c>
      <c r="V523" s="282" t="str">
        <f>IF(OR(Q523='Adicional - Op 2'!$A$38,Q523='Adicional - Op 2'!$A$39,Q523='Adicional - Op 2'!$A$40,Q523='Adicional - Op 2'!$A$41,Q523='Adicional - Op 2'!$A$42,Q523='Adicional - Op 2'!$A$43),"E","")</f>
        <v/>
      </c>
      <c r="W523" s="282" t="str">
        <f>IF(OR(Q523='Adicional - Op 2'!$A$44,Q523='Adicional - Op 2'!$A$45),"F","")</f>
        <v>F</v>
      </c>
      <c r="X523" s="295" t="str">
        <f t="shared" si="175"/>
        <v>F</v>
      </c>
      <c r="Y523" s="296" t="str">
        <f>IF(P523=X523, "OK", MAL)</f>
        <v>OK</v>
      </c>
      <c r="Z523" s="73">
        <v>5591</v>
      </c>
      <c r="AA523" s="17">
        <v>3973</v>
      </c>
      <c r="AB523" s="17">
        <v>3484</v>
      </c>
      <c r="AC523" s="17">
        <v>1408</v>
      </c>
      <c r="AD523" s="17">
        <v>1501</v>
      </c>
      <c r="AE523" s="20">
        <v>1906</v>
      </c>
      <c r="AF523" s="70" t="str">
        <f t="shared" si="176"/>
        <v>6</v>
      </c>
      <c r="AG523" s="61" t="str">
        <f t="shared" si="177"/>
        <v>7</v>
      </c>
      <c r="AH523" s="61" t="str">
        <f t="shared" si="178"/>
        <v>7</v>
      </c>
      <c r="AI523" s="61" t="str">
        <f t="shared" si="179"/>
        <v>7</v>
      </c>
      <c r="AJ523" s="61" t="str">
        <f t="shared" si="180"/>
        <v>7</v>
      </c>
      <c r="AK523" s="62" t="str">
        <f t="shared" si="181"/>
        <v>7</v>
      </c>
      <c r="AL523" s="77">
        <f t="shared" si="182"/>
        <v>3.8953954828125745</v>
      </c>
      <c r="AM523" s="78">
        <f t="shared" si="183"/>
        <v>1.2563091442855914</v>
      </c>
      <c r="AN523" s="78">
        <f t="shared" si="184"/>
        <v>8.9584550647598569</v>
      </c>
      <c r="AO523" s="78">
        <f t="shared" si="185"/>
        <v>-0.63757177971071366</v>
      </c>
      <c r="AP523" s="79">
        <f t="shared" si="186"/>
        <v>-2.3604476583048934</v>
      </c>
      <c r="AQ523" s="1" t="str">
        <f t="shared" si="187"/>
        <v>Cuyo6</v>
      </c>
      <c r="AR523" s="1" t="str">
        <f t="shared" si="188"/>
        <v>Mendoza6</v>
      </c>
      <c r="AS523" s="1" t="str">
        <f t="shared" si="189"/>
        <v>Intermedias</v>
      </c>
      <c r="AT523" s="1" t="str">
        <f t="shared" si="190"/>
        <v>Resto Extra Pampeana</v>
      </c>
      <c r="AU523" s="1" t="str">
        <f t="shared" si="191"/>
        <v>IntermediasResto Extra Pampeana</v>
      </c>
    </row>
    <row r="524" spans="1:47" x14ac:dyDescent="0.25">
      <c r="A524" s="45" t="s">
        <v>906</v>
      </c>
      <c r="B524" s="46" t="s">
        <v>907</v>
      </c>
      <c r="C524" s="46" t="s">
        <v>882</v>
      </c>
      <c r="D524" s="3" t="str">
        <f>VLOOKUP(C524,Regiones!B$4:C$27,2)</f>
        <v>Pampeana</v>
      </c>
      <c r="E524" s="50"/>
      <c r="F524" s="50"/>
      <c r="G524" s="50"/>
      <c r="H524" s="50" t="s">
        <v>4</v>
      </c>
      <c r="I524" s="50" t="s">
        <v>203</v>
      </c>
      <c r="J524" s="50" t="s">
        <v>6</v>
      </c>
      <c r="K524" s="58"/>
      <c r="L524" s="53" t="s">
        <v>6</v>
      </c>
      <c r="M524" s="289">
        <v>10</v>
      </c>
      <c r="N524" s="281" t="str">
        <f t="shared" si="172"/>
        <v>F10</v>
      </c>
      <c r="O524" s="282" t="str">
        <f>VLOOKUP(N524,'Adicional - Op 1'!$A$3:$B$79,2)</f>
        <v>F</v>
      </c>
      <c r="P524" s="293" t="str">
        <f t="shared" si="173"/>
        <v>F</v>
      </c>
      <c r="Q524" s="294" t="str">
        <f t="shared" si="174"/>
        <v>F10</v>
      </c>
      <c r="R524" s="282" t="str">
        <f>IF(OR(Q524='Adicional - Op 2'!$A$6,Q524='Adicional - Op 2'!$A$7, Q524='Adicional - Op 2'!$A$8,Q524='Adicional - Op 2'!$A$9,Q524='Adicional - Op 2'!$A$10,Q524='Adicional - Op 2'!$A$11,Q524='Adicional - Op 2'!$A$12,Q524='Adicional - Op 2'!$A$13,Q524='Adicional - Op 2'!$A$14), "A", "")</f>
        <v/>
      </c>
      <c r="S524" s="282" t="str">
        <f>IF(OR(Q524='Adicional - Op 2'!$A$15,Q524='Adicional - Op 2'!$A$16,Q524='Adicional - Op 2'!$A$17,Q524='Adicional - Op 2'!$A$18,Q524='Adicional - Op 2'!$A$19,Q524='Adicional - Op 2'!$A$20,Q524='Adicional - Op 2'!$A$21,Q524='Adicional - Op 2'!$A$22,Q524='Adicional - Op 2'!$A$23,Q524='Adicional - Op 2'!$A$24,Q524='Adicional - Op 2'!$A$25,Q524='Adicional - Op 2'!$A$26,Q524='Adicional - Op 2'!$A$27,Q524='Adicional - Op 2'!$A$28,Q524='Adicional - Op 2'!$A$29,Q524='Adicional - Op 2'!$A$30),"B","")</f>
        <v/>
      </c>
      <c r="T524" s="282" t="str">
        <f>IF(OR(Q524='Adicional - Op 2'!$A$31,Q524='Adicional - Op 2'!$A$32,Q524='Adicional - Op 2'!$A$33,Q524='Adicional - Op 2'!$A$34),"C","")</f>
        <v/>
      </c>
      <c r="U524" s="282" t="str">
        <f>IF(OR(Q524='Adicional - Op 2'!$A$35,Q524='Adicional - Op 2'!$A$36,Q524='Adicional - Op 2'!$A$37),"D","")</f>
        <v/>
      </c>
      <c r="V524" s="282" t="str">
        <f>IF(OR(Q524='Adicional - Op 2'!$A$38,Q524='Adicional - Op 2'!$A$39,Q524='Adicional - Op 2'!$A$40,Q524='Adicional - Op 2'!$A$41,Q524='Adicional - Op 2'!$A$42,Q524='Adicional - Op 2'!$A$43),"E","")</f>
        <v/>
      </c>
      <c r="W524" s="282" t="str">
        <f>IF(OR(Q524='Adicional - Op 2'!$A$44,Q524='Adicional - Op 2'!$A$45),"F","")</f>
        <v>F</v>
      </c>
      <c r="X524" s="295" t="str">
        <f t="shared" si="175"/>
        <v>F</v>
      </c>
      <c r="Y524" s="296" t="str">
        <f>IF(P524=X524, "OK", MAL)</f>
        <v>OK</v>
      </c>
      <c r="Z524" s="74">
        <v>5559</v>
      </c>
      <c r="AA524" s="12">
        <v>4812</v>
      </c>
      <c r="AB524" s="12">
        <v>3471</v>
      </c>
      <c r="AC524" s="12">
        <v>2553</v>
      </c>
      <c r="AD524" s="12">
        <v>2426</v>
      </c>
      <c r="AE524" s="13">
        <v>2401</v>
      </c>
      <c r="AF524" s="70" t="str">
        <f t="shared" si="176"/>
        <v>6</v>
      </c>
      <c r="AG524" s="61" t="str">
        <f t="shared" si="177"/>
        <v>7</v>
      </c>
      <c r="AH524" s="61" t="str">
        <f t="shared" si="178"/>
        <v>7</v>
      </c>
      <c r="AI524" s="61" t="str">
        <f t="shared" si="179"/>
        <v>7</v>
      </c>
      <c r="AJ524" s="61" t="str">
        <f t="shared" si="180"/>
        <v>7</v>
      </c>
      <c r="AK524" s="62" t="str">
        <f t="shared" si="181"/>
        <v>7</v>
      </c>
      <c r="AL524" s="77">
        <f t="shared" si="182"/>
        <v>1.6272526426812735</v>
      </c>
      <c r="AM524" s="78">
        <f t="shared" si="183"/>
        <v>3.1539438774973076</v>
      </c>
      <c r="AN524" s="78">
        <f t="shared" si="184"/>
        <v>2.95156088572669</v>
      </c>
      <c r="AO524" s="78">
        <f t="shared" si="185"/>
        <v>0.51155728638308329</v>
      </c>
      <c r="AP524" s="79">
        <f t="shared" si="186"/>
        <v>0.10363860054797019</v>
      </c>
      <c r="AQ524" s="1" t="str">
        <f t="shared" si="187"/>
        <v>Pampeana6</v>
      </c>
      <c r="AR524" s="1" t="str">
        <f t="shared" si="188"/>
        <v>Santiago del Estero6</v>
      </c>
      <c r="AS524" s="1" t="str">
        <f t="shared" si="189"/>
        <v>Intermedias</v>
      </c>
      <c r="AT524" s="1" t="str">
        <f t="shared" si="190"/>
        <v>Pampeana</v>
      </c>
      <c r="AU524" s="1" t="str">
        <f t="shared" si="191"/>
        <v>IntermediasPampeana</v>
      </c>
    </row>
    <row r="525" spans="1:47" x14ac:dyDescent="0.25">
      <c r="A525" s="5" t="s">
        <v>147</v>
      </c>
      <c r="B525" s="6" t="s">
        <v>148</v>
      </c>
      <c r="C525" s="6" t="s">
        <v>36</v>
      </c>
      <c r="D525" s="3" t="str">
        <f>VLOOKUP(C525,Regiones!B$4:C$27,2)</f>
        <v>Pampeana</v>
      </c>
      <c r="E525" s="16"/>
      <c r="F525" s="16"/>
      <c r="G525" s="16"/>
      <c r="H525" s="16"/>
      <c r="I525" s="16" t="s">
        <v>203</v>
      </c>
      <c r="J525" s="16" t="s">
        <v>6</v>
      </c>
      <c r="K525" s="58"/>
      <c r="L525" s="4" t="s">
        <v>6</v>
      </c>
      <c r="M525" s="289">
        <v>10</v>
      </c>
      <c r="N525" s="281" t="str">
        <f t="shared" si="172"/>
        <v>F10</v>
      </c>
      <c r="O525" s="282" t="str">
        <f>VLOOKUP(N525,'Adicional - Op 1'!$A$3:$B$79,2)</f>
        <v>F</v>
      </c>
      <c r="P525" s="293" t="str">
        <f t="shared" si="173"/>
        <v>F</v>
      </c>
      <c r="Q525" s="294" t="str">
        <f t="shared" si="174"/>
        <v>F10</v>
      </c>
      <c r="R525" s="282" t="str">
        <f>IF(OR(Q525='Adicional - Op 2'!$A$6,Q525='Adicional - Op 2'!$A$7, Q525='Adicional - Op 2'!$A$8,Q525='Adicional - Op 2'!$A$9,Q525='Adicional - Op 2'!$A$10,Q525='Adicional - Op 2'!$A$11,Q525='Adicional - Op 2'!$A$12,Q525='Adicional - Op 2'!$A$13,Q525='Adicional - Op 2'!$A$14), "A", "")</f>
        <v/>
      </c>
      <c r="S525" s="282" t="str">
        <f>IF(OR(Q525='Adicional - Op 2'!$A$15,Q525='Adicional - Op 2'!$A$16,Q525='Adicional - Op 2'!$A$17,Q525='Adicional - Op 2'!$A$18,Q525='Adicional - Op 2'!$A$19,Q525='Adicional - Op 2'!$A$20,Q525='Adicional - Op 2'!$A$21,Q525='Adicional - Op 2'!$A$22,Q525='Adicional - Op 2'!$A$23,Q525='Adicional - Op 2'!$A$24,Q525='Adicional - Op 2'!$A$25,Q525='Adicional - Op 2'!$A$26,Q525='Adicional - Op 2'!$A$27,Q525='Adicional - Op 2'!$A$28,Q525='Adicional - Op 2'!$A$29,Q525='Adicional - Op 2'!$A$30),"B","")</f>
        <v/>
      </c>
      <c r="T525" s="282" t="str">
        <f>IF(OR(Q525='Adicional - Op 2'!$A$31,Q525='Adicional - Op 2'!$A$32,Q525='Adicional - Op 2'!$A$33,Q525='Adicional - Op 2'!$A$34),"C","")</f>
        <v/>
      </c>
      <c r="U525" s="282" t="str">
        <f>IF(OR(Q525='Adicional - Op 2'!$A$35,Q525='Adicional - Op 2'!$A$36,Q525='Adicional - Op 2'!$A$37),"D","")</f>
        <v/>
      </c>
      <c r="V525" s="282" t="str">
        <f>IF(OR(Q525='Adicional - Op 2'!$A$38,Q525='Adicional - Op 2'!$A$39,Q525='Adicional - Op 2'!$A$40,Q525='Adicional - Op 2'!$A$41,Q525='Adicional - Op 2'!$A$42,Q525='Adicional - Op 2'!$A$43),"E","")</f>
        <v/>
      </c>
      <c r="W525" s="282" t="str">
        <f>IF(OR(Q525='Adicional - Op 2'!$A$44,Q525='Adicional - Op 2'!$A$45),"F","")</f>
        <v>F</v>
      </c>
      <c r="X525" s="295" t="str">
        <f t="shared" si="175"/>
        <v>F</v>
      </c>
      <c r="Y525" s="296" t="str">
        <f>IF(P525=X525, "OK", MAL)</f>
        <v>OK</v>
      </c>
      <c r="Z525" s="73">
        <v>5547</v>
      </c>
      <c r="AA525" s="17">
        <v>5389</v>
      </c>
      <c r="AB525" s="17">
        <v>5388</v>
      </c>
      <c r="AC525" s="17">
        <v>5519</v>
      </c>
      <c r="AD525" s="17">
        <v>4794</v>
      </c>
      <c r="AE525" s="20">
        <v>3975</v>
      </c>
      <c r="AF525" s="70" t="str">
        <f t="shared" si="176"/>
        <v>6</v>
      </c>
      <c r="AG525" s="61" t="str">
        <f t="shared" si="177"/>
        <v>6</v>
      </c>
      <c r="AH525" s="61" t="str">
        <f t="shared" si="178"/>
        <v>6</v>
      </c>
      <c r="AI525" s="61" t="str">
        <f t="shared" si="179"/>
        <v>6</v>
      </c>
      <c r="AJ525" s="61" t="str">
        <f t="shared" si="180"/>
        <v>7</v>
      </c>
      <c r="AK525" s="62" t="str">
        <f t="shared" si="181"/>
        <v>7</v>
      </c>
      <c r="AL525" s="77">
        <f t="shared" si="182"/>
        <v>0.32376013483805333</v>
      </c>
      <c r="AM525" s="78">
        <f t="shared" si="183"/>
        <v>1.7640878342698315E-3</v>
      </c>
      <c r="AN525" s="78">
        <f t="shared" si="184"/>
        <v>-0.22722654258974526</v>
      </c>
      <c r="AO525" s="78">
        <f t="shared" si="185"/>
        <v>1.4182789644375335</v>
      </c>
      <c r="AP525" s="79">
        <f t="shared" si="186"/>
        <v>1.8910621876430385</v>
      </c>
      <c r="AQ525" s="1" t="str">
        <f t="shared" si="187"/>
        <v>Pampeana6</v>
      </c>
      <c r="AR525" s="1" t="str">
        <f t="shared" si="188"/>
        <v>Buenos Aires6</v>
      </c>
      <c r="AS525" s="1" t="str">
        <f t="shared" si="189"/>
        <v>Intermedias</v>
      </c>
      <c r="AT525" s="1" t="str">
        <f t="shared" si="190"/>
        <v>Pampeana</v>
      </c>
      <c r="AU525" s="1" t="str">
        <f t="shared" si="191"/>
        <v>IntermediasPampeana</v>
      </c>
    </row>
    <row r="526" spans="1:47" x14ac:dyDescent="0.25">
      <c r="A526" s="60" t="s">
        <v>238</v>
      </c>
      <c r="B526" s="9" t="s">
        <v>228</v>
      </c>
      <c r="C526" s="9" t="s">
        <v>199</v>
      </c>
      <c r="D526" s="3" t="str">
        <f>VLOOKUP(C526,Regiones!B$4:C$27,2)</f>
        <v>Noreste</v>
      </c>
      <c r="E526" s="10"/>
      <c r="F526" s="10"/>
      <c r="G526" s="10"/>
      <c r="H526" s="10" t="s">
        <v>20</v>
      </c>
      <c r="I526" s="10" t="s">
        <v>203</v>
      </c>
      <c r="J526" s="10" t="s">
        <v>4</v>
      </c>
      <c r="K526" s="58"/>
      <c r="L526" s="11" t="s">
        <v>6</v>
      </c>
      <c r="M526" s="289">
        <v>10</v>
      </c>
      <c r="N526" s="281" t="str">
        <f t="shared" si="172"/>
        <v>F10</v>
      </c>
      <c r="O526" s="282" t="str">
        <f>VLOOKUP(N526,'Adicional - Op 1'!$A$3:$B$79,2)</f>
        <v>F</v>
      </c>
      <c r="P526" s="293" t="str">
        <f t="shared" si="173"/>
        <v>F</v>
      </c>
      <c r="Q526" s="294" t="str">
        <f t="shared" si="174"/>
        <v>F10</v>
      </c>
      <c r="R526" s="282" t="str">
        <f>IF(OR(Q526='Adicional - Op 2'!$A$6,Q526='Adicional - Op 2'!$A$7, Q526='Adicional - Op 2'!$A$8,Q526='Adicional - Op 2'!$A$9,Q526='Adicional - Op 2'!$A$10,Q526='Adicional - Op 2'!$A$11,Q526='Adicional - Op 2'!$A$12,Q526='Adicional - Op 2'!$A$13,Q526='Adicional - Op 2'!$A$14), "A", "")</f>
        <v/>
      </c>
      <c r="S526" s="282" t="str">
        <f>IF(OR(Q526='Adicional - Op 2'!$A$15,Q526='Adicional - Op 2'!$A$16,Q526='Adicional - Op 2'!$A$17,Q526='Adicional - Op 2'!$A$18,Q526='Adicional - Op 2'!$A$19,Q526='Adicional - Op 2'!$A$20,Q526='Adicional - Op 2'!$A$21,Q526='Adicional - Op 2'!$A$22,Q526='Adicional - Op 2'!$A$23,Q526='Adicional - Op 2'!$A$24,Q526='Adicional - Op 2'!$A$25,Q526='Adicional - Op 2'!$A$26,Q526='Adicional - Op 2'!$A$27,Q526='Adicional - Op 2'!$A$28,Q526='Adicional - Op 2'!$A$29,Q526='Adicional - Op 2'!$A$30),"B","")</f>
        <v/>
      </c>
      <c r="T526" s="282" t="str">
        <f>IF(OR(Q526='Adicional - Op 2'!$A$31,Q526='Adicional - Op 2'!$A$32,Q526='Adicional - Op 2'!$A$33,Q526='Adicional - Op 2'!$A$34),"C","")</f>
        <v/>
      </c>
      <c r="U526" s="282" t="str">
        <f>IF(OR(Q526='Adicional - Op 2'!$A$35,Q526='Adicional - Op 2'!$A$36,Q526='Adicional - Op 2'!$A$37),"D","")</f>
        <v/>
      </c>
      <c r="V526" s="282" t="str">
        <f>IF(OR(Q526='Adicional - Op 2'!$A$38,Q526='Adicional - Op 2'!$A$39,Q526='Adicional - Op 2'!$A$40,Q526='Adicional - Op 2'!$A$41,Q526='Adicional - Op 2'!$A$42,Q526='Adicional - Op 2'!$A$43),"E","")</f>
        <v/>
      </c>
      <c r="W526" s="282" t="str">
        <f>IF(OR(Q526='Adicional - Op 2'!$A$44,Q526='Adicional - Op 2'!$A$45),"F","")</f>
        <v>F</v>
      </c>
      <c r="X526" s="295" t="str">
        <f t="shared" si="175"/>
        <v>F</v>
      </c>
      <c r="Y526" s="296" t="str">
        <f>IF(P526=X526, "OK", MAL)</f>
        <v>OK</v>
      </c>
      <c r="Z526" s="74">
        <v>5520</v>
      </c>
      <c r="AA526" s="12">
        <v>4712</v>
      </c>
      <c r="AB526" s="12">
        <v>1990</v>
      </c>
      <c r="AC526" s="12">
        <v>413</v>
      </c>
      <c r="AD526" s="12">
        <v>1139</v>
      </c>
      <c r="AE526" s="13">
        <v>1315</v>
      </c>
      <c r="AF526" s="70" t="str">
        <f t="shared" si="176"/>
        <v>6</v>
      </c>
      <c r="AG526" s="61" t="str">
        <f t="shared" si="177"/>
        <v>7</v>
      </c>
      <c r="AH526" s="61" t="str">
        <f t="shared" si="178"/>
        <v>7</v>
      </c>
      <c r="AI526" s="61" t="str">
        <f t="shared" si="179"/>
        <v>7</v>
      </c>
      <c r="AJ526" s="61" t="str">
        <f t="shared" si="180"/>
        <v>7</v>
      </c>
      <c r="AK526" s="62" t="str">
        <f t="shared" si="181"/>
        <v>7</v>
      </c>
      <c r="AL526" s="77">
        <f t="shared" si="182"/>
        <v>1.7860694510385138</v>
      </c>
      <c r="AM526" s="78">
        <f t="shared" si="183"/>
        <v>8.5387486830300308</v>
      </c>
      <c r="AN526" s="78">
        <f t="shared" si="184"/>
        <v>16.056333769281405</v>
      </c>
      <c r="AO526" s="78">
        <f t="shared" si="185"/>
        <v>-9.6469884121085592</v>
      </c>
      <c r="AP526" s="79">
        <f t="shared" si="186"/>
        <v>-1.426586245494843</v>
      </c>
      <c r="AQ526" s="1" t="str">
        <f t="shared" si="187"/>
        <v>Noreste6</v>
      </c>
      <c r="AR526" s="1" t="str">
        <f t="shared" si="188"/>
        <v>Chaco6</v>
      </c>
      <c r="AS526" s="1" t="str">
        <f t="shared" si="189"/>
        <v>Intermedias</v>
      </c>
      <c r="AT526" s="1" t="str">
        <f t="shared" si="190"/>
        <v>Resto Extra Pampeana</v>
      </c>
      <c r="AU526" s="1" t="str">
        <f t="shared" si="191"/>
        <v>IntermediasResto Extra Pampeana</v>
      </c>
    </row>
    <row r="527" spans="1:47" x14ac:dyDescent="0.25">
      <c r="A527" s="60" t="s">
        <v>1220</v>
      </c>
      <c r="B527" s="9" t="s">
        <v>46</v>
      </c>
      <c r="C527" s="9" t="s">
        <v>740</v>
      </c>
      <c r="D527" s="3" t="str">
        <f>VLOOKUP(C527,Regiones!B$4:C$27,2)</f>
        <v>Centro</v>
      </c>
      <c r="E527" s="10"/>
      <c r="F527" s="10"/>
      <c r="G527" s="10"/>
      <c r="H527" s="10" t="s">
        <v>4</v>
      </c>
      <c r="I527" s="10" t="s">
        <v>203</v>
      </c>
      <c r="J527" s="10" t="s">
        <v>21</v>
      </c>
      <c r="K527" s="58"/>
      <c r="L527" s="11" t="s">
        <v>21</v>
      </c>
      <c r="M527" s="289">
        <v>10</v>
      </c>
      <c r="N527" s="281" t="str">
        <f t="shared" si="172"/>
        <v>C10</v>
      </c>
      <c r="O527" s="282" t="str">
        <f>VLOOKUP(N527,'Adicional - Op 1'!$A$3:$B$79,2)</f>
        <v>C</v>
      </c>
      <c r="P527" s="293" t="str">
        <f t="shared" si="173"/>
        <v>C</v>
      </c>
      <c r="Q527" s="294" t="str">
        <f t="shared" si="174"/>
        <v>C10</v>
      </c>
      <c r="R527" s="282" t="str">
        <f>IF(OR(Q527='Adicional - Op 2'!$A$6,Q527='Adicional - Op 2'!$A$7, Q527='Adicional - Op 2'!$A$8,Q527='Adicional - Op 2'!$A$9,Q527='Adicional - Op 2'!$A$10,Q527='Adicional - Op 2'!$A$11,Q527='Adicional - Op 2'!$A$12,Q527='Adicional - Op 2'!$A$13,Q527='Adicional - Op 2'!$A$14), "A", "")</f>
        <v/>
      </c>
      <c r="S527" s="282" t="str">
        <f>IF(OR(Q527='Adicional - Op 2'!$A$15,Q527='Adicional - Op 2'!$A$16,Q527='Adicional - Op 2'!$A$17,Q527='Adicional - Op 2'!$A$18,Q527='Adicional - Op 2'!$A$19,Q527='Adicional - Op 2'!$A$20,Q527='Adicional - Op 2'!$A$21,Q527='Adicional - Op 2'!$A$22,Q527='Adicional - Op 2'!$A$23,Q527='Adicional - Op 2'!$A$24,Q527='Adicional - Op 2'!$A$25,Q527='Adicional - Op 2'!$A$26,Q527='Adicional - Op 2'!$A$27,Q527='Adicional - Op 2'!$A$28,Q527='Adicional - Op 2'!$A$29,Q527='Adicional - Op 2'!$A$30),"B","")</f>
        <v/>
      </c>
      <c r="T527" s="282" t="str">
        <f>IF(OR(Q527='Adicional - Op 2'!$A$31,Q527='Adicional - Op 2'!$A$32,Q527='Adicional - Op 2'!$A$33,Q527='Adicional - Op 2'!$A$34),"C","")</f>
        <v>C</v>
      </c>
      <c r="U527" s="282" t="str">
        <f>IF(OR(Q527='Adicional - Op 2'!$A$35,Q527='Adicional - Op 2'!$A$36,Q527='Adicional - Op 2'!$A$37),"D","")</f>
        <v/>
      </c>
      <c r="V527" s="282" t="str">
        <f>IF(OR(Q527='Adicional - Op 2'!$A$38,Q527='Adicional - Op 2'!$A$39,Q527='Adicional - Op 2'!$A$40,Q527='Adicional - Op 2'!$A$41,Q527='Adicional - Op 2'!$A$42,Q527='Adicional - Op 2'!$A$43),"E","")</f>
        <v/>
      </c>
      <c r="W527" s="282" t="str">
        <f>IF(OR(Q527='Adicional - Op 2'!$A$44,Q527='Adicional - Op 2'!$A$45),"F","")</f>
        <v/>
      </c>
      <c r="X527" s="295" t="str">
        <f t="shared" si="175"/>
        <v>C</v>
      </c>
      <c r="Y527" s="296" t="str">
        <f>IF(P527=X527, "OK", MAL)</f>
        <v>OK</v>
      </c>
      <c r="Z527" s="74">
        <v>5511</v>
      </c>
      <c r="AA527" s="12">
        <v>4489</v>
      </c>
      <c r="AB527" s="12">
        <v>3232</v>
      </c>
      <c r="AC527" s="12">
        <v>2896</v>
      </c>
      <c r="AD527" s="12">
        <v>2609</v>
      </c>
      <c r="AE527" s="13">
        <v>2880</v>
      </c>
      <c r="AF527" s="70" t="str">
        <f t="shared" si="176"/>
        <v>6</v>
      </c>
      <c r="AG527" s="61" t="str">
        <f t="shared" si="177"/>
        <v>7</v>
      </c>
      <c r="AH527" s="61" t="str">
        <f t="shared" si="178"/>
        <v>7</v>
      </c>
      <c r="AI527" s="61" t="str">
        <f t="shared" si="179"/>
        <v>7</v>
      </c>
      <c r="AJ527" s="61" t="str">
        <f t="shared" si="180"/>
        <v>7</v>
      </c>
      <c r="AK527" s="62" t="str">
        <f t="shared" si="181"/>
        <v>7</v>
      </c>
      <c r="AL527" s="77">
        <f t="shared" si="182"/>
        <v>2.3208869126578593</v>
      </c>
      <c r="AM527" s="78">
        <f t="shared" si="183"/>
        <v>3.172171553242078</v>
      </c>
      <c r="AN527" s="78">
        <f t="shared" si="184"/>
        <v>1.0449164623456493</v>
      </c>
      <c r="AO527" s="78">
        <f t="shared" si="185"/>
        <v>1.0490995449710401</v>
      </c>
      <c r="AP527" s="79">
        <f t="shared" si="186"/>
        <v>-0.98336590435217919</v>
      </c>
      <c r="AQ527" s="1" t="str">
        <f t="shared" si="187"/>
        <v>Centro6</v>
      </c>
      <c r="AR527" s="1" t="str">
        <f t="shared" si="188"/>
        <v>San Luis6</v>
      </c>
      <c r="AS527" s="1" t="str">
        <f t="shared" si="189"/>
        <v>Intermedias</v>
      </c>
      <c r="AT527" s="1" t="str">
        <f t="shared" si="190"/>
        <v>Resto Extra Pampeana</v>
      </c>
      <c r="AU527" s="1" t="str">
        <f t="shared" si="191"/>
        <v>IntermediasResto Extra Pampeana</v>
      </c>
    </row>
    <row r="528" spans="1:47" x14ac:dyDescent="0.25">
      <c r="A528" s="60" t="s">
        <v>1285</v>
      </c>
      <c r="B528" s="9" t="s">
        <v>191</v>
      </c>
      <c r="C528" s="9" t="s">
        <v>662</v>
      </c>
      <c r="D528" s="3" t="str">
        <f>VLOOKUP(C528,Regiones!B$4:C$27,2)</f>
        <v>Comahue</v>
      </c>
      <c r="E528" s="10" t="s">
        <v>2</v>
      </c>
      <c r="F528" s="10"/>
      <c r="G528" s="10" t="s">
        <v>4</v>
      </c>
      <c r="H528" s="44"/>
      <c r="I528" s="10" t="s">
        <v>13</v>
      </c>
      <c r="J528" s="10" t="s">
        <v>3</v>
      </c>
      <c r="K528" s="58"/>
      <c r="L528" s="11" t="s">
        <v>3</v>
      </c>
      <c r="M528" s="289">
        <v>10</v>
      </c>
      <c r="N528" s="281" t="str">
        <f t="shared" si="172"/>
        <v>E10</v>
      </c>
      <c r="O528" s="282" t="str">
        <f>VLOOKUP(N528,'Adicional - Op 1'!$A$3:$B$79,2)</f>
        <v>E</v>
      </c>
      <c r="P528" s="293" t="str">
        <f t="shared" si="173"/>
        <v>E</v>
      </c>
      <c r="Q528" s="294" t="str">
        <f t="shared" si="174"/>
        <v>E10</v>
      </c>
      <c r="R528" s="282" t="str">
        <f>IF(OR(Q528='Adicional - Op 2'!$A$6,Q528='Adicional - Op 2'!$A$7, Q528='Adicional - Op 2'!$A$8,Q528='Adicional - Op 2'!$A$9,Q528='Adicional - Op 2'!$A$10,Q528='Adicional - Op 2'!$A$11,Q528='Adicional - Op 2'!$A$12,Q528='Adicional - Op 2'!$A$13,Q528='Adicional - Op 2'!$A$14), "A", "")</f>
        <v/>
      </c>
      <c r="S528" s="282" t="str">
        <f>IF(OR(Q528='Adicional - Op 2'!$A$15,Q528='Adicional - Op 2'!$A$16,Q528='Adicional - Op 2'!$A$17,Q528='Adicional - Op 2'!$A$18,Q528='Adicional - Op 2'!$A$19,Q528='Adicional - Op 2'!$A$20,Q528='Adicional - Op 2'!$A$21,Q528='Adicional - Op 2'!$A$22,Q528='Adicional - Op 2'!$A$23,Q528='Adicional - Op 2'!$A$24,Q528='Adicional - Op 2'!$A$25,Q528='Adicional - Op 2'!$A$26,Q528='Adicional - Op 2'!$A$27,Q528='Adicional - Op 2'!$A$28,Q528='Adicional - Op 2'!$A$29,Q528='Adicional - Op 2'!$A$30),"B","")</f>
        <v/>
      </c>
      <c r="T528" s="282" t="str">
        <f>IF(OR(Q528='Adicional - Op 2'!$A$31,Q528='Adicional - Op 2'!$A$32,Q528='Adicional - Op 2'!$A$33,Q528='Adicional - Op 2'!$A$34),"C","")</f>
        <v/>
      </c>
      <c r="U528" s="282" t="str">
        <f>IF(OR(Q528='Adicional - Op 2'!$A$35,Q528='Adicional - Op 2'!$A$36,Q528='Adicional - Op 2'!$A$37),"D","")</f>
        <v/>
      </c>
      <c r="V528" s="282" t="str">
        <f>IF(OR(Q528='Adicional - Op 2'!$A$38,Q528='Adicional - Op 2'!$A$39,Q528='Adicional - Op 2'!$A$40,Q528='Adicional - Op 2'!$A$41,Q528='Adicional - Op 2'!$A$42,Q528='Adicional - Op 2'!$A$43),"E","")</f>
        <v>E</v>
      </c>
      <c r="W528" s="282" t="str">
        <f>IF(OR(Q528='Adicional - Op 2'!$A$44,Q528='Adicional - Op 2'!$A$45),"F","")</f>
        <v/>
      </c>
      <c r="X528" s="295" t="str">
        <f t="shared" si="175"/>
        <v>E</v>
      </c>
      <c r="Y528" s="296" t="str">
        <f>IF(P528=X528, "OK", MAL)</f>
        <v>OK</v>
      </c>
      <c r="Z528" s="74">
        <v>5484</v>
      </c>
      <c r="AA528" s="12">
        <v>5007</v>
      </c>
      <c r="AB528" s="12">
        <v>4643</v>
      </c>
      <c r="AC528" s="12">
        <v>3579</v>
      </c>
      <c r="AD528" s="12">
        <v>3258</v>
      </c>
      <c r="AE528" s="13">
        <v>1064</v>
      </c>
      <c r="AF528" s="70" t="str">
        <f t="shared" si="176"/>
        <v>6</v>
      </c>
      <c r="AG528" s="61" t="str">
        <f t="shared" si="177"/>
        <v>6</v>
      </c>
      <c r="AH528" s="61" t="str">
        <f t="shared" si="178"/>
        <v>7</v>
      </c>
      <c r="AI528" s="61" t="str">
        <f t="shared" si="179"/>
        <v>7</v>
      </c>
      <c r="AJ528" s="61" t="str">
        <f t="shared" si="180"/>
        <v>7</v>
      </c>
      <c r="AK528" s="62" t="str">
        <f t="shared" si="181"/>
        <v>7</v>
      </c>
      <c r="AL528" s="77">
        <f t="shared" si="182"/>
        <v>1.0230707467405944</v>
      </c>
      <c r="AM528" s="78">
        <f t="shared" si="183"/>
        <v>0.72003447536147769</v>
      </c>
      <c r="AN528" s="78">
        <f t="shared" si="184"/>
        <v>2.4953729312124402</v>
      </c>
      <c r="AO528" s="78">
        <f t="shared" si="185"/>
        <v>0.94412825145652124</v>
      </c>
      <c r="AP528" s="79">
        <f t="shared" si="186"/>
        <v>11.840975185149523</v>
      </c>
      <c r="AQ528" s="1" t="str">
        <f t="shared" si="187"/>
        <v>Comahue6</v>
      </c>
      <c r="AR528" s="1" t="str">
        <f t="shared" si="188"/>
        <v>Río Negro6</v>
      </c>
      <c r="AS528" s="1" t="str">
        <f t="shared" si="189"/>
        <v>Intermedias</v>
      </c>
      <c r="AT528" s="1" t="str">
        <f t="shared" si="190"/>
        <v>Comahue</v>
      </c>
      <c r="AU528" s="1" t="str">
        <f t="shared" si="191"/>
        <v>IntermediasComahue</v>
      </c>
    </row>
    <row r="529" spans="1:47" x14ac:dyDescent="0.25">
      <c r="A529" s="2" t="s">
        <v>1391</v>
      </c>
      <c r="B529" s="18" t="s">
        <v>311</v>
      </c>
      <c r="C529" s="18" t="s">
        <v>276</v>
      </c>
      <c r="D529" s="3" t="str">
        <f>VLOOKUP(C529,Regiones!B$4:C$27,2)</f>
        <v>Centro</v>
      </c>
      <c r="E529" s="19" t="s">
        <v>2</v>
      </c>
      <c r="F529" s="19"/>
      <c r="G529" s="19"/>
      <c r="H529" s="19" t="s">
        <v>4</v>
      </c>
      <c r="I529" s="19" t="s">
        <v>190</v>
      </c>
      <c r="J529" s="19" t="s">
        <v>3</v>
      </c>
      <c r="K529" s="58"/>
      <c r="L529" s="52" t="s">
        <v>3</v>
      </c>
      <c r="M529" s="289">
        <v>10</v>
      </c>
      <c r="N529" s="281" t="str">
        <f t="shared" si="172"/>
        <v>E10</v>
      </c>
      <c r="O529" s="282" t="str">
        <f>VLOOKUP(N529,'Adicional - Op 1'!$A$3:$B$79,2)</f>
        <v>E</v>
      </c>
      <c r="P529" s="293" t="str">
        <f t="shared" si="173"/>
        <v>E</v>
      </c>
      <c r="Q529" s="294" t="str">
        <f t="shared" si="174"/>
        <v>E10</v>
      </c>
      <c r="R529" s="282" t="str">
        <f>IF(OR(Q529='Adicional - Op 2'!$A$6,Q529='Adicional - Op 2'!$A$7, Q529='Adicional - Op 2'!$A$8,Q529='Adicional - Op 2'!$A$9,Q529='Adicional - Op 2'!$A$10,Q529='Adicional - Op 2'!$A$11,Q529='Adicional - Op 2'!$A$12,Q529='Adicional - Op 2'!$A$13,Q529='Adicional - Op 2'!$A$14), "A", "")</f>
        <v/>
      </c>
      <c r="S529" s="282" t="str">
        <f>IF(OR(Q529='Adicional - Op 2'!$A$15,Q529='Adicional - Op 2'!$A$16,Q529='Adicional - Op 2'!$A$17,Q529='Adicional - Op 2'!$A$18,Q529='Adicional - Op 2'!$A$19,Q529='Adicional - Op 2'!$A$20,Q529='Adicional - Op 2'!$A$21,Q529='Adicional - Op 2'!$A$22,Q529='Adicional - Op 2'!$A$23,Q529='Adicional - Op 2'!$A$24,Q529='Adicional - Op 2'!$A$25,Q529='Adicional - Op 2'!$A$26,Q529='Adicional - Op 2'!$A$27,Q529='Adicional - Op 2'!$A$28,Q529='Adicional - Op 2'!$A$29,Q529='Adicional - Op 2'!$A$30),"B","")</f>
        <v/>
      </c>
      <c r="T529" s="282" t="str">
        <f>IF(OR(Q529='Adicional - Op 2'!$A$31,Q529='Adicional - Op 2'!$A$32,Q529='Adicional - Op 2'!$A$33,Q529='Adicional - Op 2'!$A$34),"C","")</f>
        <v/>
      </c>
      <c r="U529" s="282" t="str">
        <f>IF(OR(Q529='Adicional - Op 2'!$A$35,Q529='Adicional - Op 2'!$A$36,Q529='Adicional - Op 2'!$A$37),"D","")</f>
        <v/>
      </c>
      <c r="V529" s="282" t="str">
        <f>IF(OR(Q529='Adicional - Op 2'!$A$38,Q529='Adicional - Op 2'!$A$39,Q529='Adicional - Op 2'!$A$40,Q529='Adicional - Op 2'!$A$41,Q529='Adicional - Op 2'!$A$42,Q529='Adicional - Op 2'!$A$43),"E","")</f>
        <v>E</v>
      </c>
      <c r="W529" s="282" t="str">
        <f>IF(OR(Q529='Adicional - Op 2'!$A$44,Q529='Adicional - Op 2'!$A$45),"F","")</f>
        <v/>
      </c>
      <c r="X529" s="295" t="str">
        <f t="shared" si="175"/>
        <v>E</v>
      </c>
      <c r="Y529" s="296" t="str">
        <f>IF(P529=X529, "OK", MAL)</f>
        <v>OK</v>
      </c>
      <c r="Z529" s="73">
        <v>5482</v>
      </c>
      <c r="AA529" s="17">
        <v>4751</v>
      </c>
      <c r="AB529" s="17">
        <v>3918</v>
      </c>
      <c r="AC529" s="17">
        <v>3132</v>
      </c>
      <c r="AD529" s="17">
        <v>1653</v>
      </c>
      <c r="AE529" s="20">
        <v>1366</v>
      </c>
      <c r="AF529" s="70" t="str">
        <f t="shared" si="176"/>
        <v>6</v>
      </c>
      <c r="AG529" s="61" t="str">
        <f t="shared" si="177"/>
        <v>7</v>
      </c>
      <c r="AH529" s="61" t="str">
        <f t="shared" si="178"/>
        <v>7</v>
      </c>
      <c r="AI529" s="61" t="str">
        <f t="shared" si="179"/>
        <v>7</v>
      </c>
      <c r="AJ529" s="61" t="str">
        <f t="shared" si="180"/>
        <v>7</v>
      </c>
      <c r="AK529" s="62" t="str">
        <f t="shared" si="181"/>
        <v>7</v>
      </c>
      <c r="AL529" s="77">
        <f t="shared" si="182"/>
        <v>1.6137195881408888</v>
      </c>
      <c r="AM529" s="78">
        <f t="shared" si="183"/>
        <v>1.8493429956436915</v>
      </c>
      <c r="AN529" s="78">
        <f t="shared" si="184"/>
        <v>2.1429947708103785</v>
      </c>
      <c r="AO529" s="78">
        <f t="shared" si="185"/>
        <v>6.5994318434169825</v>
      </c>
      <c r="AP529" s="79">
        <f t="shared" si="186"/>
        <v>1.925350934070666</v>
      </c>
      <c r="AQ529" s="1" t="str">
        <f t="shared" si="187"/>
        <v>Centro6</v>
      </c>
      <c r="AR529" s="1" t="str">
        <f t="shared" si="188"/>
        <v>Córdoba6</v>
      </c>
      <c r="AS529" s="1" t="str">
        <f t="shared" si="189"/>
        <v>Intermedias</v>
      </c>
      <c r="AT529" s="1" t="str">
        <f t="shared" si="190"/>
        <v>Resto Extra Pampeana</v>
      </c>
      <c r="AU529" s="1" t="str">
        <f t="shared" si="191"/>
        <v>IntermediasResto Extra Pampeana</v>
      </c>
    </row>
    <row r="530" spans="1:47" x14ac:dyDescent="0.25">
      <c r="A530" s="45" t="s">
        <v>1203</v>
      </c>
      <c r="B530" s="46" t="s">
        <v>889</v>
      </c>
      <c r="C530" s="46" t="s">
        <v>882</v>
      </c>
      <c r="D530" s="3" t="str">
        <f>VLOOKUP(C530,Regiones!B$4:C$27,2)</f>
        <v>Pampeana</v>
      </c>
      <c r="E530" s="50"/>
      <c r="F530" s="50"/>
      <c r="G530" s="50"/>
      <c r="H530" s="50" t="s">
        <v>4</v>
      </c>
      <c r="I530" s="50" t="s">
        <v>203</v>
      </c>
      <c r="J530" s="50" t="s">
        <v>21</v>
      </c>
      <c r="K530" s="58"/>
      <c r="L530" s="53" t="s">
        <v>21</v>
      </c>
      <c r="M530" s="289">
        <v>10</v>
      </c>
      <c r="N530" s="281" t="str">
        <f t="shared" si="172"/>
        <v>C10</v>
      </c>
      <c r="O530" s="282" t="str">
        <f>VLOOKUP(N530,'Adicional - Op 1'!$A$3:$B$79,2)</f>
        <v>C</v>
      </c>
      <c r="P530" s="293" t="str">
        <f t="shared" si="173"/>
        <v>C</v>
      </c>
      <c r="Q530" s="294" t="str">
        <f t="shared" si="174"/>
        <v>C10</v>
      </c>
      <c r="R530" s="282" t="str">
        <f>IF(OR(Q530='Adicional - Op 2'!$A$6,Q530='Adicional - Op 2'!$A$7, Q530='Adicional - Op 2'!$A$8,Q530='Adicional - Op 2'!$A$9,Q530='Adicional - Op 2'!$A$10,Q530='Adicional - Op 2'!$A$11,Q530='Adicional - Op 2'!$A$12,Q530='Adicional - Op 2'!$A$13,Q530='Adicional - Op 2'!$A$14), "A", "")</f>
        <v/>
      </c>
      <c r="S530" s="282" t="str">
        <f>IF(OR(Q530='Adicional - Op 2'!$A$15,Q530='Adicional - Op 2'!$A$16,Q530='Adicional - Op 2'!$A$17,Q530='Adicional - Op 2'!$A$18,Q530='Adicional - Op 2'!$A$19,Q530='Adicional - Op 2'!$A$20,Q530='Adicional - Op 2'!$A$21,Q530='Adicional - Op 2'!$A$22,Q530='Adicional - Op 2'!$A$23,Q530='Adicional - Op 2'!$A$24,Q530='Adicional - Op 2'!$A$25,Q530='Adicional - Op 2'!$A$26,Q530='Adicional - Op 2'!$A$27,Q530='Adicional - Op 2'!$A$28,Q530='Adicional - Op 2'!$A$29,Q530='Adicional - Op 2'!$A$30),"B","")</f>
        <v/>
      </c>
      <c r="T530" s="282" t="str">
        <f>IF(OR(Q530='Adicional - Op 2'!$A$31,Q530='Adicional - Op 2'!$A$32,Q530='Adicional - Op 2'!$A$33,Q530='Adicional - Op 2'!$A$34),"C","")</f>
        <v>C</v>
      </c>
      <c r="U530" s="282" t="str">
        <f>IF(OR(Q530='Adicional - Op 2'!$A$35,Q530='Adicional - Op 2'!$A$36,Q530='Adicional - Op 2'!$A$37),"D","")</f>
        <v/>
      </c>
      <c r="V530" s="282" t="str">
        <f>IF(OR(Q530='Adicional - Op 2'!$A$38,Q530='Adicional - Op 2'!$A$39,Q530='Adicional - Op 2'!$A$40,Q530='Adicional - Op 2'!$A$41,Q530='Adicional - Op 2'!$A$42,Q530='Adicional - Op 2'!$A$43),"E","")</f>
        <v/>
      </c>
      <c r="W530" s="282" t="str">
        <f>IF(OR(Q530='Adicional - Op 2'!$A$44,Q530='Adicional - Op 2'!$A$45),"F","")</f>
        <v/>
      </c>
      <c r="X530" s="295" t="str">
        <f t="shared" si="175"/>
        <v>C</v>
      </c>
      <c r="Y530" s="296" t="str">
        <f>IF(P530=X530, "OK", MAL)</f>
        <v>OK</v>
      </c>
      <c r="Z530" s="74">
        <v>5463</v>
      </c>
      <c r="AA530" s="12">
        <v>4462</v>
      </c>
      <c r="AB530" s="12">
        <v>3582</v>
      </c>
      <c r="AC530" s="12">
        <v>2501</v>
      </c>
      <c r="AD530" s="12">
        <v>1667</v>
      </c>
      <c r="AE530" s="13">
        <v>1634</v>
      </c>
      <c r="AF530" s="70" t="str">
        <f t="shared" si="176"/>
        <v>6</v>
      </c>
      <c r="AG530" s="61" t="str">
        <f t="shared" si="177"/>
        <v>7</v>
      </c>
      <c r="AH530" s="61" t="str">
        <f t="shared" si="178"/>
        <v>7</v>
      </c>
      <c r="AI530" s="61" t="str">
        <f t="shared" si="179"/>
        <v>7</v>
      </c>
      <c r="AJ530" s="61" t="str">
        <f t="shared" si="180"/>
        <v>7</v>
      </c>
      <c r="AK530" s="62" t="str">
        <f t="shared" si="181"/>
        <v>7</v>
      </c>
      <c r="AL530" s="77">
        <f t="shared" si="182"/>
        <v>2.2898160487213723</v>
      </c>
      <c r="AM530" s="78">
        <f t="shared" si="183"/>
        <v>2.1101278145933531</v>
      </c>
      <c r="AN530" s="78">
        <f t="shared" si="184"/>
        <v>3.4603285434691022</v>
      </c>
      <c r="AO530" s="78">
        <f t="shared" si="185"/>
        <v>4.1400565549116415</v>
      </c>
      <c r="AP530" s="79">
        <f t="shared" si="186"/>
        <v>0.20014609876178222</v>
      </c>
      <c r="AQ530" s="1" t="str">
        <f t="shared" si="187"/>
        <v>Pampeana6</v>
      </c>
      <c r="AR530" s="1" t="str">
        <f t="shared" si="188"/>
        <v>Santiago del Estero6</v>
      </c>
      <c r="AS530" s="1" t="str">
        <f t="shared" si="189"/>
        <v>Intermedias</v>
      </c>
      <c r="AT530" s="1" t="str">
        <f t="shared" si="190"/>
        <v>Pampeana</v>
      </c>
      <c r="AU530" s="1" t="str">
        <f t="shared" si="191"/>
        <v>IntermediasPampeana</v>
      </c>
    </row>
    <row r="531" spans="1:47" x14ac:dyDescent="0.25">
      <c r="A531" s="60" t="s">
        <v>1351</v>
      </c>
      <c r="B531" s="9" t="s">
        <v>413</v>
      </c>
      <c r="C531" s="9" t="s">
        <v>767</v>
      </c>
      <c r="D531" s="3" t="str">
        <f>VLOOKUP(C531,Regiones!B$4:C$27,2)</f>
        <v>Pampeana</v>
      </c>
      <c r="E531" s="10"/>
      <c r="F531" s="10"/>
      <c r="G531" s="10"/>
      <c r="H531" s="10" t="s">
        <v>4</v>
      </c>
      <c r="I531" s="10" t="s">
        <v>203</v>
      </c>
      <c r="J531" s="10" t="s">
        <v>21</v>
      </c>
      <c r="K531" s="58"/>
      <c r="L531" s="11" t="s">
        <v>21</v>
      </c>
      <c r="M531" s="289">
        <v>10</v>
      </c>
      <c r="N531" s="281" t="str">
        <f t="shared" si="172"/>
        <v>C10</v>
      </c>
      <c r="O531" s="282" t="str">
        <f>VLOOKUP(N531,'Adicional - Op 1'!$A$3:$B$79,2)</f>
        <v>C</v>
      </c>
      <c r="P531" s="293" t="str">
        <f t="shared" si="173"/>
        <v>C</v>
      </c>
      <c r="Q531" s="294" t="str">
        <f t="shared" si="174"/>
        <v>C10</v>
      </c>
      <c r="R531" s="282" t="str">
        <f>IF(OR(Q531='Adicional - Op 2'!$A$6,Q531='Adicional - Op 2'!$A$7, Q531='Adicional - Op 2'!$A$8,Q531='Adicional - Op 2'!$A$9,Q531='Adicional - Op 2'!$A$10,Q531='Adicional - Op 2'!$A$11,Q531='Adicional - Op 2'!$A$12,Q531='Adicional - Op 2'!$A$13,Q531='Adicional - Op 2'!$A$14), "A", "")</f>
        <v/>
      </c>
      <c r="S531" s="282" t="str">
        <f>IF(OR(Q531='Adicional - Op 2'!$A$15,Q531='Adicional - Op 2'!$A$16,Q531='Adicional - Op 2'!$A$17,Q531='Adicional - Op 2'!$A$18,Q531='Adicional - Op 2'!$A$19,Q531='Adicional - Op 2'!$A$20,Q531='Adicional - Op 2'!$A$21,Q531='Adicional - Op 2'!$A$22,Q531='Adicional - Op 2'!$A$23,Q531='Adicional - Op 2'!$A$24,Q531='Adicional - Op 2'!$A$25,Q531='Adicional - Op 2'!$A$26,Q531='Adicional - Op 2'!$A$27,Q531='Adicional - Op 2'!$A$28,Q531='Adicional - Op 2'!$A$29,Q531='Adicional - Op 2'!$A$30),"B","")</f>
        <v/>
      </c>
      <c r="T531" s="282" t="str">
        <f>IF(OR(Q531='Adicional - Op 2'!$A$31,Q531='Adicional - Op 2'!$A$32,Q531='Adicional - Op 2'!$A$33,Q531='Adicional - Op 2'!$A$34),"C","")</f>
        <v>C</v>
      </c>
      <c r="U531" s="282" t="str">
        <f>IF(OR(Q531='Adicional - Op 2'!$A$35,Q531='Adicional - Op 2'!$A$36,Q531='Adicional - Op 2'!$A$37),"D","")</f>
        <v/>
      </c>
      <c r="V531" s="282" t="str">
        <f>IF(OR(Q531='Adicional - Op 2'!$A$38,Q531='Adicional - Op 2'!$A$39,Q531='Adicional - Op 2'!$A$40,Q531='Adicional - Op 2'!$A$41,Q531='Adicional - Op 2'!$A$42,Q531='Adicional - Op 2'!$A$43),"E","")</f>
        <v/>
      </c>
      <c r="W531" s="282" t="str">
        <f>IF(OR(Q531='Adicional - Op 2'!$A$44,Q531='Adicional - Op 2'!$A$45),"F","")</f>
        <v/>
      </c>
      <c r="X531" s="295" t="str">
        <f t="shared" si="175"/>
        <v>C</v>
      </c>
      <c r="Y531" s="296" t="str">
        <f>IF(P531=X531, "OK", MAL)</f>
        <v>OK</v>
      </c>
      <c r="Z531" s="74">
        <v>5425</v>
      </c>
      <c r="AA531" s="12">
        <v>5090</v>
      </c>
      <c r="AB531" s="12">
        <v>5165</v>
      </c>
      <c r="AC531" s="12">
        <v>4856</v>
      </c>
      <c r="AD531" s="12">
        <v>4386</v>
      </c>
      <c r="AE531" s="13">
        <v>3286</v>
      </c>
      <c r="AF531" s="70" t="str">
        <f t="shared" si="176"/>
        <v>6</v>
      </c>
      <c r="AG531" s="61" t="str">
        <f t="shared" si="177"/>
        <v>6</v>
      </c>
      <c r="AH531" s="61" t="str">
        <f t="shared" si="178"/>
        <v>6</v>
      </c>
      <c r="AI531" s="61" t="str">
        <f t="shared" si="179"/>
        <v>7</v>
      </c>
      <c r="AJ531" s="61" t="str">
        <f t="shared" si="180"/>
        <v>7</v>
      </c>
      <c r="AK531" s="62" t="str">
        <f t="shared" si="181"/>
        <v>7</v>
      </c>
      <c r="AL531" s="77">
        <f t="shared" si="182"/>
        <v>0.71552388812175205</v>
      </c>
      <c r="AM531" s="78">
        <f t="shared" si="183"/>
        <v>-0.13894589028093635</v>
      </c>
      <c r="AN531" s="78">
        <f t="shared" si="184"/>
        <v>0.58589576277458155</v>
      </c>
      <c r="AO531" s="78">
        <f t="shared" si="185"/>
        <v>1.0231730197752673</v>
      </c>
      <c r="AP531" s="79">
        <f t="shared" si="186"/>
        <v>2.9295577609704808</v>
      </c>
      <c r="AQ531" s="1" t="str">
        <f t="shared" si="187"/>
        <v>Pampeana6</v>
      </c>
      <c r="AR531" s="1" t="str">
        <f t="shared" si="188"/>
        <v>Santa Fe6</v>
      </c>
      <c r="AS531" s="1" t="str">
        <f t="shared" si="189"/>
        <v>Intermedias</v>
      </c>
      <c r="AT531" s="1" t="str">
        <f t="shared" si="190"/>
        <v>Pampeana</v>
      </c>
      <c r="AU531" s="1" t="str">
        <f t="shared" si="191"/>
        <v>IntermediasPampeana</v>
      </c>
    </row>
    <row r="532" spans="1:47" x14ac:dyDescent="0.25">
      <c r="A532" s="60" t="s">
        <v>818</v>
      </c>
      <c r="B532" s="9" t="s">
        <v>780</v>
      </c>
      <c r="C532" s="9" t="s">
        <v>767</v>
      </c>
      <c r="D532" s="3" t="str">
        <f>VLOOKUP(C532,Regiones!B$4:C$27,2)</f>
        <v>Pampeana</v>
      </c>
      <c r="E532" s="10"/>
      <c r="F532" s="10"/>
      <c r="G532" s="10"/>
      <c r="H532" s="10" t="s">
        <v>4</v>
      </c>
      <c r="I532" s="10" t="s">
        <v>203</v>
      </c>
      <c r="J532" s="10" t="s">
        <v>6</v>
      </c>
      <c r="K532" s="58"/>
      <c r="L532" s="11" t="s">
        <v>6</v>
      </c>
      <c r="M532" s="289">
        <v>10</v>
      </c>
      <c r="N532" s="281" t="str">
        <f t="shared" si="172"/>
        <v>F10</v>
      </c>
      <c r="O532" s="282" t="str">
        <f>VLOOKUP(N532,'Adicional - Op 1'!$A$3:$B$79,2)</f>
        <v>F</v>
      </c>
      <c r="P532" s="293" t="str">
        <f t="shared" si="173"/>
        <v>F</v>
      </c>
      <c r="Q532" s="294" t="str">
        <f t="shared" si="174"/>
        <v>F10</v>
      </c>
      <c r="R532" s="282" t="str">
        <f>IF(OR(Q532='Adicional - Op 2'!$A$6,Q532='Adicional - Op 2'!$A$7, Q532='Adicional - Op 2'!$A$8,Q532='Adicional - Op 2'!$A$9,Q532='Adicional - Op 2'!$A$10,Q532='Adicional - Op 2'!$A$11,Q532='Adicional - Op 2'!$A$12,Q532='Adicional - Op 2'!$A$13,Q532='Adicional - Op 2'!$A$14), "A", "")</f>
        <v/>
      </c>
      <c r="S532" s="282" t="str">
        <f>IF(OR(Q532='Adicional - Op 2'!$A$15,Q532='Adicional - Op 2'!$A$16,Q532='Adicional - Op 2'!$A$17,Q532='Adicional - Op 2'!$A$18,Q532='Adicional - Op 2'!$A$19,Q532='Adicional - Op 2'!$A$20,Q532='Adicional - Op 2'!$A$21,Q532='Adicional - Op 2'!$A$22,Q532='Adicional - Op 2'!$A$23,Q532='Adicional - Op 2'!$A$24,Q532='Adicional - Op 2'!$A$25,Q532='Adicional - Op 2'!$A$26,Q532='Adicional - Op 2'!$A$27,Q532='Adicional - Op 2'!$A$28,Q532='Adicional - Op 2'!$A$29,Q532='Adicional - Op 2'!$A$30),"B","")</f>
        <v/>
      </c>
      <c r="T532" s="282" t="str">
        <f>IF(OR(Q532='Adicional - Op 2'!$A$31,Q532='Adicional - Op 2'!$A$32,Q532='Adicional - Op 2'!$A$33,Q532='Adicional - Op 2'!$A$34),"C","")</f>
        <v/>
      </c>
      <c r="U532" s="282" t="str">
        <f>IF(OR(Q532='Adicional - Op 2'!$A$35,Q532='Adicional - Op 2'!$A$36,Q532='Adicional - Op 2'!$A$37),"D","")</f>
        <v/>
      </c>
      <c r="V532" s="282" t="str">
        <f>IF(OR(Q532='Adicional - Op 2'!$A$38,Q532='Adicional - Op 2'!$A$39,Q532='Adicional - Op 2'!$A$40,Q532='Adicional - Op 2'!$A$41,Q532='Adicional - Op 2'!$A$42,Q532='Adicional - Op 2'!$A$43),"E","")</f>
        <v/>
      </c>
      <c r="W532" s="282" t="str">
        <f>IF(OR(Q532='Adicional - Op 2'!$A$44,Q532='Adicional - Op 2'!$A$45),"F","")</f>
        <v>F</v>
      </c>
      <c r="X532" s="295" t="str">
        <f t="shared" si="175"/>
        <v>F</v>
      </c>
      <c r="Y532" s="296" t="str">
        <f>IF(P532=X532, "OK", MAL)</f>
        <v>OK</v>
      </c>
      <c r="Z532" s="74">
        <v>5417</v>
      </c>
      <c r="AA532" s="12">
        <v>4928</v>
      </c>
      <c r="AB532" s="12">
        <v>4171</v>
      </c>
      <c r="AC532" s="12">
        <v>3383</v>
      </c>
      <c r="AD532" s="12">
        <v>2752</v>
      </c>
      <c r="AE532" s="13">
        <v>2372</v>
      </c>
      <c r="AF532" s="70" t="str">
        <f t="shared" si="176"/>
        <v>6</v>
      </c>
      <c r="AG532" s="61" t="str">
        <f t="shared" si="177"/>
        <v>7</v>
      </c>
      <c r="AH532" s="61" t="str">
        <f t="shared" si="178"/>
        <v>7</v>
      </c>
      <c r="AI532" s="61" t="str">
        <f t="shared" si="179"/>
        <v>7</v>
      </c>
      <c r="AJ532" s="61" t="str">
        <f t="shared" si="180"/>
        <v>7</v>
      </c>
      <c r="AK532" s="62" t="str">
        <f t="shared" si="181"/>
        <v>7</v>
      </c>
      <c r="AL532" s="77">
        <f t="shared" si="182"/>
        <v>1.063884875283541</v>
      </c>
      <c r="AM532" s="78">
        <f t="shared" si="183"/>
        <v>1.5979697383322278</v>
      </c>
      <c r="AN532" s="78">
        <f t="shared" si="184"/>
        <v>2.0026773532433166</v>
      </c>
      <c r="AO532" s="78">
        <f t="shared" si="185"/>
        <v>2.0858047775534851</v>
      </c>
      <c r="AP532" s="79">
        <f t="shared" si="186"/>
        <v>1.4970394302588863</v>
      </c>
      <c r="AQ532" s="1" t="str">
        <f t="shared" si="187"/>
        <v>Pampeana6</v>
      </c>
      <c r="AR532" s="1" t="str">
        <f t="shared" si="188"/>
        <v>Santa Fe6</v>
      </c>
      <c r="AS532" s="1" t="str">
        <f t="shared" si="189"/>
        <v>Intermedias</v>
      </c>
      <c r="AT532" s="1" t="str">
        <f t="shared" si="190"/>
        <v>Pampeana</v>
      </c>
      <c r="AU532" s="1" t="str">
        <f t="shared" si="191"/>
        <v>IntermediasPampeana</v>
      </c>
    </row>
    <row r="533" spans="1:47" x14ac:dyDescent="0.25">
      <c r="A533" s="60" t="s">
        <v>819</v>
      </c>
      <c r="B533" s="9" t="s">
        <v>777</v>
      </c>
      <c r="C533" s="9" t="s">
        <v>767</v>
      </c>
      <c r="D533" s="3" t="str">
        <f>VLOOKUP(C533,Regiones!B$4:C$27,2)</f>
        <v>Pampeana</v>
      </c>
      <c r="E533" s="10"/>
      <c r="F533" s="10"/>
      <c r="G533" s="10"/>
      <c r="H533" s="10" t="s">
        <v>4</v>
      </c>
      <c r="I533" s="10" t="s">
        <v>203</v>
      </c>
      <c r="J533" s="10" t="s">
        <v>6</v>
      </c>
      <c r="K533" s="58"/>
      <c r="L533" s="11" t="s">
        <v>6</v>
      </c>
      <c r="M533" s="289">
        <v>10</v>
      </c>
      <c r="N533" s="281" t="str">
        <f t="shared" si="172"/>
        <v>F10</v>
      </c>
      <c r="O533" s="282" t="str">
        <f>VLOOKUP(N533,'Adicional - Op 1'!$A$3:$B$79,2)</f>
        <v>F</v>
      </c>
      <c r="P533" s="293" t="str">
        <f t="shared" si="173"/>
        <v>F</v>
      </c>
      <c r="Q533" s="294" t="str">
        <f t="shared" si="174"/>
        <v>F10</v>
      </c>
      <c r="R533" s="282" t="str">
        <f>IF(OR(Q533='Adicional - Op 2'!$A$6,Q533='Adicional - Op 2'!$A$7, Q533='Adicional - Op 2'!$A$8,Q533='Adicional - Op 2'!$A$9,Q533='Adicional - Op 2'!$A$10,Q533='Adicional - Op 2'!$A$11,Q533='Adicional - Op 2'!$A$12,Q533='Adicional - Op 2'!$A$13,Q533='Adicional - Op 2'!$A$14), "A", "")</f>
        <v/>
      </c>
      <c r="S533" s="282" t="str">
        <f>IF(OR(Q533='Adicional - Op 2'!$A$15,Q533='Adicional - Op 2'!$A$16,Q533='Adicional - Op 2'!$A$17,Q533='Adicional - Op 2'!$A$18,Q533='Adicional - Op 2'!$A$19,Q533='Adicional - Op 2'!$A$20,Q533='Adicional - Op 2'!$A$21,Q533='Adicional - Op 2'!$A$22,Q533='Adicional - Op 2'!$A$23,Q533='Adicional - Op 2'!$A$24,Q533='Adicional - Op 2'!$A$25,Q533='Adicional - Op 2'!$A$26,Q533='Adicional - Op 2'!$A$27,Q533='Adicional - Op 2'!$A$28,Q533='Adicional - Op 2'!$A$29,Q533='Adicional - Op 2'!$A$30),"B","")</f>
        <v/>
      </c>
      <c r="T533" s="282" t="str">
        <f>IF(OR(Q533='Adicional - Op 2'!$A$31,Q533='Adicional - Op 2'!$A$32,Q533='Adicional - Op 2'!$A$33,Q533='Adicional - Op 2'!$A$34),"C","")</f>
        <v/>
      </c>
      <c r="U533" s="282" t="str">
        <f>IF(OR(Q533='Adicional - Op 2'!$A$35,Q533='Adicional - Op 2'!$A$36,Q533='Adicional - Op 2'!$A$37),"D","")</f>
        <v/>
      </c>
      <c r="V533" s="282" t="str">
        <f>IF(OR(Q533='Adicional - Op 2'!$A$38,Q533='Adicional - Op 2'!$A$39,Q533='Adicional - Op 2'!$A$40,Q533='Adicional - Op 2'!$A$41,Q533='Adicional - Op 2'!$A$42,Q533='Adicional - Op 2'!$A$43),"E","")</f>
        <v/>
      </c>
      <c r="W533" s="282" t="str">
        <f>IF(OR(Q533='Adicional - Op 2'!$A$44,Q533='Adicional - Op 2'!$A$45),"F","")</f>
        <v>F</v>
      </c>
      <c r="X533" s="295" t="str">
        <f t="shared" si="175"/>
        <v>F</v>
      </c>
      <c r="Y533" s="296" t="str">
        <f>IF(P533=X533, "OK", MAL)</f>
        <v>OK</v>
      </c>
      <c r="Z533" s="74">
        <v>5415</v>
      </c>
      <c r="AA533" s="12">
        <v>5442</v>
      </c>
      <c r="AB533" s="12">
        <v>5279</v>
      </c>
      <c r="AC533" s="12">
        <v>4999</v>
      </c>
      <c r="AD533" s="12">
        <v>4281</v>
      </c>
      <c r="AE533" s="13">
        <v>3809</v>
      </c>
      <c r="AF533" s="70" t="str">
        <f t="shared" si="176"/>
        <v>6</v>
      </c>
      <c r="AG533" s="61" t="str">
        <f t="shared" si="177"/>
        <v>6</v>
      </c>
      <c r="AH533" s="61" t="str">
        <f t="shared" si="178"/>
        <v>6</v>
      </c>
      <c r="AI533" s="61" t="str">
        <f t="shared" si="179"/>
        <v>7</v>
      </c>
      <c r="AJ533" s="61" t="str">
        <f t="shared" si="180"/>
        <v>7</v>
      </c>
      <c r="AK533" s="62" t="str">
        <f t="shared" si="181"/>
        <v>7</v>
      </c>
      <c r="AL533" s="77">
        <f t="shared" si="182"/>
        <v>-5.5619424961011708E-2</v>
      </c>
      <c r="AM533" s="78">
        <f t="shared" si="183"/>
        <v>0.28948621317769851</v>
      </c>
      <c r="AN533" s="78">
        <f t="shared" si="184"/>
        <v>0.51742108198833203</v>
      </c>
      <c r="AO533" s="78">
        <f t="shared" si="185"/>
        <v>1.5625954678703706</v>
      </c>
      <c r="AP533" s="79">
        <f t="shared" si="186"/>
        <v>1.1750494940932705</v>
      </c>
      <c r="AQ533" s="1" t="str">
        <f t="shared" si="187"/>
        <v>Pampeana6</v>
      </c>
      <c r="AR533" s="1" t="str">
        <f t="shared" si="188"/>
        <v>Santa Fe6</v>
      </c>
      <c r="AS533" s="1" t="str">
        <f t="shared" si="189"/>
        <v>Intermedias</v>
      </c>
      <c r="AT533" s="1" t="str">
        <f t="shared" si="190"/>
        <v>Pampeana</v>
      </c>
      <c r="AU533" s="1" t="str">
        <f t="shared" si="191"/>
        <v>IntermediasPampeana</v>
      </c>
    </row>
    <row r="534" spans="1:47" x14ac:dyDescent="0.25">
      <c r="A534" s="5" t="s">
        <v>1352</v>
      </c>
      <c r="B534" s="6" t="s">
        <v>428</v>
      </c>
      <c r="C534" s="6" t="s">
        <v>429</v>
      </c>
      <c r="D534" s="3" t="str">
        <f>VLOOKUP(C534,Regiones!B$4:C$27,2)</f>
        <v>Pampeana</v>
      </c>
      <c r="E534" s="16"/>
      <c r="F534" s="16"/>
      <c r="G534" s="16"/>
      <c r="H534" s="16" t="s">
        <v>4</v>
      </c>
      <c r="I534" s="16" t="s">
        <v>203</v>
      </c>
      <c r="J534" s="16" t="s">
        <v>21</v>
      </c>
      <c r="K534" s="58"/>
      <c r="L534" s="4" t="s">
        <v>21</v>
      </c>
      <c r="M534" s="289">
        <v>10</v>
      </c>
      <c r="N534" s="281" t="str">
        <f t="shared" si="172"/>
        <v>C10</v>
      </c>
      <c r="O534" s="282" t="str">
        <f>VLOOKUP(N534,'Adicional - Op 1'!$A$3:$B$79,2)</f>
        <v>C</v>
      </c>
      <c r="P534" s="293" t="str">
        <f t="shared" si="173"/>
        <v>C</v>
      </c>
      <c r="Q534" s="294" t="str">
        <f t="shared" si="174"/>
        <v>C10</v>
      </c>
      <c r="R534" s="282" t="str">
        <f>IF(OR(Q534='Adicional - Op 2'!$A$6,Q534='Adicional - Op 2'!$A$7, Q534='Adicional - Op 2'!$A$8,Q534='Adicional - Op 2'!$A$9,Q534='Adicional - Op 2'!$A$10,Q534='Adicional - Op 2'!$A$11,Q534='Adicional - Op 2'!$A$12,Q534='Adicional - Op 2'!$A$13,Q534='Adicional - Op 2'!$A$14), "A", "")</f>
        <v/>
      </c>
      <c r="S534" s="282" t="str">
        <f>IF(OR(Q534='Adicional - Op 2'!$A$15,Q534='Adicional - Op 2'!$A$16,Q534='Adicional - Op 2'!$A$17,Q534='Adicional - Op 2'!$A$18,Q534='Adicional - Op 2'!$A$19,Q534='Adicional - Op 2'!$A$20,Q534='Adicional - Op 2'!$A$21,Q534='Adicional - Op 2'!$A$22,Q534='Adicional - Op 2'!$A$23,Q534='Adicional - Op 2'!$A$24,Q534='Adicional - Op 2'!$A$25,Q534='Adicional - Op 2'!$A$26,Q534='Adicional - Op 2'!$A$27,Q534='Adicional - Op 2'!$A$28,Q534='Adicional - Op 2'!$A$29,Q534='Adicional - Op 2'!$A$30),"B","")</f>
        <v/>
      </c>
      <c r="T534" s="282" t="str">
        <f>IF(OR(Q534='Adicional - Op 2'!$A$31,Q534='Adicional - Op 2'!$A$32,Q534='Adicional - Op 2'!$A$33,Q534='Adicional - Op 2'!$A$34),"C","")</f>
        <v>C</v>
      </c>
      <c r="U534" s="282" t="str">
        <f>IF(OR(Q534='Adicional - Op 2'!$A$35,Q534='Adicional - Op 2'!$A$36,Q534='Adicional - Op 2'!$A$37),"D","")</f>
        <v/>
      </c>
      <c r="V534" s="282" t="str">
        <f>IF(OR(Q534='Adicional - Op 2'!$A$38,Q534='Adicional - Op 2'!$A$39,Q534='Adicional - Op 2'!$A$40,Q534='Adicional - Op 2'!$A$41,Q534='Adicional - Op 2'!$A$42,Q534='Adicional - Op 2'!$A$43),"E","")</f>
        <v/>
      </c>
      <c r="W534" s="282" t="str">
        <f>IF(OR(Q534='Adicional - Op 2'!$A$44,Q534='Adicional - Op 2'!$A$45),"F","")</f>
        <v/>
      </c>
      <c r="X534" s="295" t="str">
        <f t="shared" si="175"/>
        <v>C</v>
      </c>
      <c r="Y534" s="296" t="str">
        <f>IF(P534=X534, "OK", MAL)</f>
        <v>OK</v>
      </c>
      <c r="Z534" s="73">
        <v>5373</v>
      </c>
      <c r="AA534" s="17">
        <v>4604</v>
      </c>
      <c r="AB534" s="17">
        <v>3588</v>
      </c>
      <c r="AC534" s="17">
        <v>3017</v>
      </c>
      <c r="AD534" s="17">
        <v>2735</v>
      </c>
      <c r="AE534" s="20">
        <v>2788</v>
      </c>
      <c r="AF534" s="70" t="str">
        <f t="shared" si="176"/>
        <v>6</v>
      </c>
      <c r="AG534" s="61" t="str">
        <f t="shared" si="177"/>
        <v>7</v>
      </c>
      <c r="AH534" s="61" t="str">
        <f t="shared" si="178"/>
        <v>7</v>
      </c>
      <c r="AI534" s="61" t="str">
        <f t="shared" si="179"/>
        <v>7</v>
      </c>
      <c r="AJ534" s="61" t="str">
        <f t="shared" si="180"/>
        <v>7</v>
      </c>
      <c r="AK534" s="62" t="str">
        <f t="shared" si="181"/>
        <v>7</v>
      </c>
      <c r="AL534" s="77">
        <f t="shared" si="182"/>
        <v>1.7427627387189397</v>
      </c>
      <c r="AM534" s="78">
        <f t="shared" si="183"/>
        <v>2.3983714115106651</v>
      </c>
      <c r="AN534" s="78">
        <f t="shared" si="184"/>
        <v>1.6549463637994699</v>
      </c>
      <c r="AO534" s="78">
        <f t="shared" si="185"/>
        <v>0.9861459295516174</v>
      </c>
      <c r="AP534" s="79">
        <f t="shared" si="186"/>
        <v>-0.19174650130461512</v>
      </c>
      <c r="AQ534" s="1" t="str">
        <f t="shared" si="187"/>
        <v>Pampeana6</v>
      </c>
      <c r="AR534" s="1" t="str">
        <f t="shared" si="188"/>
        <v>Entre Ríos6</v>
      </c>
      <c r="AS534" s="1" t="str">
        <f t="shared" si="189"/>
        <v>Intermedias</v>
      </c>
      <c r="AT534" s="1" t="str">
        <f t="shared" si="190"/>
        <v>Pampeana</v>
      </c>
      <c r="AU534" s="1" t="str">
        <f t="shared" si="191"/>
        <v>IntermediasPampeana</v>
      </c>
    </row>
    <row r="535" spans="1:47" x14ac:dyDescent="0.25">
      <c r="A535" s="5" t="s">
        <v>149</v>
      </c>
      <c r="B535" s="6" t="s">
        <v>119</v>
      </c>
      <c r="C535" s="6" t="s">
        <v>36</v>
      </c>
      <c r="D535" s="3" t="str">
        <f>VLOOKUP(C535,Regiones!B$4:C$27,2)</f>
        <v>Pampeana</v>
      </c>
      <c r="E535" s="16"/>
      <c r="F535" s="16"/>
      <c r="G535" s="16"/>
      <c r="H535" s="16"/>
      <c r="I535" s="16" t="s">
        <v>203</v>
      </c>
      <c r="J535" s="16" t="s">
        <v>6</v>
      </c>
      <c r="K535" s="58"/>
      <c r="L535" s="4" t="s">
        <v>6</v>
      </c>
      <c r="M535" s="289">
        <v>10</v>
      </c>
      <c r="N535" s="281" t="str">
        <f t="shared" si="172"/>
        <v>F10</v>
      </c>
      <c r="O535" s="282" t="str">
        <f>VLOOKUP(N535,'Adicional - Op 1'!$A$3:$B$79,2)</f>
        <v>F</v>
      </c>
      <c r="P535" s="293" t="str">
        <f t="shared" si="173"/>
        <v>F</v>
      </c>
      <c r="Q535" s="294" t="str">
        <f t="shared" si="174"/>
        <v>F10</v>
      </c>
      <c r="R535" s="282" t="str">
        <f>IF(OR(Q535='Adicional - Op 2'!$A$6,Q535='Adicional - Op 2'!$A$7, Q535='Adicional - Op 2'!$A$8,Q535='Adicional - Op 2'!$A$9,Q535='Adicional - Op 2'!$A$10,Q535='Adicional - Op 2'!$A$11,Q535='Adicional - Op 2'!$A$12,Q535='Adicional - Op 2'!$A$13,Q535='Adicional - Op 2'!$A$14), "A", "")</f>
        <v/>
      </c>
      <c r="S535" s="282" t="str">
        <f>IF(OR(Q535='Adicional - Op 2'!$A$15,Q535='Adicional - Op 2'!$A$16,Q535='Adicional - Op 2'!$A$17,Q535='Adicional - Op 2'!$A$18,Q535='Adicional - Op 2'!$A$19,Q535='Adicional - Op 2'!$A$20,Q535='Adicional - Op 2'!$A$21,Q535='Adicional - Op 2'!$A$22,Q535='Adicional - Op 2'!$A$23,Q535='Adicional - Op 2'!$A$24,Q535='Adicional - Op 2'!$A$25,Q535='Adicional - Op 2'!$A$26,Q535='Adicional - Op 2'!$A$27,Q535='Adicional - Op 2'!$A$28,Q535='Adicional - Op 2'!$A$29,Q535='Adicional - Op 2'!$A$30),"B","")</f>
        <v/>
      </c>
      <c r="T535" s="282" t="str">
        <f>IF(OR(Q535='Adicional - Op 2'!$A$31,Q535='Adicional - Op 2'!$A$32,Q535='Adicional - Op 2'!$A$33,Q535='Adicional - Op 2'!$A$34),"C","")</f>
        <v/>
      </c>
      <c r="U535" s="282" t="str">
        <f>IF(OR(Q535='Adicional - Op 2'!$A$35,Q535='Adicional - Op 2'!$A$36,Q535='Adicional - Op 2'!$A$37),"D","")</f>
        <v/>
      </c>
      <c r="V535" s="282" t="str">
        <f>IF(OR(Q535='Adicional - Op 2'!$A$38,Q535='Adicional - Op 2'!$A$39,Q535='Adicional - Op 2'!$A$40,Q535='Adicional - Op 2'!$A$41,Q535='Adicional - Op 2'!$A$42,Q535='Adicional - Op 2'!$A$43),"E","")</f>
        <v/>
      </c>
      <c r="W535" s="282" t="str">
        <f>IF(OR(Q535='Adicional - Op 2'!$A$44,Q535='Adicional - Op 2'!$A$45),"F","")</f>
        <v>F</v>
      </c>
      <c r="X535" s="295" t="str">
        <f t="shared" si="175"/>
        <v>F</v>
      </c>
      <c r="Y535" s="296" t="str">
        <f>IF(P535=X535, "OK", MAL)</f>
        <v>OK</v>
      </c>
      <c r="Z535" s="73">
        <v>5372</v>
      </c>
      <c r="AA535" s="17">
        <v>4268</v>
      </c>
      <c r="AB535" s="17">
        <v>3663</v>
      </c>
      <c r="AC535" s="17">
        <v>3003</v>
      </c>
      <c r="AD535" s="17">
        <v>2395</v>
      </c>
      <c r="AE535" s="20">
        <v>2872</v>
      </c>
      <c r="AF535" s="70" t="str">
        <f t="shared" si="176"/>
        <v>6</v>
      </c>
      <c r="AG535" s="61" t="str">
        <f t="shared" si="177"/>
        <v>7</v>
      </c>
      <c r="AH535" s="61" t="str">
        <f t="shared" si="178"/>
        <v>7</v>
      </c>
      <c r="AI535" s="61" t="str">
        <f t="shared" si="179"/>
        <v>7</v>
      </c>
      <c r="AJ535" s="61" t="str">
        <f t="shared" si="180"/>
        <v>7</v>
      </c>
      <c r="AK535" s="62" t="str">
        <f t="shared" si="181"/>
        <v>7</v>
      </c>
      <c r="AL535" s="77">
        <f t="shared" si="182"/>
        <v>2.6067172983118558</v>
      </c>
      <c r="AM535" s="78">
        <f t="shared" si="183"/>
        <v>1.4636772792962613</v>
      </c>
      <c r="AN535" s="78">
        <f t="shared" si="184"/>
        <v>1.8991601970700929</v>
      </c>
      <c r="AO535" s="78">
        <f t="shared" si="185"/>
        <v>2.288069328706257</v>
      </c>
      <c r="AP535" s="79">
        <f t="shared" si="186"/>
        <v>-1.7998597118281199</v>
      </c>
      <c r="AQ535" s="1" t="str">
        <f t="shared" si="187"/>
        <v>Pampeana6</v>
      </c>
      <c r="AR535" s="1" t="str">
        <f t="shared" si="188"/>
        <v>Buenos Aires6</v>
      </c>
      <c r="AS535" s="1" t="str">
        <f t="shared" si="189"/>
        <v>Intermedias</v>
      </c>
      <c r="AT535" s="1" t="str">
        <f t="shared" si="190"/>
        <v>Pampeana</v>
      </c>
      <c r="AU535" s="1" t="str">
        <f t="shared" si="191"/>
        <v>IntermediasPampeana</v>
      </c>
    </row>
    <row r="536" spans="1:47" x14ac:dyDescent="0.25">
      <c r="A536" s="60" t="s">
        <v>18</v>
      </c>
      <c r="B536" s="9" t="s">
        <v>608</v>
      </c>
      <c r="C536" s="9" t="s">
        <v>604</v>
      </c>
      <c r="D536" s="3" t="str">
        <f>VLOOKUP(C536,Regiones!B$4:C$27,2)</f>
        <v>Noreste</v>
      </c>
      <c r="E536" s="10"/>
      <c r="F536" s="10"/>
      <c r="G536" s="10"/>
      <c r="H536" s="44"/>
      <c r="I536" s="10"/>
      <c r="J536" s="10" t="s">
        <v>6</v>
      </c>
      <c r="K536" s="58">
        <v>10</v>
      </c>
      <c r="L536" s="11" t="s">
        <v>6</v>
      </c>
      <c r="M536" s="289">
        <v>10</v>
      </c>
      <c r="N536" s="281" t="str">
        <f t="shared" si="172"/>
        <v>F10</v>
      </c>
      <c r="O536" s="282" t="str">
        <f>VLOOKUP(N536,'Adicional - Op 1'!$A$3:$B$79,2)</f>
        <v>F</v>
      </c>
      <c r="P536" s="293" t="str">
        <f t="shared" si="173"/>
        <v>F</v>
      </c>
      <c r="Q536" s="294" t="str">
        <f t="shared" si="174"/>
        <v>F10</v>
      </c>
      <c r="R536" s="282" t="str">
        <f>IF(OR(Q536='Adicional - Op 2'!$A$6,Q536='Adicional - Op 2'!$A$7, Q536='Adicional - Op 2'!$A$8,Q536='Adicional - Op 2'!$A$9,Q536='Adicional - Op 2'!$A$10,Q536='Adicional - Op 2'!$A$11,Q536='Adicional - Op 2'!$A$12,Q536='Adicional - Op 2'!$A$13,Q536='Adicional - Op 2'!$A$14), "A", "")</f>
        <v/>
      </c>
      <c r="S536" s="282" t="str">
        <f>IF(OR(Q536='Adicional - Op 2'!$A$15,Q536='Adicional - Op 2'!$A$16,Q536='Adicional - Op 2'!$A$17,Q536='Adicional - Op 2'!$A$18,Q536='Adicional - Op 2'!$A$19,Q536='Adicional - Op 2'!$A$20,Q536='Adicional - Op 2'!$A$21,Q536='Adicional - Op 2'!$A$22,Q536='Adicional - Op 2'!$A$23,Q536='Adicional - Op 2'!$A$24,Q536='Adicional - Op 2'!$A$25,Q536='Adicional - Op 2'!$A$26,Q536='Adicional - Op 2'!$A$27,Q536='Adicional - Op 2'!$A$28,Q536='Adicional - Op 2'!$A$29,Q536='Adicional - Op 2'!$A$30),"B","")</f>
        <v/>
      </c>
      <c r="T536" s="282" t="str">
        <f>IF(OR(Q536='Adicional - Op 2'!$A$31,Q536='Adicional - Op 2'!$A$32,Q536='Adicional - Op 2'!$A$33,Q536='Adicional - Op 2'!$A$34),"C","")</f>
        <v/>
      </c>
      <c r="U536" s="282" t="str">
        <f>IF(OR(Q536='Adicional - Op 2'!$A$35,Q536='Adicional - Op 2'!$A$36,Q536='Adicional - Op 2'!$A$37),"D","")</f>
        <v/>
      </c>
      <c r="V536" s="282" t="str">
        <f>IF(OR(Q536='Adicional - Op 2'!$A$38,Q536='Adicional - Op 2'!$A$39,Q536='Adicional - Op 2'!$A$40,Q536='Adicional - Op 2'!$A$41,Q536='Adicional - Op 2'!$A$42,Q536='Adicional - Op 2'!$A$43),"E","")</f>
        <v/>
      </c>
      <c r="W536" s="282" t="str">
        <f>IF(OR(Q536='Adicional - Op 2'!$A$44,Q536='Adicional - Op 2'!$A$45),"F","")</f>
        <v>F</v>
      </c>
      <c r="X536" s="295" t="str">
        <f t="shared" si="175"/>
        <v>F</v>
      </c>
      <c r="Y536" s="296" t="str">
        <f>IF(P536=X536, "OK", MAL)</f>
        <v>OK</v>
      </c>
      <c r="Z536" s="74">
        <v>5338</v>
      </c>
      <c r="AA536" s="12">
        <v>4599</v>
      </c>
      <c r="AB536" s="12">
        <v>3339</v>
      </c>
      <c r="AC536" s="12">
        <v>2171</v>
      </c>
      <c r="AD536" s="12">
        <v>1908</v>
      </c>
      <c r="AE536" s="13">
        <v>1800</v>
      </c>
      <c r="AF536" s="70" t="str">
        <f t="shared" si="176"/>
        <v>6</v>
      </c>
      <c r="AG536" s="61" t="str">
        <f t="shared" si="177"/>
        <v>7</v>
      </c>
      <c r="AH536" s="61" t="str">
        <f t="shared" si="178"/>
        <v>7</v>
      </c>
      <c r="AI536" s="61" t="str">
        <f t="shared" si="179"/>
        <v>7</v>
      </c>
      <c r="AJ536" s="61" t="str">
        <f t="shared" si="180"/>
        <v>7</v>
      </c>
      <c r="AK536" s="62" t="str">
        <f t="shared" si="181"/>
        <v>7</v>
      </c>
      <c r="AL536" s="77">
        <f t="shared" si="182"/>
        <v>1.6807713702380871</v>
      </c>
      <c r="AM536" s="78">
        <f t="shared" si="183"/>
        <v>3.0902029336246661</v>
      </c>
      <c r="AN536" s="78">
        <f t="shared" si="184"/>
        <v>4.1607799163023778</v>
      </c>
      <c r="AO536" s="78">
        <f t="shared" si="185"/>
        <v>1.2996967609764327</v>
      </c>
      <c r="AP536" s="79">
        <f t="shared" si="186"/>
        <v>0.58439001618264619</v>
      </c>
      <c r="AQ536" s="1" t="str">
        <f t="shared" si="187"/>
        <v>Noreste6</v>
      </c>
      <c r="AR536" s="1" t="str">
        <f t="shared" si="188"/>
        <v>Misiones6</v>
      </c>
      <c r="AS536" s="1" t="str">
        <f t="shared" si="189"/>
        <v>Intermedias</v>
      </c>
      <c r="AT536" s="1" t="str">
        <f t="shared" si="190"/>
        <v>Resto Extra Pampeana</v>
      </c>
      <c r="AU536" s="1" t="str">
        <f t="shared" si="191"/>
        <v>IntermediasResto Extra Pampeana</v>
      </c>
    </row>
    <row r="537" spans="1:47" x14ac:dyDescent="0.25">
      <c r="A537" s="21" t="s">
        <v>342</v>
      </c>
      <c r="B537" s="18" t="s">
        <v>282</v>
      </c>
      <c r="C537" s="18" t="s">
        <v>276</v>
      </c>
      <c r="D537" s="3" t="str">
        <f>VLOOKUP(C537,Regiones!B$4:C$27,2)</f>
        <v>Centro</v>
      </c>
      <c r="E537" s="19"/>
      <c r="F537" s="19"/>
      <c r="G537" s="19"/>
      <c r="H537" s="19" t="s">
        <v>4</v>
      </c>
      <c r="I537" s="19" t="s">
        <v>203</v>
      </c>
      <c r="J537" s="19" t="s">
        <v>6</v>
      </c>
      <c r="K537" s="58"/>
      <c r="L537" s="52" t="s">
        <v>6</v>
      </c>
      <c r="M537" s="289">
        <v>10</v>
      </c>
      <c r="N537" s="281" t="str">
        <f t="shared" si="172"/>
        <v>F10</v>
      </c>
      <c r="O537" s="282" t="str">
        <f>VLOOKUP(N537,'Adicional - Op 1'!$A$3:$B$79,2)</f>
        <v>F</v>
      </c>
      <c r="P537" s="293" t="str">
        <f t="shared" si="173"/>
        <v>F</v>
      </c>
      <c r="Q537" s="294" t="str">
        <f t="shared" si="174"/>
        <v>F10</v>
      </c>
      <c r="R537" s="282" t="str">
        <f>IF(OR(Q537='Adicional - Op 2'!$A$6,Q537='Adicional - Op 2'!$A$7, Q537='Adicional - Op 2'!$A$8,Q537='Adicional - Op 2'!$A$9,Q537='Adicional - Op 2'!$A$10,Q537='Adicional - Op 2'!$A$11,Q537='Adicional - Op 2'!$A$12,Q537='Adicional - Op 2'!$A$13,Q537='Adicional - Op 2'!$A$14), "A", "")</f>
        <v/>
      </c>
      <c r="S537" s="282" t="str">
        <f>IF(OR(Q537='Adicional - Op 2'!$A$15,Q537='Adicional - Op 2'!$A$16,Q537='Adicional - Op 2'!$A$17,Q537='Adicional - Op 2'!$A$18,Q537='Adicional - Op 2'!$A$19,Q537='Adicional - Op 2'!$A$20,Q537='Adicional - Op 2'!$A$21,Q537='Adicional - Op 2'!$A$22,Q537='Adicional - Op 2'!$A$23,Q537='Adicional - Op 2'!$A$24,Q537='Adicional - Op 2'!$A$25,Q537='Adicional - Op 2'!$A$26,Q537='Adicional - Op 2'!$A$27,Q537='Adicional - Op 2'!$A$28,Q537='Adicional - Op 2'!$A$29,Q537='Adicional - Op 2'!$A$30),"B","")</f>
        <v/>
      </c>
      <c r="T537" s="282" t="str">
        <f>IF(OR(Q537='Adicional - Op 2'!$A$31,Q537='Adicional - Op 2'!$A$32,Q537='Adicional - Op 2'!$A$33,Q537='Adicional - Op 2'!$A$34),"C","")</f>
        <v/>
      </c>
      <c r="U537" s="282" t="str">
        <f>IF(OR(Q537='Adicional - Op 2'!$A$35,Q537='Adicional - Op 2'!$A$36,Q537='Adicional - Op 2'!$A$37),"D","")</f>
        <v/>
      </c>
      <c r="V537" s="282" t="str">
        <f>IF(OR(Q537='Adicional - Op 2'!$A$38,Q537='Adicional - Op 2'!$A$39,Q537='Adicional - Op 2'!$A$40,Q537='Adicional - Op 2'!$A$41,Q537='Adicional - Op 2'!$A$42,Q537='Adicional - Op 2'!$A$43),"E","")</f>
        <v/>
      </c>
      <c r="W537" s="282" t="str">
        <f>IF(OR(Q537='Adicional - Op 2'!$A$44,Q537='Adicional - Op 2'!$A$45),"F","")</f>
        <v>F</v>
      </c>
      <c r="X537" s="295" t="str">
        <f t="shared" si="175"/>
        <v>F</v>
      </c>
      <c r="Y537" s="296" t="str">
        <f>IF(P537=X537, "OK", MAL)</f>
        <v>OK</v>
      </c>
      <c r="Z537" s="73">
        <v>5337</v>
      </c>
      <c r="AA537" s="17">
        <v>4624</v>
      </c>
      <c r="AB537" s="17">
        <v>4181</v>
      </c>
      <c r="AC537" s="17">
        <v>3760</v>
      </c>
      <c r="AD537" s="17">
        <v>3398</v>
      </c>
      <c r="AE537" s="20">
        <v>2544</v>
      </c>
      <c r="AF537" s="70" t="str">
        <f t="shared" si="176"/>
        <v>6</v>
      </c>
      <c r="AG537" s="61" t="str">
        <f t="shared" si="177"/>
        <v>7</v>
      </c>
      <c r="AH537" s="61" t="str">
        <f t="shared" si="178"/>
        <v>7</v>
      </c>
      <c r="AI537" s="61" t="str">
        <f t="shared" si="179"/>
        <v>7</v>
      </c>
      <c r="AJ537" s="61" t="str">
        <f t="shared" si="180"/>
        <v>7</v>
      </c>
      <c r="AK537" s="62" t="str">
        <f t="shared" si="181"/>
        <v>7</v>
      </c>
      <c r="AL537" s="77">
        <f t="shared" si="182"/>
        <v>1.6170009493750459</v>
      </c>
      <c r="AM537" s="78">
        <f t="shared" si="183"/>
        <v>0.96191327048432362</v>
      </c>
      <c r="AN537" s="78">
        <f t="shared" si="184"/>
        <v>1.0101005161429681</v>
      </c>
      <c r="AO537" s="78">
        <f t="shared" si="185"/>
        <v>1.0174606278668084</v>
      </c>
      <c r="AP537" s="79">
        <f t="shared" si="186"/>
        <v>2.936791362956455</v>
      </c>
      <c r="AQ537" s="1" t="str">
        <f t="shared" si="187"/>
        <v>Centro6</v>
      </c>
      <c r="AR537" s="1" t="str">
        <f t="shared" si="188"/>
        <v>Córdoba6</v>
      </c>
      <c r="AS537" s="1" t="str">
        <f t="shared" si="189"/>
        <v>Intermedias</v>
      </c>
      <c r="AT537" s="1" t="str">
        <f t="shared" si="190"/>
        <v>Resto Extra Pampeana</v>
      </c>
      <c r="AU537" s="1" t="str">
        <f t="shared" si="191"/>
        <v>IntermediasResto Extra Pampeana</v>
      </c>
    </row>
    <row r="538" spans="1:47" x14ac:dyDescent="0.25">
      <c r="A538" s="5" t="s">
        <v>496</v>
      </c>
      <c r="B538" s="6" t="s">
        <v>487</v>
      </c>
      <c r="C538" s="6" t="s">
        <v>486</v>
      </c>
      <c r="D538" s="3" t="str">
        <f>VLOOKUP(C538,Regiones!B$4:C$27,2)</f>
        <v>Noroeste</v>
      </c>
      <c r="E538" s="16"/>
      <c r="F538" s="16"/>
      <c r="G538" s="16"/>
      <c r="H538" s="16" t="s">
        <v>4</v>
      </c>
      <c r="I538" s="16" t="s">
        <v>203</v>
      </c>
      <c r="J538" s="16" t="s">
        <v>6</v>
      </c>
      <c r="K538" s="58"/>
      <c r="L538" s="4" t="s">
        <v>6</v>
      </c>
      <c r="M538" s="289">
        <v>10</v>
      </c>
      <c r="N538" s="281" t="str">
        <f t="shared" si="172"/>
        <v>F10</v>
      </c>
      <c r="O538" s="282" t="str">
        <f>VLOOKUP(N538,'Adicional - Op 1'!$A$3:$B$79,2)</f>
        <v>F</v>
      </c>
      <c r="P538" s="293" t="str">
        <f t="shared" si="173"/>
        <v>F</v>
      </c>
      <c r="Q538" s="294" t="str">
        <f t="shared" si="174"/>
        <v>F10</v>
      </c>
      <c r="R538" s="282" t="str">
        <f>IF(OR(Q538='Adicional - Op 2'!$A$6,Q538='Adicional - Op 2'!$A$7, Q538='Adicional - Op 2'!$A$8,Q538='Adicional - Op 2'!$A$9,Q538='Adicional - Op 2'!$A$10,Q538='Adicional - Op 2'!$A$11,Q538='Adicional - Op 2'!$A$12,Q538='Adicional - Op 2'!$A$13,Q538='Adicional - Op 2'!$A$14), "A", "")</f>
        <v/>
      </c>
      <c r="S538" s="282" t="str">
        <f>IF(OR(Q538='Adicional - Op 2'!$A$15,Q538='Adicional - Op 2'!$A$16,Q538='Adicional - Op 2'!$A$17,Q538='Adicional - Op 2'!$A$18,Q538='Adicional - Op 2'!$A$19,Q538='Adicional - Op 2'!$A$20,Q538='Adicional - Op 2'!$A$21,Q538='Adicional - Op 2'!$A$22,Q538='Adicional - Op 2'!$A$23,Q538='Adicional - Op 2'!$A$24,Q538='Adicional - Op 2'!$A$25,Q538='Adicional - Op 2'!$A$26,Q538='Adicional - Op 2'!$A$27,Q538='Adicional - Op 2'!$A$28,Q538='Adicional - Op 2'!$A$29,Q538='Adicional - Op 2'!$A$30),"B","")</f>
        <v/>
      </c>
      <c r="T538" s="282" t="str">
        <f>IF(OR(Q538='Adicional - Op 2'!$A$31,Q538='Adicional - Op 2'!$A$32,Q538='Adicional - Op 2'!$A$33,Q538='Adicional - Op 2'!$A$34),"C","")</f>
        <v/>
      </c>
      <c r="U538" s="282" t="str">
        <f>IF(OR(Q538='Adicional - Op 2'!$A$35,Q538='Adicional - Op 2'!$A$36,Q538='Adicional - Op 2'!$A$37),"D","")</f>
        <v/>
      </c>
      <c r="V538" s="282" t="str">
        <f>IF(OR(Q538='Adicional - Op 2'!$A$38,Q538='Adicional - Op 2'!$A$39,Q538='Adicional - Op 2'!$A$40,Q538='Adicional - Op 2'!$A$41,Q538='Adicional - Op 2'!$A$42,Q538='Adicional - Op 2'!$A$43),"E","")</f>
        <v/>
      </c>
      <c r="W538" s="282" t="str">
        <f>IF(OR(Q538='Adicional - Op 2'!$A$44,Q538='Adicional - Op 2'!$A$45),"F","")</f>
        <v>F</v>
      </c>
      <c r="X538" s="295" t="str">
        <f t="shared" si="175"/>
        <v>F</v>
      </c>
      <c r="Y538" s="296" t="str">
        <f>IF(P538=X538, "OK", MAL)</f>
        <v>OK</v>
      </c>
      <c r="Z538" s="73">
        <v>5336</v>
      </c>
      <c r="AA538" s="17">
        <v>5362</v>
      </c>
      <c r="AB538" s="17">
        <v>4499</v>
      </c>
      <c r="AC538" s="17">
        <v>3625</v>
      </c>
      <c r="AD538" s="17">
        <v>1598</v>
      </c>
      <c r="AE538" s="20">
        <v>1340</v>
      </c>
      <c r="AF538" s="70" t="str">
        <f t="shared" si="176"/>
        <v>6</v>
      </c>
      <c r="AG538" s="61" t="str">
        <f t="shared" si="177"/>
        <v>6</v>
      </c>
      <c r="AH538" s="61" t="str">
        <f t="shared" si="178"/>
        <v>7</v>
      </c>
      <c r="AI538" s="61" t="str">
        <f t="shared" si="179"/>
        <v>7</v>
      </c>
      <c r="AJ538" s="61" t="str">
        <f t="shared" si="180"/>
        <v>7</v>
      </c>
      <c r="AK538" s="62" t="str">
        <f t="shared" si="181"/>
        <v>7</v>
      </c>
      <c r="AL538" s="77">
        <f t="shared" si="182"/>
        <v>-5.4355816953661956E-2</v>
      </c>
      <c r="AM538" s="78">
        <f t="shared" si="183"/>
        <v>1.6820689167591947</v>
      </c>
      <c r="AN538" s="78">
        <f t="shared" si="184"/>
        <v>2.066525658965876</v>
      </c>
      <c r="AO538" s="78">
        <f t="shared" si="185"/>
        <v>8.5358279598681399</v>
      </c>
      <c r="AP538" s="79">
        <f t="shared" si="186"/>
        <v>1.776426380806833</v>
      </c>
      <c r="AQ538" s="1" t="str">
        <f t="shared" si="187"/>
        <v>Noroeste6</v>
      </c>
      <c r="AR538" s="1" t="str">
        <f t="shared" si="188"/>
        <v>Jujuy6</v>
      </c>
      <c r="AS538" s="1" t="str">
        <f t="shared" si="189"/>
        <v>Intermedias</v>
      </c>
      <c r="AT538" s="1" t="str">
        <f t="shared" si="190"/>
        <v>Resto Extra Pampeana</v>
      </c>
      <c r="AU538" s="1" t="str">
        <f t="shared" si="191"/>
        <v>IntermediasResto Extra Pampeana</v>
      </c>
    </row>
    <row r="539" spans="1:47" x14ac:dyDescent="0.25">
      <c r="A539" s="60" t="s">
        <v>1358</v>
      </c>
      <c r="B539" s="9" t="s">
        <v>282</v>
      </c>
      <c r="C539" s="9" t="s">
        <v>767</v>
      </c>
      <c r="D539" s="3" t="str">
        <f>VLOOKUP(C539,Regiones!B$4:C$27,2)</f>
        <v>Pampeana</v>
      </c>
      <c r="E539" s="10"/>
      <c r="F539" s="10"/>
      <c r="G539" s="10"/>
      <c r="H539" s="10" t="s">
        <v>4</v>
      </c>
      <c r="I539" s="10" t="s">
        <v>203</v>
      </c>
      <c r="J539" s="10" t="s">
        <v>6</v>
      </c>
      <c r="K539" s="58"/>
      <c r="L539" s="11" t="s">
        <v>6</v>
      </c>
      <c r="M539" s="289">
        <v>10</v>
      </c>
      <c r="N539" s="281" t="str">
        <f t="shared" si="172"/>
        <v>F10</v>
      </c>
      <c r="O539" s="282" t="str">
        <f>VLOOKUP(N539,'Adicional - Op 1'!$A$3:$B$79,2)</f>
        <v>F</v>
      </c>
      <c r="P539" s="293" t="str">
        <f t="shared" si="173"/>
        <v>F</v>
      </c>
      <c r="Q539" s="294" t="str">
        <f t="shared" si="174"/>
        <v>F10</v>
      </c>
      <c r="R539" s="282" t="str">
        <f>IF(OR(Q539='Adicional - Op 2'!$A$6,Q539='Adicional - Op 2'!$A$7, Q539='Adicional - Op 2'!$A$8,Q539='Adicional - Op 2'!$A$9,Q539='Adicional - Op 2'!$A$10,Q539='Adicional - Op 2'!$A$11,Q539='Adicional - Op 2'!$A$12,Q539='Adicional - Op 2'!$A$13,Q539='Adicional - Op 2'!$A$14), "A", "")</f>
        <v/>
      </c>
      <c r="S539" s="282" t="str">
        <f>IF(OR(Q539='Adicional - Op 2'!$A$15,Q539='Adicional - Op 2'!$A$16,Q539='Adicional - Op 2'!$A$17,Q539='Adicional - Op 2'!$A$18,Q539='Adicional - Op 2'!$A$19,Q539='Adicional - Op 2'!$A$20,Q539='Adicional - Op 2'!$A$21,Q539='Adicional - Op 2'!$A$22,Q539='Adicional - Op 2'!$A$23,Q539='Adicional - Op 2'!$A$24,Q539='Adicional - Op 2'!$A$25,Q539='Adicional - Op 2'!$A$26,Q539='Adicional - Op 2'!$A$27,Q539='Adicional - Op 2'!$A$28,Q539='Adicional - Op 2'!$A$29,Q539='Adicional - Op 2'!$A$30),"B","")</f>
        <v/>
      </c>
      <c r="T539" s="282" t="str">
        <f>IF(OR(Q539='Adicional - Op 2'!$A$31,Q539='Adicional - Op 2'!$A$32,Q539='Adicional - Op 2'!$A$33,Q539='Adicional - Op 2'!$A$34),"C","")</f>
        <v/>
      </c>
      <c r="U539" s="282" t="str">
        <f>IF(OR(Q539='Adicional - Op 2'!$A$35,Q539='Adicional - Op 2'!$A$36,Q539='Adicional - Op 2'!$A$37),"D","")</f>
        <v/>
      </c>
      <c r="V539" s="282" t="str">
        <f>IF(OR(Q539='Adicional - Op 2'!$A$38,Q539='Adicional - Op 2'!$A$39,Q539='Adicional - Op 2'!$A$40,Q539='Adicional - Op 2'!$A$41,Q539='Adicional - Op 2'!$A$42,Q539='Adicional - Op 2'!$A$43),"E","")</f>
        <v/>
      </c>
      <c r="W539" s="282" t="str">
        <f>IF(OR(Q539='Adicional - Op 2'!$A$44,Q539='Adicional - Op 2'!$A$45),"F","")</f>
        <v>F</v>
      </c>
      <c r="X539" s="295" t="str">
        <f t="shared" si="175"/>
        <v>F</v>
      </c>
      <c r="Y539" s="296" t="str">
        <f>IF(P539=X539, "OK", MAL)</f>
        <v>OK</v>
      </c>
      <c r="Z539" s="74">
        <v>5335</v>
      </c>
      <c r="AA539" s="12">
        <v>4764</v>
      </c>
      <c r="AB539" s="12">
        <v>3578</v>
      </c>
      <c r="AC539" s="12">
        <v>2981</v>
      </c>
      <c r="AD539" s="12">
        <v>2527</v>
      </c>
      <c r="AE539" s="13">
        <v>1457</v>
      </c>
      <c r="AF539" s="70" t="str">
        <f t="shared" si="176"/>
        <v>6</v>
      </c>
      <c r="AG539" s="61" t="str">
        <f t="shared" si="177"/>
        <v>7</v>
      </c>
      <c r="AH539" s="61" t="str">
        <f t="shared" si="178"/>
        <v>7</v>
      </c>
      <c r="AI539" s="61" t="str">
        <f t="shared" si="179"/>
        <v>7</v>
      </c>
      <c r="AJ539" s="61" t="str">
        <f t="shared" si="180"/>
        <v>7</v>
      </c>
      <c r="AK539" s="62" t="str">
        <f t="shared" si="181"/>
        <v>7</v>
      </c>
      <c r="AL539" s="77">
        <f t="shared" si="182"/>
        <v>1.2742837091425188</v>
      </c>
      <c r="AM539" s="78">
        <f t="shared" si="183"/>
        <v>2.7586939309752121</v>
      </c>
      <c r="AN539" s="78">
        <f t="shared" si="184"/>
        <v>1.7436750232486926</v>
      </c>
      <c r="AO539" s="78">
        <f t="shared" si="185"/>
        <v>1.6659851645248371</v>
      </c>
      <c r="AP539" s="79">
        <f t="shared" si="186"/>
        <v>5.6609640854615044</v>
      </c>
      <c r="AQ539" s="1" t="str">
        <f t="shared" si="187"/>
        <v>Pampeana6</v>
      </c>
      <c r="AR539" s="1" t="str">
        <f t="shared" si="188"/>
        <v>Santa Fe6</v>
      </c>
      <c r="AS539" s="1" t="str">
        <f t="shared" si="189"/>
        <v>Intermedias</v>
      </c>
      <c r="AT539" s="1" t="str">
        <f t="shared" si="190"/>
        <v>Pampeana</v>
      </c>
      <c r="AU539" s="1" t="str">
        <f t="shared" si="191"/>
        <v>IntermediasPampeana</v>
      </c>
    </row>
    <row r="540" spans="1:47" x14ac:dyDescent="0.25">
      <c r="A540" s="5" t="s">
        <v>1406</v>
      </c>
      <c r="B540" s="6" t="s">
        <v>39</v>
      </c>
      <c r="C540" s="6" t="s">
        <v>36</v>
      </c>
      <c r="D540" s="3" t="str">
        <f>VLOOKUP(C540,Regiones!B$4:C$27,2)</f>
        <v>Pampeana</v>
      </c>
      <c r="E540" s="16" t="s">
        <v>2</v>
      </c>
      <c r="F540" s="16"/>
      <c r="G540" s="16"/>
      <c r="H540" s="16"/>
      <c r="I540" s="16" t="s">
        <v>203</v>
      </c>
      <c r="J540" s="16" t="s">
        <v>6</v>
      </c>
      <c r="K540" s="58"/>
      <c r="L540" s="4" t="s">
        <v>6</v>
      </c>
      <c r="M540" s="289">
        <v>10</v>
      </c>
      <c r="N540" s="281" t="str">
        <f t="shared" si="172"/>
        <v>F10</v>
      </c>
      <c r="O540" s="282" t="str">
        <f>VLOOKUP(N540,'Adicional - Op 1'!$A$3:$B$79,2)</f>
        <v>F</v>
      </c>
      <c r="P540" s="293" t="str">
        <f t="shared" si="173"/>
        <v>F</v>
      </c>
      <c r="Q540" s="294" t="str">
        <f t="shared" si="174"/>
        <v>F10</v>
      </c>
      <c r="R540" s="282" t="str">
        <f>IF(OR(Q540='Adicional - Op 2'!$A$6,Q540='Adicional - Op 2'!$A$7, Q540='Adicional - Op 2'!$A$8,Q540='Adicional - Op 2'!$A$9,Q540='Adicional - Op 2'!$A$10,Q540='Adicional - Op 2'!$A$11,Q540='Adicional - Op 2'!$A$12,Q540='Adicional - Op 2'!$A$13,Q540='Adicional - Op 2'!$A$14), "A", "")</f>
        <v/>
      </c>
      <c r="S540" s="282" t="str">
        <f>IF(OR(Q540='Adicional - Op 2'!$A$15,Q540='Adicional - Op 2'!$A$16,Q540='Adicional - Op 2'!$A$17,Q540='Adicional - Op 2'!$A$18,Q540='Adicional - Op 2'!$A$19,Q540='Adicional - Op 2'!$A$20,Q540='Adicional - Op 2'!$A$21,Q540='Adicional - Op 2'!$A$22,Q540='Adicional - Op 2'!$A$23,Q540='Adicional - Op 2'!$A$24,Q540='Adicional - Op 2'!$A$25,Q540='Adicional - Op 2'!$A$26,Q540='Adicional - Op 2'!$A$27,Q540='Adicional - Op 2'!$A$28,Q540='Adicional - Op 2'!$A$29,Q540='Adicional - Op 2'!$A$30),"B","")</f>
        <v/>
      </c>
      <c r="T540" s="282" t="str">
        <f>IF(OR(Q540='Adicional - Op 2'!$A$31,Q540='Adicional - Op 2'!$A$32,Q540='Adicional - Op 2'!$A$33,Q540='Adicional - Op 2'!$A$34),"C","")</f>
        <v/>
      </c>
      <c r="U540" s="282" t="str">
        <f>IF(OR(Q540='Adicional - Op 2'!$A$35,Q540='Adicional - Op 2'!$A$36,Q540='Adicional - Op 2'!$A$37),"D","")</f>
        <v/>
      </c>
      <c r="V540" s="282" t="str">
        <f>IF(OR(Q540='Adicional - Op 2'!$A$38,Q540='Adicional - Op 2'!$A$39,Q540='Adicional - Op 2'!$A$40,Q540='Adicional - Op 2'!$A$41,Q540='Adicional - Op 2'!$A$42,Q540='Adicional - Op 2'!$A$43),"E","")</f>
        <v/>
      </c>
      <c r="W540" s="282" t="str">
        <f>IF(OR(Q540='Adicional - Op 2'!$A$44,Q540='Adicional - Op 2'!$A$45),"F","")</f>
        <v>F</v>
      </c>
      <c r="X540" s="295" t="str">
        <f t="shared" si="175"/>
        <v>F</v>
      </c>
      <c r="Y540" s="296" t="str">
        <f>IF(P540=X540, "OK", MAL)</f>
        <v>OK</v>
      </c>
      <c r="Z540" s="73">
        <v>5325</v>
      </c>
      <c r="AA540" s="17">
        <v>5421</v>
      </c>
      <c r="AB540" s="17">
        <v>5608</v>
      </c>
      <c r="AC540" s="6">
        <v>5066</v>
      </c>
      <c r="AD540" s="6">
        <v>4421</v>
      </c>
      <c r="AE540" s="22">
        <v>3902</v>
      </c>
      <c r="AF540" s="70" t="str">
        <f t="shared" si="176"/>
        <v>6</v>
      </c>
      <c r="AG540" s="61" t="str">
        <f t="shared" si="177"/>
        <v>6</v>
      </c>
      <c r="AH540" s="61" t="str">
        <f t="shared" si="178"/>
        <v>6</v>
      </c>
      <c r="AI540" s="61" t="str">
        <f t="shared" si="179"/>
        <v>6</v>
      </c>
      <c r="AJ540" s="61" t="str">
        <f t="shared" si="180"/>
        <v>7</v>
      </c>
      <c r="AK540" s="62" t="str">
        <f t="shared" si="181"/>
        <v>7</v>
      </c>
      <c r="AL540" s="77">
        <f t="shared" si="182"/>
        <v>-0.19966158149870863</v>
      </c>
      <c r="AM540" s="78">
        <f t="shared" si="183"/>
        <v>-0.32185592455770634</v>
      </c>
      <c r="AN540" s="78">
        <f t="shared" si="184"/>
        <v>0.9671717698556711</v>
      </c>
      <c r="AO540" s="78">
        <f t="shared" si="185"/>
        <v>1.3711718710718608</v>
      </c>
      <c r="AP540" s="79">
        <f t="shared" si="186"/>
        <v>1.2565963755239404</v>
      </c>
      <c r="AQ540" s="1" t="str">
        <f t="shared" si="187"/>
        <v>Pampeana6</v>
      </c>
      <c r="AR540" s="1" t="str">
        <f t="shared" si="188"/>
        <v>Buenos Aires6</v>
      </c>
      <c r="AS540" s="1" t="str">
        <f t="shared" si="189"/>
        <v>Intermedias</v>
      </c>
      <c r="AT540" s="1" t="str">
        <f t="shared" si="190"/>
        <v>Pampeana</v>
      </c>
      <c r="AU540" s="1" t="str">
        <f t="shared" si="191"/>
        <v>IntermediasPampeana</v>
      </c>
    </row>
    <row r="541" spans="1:47" x14ac:dyDescent="0.25">
      <c r="A541" s="60" t="s">
        <v>624</v>
      </c>
      <c r="B541" s="9" t="s">
        <v>246</v>
      </c>
      <c r="C541" s="9" t="s">
        <v>604</v>
      </c>
      <c r="D541" s="3" t="str">
        <f>VLOOKUP(C541,Regiones!B$4:C$27,2)</f>
        <v>Noreste</v>
      </c>
      <c r="E541" s="10"/>
      <c r="F541" s="10"/>
      <c r="G541" s="10"/>
      <c r="H541" s="44"/>
      <c r="I541" s="10"/>
      <c r="J541" s="10" t="s">
        <v>3</v>
      </c>
      <c r="K541" s="58">
        <v>10</v>
      </c>
      <c r="L541" s="11" t="s">
        <v>3</v>
      </c>
      <c r="M541" s="289">
        <v>10</v>
      </c>
      <c r="N541" s="281" t="str">
        <f t="shared" si="172"/>
        <v>E10</v>
      </c>
      <c r="O541" s="282" t="str">
        <f>VLOOKUP(N541,'Adicional - Op 1'!$A$3:$B$79,2)</f>
        <v>E</v>
      </c>
      <c r="P541" s="293" t="str">
        <f t="shared" si="173"/>
        <v>E</v>
      </c>
      <c r="Q541" s="294" t="str">
        <f t="shared" si="174"/>
        <v>E10</v>
      </c>
      <c r="R541" s="282" t="str">
        <f>IF(OR(Q541='Adicional - Op 2'!$A$6,Q541='Adicional - Op 2'!$A$7, Q541='Adicional - Op 2'!$A$8,Q541='Adicional - Op 2'!$A$9,Q541='Adicional - Op 2'!$A$10,Q541='Adicional - Op 2'!$A$11,Q541='Adicional - Op 2'!$A$12,Q541='Adicional - Op 2'!$A$13,Q541='Adicional - Op 2'!$A$14), "A", "")</f>
        <v/>
      </c>
      <c r="S541" s="282" t="str">
        <f>IF(OR(Q541='Adicional - Op 2'!$A$15,Q541='Adicional - Op 2'!$A$16,Q541='Adicional - Op 2'!$A$17,Q541='Adicional - Op 2'!$A$18,Q541='Adicional - Op 2'!$A$19,Q541='Adicional - Op 2'!$A$20,Q541='Adicional - Op 2'!$A$21,Q541='Adicional - Op 2'!$A$22,Q541='Adicional - Op 2'!$A$23,Q541='Adicional - Op 2'!$A$24,Q541='Adicional - Op 2'!$A$25,Q541='Adicional - Op 2'!$A$26,Q541='Adicional - Op 2'!$A$27,Q541='Adicional - Op 2'!$A$28,Q541='Adicional - Op 2'!$A$29,Q541='Adicional - Op 2'!$A$30),"B","")</f>
        <v/>
      </c>
      <c r="T541" s="282" t="str">
        <f>IF(OR(Q541='Adicional - Op 2'!$A$31,Q541='Adicional - Op 2'!$A$32,Q541='Adicional - Op 2'!$A$33,Q541='Adicional - Op 2'!$A$34),"C","")</f>
        <v/>
      </c>
      <c r="U541" s="282" t="str">
        <f>IF(OR(Q541='Adicional - Op 2'!$A$35,Q541='Adicional - Op 2'!$A$36,Q541='Adicional - Op 2'!$A$37),"D","")</f>
        <v/>
      </c>
      <c r="V541" s="282" t="str">
        <f>IF(OR(Q541='Adicional - Op 2'!$A$38,Q541='Adicional - Op 2'!$A$39,Q541='Adicional - Op 2'!$A$40,Q541='Adicional - Op 2'!$A$41,Q541='Adicional - Op 2'!$A$42,Q541='Adicional - Op 2'!$A$43),"E","")</f>
        <v>E</v>
      </c>
      <c r="W541" s="282" t="str">
        <f>IF(OR(Q541='Adicional - Op 2'!$A$44,Q541='Adicional - Op 2'!$A$45),"F","")</f>
        <v/>
      </c>
      <c r="X541" s="295" t="str">
        <f t="shared" si="175"/>
        <v>E</v>
      </c>
      <c r="Y541" s="296" t="str">
        <f>IF(P541=X541, "OK", MAL)</f>
        <v>OK</v>
      </c>
      <c r="Z541" s="74">
        <v>5325</v>
      </c>
      <c r="AA541" s="12">
        <v>4095</v>
      </c>
      <c r="AB541" s="12">
        <v>2145</v>
      </c>
      <c r="AC541" s="12">
        <v>875</v>
      </c>
      <c r="AD541" s="12">
        <v>304</v>
      </c>
      <c r="AE541" s="13" t="s">
        <v>4</v>
      </c>
      <c r="AF541" s="70" t="str">
        <f t="shared" si="176"/>
        <v>6</v>
      </c>
      <c r="AG541" s="61" t="str">
        <f t="shared" si="177"/>
        <v>7</v>
      </c>
      <c r="AH541" s="61" t="str">
        <f t="shared" si="178"/>
        <v>7</v>
      </c>
      <c r="AI541" s="61" t="str">
        <f t="shared" si="179"/>
        <v>7</v>
      </c>
      <c r="AJ541" s="61" t="str">
        <f t="shared" si="180"/>
        <v>7</v>
      </c>
      <c r="AK541" s="62" t="str">
        <f t="shared" si="181"/>
        <v/>
      </c>
      <c r="AL541" s="77">
        <f t="shared" si="182"/>
        <v>2.9814559348438179</v>
      </c>
      <c r="AM541" s="78">
        <f t="shared" si="183"/>
        <v>6.3394830246789047</v>
      </c>
      <c r="AN541" s="78">
        <f t="shared" si="184"/>
        <v>8.8621287007437921</v>
      </c>
      <c r="AO541" s="78">
        <f t="shared" si="185"/>
        <v>11.151018592360028</v>
      </c>
      <c r="AP541" s="79" t="str">
        <f t="shared" si="186"/>
        <v/>
      </c>
      <c r="AQ541" s="1" t="str">
        <f t="shared" si="187"/>
        <v>Noreste6</v>
      </c>
      <c r="AR541" s="1" t="str">
        <f t="shared" si="188"/>
        <v>Misiones6</v>
      </c>
      <c r="AS541" s="1" t="str">
        <f t="shared" si="189"/>
        <v>Intermedias</v>
      </c>
      <c r="AT541" s="1" t="str">
        <f t="shared" si="190"/>
        <v>Resto Extra Pampeana</v>
      </c>
      <c r="AU541" s="1" t="str">
        <f t="shared" si="191"/>
        <v>IntermediasResto Extra Pampeana</v>
      </c>
    </row>
    <row r="542" spans="1:47" x14ac:dyDescent="0.25">
      <c r="A542" s="5" t="s">
        <v>1359</v>
      </c>
      <c r="B542" s="6" t="s">
        <v>428</v>
      </c>
      <c r="C542" s="6" t="s">
        <v>429</v>
      </c>
      <c r="D542" s="3" t="str">
        <f>VLOOKUP(C542,Regiones!B$4:C$27,2)</f>
        <v>Pampeana</v>
      </c>
      <c r="E542" s="16" t="s">
        <v>2</v>
      </c>
      <c r="F542" s="16"/>
      <c r="G542" s="16"/>
      <c r="H542" s="16" t="s">
        <v>4</v>
      </c>
      <c r="I542" s="16" t="s">
        <v>13</v>
      </c>
      <c r="J542" s="16" t="s">
        <v>214</v>
      </c>
      <c r="K542" s="58"/>
      <c r="L542" s="4" t="s">
        <v>214</v>
      </c>
      <c r="M542" s="289">
        <v>10</v>
      </c>
      <c r="N542" s="281" t="str">
        <f t="shared" si="172"/>
        <v>A10</v>
      </c>
      <c r="O542" s="282" t="str">
        <f>VLOOKUP(N542,'Adicional - Op 1'!$A$3:$B$79,2)</f>
        <v>A</v>
      </c>
      <c r="P542" s="293" t="str">
        <f t="shared" si="173"/>
        <v>A</v>
      </c>
      <c r="Q542" s="294" t="str">
        <f t="shared" si="174"/>
        <v>A10</v>
      </c>
      <c r="R542" s="282" t="str">
        <f>IF(OR(Q542='Adicional - Op 2'!$A$6,Q542='Adicional - Op 2'!$A$7, Q542='Adicional - Op 2'!$A$8,Q542='Adicional - Op 2'!$A$9,Q542='Adicional - Op 2'!$A$10,Q542='Adicional - Op 2'!$A$11,Q542='Adicional - Op 2'!$A$12,Q542='Adicional - Op 2'!$A$13,Q542='Adicional - Op 2'!$A$14), "A", "")</f>
        <v>A</v>
      </c>
      <c r="S542" s="282" t="str">
        <f>IF(OR(Q542='Adicional - Op 2'!$A$15,Q542='Adicional - Op 2'!$A$16,Q542='Adicional - Op 2'!$A$17,Q542='Adicional - Op 2'!$A$18,Q542='Adicional - Op 2'!$A$19,Q542='Adicional - Op 2'!$A$20,Q542='Adicional - Op 2'!$A$21,Q542='Adicional - Op 2'!$A$22,Q542='Adicional - Op 2'!$A$23,Q542='Adicional - Op 2'!$A$24,Q542='Adicional - Op 2'!$A$25,Q542='Adicional - Op 2'!$A$26,Q542='Adicional - Op 2'!$A$27,Q542='Adicional - Op 2'!$A$28,Q542='Adicional - Op 2'!$A$29,Q542='Adicional - Op 2'!$A$30),"B","")</f>
        <v/>
      </c>
      <c r="T542" s="282" t="str">
        <f>IF(OR(Q542='Adicional - Op 2'!$A$31,Q542='Adicional - Op 2'!$A$32,Q542='Adicional - Op 2'!$A$33,Q542='Adicional - Op 2'!$A$34),"C","")</f>
        <v/>
      </c>
      <c r="U542" s="282" t="str">
        <f>IF(OR(Q542='Adicional - Op 2'!$A$35,Q542='Adicional - Op 2'!$A$36,Q542='Adicional - Op 2'!$A$37),"D","")</f>
        <v/>
      </c>
      <c r="V542" s="282" t="str">
        <f>IF(OR(Q542='Adicional - Op 2'!$A$38,Q542='Adicional - Op 2'!$A$39,Q542='Adicional - Op 2'!$A$40,Q542='Adicional - Op 2'!$A$41,Q542='Adicional - Op 2'!$A$42,Q542='Adicional - Op 2'!$A$43),"E","")</f>
        <v/>
      </c>
      <c r="W542" s="282" t="str">
        <f>IF(OR(Q542='Adicional - Op 2'!$A$44,Q542='Adicional - Op 2'!$A$45),"F","")</f>
        <v/>
      </c>
      <c r="X542" s="295" t="str">
        <f t="shared" si="175"/>
        <v>A</v>
      </c>
      <c r="Y542" s="296" t="str">
        <f>IF(P542=X542, "OK", MAL)</f>
        <v>OK</v>
      </c>
      <c r="Z542" s="73">
        <v>5310</v>
      </c>
      <c r="AA542" s="17">
        <v>4365</v>
      </c>
      <c r="AB542" s="17">
        <v>3189</v>
      </c>
      <c r="AC542" s="17">
        <v>2254</v>
      </c>
      <c r="AD542" s="17">
        <v>1518</v>
      </c>
      <c r="AE542" s="20">
        <v>1276</v>
      </c>
      <c r="AF542" s="70" t="str">
        <f t="shared" si="176"/>
        <v>6</v>
      </c>
      <c r="AG542" s="61" t="str">
        <f t="shared" si="177"/>
        <v>7</v>
      </c>
      <c r="AH542" s="61" t="str">
        <f t="shared" si="178"/>
        <v>7</v>
      </c>
      <c r="AI542" s="61" t="str">
        <f t="shared" si="179"/>
        <v>7</v>
      </c>
      <c r="AJ542" s="61" t="str">
        <f t="shared" si="180"/>
        <v>7</v>
      </c>
      <c r="AK542" s="62" t="str">
        <f t="shared" si="181"/>
        <v>7</v>
      </c>
      <c r="AL542" s="77">
        <f t="shared" si="182"/>
        <v>2.2163019649635771</v>
      </c>
      <c r="AM542" s="78">
        <f t="shared" si="183"/>
        <v>3.0289086924110755</v>
      </c>
      <c r="AN542" s="78">
        <f t="shared" si="184"/>
        <v>3.3405790878261765</v>
      </c>
      <c r="AO542" s="78">
        <f t="shared" si="185"/>
        <v>4.0323033089655773</v>
      </c>
      <c r="AP542" s="79">
        <f t="shared" si="186"/>
        <v>1.7518021179932293</v>
      </c>
      <c r="AQ542" s="1" t="str">
        <f t="shared" si="187"/>
        <v>Pampeana6</v>
      </c>
      <c r="AR542" s="1" t="str">
        <f t="shared" si="188"/>
        <v>Entre Ríos6</v>
      </c>
      <c r="AS542" s="1" t="str">
        <f t="shared" si="189"/>
        <v>Intermedias</v>
      </c>
      <c r="AT542" s="1" t="str">
        <f t="shared" si="190"/>
        <v>Pampeana</v>
      </c>
      <c r="AU542" s="1" t="str">
        <f t="shared" si="191"/>
        <v>IntermediasPampeana</v>
      </c>
    </row>
    <row r="543" spans="1:47" x14ac:dyDescent="0.25">
      <c r="A543" s="60" t="s">
        <v>239</v>
      </c>
      <c r="B543" s="9" t="s">
        <v>228</v>
      </c>
      <c r="C543" s="9" t="s">
        <v>199</v>
      </c>
      <c r="D543" s="3" t="str">
        <f>VLOOKUP(C543,Regiones!B$4:C$27,2)</f>
        <v>Noreste</v>
      </c>
      <c r="E543" s="10"/>
      <c r="F543" s="10"/>
      <c r="G543" s="10"/>
      <c r="H543" s="10" t="s">
        <v>4</v>
      </c>
      <c r="I543" s="10" t="s">
        <v>203</v>
      </c>
      <c r="J543" s="10" t="s">
        <v>6</v>
      </c>
      <c r="K543" s="58"/>
      <c r="L543" s="11" t="s">
        <v>6</v>
      </c>
      <c r="M543" s="289">
        <v>10</v>
      </c>
      <c r="N543" s="281" t="str">
        <f t="shared" si="172"/>
        <v>F10</v>
      </c>
      <c r="O543" s="282" t="str">
        <f>VLOOKUP(N543,'Adicional - Op 1'!$A$3:$B$79,2)</f>
        <v>F</v>
      </c>
      <c r="P543" s="293" t="str">
        <f t="shared" si="173"/>
        <v>F</v>
      </c>
      <c r="Q543" s="294" t="str">
        <f t="shared" si="174"/>
        <v>F10</v>
      </c>
      <c r="R543" s="282" t="str">
        <f>IF(OR(Q543='Adicional - Op 2'!$A$6,Q543='Adicional - Op 2'!$A$7, Q543='Adicional - Op 2'!$A$8,Q543='Adicional - Op 2'!$A$9,Q543='Adicional - Op 2'!$A$10,Q543='Adicional - Op 2'!$A$11,Q543='Adicional - Op 2'!$A$12,Q543='Adicional - Op 2'!$A$13,Q543='Adicional - Op 2'!$A$14), "A", "")</f>
        <v/>
      </c>
      <c r="S543" s="282" t="str">
        <f>IF(OR(Q543='Adicional - Op 2'!$A$15,Q543='Adicional - Op 2'!$A$16,Q543='Adicional - Op 2'!$A$17,Q543='Adicional - Op 2'!$A$18,Q543='Adicional - Op 2'!$A$19,Q543='Adicional - Op 2'!$A$20,Q543='Adicional - Op 2'!$A$21,Q543='Adicional - Op 2'!$A$22,Q543='Adicional - Op 2'!$A$23,Q543='Adicional - Op 2'!$A$24,Q543='Adicional - Op 2'!$A$25,Q543='Adicional - Op 2'!$A$26,Q543='Adicional - Op 2'!$A$27,Q543='Adicional - Op 2'!$A$28,Q543='Adicional - Op 2'!$A$29,Q543='Adicional - Op 2'!$A$30),"B","")</f>
        <v/>
      </c>
      <c r="T543" s="282" t="str">
        <f>IF(OR(Q543='Adicional - Op 2'!$A$31,Q543='Adicional - Op 2'!$A$32,Q543='Adicional - Op 2'!$A$33,Q543='Adicional - Op 2'!$A$34),"C","")</f>
        <v/>
      </c>
      <c r="U543" s="282" t="str">
        <f>IF(OR(Q543='Adicional - Op 2'!$A$35,Q543='Adicional - Op 2'!$A$36,Q543='Adicional - Op 2'!$A$37),"D","")</f>
        <v/>
      </c>
      <c r="V543" s="282" t="str">
        <f>IF(OR(Q543='Adicional - Op 2'!$A$38,Q543='Adicional - Op 2'!$A$39,Q543='Adicional - Op 2'!$A$40,Q543='Adicional - Op 2'!$A$41,Q543='Adicional - Op 2'!$A$42,Q543='Adicional - Op 2'!$A$43),"E","")</f>
        <v/>
      </c>
      <c r="W543" s="282" t="str">
        <f>IF(OR(Q543='Adicional - Op 2'!$A$44,Q543='Adicional - Op 2'!$A$45),"F","")</f>
        <v>F</v>
      </c>
      <c r="X543" s="295" t="str">
        <f t="shared" si="175"/>
        <v>F</v>
      </c>
      <c r="Y543" s="296" t="str">
        <f>IF(P543=X543, "OK", MAL)</f>
        <v>OK</v>
      </c>
      <c r="Z543" s="74">
        <v>5309</v>
      </c>
      <c r="AA543" s="12">
        <v>4744</v>
      </c>
      <c r="AB543" s="12">
        <v>3085</v>
      </c>
      <c r="AC543" s="12">
        <v>2551</v>
      </c>
      <c r="AD543" s="12">
        <v>1572</v>
      </c>
      <c r="AE543" s="13">
        <v>1037</v>
      </c>
      <c r="AF543" s="70" t="str">
        <f t="shared" si="176"/>
        <v>6</v>
      </c>
      <c r="AG543" s="61" t="str">
        <f t="shared" si="177"/>
        <v>7</v>
      </c>
      <c r="AH543" s="61" t="str">
        <f t="shared" si="178"/>
        <v>7</v>
      </c>
      <c r="AI543" s="61" t="str">
        <f t="shared" si="179"/>
        <v>7</v>
      </c>
      <c r="AJ543" s="61" t="str">
        <f t="shared" si="180"/>
        <v>7</v>
      </c>
      <c r="AK543" s="62" t="str">
        <f t="shared" si="181"/>
        <v>7</v>
      </c>
      <c r="AL543" s="77">
        <f t="shared" si="182"/>
        <v>1.2665989211671325</v>
      </c>
      <c r="AM543" s="78">
        <f t="shared" si="183"/>
        <v>4.1753966544689325</v>
      </c>
      <c r="AN543" s="78">
        <f t="shared" si="184"/>
        <v>1.8161647591335754</v>
      </c>
      <c r="AO543" s="78">
        <f t="shared" si="185"/>
        <v>4.9604760269629322</v>
      </c>
      <c r="AP543" s="79">
        <f t="shared" si="186"/>
        <v>4.247915206947912</v>
      </c>
      <c r="AQ543" s="1" t="str">
        <f t="shared" si="187"/>
        <v>Noreste6</v>
      </c>
      <c r="AR543" s="1" t="str">
        <f t="shared" si="188"/>
        <v>Chaco6</v>
      </c>
      <c r="AS543" s="1" t="str">
        <f t="shared" si="189"/>
        <v>Intermedias</v>
      </c>
      <c r="AT543" s="1" t="str">
        <f t="shared" si="190"/>
        <v>Resto Extra Pampeana</v>
      </c>
      <c r="AU543" s="1" t="str">
        <f t="shared" si="191"/>
        <v>IntermediasResto Extra Pampeana</v>
      </c>
    </row>
    <row r="544" spans="1:47" x14ac:dyDescent="0.25">
      <c r="A544" s="5" t="s">
        <v>150</v>
      </c>
      <c r="B544" s="6" t="s">
        <v>119</v>
      </c>
      <c r="C544" s="6" t="s">
        <v>36</v>
      </c>
      <c r="D544" s="3" t="str">
        <f>VLOOKUP(C544,Regiones!B$4:C$27,2)</f>
        <v>Pampeana</v>
      </c>
      <c r="E544" s="16" t="s">
        <v>2</v>
      </c>
      <c r="F544" s="16"/>
      <c r="G544" s="16"/>
      <c r="H544" s="16"/>
      <c r="I544" s="16" t="s">
        <v>203</v>
      </c>
      <c r="J544" s="16" t="s">
        <v>6</v>
      </c>
      <c r="K544" s="58"/>
      <c r="L544" s="4" t="s">
        <v>6</v>
      </c>
      <c r="M544" s="289">
        <v>10</v>
      </c>
      <c r="N544" s="281" t="str">
        <f t="shared" si="172"/>
        <v>F10</v>
      </c>
      <c r="O544" s="282" t="str">
        <f>VLOOKUP(N544,'Adicional - Op 1'!$A$3:$B$79,2)</f>
        <v>F</v>
      </c>
      <c r="P544" s="293" t="str">
        <f t="shared" si="173"/>
        <v>F</v>
      </c>
      <c r="Q544" s="294" t="str">
        <f t="shared" si="174"/>
        <v>F10</v>
      </c>
      <c r="R544" s="282" t="str">
        <f>IF(OR(Q544='Adicional - Op 2'!$A$6,Q544='Adicional - Op 2'!$A$7, Q544='Adicional - Op 2'!$A$8,Q544='Adicional - Op 2'!$A$9,Q544='Adicional - Op 2'!$A$10,Q544='Adicional - Op 2'!$A$11,Q544='Adicional - Op 2'!$A$12,Q544='Adicional - Op 2'!$A$13,Q544='Adicional - Op 2'!$A$14), "A", "")</f>
        <v/>
      </c>
      <c r="S544" s="282" t="str">
        <f>IF(OR(Q544='Adicional - Op 2'!$A$15,Q544='Adicional - Op 2'!$A$16,Q544='Adicional - Op 2'!$A$17,Q544='Adicional - Op 2'!$A$18,Q544='Adicional - Op 2'!$A$19,Q544='Adicional - Op 2'!$A$20,Q544='Adicional - Op 2'!$A$21,Q544='Adicional - Op 2'!$A$22,Q544='Adicional - Op 2'!$A$23,Q544='Adicional - Op 2'!$A$24,Q544='Adicional - Op 2'!$A$25,Q544='Adicional - Op 2'!$A$26,Q544='Adicional - Op 2'!$A$27,Q544='Adicional - Op 2'!$A$28,Q544='Adicional - Op 2'!$A$29,Q544='Adicional - Op 2'!$A$30),"B","")</f>
        <v/>
      </c>
      <c r="T544" s="282" t="str">
        <f>IF(OR(Q544='Adicional - Op 2'!$A$31,Q544='Adicional - Op 2'!$A$32,Q544='Adicional - Op 2'!$A$33,Q544='Adicional - Op 2'!$A$34),"C","")</f>
        <v/>
      </c>
      <c r="U544" s="282" t="str">
        <f>IF(OR(Q544='Adicional - Op 2'!$A$35,Q544='Adicional - Op 2'!$A$36,Q544='Adicional - Op 2'!$A$37),"D","")</f>
        <v/>
      </c>
      <c r="V544" s="282" t="str">
        <f>IF(OR(Q544='Adicional - Op 2'!$A$38,Q544='Adicional - Op 2'!$A$39,Q544='Adicional - Op 2'!$A$40,Q544='Adicional - Op 2'!$A$41,Q544='Adicional - Op 2'!$A$42,Q544='Adicional - Op 2'!$A$43),"E","")</f>
        <v/>
      </c>
      <c r="W544" s="282" t="str">
        <f>IF(OR(Q544='Adicional - Op 2'!$A$44,Q544='Adicional - Op 2'!$A$45),"F","")</f>
        <v>F</v>
      </c>
      <c r="X544" s="295" t="str">
        <f t="shared" si="175"/>
        <v>F</v>
      </c>
      <c r="Y544" s="296" t="str">
        <f>IF(P544=X544, "OK", MAL)</f>
        <v>OK</v>
      </c>
      <c r="Z544" s="73">
        <v>5306</v>
      </c>
      <c r="AA544" s="17">
        <v>5447</v>
      </c>
      <c r="AB544" s="17">
        <v>4755</v>
      </c>
      <c r="AC544" s="17">
        <v>4603</v>
      </c>
      <c r="AD544" s="17">
        <v>4112</v>
      </c>
      <c r="AE544" s="20">
        <v>3200</v>
      </c>
      <c r="AF544" s="70" t="str">
        <f t="shared" si="176"/>
        <v>6</v>
      </c>
      <c r="AG544" s="61" t="str">
        <f t="shared" si="177"/>
        <v>6</v>
      </c>
      <c r="AH544" s="61" t="str">
        <f t="shared" si="178"/>
        <v>7</v>
      </c>
      <c r="AI544" s="61" t="str">
        <f t="shared" si="179"/>
        <v>7</v>
      </c>
      <c r="AJ544" s="61" t="str">
        <f t="shared" si="180"/>
        <v>7</v>
      </c>
      <c r="AK544" s="62" t="str">
        <f t="shared" si="181"/>
        <v>7</v>
      </c>
      <c r="AL544" s="77">
        <f t="shared" si="182"/>
        <v>-0.29293412041470929</v>
      </c>
      <c r="AM544" s="78">
        <f t="shared" si="183"/>
        <v>1.2998999768927226</v>
      </c>
      <c r="AN544" s="78">
        <f t="shared" si="184"/>
        <v>0.3081293436730897</v>
      </c>
      <c r="AO544" s="78">
        <f t="shared" si="185"/>
        <v>1.1343731319426116</v>
      </c>
      <c r="AP544" s="79">
        <f t="shared" si="186"/>
        <v>2.5392916015913247</v>
      </c>
      <c r="AQ544" s="1" t="str">
        <f t="shared" si="187"/>
        <v>Pampeana6</v>
      </c>
      <c r="AR544" s="1" t="str">
        <f t="shared" si="188"/>
        <v>Buenos Aires6</v>
      </c>
      <c r="AS544" s="1" t="str">
        <f t="shared" si="189"/>
        <v>Intermedias</v>
      </c>
      <c r="AT544" s="1" t="str">
        <f t="shared" si="190"/>
        <v>Pampeana</v>
      </c>
      <c r="AU544" s="1" t="str">
        <f t="shared" si="191"/>
        <v>IntermediasPampeana</v>
      </c>
    </row>
    <row r="545" spans="1:47" x14ac:dyDescent="0.25">
      <c r="A545" s="21" t="s">
        <v>339</v>
      </c>
      <c r="B545" s="18" t="s">
        <v>284</v>
      </c>
      <c r="C545" s="18" t="s">
        <v>276</v>
      </c>
      <c r="D545" s="3" t="str">
        <f>VLOOKUP(C545,Regiones!B$4:C$27,2)</f>
        <v>Centro</v>
      </c>
      <c r="E545" s="19"/>
      <c r="F545" s="19"/>
      <c r="G545" s="19"/>
      <c r="H545" s="19" t="s">
        <v>4</v>
      </c>
      <c r="I545" s="19" t="s">
        <v>203</v>
      </c>
      <c r="J545" s="19" t="s">
        <v>6</v>
      </c>
      <c r="K545" s="58"/>
      <c r="L545" s="52" t="s">
        <v>6</v>
      </c>
      <c r="M545" s="289">
        <v>10</v>
      </c>
      <c r="N545" s="281" t="str">
        <f t="shared" si="172"/>
        <v>F10</v>
      </c>
      <c r="O545" s="282" t="str">
        <f>VLOOKUP(N545,'Adicional - Op 1'!$A$3:$B$79,2)</f>
        <v>F</v>
      </c>
      <c r="P545" s="293" t="str">
        <f t="shared" si="173"/>
        <v>F</v>
      </c>
      <c r="Q545" s="294" t="str">
        <f t="shared" si="174"/>
        <v>F10</v>
      </c>
      <c r="R545" s="282" t="str">
        <f>IF(OR(Q545='Adicional - Op 2'!$A$6,Q545='Adicional - Op 2'!$A$7, Q545='Adicional - Op 2'!$A$8,Q545='Adicional - Op 2'!$A$9,Q545='Adicional - Op 2'!$A$10,Q545='Adicional - Op 2'!$A$11,Q545='Adicional - Op 2'!$A$12,Q545='Adicional - Op 2'!$A$13,Q545='Adicional - Op 2'!$A$14), "A", "")</f>
        <v/>
      </c>
      <c r="S545" s="282" t="str">
        <f>IF(OR(Q545='Adicional - Op 2'!$A$15,Q545='Adicional - Op 2'!$A$16,Q545='Adicional - Op 2'!$A$17,Q545='Adicional - Op 2'!$A$18,Q545='Adicional - Op 2'!$A$19,Q545='Adicional - Op 2'!$A$20,Q545='Adicional - Op 2'!$A$21,Q545='Adicional - Op 2'!$A$22,Q545='Adicional - Op 2'!$A$23,Q545='Adicional - Op 2'!$A$24,Q545='Adicional - Op 2'!$A$25,Q545='Adicional - Op 2'!$A$26,Q545='Adicional - Op 2'!$A$27,Q545='Adicional - Op 2'!$A$28,Q545='Adicional - Op 2'!$A$29,Q545='Adicional - Op 2'!$A$30),"B","")</f>
        <v/>
      </c>
      <c r="T545" s="282" t="str">
        <f>IF(OR(Q545='Adicional - Op 2'!$A$31,Q545='Adicional - Op 2'!$A$32,Q545='Adicional - Op 2'!$A$33,Q545='Adicional - Op 2'!$A$34),"C","")</f>
        <v/>
      </c>
      <c r="U545" s="282" t="str">
        <f>IF(OR(Q545='Adicional - Op 2'!$A$35,Q545='Adicional - Op 2'!$A$36,Q545='Adicional - Op 2'!$A$37),"D","")</f>
        <v/>
      </c>
      <c r="V545" s="282" t="str">
        <f>IF(OR(Q545='Adicional - Op 2'!$A$38,Q545='Adicional - Op 2'!$A$39,Q545='Adicional - Op 2'!$A$40,Q545='Adicional - Op 2'!$A$41,Q545='Adicional - Op 2'!$A$42,Q545='Adicional - Op 2'!$A$43),"E","")</f>
        <v/>
      </c>
      <c r="W545" s="282" t="str">
        <f>IF(OR(Q545='Adicional - Op 2'!$A$44,Q545='Adicional - Op 2'!$A$45),"F","")</f>
        <v>F</v>
      </c>
      <c r="X545" s="295" t="str">
        <f t="shared" si="175"/>
        <v>F</v>
      </c>
      <c r="Y545" s="296" t="str">
        <f>IF(P545=X545, "OK", MAL)</f>
        <v>OK</v>
      </c>
      <c r="Z545" s="73">
        <v>5298</v>
      </c>
      <c r="AA545" s="17">
        <v>5184</v>
      </c>
      <c r="AB545" s="17">
        <v>4953</v>
      </c>
      <c r="AC545" s="17">
        <v>4788</v>
      </c>
      <c r="AD545" s="17">
        <v>3791</v>
      </c>
      <c r="AE545" s="20">
        <v>3816</v>
      </c>
      <c r="AF545" s="70" t="str">
        <f t="shared" si="176"/>
        <v>6</v>
      </c>
      <c r="AG545" s="61" t="str">
        <f t="shared" si="177"/>
        <v>6</v>
      </c>
      <c r="AH545" s="61" t="str">
        <f t="shared" si="178"/>
        <v>7</v>
      </c>
      <c r="AI545" s="61" t="str">
        <f t="shared" si="179"/>
        <v>7</v>
      </c>
      <c r="AJ545" s="61" t="str">
        <f t="shared" si="180"/>
        <v>7</v>
      </c>
      <c r="AK545" s="62" t="str">
        <f t="shared" si="181"/>
        <v>7</v>
      </c>
      <c r="AL545" s="77">
        <f t="shared" si="182"/>
        <v>0.24361204504643003</v>
      </c>
      <c r="AM545" s="78">
        <f t="shared" si="183"/>
        <v>0.43424339972612214</v>
      </c>
      <c r="AN545" s="78">
        <f t="shared" si="184"/>
        <v>0.32135488055901068</v>
      </c>
      <c r="AO545" s="78">
        <f t="shared" si="185"/>
        <v>2.3623000360077007</v>
      </c>
      <c r="AP545" s="79">
        <f t="shared" si="186"/>
        <v>-6.5707573631142366E-2</v>
      </c>
      <c r="AQ545" s="1" t="str">
        <f t="shared" si="187"/>
        <v>Centro6</v>
      </c>
      <c r="AR545" s="1" t="str">
        <f t="shared" si="188"/>
        <v>Córdoba6</v>
      </c>
      <c r="AS545" s="1" t="str">
        <f t="shared" si="189"/>
        <v>Intermedias</v>
      </c>
      <c r="AT545" s="1" t="str">
        <f t="shared" si="190"/>
        <v>Resto Extra Pampeana</v>
      </c>
      <c r="AU545" s="1" t="str">
        <f t="shared" si="191"/>
        <v>IntermediasResto Extra Pampeana</v>
      </c>
    </row>
    <row r="546" spans="1:47" x14ac:dyDescent="0.25">
      <c r="A546" s="21" t="s">
        <v>1393</v>
      </c>
      <c r="B546" s="18" t="s">
        <v>304</v>
      </c>
      <c r="C546" s="18" t="s">
        <v>276</v>
      </c>
      <c r="D546" s="3" t="str">
        <f>VLOOKUP(C546,Regiones!B$4:C$27,2)</f>
        <v>Centro</v>
      </c>
      <c r="E546" s="19"/>
      <c r="F546" s="19"/>
      <c r="G546" s="19"/>
      <c r="H546" s="19" t="s">
        <v>4</v>
      </c>
      <c r="I546" s="19" t="s">
        <v>203</v>
      </c>
      <c r="J546" s="19" t="s">
        <v>21</v>
      </c>
      <c r="K546" s="58"/>
      <c r="L546" s="52" t="s">
        <v>21</v>
      </c>
      <c r="M546" s="289">
        <v>10</v>
      </c>
      <c r="N546" s="281" t="str">
        <f t="shared" si="172"/>
        <v>C10</v>
      </c>
      <c r="O546" s="282" t="str">
        <f>VLOOKUP(N546,'Adicional - Op 1'!$A$3:$B$79,2)</f>
        <v>C</v>
      </c>
      <c r="P546" s="293" t="str">
        <f t="shared" si="173"/>
        <v>C</v>
      </c>
      <c r="Q546" s="294" t="str">
        <f t="shared" si="174"/>
        <v>C10</v>
      </c>
      <c r="R546" s="282" t="str">
        <f>IF(OR(Q546='Adicional - Op 2'!$A$6,Q546='Adicional - Op 2'!$A$7, Q546='Adicional - Op 2'!$A$8,Q546='Adicional - Op 2'!$A$9,Q546='Adicional - Op 2'!$A$10,Q546='Adicional - Op 2'!$A$11,Q546='Adicional - Op 2'!$A$12,Q546='Adicional - Op 2'!$A$13,Q546='Adicional - Op 2'!$A$14), "A", "")</f>
        <v/>
      </c>
      <c r="S546" s="282" t="str">
        <f>IF(OR(Q546='Adicional - Op 2'!$A$15,Q546='Adicional - Op 2'!$A$16,Q546='Adicional - Op 2'!$A$17,Q546='Adicional - Op 2'!$A$18,Q546='Adicional - Op 2'!$A$19,Q546='Adicional - Op 2'!$A$20,Q546='Adicional - Op 2'!$A$21,Q546='Adicional - Op 2'!$A$22,Q546='Adicional - Op 2'!$A$23,Q546='Adicional - Op 2'!$A$24,Q546='Adicional - Op 2'!$A$25,Q546='Adicional - Op 2'!$A$26,Q546='Adicional - Op 2'!$A$27,Q546='Adicional - Op 2'!$A$28,Q546='Adicional - Op 2'!$A$29,Q546='Adicional - Op 2'!$A$30),"B","")</f>
        <v/>
      </c>
      <c r="T546" s="282" t="str">
        <f>IF(OR(Q546='Adicional - Op 2'!$A$31,Q546='Adicional - Op 2'!$A$32,Q546='Adicional - Op 2'!$A$33,Q546='Adicional - Op 2'!$A$34),"C","")</f>
        <v>C</v>
      </c>
      <c r="U546" s="282" t="str">
        <f>IF(OR(Q546='Adicional - Op 2'!$A$35,Q546='Adicional - Op 2'!$A$36,Q546='Adicional - Op 2'!$A$37),"D","")</f>
        <v/>
      </c>
      <c r="V546" s="282" t="str">
        <f>IF(OR(Q546='Adicional - Op 2'!$A$38,Q546='Adicional - Op 2'!$A$39,Q546='Adicional - Op 2'!$A$40,Q546='Adicional - Op 2'!$A$41,Q546='Adicional - Op 2'!$A$42,Q546='Adicional - Op 2'!$A$43),"E","")</f>
        <v/>
      </c>
      <c r="W546" s="282" t="str">
        <f>IF(OR(Q546='Adicional - Op 2'!$A$44,Q546='Adicional - Op 2'!$A$45),"F","")</f>
        <v/>
      </c>
      <c r="X546" s="295" t="str">
        <f t="shared" si="175"/>
        <v>C</v>
      </c>
      <c r="Y546" s="296" t="str">
        <f>IF(P546=X546, "OK", MAL)</f>
        <v>OK</v>
      </c>
      <c r="Z546" s="73">
        <v>5298</v>
      </c>
      <c r="AA546" s="17">
        <v>4724</v>
      </c>
      <c r="AB546" s="17">
        <v>4023</v>
      </c>
      <c r="AC546" s="17">
        <v>3297</v>
      </c>
      <c r="AD546" s="17">
        <v>2910</v>
      </c>
      <c r="AE546" s="20">
        <v>2921</v>
      </c>
      <c r="AF546" s="70" t="str">
        <f t="shared" si="176"/>
        <v>6</v>
      </c>
      <c r="AG546" s="61" t="str">
        <f t="shared" si="177"/>
        <v>7</v>
      </c>
      <c r="AH546" s="61" t="str">
        <f t="shared" si="178"/>
        <v>7</v>
      </c>
      <c r="AI546" s="61" t="str">
        <f t="shared" si="179"/>
        <v>7</v>
      </c>
      <c r="AJ546" s="61" t="str">
        <f t="shared" si="180"/>
        <v>7</v>
      </c>
      <c r="AK546" s="62" t="str">
        <f t="shared" si="181"/>
        <v>7</v>
      </c>
      <c r="AL546" s="77">
        <f t="shared" si="182"/>
        <v>1.2909631587204251</v>
      </c>
      <c r="AM546" s="78">
        <f t="shared" si="183"/>
        <v>1.5385985821930559</v>
      </c>
      <c r="AN546" s="78">
        <f t="shared" si="184"/>
        <v>1.9024819523402525</v>
      </c>
      <c r="AO546" s="78">
        <f t="shared" si="185"/>
        <v>1.2564263685044672</v>
      </c>
      <c r="AP546" s="79">
        <f t="shared" si="186"/>
        <v>-3.7722305570514307E-2</v>
      </c>
      <c r="AQ546" s="1" t="str">
        <f t="shared" si="187"/>
        <v>Centro6</v>
      </c>
      <c r="AR546" s="1" t="str">
        <f t="shared" si="188"/>
        <v>Córdoba6</v>
      </c>
      <c r="AS546" s="1" t="str">
        <f t="shared" si="189"/>
        <v>Intermedias</v>
      </c>
      <c r="AT546" s="1" t="str">
        <f t="shared" si="190"/>
        <v>Resto Extra Pampeana</v>
      </c>
      <c r="AU546" s="1" t="str">
        <f t="shared" si="191"/>
        <v>IntermediasResto Extra Pampeana</v>
      </c>
    </row>
    <row r="547" spans="1:47" x14ac:dyDescent="0.25">
      <c r="A547" s="2" t="s">
        <v>1389</v>
      </c>
      <c r="B547" s="7" t="s">
        <v>62</v>
      </c>
      <c r="C547" s="7" t="s">
        <v>36</v>
      </c>
      <c r="D547" s="3" t="str">
        <f>VLOOKUP(C547,Regiones!B$4:C$27,2)</f>
        <v>Pampeana</v>
      </c>
      <c r="E547" s="51"/>
      <c r="F547" s="51"/>
      <c r="G547" s="51"/>
      <c r="H547" s="51"/>
      <c r="I547" s="51" t="s">
        <v>203</v>
      </c>
      <c r="J547" s="51" t="s">
        <v>6</v>
      </c>
      <c r="K547" s="58"/>
      <c r="L547" s="8" t="s">
        <v>6</v>
      </c>
      <c r="M547" s="289">
        <v>10</v>
      </c>
      <c r="N547" s="281" t="str">
        <f t="shared" si="172"/>
        <v>F10</v>
      </c>
      <c r="O547" s="282" t="str">
        <f>VLOOKUP(N547,'Adicional - Op 1'!$A$3:$B$79,2)</f>
        <v>F</v>
      </c>
      <c r="P547" s="293" t="str">
        <f t="shared" si="173"/>
        <v>F</v>
      </c>
      <c r="Q547" s="294" t="str">
        <f t="shared" si="174"/>
        <v>F10</v>
      </c>
      <c r="R547" s="282" t="str">
        <f>IF(OR(Q547='Adicional - Op 2'!$A$6,Q547='Adicional - Op 2'!$A$7, Q547='Adicional - Op 2'!$A$8,Q547='Adicional - Op 2'!$A$9,Q547='Adicional - Op 2'!$A$10,Q547='Adicional - Op 2'!$A$11,Q547='Adicional - Op 2'!$A$12,Q547='Adicional - Op 2'!$A$13,Q547='Adicional - Op 2'!$A$14), "A", "")</f>
        <v/>
      </c>
      <c r="S547" s="282" t="str">
        <f>IF(OR(Q547='Adicional - Op 2'!$A$15,Q547='Adicional - Op 2'!$A$16,Q547='Adicional - Op 2'!$A$17,Q547='Adicional - Op 2'!$A$18,Q547='Adicional - Op 2'!$A$19,Q547='Adicional - Op 2'!$A$20,Q547='Adicional - Op 2'!$A$21,Q547='Adicional - Op 2'!$A$22,Q547='Adicional - Op 2'!$A$23,Q547='Adicional - Op 2'!$A$24,Q547='Adicional - Op 2'!$A$25,Q547='Adicional - Op 2'!$A$26,Q547='Adicional - Op 2'!$A$27,Q547='Adicional - Op 2'!$A$28,Q547='Adicional - Op 2'!$A$29,Q547='Adicional - Op 2'!$A$30),"B","")</f>
        <v/>
      </c>
      <c r="T547" s="282" t="str">
        <f>IF(OR(Q547='Adicional - Op 2'!$A$31,Q547='Adicional - Op 2'!$A$32,Q547='Adicional - Op 2'!$A$33,Q547='Adicional - Op 2'!$A$34),"C","")</f>
        <v/>
      </c>
      <c r="U547" s="282" t="str">
        <f>IF(OR(Q547='Adicional - Op 2'!$A$35,Q547='Adicional - Op 2'!$A$36,Q547='Adicional - Op 2'!$A$37),"D","")</f>
        <v/>
      </c>
      <c r="V547" s="282" t="str">
        <f>IF(OR(Q547='Adicional - Op 2'!$A$38,Q547='Adicional - Op 2'!$A$39,Q547='Adicional - Op 2'!$A$40,Q547='Adicional - Op 2'!$A$41,Q547='Adicional - Op 2'!$A$42,Q547='Adicional - Op 2'!$A$43),"E","")</f>
        <v/>
      </c>
      <c r="W547" s="282" t="str">
        <f>IF(OR(Q547='Adicional - Op 2'!$A$44,Q547='Adicional - Op 2'!$A$45),"F","")</f>
        <v>F</v>
      </c>
      <c r="X547" s="295" t="str">
        <f t="shared" si="175"/>
        <v>F</v>
      </c>
      <c r="Y547" s="296" t="str">
        <f>IF(P547=X547, "OK", MAL)</f>
        <v>OK</v>
      </c>
      <c r="Z547" s="73">
        <v>5297</v>
      </c>
      <c r="AA547" s="17">
        <v>3771</v>
      </c>
      <c r="AB547" s="17">
        <v>1620</v>
      </c>
      <c r="AC547" s="6">
        <v>960</v>
      </c>
      <c r="AD547" s="6" t="s">
        <v>4</v>
      </c>
      <c r="AE547" s="22" t="s">
        <v>4</v>
      </c>
      <c r="AF547" s="70" t="str">
        <f t="shared" si="176"/>
        <v>6</v>
      </c>
      <c r="AG547" s="61" t="str">
        <f t="shared" si="177"/>
        <v>7</v>
      </c>
      <c r="AH547" s="61" t="str">
        <f t="shared" si="178"/>
        <v>7</v>
      </c>
      <c r="AI547" s="61" t="str">
        <f t="shared" si="179"/>
        <v>7</v>
      </c>
      <c r="AJ547" s="61" t="str">
        <f t="shared" si="180"/>
        <v/>
      </c>
      <c r="AK547" s="62" t="str">
        <f t="shared" si="181"/>
        <v/>
      </c>
      <c r="AL547" s="77">
        <f t="shared" si="182"/>
        <v>3.874057502826219</v>
      </c>
      <c r="AM547" s="78">
        <f t="shared" si="183"/>
        <v>8.3628384563536677</v>
      </c>
      <c r="AN547" s="78">
        <f t="shared" si="184"/>
        <v>5.0798145113526054</v>
      </c>
      <c r="AO547" s="78" t="str">
        <f t="shared" si="185"/>
        <v/>
      </c>
      <c r="AP547" s="79" t="str">
        <f t="shared" si="186"/>
        <v/>
      </c>
      <c r="AQ547" s="1" t="str">
        <f t="shared" si="187"/>
        <v>Pampeana6</v>
      </c>
      <c r="AR547" s="1" t="str">
        <f t="shared" si="188"/>
        <v>Buenos Aires6</v>
      </c>
      <c r="AS547" s="1" t="str">
        <f t="shared" si="189"/>
        <v>Intermedias</v>
      </c>
      <c r="AT547" s="1" t="str">
        <f t="shared" si="190"/>
        <v>Pampeana</v>
      </c>
      <c r="AU547" s="1" t="str">
        <f t="shared" si="191"/>
        <v>IntermediasPampeana</v>
      </c>
    </row>
    <row r="548" spans="1:47" x14ac:dyDescent="0.25">
      <c r="A548" s="5" t="s">
        <v>151</v>
      </c>
      <c r="B548" s="6" t="s">
        <v>68</v>
      </c>
      <c r="C548" s="6" t="s">
        <v>36</v>
      </c>
      <c r="D548" s="3" t="str">
        <f>VLOOKUP(C548,Regiones!B$4:C$27,2)</f>
        <v>Pampeana</v>
      </c>
      <c r="E548" s="16"/>
      <c r="F548" s="16"/>
      <c r="G548" s="16"/>
      <c r="H548" s="16"/>
      <c r="I548" s="16" t="s">
        <v>203</v>
      </c>
      <c r="J548" s="16" t="s">
        <v>6</v>
      </c>
      <c r="K548" s="58"/>
      <c r="L548" s="4" t="s">
        <v>6</v>
      </c>
      <c r="M548" s="289">
        <v>10</v>
      </c>
      <c r="N548" s="281" t="str">
        <f t="shared" si="172"/>
        <v>F10</v>
      </c>
      <c r="O548" s="282" t="str">
        <f>VLOOKUP(N548,'Adicional - Op 1'!$A$3:$B$79,2)</f>
        <v>F</v>
      </c>
      <c r="P548" s="293" t="str">
        <f t="shared" si="173"/>
        <v>F</v>
      </c>
      <c r="Q548" s="294" t="str">
        <f t="shared" si="174"/>
        <v>F10</v>
      </c>
      <c r="R548" s="282" t="str">
        <f>IF(OR(Q548='Adicional - Op 2'!$A$6,Q548='Adicional - Op 2'!$A$7, Q548='Adicional - Op 2'!$A$8,Q548='Adicional - Op 2'!$A$9,Q548='Adicional - Op 2'!$A$10,Q548='Adicional - Op 2'!$A$11,Q548='Adicional - Op 2'!$A$12,Q548='Adicional - Op 2'!$A$13,Q548='Adicional - Op 2'!$A$14), "A", "")</f>
        <v/>
      </c>
      <c r="S548" s="282" t="str">
        <f>IF(OR(Q548='Adicional - Op 2'!$A$15,Q548='Adicional - Op 2'!$A$16,Q548='Adicional - Op 2'!$A$17,Q548='Adicional - Op 2'!$A$18,Q548='Adicional - Op 2'!$A$19,Q548='Adicional - Op 2'!$A$20,Q548='Adicional - Op 2'!$A$21,Q548='Adicional - Op 2'!$A$22,Q548='Adicional - Op 2'!$A$23,Q548='Adicional - Op 2'!$A$24,Q548='Adicional - Op 2'!$A$25,Q548='Adicional - Op 2'!$A$26,Q548='Adicional - Op 2'!$A$27,Q548='Adicional - Op 2'!$A$28,Q548='Adicional - Op 2'!$A$29,Q548='Adicional - Op 2'!$A$30),"B","")</f>
        <v/>
      </c>
      <c r="T548" s="282" t="str">
        <f>IF(OR(Q548='Adicional - Op 2'!$A$31,Q548='Adicional - Op 2'!$A$32,Q548='Adicional - Op 2'!$A$33,Q548='Adicional - Op 2'!$A$34),"C","")</f>
        <v/>
      </c>
      <c r="U548" s="282" t="str">
        <f>IF(OR(Q548='Adicional - Op 2'!$A$35,Q548='Adicional - Op 2'!$A$36,Q548='Adicional - Op 2'!$A$37),"D","")</f>
        <v/>
      </c>
      <c r="V548" s="282" t="str">
        <f>IF(OR(Q548='Adicional - Op 2'!$A$38,Q548='Adicional - Op 2'!$A$39,Q548='Adicional - Op 2'!$A$40,Q548='Adicional - Op 2'!$A$41,Q548='Adicional - Op 2'!$A$42,Q548='Adicional - Op 2'!$A$43),"E","")</f>
        <v/>
      </c>
      <c r="W548" s="282" t="str">
        <f>IF(OR(Q548='Adicional - Op 2'!$A$44,Q548='Adicional - Op 2'!$A$45),"F","")</f>
        <v>F</v>
      </c>
      <c r="X548" s="295" t="str">
        <f t="shared" si="175"/>
        <v>F</v>
      </c>
      <c r="Y548" s="296" t="str">
        <f>IF(P548=X548, "OK", MAL)</f>
        <v>OK</v>
      </c>
      <c r="Z548" s="73">
        <v>5278</v>
      </c>
      <c r="AA548" s="17">
        <v>3550</v>
      </c>
      <c r="AB548" s="17">
        <v>1614</v>
      </c>
      <c r="AC548" s="6">
        <v>837</v>
      </c>
      <c r="AD548" s="6">
        <v>303</v>
      </c>
      <c r="AE548" s="22" t="s">
        <v>4</v>
      </c>
      <c r="AF548" s="70" t="str">
        <f t="shared" si="176"/>
        <v>6</v>
      </c>
      <c r="AG548" s="61" t="str">
        <f t="shared" si="177"/>
        <v>7</v>
      </c>
      <c r="AH548" s="61" t="str">
        <f t="shared" si="178"/>
        <v>7</v>
      </c>
      <c r="AI548" s="61" t="str">
        <f t="shared" si="179"/>
        <v>7</v>
      </c>
      <c r="AJ548" s="61" t="str">
        <f t="shared" si="180"/>
        <v>7</v>
      </c>
      <c r="AK548" s="62" t="str">
        <f t="shared" si="181"/>
        <v/>
      </c>
      <c r="AL548" s="77">
        <f t="shared" si="182"/>
        <v>4.536109923367933</v>
      </c>
      <c r="AM548" s="78">
        <f t="shared" si="183"/>
        <v>7.7805467561938544</v>
      </c>
      <c r="AN548" s="78">
        <f t="shared" si="184"/>
        <v>6.4156493089277777</v>
      </c>
      <c r="AO548" s="78">
        <f t="shared" si="185"/>
        <v>10.69507094556724</v>
      </c>
      <c r="AP548" s="79" t="str">
        <f t="shared" si="186"/>
        <v/>
      </c>
      <c r="AQ548" s="1" t="str">
        <f t="shared" si="187"/>
        <v>Pampeana6</v>
      </c>
      <c r="AR548" s="1" t="str">
        <f t="shared" si="188"/>
        <v>Buenos Aires6</v>
      </c>
      <c r="AS548" s="1" t="str">
        <f t="shared" si="189"/>
        <v>Intermedias</v>
      </c>
      <c r="AT548" s="1" t="str">
        <f t="shared" si="190"/>
        <v>Pampeana</v>
      </c>
      <c r="AU548" s="1" t="str">
        <f t="shared" si="191"/>
        <v>IntermediasPampeana</v>
      </c>
    </row>
    <row r="549" spans="1:47" x14ac:dyDescent="0.25">
      <c r="A549" s="5" t="s">
        <v>1286</v>
      </c>
      <c r="B549" s="6" t="s">
        <v>78</v>
      </c>
      <c r="C549" s="6" t="s">
        <v>723</v>
      </c>
      <c r="D549" s="3" t="str">
        <f>VLOOKUP(C549,Regiones!B$4:C$27,2)</f>
        <v>Cuyo</v>
      </c>
      <c r="E549" s="16" t="s">
        <v>2</v>
      </c>
      <c r="F549" s="16"/>
      <c r="G549" s="16"/>
      <c r="H549" s="16" t="s">
        <v>4</v>
      </c>
      <c r="I549" s="16" t="s">
        <v>13</v>
      </c>
      <c r="J549" s="16" t="s">
        <v>281</v>
      </c>
      <c r="K549" s="58"/>
      <c r="L549" s="4" t="s">
        <v>281</v>
      </c>
      <c r="M549" s="289">
        <v>10</v>
      </c>
      <c r="N549" s="281" t="str">
        <f t="shared" si="172"/>
        <v>B10</v>
      </c>
      <c r="O549" s="282" t="str">
        <f>VLOOKUP(N549,'Adicional - Op 1'!$A$3:$B$79,2)</f>
        <v>B</v>
      </c>
      <c r="P549" s="293" t="str">
        <f t="shared" si="173"/>
        <v>B</v>
      </c>
      <c r="Q549" s="294" t="str">
        <f t="shared" si="174"/>
        <v>B10</v>
      </c>
      <c r="R549" s="282" t="str">
        <f>IF(OR(Q549='Adicional - Op 2'!$A$6,Q549='Adicional - Op 2'!$A$7, Q549='Adicional - Op 2'!$A$8,Q549='Adicional - Op 2'!$A$9,Q549='Adicional - Op 2'!$A$10,Q549='Adicional - Op 2'!$A$11,Q549='Adicional - Op 2'!$A$12,Q549='Adicional - Op 2'!$A$13,Q549='Adicional - Op 2'!$A$14), "A", "")</f>
        <v/>
      </c>
      <c r="S549" s="282" t="str">
        <f>IF(OR(Q549='Adicional - Op 2'!$A$15,Q549='Adicional - Op 2'!$A$16,Q549='Adicional - Op 2'!$A$17,Q549='Adicional - Op 2'!$A$18,Q549='Adicional - Op 2'!$A$19,Q549='Adicional - Op 2'!$A$20,Q549='Adicional - Op 2'!$A$21,Q549='Adicional - Op 2'!$A$22,Q549='Adicional - Op 2'!$A$23,Q549='Adicional - Op 2'!$A$24,Q549='Adicional - Op 2'!$A$25,Q549='Adicional - Op 2'!$A$26,Q549='Adicional - Op 2'!$A$27,Q549='Adicional - Op 2'!$A$28,Q549='Adicional - Op 2'!$A$29,Q549='Adicional - Op 2'!$A$30),"B","")</f>
        <v>B</v>
      </c>
      <c r="T549" s="282" t="str">
        <f>IF(OR(Q549='Adicional - Op 2'!$A$31,Q549='Adicional - Op 2'!$A$32,Q549='Adicional - Op 2'!$A$33,Q549='Adicional - Op 2'!$A$34),"C","")</f>
        <v/>
      </c>
      <c r="U549" s="282" t="str">
        <f>IF(OR(Q549='Adicional - Op 2'!$A$35,Q549='Adicional - Op 2'!$A$36,Q549='Adicional - Op 2'!$A$37),"D","")</f>
        <v/>
      </c>
      <c r="V549" s="282" t="str">
        <f>IF(OR(Q549='Adicional - Op 2'!$A$38,Q549='Adicional - Op 2'!$A$39,Q549='Adicional - Op 2'!$A$40,Q549='Adicional - Op 2'!$A$41,Q549='Adicional - Op 2'!$A$42,Q549='Adicional - Op 2'!$A$43),"E","")</f>
        <v/>
      </c>
      <c r="W549" s="282" t="str">
        <f>IF(OR(Q549='Adicional - Op 2'!$A$44,Q549='Adicional - Op 2'!$A$45),"F","")</f>
        <v/>
      </c>
      <c r="X549" s="295" t="str">
        <f t="shared" si="175"/>
        <v>B</v>
      </c>
      <c r="Y549" s="296" t="str">
        <f>IF(P549=X549, "OK", MAL)</f>
        <v>OK</v>
      </c>
      <c r="Z549" s="73">
        <v>5275</v>
      </c>
      <c r="AA549" s="17">
        <v>4675</v>
      </c>
      <c r="AB549" s="17">
        <v>3869</v>
      </c>
      <c r="AC549" s="17">
        <v>3265</v>
      </c>
      <c r="AD549" s="17">
        <v>1833</v>
      </c>
      <c r="AE549" s="20">
        <v>1718</v>
      </c>
      <c r="AF549" s="70" t="str">
        <f t="shared" si="176"/>
        <v>6</v>
      </c>
      <c r="AG549" s="61" t="str">
        <f t="shared" si="177"/>
        <v>7</v>
      </c>
      <c r="AH549" s="61" t="str">
        <f t="shared" si="178"/>
        <v>7</v>
      </c>
      <c r="AI549" s="61" t="str">
        <f t="shared" si="179"/>
        <v>7</v>
      </c>
      <c r="AJ549" s="61" t="str">
        <f t="shared" si="180"/>
        <v>7</v>
      </c>
      <c r="AK549" s="62" t="str">
        <f t="shared" si="181"/>
        <v>7</v>
      </c>
      <c r="AL549" s="77">
        <f t="shared" si="182"/>
        <v>1.3598284298074652</v>
      </c>
      <c r="AM549" s="78">
        <f t="shared" si="183"/>
        <v>1.8150693374992972</v>
      </c>
      <c r="AN549" s="78">
        <f t="shared" si="184"/>
        <v>1.6203388331667159</v>
      </c>
      <c r="AO549" s="78">
        <f t="shared" si="185"/>
        <v>5.9429525104185181</v>
      </c>
      <c r="AP549" s="79">
        <f t="shared" si="186"/>
        <v>0.65003506967094038</v>
      </c>
      <c r="AQ549" s="1" t="str">
        <f t="shared" si="187"/>
        <v>Cuyo6</v>
      </c>
      <c r="AR549" s="1" t="str">
        <f t="shared" si="188"/>
        <v>San Juan6</v>
      </c>
      <c r="AS549" s="1" t="str">
        <f t="shared" si="189"/>
        <v>Intermedias</v>
      </c>
      <c r="AT549" s="1" t="str">
        <f t="shared" si="190"/>
        <v>Resto Extra Pampeana</v>
      </c>
      <c r="AU549" s="1" t="str">
        <f t="shared" si="191"/>
        <v>IntermediasResto Extra Pampeana</v>
      </c>
    </row>
    <row r="550" spans="1:47" x14ac:dyDescent="0.25">
      <c r="A550" s="45" t="s">
        <v>908</v>
      </c>
      <c r="B550" s="46" t="s">
        <v>891</v>
      </c>
      <c r="C550" s="46" t="s">
        <v>882</v>
      </c>
      <c r="D550" s="3" t="str">
        <f>VLOOKUP(C550,Regiones!B$4:C$27,2)</f>
        <v>Pampeana</v>
      </c>
      <c r="E550" s="50"/>
      <c r="F550" s="50"/>
      <c r="G550" s="50"/>
      <c r="H550" s="50" t="s">
        <v>4</v>
      </c>
      <c r="I550" s="50" t="s">
        <v>203</v>
      </c>
      <c r="J550" s="50" t="s">
        <v>6</v>
      </c>
      <c r="K550" s="58"/>
      <c r="L550" s="53" t="s">
        <v>6</v>
      </c>
      <c r="M550" s="289">
        <v>10</v>
      </c>
      <c r="N550" s="281" t="str">
        <f t="shared" si="172"/>
        <v>F10</v>
      </c>
      <c r="O550" s="282" t="str">
        <f>VLOOKUP(N550,'Adicional - Op 1'!$A$3:$B$79,2)</f>
        <v>F</v>
      </c>
      <c r="P550" s="293" t="str">
        <f t="shared" si="173"/>
        <v>F</v>
      </c>
      <c r="Q550" s="294" t="str">
        <f t="shared" si="174"/>
        <v>F10</v>
      </c>
      <c r="R550" s="282" t="str">
        <f>IF(OR(Q550='Adicional - Op 2'!$A$6,Q550='Adicional - Op 2'!$A$7, Q550='Adicional - Op 2'!$A$8,Q550='Adicional - Op 2'!$A$9,Q550='Adicional - Op 2'!$A$10,Q550='Adicional - Op 2'!$A$11,Q550='Adicional - Op 2'!$A$12,Q550='Adicional - Op 2'!$A$13,Q550='Adicional - Op 2'!$A$14), "A", "")</f>
        <v/>
      </c>
      <c r="S550" s="282" t="str">
        <f>IF(OR(Q550='Adicional - Op 2'!$A$15,Q550='Adicional - Op 2'!$A$16,Q550='Adicional - Op 2'!$A$17,Q550='Adicional - Op 2'!$A$18,Q550='Adicional - Op 2'!$A$19,Q550='Adicional - Op 2'!$A$20,Q550='Adicional - Op 2'!$A$21,Q550='Adicional - Op 2'!$A$22,Q550='Adicional - Op 2'!$A$23,Q550='Adicional - Op 2'!$A$24,Q550='Adicional - Op 2'!$A$25,Q550='Adicional - Op 2'!$A$26,Q550='Adicional - Op 2'!$A$27,Q550='Adicional - Op 2'!$A$28,Q550='Adicional - Op 2'!$A$29,Q550='Adicional - Op 2'!$A$30),"B","")</f>
        <v/>
      </c>
      <c r="T550" s="282" t="str">
        <f>IF(OR(Q550='Adicional - Op 2'!$A$31,Q550='Adicional - Op 2'!$A$32,Q550='Adicional - Op 2'!$A$33,Q550='Adicional - Op 2'!$A$34),"C","")</f>
        <v/>
      </c>
      <c r="U550" s="282" t="str">
        <f>IF(OR(Q550='Adicional - Op 2'!$A$35,Q550='Adicional - Op 2'!$A$36,Q550='Adicional - Op 2'!$A$37),"D","")</f>
        <v/>
      </c>
      <c r="V550" s="282" t="str">
        <f>IF(OR(Q550='Adicional - Op 2'!$A$38,Q550='Adicional - Op 2'!$A$39,Q550='Adicional - Op 2'!$A$40,Q550='Adicional - Op 2'!$A$41,Q550='Adicional - Op 2'!$A$42,Q550='Adicional - Op 2'!$A$43),"E","")</f>
        <v/>
      </c>
      <c r="W550" s="282" t="str">
        <f>IF(OR(Q550='Adicional - Op 2'!$A$44,Q550='Adicional - Op 2'!$A$45),"F","")</f>
        <v>F</v>
      </c>
      <c r="X550" s="295" t="str">
        <f t="shared" si="175"/>
        <v>F</v>
      </c>
      <c r="Y550" s="296" t="str">
        <f>IF(P550=X550, "OK", MAL)</f>
        <v>OK</v>
      </c>
      <c r="Z550" s="74">
        <v>5273</v>
      </c>
      <c r="AA550" s="12">
        <v>4393</v>
      </c>
      <c r="AB550" s="12">
        <v>2205</v>
      </c>
      <c r="AC550" s="12">
        <v>2196</v>
      </c>
      <c r="AD550" s="12">
        <v>2186</v>
      </c>
      <c r="AE550" s="13">
        <v>1791</v>
      </c>
      <c r="AF550" s="70" t="str">
        <f t="shared" si="176"/>
        <v>6</v>
      </c>
      <c r="AG550" s="61" t="str">
        <f t="shared" si="177"/>
        <v>7</v>
      </c>
      <c r="AH550" s="61" t="str">
        <f t="shared" si="178"/>
        <v>7</v>
      </c>
      <c r="AI550" s="61" t="str">
        <f t="shared" si="179"/>
        <v>7</v>
      </c>
      <c r="AJ550" s="61" t="str">
        <f t="shared" si="180"/>
        <v>7</v>
      </c>
      <c r="AK550" s="62" t="str">
        <f t="shared" si="181"/>
        <v>7</v>
      </c>
      <c r="AL550" s="77">
        <f t="shared" si="182"/>
        <v>2.0633601594188771</v>
      </c>
      <c r="AM550" s="78">
        <f t="shared" si="183"/>
        <v>6.7715558587327713</v>
      </c>
      <c r="AN550" s="78">
        <f t="shared" si="184"/>
        <v>3.8738422332335272E-2</v>
      </c>
      <c r="AO550" s="78">
        <f t="shared" si="185"/>
        <v>4.5651756173317959E-2</v>
      </c>
      <c r="AP550" s="79">
        <f t="shared" si="186"/>
        <v>2.0129853627141596</v>
      </c>
      <c r="AQ550" s="1" t="str">
        <f t="shared" si="187"/>
        <v>Pampeana6</v>
      </c>
      <c r="AR550" s="1" t="str">
        <f t="shared" si="188"/>
        <v>Santiago del Estero6</v>
      </c>
      <c r="AS550" s="1" t="str">
        <f t="shared" si="189"/>
        <v>Intermedias</v>
      </c>
      <c r="AT550" s="1" t="str">
        <f t="shared" si="190"/>
        <v>Pampeana</v>
      </c>
      <c r="AU550" s="1" t="str">
        <f t="shared" si="191"/>
        <v>IntermediasPampeana</v>
      </c>
    </row>
    <row r="551" spans="1:47" x14ac:dyDescent="0.25">
      <c r="A551" s="21" t="s">
        <v>340</v>
      </c>
      <c r="B551" s="18" t="s">
        <v>291</v>
      </c>
      <c r="C551" s="18" t="s">
        <v>276</v>
      </c>
      <c r="D551" s="3" t="str">
        <f>VLOOKUP(C551,Regiones!B$4:C$27,2)</f>
        <v>Centro</v>
      </c>
      <c r="E551" s="19"/>
      <c r="F551" s="19"/>
      <c r="G551" s="19"/>
      <c r="H551" s="19" t="s">
        <v>4</v>
      </c>
      <c r="I551" s="19" t="s">
        <v>203</v>
      </c>
      <c r="J551" s="19" t="s">
        <v>6</v>
      </c>
      <c r="K551" s="58"/>
      <c r="L551" s="52" t="s">
        <v>6</v>
      </c>
      <c r="M551" s="289">
        <v>10</v>
      </c>
      <c r="N551" s="281" t="str">
        <f t="shared" si="172"/>
        <v>F10</v>
      </c>
      <c r="O551" s="282" t="str">
        <f>VLOOKUP(N551,'Adicional - Op 1'!$A$3:$B$79,2)</f>
        <v>F</v>
      </c>
      <c r="P551" s="293" t="str">
        <f t="shared" si="173"/>
        <v>F</v>
      </c>
      <c r="Q551" s="294" t="str">
        <f t="shared" si="174"/>
        <v>F10</v>
      </c>
      <c r="R551" s="282" t="str">
        <f>IF(OR(Q551='Adicional - Op 2'!$A$6,Q551='Adicional - Op 2'!$A$7, Q551='Adicional - Op 2'!$A$8,Q551='Adicional - Op 2'!$A$9,Q551='Adicional - Op 2'!$A$10,Q551='Adicional - Op 2'!$A$11,Q551='Adicional - Op 2'!$A$12,Q551='Adicional - Op 2'!$A$13,Q551='Adicional - Op 2'!$A$14), "A", "")</f>
        <v/>
      </c>
      <c r="S551" s="282" t="str">
        <f>IF(OR(Q551='Adicional - Op 2'!$A$15,Q551='Adicional - Op 2'!$A$16,Q551='Adicional - Op 2'!$A$17,Q551='Adicional - Op 2'!$A$18,Q551='Adicional - Op 2'!$A$19,Q551='Adicional - Op 2'!$A$20,Q551='Adicional - Op 2'!$A$21,Q551='Adicional - Op 2'!$A$22,Q551='Adicional - Op 2'!$A$23,Q551='Adicional - Op 2'!$A$24,Q551='Adicional - Op 2'!$A$25,Q551='Adicional - Op 2'!$A$26,Q551='Adicional - Op 2'!$A$27,Q551='Adicional - Op 2'!$A$28,Q551='Adicional - Op 2'!$A$29,Q551='Adicional - Op 2'!$A$30),"B","")</f>
        <v/>
      </c>
      <c r="T551" s="282" t="str">
        <f>IF(OR(Q551='Adicional - Op 2'!$A$31,Q551='Adicional - Op 2'!$A$32,Q551='Adicional - Op 2'!$A$33,Q551='Adicional - Op 2'!$A$34),"C","")</f>
        <v/>
      </c>
      <c r="U551" s="282" t="str">
        <f>IF(OR(Q551='Adicional - Op 2'!$A$35,Q551='Adicional - Op 2'!$A$36,Q551='Adicional - Op 2'!$A$37),"D","")</f>
        <v/>
      </c>
      <c r="V551" s="282" t="str">
        <f>IF(OR(Q551='Adicional - Op 2'!$A$38,Q551='Adicional - Op 2'!$A$39,Q551='Adicional - Op 2'!$A$40,Q551='Adicional - Op 2'!$A$41,Q551='Adicional - Op 2'!$A$42,Q551='Adicional - Op 2'!$A$43),"E","")</f>
        <v/>
      </c>
      <c r="W551" s="282" t="str">
        <f>IF(OR(Q551='Adicional - Op 2'!$A$44,Q551='Adicional - Op 2'!$A$45),"F","")</f>
        <v>F</v>
      </c>
      <c r="X551" s="295" t="str">
        <f t="shared" si="175"/>
        <v>F</v>
      </c>
      <c r="Y551" s="296" t="str">
        <f>IF(P551=X551, "OK", MAL)</f>
        <v>OK</v>
      </c>
      <c r="Z551" s="73">
        <v>5197</v>
      </c>
      <c r="AA551" s="17">
        <v>4895</v>
      </c>
      <c r="AB551" s="17">
        <v>5121</v>
      </c>
      <c r="AC551" s="17">
        <v>4622</v>
      </c>
      <c r="AD551" s="17">
        <v>3946</v>
      </c>
      <c r="AE551" s="20">
        <v>3933</v>
      </c>
      <c r="AF551" s="70" t="str">
        <f t="shared" si="176"/>
        <v>6</v>
      </c>
      <c r="AG551" s="61" t="str">
        <f t="shared" si="177"/>
        <v>7</v>
      </c>
      <c r="AH551" s="61" t="str">
        <f t="shared" si="178"/>
        <v>6</v>
      </c>
      <c r="AI551" s="61" t="str">
        <f t="shared" si="179"/>
        <v>7</v>
      </c>
      <c r="AJ551" s="61" t="str">
        <f t="shared" si="180"/>
        <v>7</v>
      </c>
      <c r="AK551" s="62" t="str">
        <f t="shared" si="181"/>
        <v>7</v>
      </c>
      <c r="AL551" s="77">
        <f t="shared" si="182"/>
        <v>0.67190336282253027</v>
      </c>
      <c r="AM551" s="78">
        <f t="shared" si="183"/>
        <v>-0.42812518327804511</v>
      </c>
      <c r="AN551" s="78">
        <f t="shared" si="184"/>
        <v>0.97558244150573825</v>
      </c>
      <c r="AO551" s="78">
        <f t="shared" si="185"/>
        <v>1.5938189729436842</v>
      </c>
      <c r="AP551" s="79">
        <f t="shared" si="186"/>
        <v>3.3004586823203654E-2</v>
      </c>
      <c r="AQ551" s="1" t="str">
        <f t="shared" si="187"/>
        <v>Centro6</v>
      </c>
      <c r="AR551" s="1" t="str">
        <f t="shared" si="188"/>
        <v>Córdoba6</v>
      </c>
      <c r="AS551" s="1" t="str">
        <f t="shared" si="189"/>
        <v>Intermedias</v>
      </c>
      <c r="AT551" s="1" t="str">
        <f t="shared" si="190"/>
        <v>Resto Extra Pampeana</v>
      </c>
      <c r="AU551" s="1" t="str">
        <f t="shared" si="191"/>
        <v>IntermediasResto Extra Pampeana</v>
      </c>
    </row>
    <row r="552" spans="1:47" x14ac:dyDescent="0.25">
      <c r="A552" s="60" t="s">
        <v>676</v>
      </c>
      <c r="B552" s="9" t="s">
        <v>78</v>
      </c>
      <c r="C552" s="9" t="s">
        <v>662</v>
      </c>
      <c r="D552" s="3" t="str">
        <f>VLOOKUP(C552,Regiones!B$4:C$27,2)</f>
        <v>Comahue</v>
      </c>
      <c r="E552" s="10"/>
      <c r="F552" s="10"/>
      <c r="G552" s="10" t="s">
        <v>4</v>
      </c>
      <c r="H552" s="44"/>
      <c r="I552" s="10" t="s">
        <v>203</v>
      </c>
      <c r="J552" s="10" t="s">
        <v>6</v>
      </c>
      <c r="K552" s="58"/>
      <c r="L552" s="11" t="s">
        <v>6</v>
      </c>
      <c r="M552" s="289">
        <v>10</v>
      </c>
      <c r="N552" s="281" t="str">
        <f t="shared" si="172"/>
        <v>F10</v>
      </c>
      <c r="O552" s="282" t="str">
        <f>VLOOKUP(N552,'Adicional - Op 1'!$A$3:$B$79,2)</f>
        <v>F</v>
      </c>
      <c r="P552" s="293" t="str">
        <f t="shared" si="173"/>
        <v>F</v>
      </c>
      <c r="Q552" s="294" t="str">
        <f t="shared" si="174"/>
        <v>F10</v>
      </c>
      <c r="R552" s="282" t="str">
        <f>IF(OR(Q552='Adicional - Op 2'!$A$6,Q552='Adicional - Op 2'!$A$7, Q552='Adicional - Op 2'!$A$8,Q552='Adicional - Op 2'!$A$9,Q552='Adicional - Op 2'!$A$10,Q552='Adicional - Op 2'!$A$11,Q552='Adicional - Op 2'!$A$12,Q552='Adicional - Op 2'!$A$13,Q552='Adicional - Op 2'!$A$14), "A", "")</f>
        <v/>
      </c>
      <c r="S552" s="282" t="str">
        <f>IF(OR(Q552='Adicional - Op 2'!$A$15,Q552='Adicional - Op 2'!$A$16,Q552='Adicional - Op 2'!$A$17,Q552='Adicional - Op 2'!$A$18,Q552='Adicional - Op 2'!$A$19,Q552='Adicional - Op 2'!$A$20,Q552='Adicional - Op 2'!$A$21,Q552='Adicional - Op 2'!$A$22,Q552='Adicional - Op 2'!$A$23,Q552='Adicional - Op 2'!$A$24,Q552='Adicional - Op 2'!$A$25,Q552='Adicional - Op 2'!$A$26,Q552='Adicional - Op 2'!$A$27,Q552='Adicional - Op 2'!$A$28,Q552='Adicional - Op 2'!$A$29,Q552='Adicional - Op 2'!$A$30),"B","")</f>
        <v/>
      </c>
      <c r="T552" s="282" t="str">
        <f>IF(OR(Q552='Adicional - Op 2'!$A$31,Q552='Adicional - Op 2'!$A$32,Q552='Adicional - Op 2'!$A$33,Q552='Adicional - Op 2'!$A$34),"C","")</f>
        <v/>
      </c>
      <c r="U552" s="282" t="str">
        <f>IF(OR(Q552='Adicional - Op 2'!$A$35,Q552='Adicional - Op 2'!$A$36,Q552='Adicional - Op 2'!$A$37),"D","")</f>
        <v/>
      </c>
      <c r="V552" s="282" t="str">
        <f>IF(OR(Q552='Adicional - Op 2'!$A$38,Q552='Adicional - Op 2'!$A$39,Q552='Adicional - Op 2'!$A$40,Q552='Adicional - Op 2'!$A$41,Q552='Adicional - Op 2'!$A$42,Q552='Adicional - Op 2'!$A$43),"E","")</f>
        <v/>
      </c>
      <c r="W552" s="282" t="str">
        <f>IF(OR(Q552='Adicional - Op 2'!$A$44,Q552='Adicional - Op 2'!$A$45),"F","")</f>
        <v>F</v>
      </c>
      <c r="X552" s="295" t="str">
        <f t="shared" si="175"/>
        <v>F</v>
      </c>
      <c r="Y552" s="296" t="str">
        <f>IF(P552=X552, "OK", MAL)</f>
        <v>OK</v>
      </c>
      <c r="Z552" s="74">
        <v>5187</v>
      </c>
      <c r="AA552" s="12">
        <v>2689</v>
      </c>
      <c r="AB552" s="12">
        <v>2283</v>
      </c>
      <c r="AC552" s="12">
        <v>1714</v>
      </c>
      <c r="AD552" s="12">
        <v>980</v>
      </c>
      <c r="AE552" s="13">
        <v>1749</v>
      </c>
      <c r="AF552" s="70" t="str">
        <f t="shared" si="176"/>
        <v>6</v>
      </c>
      <c r="AG552" s="61" t="str">
        <f t="shared" si="177"/>
        <v>7</v>
      </c>
      <c r="AH552" s="61" t="str">
        <f t="shared" si="178"/>
        <v>7</v>
      </c>
      <c r="AI552" s="61" t="str">
        <f t="shared" si="179"/>
        <v>7</v>
      </c>
      <c r="AJ552" s="61" t="str">
        <f t="shared" si="180"/>
        <v>7</v>
      </c>
      <c r="AK552" s="62" t="str">
        <f t="shared" si="181"/>
        <v>7</v>
      </c>
      <c r="AL552" s="77">
        <f t="shared" si="182"/>
        <v>7.6256030610406258</v>
      </c>
      <c r="AM552" s="78">
        <f t="shared" si="183"/>
        <v>1.5680510190510164</v>
      </c>
      <c r="AN552" s="78">
        <f t="shared" si="184"/>
        <v>2.7517691422313537</v>
      </c>
      <c r="AO552" s="78">
        <f t="shared" si="185"/>
        <v>5.7495369017788196</v>
      </c>
      <c r="AP552" s="79">
        <f t="shared" si="186"/>
        <v>-5.6278983926114368</v>
      </c>
      <c r="AQ552" s="1" t="str">
        <f t="shared" si="187"/>
        <v>Comahue6</v>
      </c>
      <c r="AR552" s="1" t="str">
        <f t="shared" si="188"/>
        <v>Río Negro6</v>
      </c>
      <c r="AS552" s="1" t="str">
        <f t="shared" si="189"/>
        <v>Intermedias</v>
      </c>
      <c r="AT552" s="1" t="str">
        <f t="shared" si="190"/>
        <v>Comahue</v>
      </c>
      <c r="AU552" s="1" t="str">
        <f t="shared" si="191"/>
        <v>IntermediasComahue</v>
      </c>
    </row>
    <row r="553" spans="1:47" x14ac:dyDescent="0.25">
      <c r="A553" s="5" t="s">
        <v>152</v>
      </c>
      <c r="B553" s="6" t="s">
        <v>152</v>
      </c>
      <c r="C553" s="6" t="s">
        <v>36</v>
      </c>
      <c r="D553" s="3" t="str">
        <f>VLOOKUP(C553,Regiones!B$4:C$27,2)</f>
        <v>Pampeana</v>
      </c>
      <c r="E553" s="16"/>
      <c r="F553" s="16"/>
      <c r="G553" s="16"/>
      <c r="H553" s="16"/>
      <c r="I553" s="16" t="s">
        <v>190</v>
      </c>
      <c r="J553" s="16" t="s">
        <v>3</v>
      </c>
      <c r="K553" s="58"/>
      <c r="L553" s="4" t="s">
        <v>3</v>
      </c>
      <c r="M553" s="289">
        <v>10</v>
      </c>
      <c r="N553" s="281" t="str">
        <f t="shared" si="172"/>
        <v>E10</v>
      </c>
      <c r="O553" s="282" t="str">
        <f>VLOOKUP(N553,'Adicional - Op 1'!$A$3:$B$79,2)</f>
        <v>E</v>
      </c>
      <c r="P553" s="293" t="str">
        <f t="shared" si="173"/>
        <v>E</v>
      </c>
      <c r="Q553" s="294" t="str">
        <f t="shared" si="174"/>
        <v>E10</v>
      </c>
      <c r="R553" s="282" t="str">
        <f>IF(OR(Q553='Adicional - Op 2'!$A$6,Q553='Adicional - Op 2'!$A$7, Q553='Adicional - Op 2'!$A$8,Q553='Adicional - Op 2'!$A$9,Q553='Adicional - Op 2'!$A$10,Q553='Adicional - Op 2'!$A$11,Q553='Adicional - Op 2'!$A$12,Q553='Adicional - Op 2'!$A$13,Q553='Adicional - Op 2'!$A$14), "A", "")</f>
        <v/>
      </c>
      <c r="S553" s="282" t="str">
        <f>IF(OR(Q553='Adicional - Op 2'!$A$15,Q553='Adicional - Op 2'!$A$16,Q553='Adicional - Op 2'!$A$17,Q553='Adicional - Op 2'!$A$18,Q553='Adicional - Op 2'!$A$19,Q553='Adicional - Op 2'!$A$20,Q553='Adicional - Op 2'!$A$21,Q553='Adicional - Op 2'!$A$22,Q553='Adicional - Op 2'!$A$23,Q553='Adicional - Op 2'!$A$24,Q553='Adicional - Op 2'!$A$25,Q553='Adicional - Op 2'!$A$26,Q553='Adicional - Op 2'!$A$27,Q553='Adicional - Op 2'!$A$28,Q553='Adicional - Op 2'!$A$29,Q553='Adicional - Op 2'!$A$30),"B","")</f>
        <v/>
      </c>
      <c r="T553" s="282" t="str">
        <f>IF(OR(Q553='Adicional - Op 2'!$A$31,Q553='Adicional - Op 2'!$A$32,Q553='Adicional - Op 2'!$A$33,Q553='Adicional - Op 2'!$A$34),"C","")</f>
        <v/>
      </c>
      <c r="U553" s="282" t="str">
        <f>IF(OR(Q553='Adicional - Op 2'!$A$35,Q553='Adicional - Op 2'!$A$36,Q553='Adicional - Op 2'!$A$37),"D","")</f>
        <v/>
      </c>
      <c r="V553" s="282" t="str">
        <f>IF(OR(Q553='Adicional - Op 2'!$A$38,Q553='Adicional - Op 2'!$A$39,Q553='Adicional - Op 2'!$A$40,Q553='Adicional - Op 2'!$A$41,Q553='Adicional - Op 2'!$A$42,Q553='Adicional - Op 2'!$A$43),"E","")</f>
        <v>E</v>
      </c>
      <c r="W553" s="282" t="str">
        <f>IF(OR(Q553='Adicional - Op 2'!$A$44,Q553='Adicional - Op 2'!$A$45),"F","")</f>
        <v/>
      </c>
      <c r="X553" s="295" t="str">
        <f t="shared" si="175"/>
        <v>E</v>
      </c>
      <c r="Y553" s="296" t="str">
        <f>IF(P553=X553, "OK", MAL)</f>
        <v>OK</v>
      </c>
      <c r="Z553" s="73">
        <v>5178</v>
      </c>
      <c r="AA553" s="17">
        <v>5127</v>
      </c>
      <c r="AB553" s="17">
        <v>4798</v>
      </c>
      <c r="AC553" s="17">
        <v>4391</v>
      </c>
      <c r="AD553" s="17">
        <v>3555</v>
      </c>
      <c r="AE553" s="20">
        <v>2914</v>
      </c>
      <c r="AF553" s="70" t="str">
        <f t="shared" si="176"/>
        <v>6</v>
      </c>
      <c r="AG553" s="61" t="str">
        <f t="shared" si="177"/>
        <v>6</v>
      </c>
      <c r="AH553" s="61" t="str">
        <f t="shared" si="178"/>
        <v>7</v>
      </c>
      <c r="AI553" s="61" t="str">
        <f t="shared" si="179"/>
        <v>7</v>
      </c>
      <c r="AJ553" s="61" t="str">
        <f t="shared" si="180"/>
        <v>7</v>
      </c>
      <c r="AK553" s="62" t="str">
        <f t="shared" si="181"/>
        <v>7</v>
      </c>
      <c r="AL553" s="77">
        <f t="shared" si="182"/>
        <v>0.11077930747691558</v>
      </c>
      <c r="AM553" s="78">
        <f t="shared" si="183"/>
        <v>0.63242418939689371</v>
      </c>
      <c r="AN553" s="78">
        <f t="shared" si="184"/>
        <v>0.84294747763504885</v>
      </c>
      <c r="AO553" s="78">
        <f t="shared" si="185"/>
        <v>2.1344802585207021</v>
      </c>
      <c r="AP553" s="79">
        <f t="shared" si="186"/>
        <v>2.0081815698183467</v>
      </c>
      <c r="AQ553" s="1" t="str">
        <f t="shared" si="187"/>
        <v>Pampeana6</v>
      </c>
      <c r="AR553" s="1" t="str">
        <f t="shared" si="188"/>
        <v>Buenos Aires6</v>
      </c>
      <c r="AS553" s="1" t="str">
        <f t="shared" si="189"/>
        <v>Intermedias</v>
      </c>
      <c r="AT553" s="1" t="str">
        <f t="shared" si="190"/>
        <v>Pampeana</v>
      </c>
      <c r="AU553" s="1" t="str">
        <f t="shared" si="191"/>
        <v>IntermediasPampeana</v>
      </c>
    </row>
    <row r="554" spans="1:47" x14ac:dyDescent="0.25">
      <c r="A554" s="45" t="s">
        <v>909</v>
      </c>
      <c r="B554" s="46" t="s">
        <v>153</v>
      </c>
      <c r="C554" s="46" t="s">
        <v>882</v>
      </c>
      <c r="D554" s="3" t="str">
        <f>VLOOKUP(C554,Regiones!B$4:C$27,2)</f>
        <v>Pampeana</v>
      </c>
      <c r="E554" s="50"/>
      <c r="F554" s="50"/>
      <c r="G554" s="50"/>
      <c r="H554" s="50" t="s">
        <v>4</v>
      </c>
      <c r="I554" s="50" t="s">
        <v>203</v>
      </c>
      <c r="J554" s="50" t="s">
        <v>6</v>
      </c>
      <c r="K554" s="58"/>
      <c r="L554" s="53" t="s">
        <v>6</v>
      </c>
      <c r="M554" s="289">
        <v>10</v>
      </c>
      <c r="N554" s="281" t="str">
        <f t="shared" si="172"/>
        <v>F10</v>
      </c>
      <c r="O554" s="282" t="str">
        <f>VLOOKUP(N554,'Adicional - Op 1'!$A$3:$B$79,2)</f>
        <v>F</v>
      </c>
      <c r="P554" s="293" t="str">
        <f t="shared" si="173"/>
        <v>F</v>
      </c>
      <c r="Q554" s="294" t="str">
        <f t="shared" si="174"/>
        <v>F10</v>
      </c>
      <c r="R554" s="282" t="str">
        <f>IF(OR(Q554='Adicional - Op 2'!$A$6,Q554='Adicional - Op 2'!$A$7, Q554='Adicional - Op 2'!$A$8,Q554='Adicional - Op 2'!$A$9,Q554='Adicional - Op 2'!$A$10,Q554='Adicional - Op 2'!$A$11,Q554='Adicional - Op 2'!$A$12,Q554='Adicional - Op 2'!$A$13,Q554='Adicional - Op 2'!$A$14), "A", "")</f>
        <v/>
      </c>
      <c r="S554" s="282" t="str">
        <f>IF(OR(Q554='Adicional - Op 2'!$A$15,Q554='Adicional - Op 2'!$A$16,Q554='Adicional - Op 2'!$A$17,Q554='Adicional - Op 2'!$A$18,Q554='Adicional - Op 2'!$A$19,Q554='Adicional - Op 2'!$A$20,Q554='Adicional - Op 2'!$A$21,Q554='Adicional - Op 2'!$A$22,Q554='Adicional - Op 2'!$A$23,Q554='Adicional - Op 2'!$A$24,Q554='Adicional - Op 2'!$A$25,Q554='Adicional - Op 2'!$A$26,Q554='Adicional - Op 2'!$A$27,Q554='Adicional - Op 2'!$A$28,Q554='Adicional - Op 2'!$A$29,Q554='Adicional - Op 2'!$A$30),"B","")</f>
        <v/>
      </c>
      <c r="T554" s="282" t="str">
        <f>IF(OR(Q554='Adicional - Op 2'!$A$31,Q554='Adicional - Op 2'!$A$32,Q554='Adicional - Op 2'!$A$33,Q554='Adicional - Op 2'!$A$34),"C","")</f>
        <v/>
      </c>
      <c r="U554" s="282" t="str">
        <f>IF(OR(Q554='Adicional - Op 2'!$A$35,Q554='Adicional - Op 2'!$A$36,Q554='Adicional - Op 2'!$A$37),"D","")</f>
        <v/>
      </c>
      <c r="V554" s="282" t="str">
        <f>IF(OR(Q554='Adicional - Op 2'!$A$38,Q554='Adicional - Op 2'!$A$39,Q554='Adicional - Op 2'!$A$40,Q554='Adicional - Op 2'!$A$41,Q554='Adicional - Op 2'!$A$42,Q554='Adicional - Op 2'!$A$43),"E","")</f>
        <v/>
      </c>
      <c r="W554" s="282" t="str">
        <f>IF(OR(Q554='Adicional - Op 2'!$A$44,Q554='Adicional - Op 2'!$A$45),"F","")</f>
        <v>F</v>
      </c>
      <c r="X554" s="295" t="str">
        <f t="shared" si="175"/>
        <v>F</v>
      </c>
      <c r="Y554" s="296" t="str">
        <f>IF(P554=X554, "OK", MAL)</f>
        <v>OK</v>
      </c>
      <c r="Z554" s="74">
        <v>5145</v>
      </c>
      <c r="AA554" s="12">
        <v>4278</v>
      </c>
      <c r="AB554" s="12">
        <v>2683</v>
      </c>
      <c r="AC554" s="12">
        <v>1042</v>
      </c>
      <c r="AD554" s="12">
        <v>862</v>
      </c>
      <c r="AE554" s="13">
        <v>281</v>
      </c>
      <c r="AF554" s="70" t="str">
        <f t="shared" si="176"/>
        <v>6</v>
      </c>
      <c r="AG554" s="61" t="str">
        <f t="shared" si="177"/>
        <v>7</v>
      </c>
      <c r="AH554" s="61" t="str">
        <f t="shared" si="178"/>
        <v>7</v>
      </c>
      <c r="AI554" s="61" t="str">
        <f t="shared" si="179"/>
        <v>7</v>
      </c>
      <c r="AJ554" s="61" t="str">
        <f t="shared" si="180"/>
        <v>7</v>
      </c>
      <c r="AK554" s="62" t="str">
        <f t="shared" si="181"/>
        <v>7</v>
      </c>
      <c r="AL554" s="77">
        <f t="shared" si="182"/>
        <v>2.0856551393719247</v>
      </c>
      <c r="AM554" s="78">
        <f t="shared" si="183"/>
        <v>4.534697421049664</v>
      </c>
      <c r="AN554" s="78">
        <f t="shared" si="184"/>
        <v>9.3697098616831127</v>
      </c>
      <c r="AO554" s="78">
        <f t="shared" si="185"/>
        <v>1.9145157644106194</v>
      </c>
      <c r="AP554" s="79">
        <f t="shared" si="186"/>
        <v>11.861359859819839</v>
      </c>
      <c r="AQ554" s="1" t="str">
        <f t="shared" si="187"/>
        <v>Pampeana6</v>
      </c>
      <c r="AR554" s="1" t="str">
        <f t="shared" si="188"/>
        <v>Santiago del Estero6</v>
      </c>
      <c r="AS554" s="1" t="str">
        <f t="shared" si="189"/>
        <v>Intermedias</v>
      </c>
      <c r="AT554" s="1" t="str">
        <f t="shared" si="190"/>
        <v>Pampeana</v>
      </c>
      <c r="AU554" s="1" t="str">
        <f t="shared" si="191"/>
        <v>IntermediasPampeana</v>
      </c>
    </row>
    <row r="555" spans="1:47" x14ac:dyDescent="0.25">
      <c r="A555" s="21" t="s">
        <v>341</v>
      </c>
      <c r="B555" s="18" t="s">
        <v>304</v>
      </c>
      <c r="C555" s="18" t="s">
        <v>276</v>
      </c>
      <c r="D555" s="3" t="str">
        <f>VLOOKUP(C555,Regiones!B$4:C$27,2)</f>
        <v>Centro</v>
      </c>
      <c r="E555" s="19"/>
      <c r="F555" s="19"/>
      <c r="G555" s="19"/>
      <c r="H555" s="19" t="s">
        <v>4</v>
      </c>
      <c r="I555" s="19" t="s">
        <v>203</v>
      </c>
      <c r="J555" s="19" t="s">
        <v>6</v>
      </c>
      <c r="K555" s="58"/>
      <c r="L555" s="52" t="s">
        <v>6</v>
      </c>
      <c r="M555" s="289">
        <v>10</v>
      </c>
      <c r="N555" s="281" t="str">
        <f t="shared" si="172"/>
        <v>F10</v>
      </c>
      <c r="O555" s="282" t="str">
        <f>VLOOKUP(N555,'Adicional - Op 1'!$A$3:$B$79,2)</f>
        <v>F</v>
      </c>
      <c r="P555" s="293" t="str">
        <f t="shared" si="173"/>
        <v>F</v>
      </c>
      <c r="Q555" s="294" t="str">
        <f t="shared" si="174"/>
        <v>F10</v>
      </c>
      <c r="R555" s="282" t="str">
        <f>IF(OR(Q555='Adicional - Op 2'!$A$6,Q555='Adicional - Op 2'!$A$7, Q555='Adicional - Op 2'!$A$8,Q555='Adicional - Op 2'!$A$9,Q555='Adicional - Op 2'!$A$10,Q555='Adicional - Op 2'!$A$11,Q555='Adicional - Op 2'!$A$12,Q555='Adicional - Op 2'!$A$13,Q555='Adicional - Op 2'!$A$14), "A", "")</f>
        <v/>
      </c>
      <c r="S555" s="282" t="str">
        <f>IF(OR(Q555='Adicional - Op 2'!$A$15,Q555='Adicional - Op 2'!$A$16,Q555='Adicional - Op 2'!$A$17,Q555='Adicional - Op 2'!$A$18,Q555='Adicional - Op 2'!$A$19,Q555='Adicional - Op 2'!$A$20,Q555='Adicional - Op 2'!$A$21,Q555='Adicional - Op 2'!$A$22,Q555='Adicional - Op 2'!$A$23,Q555='Adicional - Op 2'!$A$24,Q555='Adicional - Op 2'!$A$25,Q555='Adicional - Op 2'!$A$26,Q555='Adicional - Op 2'!$A$27,Q555='Adicional - Op 2'!$A$28,Q555='Adicional - Op 2'!$A$29,Q555='Adicional - Op 2'!$A$30),"B","")</f>
        <v/>
      </c>
      <c r="T555" s="282" t="str">
        <f>IF(OR(Q555='Adicional - Op 2'!$A$31,Q555='Adicional - Op 2'!$A$32,Q555='Adicional - Op 2'!$A$33,Q555='Adicional - Op 2'!$A$34),"C","")</f>
        <v/>
      </c>
      <c r="U555" s="282" t="str">
        <f>IF(OR(Q555='Adicional - Op 2'!$A$35,Q555='Adicional - Op 2'!$A$36,Q555='Adicional - Op 2'!$A$37),"D","")</f>
        <v/>
      </c>
      <c r="V555" s="282" t="str">
        <f>IF(OR(Q555='Adicional - Op 2'!$A$38,Q555='Adicional - Op 2'!$A$39,Q555='Adicional - Op 2'!$A$40,Q555='Adicional - Op 2'!$A$41,Q555='Adicional - Op 2'!$A$42,Q555='Adicional - Op 2'!$A$43),"E","")</f>
        <v/>
      </c>
      <c r="W555" s="282" t="str">
        <f>IF(OR(Q555='Adicional - Op 2'!$A$44,Q555='Adicional - Op 2'!$A$45),"F","")</f>
        <v>F</v>
      </c>
      <c r="X555" s="295" t="str">
        <f t="shared" si="175"/>
        <v>F</v>
      </c>
      <c r="Y555" s="296" t="str">
        <f>IF(P555=X555, "OK", MAL)</f>
        <v>OK</v>
      </c>
      <c r="Z555" s="73">
        <v>5136</v>
      </c>
      <c r="AA555" s="17">
        <v>4747</v>
      </c>
      <c r="AB555" s="17">
        <v>4777</v>
      </c>
      <c r="AC555" s="17">
        <v>4036</v>
      </c>
      <c r="AD555" s="17">
        <v>3449</v>
      </c>
      <c r="AE555" s="20">
        <v>4101</v>
      </c>
      <c r="AF555" s="70" t="str">
        <f t="shared" si="176"/>
        <v>6</v>
      </c>
      <c r="AG555" s="61" t="str">
        <f t="shared" si="177"/>
        <v>7</v>
      </c>
      <c r="AH555" s="61" t="str">
        <f t="shared" si="178"/>
        <v>7</v>
      </c>
      <c r="AI555" s="61" t="str">
        <f t="shared" si="179"/>
        <v>7</v>
      </c>
      <c r="AJ555" s="61" t="str">
        <f t="shared" si="180"/>
        <v>7</v>
      </c>
      <c r="AK555" s="62" t="str">
        <f t="shared" si="181"/>
        <v>7</v>
      </c>
      <c r="AL555" s="77">
        <f t="shared" si="182"/>
        <v>0.8848959148126988</v>
      </c>
      <c r="AM555" s="78">
        <f t="shared" si="183"/>
        <v>-5.9867004479390779E-2</v>
      </c>
      <c r="AN555" s="78">
        <f t="shared" si="184"/>
        <v>1.6090064774229826</v>
      </c>
      <c r="AO555" s="78">
        <f t="shared" si="185"/>
        <v>1.5841138161653223</v>
      </c>
      <c r="AP555" s="79">
        <f t="shared" si="186"/>
        <v>-1.7165614086763044</v>
      </c>
      <c r="AQ555" s="1" t="str">
        <f t="shared" si="187"/>
        <v>Centro6</v>
      </c>
      <c r="AR555" s="1" t="str">
        <f t="shared" si="188"/>
        <v>Córdoba6</v>
      </c>
      <c r="AS555" s="1" t="str">
        <f t="shared" si="189"/>
        <v>Intermedias</v>
      </c>
      <c r="AT555" s="1" t="str">
        <f t="shared" si="190"/>
        <v>Resto Extra Pampeana</v>
      </c>
      <c r="AU555" s="1" t="str">
        <f t="shared" si="191"/>
        <v>IntermediasResto Extra Pampeana</v>
      </c>
    </row>
    <row r="556" spans="1:47" x14ac:dyDescent="0.25">
      <c r="A556" s="60" t="s">
        <v>747</v>
      </c>
      <c r="B556" s="9" t="s">
        <v>55</v>
      </c>
      <c r="C556" s="9" t="s">
        <v>740</v>
      </c>
      <c r="D556" s="3" t="str">
        <f>VLOOKUP(C556,Regiones!B$4:C$27,2)</f>
        <v>Centro</v>
      </c>
      <c r="E556" s="10"/>
      <c r="F556" s="10"/>
      <c r="G556" s="10"/>
      <c r="H556" s="10" t="s">
        <v>4</v>
      </c>
      <c r="I556" s="10" t="s">
        <v>203</v>
      </c>
      <c r="J556" s="10" t="s">
        <v>6</v>
      </c>
      <c r="K556" s="58"/>
      <c r="L556" s="11" t="s">
        <v>6</v>
      </c>
      <c r="M556" s="289">
        <v>10</v>
      </c>
      <c r="N556" s="281" t="str">
        <f t="shared" si="172"/>
        <v>F10</v>
      </c>
      <c r="O556" s="282" t="str">
        <f>VLOOKUP(N556,'Adicional - Op 1'!$A$3:$B$79,2)</f>
        <v>F</v>
      </c>
      <c r="P556" s="293" t="str">
        <f t="shared" si="173"/>
        <v>F</v>
      </c>
      <c r="Q556" s="294" t="str">
        <f t="shared" si="174"/>
        <v>F10</v>
      </c>
      <c r="R556" s="282" t="str">
        <f>IF(OR(Q556='Adicional - Op 2'!$A$6,Q556='Adicional - Op 2'!$A$7, Q556='Adicional - Op 2'!$A$8,Q556='Adicional - Op 2'!$A$9,Q556='Adicional - Op 2'!$A$10,Q556='Adicional - Op 2'!$A$11,Q556='Adicional - Op 2'!$A$12,Q556='Adicional - Op 2'!$A$13,Q556='Adicional - Op 2'!$A$14), "A", "")</f>
        <v/>
      </c>
      <c r="S556" s="282" t="str">
        <f>IF(OR(Q556='Adicional - Op 2'!$A$15,Q556='Adicional - Op 2'!$A$16,Q556='Adicional - Op 2'!$A$17,Q556='Adicional - Op 2'!$A$18,Q556='Adicional - Op 2'!$A$19,Q556='Adicional - Op 2'!$A$20,Q556='Adicional - Op 2'!$A$21,Q556='Adicional - Op 2'!$A$22,Q556='Adicional - Op 2'!$A$23,Q556='Adicional - Op 2'!$A$24,Q556='Adicional - Op 2'!$A$25,Q556='Adicional - Op 2'!$A$26,Q556='Adicional - Op 2'!$A$27,Q556='Adicional - Op 2'!$A$28,Q556='Adicional - Op 2'!$A$29,Q556='Adicional - Op 2'!$A$30),"B","")</f>
        <v/>
      </c>
      <c r="T556" s="282" t="str">
        <f>IF(OR(Q556='Adicional - Op 2'!$A$31,Q556='Adicional - Op 2'!$A$32,Q556='Adicional - Op 2'!$A$33,Q556='Adicional - Op 2'!$A$34),"C","")</f>
        <v/>
      </c>
      <c r="U556" s="282" t="str">
        <f>IF(OR(Q556='Adicional - Op 2'!$A$35,Q556='Adicional - Op 2'!$A$36,Q556='Adicional - Op 2'!$A$37),"D","")</f>
        <v/>
      </c>
      <c r="V556" s="282" t="str">
        <f>IF(OR(Q556='Adicional - Op 2'!$A$38,Q556='Adicional - Op 2'!$A$39,Q556='Adicional - Op 2'!$A$40,Q556='Adicional - Op 2'!$A$41,Q556='Adicional - Op 2'!$A$42,Q556='Adicional - Op 2'!$A$43),"E","")</f>
        <v/>
      </c>
      <c r="W556" s="282" t="str">
        <f>IF(OR(Q556='Adicional - Op 2'!$A$44,Q556='Adicional - Op 2'!$A$45),"F","")</f>
        <v>F</v>
      </c>
      <c r="X556" s="295" t="str">
        <f t="shared" si="175"/>
        <v>F</v>
      </c>
      <c r="Y556" s="296" t="str">
        <f>IF(P556=X556, "OK", MAL)</f>
        <v>OK</v>
      </c>
      <c r="Z556" s="74">
        <v>5119</v>
      </c>
      <c r="AA556" s="12">
        <v>4530</v>
      </c>
      <c r="AB556" s="12">
        <v>3330</v>
      </c>
      <c r="AC556" s="12">
        <v>2365</v>
      </c>
      <c r="AD556" s="12">
        <v>1354</v>
      </c>
      <c r="AE556" s="13">
        <v>1844</v>
      </c>
      <c r="AF556" s="70" t="str">
        <f t="shared" si="176"/>
        <v>6</v>
      </c>
      <c r="AG556" s="61" t="str">
        <f t="shared" si="177"/>
        <v>7</v>
      </c>
      <c r="AH556" s="61" t="str">
        <f t="shared" si="178"/>
        <v>7</v>
      </c>
      <c r="AI556" s="61" t="str">
        <f t="shared" si="179"/>
        <v>7</v>
      </c>
      <c r="AJ556" s="61" t="str">
        <f t="shared" si="180"/>
        <v>7</v>
      </c>
      <c r="AK556" s="62" t="str">
        <f t="shared" si="181"/>
        <v>7</v>
      </c>
      <c r="AL556" s="77">
        <f t="shared" si="182"/>
        <v>1.3766965095636727</v>
      </c>
      <c r="AM556" s="78">
        <f t="shared" si="183"/>
        <v>2.9685862268203476</v>
      </c>
      <c r="AN556" s="78">
        <f t="shared" si="184"/>
        <v>3.2935513290255556</v>
      </c>
      <c r="AO556" s="78">
        <f t="shared" si="185"/>
        <v>5.735603414398863</v>
      </c>
      <c r="AP556" s="79">
        <f t="shared" si="186"/>
        <v>-3.0415253041671915</v>
      </c>
      <c r="AQ556" s="1" t="str">
        <f t="shared" si="187"/>
        <v>Centro6</v>
      </c>
      <c r="AR556" s="1" t="str">
        <f t="shared" si="188"/>
        <v>San Luis6</v>
      </c>
      <c r="AS556" s="1" t="str">
        <f t="shared" si="189"/>
        <v>Intermedias</v>
      </c>
      <c r="AT556" s="1" t="str">
        <f t="shared" si="190"/>
        <v>Resto Extra Pampeana</v>
      </c>
      <c r="AU556" s="1" t="str">
        <f t="shared" si="191"/>
        <v>IntermediasResto Extra Pampeana</v>
      </c>
    </row>
    <row r="557" spans="1:47" x14ac:dyDescent="0.25">
      <c r="A557" s="5" t="s">
        <v>1408</v>
      </c>
      <c r="B557" s="6" t="s">
        <v>153</v>
      </c>
      <c r="C557" s="6" t="s">
        <v>36</v>
      </c>
      <c r="D557" s="3" t="str">
        <f>VLOOKUP(C557,Regiones!B$4:C$27,2)</f>
        <v>Pampeana</v>
      </c>
      <c r="E557" s="16"/>
      <c r="F557" s="16"/>
      <c r="G557" s="16"/>
      <c r="H557" s="16"/>
      <c r="I557" s="16" t="s">
        <v>13</v>
      </c>
      <c r="J557" s="16" t="s">
        <v>3</v>
      </c>
      <c r="K557" s="58"/>
      <c r="L557" s="4" t="s">
        <v>3</v>
      </c>
      <c r="M557" s="289">
        <v>10</v>
      </c>
      <c r="N557" s="281" t="str">
        <f t="shared" si="172"/>
        <v>E10</v>
      </c>
      <c r="O557" s="282" t="str">
        <f>VLOOKUP(N557,'Adicional - Op 1'!$A$3:$B$79,2)</f>
        <v>E</v>
      </c>
      <c r="P557" s="293" t="str">
        <f t="shared" si="173"/>
        <v>E</v>
      </c>
      <c r="Q557" s="294" t="str">
        <f t="shared" si="174"/>
        <v>E10</v>
      </c>
      <c r="R557" s="282" t="str">
        <f>IF(OR(Q557='Adicional - Op 2'!$A$6,Q557='Adicional - Op 2'!$A$7, Q557='Adicional - Op 2'!$A$8,Q557='Adicional - Op 2'!$A$9,Q557='Adicional - Op 2'!$A$10,Q557='Adicional - Op 2'!$A$11,Q557='Adicional - Op 2'!$A$12,Q557='Adicional - Op 2'!$A$13,Q557='Adicional - Op 2'!$A$14), "A", "")</f>
        <v/>
      </c>
      <c r="S557" s="282" t="str">
        <f>IF(OR(Q557='Adicional - Op 2'!$A$15,Q557='Adicional - Op 2'!$A$16,Q557='Adicional - Op 2'!$A$17,Q557='Adicional - Op 2'!$A$18,Q557='Adicional - Op 2'!$A$19,Q557='Adicional - Op 2'!$A$20,Q557='Adicional - Op 2'!$A$21,Q557='Adicional - Op 2'!$A$22,Q557='Adicional - Op 2'!$A$23,Q557='Adicional - Op 2'!$A$24,Q557='Adicional - Op 2'!$A$25,Q557='Adicional - Op 2'!$A$26,Q557='Adicional - Op 2'!$A$27,Q557='Adicional - Op 2'!$A$28,Q557='Adicional - Op 2'!$A$29,Q557='Adicional - Op 2'!$A$30),"B","")</f>
        <v/>
      </c>
      <c r="T557" s="282" t="str">
        <f>IF(OR(Q557='Adicional - Op 2'!$A$31,Q557='Adicional - Op 2'!$A$32,Q557='Adicional - Op 2'!$A$33,Q557='Adicional - Op 2'!$A$34),"C","")</f>
        <v/>
      </c>
      <c r="U557" s="282" t="str">
        <f>IF(OR(Q557='Adicional - Op 2'!$A$35,Q557='Adicional - Op 2'!$A$36,Q557='Adicional - Op 2'!$A$37),"D","")</f>
        <v/>
      </c>
      <c r="V557" s="282" t="str">
        <f>IF(OR(Q557='Adicional - Op 2'!$A$38,Q557='Adicional - Op 2'!$A$39,Q557='Adicional - Op 2'!$A$40,Q557='Adicional - Op 2'!$A$41,Q557='Adicional - Op 2'!$A$42,Q557='Adicional - Op 2'!$A$43),"E","")</f>
        <v>E</v>
      </c>
      <c r="W557" s="282" t="str">
        <f>IF(OR(Q557='Adicional - Op 2'!$A$44,Q557='Adicional - Op 2'!$A$45),"F","")</f>
        <v/>
      </c>
      <c r="X557" s="295" t="str">
        <f t="shared" si="175"/>
        <v>E</v>
      </c>
      <c r="Y557" s="296" t="str">
        <f>IF(P557=X557, "OK", MAL)</f>
        <v>OK</v>
      </c>
      <c r="Z557" s="73">
        <v>5115</v>
      </c>
      <c r="AA557" s="17">
        <v>5031</v>
      </c>
      <c r="AB557" s="17">
        <v>4572</v>
      </c>
      <c r="AC557" s="17">
        <v>3939</v>
      </c>
      <c r="AD557" s="17">
        <v>2974</v>
      </c>
      <c r="AE557" s="20">
        <v>2470</v>
      </c>
      <c r="AF557" s="70" t="str">
        <f t="shared" si="176"/>
        <v>6</v>
      </c>
      <c r="AG557" s="61" t="str">
        <f t="shared" si="177"/>
        <v>6</v>
      </c>
      <c r="AH557" s="61" t="str">
        <f t="shared" si="178"/>
        <v>7</v>
      </c>
      <c r="AI557" s="61" t="str">
        <f t="shared" si="179"/>
        <v>7</v>
      </c>
      <c r="AJ557" s="61" t="str">
        <f t="shared" si="180"/>
        <v>7</v>
      </c>
      <c r="AK557" s="62" t="str">
        <f t="shared" si="181"/>
        <v>7</v>
      </c>
      <c r="AL557" s="77">
        <f t="shared" si="182"/>
        <v>0.18539118875498065</v>
      </c>
      <c r="AM557" s="78">
        <f t="shared" si="183"/>
        <v>0.91353940894726648</v>
      </c>
      <c r="AN557" s="78">
        <f t="shared" si="184"/>
        <v>1.421215400205017</v>
      </c>
      <c r="AO557" s="78">
        <f t="shared" si="185"/>
        <v>2.850048697902936</v>
      </c>
      <c r="AP557" s="79">
        <f t="shared" si="186"/>
        <v>1.8742445148014062</v>
      </c>
      <c r="AQ557" s="1" t="str">
        <f t="shared" si="187"/>
        <v>Pampeana6</v>
      </c>
      <c r="AR557" s="1" t="str">
        <f t="shared" si="188"/>
        <v>Buenos Aires6</v>
      </c>
      <c r="AS557" s="1" t="str">
        <f t="shared" si="189"/>
        <v>Intermedias</v>
      </c>
      <c r="AT557" s="1" t="str">
        <f t="shared" si="190"/>
        <v>Pampeana</v>
      </c>
      <c r="AU557" s="1" t="str">
        <f t="shared" si="191"/>
        <v>IntermediasPampeana</v>
      </c>
    </row>
    <row r="558" spans="1:47" x14ac:dyDescent="0.25">
      <c r="A558" s="21" t="s">
        <v>344</v>
      </c>
      <c r="B558" s="18" t="s">
        <v>284</v>
      </c>
      <c r="C558" s="18" t="s">
        <v>276</v>
      </c>
      <c r="D558" s="3" t="str">
        <f>VLOOKUP(C558,Regiones!B$4:C$27,2)</f>
        <v>Centro</v>
      </c>
      <c r="E558" s="19"/>
      <c r="F558" s="19"/>
      <c r="G558" s="19"/>
      <c r="H558" s="19" t="s">
        <v>4</v>
      </c>
      <c r="I558" s="19" t="s">
        <v>203</v>
      </c>
      <c r="J558" s="19" t="s">
        <v>6</v>
      </c>
      <c r="K558" s="58"/>
      <c r="L558" s="52" t="s">
        <v>6</v>
      </c>
      <c r="M558" s="289">
        <v>10</v>
      </c>
      <c r="N558" s="281" t="str">
        <f t="shared" si="172"/>
        <v>F10</v>
      </c>
      <c r="O558" s="282" t="str">
        <f>VLOOKUP(N558,'Adicional - Op 1'!$A$3:$B$79,2)</f>
        <v>F</v>
      </c>
      <c r="P558" s="293" t="str">
        <f t="shared" si="173"/>
        <v>F</v>
      </c>
      <c r="Q558" s="294" t="str">
        <f t="shared" si="174"/>
        <v>F10</v>
      </c>
      <c r="R558" s="282" t="str">
        <f>IF(OR(Q558='Adicional - Op 2'!$A$6,Q558='Adicional - Op 2'!$A$7, Q558='Adicional - Op 2'!$A$8,Q558='Adicional - Op 2'!$A$9,Q558='Adicional - Op 2'!$A$10,Q558='Adicional - Op 2'!$A$11,Q558='Adicional - Op 2'!$A$12,Q558='Adicional - Op 2'!$A$13,Q558='Adicional - Op 2'!$A$14), "A", "")</f>
        <v/>
      </c>
      <c r="S558" s="282" t="str">
        <f>IF(OR(Q558='Adicional - Op 2'!$A$15,Q558='Adicional - Op 2'!$A$16,Q558='Adicional - Op 2'!$A$17,Q558='Adicional - Op 2'!$A$18,Q558='Adicional - Op 2'!$A$19,Q558='Adicional - Op 2'!$A$20,Q558='Adicional - Op 2'!$A$21,Q558='Adicional - Op 2'!$A$22,Q558='Adicional - Op 2'!$A$23,Q558='Adicional - Op 2'!$A$24,Q558='Adicional - Op 2'!$A$25,Q558='Adicional - Op 2'!$A$26,Q558='Adicional - Op 2'!$A$27,Q558='Adicional - Op 2'!$A$28,Q558='Adicional - Op 2'!$A$29,Q558='Adicional - Op 2'!$A$30),"B","")</f>
        <v/>
      </c>
      <c r="T558" s="282" t="str">
        <f>IF(OR(Q558='Adicional - Op 2'!$A$31,Q558='Adicional - Op 2'!$A$32,Q558='Adicional - Op 2'!$A$33,Q558='Adicional - Op 2'!$A$34),"C","")</f>
        <v/>
      </c>
      <c r="U558" s="282" t="str">
        <f>IF(OR(Q558='Adicional - Op 2'!$A$35,Q558='Adicional - Op 2'!$A$36,Q558='Adicional - Op 2'!$A$37),"D","")</f>
        <v/>
      </c>
      <c r="V558" s="282" t="str">
        <f>IF(OR(Q558='Adicional - Op 2'!$A$38,Q558='Adicional - Op 2'!$A$39,Q558='Adicional - Op 2'!$A$40,Q558='Adicional - Op 2'!$A$41,Q558='Adicional - Op 2'!$A$42,Q558='Adicional - Op 2'!$A$43),"E","")</f>
        <v/>
      </c>
      <c r="W558" s="282" t="str">
        <f>IF(OR(Q558='Adicional - Op 2'!$A$44,Q558='Adicional - Op 2'!$A$45),"F","")</f>
        <v>F</v>
      </c>
      <c r="X558" s="295" t="str">
        <f t="shared" si="175"/>
        <v>F</v>
      </c>
      <c r="Y558" s="296" t="str">
        <f>IF(P558=X558, "OK", MAL)</f>
        <v>OK</v>
      </c>
      <c r="Z558" s="73">
        <v>5110</v>
      </c>
      <c r="AA558" s="17">
        <v>4560</v>
      </c>
      <c r="AB558" s="17">
        <v>3920</v>
      </c>
      <c r="AC558" s="17">
        <v>3363</v>
      </c>
      <c r="AD558" s="17">
        <v>3300</v>
      </c>
      <c r="AE558" s="20">
        <v>3628</v>
      </c>
      <c r="AF558" s="70" t="str">
        <f t="shared" si="176"/>
        <v>6</v>
      </c>
      <c r="AG558" s="61" t="str">
        <f t="shared" si="177"/>
        <v>7</v>
      </c>
      <c r="AH558" s="61" t="str">
        <f t="shared" si="178"/>
        <v>7</v>
      </c>
      <c r="AI558" s="61" t="str">
        <f t="shared" si="179"/>
        <v>7</v>
      </c>
      <c r="AJ558" s="61" t="str">
        <f t="shared" si="180"/>
        <v>7</v>
      </c>
      <c r="AK558" s="62" t="str">
        <f t="shared" si="181"/>
        <v>7</v>
      </c>
      <c r="AL558" s="77">
        <f t="shared" si="182"/>
        <v>1.2819367479434784</v>
      </c>
      <c r="AM558" s="78">
        <f t="shared" si="183"/>
        <v>1.4479392853931714</v>
      </c>
      <c r="AN558" s="78">
        <f t="shared" si="184"/>
        <v>1.4618915327171846</v>
      </c>
      <c r="AO558" s="78">
        <f t="shared" si="185"/>
        <v>0.18928856791251811</v>
      </c>
      <c r="AP558" s="79">
        <f t="shared" si="186"/>
        <v>-0.94311514532462426</v>
      </c>
      <c r="AQ558" s="1" t="str">
        <f t="shared" si="187"/>
        <v>Centro6</v>
      </c>
      <c r="AR558" s="1" t="str">
        <f t="shared" si="188"/>
        <v>Córdoba6</v>
      </c>
      <c r="AS558" s="1" t="str">
        <f t="shared" si="189"/>
        <v>Intermedias</v>
      </c>
      <c r="AT558" s="1" t="str">
        <f t="shared" si="190"/>
        <v>Resto Extra Pampeana</v>
      </c>
      <c r="AU558" s="1" t="str">
        <f t="shared" si="191"/>
        <v>IntermediasResto Extra Pampeana</v>
      </c>
    </row>
    <row r="559" spans="1:47" x14ac:dyDescent="0.25">
      <c r="A559" s="60" t="s">
        <v>820</v>
      </c>
      <c r="B559" s="9" t="s">
        <v>775</v>
      </c>
      <c r="C559" s="9" t="s">
        <v>767</v>
      </c>
      <c r="D559" s="3" t="str">
        <f>VLOOKUP(C559,Regiones!B$4:C$27,2)</f>
        <v>Pampeana</v>
      </c>
      <c r="E559" s="10"/>
      <c r="F559" s="10"/>
      <c r="G559" s="10"/>
      <c r="H559" s="10" t="s">
        <v>4</v>
      </c>
      <c r="I559" s="10" t="s">
        <v>203</v>
      </c>
      <c r="J559" s="10" t="s">
        <v>6</v>
      </c>
      <c r="K559" s="58"/>
      <c r="L559" s="11" t="s">
        <v>6</v>
      </c>
      <c r="M559" s="289">
        <v>10</v>
      </c>
      <c r="N559" s="281" t="str">
        <f t="shared" si="172"/>
        <v>F10</v>
      </c>
      <c r="O559" s="282" t="str">
        <f>VLOOKUP(N559,'Adicional - Op 1'!$A$3:$B$79,2)</f>
        <v>F</v>
      </c>
      <c r="P559" s="293" t="str">
        <f t="shared" si="173"/>
        <v>F</v>
      </c>
      <c r="Q559" s="294" t="str">
        <f t="shared" si="174"/>
        <v>F10</v>
      </c>
      <c r="R559" s="282" t="str">
        <f>IF(OR(Q559='Adicional - Op 2'!$A$6,Q559='Adicional - Op 2'!$A$7, Q559='Adicional - Op 2'!$A$8,Q559='Adicional - Op 2'!$A$9,Q559='Adicional - Op 2'!$A$10,Q559='Adicional - Op 2'!$A$11,Q559='Adicional - Op 2'!$A$12,Q559='Adicional - Op 2'!$A$13,Q559='Adicional - Op 2'!$A$14), "A", "")</f>
        <v/>
      </c>
      <c r="S559" s="282" t="str">
        <f>IF(OR(Q559='Adicional - Op 2'!$A$15,Q559='Adicional - Op 2'!$A$16,Q559='Adicional - Op 2'!$A$17,Q559='Adicional - Op 2'!$A$18,Q559='Adicional - Op 2'!$A$19,Q559='Adicional - Op 2'!$A$20,Q559='Adicional - Op 2'!$A$21,Q559='Adicional - Op 2'!$A$22,Q559='Adicional - Op 2'!$A$23,Q559='Adicional - Op 2'!$A$24,Q559='Adicional - Op 2'!$A$25,Q559='Adicional - Op 2'!$A$26,Q559='Adicional - Op 2'!$A$27,Q559='Adicional - Op 2'!$A$28,Q559='Adicional - Op 2'!$A$29,Q559='Adicional - Op 2'!$A$30),"B","")</f>
        <v/>
      </c>
      <c r="T559" s="282" t="str">
        <f>IF(OR(Q559='Adicional - Op 2'!$A$31,Q559='Adicional - Op 2'!$A$32,Q559='Adicional - Op 2'!$A$33,Q559='Adicional - Op 2'!$A$34),"C","")</f>
        <v/>
      </c>
      <c r="U559" s="282" t="str">
        <f>IF(OR(Q559='Adicional - Op 2'!$A$35,Q559='Adicional - Op 2'!$A$36,Q559='Adicional - Op 2'!$A$37),"D","")</f>
        <v/>
      </c>
      <c r="V559" s="282" t="str">
        <f>IF(OR(Q559='Adicional - Op 2'!$A$38,Q559='Adicional - Op 2'!$A$39,Q559='Adicional - Op 2'!$A$40,Q559='Adicional - Op 2'!$A$41,Q559='Adicional - Op 2'!$A$42,Q559='Adicional - Op 2'!$A$43),"E","")</f>
        <v/>
      </c>
      <c r="W559" s="282" t="str">
        <f>IF(OR(Q559='Adicional - Op 2'!$A$44,Q559='Adicional - Op 2'!$A$45),"F","")</f>
        <v>F</v>
      </c>
      <c r="X559" s="295" t="str">
        <f t="shared" si="175"/>
        <v>F</v>
      </c>
      <c r="Y559" s="296" t="str">
        <f>IF(P559=X559, "OK", MAL)</f>
        <v>OK</v>
      </c>
      <c r="Z559" s="74">
        <v>5109</v>
      </c>
      <c r="AA559" s="12">
        <v>4128</v>
      </c>
      <c r="AB559" s="12">
        <v>2748</v>
      </c>
      <c r="AC559" s="12">
        <v>2047</v>
      </c>
      <c r="AD559" s="12">
        <v>1350</v>
      </c>
      <c r="AE559" s="13">
        <v>1553</v>
      </c>
      <c r="AF559" s="70" t="str">
        <f t="shared" si="176"/>
        <v>6</v>
      </c>
      <c r="AG559" s="61" t="str">
        <f t="shared" si="177"/>
        <v>7</v>
      </c>
      <c r="AH559" s="61" t="str">
        <f t="shared" si="178"/>
        <v>7</v>
      </c>
      <c r="AI559" s="61" t="str">
        <f t="shared" si="179"/>
        <v>7</v>
      </c>
      <c r="AJ559" s="61" t="str">
        <f t="shared" si="180"/>
        <v>7</v>
      </c>
      <c r="AK559" s="62" t="str">
        <f t="shared" si="181"/>
        <v>7</v>
      </c>
      <c r="AL559" s="77">
        <f t="shared" si="182"/>
        <v>2.4135730712053056</v>
      </c>
      <c r="AM559" s="78">
        <f t="shared" si="183"/>
        <v>3.9438408479080178</v>
      </c>
      <c r="AN559" s="78">
        <f t="shared" si="184"/>
        <v>2.8280587256340812</v>
      </c>
      <c r="AO559" s="78">
        <f t="shared" si="185"/>
        <v>4.2505626108361882</v>
      </c>
      <c r="AP559" s="79">
        <f t="shared" si="186"/>
        <v>-1.3910734160481855</v>
      </c>
      <c r="AQ559" s="1" t="str">
        <f t="shared" si="187"/>
        <v>Pampeana6</v>
      </c>
      <c r="AR559" s="1" t="str">
        <f t="shared" si="188"/>
        <v>Santa Fe6</v>
      </c>
      <c r="AS559" s="1" t="str">
        <f t="shared" si="189"/>
        <v>Intermedias</v>
      </c>
      <c r="AT559" s="1" t="str">
        <f t="shared" si="190"/>
        <v>Pampeana</v>
      </c>
      <c r="AU559" s="1" t="str">
        <f t="shared" si="191"/>
        <v>IntermediasPampeana</v>
      </c>
    </row>
    <row r="560" spans="1:47" x14ac:dyDescent="0.25">
      <c r="A560" s="5" t="s">
        <v>410</v>
      </c>
      <c r="B560" s="6" t="s">
        <v>122</v>
      </c>
      <c r="C560" s="6" t="s">
        <v>582</v>
      </c>
      <c r="D560" s="3" t="str">
        <f>VLOOKUP(C560,Regiones!B$4:C$27,2)</f>
        <v>Cuyo</v>
      </c>
      <c r="E560" s="16"/>
      <c r="F560" s="16"/>
      <c r="G560" s="16"/>
      <c r="H560" s="16" t="s">
        <v>4</v>
      </c>
      <c r="I560" s="16" t="s">
        <v>203</v>
      </c>
      <c r="J560" s="16" t="s">
        <v>6</v>
      </c>
      <c r="K560" s="58"/>
      <c r="L560" s="4" t="s">
        <v>6</v>
      </c>
      <c r="M560" s="289">
        <v>10</v>
      </c>
      <c r="N560" s="281" t="str">
        <f t="shared" si="172"/>
        <v>F10</v>
      </c>
      <c r="O560" s="282" t="str">
        <f>VLOOKUP(N560,'Adicional - Op 1'!$A$3:$B$79,2)</f>
        <v>F</v>
      </c>
      <c r="P560" s="293" t="str">
        <f t="shared" si="173"/>
        <v>F</v>
      </c>
      <c r="Q560" s="294" t="str">
        <f t="shared" si="174"/>
        <v>F10</v>
      </c>
      <c r="R560" s="282" t="str">
        <f>IF(OR(Q560='Adicional - Op 2'!$A$6,Q560='Adicional - Op 2'!$A$7, Q560='Adicional - Op 2'!$A$8,Q560='Adicional - Op 2'!$A$9,Q560='Adicional - Op 2'!$A$10,Q560='Adicional - Op 2'!$A$11,Q560='Adicional - Op 2'!$A$12,Q560='Adicional - Op 2'!$A$13,Q560='Adicional - Op 2'!$A$14), "A", "")</f>
        <v/>
      </c>
      <c r="S560" s="282" t="str">
        <f>IF(OR(Q560='Adicional - Op 2'!$A$15,Q560='Adicional - Op 2'!$A$16,Q560='Adicional - Op 2'!$A$17,Q560='Adicional - Op 2'!$A$18,Q560='Adicional - Op 2'!$A$19,Q560='Adicional - Op 2'!$A$20,Q560='Adicional - Op 2'!$A$21,Q560='Adicional - Op 2'!$A$22,Q560='Adicional - Op 2'!$A$23,Q560='Adicional - Op 2'!$A$24,Q560='Adicional - Op 2'!$A$25,Q560='Adicional - Op 2'!$A$26,Q560='Adicional - Op 2'!$A$27,Q560='Adicional - Op 2'!$A$28,Q560='Adicional - Op 2'!$A$29,Q560='Adicional - Op 2'!$A$30),"B","")</f>
        <v/>
      </c>
      <c r="T560" s="282" t="str">
        <f>IF(OR(Q560='Adicional - Op 2'!$A$31,Q560='Adicional - Op 2'!$A$32,Q560='Adicional - Op 2'!$A$33,Q560='Adicional - Op 2'!$A$34),"C","")</f>
        <v/>
      </c>
      <c r="U560" s="282" t="str">
        <f>IF(OR(Q560='Adicional - Op 2'!$A$35,Q560='Adicional - Op 2'!$A$36,Q560='Adicional - Op 2'!$A$37),"D","")</f>
        <v/>
      </c>
      <c r="V560" s="282" t="str">
        <f>IF(OR(Q560='Adicional - Op 2'!$A$38,Q560='Adicional - Op 2'!$A$39,Q560='Adicional - Op 2'!$A$40,Q560='Adicional - Op 2'!$A$41,Q560='Adicional - Op 2'!$A$42,Q560='Adicional - Op 2'!$A$43),"E","")</f>
        <v/>
      </c>
      <c r="W560" s="282" t="str">
        <f>IF(OR(Q560='Adicional - Op 2'!$A$44,Q560='Adicional - Op 2'!$A$45),"F","")</f>
        <v>F</v>
      </c>
      <c r="X560" s="295" t="str">
        <f t="shared" si="175"/>
        <v>F</v>
      </c>
      <c r="Y560" s="296" t="str">
        <f>IF(P560=X560, "OK", MAL)</f>
        <v>OK</v>
      </c>
      <c r="Z560" s="73">
        <v>5093</v>
      </c>
      <c r="AA560" s="17">
        <v>3427</v>
      </c>
      <c r="AB560" s="17">
        <v>2065</v>
      </c>
      <c r="AC560" s="17">
        <v>926</v>
      </c>
      <c r="AD560" s="17">
        <v>581</v>
      </c>
      <c r="AE560" s="20">
        <v>1249</v>
      </c>
      <c r="AF560" s="70" t="str">
        <f t="shared" si="176"/>
        <v>6</v>
      </c>
      <c r="AG560" s="61" t="str">
        <f t="shared" si="177"/>
        <v>7</v>
      </c>
      <c r="AH560" s="61" t="str">
        <f t="shared" si="178"/>
        <v>7</v>
      </c>
      <c r="AI560" s="61" t="str">
        <f t="shared" si="179"/>
        <v>7</v>
      </c>
      <c r="AJ560" s="61" t="str">
        <f t="shared" si="180"/>
        <v>7</v>
      </c>
      <c r="AK560" s="62" t="str">
        <f t="shared" si="181"/>
        <v>7</v>
      </c>
      <c r="AL560" s="77">
        <f t="shared" si="182"/>
        <v>4.5312243239696599</v>
      </c>
      <c r="AM560" s="78">
        <f t="shared" si="183"/>
        <v>4.9329740053863711</v>
      </c>
      <c r="AN560" s="78">
        <f t="shared" si="184"/>
        <v>7.8906509484666252</v>
      </c>
      <c r="AO560" s="78">
        <f t="shared" si="185"/>
        <v>4.7715780998101192</v>
      </c>
      <c r="AP560" s="79">
        <f t="shared" si="186"/>
        <v>-7.3679299376873519</v>
      </c>
      <c r="AQ560" s="1" t="str">
        <f t="shared" si="187"/>
        <v>Cuyo6</v>
      </c>
      <c r="AR560" s="1" t="str">
        <f t="shared" si="188"/>
        <v>Mendoza6</v>
      </c>
      <c r="AS560" s="1" t="str">
        <f t="shared" si="189"/>
        <v>Intermedias</v>
      </c>
      <c r="AT560" s="1" t="str">
        <f t="shared" si="190"/>
        <v>Resto Extra Pampeana</v>
      </c>
      <c r="AU560" s="1" t="str">
        <f t="shared" si="191"/>
        <v>IntermediasResto Extra Pampeana</v>
      </c>
    </row>
    <row r="561" spans="1:47" x14ac:dyDescent="0.25">
      <c r="A561" s="21" t="s">
        <v>343</v>
      </c>
      <c r="B561" s="18" t="s">
        <v>284</v>
      </c>
      <c r="C561" s="18" t="s">
        <v>276</v>
      </c>
      <c r="D561" s="3" t="str">
        <f>VLOOKUP(C561,Regiones!B$4:C$27,2)</f>
        <v>Centro</v>
      </c>
      <c r="E561" s="19"/>
      <c r="F561" s="19"/>
      <c r="G561" s="19"/>
      <c r="H561" s="19" t="s">
        <v>4</v>
      </c>
      <c r="I561" s="19" t="s">
        <v>203</v>
      </c>
      <c r="J561" s="19" t="s">
        <v>6</v>
      </c>
      <c r="K561" s="58"/>
      <c r="L561" s="52" t="s">
        <v>6</v>
      </c>
      <c r="M561" s="289">
        <v>10</v>
      </c>
      <c r="N561" s="281" t="str">
        <f t="shared" si="172"/>
        <v>F10</v>
      </c>
      <c r="O561" s="282" t="str">
        <f>VLOOKUP(N561,'Adicional - Op 1'!$A$3:$B$79,2)</f>
        <v>F</v>
      </c>
      <c r="P561" s="293" t="str">
        <f t="shared" si="173"/>
        <v>F</v>
      </c>
      <c r="Q561" s="294" t="str">
        <f t="shared" si="174"/>
        <v>F10</v>
      </c>
      <c r="R561" s="282" t="str">
        <f>IF(OR(Q561='Adicional - Op 2'!$A$6,Q561='Adicional - Op 2'!$A$7, Q561='Adicional - Op 2'!$A$8,Q561='Adicional - Op 2'!$A$9,Q561='Adicional - Op 2'!$A$10,Q561='Adicional - Op 2'!$A$11,Q561='Adicional - Op 2'!$A$12,Q561='Adicional - Op 2'!$A$13,Q561='Adicional - Op 2'!$A$14), "A", "")</f>
        <v/>
      </c>
      <c r="S561" s="282" t="str">
        <f>IF(OR(Q561='Adicional - Op 2'!$A$15,Q561='Adicional - Op 2'!$A$16,Q561='Adicional - Op 2'!$A$17,Q561='Adicional - Op 2'!$A$18,Q561='Adicional - Op 2'!$A$19,Q561='Adicional - Op 2'!$A$20,Q561='Adicional - Op 2'!$A$21,Q561='Adicional - Op 2'!$A$22,Q561='Adicional - Op 2'!$A$23,Q561='Adicional - Op 2'!$A$24,Q561='Adicional - Op 2'!$A$25,Q561='Adicional - Op 2'!$A$26,Q561='Adicional - Op 2'!$A$27,Q561='Adicional - Op 2'!$A$28,Q561='Adicional - Op 2'!$A$29,Q561='Adicional - Op 2'!$A$30),"B","")</f>
        <v/>
      </c>
      <c r="T561" s="282" t="str">
        <f>IF(OR(Q561='Adicional - Op 2'!$A$31,Q561='Adicional - Op 2'!$A$32,Q561='Adicional - Op 2'!$A$33,Q561='Adicional - Op 2'!$A$34),"C","")</f>
        <v/>
      </c>
      <c r="U561" s="282" t="str">
        <f>IF(OR(Q561='Adicional - Op 2'!$A$35,Q561='Adicional - Op 2'!$A$36,Q561='Adicional - Op 2'!$A$37),"D","")</f>
        <v/>
      </c>
      <c r="V561" s="282" t="str">
        <f>IF(OR(Q561='Adicional - Op 2'!$A$38,Q561='Adicional - Op 2'!$A$39,Q561='Adicional - Op 2'!$A$40,Q561='Adicional - Op 2'!$A$41,Q561='Adicional - Op 2'!$A$42,Q561='Adicional - Op 2'!$A$43),"E","")</f>
        <v/>
      </c>
      <c r="W561" s="282" t="str">
        <f>IF(OR(Q561='Adicional - Op 2'!$A$44,Q561='Adicional - Op 2'!$A$45),"F","")</f>
        <v>F</v>
      </c>
      <c r="X561" s="295" t="str">
        <f t="shared" si="175"/>
        <v>F</v>
      </c>
      <c r="Y561" s="296" t="str">
        <f>IF(P561=X561, "OK", MAL)</f>
        <v>OK</v>
      </c>
      <c r="Z561" s="73">
        <v>5084</v>
      </c>
      <c r="AA561" s="17">
        <v>4615</v>
      </c>
      <c r="AB561" s="17">
        <v>4052</v>
      </c>
      <c r="AC561" s="17">
        <v>3471</v>
      </c>
      <c r="AD561" s="17">
        <v>2926</v>
      </c>
      <c r="AE561" s="20">
        <v>3207</v>
      </c>
      <c r="AF561" s="70" t="str">
        <f t="shared" si="176"/>
        <v>6</v>
      </c>
      <c r="AG561" s="61" t="str">
        <f t="shared" si="177"/>
        <v>7</v>
      </c>
      <c r="AH561" s="61" t="str">
        <f t="shared" si="178"/>
        <v>7</v>
      </c>
      <c r="AI561" s="61" t="str">
        <f t="shared" si="179"/>
        <v>7</v>
      </c>
      <c r="AJ561" s="61" t="str">
        <f t="shared" si="180"/>
        <v>7</v>
      </c>
      <c r="AK561" s="62" t="str">
        <f t="shared" si="181"/>
        <v>7</v>
      </c>
      <c r="AL561" s="77">
        <f t="shared" si="182"/>
        <v>1.0885044462772349</v>
      </c>
      <c r="AM561" s="78">
        <f t="shared" si="183"/>
        <v>1.2443830058431766</v>
      </c>
      <c r="AN561" s="78">
        <f t="shared" si="184"/>
        <v>1.476397281600397</v>
      </c>
      <c r="AO561" s="78">
        <f t="shared" si="185"/>
        <v>1.7227351718503066</v>
      </c>
      <c r="AP561" s="79">
        <f t="shared" si="186"/>
        <v>-0.91280459316755247</v>
      </c>
      <c r="AQ561" s="1" t="str">
        <f t="shared" si="187"/>
        <v>Centro6</v>
      </c>
      <c r="AR561" s="1" t="str">
        <f t="shared" si="188"/>
        <v>Córdoba6</v>
      </c>
      <c r="AS561" s="1" t="str">
        <f t="shared" si="189"/>
        <v>Intermedias</v>
      </c>
      <c r="AT561" s="1" t="str">
        <f t="shared" si="190"/>
        <v>Resto Extra Pampeana</v>
      </c>
      <c r="AU561" s="1" t="str">
        <f t="shared" si="191"/>
        <v>IntermediasResto Extra Pampeana</v>
      </c>
    </row>
    <row r="562" spans="1:47" x14ac:dyDescent="0.25">
      <c r="A562" s="60" t="s">
        <v>625</v>
      </c>
      <c r="B562" s="9" t="s">
        <v>612</v>
      </c>
      <c r="C562" s="9" t="s">
        <v>604</v>
      </c>
      <c r="D562" s="3" t="str">
        <f>VLOOKUP(C562,Regiones!B$4:C$27,2)</f>
        <v>Noreste</v>
      </c>
      <c r="E562" s="10"/>
      <c r="F562" s="10"/>
      <c r="G562" s="10"/>
      <c r="H562" s="44"/>
      <c r="J562" s="10" t="s">
        <v>6</v>
      </c>
      <c r="K562" s="10">
        <v>10</v>
      </c>
      <c r="L562" s="11" t="s">
        <v>6</v>
      </c>
      <c r="M562" s="289">
        <v>10</v>
      </c>
      <c r="N562" s="281" t="str">
        <f t="shared" si="172"/>
        <v>F10</v>
      </c>
      <c r="O562" s="282" t="str">
        <f>VLOOKUP(N562,'Adicional - Op 1'!$A$3:$B$79,2)</f>
        <v>F</v>
      </c>
      <c r="P562" s="293" t="str">
        <f t="shared" si="173"/>
        <v>F</v>
      </c>
      <c r="Q562" s="294" t="str">
        <f t="shared" si="174"/>
        <v>F10</v>
      </c>
      <c r="R562" s="282" t="str">
        <f>IF(OR(Q562='Adicional - Op 2'!$A$6,Q562='Adicional - Op 2'!$A$7, Q562='Adicional - Op 2'!$A$8,Q562='Adicional - Op 2'!$A$9,Q562='Adicional - Op 2'!$A$10,Q562='Adicional - Op 2'!$A$11,Q562='Adicional - Op 2'!$A$12,Q562='Adicional - Op 2'!$A$13,Q562='Adicional - Op 2'!$A$14), "A", "")</f>
        <v/>
      </c>
      <c r="S562" s="282" t="str">
        <f>IF(OR(Q562='Adicional - Op 2'!$A$15,Q562='Adicional - Op 2'!$A$16,Q562='Adicional - Op 2'!$A$17,Q562='Adicional - Op 2'!$A$18,Q562='Adicional - Op 2'!$A$19,Q562='Adicional - Op 2'!$A$20,Q562='Adicional - Op 2'!$A$21,Q562='Adicional - Op 2'!$A$22,Q562='Adicional - Op 2'!$A$23,Q562='Adicional - Op 2'!$A$24,Q562='Adicional - Op 2'!$A$25,Q562='Adicional - Op 2'!$A$26,Q562='Adicional - Op 2'!$A$27,Q562='Adicional - Op 2'!$A$28,Q562='Adicional - Op 2'!$A$29,Q562='Adicional - Op 2'!$A$30),"B","")</f>
        <v/>
      </c>
      <c r="T562" s="282" t="str">
        <f>IF(OR(Q562='Adicional - Op 2'!$A$31,Q562='Adicional - Op 2'!$A$32,Q562='Adicional - Op 2'!$A$33,Q562='Adicional - Op 2'!$A$34),"C","")</f>
        <v/>
      </c>
      <c r="U562" s="282" t="str">
        <f>IF(OR(Q562='Adicional - Op 2'!$A$35,Q562='Adicional - Op 2'!$A$36,Q562='Adicional - Op 2'!$A$37),"D","")</f>
        <v/>
      </c>
      <c r="V562" s="282" t="str">
        <f>IF(OR(Q562='Adicional - Op 2'!$A$38,Q562='Adicional - Op 2'!$A$39,Q562='Adicional - Op 2'!$A$40,Q562='Adicional - Op 2'!$A$41,Q562='Adicional - Op 2'!$A$42,Q562='Adicional - Op 2'!$A$43),"E","")</f>
        <v/>
      </c>
      <c r="W562" s="282" t="str">
        <f>IF(OR(Q562='Adicional - Op 2'!$A$44,Q562='Adicional - Op 2'!$A$45),"F","")</f>
        <v>F</v>
      </c>
      <c r="X562" s="295" t="str">
        <f t="shared" si="175"/>
        <v>F</v>
      </c>
      <c r="Y562" s="296" t="str">
        <f>IF(P562=X562, "OK", MAL)</f>
        <v>OK</v>
      </c>
      <c r="Z562" s="74">
        <v>5065</v>
      </c>
      <c r="AA562" s="12">
        <v>3732</v>
      </c>
      <c r="AB562" s="12">
        <v>2276</v>
      </c>
      <c r="AC562" s="12">
        <v>966</v>
      </c>
      <c r="AD562" s="12">
        <v>653</v>
      </c>
      <c r="AE562" s="13">
        <v>1201</v>
      </c>
      <c r="AF562" s="70" t="str">
        <f t="shared" si="176"/>
        <v>6</v>
      </c>
      <c r="AG562" s="61" t="str">
        <f t="shared" si="177"/>
        <v>7</v>
      </c>
      <c r="AH562" s="61" t="str">
        <f t="shared" si="178"/>
        <v>7</v>
      </c>
      <c r="AI562" s="61" t="str">
        <f t="shared" si="179"/>
        <v>7</v>
      </c>
      <c r="AJ562" s="61" t="str">
        <f t="shared" si="180"/>
        <v>7</v>
      </c>
      <c r="AK562" s="62" t="str">
        <f t="shared" si="181"/>
        <v>7</v>
      </c>
      <c r="AL562" s="77">
        <f t="shared" si="182"/>
        <v>3.4752405275012213</v>
      </c>
      <c r="AM562" s="78">
        <f t="shared" si="183"/>
        <v>4.8130454538201333</v>
      </c>
      <c r="AN562" s="78">
        <f t="shared" si="184"/>
        <v>8.4540441457733237</v>
      </c>
      <c r="AO562" s="78">
        <f t="shared" si="185"/>
        <v>3.9935477635544849</v>
      </c>
      <c r="AP562" s="79">
        <f t="shared" si="186"/>
        <v>-5.9113976317356345</v>
      </c>
      <c r="AQ562" s="1" t="str">
        <f t="shared" si="187"/>
        <v>Noreste6</v>
      </c>
      <c r="AR562" s="1" t="str">
        <f t="shared" si="188"/>
        <v>Misiones6</v>
      </c>
      <c r="AS562" s="1" t="str">
        <f t="shared" si="189"/>
        <v>Intermedias</v>
      </c>
      <c r="AT562" s="1" t="str">
        <f t="shared" si="190"/>
        <v>Resto Extra Pampeana</v>
      </c>
      <c r="AU562" s="1" t="str">
        <f t="shared" si="191"/>
        <v>IntermediasResto Extra Pampeana</v>
      </c>
    </row>
    <row r="563" spans="1:47" x14ac:dyDescent="0.25">
      <c r="A563" s="60" t="s">
        <v>521</v>
      </c>
      <c r="B563" s="9" t="s">
        <v>514</v>
      </c>
      <c r="C563" s="9" t="s">
        <v>506</v>
      </c>
      <c r="D563" s="3" t="str">
        <f>VLOOKUP(C563,Regiones!B$4:C$27,2)</f>
        <v>Noroeste</v>
      </c>
      <c r="E563" s="10"/>
      <c r="F563" s="10"/>
      <c r="G563" s="10"/>
      <c r="H563" s="10" t="s">
        <v>20</v>
      </c>
      <c r="I563" s="10" t="s">
        <v>203</v>
      </c>
      <c r="J563" s="10" t="s">
        <v>4</v>
      </c>
      <c r="K563" s="58"/>
      <c r="L563" s="11" t="s">
        <v>6</v>
      </c>
      <c r="M563" s="289">
        <v>10</v>
      </c>
      <c r="N563" s="281" t="str">
        <f t="shared" si="172"/>
        <v>F10</v>
      </c>
      <c r="O563" s="282" t="str">
        <f>VLOOKUP(N563,'Adicional - Op 1'!$A$3:$B$79,2)</f>
        <v>F</v>
      </c>
      <c r="P563" s="293" t="str">
        <f t="shared" si="173"/>
        <v>F</v>
      </c>
      <c r="Q563" s="294" t="str">
        <f t="shared" si="174"/>
        <v>F10</v>
      </c>
      <c r="R563" s="282" t="str">
        <f>IF(OR(Q563='Adicional - Op 2'!$A$6,Q563='Adicional - Op 2'!$A$7, Q563='Adicional - Op 2'!$A$8,Q563='Adicional - Op 2'!$A$9,Q563='Adicional - Op 2'!$A$10,Q563='Adicional - Op 2'!$A$11,Q563='Adicional - Op 2'!$A$12,Q563='Adicional - Op 2'!$A$13,Q563='Adicional - Op 2'!$A$14), "A", "")</f>
        <v/>
      </c>
      <c r="S563" s="282" t="str">
        <f>IF(OR(Q563='Adicional - Op 2'!$A$15,Q563='Adicional - Op 2'!$A$16,Q563='Adicional - Op 2'!$A$17,Q563='Adicional - Op 2'!$A$18,Q563='Adicional - Op 2'!$A$19,Q563='Adicional - Op 2'!$A$20,Q563='Adicional - Op 2'!$A$21,Q563='Adicional - Op 2'!$A$22,Q563='Adicional - Op 2'!$A$23,Q563='Adicional - Op 2'!$A$24,Q563='Adicional - Op 2'!$A$25,Q563='Adicional - Op 2'!$A$26,Q563='Adicional - Op 2'!$A$27,Q563='Adicional - Op 2'!$A$28,Q563='Adicional - Op 2'!$A$29,Q563='Adicional - Op 2'!$A$30),"B","")</f>
        <v/>
      </c>
      <c r="T563" s="282" t="str">
        <f>IF(OR(Q563='Adicional - Op 2'!$A$31,Q563='Adicional - Op 2'!$A$32,Q563='Adicional - Op 2'!$A$33,Q563='Adicional - Op 2'!$A$34),"C","")</f>
        <v/>
      </c>
      <c r="U563" s="282" t="str">
        <f>IF(OR(Q563='Adicional - Op 2'!$A$35,Q563='Adicional - Op 2'!$A$36,Q563='Adicional - Op 2'!$A$37),"D","")</f>
        <v/>
      </c>
      <c r="V563" s="282" t="str">
        <f>IF(OR(Q563='Adicional - Op 2'!$A$38,Q563='Adicional - Op 2'!$A$39,Q563='Adicional - Op 2'!$A$40,Q563='Adicional - Op 2'!$A$41,Q563='Adicional - Op 2'!$A$42,Q563='Adicional - Op 2'!$A$43),"E","")</f>
        <v/>
      </c>
      <c r="W563" s="282" t="str">
        <f>IF(OR(Q563='Adicional - Op 2'!$A$44,Q563='Adicional - Op 2'!$A$45),"F","")</f>
        <v>F</v>
      </c>
      <c r="X563" s="295" t="str">
        <f t="shared" si="175"/>
        <v>F</v>
      </c>
      <c r="Y563" s="296" t="str">
        <f>IF(P563=X563, "OK", MAL)</f>
        <v>OK</v>
      </c>
      <c r="Z563" s="74">
        <v>5029</v>
      </c>
      <c r="AA563" s="12">
        <v>4749</v>
      </c>
      <c r="AB563" s="12">
        <v>1492</v>
      </c>
      <c r="AC563" s="12">
        <v>1301</v>
      </c>
      <c r="AD563" s="12">
        <v>1281</v>
      </c>
      <c r="AE563" s="13">
        <v>710</v>
      </c>
      <c r="AF563" s="70" t="str">
        <f t="shared" si="176"/>
        <v>6</v>
      </c>
      <c r="AG563" s="61" t="str">
        <f t="shared" si="177"/>
        <v>7</v>
      </c>
      <c r="AH563" s="61" t="str">
        <f t="shared" si="178"/>
        <v>7</v>
      </c>
      <c r="AI563" s="61" t="str">
        <f t="shared" si="179"/>
        <v>7</v>
      </c>
      <c r="AJ563" s="61" t="str">
        <f t="shared" si="180"/>
        <v>7</v>
      </c>
      <c r="AK563" s="62" t="str">
        <f t="shared" si="181"/>
        <v>7</v>
      </c>
      <c r="AL563" s="77">
        <f t="shared" si="182"/>
        <v>0.64285264818090937</v>
      </c>
      <c r="AM563" s="78">
        <f t="shared" si="183"/>
        <v>11.634349643485828</v>
      </c>
      <c r="AN563" s="78">
        <f t="shared" si="184"/>
        <v>1.3056499677946385</v>
      </c>
      <c r="AO563" s="78">
        <f t="shared" si="185"/>
        <v>0.15504183192055149</v>
      </c>
      <c r="AP563" s="79">
        <f t="shared" si="186"/>
        <v>6.0789172190327454</v>
      </c>
      <c r="AQ563" s="1" t="str">
        <f t="shared" si="187"/>
        <v>Noroeste6</v>
      </c>
      <c r="AR563" s="1" t="str">
        <f t="shared" si="188"/>
        <v>Tucumán6</v>
      </c>
      <c r="AS563" s="1" t="str">
        <f t="shared" si="189"/>
        <v>Intermedias</v>
      </c>
      <c r="AT563" s="1" t="str">
        <f t="shared" si="190"/>
        <v>Resto Extra Pampeana</v>
      </c>
      <c r="AU563" s="1" t="str">
        <f t="shared" si="191"/>
        <v>IntermediasResto Extra Pampeana</v>
      </c>
    </row>
    <row r="564" spans="1:47" x14ac:dyDescent="0.25">
      <c r="A564" s="2" t="s">
        <v>154</v>
      </c>
      <c r="B564" s="3" t="s">
        <v>76</v>
      </c>
      <c r="C564" s="3" t="s">
        <v>36</v>
      </c>
      <c r="D564" s="3" t="str">
        <f>VLOOKUP(C564,Regiones!B$4:C$27,2)</f>
        <v>Pampeana</v>
      </c>
      <c r="E564" s="16" t="s">
        <v>2</v>
      </c>
      <c r="F564" s="16"/>
      <c r="G564" s="16"/>
      <c r="H564" s="16" t="s">
        <v>20</v>
      </c>
      <c r="I564" s="16" t="s">
        <v>203</v>
      </c>
      <c r="J564" s="16" t="s">
        <v>4</v>
      </c>
      <c r="K564" s="58"/>
      <c r="L564" s="4" t="s">
        <v>6</v>
      </c>
      <c r="M564" s="289">
        <v>10</v>
      </c>
      <c r="N564" s="281" t="str">
        <f t="shared" si="172"/>
        <v>F10</v>
      </c>
      <c r="O564" s="282" t="str">
        <f>VLOOKUP(N564,'Adicional - Op 1'!$A$3:$B$79,2)</f>
        <v>F</v>
      </c>
      <c r="P564" s="293" t="str">
        <f t="shared" si="173"/>
        <v>F</v>
      </c>
      <c r="Q564" s="294" t="str">
        <f t="shared" si="174"/>
        <v>F10</v>
      </c>
      <c r="R564" s="282" t="str">
        <f>IF(OR(Q564='Adicional - Op 2'!$A$6,Q564='Adicional - Op 2'!$A$7, Q564='Adicional - Op 2'!$A$8,Q564='Adicional - Op 2'!$A$9,Q564='Adicional - Op 2'!$A$10,Q564='Adicional - Op 2'!$A$11,Q564='Adicional - Op 2'!$A$12,Q564='Adicional - Op 2'!$A$13,Q564='Adicional - Op 2'!$A$14), "A", "")</f>
        <v/>
      </c>
      <c r="S564" s="282" t="str">
        <f>IF(OR(Q564='Adicional - Op 2'!$A$15,Q564='Adicional - Op 2'!$A$16,Q564='Adicional - Op 2'!$A$17,Q564='Adicional - Op 2'!$A$18,Q564='Adicional - Op 2'!$A$19,Q564='Adicional - Op 2'!$A$20,Q564='Adicional - Op 2'!$A$21,Q564='Adicional - Op 2'!$A$22,Q564='Adicional - Op 2'!$A$23,Q564='Adicional - Op 2'!$A$24,Q564='Adicional - Op 2'!$A$25,Q564='Adicional - Op 2'!$A$26,Q564='Adicional - Op 2'!$A$27,Q564='Adicional - Op 2'!$A$28,Q564='Adicional - Op 2'!$A$29,Q564='Adicional - Op 2'!$A$30),"B","")</f>
        <v/>
      </c>
      <c r="T564" s="282" t="str">
        <f>IF(OR(Q564='Adicional - Op 2'!$A$31,Q564='Adicional - Op 2'!$A$32,Q564='Adicional - Op 2'!$A$33,Q564='Adicional - Op 2'!$A$34),"C","")</f>
        <v/>
      </c>
      <c r="U564" s="282" t="str">
        <f>IF(OR(Q564='Adicional - Op 2'!$A$35,Q564='Adicional - Op 2'!$A$36,Q564='Adicional - Op 2'!$A$37),"D","")</f>
        <v/>
      </c>
      <c r="V564" s="282" t="str">
        <f>IF(OR(Q564='Adicional - Op 2'!$A$38,Q564='Adicional - Op 2'!$A$39,Q564='Adicional - Op 2'!$A$40,Q564='Adicional - Op 2'!$A$41,Q564='Adicional - Op 2'!$A$42,Q564='Adicional - Op 2'!$A$43),"E","")</f>
        <v/>
      </c>
      <c r="W564" s="282" t="str">
        <f>IF(OR(Q564='Adicional - Op 2'!$A$44,Q564='Adicional - Op 2'!$A$45),"F","")</f>
        <v>F</v>
      </c>
      <c r="X564" s="295" t="str">
        <f t="shared" si="175"/>
        <v>F</v>
      </c>
      <c r="Y564" s="296" t="str">
        <f>IF(P564=X564, "OK", MAL)</f>
        <v>OK</v>
      </c>
      <c r="Z564" s="73">
        <v>5020</v>
      </c>
      <c r="AA564" s="17">
        <v>4896</v>
      </c>
      <c r="AB564" s="17">
        <v>5072</v>
      </c>
      <c r="AC564" s="17">
        <v>4604</v>
      </c>
      <c r="AD564" s="17">
        <v>3924</v>
      </c>
      <c r="AE564" s="20">
        <v>4022</v>
      </c>
      <c r="AF564" s="70" t="str">
        <f t="shared" si="176"/>
        <v>6</v>
      </c>
      <c r="AG564" s="61" t="str">
        <f t="shared" si="177"/>
        <v>7</v>
      </c>
      <c r="AH564" s="61" t="str">
        <f t="shared" si="178"/>
        <v>6</v>
      </c>
      <c r="AI564" s="61" t="str">
        <f t="shared" si="179"/>
        <v>7</v>
      </c>
      <c r="AJ564" s="61" t="str">
        <f t="shared" si="180"/>
        <v>7</v>
      </c>
      <c r="AK564" s="62" t="str">
        <f t="shared" si="181"/>
        <v>7</v>
      </c>
      <c r="AL564" s="77">
        <f t="shared" si="182"/>
        <v>0.28016116617156495</v>
      </c>
      <c r="AM564" s="78">
        <f t="shared" si="183"/>
        <v>-0.33514693384356548</v>
      </c>
      <c r="AN564" s="78">
        <f t="shared" si="184"/>
        <v>0.92097387570489309</v>
      </c>
      <c r="AO564" s="78">
        <f t="shared" si="185"/>
        <v>1.6109780422059456</v>
      </c>
      <c r="AP564" s="79">
        <f t="shared" si="186"/>
        <v>-0.24637349755399945</v>
      </c>
      <c r="AQ564" s="1" t="str">
        <f t="shared" si="187"/>
        <v>Pampeana6</v>
      </c>
      <c r="AR564" s="1" t="str">
        <f t="shared" si="188"/>
        <v>Buenos Aires6</v>
      </c>
      <c r="AS564" s="1" t="str">
        <f t="shared" si="189"/>
        <v>Intermedias</v>
      </c>
      <c r="AT564" s="1" t="str">
        <f t="shared" si="190"/>
        <v>Pampeana</v>
      </c>
      <c r="AU564" s="1" t="str">
        <f t="shared" si="191"/>
        <v>IntermediasPampeana</v>
      </c>
    </row>
    <row r="565" spans="1:47" x14ac:dyDescent="0.25">
      <c r="A565" s="60" t="s">
        <v>240</v>
      </c>
      <c r="B565" s="9" t="s">
        <v>216</v>
      </c>
      <c r="C565" s="9" t="s">
        <v>199</v>
      </c>
      <c r="D565" s="3" t="str">
        <f>VLOOKUP(C565,Regiones!B$4:C$27,2)</f>
        <v>Noreste</v>
      </c>
      <c r="E565" s="10"/>
      <c r="F565" s="10"/>
      <c r="G565" s="10"/>
      <c r="H565" s="10" t="s">
        <v>4</v>
      </c>
      <c r="I565" s="10" t="s">
        <v>203</v>
      </c>
      <c r="J565" s="10" t="s">
        <v>6</v>
      </c>
      <c r="K565" s="58"/>
      <c r="L565" s="11" t="s">
        <v>6</v>
      </c>
      <c r="M565" s="289">
        <v>10</v>
      </c>
      <c r="N565" s="281" t="str">
        <f t="shared" si="172"/>
        <v>F10</v>
      </c>
      <c r="O565" s="282" t="str">
        <f>VLOOKUP(N565,'Adicional - Op 1'!$A$3:$B$79,2)</f>
        <v>F</v>
      </c>
      <c r="P565" s="293" t="str">
        <f t="shared" si="173"/>
        <v>F</v>
      </c>
      <c r="Q565" s="294" t="str">
        <f t="shared" si="174"/>
        <v>F10</v>
      </c>
      <c r="R565" s="282" t="str">
        <f>IF(OR(Q565='Adicional - Op 2'!$A$6,Q565='Adicional - Op 2'!$A$7, Q565='Adicional - Op 2'!$A$8,Q565='Adicional - Op 2'!$A$9,Q565='Adicional - Op 2'!$A$10,Q565='Adicional - Op 2'!$A$11,Q565='Adicional - Op 2'!$A$12,Q565='Adicional - Op 2'!$A$13,Q565='Adicional - Op 2'!$A$14), "A", "")</f>
        <v/>
      </c>
      <c r="S565" s="282" t="str">
        <f>IF(OR(Q565='Adicional - Op 2'!$A$15,Q565='Adicional - Op 2'!$A$16,Q565='Adicional - Op 2'!$A$17,Q565='Adicional - Op 2'!$A$18,Q565='Adicional - Op 2'!$A$19,Q565='Adicional - Op 2'!$A$20,Q565='Adicional - Op 2'!$A$21,Q565='Adicional - Op 2'!$A$22,Q565='Adicional - Op 2'!$A$23,Q565='Adicional - Op 2'!$A$24,Q565='Adicional - Op 2'!$A$25,Q565='Adicional - Op 2'!$A$26,Q565='Adicional - Op 2'!$A$27,Q565='Adicional - Op 2'!$A$28,Q565='Adicional - Op 2'!$A$29,Q565='Adicional - Op 2'!$A$30),"B","")</f>
        <v/>
      </c>
      <c r="T565" s="282" t="str">
        <f>IF(OR(Q565='Adicional - Op 2'!$A$31,Q565='Adicional - Op 2'!$A$32,Q565='Adicional - Op 2'!$A$33,Q565='Adicional - Op 2'!$A$34),"C","")</f>
        <v/>
      </c>
      <c r="U565" s="282" t="str">
        <f>IF(OR(Q565='Adicional - Op 2'!$A$35,Q565='Adicional - Op 2'!$A$36,Q565='Adicional - Op 2'!$A$37),"D","")</f>
        <v/>
      </c>
      <c r="V565" s="282" t="str">
        <f>IF(OR(Q565='Adicional - Op 2'!$A$38,Q565='Adicional - Op 2'!$A$39,Q565='Adicional - Op 2'!$A$40,Q565='Adicional - Op 2'!$A$41,Q565='Adicional - Op 2'!$A$42,Q565='Adicional - Op 2'!$A$43),"E","")</f>
        <v/>
      </c>
      <c r="W565" s="282" t="str">
        <f>IF(OR(Q565='Adicional - Op 2'!$A$44,Q565='Adicional - Op 2'!$A$45),"F","")</f>
        <v>F</v>
      </c>
      <c r="X565" s="295" t="str">
        <f t="shared" si="175"/>
        <v>F</v>
      </c>
      <c r="Y565" s="296" t="str">
        <f>IF(P565=X565, "OK", MAL)</f>
        <v>OK</v>
      </c>
      <c r="Z565" s="74">
        <v>5011</v>
      </c>
      <c r="AA565" s="12">
        <v>4402</v>
      </c>
      <c r="AB565" s="12">
        <v>3016</v>
      </c>
      <c r="AC565" s="12">
        <v>2048</v>
      </c>
      <c r="AD565" s="12">
        <v>1277</v>
      </c>
      <c r="AE565" s="13">
        <v>879</v>
      </c>
      <c r="AF565" s="70" t="str">
        <f t="shared" si="176"/>
        <v>6</v>
      </c>
      <c r="AG565" s="61" t="str">
        <f t="shared" si="177"/>
        <v>7</v>
      </c>
      <c r="AH565" s="61" t="str">
        <f t="shared" si="178"/>
        <v>7</v>
      </c>
      <c r="AI565" s="61" t="str">
        <f t="shared" si="179"/>
        <v>7</v>
      </c>
      <c r="AJ565" s="61" t="str">
        <f t="shared" si="180"/>
        <v>7</v>
      </c>
      <c r="AK565" s="62" t="str">
        <f t="shared" si="181"/>
        <v>7</v>
      </c>
      <c r="AL565" s="77">
        <f t="shared" si="182"/>
        <v>1.4599564686799131</v>
      </c>
      <c r="AM565" s="78">
        <f t="shared" si="183"/>
        <v>3.6597465585347511</v>
      </c>
      <c r="AN565" s="78">
        <f t="shared" si="184"/>
        <v>3.7334188800300816</v>
      </c>
      <c r="AO565" s="78">
        <f t="shared" si="185"/>
        <v>4.8368360337414424</v>
      </c>
      <c r="AP565" s="79">
        <f t="shared" si="186"/>
        <v>3.805461174910385</v>
      </c>
      <c r="AQ565" s="1" t="str">
        <f t="shared" si="187"/>
        <v>Noreste6</v>
      </c>
      <c r="AR565" s="1" t="str">
        <f t="shared" si="188"/>
        <v>Chaco6</v>
      </c>
      <c r="AS565" s="1" t="str">
        <f t="shared" si="189"/>
        <v>Intermedias</v>
      </c>
      <c r="AT565" s="1" t="str">
        <f t="shared" si="190"/>
        <v>Resto Extra Pampeana</v>
      </c>
      <c r="AU565" s="1" t="str">
        <f t="shared" si="191"/>
        <v>IntermediasResto Extra Pampeana</v>
      </c>
    </row>
    <row r="566" spans="1:47" x14ac:dyDescent="0.25">
      <c r="A566" s="60" t="s">
        <v>821</v>
      </c>
      <c r="B566" s="9" t="s">
        <v>413</v>
      </c>
      <c r="C566" s="9" t="s">
        <v>767</v>
      </c>
      <c r="D566" s="3" t="str">
        <f>VLOOKUP(C566,Regiones!B$4:C$27,2)</f>
        <v>Pampeana</v>
      </c>
      <c r="E566" s="10"/>
      <c r="F566" s="10"/>
      <c r="G566" s="10"/>
      <c r="H566" s="10" t="s">
        <v>4</v>
      </c>
      <c r="I566" s="10" t="s">
        <v>203</v>
      </c>
      <c r="J566" s="10" t="s">
        <v>6</v>
      </c>
      <c r="K566" s="58"/>
      <c r="L566" s="11" t="s">
        <v>6</v>
      </c>
      <c r="M566" s="289">
        <v>10</v>
      </c>
      <c r="N566" s="281" t="str">
        <f t="shared" si="172"/>
        <v>F10</v>
      </c>
      <c r="O566" s="282" t="str">
        <f>VLOOKUP(N566,'Adicional - Op 1'!$A$3:$B$79,2)</f>
        <v>F</v>
      </c>
      <c r="P566" s="293" t="str">
        <f t="shared" si="173"/>
        <v>F</v>
      </c>
      <c r="Q566" s="294" t="str">
        <f t="shared" si="174"/>
        <v>F10</v>
      </c>
      <c r="R566" s="282" t="str">
        <f>IF(OR(Q566='Adicional - Op 2'!$A$6,Q566='Adicional - Op 2'!$A$7, Q566='Adicional - Op 2'!$A$8,Q566='Adicional - Op 2'!$A$9,Q566='Adicional - Op 2'!$A$10,Q566='Adicional - Op 2'!$A$11,Q566='Adicional - Op 2'!$A$12,Q566='Adicional - Op 2'!$A$13,Q566='Adicional - Op 2'!$A$14), "A", "")</f>
        <v/>
      </c>
      <c r="S566" s="282" t="str">
        <f>IF(OR(Q566='Adicional - Op 2'!$A$15,Q566='Adicional - Op 2'!$A$16,Q566='Adicional - Op 2'!$A$17,Q566='Adicional - Op 2'!$A$18,Q566='Adicional - Op 2'!$A$19,Q566='Adicional - Op 2'!$A$20,Q566='Adicional - Op 2'!$A$21,Q566='Adicional - Op 2'!$A$22,Q566='Adicional - Op 2'!$A$23,Q566='Adicional - Op 2'!$A$24,Q566='Adicional - Op 2'!$A$25,Q566='Adicional - Op 2'!$A$26,Q566='Adicional - Op 2'!$A$27,Q566='Adicional - Op 2'!$A$28,Q566='Adicional - Op 2'!$A$29,Q566='Adicional - Op 2'!$A$30),"B","")</f>
        <v/>
      </c>
      <c r="T566" s="282" t="str">
        <f>IF(OR(Q566='Adicional - Op 2'!$A$31,Q566='Adicional - Op 2'!$A$32,Q566='Adicional - Op 2'!$A$33,Q566='Adicional - Op 2'!$A$34),"C","")</f>
        <v/>
      </c>
      <c r="U566" s="282" t="str">
        <f>IF(OR(Q566='Adicional - Op 2'!$A$35,Q566='Adicional - Op 2'!$A$36,Q566='Adicional - Op 2'!$A$37),"D","")</f>
        <v/>
      </c>
      <c r="V566" s="282" t="str">
        <f>IF(OR(Q566='Adicional - Op 2'!$A$38,Q566='Adicional - Op 2'!$A$39,Q566='Adicional - Op 2'!$A$40,Q566='Adicional - Op 2'!$A$41,Q566='Adicional - Op 2'!$A$42,Q566='Adicional - Op 2'!$A$43),"E","")</f>
        <v/>
      </c>
      <c r="W566" s="282" t="str">
        <f>IF(OR(Q566='Adicional - Op 2'!$A$44,Q566='Adicional - Op 2'!$A$45),"F","")</f>
        <v>F</v>
      </c>
      <c r="X566" s="295" t="str">
        <f t="shared" si="175"/>
        <v>F</v>
      </c>
      <c r="Y566" s="296" t="str">
        <f>IF(P566=X566, "OK", MAL)</f>
        <v>OK</v>
      </c>
      <c r="Z566" s="74">
        <v>5008</v>
      </c>
      <c r="AA566" s="12">
        <v>4806</v>
      </c>
      <c r="AB566" s="12">
        <v>4310</v>
      </c>
      <c r="AC566" s="12">
        <v>3799</v>
      </c>
      <c r="AD566" s="12">
        <v>3483</v>
      </c>
      <c r="AE566" s="13">
        <v>2935</v>
      </c>
      <c r="AF566" s="70" t="str">
        <f t="shared" si="176"/>
        <v>6</v>
      </c>
      <c r="AG566" s="61" t="str">
        <f t="shared" si="177"/>
        <v>7</v>
      </c>
      <c r="AH566" s="61" t="str">
        <f t="shared" si="178"/>
        <v>7</v>
      </c>
      <c r="AI566" s="61" t="str">
        <f t="shared" si="179"/>
        <v>7</v>
      </c>
      <c r="AJ566" s="61" t="str">
        <f t="shared" si="180"/>
        <v>7</v>
      </c>
      <c r="AK566" s="62" t="str">
        <f t="shared" si="181"/>
        <v>7</v>
      </c>
      <c r="AL566" s="77">
        <f t="shared" si="182"/>
        <v>0.46159335564830362</v>
      </c>
      <c r="AM566" s="78">
        <f t="shared" si="183"/>
        <v>1.0408090991827392</v>
      </c>
      <c r="AN566" s="78">
        <f t="shared" si="184"/>
        <v>1.2022456066544824</v>
      </c>
      <c r="AO566" s="78">
        <f t="shared" si="185"/>
        <v>0.87222069802251179</v>
      </c>
      <c r="AP566" s="79">
        <f t="shared" si="186"/>
        <v>1.7266017653783876</v>
      </c>
      <c r="AQ566" s="1" t="str">
        <f t="shared" si="187"/>
        <v>Pampeana6</v>
      </c>
      <c r="AR566" s="1" t="str">
        <f t="shared" si="188"/>
        <v>Santa Fe6</v>
      </c>
      <c r="AS566" s="1" t="str">
        <f t="shared" si="189"/>
        <v>Intermedias</v>
      </c>
      <c r="AT566" s="1" t="str">
        <f t="shared" si="190"/>
        <v>Pampeana</v>
      </c>
      <c r="AU566" s="1" t="str">
        <f t="shared" si="191"/>
        <v>IntermediasPampeana</v>
      </c>
    </row>
    <row r="567" spans="1:47" x14ac:dyDescent="0.25">
      <c r="A567" s="60" t="s">
        <v>626</v>
      </c>
      <c r="B567" s="9" t="s">
        <v>614</v>
      </c>
      <c r="C567" s="9" t="s">
        <v>604</v>
      </c>
      <c r="D567" s="3" t="str">
        <f>VLOOKUP(C567,Regiones!B$4:C$27,2)</f>
        <v>Noreste</v>
      </c>
      <c r="E567" s="10"/>
      <c r="F567" s="10"/>
      <c r="G567" s="10"/>
      <c r="H567" s="44"/>
      <c r="J567" s="10" t="s">
        <v>6</v>
      </c>
      <c r="K567" s="10">
        <v>10</v>
      </c>
      <c r="L567" s="11" t="s">
        <v>6</v>
      </c>
      <c r="M567" s="289">
        <v>10</v>
      </c>
      <c r="N567" s="281" t="str">
        <f t="shared" si="172"/>
        <v>F10</v>
      </c>
      <c r="O567" s="282" t="str">
        <f>VLOOKUP(N567,'Adicional - Op 1'!$A$3:$B$79,2)</f>
        <v>F</v>
      </c>
      <c r="P567" s="293" t="str">
        <f t="shared" si="173"/>
        <v>F</v>
      </c>
      <c r="Q567" s="294" t="str">
        <f t="shared" si="174"/>
        <v>F10</v>
      </c>
      <c r="R567" s="282" t="str">
        <f>IF(OR(Q567='Adicional - Op 2'!$A$6,Q567='Adicional - Op 2'!$A$7, Q567='Adicional - Op 2'!$A$8,Q567='Adicional - Op 2'!$A$9,Q567='Adicional - Op 2'!$A$10,Q567='Adicional - Op 2'!$A$11,Q567='Adicional - Op 2'!$A$12,Q567='Adicional - Op 2'!$A$13,Q567='Adicional - Op 2'!$A$14), "A", "")</f>
        <v/>
      </c>
      <c r="S567" s="282" t="str">
        <f>IF(OR(Q567='Adicional - Op 2'!$A$15,Q567='Adicional - Op 2'!$A$16,Q567='Adicional - Op 2'!$A$17,Q567='Adicional - Op 2'!$A$18,Q567='Adicional - Op 2'!$A$19,Q567='Adicional - Op 2'!$A$20,Q567='Adicional - Op 2'!$A$21,Q567='Adicional - Op 2'!$A$22,Q567='Adicional - Op 2'!$A$23,Q567='Adicional - Op 2'!$A$24,Q567='Adicional - Op 2'!$A$25,Q567='Adicional - Op 2'!$A$26,Q567='Adicional - Op 2'!$A$27,Q567='Adicional - Op 2'!$A$28,Q567='Adicional - Op 2'!$A$29,Q567='Adicional - Op 2'!$A$30),"B","")</f>
        <v/>
      </c>
      <c r="T567" s="282" t="str">
        <f>IF(OR(Q567='Adicional - Op 2'!$A$31,Q567='Adicional - Op 2'!$A$32,Q567='Adicional - Op 2'!$A$33,Q567='Adicional - Op 2'!$A$34),"C","")</f>
        <v/>
      </c>
      <c r="U567" s="282" t="str">
        <f>IF(OR(Q567='Adicional - Op 2'!$A$35,Q567='Adicional - Op 2'!$A$36,Q567='Adicional - Op 2'!$A$37),"D","")</f>
        <v/>
      </c>
      <c r="V567" s="282" t="str">
        <f>IF(OR(Q567='Adicional - Op 2'!$A$38,Q567='Adicional - Op 2'!$A$39,Q567='Adicional - Op 2'!$A$40,Q567='Adicional - Op 2'!$A$41,Q567='Adicional - Op 2'!$A$42,Q567='Adicional - Op 2'!$A$43),"E","")</f>
        <v/>
      </c>
      <c r="W567" s="282" t="str">
        <f>IF(OR(Q567='Adicional - Op 2'!$A$44,Q567='Adicional - Op 2'!$A$45),"F","")</f>
        <v>F</v>
      </c>
      <c r="X567" s="295" t="str">
        <f t="shared" si="175"/>
        <v>F</v>
      </c>
      <c r="Y567" s="296" t="str">
        <f>IF(P567=X567, "OK", MAL)</f>
        <v>OK</v>
      </c>
      <c r="Z567" s="74">
        <v>4985</v>
      </c>
      <c r="AA567" s="12">
        <v>3924</v>
      </c>
      <c r="AB567" s="12">
        <v>2870</v>
      </c>
      <c r="AC567" s="12">
        <v>1550</v>
      </c>
      <c r="AD567" s="12">
        <v>1114</v>
      </c>
      <c r="AE567" s="13">
        <v>1500</v>
      </c>
      <c r="AF567" s="70" t="str">
        <f t="shared" si="176"/>
        <v>7</v>
      </c>
      <c r="AG567" s="61" t="str">
        <f t="shared" si="177"/>
        <v>7</v>
      </c>
      <c r="AH567" s="61" t="str">
        <f t="shared" si="178"/>
        <v>7</v>
      </c>
      <c r="AI567" s="61" t="str">
        <f t="shared" si="179"/>
        <v>7</v>
      </c>
      <c r="AJ567" s="61" t="str">
        <f t="shared" si="180"/>
        <v>7</v>
      </c>
      <c r="AK567" s="62" t="str">
        <f t="shared" si="181"/>
        <v>7</v>
      </c>
      <c r="AL567" s="77">
        <f t="shared" si="182"/>
        <v>2.7131312647439891</v>
      </c>
      <c r="AM567" s="78">
        <f t="shared" si="183"/>
        <v>3.0180257190337527</v>
      </c>
      <c r="AN567" s="78">
        <f t="shared" si="184"/>
        <v>6.0074024818936484</v>
      </c>
      <c r="AO567" s="78">
        <f t="shared" si="185"/>
        <v>3.3581317741866901</v>
      </c>
      <c r="AP567" s="79">
        <f t="shared" si="186"/>
        <v>-2.9312598046625835</v>
      </c>
      <c r="AQ567" s="1" t="str">
        <f t="shared" si="187"/>
        <v>Noreste7</v>
      </c>
      <c r="AR567" s="1" t="str">
        <f t="shared" si="188"/>
        <v>Misiones7</v>
      </c>
      <c r="AS567" s="1" t="str">
        <f t="shared" si="189"/>
        <v>Pequeñas</v>
      </c>
      <c r="AT567" s="1" t="str">
        <f t="shared" si="190"/>
        <v>Resto Extra Pampeana</v>
      </c>
      <c r="AU567" s="1" t="str">
        <f t="shared" si="191"/>
        <v>Pequeñas</v>
      </c>
    </row>
    <row r="568" spans="1:47" x14ac:dyDescent="0.25">
      <c r="A568" s="60" t="s">
        <v>822</v>
      </c>
      <c r="B568" s="9" t="s">
        <v>413</v>
      </c>
      <c r="C568" s="9" t="s">
        <v>767</v>
      </c>
      <c r="D568" s="3" t="str">
        <f>VLOOKUP(C568,Regiones!B$4:C$27,2)</f>
        <v>Pampeana</v>
      </c>
      <c r="E568" s="10"/>
      <c r="F568" s="10"/>
      <c r="G568" s="10"/>
      <c r="H568" s="10" t="s">
        <v>4</v>
      </c>
      <c r="I568" s="10" t="s">
        <v>203</v>
      </c>
      <c r="J568" s="10" t="s">
        <v>6</v>
      </c>
      <c r="K568" s="58"/>
      <c r="L568" s="11" t="s">
        <v>6</v>
      </c>
      <c r="M568" s="289">
        <v>10</v>
      </c>
      <c r="N568" s="281" t="str">
        <f t="shared" si="172"/>
        <v>F10</v>
      </c>
      <c r="O568" s="282" t="str">
        <f>VLOOKUP(N568,'Adicional - Op 1'!$A$3:$B$79,2)</f>
        <v>F</v>
      </c>
      <c r="P568" s="293" t="str">
        <f t="shared" si="173"/>
        <v>F</v>
      </c>
      <c r="Q568" s="294" t="str">
        <f t="shared" si="174"/>
        <v>F10</v>
      </c>
      <c r="R568" s="282" t="str">
        <f>IF(OR(Q568='Adicional - Op 2'!$A$6,Q568='Adicional - Op 2'!$A$7, Q568='Adicional - Op 2'!$A$8,Q568='Adicional - Op 2'!$A$9,Q568='Adicional - Op 2'!$A$10,Q568='Adicional - Op 2'!$A$11,Q568='Adicional - Op 2'!$A$12,Q568='Adicional - Op 2'!$A$13,Q568='Adicional - Op 2'!$A$14), "A", "")</f>
        <v/>
      </c>
      <c r="S568" s="282" t="str">
        <f>IF(OR(Q568='Adicional - Op 2'!$A$15,Q568='Adicional - Op 2'!$A$16,Q568='Adicional - Op 2'!$A$17,Q568='Adicional - Op 2'!$A$18,Q568='Adicional - Op 2'!$A$19,Q568='Adicional - Op 2'!$A$20,Q568='Adicional - Op 2'!$A$21,Q568='Adicional - Op 2'!$A$22,Q568='Adicional - Op 2'!$A$23,Q568='Adicional - Op 2'!$A$24,Q568='Adicional - Op 2'!$A$25,Q568='Adicional - Op 2'!$A$26,Q568='Adicional - Op 2'!$A$27,Q568='Adicional - Op 2'!$A$28,Q568='Adicional - Op 2'!$A$29,Q568='Adicional - Op 2'!$A$30),"B","")</f>
        <v/>
      </c>
      <c r="T568" s="282" t="str">
        <f>IF(OR(Q568='Adicional - Op 2'!$A$31,Q568='Adicional - Op 2'!$A$32,Q568='Adicional - Op 2'!$A$33,Q568='Adicional - Op 2'!$A$34),"C","")</f>
        <v/>
      </c>
      <c r="U568" s="282" t="str">
        <f>IF(OR(Q568='Adicional - Op 2'!$A$35,Q568='Adicional - Op 2'!$A$36,Q568='Adicional - Op 2'!$A$37),"D","")</f>
        <v/>
      </c>
      <c r="V568" s="282" t="str">
        <f>IF(OR(Q568='Adicional - Op 2'!$A$38,Q568='Adicional - Op 2'!$A$39,Q568='Adicional - Op 2'!$A$40,Q568='Adicional - Op 2'!$A$41,Q568='Adicional - Op 2'!$A$42,Q568='Adicional - Op 2'!$A$43),"E","")</f>
        <v/>
      </c>
      <c r="W568" s="282" t="str">
        <f>IF(OR(Q568='Adicional - Op 2'!$A$44,Q568='Adicional - Op 2'!$A$45),"F","")</f>
        <v>F</v>
      </c>
      <c r="X568" s="295" t="str">
        <f t="shared" si="175"/>
        <v>F</v>
      </c>
      <c r="Y568" s="296" t="str">
        <f>IF(P568=X568, "OK", MAL)</f>
        <v>OK</v>
      </c>
      <c r="Z568" s="74">
        <v>4971</v>
      </c>
      <c r="AA568" s="12">
        <v>4591</v>
      </c>
      <c r="AB568" s="12">
        <v>4164</v>
      </c>
      <c r="AC568" s="12">
        <v>3358</v>
      </c>
      <c r="AD568" s="12">
        <v>2995</v>
      </c>
      <c r="AE568" s="13">
        <v>2661</v>
      </c>
      <c r="AF568" s="70" t="str">
        <f t="shared" si="176"/>
        <v>7</v>
      </c>
      <c r="AG568" s="61" t="str">
        <f t="shared" si="177"/>
        <v>7</v>
      </c>
      <c r="AH568" s="61" t="str">
        <f t="shared" si="178"/>
        <v>7</v>
      </c>
      <c r="AI568" s="61" t="str">
        <f t="shared" si="179"/>
        <v>7</v>
      </c>
      <c r="AJ568" s="61" t="str">
        <f t="shared" si="180"/>
        <v>7</v>
      </c>
      <c r="AK568" s="62" t="str">
        <f t="shared" si="181"/>
        <v>7</v>
      </c>
      <c r="AL568" s="77">
        <f t="shared" si="182"/>
        <v>0.89348881915997358</v>
      </c>
      <c r="AM568" s="78">
        <f t="shared" si="183"/>
        <v>0.93228199199232009</v>
      </c>
      <c r="AN568" s="78">
        <f t="shared" si="184"/>
        <v>2.0581145112737667</v>
      </c>
      <c r="AO568" s="78">
        <f t="shared" si="185"/>
        <v>1.1505821283337627</v>
      </c>
      <c r="AP568" s="79">
        <f t="shared" si="186"/>
        <v>1.1894406438291818</v>
      </c>
      <c r="AQ568" s="1" t="str">
        <f t="shared" si="187"/>
        <v>Pampeana7</v>
      </c>
      <c r="AR568" s="1" t="str">
        <f t="shared" si="188"/>
        <v>Santa Fe7</v>
      </c>
      <c r="AS568" s="1" t="str">
        <f t="shared" si="189"/>
        <v>Pequeñas</v>
      </c>
      <c r="AT568" s="1" t="str">
        <f t="shared" si="190"/>
        <v>Pampeana</v>
      </c>
      <c r="AU568" s="1" t="str">
        <f t="shared" si="191"/>
        <v>Pequeñas</v>
      </c>
    </row>
    <row r="569" spans="1:47" x14ac:dyDescent="0.25">
      <c r="A569" s="60" t="s">
        <v>823</v>
      </c>
      <c r="B569" s="9" t="s">
        <v>780</v>
      </c>
      <c r="C569" s="9" t="s">
        <v>767</v>
      </c>
      <c r="D569" s="3" t="str">
        <f>VLOOKUP(C569,Regiones!B$4:C$27,2)</f>
        <v>Pampeana</v>
      </c>
      <c r="E569" s="10"/>
      <c r="F569" s="10"/>
      <c r="G569" s="10"/>
      <c r="H569" s="10" t="s">
        <v>4</v>
      </c>
      <c r="I569" s="10" t="s">
        <v>203</v>
      </c>
      <c r="J569" s="10" t="s">
        <v>6</v>
      </c>
      <c r="K569" s="58"/>
      <c r="L569" s="11" t="s">
        <v>6</v>
      </c>
      <c r="M569" s="289">
        <v>10</v>
      </c>
      <c r="N569" s="281" t="str">
        <f t="shared" si="172"/>
        <v>F10</v>
      </c>
      <c r="O569" s="282" t="str">
        <f>VLOOKUP(N569,'Adicional - Op 1'!$A$3:$B$79,2)</f>
        <v>F</v>
      </c>
      <c r="P569" s="293" t="str">
        <f t="shared" si="173"/>
        <v>F</v>
      </c>
      <c r="Q569" s="294" t="str">
        <f t="shared" si="174"/>
        <v>F10</v>
      </c>
      <c r="R569" s="282" t="str">
        <f>IF(OR(Q569='Adicional - Op 2'!$A$6,Q569='Adicional - Op 2'!$A$7, Q569='Adicional - Op 2'!$A$8,Q569='Adicional - Op 2'!$A$9,Q569='Adicional - Op 2'!$A$10,Q569='Adicional - Op 2'!$A$11,Q569='Adicional - Op 2'!$A$12,Q569='Adicional - Op 2'!$A$13,Q569='Adicional - Op 2'!$A$14), "A", "")</f>
        <v/>
      </c>
      <c r="S569" s="282" t="str">
        <f>IF(OR(Q569='Adicional - Op 2'!$A$15,Q569='Adicional - Op 2'!$A$16,Q569='Adicional - Op 2'!$A$17,Q569='Adicional - Op 2'!$A$18,Q569='Adicional - Op 2'!$A$19,Q569='Adicional - Op 2'!$A$20,Q569='Adicional - Op 2'!$A$21,Q569='Adicional - Op 2'!$A$22,Q569='Adicional - Op 2'!$A$23,Q569='Adicional - Op 2'!$A$24,Q569='Adicional - Op 2'!$A$25,Q569='Adicional - Op 2'!$A$26,Q569='Adicional - Op 2'!$A$27,Q569='Adicional - Op 2'!$A$28,Q569='Adicional - Op 2'!$A$29,Q569='Adicional - Op 2'!$A$30),"B","")</f>
        <v/>
      </c>
      <c r="T569" s="282" t="str">
        <f>IF(OR(Q569='Adicional - Op 2'!$A$31,Q569='Adicional - Op 2'!$A$32,Q569='Adicional - Op 2'!$A$33,Q569='Adicional - Op 2'!$A$34),"C","")</f>
        <v/>
      </c>
      <c r="U569" s="282" t="str">
        <f>IF(OR(Q569='Adicional - Op 2'!$A$35,Q569='Adicional - Op 2'!$A$36,Q569='Adicional - Op 2'!$A$37),"D","")</f>
        <v/>
      </c>
      <c r="V569" s="282" t="str">
        <f>IF(OR(Q569='Adicional - Op 2'!$A$38,Q569='Adicional - Op 2'!$A$39,Q569='Adicional - Op 2'!$A$40,Q569='Adicional - Op 2'!$A$41,Q569='Adicional - Op 2'!$A$42,Q569='Adicional - Op 2'!$A$43),"E","")</f>
        <v/>
      </c>
      <c r="W569" s="282" t="str">
        <f>IF(OR(Q569='Adicional - Op 2'!$A$44,Q569='Adicional - Op 2'!$A$45),"F","")</f>
        <v>F</v>
      </c>
      <c r="X569" s="295" t="str">
        <f t="shared" si="175"/>
        <v>F</v>
      </c>
      <c r="Y569" s="296" t="str">
        <f>IF(P569=X569, "OK", MAL)</f>
        <v>OK</v>
      </c>
      <c r="Z569" s="74">
        <v>4969</v>
      </c>
      <c r="AA569" s="12">
        <v>4627</v>
      </c>
      <c r="AB569" s="12">
        <v>4083</v>
      </c>
      <c r="AC569" s="12">
        <v>3349</v>
      </c>
      <c r="AD569" s="12">
        <v>2463</v>
      </c>
      <c r="AE569" s="13">
        <v>2242</v>
      </c>
      <c r="AF569" s="70" t="str">
        <f t="shared" si="176"/>
        <v>7</v>
      </c>
      <c r="AG569" s="61" t="str">
        <f t="shared" si="177"/>
        <v>7</v>
      </c>
      <c r="AH569" s="61" t="str">
        <f t="shared" si="178"/>
        <v>7</v>
      </c>
      <c r="AI569" s="61" t="str">
        <f t="shared" si="179"/>
        <v>7</v>
      </c>
      <c r="AJ569" s="61" t="str">
        <f t="shared" si="180"/>
        <v>7</v>
      </c>
      <c r="AK569" s="62" t="str">
        <f t="shared" si="181"/>
        <v>7</v>
      </c>
      <c r="AL569" s="77">
        <f t="shared" si="182"/>
        <v>0.80083962049831725</v>
      </c>
      <c r="AM569" s="78">
        <f t="shared" si="183"/>
        <v>1.1960380021759924</v>
      </c>
      <c r="AN569" s="78">
        <f t="shared" si="184"/>
        <v>1.8943309448777996</v>
      </c>
      <c r="AO569" s="78">
        <f t="shared" si="185"/>
        <v>3.120515067610981</v>
      </c>
      <c r="AP569" s="79">
        <f t="shared" si="186"/>
        <v>0.94455093452274919</v>
      </c>
      <c r="AQ569" s="1" t="str">
        <f t="shared" si="187"/>
        <v>Pampeana7</v>
      </c>
      <c r="AR569" s="1" t="str">
        <f t="shared" si="188"/>
        <v>Santa Fe7</v>
      </c>
      <c r="AS569" s="1" t="str">
        <f t="shared" si="189"/>
        <v>Pequeñas</v>
      </c>
      <c r="AT569" s="1" t="str">
        <f t="shared" si="190"/>
        <v>Pampeana</v>
      </c>
      <c r="AU569" s="1" t="str">
        <f t="shared" si="191"/>
        <v>Pequeñas</v>
      </c>
    </row>
    <row r="570" spans="1:47" x14ac:dyDescent="0.25">
      <c r="A570" s="60" t="s">
        <v>824</v>
      </c>
      <c r="B570" s="9" t="s">
        <v>780</v>
      </c>
      <c r="C570" s="9" t="s">
        <v>767</v>
      </c>
      <c r="D570" s="3" t="str">
        <f>VLOOKUP(C570,Regiones!B$4:C$27,2)</f>
        <v>Pampeana</v>
      </c>
      <c r="E570" s="10"/>
      <c r="F570" s="10"/>
      <c r="G570" s="10"/>
      <c r="H570" s="10" t="s">
        <v>4</v>
      </c>
      <c r="I570" s="10" t="s">
        <v>203</v>
      </c>
      <c r="J570" s="10" t="s">
        <v>6</v>
      </c>
      <c r="K570" s="58"/>
      <c r="L570" s="11" t="s">
        <v>6</v>
      </c>
      <c r="M570" s="289">
        <v>10</v>
      </c>
      <c r="N570" s="281" t="str">
        <f t="shared" si="172"/>
        <v>F10</v>
      </c>
      <c r="O570" s="282" t="str">
        <f>VLOOKUP(N570,'Adicional - Op 1'!$A$3:$B$79,2)</f>
        <v>F</v>
      </c>
      <c r="P570" s="293" t="str">
        <f t="shared" si="173"/>
        <v>F</v>
      </c>
      <c r="Q570" s="294" t="str">
        <f t="shared" si="174"/>
        <v>F10</v>
      </c>
      <c r="R570" s="282" t="str">
        <f>IF(OR(Q570='Adicional - Op 2'!$A$6,Q570='Adicional - Op 2'!$A$7, Q570='Adicional - Op 2'!$A$8,Q570='Adicional - Op 2'!$A$9,Q570='Adicional - Op 2'!$A$10,Q570='Adicional - Op 2'!$A$11,Q570='Adicional - Op 2'!$A$12,Q570='Adicional - Op 2'!$A$13,Q570='Adicional - Op 2'!$A$14), "A", "")</f>
        <v/>
      </c>
      <c r="S570" s="282" t="str">
        <f>IF(OR(Q570='Adicional - Op 2'!$A$15,Q570='Adicional - Op 2'!$A$16,Q570='Adicional - Op 2'!$A$17,Q570='Adicional - Op 2'!$A$18,Q570='Adicional - Op 2'!$A$19,Q570='Adicional - Op 2'!$A$20,Q570='Adicional - Op 2'!$A$21,Q570='Adicional - Op 2'!$A$22,Q570='Adicional - Op 2'!$A$23,Q570='Adicional - Op 2'!$A$24,Q570='Adicional - Op 2'!$A$25,Q570='Adicional - Op 2'!$A$26,Q570='Adicional - Op 2'!$A$27,Q570='Adicional - Op 2'!$A$28,Q570='Adicional - Op 2'!$A$29,Q570='Adicional - Op 2'!$A$30),"B","")</f>
        <v/>
      </c>
      <c r="T570" s="282" t="str">
        <f>IF(OR(Q570='Adicional - Op 2'!$A$31,Q570='Adicional - Op 2'!$A$32,Q570='Adicional - Op 2'!$A$33,Q570='Adicional - Op 2'!$A$34),"C","")</f>
        <v/>
      </c>
      <c r="U570" s="282" t="str">
        <f>IF(OR(Q570='Adicional - Op 2'!$A$35,Q570='Adicional - Op 2'!$A$36,Q570='Adicional - Op 2'!$A$37),"D","")</f>
        <v/>
      </c>
      <c r="V570" s="282" t="str">
        <f>IF(OR(Q570='Adicional - Op 2'!$A$38,Q570='Adicional - Op 2'!$A$39,Q570='Adicional - Op 2'!$A$40,Q570='Adicional - Op 2'!$A$41,Q570='Adicional - Op 2'!$A$42,Q570='Adicional - Op 2'!$A$43),"E","")</f>
        <v/>
      </c>
      <c r="W570" s="282" t="str">
        <f>IF(OR(Q570='Adicional - Op 2'!$A$44,Q570='Adicional - Op 2'!$A$45),"F","")</f>
        <v>F</v>
      </c>
      <c r="X570" s="295" t="str">
        <f t="shared" si="175"/>
        <v>F</v>
      </c>
      <c r="Y570" s="296" t="str">
        <f>IF(P570=X570, "OK", MAL)</f>
        <v>OK</v>
      </c>
      <c r="Z570" s="74">
        <v>4966</v>
      </c>
      <c r="AA570" s="12">
        <v>4390</v>
      </c>
      <c r="AB570" s="12">
        <v>3914</v>
      </c>
      <c r="AC570" s="12">
        <v>1792</v>
      </c>
      <c r="AD570" s="12">
        <v>2887</v>
      </c>
      <c r="AE570" s="13">
        <v>2286</v>
      </c>
      <c r="AF570" s="70" t="str">
        <f t="shared" si="176"/>
        <v>7</v>
      </c>
      <c r="AG570" s="61" t="str">
        <f t="shared" si="177"/>
        <v>7</v>
      </c>
      <c r="AH570" s="61" t="str">
        <f t="shared" si="178"/>
        <v>7</v>
      </c>
      <c r="AI570" s="61" t="str">
        <f t="shared" si="179"/>
        <v>7</v>
      </c>
      <c r="AJ570" s="61" t="str">
        <f t="shared" si="180"/>
        <v>7</v>
      </c>
      <c r="AK570" s="62" t="str">
        <f t="shared" si="181"/>
        <v>7</v>
      </c>
      <c r="AL570" s="77">
        <f t="shared" si="182"/>
        <v>1.3885844975595261</v>
      </c>
      <c r="AM570" s="78">
        <f t="shared" si="183"/>
        <v>1.0969361869946843</v>
      </c>
      <c r="AN570" s="78">
        <f t="shared" si="184"/>
        <v>7.6785142565943127</v>
      </c>
      <c r="AO570" s="78">
        <f t="shared" si="185"/>
        <v>-4.6569321383909763</v>
      </c>
      <c r="AP570" s="79">
        <f t="shared" si="186"/>
        <v>2.3615976707608421</v>
      </c>
      <c r="AQ570" s="1" t="str">
        <f t="shared" si="187"/>
        <v>Pampeana7</v>
      </c>
      <c r="AR570" s="1" t="str">
        <f t="shared" si="188"/>
        <v>Santa Fe7</v>
      </c>
      <c r="AS570" s="1" t="str">
        <f t="shared" si="189"/>
        <v>Pequeñas</v>
      </c>
      <c r="AT570" s="1" t="str">
        <f t="shared" si="190"/>
        <v>Pampeana</v>
      </c>
      <c r="AU570" s="1" t="str">
        <f t="shared" si="191"/>
        <v>Pequeñas</v>
      </c>
    </row>
    <row r="571" spans="1:47" x14ac:dyDescent="0.25">
      <c r="A571" s="5" t="s">
        <v>590</v>
      </c>
      <c r="B571" s="6" t="s">
        <v>116</v>
      </c>
      <c r="C571" s="6" t="s">
        <v>582</v>
      </c>
      <c r="D571" s="3" t="str">
        <f>VLOOKUP(C571,Regiones!B$4:C$27,2)</f>
        <v>Cuyo</v>
      </c>
      <c r="E571" s="16"/>
      <c r="F571" s="16"/>
      <c r="G571" s="16"/>
      <c r="H571" s="16" t="s">
        <v>4</v>
      </c>
      <c r="I571" s="16" t="s">
        <v>203</v>
      </c>
      <c r="J571" s="16" t="s">
        <v>6</v>
      </c>
      <c r="K571" s="58"/>
      <c r="L571" s="4" t="s">
        <v>6</v>
      </c>
      <c r="M571" s="289">
        <v>10</v>
      </c>
      <c r="N571" s="281" t="str">
        <f t="shared" si="172"/>
        <v>F10</v>
      </c>
      <c r="O571" s="282" t="str">
        <f>VLOOKUP(N571,'Adicional - Op 1'!$A$3:$B$79,2)</f>
        <v>F</v>
      </c>
      <c r="P571" s="293" t="str">
        <f t="shared" si="173"/>
        <v>F</v>
      </c>
      <c r="Q571" s="294" t="str">
        <f t="shared" si="174"/>
        <v>F10</v>
      </c>
      <c r="R571" s="282" t="str">
        <f>IF(OR(Q571='Adicional - Op 2'!$A$6,Q571='Adicional - Op 2'!$A$7, Q571='Adicional - Op 2'!$A$8,Q571='Adicional - Op 2'!$A$9,Q571='Adicional - Op 2'!$A$10,Q571='Adicional - Op 2'!$A$11,Q571='Adicional - Op 2'!$A$12,Q571='Adicional - Op 2'!$A$13,Q571='Adicional - Op 2'!$A$14), "A", "")</f>
        <v/>
      </c>
      <c r="S571" s="282" t="str">
        <f>IF(OR(Q571='Adicional - Op 2'!$A$15,Q571='Adicional - Op 2'!$A$16,Q571='Adicional - Op 2'!$A$17,Q571='Adicional - Op 2'!$A$18,Q571='Adicional - Op 2'!$A$19,Q571='Adicional - Op 2'!$A$20,Q571='Adicional - Op 2'!$A$21,Q571='Adicional - Op 2'!$A$22,Q571='Adicional - Op 2'!$A$23,Q571='Adicional - Op 2'!$A$24,Q571='Adicional - Op 2'!$A$25,Q571='Adicional - Op 2'!$A$26,Q571='Adicional - Op 2'!$A$27,Q571='Adicional - Op 2'!$A$28,Q571='Adicional - Op 2'!$A$29,Q571='Adicional - Op 2'!$A$30),"B","")</f>
        <v/>
      </c>
      <c r="T571" s="282" t="str">
        <f>IF(OR(Q571='Adicional - Op 2'!$A$31,Q571='Adicional - Op 2'!$A$32,Q571='Adicional - Op 2'!$A$33,Q571='Adicional - Op 2'!$A$34),"C","")</f>
        <v/>
      </c>
      <c r="U571" s="282" t="str">
        <f>IF(OR(Q571='Adicional - Op 2'!$A$35,Q571='Adicional - Op 2'!$A$36,Q571='Adicional - Op 2'!$A$37),"D","")</f>
        <v/>
      </c>
      <c r="V571" s="282" t="str">
        <f>IF(OR(Q571='Adicional - Op 2'!$A$38,Q571='Adicional - Op 2'!$A$39,Q571='Adicional - Op 2'!$A$40,Q571='Adicional - Op 2'!$A$41,Q571='Adicional - Op 2'!$A$42,Q571='Adicional - Op 2'!$A$43),"E","")</f>
        <v/>
      </c>
      <c r="W571" s="282" t="str">
        <f>IF(OR(Q571='Adicional - Op 2'!$A$44,Q571='Adicional - Op 2'!$A$45),"F","")</f>
        <v>F</v>
      </c>
      <c r="X571" s="295" t="str">
        <f t="shared" si="175"/>
        <v>F</v>
      </c>
      <c r="Y571" s="296" t="str">
        <f>IF(P571=X571, "OK", MAL)</f>
        <v>OK</v>
      </c>
      <c r="Z571" s="73">
        <v>4939</v>
      </c>
      <c r="AA571" s="17">
        <v>4562</v>
      </c>
      <c r="AB571" s="17">
        <v>3974</v>
      </c>
      <c r="AC571" s="17">
        <v>3331</v>
      </c>
      <c r="AD571" s="17">
        <v>2723</v>
      </c>
      <c r="AE571" s="20">
        <v>2941</v>
      </c>
      <c r="AF571" s="70" t="str">
        <f t="shared" si="176"/>
        <v>7</v>
      </c>
      <c r="AG571" s="61" t="str">
        <f t="shared" si="177"/>
        <v>7</v>
      </c>
      <c r="AH571" s="61" t="str">
        <f t="shared" si="178"/>
        <v>7</v>
      </c>
      <c r="AI571" s="61" t="str">
        <f t="shared" si="179"/>
        <v>7</v>
      </c>
      <c r="AJ571" s="61" t="str">
        <f t="shared" si="180"/>
        <v>7</v>
      </c>
      <c r="AK571" s="62" t="str">
        <f t="shared" si="181"/>
        <v>7</v>
      </c>
      <c r="AL571" s="77">
        <f t="shared" si="182"/>
        <v>0.89211870674421667</v>
      </c>
      <c r="AM571" s="78">
        <f t="shared" si="183"/>
        <v>1.3203129745264175</v>
      </c>
      <c r="AN571" s="78">
        <f t="shared" si="184"/>
        <v>1.6854532088725875</v>
      </c>
      <c r="AO571" s="78">
        <f t="shared" si="185"/>
        <v>2.0358294315027372</v>
      </c>
      <c r="AP571" s="79">
        <f t="shared" si="186"/>
        <v>-0.76719636817665615</v>
      </c>
      <c r="AQ571" s="1" t="str">
        <f t="shared" si="187"/>
        <v>Cuyo7</v>
      </c>
      <c r="AR571" s="1" t="str">
        <f t="shared" si="188"/>
        <v>Mendoza7</v>
      </c>
      <c r="AS571" s="1" t="str">
        <f t="shared" si="189"/>
        <v>Pequeñas</v>
      </c>
      <c r="AT571" s="1" t="str">
        <f t="shared" si="190"/>
        <v>Resto Extra Pampeana</v>
      </c>
      <c r="AU571" s="1" t="str">
        <f t="shared" si="191"/>
        <v>Pequeñas</v>
      </c>
    </row>
    <row r="572" spans="1:47" x14ac:dyDescent="0.25">
      <c r="A572" s="60" t="s">
        <v>825</v>
      </c>
      <c r="B572" s="9" t="s">
        <v>777</v>
      </c>
      <c r="C572" s="9" t="s">
        <v>767</v>
      </c>
      <c r="D572" s="3" t="str">
        <f>VLOOKUP(C572,Regiones!B$4:C$27,2)</f>
        <v>Pampeana</v>
      </c>
      <c r="E572" s="10"/>
      <c r="F572" s="10"/>
      <c r="G572" s="10"/>
      <c r="H572" s="10" t="s">
        <v>4</v>
      </c>
      <c r="I572" s="10" t="s">
        <v>203</v>
      </c>
      <c r="J572" s="10" t="s">
        <v>6</v>
      </c>
      <c r="K572" s="58"/>
      <c r="L572" s="11" t="s">
        <v>6</v>
      </c>
      <c r="M572" s="289">
        <v>10</v>
      </c>
      <c r="N572" s="281" t="str">
        <f t="shared" si="172"/>
        <v>F10</v>
      </c>
      <c r="O572" s="282" t="str">
        <f>VLOOKUP(N572,'Adicional - Op 1'!$A$3:$B$79,2)</f>
        <v>F</v>
      </c>
      <c r="P572" s="293" t="str">
        <f t="shared" si="173"/>
        <v>F</v>
      </c>
      <c r="Q572" s="294" t="str">
        <f t="shared" si="174"/>
        <v>F10</v>
      </c>
      <c r="R572" s="282" t="str">
        <f>IF(OR(Q572='Adicional - Op 2'!$A$6,Q572='Adicional - Op 2'!$A$7, Q572='Adicional - Op 2'!$A$8,Q572='Adicional - Op 2'!$A$9,Q572='Adicional - Op 2'!$A$10,Q572='Adicional - Op 2'!$A$11,Q572='Adicional - Op 2'!$A$12,Q572='Adicional - Op 2'!$A$13,Q572='Adicional - Op 2'!$A$14), "A", "")</f>
        <v/>
      </c>
      <c r="S572" s="282" t="str">
        <f>IF(OR(Q572='Adicional - Op 2'!$A$15,Q572='Adicional - Op 2'!$A$16,Q572='Adicional - Op 2'!$A$17,Q572='Adicional - Op 2'!$A$18,Q572='Adicional - Op 2'!$A$19,Q572='Adicional - Op 2'!$A$20,Q572='Adicional - Op 2'!$A$21,Q572='Adicional - Op 2'!$A$22,Q572='Adicional - Op 2'!$A$23,Q572='Adicional - Op 2'!$A$24,Q572='Adicional - Op 2'!$A$25,Q572='Adicional - Op 2'!$A$26,Q572='Adicional - Op 2'!$A$27,Q572='Adicional - Op 2'!$A$28,Q572='Adicional - Op 2'!$A$29,Q572='Adicional - Op 2'!$A$30),"B","")</f>
        <v/>
      </c>
      <c r="T572" s="282" t="str">
        <f>IF(OR(Q572='Adicional - Op 2'!$A$31,Q572='Adicional - Op 2'!$A$32,Q572='Adicional - Op 2'!$A$33,Q572='Adicional - Op 2'!$A$34),"C","")</f>
        <v/>
      </c>
      <c r="U572" s="282" t="str">
        <f>IF(OR(Q572='Adicional - Op 2'!$A$35,Q572='Adicional - Op 2'!$A$36,Q572='Adicional - Op 2'!$A$37),"D","")</f>
        <v/>
      </c>
      <c r="V572" s="282" t="str">
        <f>IF(OR(Q572='Adicional - Op 2'!$A$38,Q572='Adicional - Op 2'!$A$39,Q572='Adicional - Op 2'!$A$40,Q572='Adicional - Op 2'!$A$41,Q572='Adicional - Op 2'!$A$42,Q572='Adicional - Op 2'!$A$43),"E","")</f>
        <v/>
      </c>
      <c r="W572" s="282" t="str">
        <f>IF(OR(Q572='Adicional - Op 2'!$A$44,Q572='Adicional - Op 2'!$A$45),"F","")</f>
        <v>F</v>
      </c>
      <c r="X572" s="295" t="str">
        <f t="shared" si="175"/>
        <v>F</v>
      </c>
      <c r="Y572" s="296" t="str">
        <f>IF(P572=X572, "OK", MAL)</f>
        <v>OK</v>
      </c>
      <c r="Z572" s="74">
        <v>4939</v>
      </c>
      <c r="AA572" s="12">
        <v>4525</v>
      </c>
      <c r="AB572" s="12">
        <v>4011</v>
      </c>
      <c r="AC572" s="12">
        <v>3228</v>
      </c>
      <c r="AD572" s="12">
        <v>2625</v>
      </c>
      <c r="AE572" s="13">
        <v>2302</v>
      </c>
      <c r="AF572" s="70" t="str">
        <f t="shared" si="176"/>
        <v>7</v>
      </c>
      <c r="AG572" s="61" t="str">
        <f t="shared" si="177"/>
        <v>7</v>
      </c>
      <c r="AH572" s="61" t="str">
        <f t="shared" si="178"/>
        <v>7</v>
      </c>
      <c r="AI572" s="61" t="str">
        <f t="shared" si="179"/>
        <v>7</v>
      </c>
      <c r="AJ572" s="61" t="str">
        <f t="shared" si="180"/>
        <v>7</v>
      </c>
      <c r="AK572" s="62" t="str">
        <f t="shared" si="181"/>
        <v>7</v>
      </c>
      <c r="AL572" s="77">
        <f t="shared" si="182"/>
        <v>0.98406434503864015</v>
      </c>
      <c r="AM572" s="78">
        <f t="shared" si="183"/>
        <v>1.1527627955826092</v>
      </c>
      <c r="AN572" s="78">
        <f t="shared" si="184"/>
        <v>2.0779022144865893</v>
      </c>
      <c r="AO572" s="78">
        <f t="shared" si="185"/>
        <v>2.0893460387008611</v>
      </c>
      <c r="AP572" s="79">
        <f t="shared" si="186"/>
        <v>1.3216838945395928</v>
      </c>
      <c r="AQ572" s="1" t="str">
        <f t="shared" si="187"/>
        <v>Pampeana7</v>
      </c>
      <c r="AR572" s="1" t="str">
        <f t="shared" si="188"/>
        <v>Santa Fe7</v>
      </c>
      <c r="AS572" s="1" t="str">
        <f t="shared" si="189"/>
        <v>Pequeñas</v>
      </c>
      <c r="AT572" s="1" t="str">
        <f t="shared" si="190"/>
        <v>Pampeana</v>
      </c>
      <c r="AU572" s="1" t="str">
        <f t="shared" si="191"/>
        <v>Pequeñas</v>
      </c>
    </row>
    <row r="573" spans="1:47" x14ac:dyDescent="0.25">
      <c r="A573" s="5" t="s">
        <v>1221</v>
      </c>
      <c r="B573" s="6" t="s">
        <v>571</v>
      </c>
      <c r="C573" s="6" t="s">
        <v>563</v>
      </c>
      <c r="D573" s="3" t="str">
        <f>VLOOKUP(C573,Regiones!B$4:C$27,2)</f>
        <v>Centro</v>
      </c>
      <c r="E573" s="16" t="s">
        <v>2</v>
      </c>
      <c r="F573" s="16"/>
      <c r="G573" s="16"/>
      <c r="H573" s="16" t="s">
        <v>4</v>
      </c>
      <c r="I573" s="16" t="s">
        <v>13</v>
      </c>
      <c r="J573" s="16" t="s">
        <v>6</v>
      </c>
      <c r="K573" s="58"/>
      <c r="L573" s="4" t="s">
        <v>200</v>
      </c>
      <c r="M573" s="289">
        <v>10</v>
      </c>
      <c r="N573" s="281" t="str">
        <f t="shared" si="172"/>
        <v>D10</v>
      </c>
      <c r="O573" s="282" t="str">
        <f>VLOOKUP(N573,'Adicional - Op 1'!$A$3:$B$79,2)</f>
        <v>D</v>
      </c>
      <c r="P573" s="293" t="str">
        <f t="shared" si="173"/>
        <v>D</v>
      </c>
      <c r="Q573" s="294" t="str">
        <f t="shared" si="174"/>
        <v>D10</v>
      </c>
      <c r="R573" s="282" t="str">
        <f>IF(OR(Q573='Adicional - Op 2'!$A$6,Q573='Adicional - Op 2'!$A$7, Q573='Adicional - Op 2'!$A$8,Q573='Adicional - Op 2'!$A$9,Q573='Adicional - Op 2'!$A$10,Q573='Adicional - Op 2'!$A$11,Q573='Adicional - Op 2'!$A$12,Q573='Adicional - Op 2'!$A$13,Q573='Adicional - Op 2'!$A$14), "A", "")</f>
        <v/>
      </c>
      <c r="S573" s="282" t="str">
        <f>IF(OR(Q573='Adicional - Op 2'!$A$15,Q573='Adicional - Op 2'!$A$16,Q573='Adicional - Op 2'!$A$17,Q573='Adicional - Op 2'!$A$18,Q573='Adicional - Op 2'!$A$19,Q573='Adicional - Op 2'!$A$20,Q573='Adicional - Op 2'!$A$21,Q573='Adicional - Op 2'!$A$22,Q573='Adicional - Op 2'!$A$23,Q573='Adicional - Op 2'!$A$24,Q573='Adicional - Op 2'!$A$25,Q573='Adicional - Op 2'!$A$26,Q573='Adicional - Op 2'!$A$27,Q573='Adicional - Op 2'!$A$28,Q573='Adicional - Op 2'!$A$29,Q573='Adicional - Op 2'!$A$30),"B","")</f>
        <v/>
      </c>
      <c r="T573" s="282" t="str">
        <f>IF(OR(Q573='Adicional - Op 2'!$A$31,Q573='Adicional - Op 2'!$A$32,Q573='Adicional - Op 2'!$A$33,Q573='Adicional - Op 2'!$A$34),"C","")</f>
        <v/>
      </c>
      <c r="U573" s="282" t="str">
        <f>IF(OR(Q573='Adicional - Op 2'!$A$35,Q573='Adicional - Op 2'!$A$36,Q573='Adicional - Op 2'!$A$37),"D","")</f>
        <v>D</v>
      </c>
      <c r="V573" s="282" t="str">
        <f>IF(OR(Q573='Adicional - Op 2'!$A$38,Q573='Adicional - Op 2'!$A$39,Q573='Adicional - Op 2'!$A$40,Q573='Adicional - Op 2'!$A$41,Q573='Adicional - Op 2'!$A$42,Q573='Adicional - Op 2'!$A$43),"E","")</f>
        <v/>
      </c>
      <c r="W573" s="282" t="str">
        <f>IF(OR(Q573='Adicional - Op 2'!$A$44,Q573='Adicional - Op 2'!$A$45),"F","")</f>
        <v/>
      </c>
      <c r="X573" s="295" t="str">
        <f t="shared" si="175"/>
        <v>D</v>
      </c>
      <c r="Y573" s="296" t="str">
        <f>IF(P573=X573, "OK", MAL)</f>
        <v>OK</v>
      </c>
      <c r="Z573" s="73">
        <v>4931</v>
      </c>
      <c r="AA573" s="17">
        <v>4713</v>
      </c>
      <c r="AB573" s="17">
        <v>3695</v>
      </c>
      <c r="AC573" s="17">
        <v>2611</v>
      </c>
      <c r="AD573" s="17">
        <v>2393</v>
      </c>
      <c r="AE573" s="20">
        <v>2295</v>
      </c>
      <c r="AF573" s="70" t="str">
        <f t="shared" si="176"/>
        <v>7</v>
      </c>
      <c r="AG573" s="61" t="str">
        <f t="shared" si="177"/>
        <v>7</v>
      </c>
      <c r="AH573" s="61" t="str">
        <f t="shared" si="178"/>
        <v>7</v>
      </c>
      <c r="AI573" s="61" t="str">
        <f t="shared" si="179"/>
        <v>7</v>
      </c>
      <c r="AJ573" s="61" t="str">
        <f t="shared" si="180"/>
        <v>7</v>
      </c>
      <c r="AK573" s="62" t="str">
        <f t="shared" si="181"/>
        <v>7</v>
      </c>
      <c r="AL573" s="77">
        <f t="shared" si="182"/>
        <v>0.5070660300755353</v>
      </c>
      <c r="AM573" s="78">
        <f t="shared" si="183"/>
        <v>2.3401177359210528</v>
      </c>
      <c r="AN573" s="78">
        <f t="shared" si="184"/>
        <v>3.3429893418896217</v>
      </c>
      <c r="AO573" s="78">
        <f t="shared" si="185"/>
        <v>0.87566653144986528</v>
      </c>
      <c r="AP573" s="79">
        <f t="shared" si="186"/>
        <v>0.41902511963023026</v>
      </c>
      <c r="AQ573" s="1" t="str">
        <f t="shared" si="187"/>
        <v>Centro7</v>
      </c>
      <c r="AR573" s="1" t="str">
        <f t="shared" si="188"/>
        <v>La Rioja7</v>
      </c>
      <c r="AS573" s="1" t="str">
        <f t="shared" si="189"/>
        <v>Pequeñas</v>
      </c>
      <c r="AT573" s="1" t="str">
        <f t="shared" si="190"/>
        <v>Resto Extra Pampeana</v>
      </c>
      <c r="AU573" s="1" t="str">
        <f t="shared" si="191"/>
        <v>Pequeñas</v>
      </c>
    </row>
    <row r="574" spans="1:47" x14ac:dyDescent="0.25">
      <c r="A574" s="60" t="s">
        <v>649</v>
      </c>
      <c r="B574" s="9" t="s">
        <v>649</v>
      </c>
      <c r="C574" s="9" t="s">
        <v>639</v>
      </c>
      <c r="D574" s="3" t="str">
        <f>VLOOKUP(C574,Regiones!B$4:C$27,2)</f>
        <v>Comahue</v>
      </c>
      <c r="E574" s="10"/>
      <c r="F574" s="10"/>
      <c r="G574" s="10" t="s">
        <v>4</v>
      </c>
      <c r="H574" s="10"/>
      <c r="I574" s="10" t="s">
        <v>203</v>
      </c>
      <c r="J574" s="10" t="s">
        <v>6</v>
      </c>
      <c r="K574" s="58"/>
      <c r="L574" s="11" t="s">
        <v>6</v>
      </c>
      <c r="M574" s="289">
        <v>10</v>
      </c>
      <c r="N574" s="281" t="str">
        <f t="shared" si="172"/>
        <v>F10</v>
      </c>
      <c r="O574" s="282" t="str">
        <f>VLOOKUP(N574,'Adicional - Op 1'!$A$3:$B$79,2)</f>
        <v>F</v>
      </c>
      <c r="P574" s="293" t="str">
        <f t="shared" si="173"/>
        <v>F</v>
      </c>
      <c r="Q574" s="294" t="str">
        <f t="shared" si="174"/>
        <v>F10</v>
      </c>
      <c r="R574" s="282" t="str">
        <f>IF(OR(Q574='Adicional - Op 2'!$A$6,Q574='Adicional - Op 2'!$A$7, Q574='Adicional - Op 2'!$A$8,Q574='Adicional - Op 2'!$A$9,Q574='Adicional - Op 2'!$A$10,Q574='Adicional - Op 2'!$A$11,Q574='Adicional - Op 2'!$A$12,Q574='Adicional - Op 2'!$A$13,Q574='Adicional - Op 2'!$A$14), "A", "")</f>
        <v/>
      </c>
      <c r="S574" s="282" t="str">
        <f>IF(OR(Q574='Adicional - Op 2'!$A$15,Q574='Adicional - Op 2'!$A$16,Q574='Adicional - Op 2'!$A$17,Q574='Adicional - Op 2'!$A$18,Q574='Adicional - Op 2'!$A$19,Q574='Adicional - Op 2'!$A$20,Q574='Adicional - Op 2'!$A$21,Q574='Adicional - Op 2'!$A$22,Q574='Adicional - Op 2'!$A$23,Q574='Adicional - Op 2'!$A$24,Q574='Adicional - Op 2'!$A$25,Q574='Adicional - Op 2'!$A$26,Q574='Adicional - Op 2'!$A$27,Q574='Adicional - Op 2'!$A$28,Q574='Adicional - Op 2'!$A$29,Q574='Adicional - Op 2'!$A$30),"B","")</f>
        <v/>
      </c>
      <c r="T574" s="282" t="str">
        <f>IF(OR(Q574='Adicional - Op 2'!$A$31,Q574='Adicional - Op 2'!$A$32,Q574='Adicional - Op 2'!$A$33,Q574='Adicional - Op 2'!$A$34),"C","")</f>
        <v/>
      </c>
      <c r="U574" s="282" t="str">
        <f>IF(OR(Q574='Adicional - Op 2'!$A$35,Q574='Adicional - Op 2'!$A$36,Q574='Adicional - Op 2'!$A$37),"D","")</f>
        <v/>
      </c>
      <c r="V574" s="282" t="str">
        <f>IF(OR(Q574='Adicional - Op 2'!$A$38,Q574='Adicional - Op 2'!$A$39,Q574='Adicional - Op 2'!$A$40,Q574='Adicional - Op 2'!$A$41,Q574='Adicional - Op 2'!$A$42,Q574='Adicional - Op 2'!$A$43),"E","")</f>
        <v/>
      </c>
      <c r="W574" s="282" t="str">
        <f>IF(OR(Q574='Adicional - Op 2'!$A$44,Q574='Adicional - Op 2'!$A$45),"F","")</f>
        <v>F</v>
      </c>
      <c r="X574" s="295" t="str">
        <f t="shared" si="175"/>
        <v>F</v>
      </c>
      <c r="Y574" s="296" t="str">
        <f>IF(P574=X574, "OK", MAL)</f>
        <v>OK</v>
      </c>
      <c r="Z574" s="74">
        <v>4877</v>
      </c>
      <c r="AA574" s="12">
        <v>4266</v>
      </c>
      <c r="AB574" s="12">
        <v>3064</v>
      </c>
      <c r="AC574" s="12">
        <v>1731</v>
      </c>
      <c r="AD574" s="12">
        <v>1078</v>
      </c>
      <c r="AE574" s="13">
        <v>856</v>
      </c>
      <c r="AF574" s="70" t="str">
        <f t="shared" si="176"/>
        <v>7</v>
      </c>
      <c r="AG574" s="61" t="str">
        <f t="shared" si="177"/>
        <v>7</v>
      </c>
      <c r="AH574" s="61" t="str">
        <f t="shared" si="178"/>
        <v>7</v>
      </c>
      <c r="AI574" s="61" t="str">
        <f t="shared" si="179"/>
        <v>7</v>
      </c>
      <c r="AJ574" s="61" t="str">
        <f t="shared" si="180"/>
        <v>7</v>
      </c>
      <c r="AK574" s="62" t="str">
        <f t="shared" si="181"/>
        <v>7</v>
      </c>
      <c r="AL574" s="77">
        <f t="shared" si="182"/>
        <v>1.5085093377744265</v>
      </c>
      <c r="AM574" s="78">
        <f t="shared" si="183"/>
        <v>3.1959720483166962</v>
      </c>
      <c r="AN574" s="78">
        <f t="shared" si="184"/>
        <v>5.556276445187363</v>
      </c>
      <c r="AO574" s="78">
        <f t="shared" si="185"/>
        <v>4.8498541548932321</v>
      </c>
      <c r="AP574" s="79">
        <f t="shared" si="186"/>
        <v>2.3327157129281026</v>
      </c>
      <c r="AQ574" s="1" t="str">
        <f t="shared" si="187"/>
        <v>Comahue7</v>
      </c>
      <c r="AR574" s="1" t="str">
        <f t="shared" si="188"/>
        <v>Neuquén7</v>
      </c>
      <c r="AS574" s="1" t="str">
        <f t="shared" si="189"/>
        <v>Pequeñas</v>
      </c>
      <c r="AT574" s="1" t="str">
        <f t="shared" si="190"/>
        <v>Comahue</v>
      </c>
      <c r="AU574" s="1" t="str">
        <f t="shared" si="191"/>
        <v>Pequeñas</v>
      </c>
    </row>
    <row r="575" spans="1:47" x14ac:dyDescent="0.25">
      <c r="A575" s="60" t="s">
        <v>826</v>
      </c>
      <c r="B575" s="9" t="s">
        <v>57</v>
      </c>
      <c r="C575" s="9" t="s">
        <v>767</v>
      </c>
      <c r="D575" s="3" t="str">
        <f>VLOOKUP(C575,Regiones!B$4:C$27,2)</f>
        <v>Pampeana</v>
      </c>
      <c r="E575" s="10"/>
      <c r="F575" s="10"/>
      <c r="G575" s="10"/>
      <c r="H575" s="10" t="s">
        <v>4</v>
      </c>
      <c r="I575" s="10" t="s">
        <v>203</v>
      </c>
      <c r="J575" s="10" t="s">
        <v>3</v>
      </c>
      <c r="K575" s="58"/>
      <c r="L575" s="11" t="s">
        <v>3</v>
      </c>
      <c r="M575" s="289">
        <v>10</v>
      </c>
      <c r="N575" s="281" t="str">
        <f t="shared" si="172"/>
        <v>E10</v>
      </c>
      <c r="O575" s="282" t="str">
        <f>VLOOKUP(N575,'Adicional - Op 1'!$A$3:$B$79,2)</f>
        <v>E</v>
      </c>
      <c r="P575" s="293" t="str">
        <f t="shared" si="173"/>
        <v>E</v>
      </c>
      <c r="Q575" s="294" t="str">
        <f t="shared" si="174"/>
        <v>E10</v>
      </c>
      <c r="R575" s="282" t="str">
        <f>IF(OR(Q575='Adicional - Op 2'!$A$6,Q575='Adicional - Op 2'!$A$7, Q575='Adicional - Op 2'!$A$8,Q575='Adicional - Op 2'!$A$9,Q575='Adicional - Op 2'!$A$10,Q575='Adicional - Op 2'!$A$11,Q575='Adicional - Op 2'!$A$12,Q575='Adicional - Op 2'!$A$13,Q575='Adicional - Op 2'!$A$14), "A", "")</f>
        <v/>
      </c>
      <c r="S575" s="282" t="str">
        <f>IF(OR(Q575='Adicional - Op 2'!$A$15,Q575='Adicional - Op 2'!$A$16,Q575='Adicional - Op 2'!$A$17,Q575='Adicional - Op 2'!$A$18,Q575='Adicional - Op 2'!$A$19,Q575='Adicional - Op 2'!$A$20,Q575='Adicional - Op 2'!$A$21,Q575='Adicional - Op 2'!$A$22,Q575='Adicional - Op 2'!$A$23,Q575='Adicional - Op 2'!$A$24,Q575='Adicional - Op 2'!$A$25,Q575='Adicional - Op 2'!$A$26,Q575='Adicional - Op 2'!$A$27,Q575='Adicional - Op 2'!$A$28,Q575='Adicional - Op 2'!$A$29,Q575='Adicional - Op 2'!$A$30),"B","")</f>
        <v/>
      </c>
      <c r="T575" s="282" t="str">
        <f>IF(OR(Q575='Adicional - Op 2'!$A$31,Q575='Adicional - Op 2'!$A$32,Q575='Adicional - Op 2'!$A$33,Q575='Adicional - Op 2'!$A$34),"C","")</f>
        <v/>
      </c>
      <c r="U575" s="282" t="str">
        <f>IF(OR(Q575='Adicional - Op 2'!$A$35,Q575='Adicional - Op 2'!$A$36,Q575='Adicional - Op 2'!$A$37),"D","")</f>
        <v/>
      </c>
      <c r="V575" s="282" t="str">
        <f>IF(OR(Q575='Adicional - Op 2'!$A$38,Q575='Adicional - Op 2'!$A$39,Q575='Adicional - Op 2'!$A$40,Q575='Adicional - Op 2'!$A$41,Q575='Adicional - Op 2'!$A$42,Q575='Adicional - Op 2'!$A$43),"E","")</f>
        <v>E</v>
      </c>
      <c r="W575" s="282" t="str">
        <f>IF(OR(Q575='Adicional - Op 2'!$A$44,Q575='Adicional - Op 2'!$A$45),"F","")</f>
        <v/>
      </c>
      <c r="X575" s="295" t="str">
        <f t="shared" si="175"/>
        <v>E</v>
      </c>
      <c r="Y575" s="296" t="str">
        <f>IF(P575=X575, "OK", MAL)</f>
        <v>OK</v>
      </c>
      <c r="Z575" s="74">
        <v>4876</v>
      </c>
      <c r="AA575" s="12">
        <v>3989</v>
      </c>
      <c r="AB575" s="12">
        <v>2602</v>
      </c>
      <c r="AC575" s="12">
        <v>1800</v>
      </c>
      <c r="AD575" s="12">
        <v>1076</v>
      </c>
      <c r="AE575" s="13" t="s">
        <v>4</v>
      </c>
      <c r="AF575" s="70" t="str">
        <f t="shared" si="176"/>
        <v>7</v>
      </c>
      <c r="AG575" s="61" t="str">
        <f t="shared" si="177"/>
        <v>7</v>
      </c>
      <c r="AH575" s="61" t="str">
        <f t="shared" si="178"/>
        <v>7</v>
      </c>
      <c r="AI575" s="61" t="str">
        <f t="shared" si="179"/>
        <v>7</v>
      </c>
      <c r="AJ575" s="61" t="str">
        <f t="shared" si="180"/>
        <v>7</v>
      </c>
      <c r="AK575" s="62" t="str">
        <f t="shared" si="181"/>
        <v/>
      </c>
      <c r="AL575" s="77">
        <f t="shared" si="182"/>
        <v>2.2713236907644681</v>
      </c>
      <c r="AM575" s="78">
        <f t="shared" si="183"/>
        <v>4.1450118606541038</v>
      </c>
      <c r="AN575" s="78">
        <f t="shared" si="184"/>
        <v>3.551122107777549</v>
      </c>
      <c r="AO575" s="78">
        <f t="shared" si="185"/>
        <v>5.2800356612200741</v>
      </c>
      <c r="AP575" s="79" t="str">
        <f t="shared" si="186"/>
        <v/>
      </c>
      <c r="AQ575" s="1" t="str">
        <f t="shared" si="187"/>
        <v>Pampeana7</v>
      </c>
      <c r="AR575" s="1" t="str">
        <f t="shared" si="188"/>
        <v>Santa Fe7</v>
      </c>
      <c r="AS575" s="1" t="str">
        <f t="shared" si="189"/>
        <v>Pequeñas</v>
      </c>
      <c r="AT575" s="1" t="str">
        <f t="shared" si="190"/>
        <v>Pampeana</v>
      </c>
      <c r="AU575" s="1" t="str">
        <f t="shared" si="191"/>
        <v>Pequeñas</v>
      </c>
    </row>
    <row r="576" spans="1:47" x14ac:dyDescent="0.25">
      <c r="A576" s="60" t="s">
        <v>827</v>
      </c>
      <c r="B576" s="9" t="s">
        <v>770</v>
      </c>
      <c r="C576" s="9" t="s">
        <v>767</v>
      </c>
      <c r="D576" s="3" t="str">
        <f>VLOOKUP(C576,Regiones!B$4:C$27,2)</f>
        <v>Pampeana</v>
      </c>
      <c r="E576" s="10"/>
      <c r="F576" s="10"/>
      <c r="G576" s="10"/>
      <c r="H576" s="10" t="s">
        <v>4</v>
      </c>
      <c r="I576" s="10" t="s">
        <v>203</v>
      </c>
      <c r="J576" s="10" t="s">
        <v>6</v>
      </c>
      <c r="K576" s="58"/>
      <c r="L576" s="11" t="s">
        <v>6</v>
      </c>
      <c r="M576" s="289">
        <v>10</v>
      </c>
      <c r="N576" s="281" t="str">
        <f t="shared" si="172"/>
        <v>F10</v>
      </c>
      <c r="O576" s="282" t="str">
        <f>VLOOKUP(N576,'Adicional - Op 1'!$A$3:$B$79,2)</f>
        <v>F</v>
      </c>
      <c r="P576" s="293" t="str">
        <f t="shared" si="173"/>
        <v>F</v>
      </c>
      <c r="Q576" s="294" t="str">
        <f t="shared" si="174"/>
        <v>F10</v>
      </c>
      <c r="R576" s="282" t="str">
        <f>IF(OR(Q576='Adicional - Op 2'!$A$6,Q576='Adicional - Op 2'!$A$7, Q576='Adicional - Op 2'!$A$8,Q576='Adicional - Op 2'!$A$9,Q576='Adicional - Op 2'!$A$10,Q576='Adicional - Op 2'!$A$11,Q576='Adicional - Op 2'!$A$12,Q576='Adicional - Op 2'!$A$13,Q576='Adicional - Op 2'!$A$14), "A", "")</f>
        <v/>
      </c>
      <c r="S576" s="282" t="str">
        <f>IF(OR(Q576='Adicional - Op 2'!$A$15,Q576='Adicional - Op 2'!$A$16,Q576='Adicional - Op 2'!$A$17,Q576='Adicional - Op 2'!$A$18,Q576='Adicional - Op 2'!$A$19,Q576='Adicional - Op 2'!$A$20,Q576='Adicional - Op 2'!$A$21,Q576='Adicional - Op 2'!$A$22,Q576='Adicional - Op 2'!$A$23,Q576='Adicional - Op 2'!$A$24,Q576='Adicional - Op 2'!$A$25,Q576='Adicional - Op 2'!$A$26,Q576='Adicional - Op 2'!$A$27,Q576='Adicional - Op 2'!$A$28,Q576='Adicional - Op 2'!$A$29,Q576='Adicional - Op 2'!$A$30),"B","")</f>
        <v/>
      </c>
      <c r="T576" s="282" t="str">
        <f>IF(OR(Q576='Adicional - Op 2'!$A$31,Q576='Adicional - Op 2'!$A$32,Q576='Adicional - Op 2'!$A$33,Q576='Adicional - Op 2'!$A$34),"C","")</f>
        <v/>
      </c>
      <c r="U576" s="282" t="str">
        <f>IF(OR(Q576='Adicional - Op 2'!$A$35,Q576='Adicional - Op 2'!$A$36,Q576='Adicional - Op 2'!$A$37),"D","")</f>
        <v/>
      </c>
      <c r="V576" s="282" t="str">
        <f>IF(OR(Q576='Adicional - Op 2'!$A$38,Q576='Adicional - Op 2'!$A$39,Q576='Adicional - Op 2'!$A$40,Q576='Adicional - Op 2'!$A$41,Q576='Adicional - Op 2'!$A$42,Q576='Adicional - Op 2'!$A$43),"E","")</f>
        <v/>
      </c>
      <c r="W576" s="282" t="str">
        <f>IF(OR(Q576='Adicional - Op 2'!$A$44,Q576='Adicional - Op 2'!$A$45),"F","")</f>
        <v>F</v>
      </c>
      <c r="X576" s="295" t="str">
        <f t="shared" si="175"/>
        <v>F</v>
      </c>
      <c r="Y576" s="296" t="str">
        <f>IF(P576=X576, "OK", MAL)</f>
        <v>OK</v>
      </c>
      <c r="Z576" s="74">
        <v>4853</v>
      </c>
      <c r="AA576" s="12">
        <v>4483</v>
      </c>
      <c r="AB576" s="12">
        <v>4228</v>
      </c>
      <c r="AC576" s="12">
        <v>4041</v>
      </c>
      <c r="AD576" s="12">
        <v>3605</v>
      </c>
      <c r="AE576" s="13">
        <v>2952</v>
      </c>
      <c r="AF576" s="70" t="str">
        <f t="shared" si="176"/>
        <v>7</v>
      </c>
      <c r="AG576" s="61" t="str">
        <f t="shared" si="177"/>
        <v>7</v>
      </c>
      <c r="AH576" s="61" t="str">
        <f t="shared" si="178"/>
        <v>7</v>
      </c>
      <c r="AI576" s="61" t="str">
        <f t="shared" si="179"/>
        <v>7</v>
      </c>
      <c r="AJ576" s="61" t="str">
        <f t="shared" si="180"/>
        <v>7</v>
      </c>
      <c r="AK576" s="62" t="str">
        <f t="shared" si="181"/>
        <v>7</v>
      </c>
      <c r="AL576" s="77">
        <f t="shared" si="182"/>
        <v>0.89102230149734596</v>
      </c>
      <c r="AM576" s="78">
        <f t="shared" si="183"/>
        <v>0.55823866222722318</v>
      </c>
      <c r="AN576" s="78">
        <f t="shared" si="184"/>
        <v>0.42929842040626126</v>
      </c>
      <c r="AO576" s="78">
        <f t="shared" si="185"/>
        <v>1.148246469724483</v>
      </c>
      <c r="AP576" s="79">
        <f t="shared" si="186"/>
        <v>2.0184901042755143</v>
      </c>
      <c r="AQ576" s="1" t="str">
        <f t="shared" si="187"/>
        <v>Pampeana7</v>
      </c>
      <c r="AR576" s="1" t="str">
        <f t="shared" si="188"/>
        <v>Santa Fe7</v>
      </c>
      <c r="AS576" s="1" t="str">
        <f t="shared" si="189"/>
        <v>Pequeñas</v>
      </c>
      <c r="AT576" s="1" t="str">
        <f t="shared" si="190"/>
        <v>Pampeana</v>
      </c>
      <c r="AU576" s="1" t="str">
        <f t="shared" si="191"/>
        <v>Pequeñas</v>
      </c>
    </row>
    <row r="577" spans="1:47" x14ac:dyDescent="0.25">
      <c r="A577" s="5" t="s">
        <v>545</v>
      </c>
      <c r="B577" s="6" t="s">
        <v>546</v>
      </c>
      <c r="C577" s="6" t="s">
        <v>532</v>
      </c>
      <c r="D577" s="3" t="str">
        <f>VLOOKUP(C577,Regiones!B$4:C$27,2)</f>
        <v>Pampeana</v>
      </c>
      <c r="E577" s="16"/>
      <c r="F577" s="16"/>
      <c r="G577" s="16"/>
      <c r="H577" s="16" t="s">
        <v>4</v>
      </c>
      <c r="I577" s="16" t="s">
        <v>203</v>
      </c>
      <c r="J577" s="16" t="s">
        <v>6</v>
      </c>
      <c r="K577" s="58"/>
      <c r="L577" s="4" t="s">
        <v>6</v>
      </c>
      <c r="M577" s="289">
        <v>10</v>
      </c>
      <c r="N577" s="281" t="str">
        <f t="shared" si="172"/>
        <v>F10</v>
      </c>
      <c r="O577" s="282" t="str">
        <f>VLOOKUP(N577,'Adicional - Op 1'!$A$3:$B$79,2)</f>
        <v>F</v>
      </c>
      <c r="P577" s="293" t="str">
        <f t="shared" si="173"/>
        <v>F</v>
      </c>
      <c r="Q577" s="294" t="str">
        <f t="shared" si="174"/>
        <v>F10</v>
      </c>
      <c r="R577" s="282" t="str">
        <f>IF(OR(Q577='Adicional - Op 2'!$A$6,Q577='Adicional - Op 2'!$A$7, Q577='Adicional - Op 2'!$A$8,Q577='Adicional - Op 2'!$A$9,Q577='Adicional - Op 2'!$A$10,Q577='Adicional - Op 2'!$A$11,Q577='Adicional - Op 2'!$A$12,Q577='Adicional - Op 2'!$A$13,Q577='Adicional - Op 2'!$A$14), "A", "")</f>
        <v/>
      </c>
      <c r="S577" s="282" t="str">
        <f>IF(OR(Q577='Adicional - Op 2'!$A$15,Q577='Adicional - Op 2'!$A$16,Q577='Adicional - Op 2'!$A$17,Q577='Adicional - Op 2'!$A$18,Q577='Adicional - Op 2'!$A$19,Q577='Adicional - Op 2'!$A$20,Q577='Adicional - Op 2'!$A$21,Q577='Adicional - Op 2'!$A$22,Q577='Adicional - Op 2'!$A$23,Q577='Adicional - Op 2'!$A$24,Q577='Adicional - Op 2'!$A$25,Q577='Adicional - Op 2'!$A$26,Q577='Adicional - Op 2'!$A$27,Q577='Adicional - Op 2'!$A$28,Q577='Adicional - Op 2'!$A$29,Q577='Adicional - Op 2'!$A$30),"B","")</f>
        <v/>
      </c>
      <c r="T577" s="282" t="str">
        <f>IF(OR(Q577='Adicional - Op 2'!$A$31,Q577='Adicional - Op 2'!$A$32,Q577='Adicional - Op 2'!$A$33,Q577='Adicional - Op 2'!$A$34),"C","")</f>
        <v/>
      </c>
      <c r="U577" s="282" t="str">
        <f>IF(OR(Q577='Adicional - Op 2'!$A$35,Q577='Adicional - Op 2'!$A$36,Q577='Adicional - Op 2'!$A$37),"D","")</f>
        <v/>
      </c>
      <c r="V577" s="282" t="str">
        <f>IF(OR(Q577='Adicional - Op 2'!$A$38,Q577='Adicional - Op 2'!$A$39,Q577='Adicional - Op 2'!$A$40,Q577='Adicional - Op 2'!$A$41,Q577='Adicional - Op 2'!$A$42,Q577='Adicional - Op 2'!$A$43),"E","")</f>
        <v/>
      </c>
      <c r="W577" s="282" t="str">
        <f>IF(OR(Q577='Adicional - Op 2'!$A$44,Q577='Adicional - Op 2'!$A$45),"F","")</f>
        <v>F</v>
      </c>
      <c r="X577" s="295" t="str">
        <f t="shared" si="175"/>
        <v>F</v>
      </c>
      <c r="Y577" s="296" t="str">
        <f>IF(P577=X577, "OK", MAL)</f>
        <v>OK</v>
      </c>
      <c r="Z577" s="73">
        <v>4814</v>
      </c>
      <c r="AA577" s="17">
        <v>4554</v>
      </c>
      <c r="AB577" s="17">
        <v>3871</v>
      </c>
      <c r="AC577" s="17">
        <v>2648</v>
      </c>
      <c r="AD577" s="17">
        <v>1701</v>
      </c>
      <c r="AE577" s="20">
        <v>1866</v>
      </c>
      <c r="AF577" s="70" t="str">
        <f t="shared" si="176"/>
        <v>7</v>
      </c>
      <c r="AG577" s="61" t="str">
        <f t="shared" si="177"/>
        <v>7</v>
      </c>
      <c r="AH577" s="61" t="str">
        <f t="shared" si="178"/>
        <v>7</v>
      </c>
      <c r="AI577" s="61" t="str">
        <f t="shared" si="179"/>
        <v>7</v>
      </c>
      <c r="AJ577" s="61" t="str">
        <f t="shared" si="180"/>
        <v>7</v>
      </c>
      <c r="AK577" s="62" t="str">
        <f t="shared" si="181"/>
        <v>7</v>
      </c>
      <c r="AL577" s="77">
        <f t="shared" si="182"/>
        <v>0.62298816110282385</v>
      </c>
      <c r="AM577" s="78">
        <f t="shared" si="183"/>
        <v>1.5566019550253793</v>
      </c>
      <c r="AN577" s="78">
        <f t="shared" si="184"/>
        <v>3.6611498352368099</v>
      </c>
      <c r="AO577" s="78">
        <f t="shared" si="185"/>
        <v>4.5252865255319197</v>
      </c>
      <c r="AP577" s="79">
        <f t="shared" si="186"/>
        <v>-0.92153548379063399</v>
      </c>
      <c r="AQ577" s="1" t="str">
        <f t="shared" si="187"/>
        <v>Pampeana7</v>
      </c>
      <c r="AR577" s="1" t="str">
        <f t="shared" si="188"/>
        <v>La Pampa7</v>
      </c>
      <c r="AS577" s="1" t="str">
        <f t="shared" si="189"/>
        <v>Pequeñas</v>
      </c>
      <c r="AT577" s="1" t="str">
        <f t="shared" si="190"/>
        <v>Pampeana</v>
      </c>
      <c r="AU577" s="1" t="str">
        <f t="shared" si="191"/>
        <v>Pequeñas</v>
      </c>
    </row>
    <row r="578" spans="1:47" x14ac:dyDescent="0.25">
      <c r="A578" s="5" t="s">
        <v>1412</v>
      </c>
      <c r="B578" s="6" t="s">
        <v>45</v>
      </c>
      <c r="C578" s="6" t="s">
        <v>36</v>
      </c>
      <c r="D578" s="3" t="str">
        <f>VLOOKUP(C578,Regiones!B$4:C$27,2)</f>
        <v>Pampeana</v>
      </c>
      <c r="E578" s="16"/>
      <c r="F578" s="16"/>
      <c r="G578" s="16"/>
      <c r="H578" s="16"/>
      <c r="I578" s="16" t="s">
        <v>203</v>
      </c>
      <c r="J578" s="16" t="s">
        <v>6</v>
      </c>
      <c r="K578" s="58"/>
      <c r="L578" s="4" t="s">
        <v>6</v>
      </c>
      <c r="M578" s="289">
        <v>10</v>
      </c>
      <c r="N578" s="281" t="str">
        <f t="shared" ref="N578:N641" si="192">CONCATENATE(L578,M578)</f>
        <v>F10</v>
      </c>
      <c r="O578" s="282" t="str">
        <f>VLOOKUP(N578,'Adicional - Op 1'!$A$3:$B$79,2)</f>
        <v>F</v>
      </c>
      <c r="P578" s="293" t="str">
        <f t="shared" ref="P578:P641" si="193">IF(O578=0, "", O578)</f>
        <v>F</v>
      </c>
      <c r="Q578" s="294" t="str">
        <f t="shared" ref="Q578:Q641" si="194">CONCATENATE(L578,M578)</f>
        <v>F10</v>
      </c>
      <c r="R578" s="282" t="str">
        <f>IF(OR(Q578='Adicional - Op 2'!$A$6,Q578='Adicional - Op 2'!$A$7, Q578='Adicional - Op 2'!$A$8,Q578='Adicional - Op 2'!$A$9,Q578='Adicional - Op 2'!$A$10,Q578='Adicional - Op 2'!$A$11,Q578='Adicional - Op 2'!$A$12,Q578='Adicional - Op 2'!$A$13,Q578='Adicional - Op 2'!$A$14), "A", "")</f>
        <v/>
      </c>
      <c r="S578" s="282" t="str">
        <f>IF(OR(Q578='Adicional - Op 2'!$A$15,Q578='Adicional - Op 2'!$A$16,Q578='Adicional - Op 2'!$A$17,Q578='Adicional - Op 2'!$A$18,Q578='Adicional - Op 2'!$A$19,Q578='Adicional - Op 2'!$A$20,Q578='Adicional - Op 2'!$A$21,Q578='Adicional - Op 2'!$A$22,Q578='Adicional - Op 2'!$A$23,Q578='Adicional - Op 2'!$A$24,Q578='Adicional - Op 2'!$A$25,Q578='Adicional - Op 2'!$A$26,Q578='Adicional - Op 2'!$A$27,Q578='Adicional - Op 2'!$A$28,Q578='Adicional - Op 2'!$A$29,Q578='Adicional - Op 2'!$A$30),"B","")</f>
        <v/>
      </c>
      <c r="T578" s="282" t="str">
        <f>IF(OR(Q578='Adicional - Op 2'!$A$31,Q578='Adicional - Op 2'!$A$32,Q578='Adicional - Op 2'!$A$33,Q578='Adicional - Op 2'!$A$34),"C","")</f>
        <v/>
      </c>
      <c r="U578" s="282" t="str">
        <f>IF(OR(Q578='Adicional - Op 2'!$A$35,Q578='Adicional - Op 2'!$A$36,Q578='Adicional - Op 2'!$A$37),"D","")</f>
        <v/>
      </c>
      <c r="V578" s="282" t="str">
        <f>IF(OR(Q578='Adicional - Op 2'!$A$38,Q578='Adicional - Op 2'!$A$39,Q578='Adicional - Op 2'!$A$40,Q578='Adicional - Op 2'!$A$41,Q578='Adicional - Op 2'!$A$42,Q578='Adicional - Op 2'!$A$43),"E","")</f>
        <v/>
      </c>
      <c r="W578" s="282" t="str">
        <f>IF(OR(Q578='Adicional - Op 2'!$A$44,Q578='Adicional - Op 2'!$A$45),"F","")</f>
        <v>F</v>
      </c>
      <c r="X578" s="295" t="str">
        <f t="shared" ref="X578:X641" si="195">CONCATENATE(R578,S578,T578,U578,V578,W578)</f>
        <v>F</v>
      </c>
      <c r="Y578" s="296" t="str">
        <f>IF(P578=X578, "OK", MAL)</f>
        <v>OK</v>
      </c>
      <c r="Z578" s="73">
        <v>4812</v>
      </c>
      <c r="AA578" s="17">
        <v>3305</v>
      </c>
      <c r="AB578" s="17">
        <v>2854</v>
      </c>
      <c r="AC578" s="17">
        <v>1356</v>
      </c>
      <c r="AD578" s="17">
        <v>3206</v>
      </c>
      <c r="AE578" s="20">
        <v>2114</v>
      </c>
      <c r="AF578" s="70" t="str">
        <f t="shared" si="176"/>
        <v>7</v>
      </c>
      <c r="AG578" s="61" t="str">
        <f t="shared" si="177"/>
        <v>7</v>
      </c>
      <c r="AH578" s="61" t="str">
        <f t="shared" si="178"/>
        <v>7</v>
      </c>
      <c r="AI578" s="61" t="str">
        <f t="shared" si="179"/>
        <v>7</v>
      </c>
      <c r="AJ578" s="61" t="str">
        <f t="shared" si="180"/>
        <v>7</v>
      </c>
      <c r="AK578" s="62" t="str">
        <f t="shared" si="181"/>
        <v>7</v>
      </c>
      <c r="AL578" s="77">
        <f t="shared" si="182"/>
        <v>4.2917381245984911</v>
      </c>
      <c r="AM578" s="78">
        <f t="shared" si="183"/>
        <v>1.4043991577570278</v>
      </c>
      <c r="AN578" s="78">
        <f t="shared" si="184"/>
        <v>7.301432235014925</v>
      </c>
      <c r="AO578" s="78">
        <f t="shared" si="185"/>
        <v>-8.2450258603362627</v>
      </c>
      <c r="AP578" s="79">
        <f t="shared" si="186"/>
        <v>4.2523500282270765</v>
      </c>
      <c r="AQ578" s="1" t="str">
        <f t="shared" si="187"/>
        <v>Pampeana7</v>
      </c>
      <c r="AR578" s="1" t="str">
        <f t="shared" si="188"/>
        <v>Buenos Aires7</v>
      </c>
      <c r="AS578" s="1" t="str">
        <f t="shared" si="189"/>
        <v>Pequeñas</v>
      </c>
      <c r="AT578" s="1" t="str">
        <f t="shared" si="190"/>
        <v>Pampeana</v>
      </c>
      <c r="AU578" s="1" t="str">
        <f t="shared" si="191"/>
        <v>Pequeñas</v>
      </c>
    </row>
    <row r="579" spans="1:47" x14ac:dyDescent="0.25">
      <c r="A579" s="60" t="s">
        <v>1298</v>
      </c>
      <c r="B579" s="9" t="s">
        <v>627</v>
      </c>
      <c r="C579" s="9" t="s">
        <v>662</v>
      </c>
      <c r="D579" s="3" t="str">
        <f>VLOOKUP(C579,Regiones!B$4:C$27,2)</f>
        <v>Comahue</v>
      </c>
      <c r="E579" s="10"/>
      <c r="F579" s="10"/>
      <c r="G579" s="44"/>
      <c r="H579" s="10" t="s">
        <v>20</v>
      </c>
      <c r="I579" s="10" t="s">
        <v>203</v>
      </c>
      <c r="J579" s="10" t="s">
        <v>4</v>
      </c>
      <c r="K579" s="58"/>
      <c r="L579" s="11" t="s">
        <v>281</v>
      </c>
      <c r="M579" s="289">
        <v>10</v>
      </c>
      <c r="N579" s="281" t="str">
        <f t="shared" si="192"/>
        <v>B10</v>
      </c>
      <c r="O579" s="282" t="str">
        <f>VLOOKUP(N579,'Adicional - Op 1'!$A$3:$B$79,2)</f>
        <v>B</v>
      </c>
      <c r="P579" s="293" t="str">
        <f t="shared" si="193"/>
        <v>B</v>
      </c>
      <c r="Q579" s="294" t="str">
        <f t="shared" si="194"/>
        <v>B10</v>
      </c>
      <c r="R579" s="282" t="str">
        <f>IF(OR(Q579='Adicional - Op 2'!$A$6,Q579='Adicional - Op 2'!$A$7, Q579='Adicional - Op 2'!$A$8,Q579='Adicional - Op 2'!$A$9,Q579='Adicional - Op 2'!$A$10,Q579='Adicional - Op 2'!$A$11,Q579='Adicional - Op 2'!$A$12,Q579='Adicional - Op 2'!$A$13,Q579='Adicional - Op 2'!$A$14), "A", "")</f>
        <v/>
      </c>
      <c r="S579" s="282" t="str">
        <f>IF(OR(Q579='Adicional - Op 2'!$A$15,Q579='Adicional - Op 2'!$A$16,Q579='Adicional - Op 2'!$A$17,Q579='Adicional - Op 2'!$A$18,Q579='Adicional - Op 2'!$A$19,Q579='Adicional - Op 2'!$A$20,Q579='Adicional - Op 2'!$A$21,Q579='Adicional - Op 2'!$A$22,Q579='Adicional - Op 2'!$A$23,Q579='Adicional - Op 2'!$A$24,Q579='Adicional - Op 2'!$A$25,Q579='Adicional - Op 2'!$A$26,Q579='Adicional - Op 2'!$A$27,Q579='Adicional - Op 2'!$A$28,Q579='Adicional - Op 2'!$A$29,Q579='Adicional - Op 2'!$A$30),"B","")</f>
        <v>B</v>
      </c>
      <c r="T579" s="282" t="str">
        <f>IF(OR(Q579='Adicional - Op 2'!$A$31,Q579='Adicional - Op 2'!$A$32,Q579='Adicional - Op 2'!$A$33,Q579='Adicional - Op 2'!$A$34),"C","")</f>
        <v/>
      </c>
      <c r="U579" s="282" t="str">
        <f>IF(OR(Q579='Adicional - Op 2'!$A$35,Q579='Adicional - Op 2'!$A$36,Q579='Adicional - Op 2'!$A$37),"D","")</f>
        <v/>
      </c>
      <c r="V579" s="282" t="str">
        <f>IF(OR(Q579='Adicional - Op 2'!$A$38,Q579='Adicional - Op 2'!$A$39,Q579='Adicional - Op 2'!$A$40,Q579='Adicional - Op 2'!$A$41,Q579='Adicional - Op 2'!$A$42,Q579='Adicional - Op 2'!$A$43),"E","")</f>
        <v/>
      </c>
      <c r="W579" s="282" t="str">
        <f>IF(OR(Q579='Adicional - Op 2'!$A$44,Q579='Adicional - Op 2'!$A$45),"F","")</f>
        <v/>
      </c>
      <c r="X579" s="295" t="str">
        <f t="shared" si="195"/>
        <v>B</v>
      </c>
      <c r="Y579" s="296" t="str">
        <f>IF(P579=X579, "OK", MAL)</f>
        <v>OK</v>
      </c>
      <c r="Z579" s="74">
        <v>4807</v>
      </c>
      <c r="AA579" s="12">
        <v>2741</v>
      </c>
      <c r="AB579" s="12">
        <v>760</v>
      </c>
      <c r="AC579" s="12">
        <v>296</v>
      </c>
      <c r="AD579" s="12">
        <v>40</v>
      </c>
      <c r="AE579" s="13" t="s">
        <v>4</v>
      </c>
      <c r="AF579" s="70" t="str">
        <f t="shared" si="176"/>
        <v>7</v>
      </c>
      <c r="AG579" s="61" t="str">
        <f t="shared" si="177"/>
        <v>7</v>
      </c>
      <c r="AH579" s="61" t="str">
        <f t="shared" si="178"/>
        <v>7</v>
      </c>
      <c r="AI579" s="61" t="str">
        <f t="shared" si="179"/>
        <v>7</v>
      </c>
      <c r="AJ579" s="61" t="str">
        <f t="shared" si="180"/>
        <v>7</v>
      </c>
      <c r="AK579" s="62" t="str">
        <f t="shared" si="181"/>
        <v/>
      </c>
      <c r="AL579" s="77">
        <f t="shared" si="182"/>
        <v>6.485177602640305</v>
      </c>
      <c r="AM579" s="78">
        <f t="shared" si="183"/>
        <v>12.968104202275823</v>
      </c>
      <c r="AN579" s="78">
        <f t="shared" si="184"/>
        <v>9.3403553968132851</v>
      </c>
      <c r="AO579" s="78">
        <f t="shared" si="185"/>
        <v>22.158353917150869</v>
      </c>
      <c r="AP579" s="79" t="str">
        <f t="shared" si="186"/>
        <v/>
      </c>
      <c r="AQ579" s="1" t="str">
        <f t="shared" si="187"/>
        <v>Comahue7</v>
      </c>
      <c r="AR579" s="1" t="str">
        <f t="shared" si="188"/>
        <v>Río Negro7</v>
      </c>
      <c r="AS579" s="1" t="str">
        <f t="shared" si="189"/>
        <v>Pequeñas</v>
      </c>
      <c r="AT579" s="1" t="str">
        <f t="shared" si="190"/>
        <v>Comahue</v>
      </c>
      <c r="AU579" s="1" t="str">
        <f t="shared" si="191"/>
        <v>Pequeñas</v>
      </c>
    </row>
    <row r="580" spans="1:47" x14ac:dyDescent="0.25">
      <c r="A580" s="5" t="s">
        <v>450</v>
      </c>
      <c r="B580" s="6" t="s">
        <v>428</v>
      </c>
      <c r="C580" s="6" t="s">
        <v>429</v>
      </c>
      <c r="D580" s="3" t="str">
        <f>VLOOKUP(C580,Regiones!B$4:C$27,2)</f>
        <v>Pampeana</v>
      </c>
      <c r="E580" s="16"/>
      <c r="F580" s="16"/>
      <c r="G580" s="16"/>
      <c r="H580" s="16" t="s">
        <v>4</v>
      </c>
      <c r="I580" s="16" t="s">
        <v>203</v>
      </c>
      <c r="J580" s="16" t="s">
        <v>6</v>
      </c>
      <c r="K580" s="58"/>
      <c r="L580" s="4" t="s">
        <v>6</v>
      </c>
      <c r="M580" s="289">
        <v>10</v>
      </c>
      <c r="N580" s="281" t="str">
        <f t="shared" si="192"/>
        <v>F10</v>
      </c>
      <c r="O580" s="282" t="str">
        <f>VLOOKUP(N580,'Adicional - Op 1'!$A$3:$B$79,2)</f>
        <v>F</v>
      </c>
      <c r="P580" s="293" t="str">
        <f t="shared" si="193"/>
        <v>F</v>
      </c>
      <c r="Q580" s="294" t="str">
        <f t="shared" si="194"/>
        <v>F10</v>
      </c>
      <c r="R580" s="282" t="str">
        <f>IF(OR(Q580='Adicional - Op 2'!$A$6,Q580='Adicional - Op 2'!$A$7, Q580='Adicional - Op 2'!$A$8,Q580='Adicional - Op 2'!$A$9,Q580='Adicional - Op 2'!$A$10,Q580='Adicional - Op 2'!$A$11,Q580='Adicional - Op 2'!$A$12,Q580='Adicional - Op 2'!$A$13,Q580='Adicional - Op 2'!$A$14), "A", "")</f>
        <v/>
      </c>
      <c r="S580" s="282" t="str">
        <f>IF(OR(Q580='Adicional - Op 2'!$A$15,Q580='Adicional - Op 2'!$A$16,Q580='Adicional - Op 2'!$A$17,Q580='Adicional - Op 2'!$A$18,Q580='Adicional - Op 2'!$A$19,Q580='Adicional - Op 2'!$A$20,Q580='Adicional - Op 2'!$A$21,Q580='Adicional - Op 2'!$A$22,Q580='Adicional - Op 2'!$A$23,Q580='Adicional - Op 2'!$A$24,Q580='Adicional - Op 2'!$A$25,Q580='Adicional - Op 2'!$A$26,Q580='Adicional - Op 2'!$A$27,Q580='Adicional - Op 2'!$A$28,Q580='Adicional - Op 2'!$A$29,Q580='Adicional - Op 2'!$A$30),"B","")</f>
        <v/>
      </c>
      <c r="T580" s="282" t="str">
        <f>IF(OR(Q580='Adicional - Op 2'!$A$31,Q580='Adicional - Op 2'!$A$32,Q580='Adicional - Op 2'!$A$33,Q580='Adicional - Op 2'!$A$34),"C","")</f>
        <v/>
      </c>
      <c r="U580" s="282" t="str">
        <f>IF(OR(Q580='Adicional - Op 2'!$A$35,Q580='Adicional - Op 2'!$A$36,Q580='Adicional - Op 2'!$A$37),"D","")</f>
        <v/>
      </c>
      <c r="V580" s="282" t="str">
        <f>IF(OR(Q580='Adicional - Op 2'!$A$38,Q580='Adicional - Op 2'!$A$39,Q580='Adicional - Op 2'!$A$40,Q580='Adicional - Op 2'!$A$41,Q580='Adicional - Op 2'!$A$42,Q580='Adicional - Op 2'!$A$43),"E","")</f>
        <v/>
      </c>
      <c r="W580" s="282" t="str">
        <f>IF(OR(Q580='Adicional - Op 2'!$A$44,Q580='Adicional - Op 2'!$A$45),"F","")</f>
        <v>F</v>
      </c>
      <c r="X580" s="295" t="str">
        <f t="shared" si="195"/>
        <v>F</v>
      </c>
      <c r="Y580" s="296" t="str">
        <f>IF(P580=X580, "OK", MAL)</f>
        <v>OK</v>
      </c>
      <c r="Z580" s="73">
        <v>4805</v>
      </c>
      <c r="AA580" s="17">
        <v>4214</v>
      </c>
      <c r="AB580" s="17">
        <v>3317</v>
      </c>
      <c r="AC580" s="17">
        <v>2815</v>
      </c>
      <c r="AD580" s="17">
        <v>1950</v>
      </c>
      <c r="AE580" s="20">
        <v>1789</v>
      </c>
      <c r="AF580" s="70" t="str">
        <f t="shared" si="176"/>
        <v>7</v>
      </c>
      <c r="AG580" s="61" t="str">
        <f t="shared" si="177"/>
        <v>7</v>
      </c>
      <c r="AH580" s="61" t="str">
        <f t="shared" si="178"/>
        <v>7</v>
      </c>
      <c r="AI580" s="61" t="str">
        <f t="shared" si="179"/>
        <v>7</v>
      </c>
      <c r="AJ580" s="61" t="str">
        <f t="shared" si="180"/>
        <v>7</v>
      </c>
      <c r="AK580" s="62" t="str">
        <f t="shared" si="181"/>
        <v>7</v>
      </c>
      <c r="AL580" s="77">
        <f t="shared" si="182"/>
        <v>1.4788907784626693</v>
      </c>
      <c r="AM580" s="78">
        <f t="shared" si="183"/>
        <v>2.3012851031811175</v>
      </c>
      <c r="AN580" s="78">
        <f t="shared" si="184"/>
        <v>1.5660998442138105</v>
      </c>
      <c r="AO580" s="78">
        <f t="shared" si="185"/>
        <v>3.7395545379177655</v>
      </c>
      <c r="AP580" s="79">
        <f t="shared" si="186"/>
        <v>0.86544922412511016</v>
      </c>
      <c r="AQ580" s="1" t="str">
        <f t="shared" si="187"/>
        <v>Pampeana7</v>
      </c>
      <c r="AR580" s="1" t="str">
        <f t="shared" si="188"/>
        <v>Entre Ríos7</v>
      </c>
      <c r="AS580" s="1" t="str">
        <f t="shared" si="189"/>
        <v>Pequeñas</v>
      </c>
      <c r="AT580" s="1" t="str">
        <f t="shared" si="190"/>
        <v>Pampeana</v>
      </c>
      <c r="AU580" s="1" t="str">
        <f t="shared" si="191"/>
        <v>Pequeñas</v>
      </c>
    </row>
    <row r="581" spans="1:47" x14ac:dyDescent="0.25">
      <c r="A581" s="5" t="s">
        <v>421</v>
      </c>
      <c r="B581" s="6" t="s">
        <v>421</v>
      </c>
      <c r="C581" s="6" t="s">
        <v>396</v>
      </c>
      <c r="D581" s="3" t="str">
        <f>VLOOKUP(C581,Regiones!B$4:C$27,2)</f>
        <v>Noreste</v>
      </c>
      <c r="E581" s="16"/>
      <c r="F581" s="16"/>
      <c r="G581" s="16"/>
      <c r="H581" s="16" t="s">
        <v>4</v>
      </c>
      <c r="I581" s="16" t="s">
        <v>203</v>
      </c>
      <c r="J581" s="16" t="s">
        <v>6</v>
      </c>
      <c r="K581" s="58"/>
      <c r="L581" s="4" t="s">
        <v>6</v>
      </c>
      <c r="M581" s="289">
        <v>10</v>
      </c>
      <c r="N581" s="281" t="str">
        <f t="shared" si="192"/>
        <v>F10</v>
      </c>
      <c r="O581" s="282" t="str">
        <f>VLOOKUP(N581,'Adicional - Op 1'!$A$3:$B$79,2)</f>
        <v>F</v>
      </c>
      <c r="P581" s="293" t="str">
        <f t="shared" si="193"/>
        <v>F</v>
      </c>
      <c r="Q581" s="294" t="str">
        <f t="shared" si="194"/>
        <v>F10</v>
      </c>
      <c r="R581" s="282" t="str">
        <f>IF(OR(Q581='Adicional - Op 2'!$A$6,Q581='Adicional - Op 2'!$A$7, Q581='Adicional - Op 2'!$A$8,Q581='Adicional - Op 2'!$A$9,Q581='Adicional - Op 2'!$A$10,Q581='Adicional - Op 2'!$A$11,Q581='Adicional - Op 2'!$A$12,Q581='Adicional - Op 2'!$A$13,Q581='Adicional - Op 2'!$A$14), "A", "")</f>
        <v/>
      </c>
      <c r="S581" s="282" t="str">
        <f>IF(OR(Q581='Adicional - Op 2'!$A$15,Q581='Adicional - Op 2'!$A$16,Q581='Adicional - Op 2'!$A$17,Q581='Adicional - Op 2'!$A$18,Q581='Adicional - Op 2'!$A$19,Q581='Adicional - Op 2'!$A$20,Q581='Adicional - Op 2'!$A$21,Q581='Adicional - Op 2'!$A$22,Q581='Adicional - Op 2'!$A$23,Q581='Adicional - Op 2'!$A$24,Q581='Adicional - Op 2'!$A$25,Q581='Adicional - Op 2'!$A$26,Q581='Adicional - Op 2'!$A$27,Q581='Adicional - Op 2'!$A$28,Q581='Adicional - Op 2'!$A$29,Q581='Adicional - Op 2'!$A$30),"B","")</f>
        <v/>
      </c>
      <c r="T581" s="282" t="str">
        <f>IF(OR(Q581='Adicional - Op 2'!$A$31,Q581='Adicional - Op 2'!$A$32,Q581='Adicional - Op 2'!$A$33,Q581='Adicional - Op 2'!$A$34),"C","")</f>
        <v/>
      </c>
      <c r="U581" s="282" t="str">
        <f>IF(OR(Q581='Adicional - Op 2'!$A$35,Q581='Adicional - Op 2'!$A$36,Q581='Adicional - Op 2'!$A$37),"D","")</f>
        <v/>
      </c>
      <c r="V581" s="282" t="str">
        <f>IF(OR(Q581='Adicional - Op 2'!$A$38,Q581='Adicional - Op 2'!$A$39,Q581='Adicional - Op 2'!$A$40,Q581='Adicional - Op 2'!$A$41,Q581='Adicional - Op 2'!$A$42,Q581='Adicional - Op 2'!$A$43),"E","")</f>
        <v/>
      </c>
      <c r="W581" s="282" t="str">
        <f>IF(OR(Q581='Adicional - Op 2'!$A$44,Q581='Adicional - Op 2'!$A$45),"F","")</f>
        <v>F</v>
      </c>
      <c r="X581" s="295" t="str">
        <f t="shared" si="195"/>
        <v>F</v>
      </c>
      <c r="Y581" s="296" t="str">
        <f>IF(P581=X581, "OK", MAL)</f>
        <v>OK</v>
      </c>
      <c r="Z581" s="73">
        <v>4792</v>
      </c>
      <c r="AA581" s="17">
        <v>3994</v>
      </c>
      <c r="AB581" s="17">
        <v>3049</v>
      </c>
      <c r="AC581" s="17">
        <v>2315</v>
      </c>
      <c r="AD581" s="17">
        <v>1540</v>
      </c>
      <c r="AE581" s="20">
        <v>1300</v>
      </c>
      <c r="AF581" s="70" t="str">
        <f t="shared" si="176"/>
        <v>7</v>
      </c>
      <c r="AG581" s="61" t="str">
        <f t="shared" si="177"/>
        <v>7</v>
      </c>
      <c r="AH581" s="61" t="str">
        <f t="shared" si="178"/>
        <v>7</v>
      </c>
      <c r="AI581" s="61" t="str">
        <f t="shared" si="179"/>
        <v>7</v>
      </c>
      <c r="AJ581" s="61" t="str">
        <f t="shared" si="180"/>
        <v>7</v>
      </c>
      <c r="AK581" s="62" t="str">
        <f t="shared" si="181"/>
        <v>7</v>
      </c>
      <c r="AL581" s="77">
        <f t="shared" si="182"/>
        <v>2.058422995354122</v>
      </c>
      <c r="AM581" s="78">
        <f t="shared" si="183"/>
        <v>2.599559866585067</v>
      </c>
      <c r="AN581" s="78">
        <f t="shared" si="184"/>
        <v>2.6422979377889435</v>
      </c>
      <c r="AO581" s="78">
        <f t="shared" si="185"/>
        <v>4.1604931611767526</v>
      </c>
      <c r="AP581" s="79">
        <f t="shared" si="186"/>
        <v>1.708614164554799</v>
      </c>
      <c r="AQ581" s="1" t="str">
        <f t="shared" si="187"/>
        <v>Noreste7</v>
      </c>
      <c r="AR581" s="1" t="str">
        <f t="shared" si="188"/>
        <v>Corrientes7</v>
      </c>
      <c r="AS581" s="1" t="str">
        <f t="shared" si="189"/>
        <v>Pequeñas</v>
      </c>
      <c r="AT581" s="1" t="str">
        <f t="shared" si="190"/>
        <v>Resto Extra Pampeana</v>
      </c>
      <c r="AU581" s="1" t="str">
        <f t="shared" si="191"/>
        <v>Pequeñas</v>
      </c>
    </row>
    <row r="582" spans="1:47" x14ac:dyDescent="0.25">
      <c r="A582" s="5" t="s">
        <v>155</v>
      </c>
      <c r="B582" s="6" t="s">
        <v>59</v>
      </c>
      <c r="C582" s="6" t="s">
        <v>36</v>
      </c>
      <c r="D582" s="3" t="str">
        <f>VLOOKUP(C582,Regiones!B$4:C$27,2)</f>
        <v>Pampeana</v>
      </c>
      <c r="E582" s="16"/>
      <c r="F582" s="16"/>
      <c r="G582" s="16"/>
      <c r="H582" s="16"/>
      <c r="I582" s="16" t="s">
        <v>203</v>
      </c>
      <c r="J582" s="16" t="s">
        <v>21</v>
      </c>
      <c r="K582" s="58"/>
      <c r="L582" s="4" t="s">
        <v>21</v>
      </c>
      <c r="M582" s="289">
        <v>10</v>
      </c>
      <c r="N582" s="281" t="str">
        <f t="shared" si="192"/>
        <v>C10</v>
      </c>
      <c r="O582" s="282" t="str">
        <f>VLOOKUP(N582,'Adicional - Op 1'!$A$3:$B$79,2)</f>
        <v>C</v>
      </c>
      <c r="P582" s="293" t="str">
        <f t="shared" si="193"/>
        <v>C</v>
      </c>
      <c r="Q582" s="294" t="str">
        <f t="shared" si="194"/>
        <v>C10</v>
      </c>
      <c r="R582" s="282" t="str">
        <f>IF(OR(Q582='Adicional - Op 2'!$A$6,Q582='Adicional - Op 2'!$A$7, Q582='Adicional - Op 2'!$A$8,Q582='Adicional - Op 2'!$A$9,Q582='Adicional - Op 2'!$A$10,Q582='Adicional - Op 2'!$A$11,Q582='Adicional - Op 2'!$A$12,Q582='Adicional - Op 2'!$A$13,Q582='Adicional - Op 2'!$A$14), "A", "")</f>
        <v/>
      </c>
      <c r="S582" s="282" t="str">
        <f>IF(OR(Q582='Adicional - Op 2'!$A$15,Q582='Adicional - Op 2'!$A$16,Q582='Adicional - Op 2'!$A$17,Q582='Adicional - Op 2'!$A$18,Q582='Adicional - Op 2'!$A$19,Q582='Adicional - Op 2'!$A$20,Q582='Adicional - Op 2'!$A$21,Q582='Adicional - Op 2'!$A$22,Q582='Adicional - Op 2'!$A$23,Q582='Adicional - Op 2'!$A$24,Q582='Adicional - Op 2'!$A$25,Q582='Adicional - Op 2'!$A$26,Q582='Adicional - Op 2'!$A$27,Q582='Adicional - Op 2'!$A$28,Q582='Adicional - Op 2'!$A$29,Q582='Adicional - Op 2'!$A$30),"B","")</f>
        <v/>
      </c>
      <c r="T582" s="282" t="str">
        <f>IF(OR(Q582='Adicional - Op 2'!$A$31,Q582='Adicional - Op 2'!$A$32,Q582='Adicional - Op 2'!$A$33,Q582='Adicional - Op 2'!$A$34),"C","")</f>
        <v>C</v>
      </c>
      <c r="U582" s="282" t="str">
        <f>IF(OR(Q582='Adicional - Op 2'!$A$35,Q582='Adicional - Op 2'!$A$36,Q582='Adicional - Op 2'!$A$37),"D","")</f>
        <v/>
      </c>
      <c r="V582" s="282" t="str">
        <f>IF(OR(Q582='Adicional - Op 2'!$A$38,Q582='Adicional - Op 2'!$A$39,Q582='Adicional - Op 2'!$A$40,Q582='Adicional - Op 2'!$A$41,Q582='Adicional - Op 2'!$A$42,Q582='Adicional - Op 2'!$A$43),"E","")</f>
        <v/>
      </c>
      <c r="W582" s="282" t="str">
        <f>IF(OR(Q582='Adicional - Op 2'!$A$44,Q582='Adicional - Op 2'!$A$45),"F","")</f>
        <v/>
      </c>
      <c r="X582" s="295" t="str">
        <f t="shared" si="195"/>
        <v>C</v>
      </c>
      <c r="Y582" s="296" t="str">
        <f>IF(P582=X582, "OK", MAL)</f>
        <v>OK</v>
      </c>
      <c r="Z582" s="73">
        <v>4777</v>
      </c>
      <c r="AA582" s="17">
        <v>4204</v>
      </c>
      <c r="AB582" s="17">
        <v>3565</v>
      </c>
      <c r="AC582" s="17">
        <v>2851</v>
      </c>
      <c r="AD582" s="17">
        <v>2469</v>
      </c>
      <c r="AE582" s="20">
        <v>2139</v>
      </c>
      <c r="AF582" s="70" t="str">
        <f t="shared" si="176"/>
        <v>7</v>
      </c>
      <c r="AG582" s="61" t="str">
        <f t="shared" si="177"/>
        <v>7</v>
      </c>
      <c r="AH582" s="61" t="str">
        <f t="shared" si="178"/>
        <v>7</v>
      </c>
      <c r="AI582" s="61" t="str">
        <f t="shared" si="179"/>
        <v>7</v>
      </c>
      <c r="AJ582" s="61" t="str">
        <f t="shared" si="180"/>
        <v>7</v>
      </c>
      <c r="AK582" s="62" t="str">
        <f t="shared" si="181"/>
        <v>7</v>
      </c>
      <c r="AL582" s="77">
        <f t="shared" si="182"/>
        <v>1.4395277193845173</v>
      </c>
      <c r="AM582" s="78">
        <f t="shared" si="183"/>
        <v>1.5795735581884038</v>
      </c>
      <c r="AN582" s="78">
        <f t="shared" si="184"/>
        <v>2.1389778302829354</v>
      </c>
      <c r="AO582" s="78">
        <f t="shared" si="185"/>
        <v>1.4489631531260272</v>
      </c>
      <c r="AP582" s="79">
        <f t="shared" si="186"/>
        <v>1.4450897098167277</v>
      </c>
      <c r="AQ582" s="1" t="str">
        <f t="shared" si="187"/>
        <v>Pampeana7</v>
      </c>
      <c r="AR582" s="1" t="str">
        <f t="shared" si="188"/>
        <v>Buenos Aires7</v>
      </c>
      <c r="AS582" s="1" t="str">
        <f t="shared" si="189"/>
        <v>Pequeñas</v>
      </c>
      <c r="AT582" s="1" t="str">
        <f t="shared" si="190"/>
        <v>Pampeana</v>
      </c>
      <c r="AU582" s="1" t="str">
        <f t="shared" si="191"/>
        <v>Pequeñas</v>
      </c>
    </row>
    <row r="583" spans="1:47" x14ac:dyDescent="0.25">
      <c r="A583" s="5" t="s">
        <v>709</v>
      </c>
      <c r="B583" s="6" t="s">
        <v>710</v>
      </c>
      <c r="C583" s="6" t="s">
        <v>687</v>
      </c>
      <c r="D583" s="3" t="str">
        <f>VLOOKUP(C583,Regiones!B$4:C$27,2)</f>
        <v>Noroeste</v>
      </c>
      <c r="E583" s="16"/>
      <c r="F583" s="16"/>
      <c r="G583" s="16"/>
      <c r="H583" s="16" t="s">
        <v>4</v>
      </c>
      <c r="I583" s="16" t="s">
        <v>203</v>
      </c>
      <c r="J583" s="16" t="s">
        <v>6</v>
      </c>
      <c r="K583" s="58"/>
      <c r="L583" s="4" t="s">
        <v>6</v>
      </c>
      <c r="M583" s="289">
        <v>10</v>
      </c>
      <c r="N583" s="281" t="str">
        <f t="shared" si="192"/>
        <v>F10</v>
      </c>
      <c r="O583" s="282" t="str">
        <f>VLOOKUP(N583,'Adicional - Op 1'!$A$3:$B$79,2)</f>
        <v>F</v>
      </c>
      <c r="P583" s="293" t="str">
        <f t="shared" si="193"/>
        <v>F</v>
      </c>
      <c r="Q583" s="294" t="str">
        <f t="shared" si="194"/>
        <v>F10</v>
      </c>
      <c r="R583" s="282" t="str">
        <f>IF(OR(Q583='Adicional - Op 2'!$A$6,Q583='Adicional - Op 2'!$A$7, Q583='Adicional - Op 2'!$A$8,Q583='Adicional - Op 2'!$A$9,Q583='Adicional - Op 2'!$A$10,Q583='Adicional - Op 2'!$A$11,Q583='Adicional - Op 2'!$A$12,Q583='Adicional - Op 2'!$A$13,Q583='Adicional - Op 2'!$A$14), "A", "")</f>
        <v/>
      </c>
      <c r="S583" s="282" t="str">
        <f>IF(OR(Q583='Adicional - Op 2'!$A$15,Q583='Adicional - Op 2'!$A$16,Q583='Adicional - Op 2'!$A$17,Q583='Adicional - Op 2'!$A$18,Q583='Adicional - Op 2'!$A$19,Q583='Adicional - Op 2'!$A$20,Q583='Adicional - Op 2'!$A$21,Q583='Adicional - Op 2'!$A$22,Q583='Adicional - Op 2'!$A$23,Q583='Adicional - Op 2'!$A$24,Q583='Adicional - Op 2'!$A$25,Q583='Adicional - Op 2'!$A$26,Q583='Adicional - Op 2'!$A$27,Q583='Adicional - Op 2'!$A$28,Q583='Adicional - Op 2'!$A$29,Q583='Adicional - Op 2'!$A$30),"B","")</f>
        <v/>
      </c>
      <c r="T583" s="282" t="str">
        <f>IF(OR(Q583='Adicional - Op 2'!$A$31,Q583='Adicional - Op 2'!$A$32,Q583='Adicional - Op 2'!$A$33,Q583='Adicional - Op 2'!$A$34),"C","")</f>
        <v/>
      </c>
      <c r="U583" s="282" t="str">
        <f>IF(OR(Q583='Adicional - Op 2'!$A$35,Q583='Adicional - Op 2'!$A$36,Q583='Adicional - Op 2'!$A$37),"D","")</f>
        <v/>
      </c>
      <c r="V583" s="282" t="str">
        <f>IF(OR(Q583='Adicional - Op 2'!$A$38,Q583='Adicional - Op 2'!$A$39,Q583='Adicional - Op 2'!$A$40,Q583='Adicional - Op 2'!$A$41,Q583='Adicional - Op 2'!$A$42,Q583='Adicional - Op 2'!$A$43),"E","")</f>
        <v/>
      </c>
      <c r="W583" s="282" t="str">
        <f>IF(OR(Q583='Adicional - Op 2'!$A$44,Q583='Adicional - Op 2'!$A$45),"F","")</f>
        <v>F</v>
      </c>
      <c r="X583" s="295" t="str">
        <f t="shared" si="195"/>
        <v>F</v>
      </c>
      <c r="Y583" s="296" t="str">
        <f>IF(P583=X583, "OK", MAL)</f>
        <v>OK</v>
      </c>
      <c r="Z583" s="74">
        <v>4763</v>
      </c>
      <c r="AA583" s="17">
        <v>4274</v>
      </c>
      <c r="AB583" s="12">
        <v>3155</v>
      </c>
      <c r="AC583" s="12">
        <v>2360</v>
      </c>
      <c r="AD583" s="12">
        <v>1947</v>
      </c>
      <c r="AE583" s="13">
        <v>1439</v>
      </c>
      <c r="AF583" s="70" t="str">
        <f t="shared" si="176"/>
        <v>7</v>
      </c>
      <c r="AG583" s="61" t="str">
        <f t="shared" si="177"/>
        <v>7</v>
      </c>
      <c r="AH583" s="61" t="str">
        <f t="shared" si="178"/>
        <v>7</v>
      </c>
      <c r="AI583" s="61" t="str">
        <f t="shared" si="179"/>
        <v>7</v>
      </c>
      <c r="AJ583" s="61" t="str">
        <f t="shared" si="180"/>
        <v>7</v>
      </c>
      <c r="AK583" s="62" t="str">
        <f t="shared" si="181"/>
        <v>7</v>
      </c>
      <c r="AL583" s="77">
        <f t="shared" si="182"/>
        <v>1.2190887699159347</v>
      </c>
      <c r="AM583" s="78">
        <f t="shared" si="183"/>
        <v>2.9276029569196806</v>
      </c>
      <c r="AN583" s="78">
        <f t="shared" si="184"/>
        <v>2.7874497535461789</v>
      </c>
      <c r="AO583" s="78">
        <f t="shared" si="185"/>
        <v>1.9423416238448528</v>
      </c>
      <c r="AP583" s="79">
        <f t="shared" si="186"/>
        <v>3.0695822362952034</v>
      </c>
      <c r="AQ583" s="1" t="str">
        <f t="shared" si="187"/>
        <v>Noroeste7</v>
      </c>
      <c r="AR583" s="1" t="str">
        <f t="shared" si="188"/>
        <v>Salta7</v>
      </c>
      <c r="AS583" s="1" t="str">
        <f t="shared" si="189"/>
        <v>Pequeñas</v>
      </c>
      <c r="AT583" s="1" t="str">
        <f t="shared" si="190"/>
        <v>Resto Extra Pampeana</v>
      </c>
      <c r="AU583" s="1" t="str">
        <f t="shared" si="191"/>
        <v>Pequeñas</v>
      </c>
    </row>
    <row r="584" spans="1:47" x14ac:dyDescent="0.25">
      <c r="A584" s="60" t="s">
        <v>828</v>
      </c>
      <c r="B584" s="9" t="s">
        <v>770</v>
      </c>
      <c r="C584" s="9" t="s">
        <v>767</v>
      </c>
      <c r="D584" s="3" t="str">
        <f>VLOOKUP(C584,Regiones!B$4:C$27,2)</f>
        <v>Pampeana</v>
      </c>
      <c r="E584" s="10"/>
      <c r="F584" s="10"/>
      <c r="G584" s="10"/>
      <c r="H584" s="10" t="s">
        <v>4</v>
      </c>
      <c r="I584" s="10" t="s">
        <v>203</v>
      </c>
      <c r="J584" s="10" t="s">
        <v>6</v>
      </c>
      <c r="K584" s="58"/>
      <c r="L584" s="11" t="s">
        <v>6</v>
      </c>
      <c r="M584" s="289">
        <v>10</v>
      </c>
      <c r="N584" s="281" t="str">
        <f t="shared" si="192"/>
        <v>F10</v>
      </c>
      <c r="O584" s="282" t="str">
        <f>VLOOKUP(N584,'Adicional - Op 1'!$A$3:$B$79,2)</f>
        <v>F</v>
      </c>
      <c r="P584" s="293" t="str">
        <f t="shared" si="193"/>
        <v>F</v>
      </c>
      <c r="Q584" s="294" t="str">
        <f t="shared" si="194"/>
        <v>F10</v>
      </c>
      <c r="R584" s="282" t="str">
        <f>IF(OR(Q584='Adicional - Op 2'!$A$6,Q584='Adicional - Op 2'!$A$7, Q584='Adicional - Op 2'!$A$8,Q584='Adicional - Op 2'!$A$9,Q584='Adicional - Op 2'!$A$10,Q584='Adicional - Op 2'!$A$11,Q584='Adicional - Op 2'!$A$12,Q584='Adicional - Op 2'!$A$13,Q584='Adicional - Op 2'!$A$14), "A", "")</f>
        <v/>
      </c>
      <c r="S584" s="282" t="str">
        <f>IF(OR(Q584='Adicional - Op 2'!$A$15,Q584='Adicional - Op 2'!$A$16,Q584='Adicional - Op 2'!$A$17,Q584='Adicional - Op 2'!$A$18,Q584='Adicional - Op 2'!$A$19,Q584='Adicional - Op 2'!$A$20,Q584='Adicional - Op 2'!$A$21,Q584='Adicional - Op 2'!$A$22,Q584='Adicional - Op 2'!$A$23,Q584='Adicional - Op 2'!$A$24,Q584='Adicional - Op 2'!$A$25,Q584='Adicional - Op 2'!$A$26,Q584='Adicional - Op 2'!$A$27,Q584='Adicional - Op 2'!$A$28,Q584='Adicional - Op 2'!$A$29,Q584='Adicional - Op 2'!$A$30),"B","")</f>
        <v/>
      </c>
      <c r="T584" s="282" t="str">
        <f>IF(OR(Q584='Adicional - Op 2'!$A$31,Q584='Adicional - Op 2'!$A$32,Q584='Adicional - Op 2'!$A$33,Q584='Adicional - Op 2'!$A$34),"C","")</f>
        <v/>
      </c>
      <c r="U584" s="282" t="str">
        <f>IF(OR(Q584='Adicional - Op 2'!$A$35,Q584='Adicional - Op 2'!$A$36,Q584='Adicional - Op 2'!$A$37),"D","")</f>
        <v/>
      </c>
      <c r="V584" s="282" t="str">
        <f>IF(OR(Q584='Adicional - Op 2'!$A$38,Q584='Adicional - Op 2'!$A$39,Q584='Adicional - Op 2'!$A$40,Q584='Adicional - Op 2'!$A$41,Q584='Adicional - Op 2'!$A$42,Q584='Adicional - Op 2'!$A$43),"E","")</f>
        <v/>
      </c>
      <c r="W584" s="282" t="str">
        <f>IF(OR(Q584='Adicional - Op 2'!$A$44,Q584='Adicional - Op 2'!$A$45),"F","")</f>
        <v>F</v>
      </c>
      <c r="X584" s="295" t="str">
        <f t="shared" si="195"/>
        <v>F</v>
      </c>
      <c r="Y584" s="296" t="str">
        <f>IF(P584=X584, "OK", MAL)</f>
        <v>OK</v>
      </c>
      <c r="Z584" s="74">
        <v>4751</v>
      </c>
      <c r="AA584" s="12">
        <v>4518</v>
      </c>
      <c r="AB584" s="12">
        <v>4116</v>
      </c>
      <c r="AC584" s="12">
        <v>4272</v>
      </c>
      <c r="AD584" s="12">
        <v>3903</v>
      </c>
      <c r="AE584" s="13">
        <v>3349</v>
      </c>
      <c r="AF584" s="70" t="str">
        <f t="shared" ref="AF584:AF647" si="196">IF(Z584="","",IF($D584="gba","GBA",IF(AND(Z584&gt;=1000000,Z584&lt;10000000),"1",IF(Z584&gt;=500000,"2",IF(Z584&gt;=100000,"3",IF(Z584&gt;=50000,"4",IF(Z584&gt;=10000,"5",IF(Z584&gt;=5000,"6","7"))))))))</f>
        <v>7</v>
      </c>
      <c r="AG584" s="61" t="str">
        <f t="shared" ref="AG584:AG647" si="197">IF(AA584="","",IF($D584="gba","GBA",IF(AND(AA584&gt;=1000000,AA584&lt;10000000),"1",IF(AA584&gt;=500000,"2",IF(AA584&gt;=100000,"3",IF(AA584&gt;=50000,"4",IF(AA584&gt;=10000,"5",IF(AA584&gt;=5000,"6","7"))))))))</f>
        <v>7</v>
      </c>
      <c r="AH584" s="61" t="str">
        <f t="shared" ref="AH584:AH647" si="198">IF(AB584="","",IF($D584="gba","GBA",IF(AND(AB584&gt;=1000000,AB584&lt;10000000),"1",IF(AB584&gt;=500000,"2",IF(AB584&gt;=100000,"3",IF(AB584&gt;=50000,"4",IF(AB584&gt;=10000,"5",IF(AB584&gt;=5000,"6","7"))))))))</f>
        <v>7</v>
      </c>
      <c r="AI584" s="61" t="str">
        <f t="shared" ref="AI584:AI647" si="199">IF(AC584="","",IF($D584="gba","GBA",IF(AND(AC584&gt;=1000000,AC584&lt;10000000),"1",IF(AC584&gt;=500000,"2",IF(AC584&gt;=100000,"3",IF(AC584&gt;=50000,"4",IF(AC584&gt;=10000,"5",IF(AC584&gt;=5000,"6","7"))))))))</f>
        <v>7</v>
      </c>
      <c r="AJ584" s="61" t="str">
        <f t="shared" ref="AJ584:AJ647" si="200">IF(AD584="","",IF($D584="gba","GBA",IF(AND(AD584&gt;=1000000,AD584&lt;10000000),"1",IF(AD584&gt;=500000,"2",IF(AD584&gt;=100000,"3",IF(AD584&gt;=50000,"4",IF(AD584&gt;=10000,"5",IF(AD584&gt;=5000,"6","7"))))))))</f>
        <v>7</v>
      </c>
      <c r="AK584" s="62" t="str">
        <f t="shared" ref="AK584:AK647" si="201">IF(AE584="","",IF($D584="gba","GBA",IF(AND(AE584&gt;=1000000,AE584&lt;10000000),"1",IF(AE584&gt;=500000,"2",IF(AE584&gt;=100000,"3",IF(AE584&gt;=50000,"4",IF(AE584&gt;=10000,"5",IF(AE584&gt;=5000,"6","7"))))))))</f>
        <v>7</v>
      </c>
      <c r="AL584" s="77">
        <f t="shared" ref="AL584:AL647" si="202">IF(OR(Z584="",AA584=""),"",RATE(8.94,,-AA584,Z584)*100)</f>
        <v>0.56406480071770204</v>
      </c>
      <c r="AM584" s="78">
        <f t="shared" ref="AM584:AM647" si="203">IF(OR(AA584="",AB584=""),"",RATE(10.52,,-AB584,AA584)*100)</f>
        <v>0.88974862853663605</v>
      </c>
      <c r="AN584" s="78">
        <f t="shared" ref="AN584:AN647" si="204">IF(OR(AB584="",AC584=""),"",RATE(10.56,,-AC584,AB584)*100)</f>
        <v>-0.35165565182758024</v>
      </c>
      <c r="AO584" s="78">
        <f t="shared" ref="AO584:AO647" si="205">IF(OR(AC584="",AD584=""),"",RATE(10,,-AD584,AC584)*100)</f>
        <v>0.90745880109779231</v>
      </c>
      <c r="AP584" s="79">
        <f t="shared" ref="AP584:AP647" si="206">IF(OR(AD584="",AE584=""),"",RATE(10,,-AE584,AD584)*100)</f>
        <v>1.5426142730992138</v>
      </c>
      <c r="AQ584" s="1" t="str">
        <f t="shared" ref="AQ584:AQ647" si="207">CONCATENATE(D584,AF584)</f>
        <v>Pampeana7</v>
      </c>
      <c r="AR584" s="1" t="str">
        <f t="shared" ref="AR584:AR647" si="208">CONCATENATE(C584,AF584)</f>
        <v>Santa Fe7</v>
      </c>
      <c r="AS584" s="1" t="str">
        <f t="shared" ref="AS584:AS647" si="209">IF(AF584="GBA","GBA",IF(AF584&lt;"3","Grandes",IF(AF584="7","Pequeñas","Intermedias")))</f>
        <v>Pequeñas</v>
      </c>
      <c r="AT584" s="1" t="str">
        <f t="shared" ref="AT584:AT647" si="210">IF(D584="GBA","GBA",IF(D584="Comahue","Comahue",IF(D584="Patagonia","Patagonia",IF(D584="Pampeana","Pampeana","Resto Extra Pampeana"))))</f>
        <v>Pampeana</v>
      </c>
      <c r="AU584" s="1" t="str">
        <f t="shared" si="191"/>
        <v>Pequeñas</v>
      </c>
    </row>
    <row r="585" spans="1:47" x14ac:dyDescent="0.25">
      <c r="A585" s="5" t="s">
        <v>148</v>
      </c>
      <c r="B585" s="6" t="s">
        <v>148</v>
      </c>
      <c r="C585" s="6" t="s">
        <v>36</v>
      </c>
      <c r="D585" s="3" t="str">
        <f>VLOOKUP(C585,Regiones!B$4:C$27,2)</f>
        <v>Pampeana</v>
      </c>
      <c r="E585" s="16"/>
      <c r="F585" s="16"/>
      <c r="G585" s="16"/>
      <c r="H585" s="16"/>
      <c r="I585" s="16" t="s">
        <v>203</v>
      </c>
      <c r="J585" s="16" t="s">
        <v>6</v>
      </c>
      <c r="K585" s="58"/>
      <c r="L585" s="4" t="s">
        <v>6</v>
      </c>
      <c r="M585" s="289">
        <v>10</v>
      </c>
      <c r="N585" s="281" t="str">
        <f t="shared" si="192"/>
        <v>F10</v>
      </c>
      <c r="O585" s="282" t="str">
        <f>VLOOKUP(N585,'Adicional - Op 1'!$A$3:$B$79,2)</f>
        <v>F</v>
      </c>
      <c r="P585" s="293" t="str">
        <f t="shared" si="193"/>
        <v>F</v>
      </c>
      <c r="Q585" s="294" t="str">
        <f t="shared" si="194"/>
        <v>F10</v>
      </c>
      <c r="R585" s="282" t="str">
        <f>IF(OR(Q585='Adicional - Op 2'!$A$6,Q585='Adicional - Op 2'!$A$7, Q585='Adicional - Op 2'!$A$8,Q585='Adicional - Op 2'!$A$9,Q585='Adicional - Op 2'!$A$10,Q585='Adicional - Op 2'!$A$11,Q585='Adicional - Op 2'!$A$12,Q585='Adicional - Op 2'!$A$13,Q585='Adicional - Op 2'!$A$14), "A", "")</f>
        <v/>
      </c>
      <c r="S585" s="282" t="str">
        <f>IF(OR(Q585='Adicional - Op 2'!$A$15,Q585='Adicional - Op 2'!$A$16,Q585='Adicional - Op 2'!$A$17,Q585='Adicional - Op 2'!$A$18,Q585='Adicional - Op 2'!$A$19,Q585='Adicional - Op 2'!$A$20,Q585='Adicional - Op 2'!$A$21,Q585='Adicional - Op 2'!$A$22,Q585='Adicional - Op 2'!$A$23,Q585='Adicional - Op 2'!$A$24,Q585='Adicional - Op 2'!$A$25,Q585='Adicional - Op 2'!$A$26,Q585='Adicional - Op 2'!$A$27,Q585='Adicional - Op 2'!$A$28,Q585='Adicional - Op 2'!$A$29,Q585='Adicional - Op 2'!$A$30),"B","")</f>
        <v/>
      </c>
      <c r="T585" s="282" t="str">
        <f>IF(OR(Q585='Adicional - Op 2'!$A$31,Q585='Adicional - Op 2'!$A$32,Q585='Adicional - Op 2'!$A$33,Q585='Adicional - Op 2'!$A$34),"C","")</f>
        <v/>
      </c>
      <c r="U585" s="282" t="str">
        <f>IF(OR(Q585='Adicional - Op 2'!$A$35,Q585='Adicional - Op 2'!$A$36,Q585='Adicional - Op 2'!$A$37),"D","")</f>
        <v/>
      </c>
      <c r="V585" s="282" t="str">
        <f>IF(OR(Q585='Adicional - Op 2'!$A$38,Q585='Adicional - Op 2'!$A$39,Q585='Adicional - Op 2'!$A$40,Q585='Adicional - Op 2'!$A$41,Q585='Adicional - Op 2'!$A$42,Q585='Adicional - Op 2'!$A$43),"E","")</f>
        <v/>
      </c>
      <c r="W585" s="282" t="str">
        <f>IF(OR(Q585='Adicional - Op 2'!$A$44,Q585='Adicional - Op 2'!$A$45),"F","")</f>
        <v>F</v>
      </c>
      <c r="X585" s="295" t="str">
        <f t="shared" si="195"/>
        <v>F</v>
      </c>
      <c r="Y585" s="296" t="str">
        <f>IF(P585=X585, "OK", MAL)</f>
        <v>OK</v>
      </c>
      <c r="Z585" s="73">
        <v>4743</v>
      </c>
      <c r="AA585" s="17">
        <v>4735</v>
      </c>
      <c r="AB585" s="17">
        <v>4380</v>
      </c>
      <c r="AC585" s="17">
        <v>3889</v>
      </c>
      <c r="AD585" s="17">
        <v>3406</v>
      </c>
      <c r="AE585" s="20">
        <v>3439</v>
      </c>
      <c r="AF585" s="70" t="str">
        <f t="shared" si="196"/>
        <v>7</v>
      </c>
      <c r="AG585" s="61" t="str">
        <f t="shared" si="197"/>
        <v>7</v>
      </c>
      <c r="AH585" s="61" t="str">
        <f t="shared" si="198"/>
        <v>7</v>
      </c>
      <c r="AI585" s="61" t="str">
        <f t="shared" si="199"/>
        <v>7</v>
      </c>
      <c r="AJ585" s="61" t="str">
        <f t="shared" si="200"/>
        <v>7</v>
      </c>
      <c r="AK585" s="62" t="str">
        <f t="shared" si="201"/>
        <v>7</v>
      </c>
      <c r="AL585" s="77">
        <f t="shared" si="202"/>
        <v>1.8884559836985896E-2</v>
      </c>
      <c r="AM585" s="78">
        <f t="shared" si="203"/>
        <v>0.74355877713422636</v>
      </c>
      <c r="AN585" s="78">
        <f t="shared" si="204"/>
        <v>1.1322777114827387</v>
      </c>
      <c r="AO585" s="78">
        <f t="shared" si="205"/>
        <v>1.3349668948870523</v>
      </c>
      <c r="AP585" s="79">
        <f t="shared" si="206"/>
        <v>-9.6375021512633455E-2</v>
      </c>
      <c r="AQ585" s="1" t="str">
        <f t="shared" si="207"/>
        <v>Pampeana7</v>
      </c>
      <c r="AR585" s="1" t="str">
        <f t="shared" si="208"/>
        <v>Buenos Aires7</v>
      </c>
      <c r="AS585" s="1" t="str">
        <f t="shared" si="209"/>
        <v>Pequeñas</v>
      </c>
      <c r="AT585" s="1" t="str">
        <f t="shared" si="210"/>
        <v>Pampeana</v>
      </c>
      <c r="AU585" s="1" t="str">
        <f t="shared" ref="AU585:AU648" si="211">IF(AS585="Pequeñas","Pequeñas",CONCATENATE(AS585,AT585))</f>
        <v>Pequeñas</v>
      </c>
    </row>
    <row r="586" spans="1:47" x14ac:dyDescent="0.25">
      <c r="A586" s="5" t="s">
        <v>451</v>
      </c>
      <c r="B586" s="6" t="s">
        <v>434</v>
      </c>
      <c r="C586" s="6" t="s">
        <v>429</v>
      </c>
      <c r="D586" s="3" t="str">
        <f>VLOOKUP(C586,Regiones!B$4:C$27,2)</f>
        <v>Pampeana</v>
      </c>
      <c r="E586" s="16"/>
      <c r="F586" s="16"/>
      <c r="G586" s="16"/>
      <c r="H586" s="16" t="s">
        <v>4</v>
      </c>
      <c r="I586" s="16" t="s">
        <v>203</v>
      </c>
      <c r="J586" s="16" t="s">
        <v>6</v>
      </c>
      <c r="K586" s="58"/>
      <c r="L586" s="4" t="s">
        <v>6</v>
      </c>
      <c r="M586" s="289">
        <v>10</v>
      </c>
      <c r="N586" s="281" t="str">
        <f t="shared" si="192"/>
        <v>F10</v>
      </c>
      <c r="O586" s="282" t="str">
        <f>VLOOKUP(N586,'Adicional - Op 1'!$A$3:$B$79,2)</f>
        <v>F</v>
      </c>
      <c r="P586" s="293" t="str">
        <f t="shared" si="193"/>
        <v>F</v>
      </c>
      <c r="Q586" s="294" t="str">
        <f t="shared" si="194"/>
        <v>F10</v>
      </c>
      <c r="R586" s="282" t="str">
        <f>IF(OR(Q586='Adicional - Op 2'!$A$6,Q586='Adicional - Op 2'!$A$7, Q586='Adicional - Op 2'!$A$8,Q586='Adicional - Op 2'!$A$9,Q586='Adicional - Op 2'!$A$10,Q586='Adicional - Op 2'!$A$11,Q586='Adicional - Op 2'!$A$12,Q586='Adicional - Op 2'!$A$13,Q586='Adicional - Op 2'!$A$14), "A", "")</f>
        <v/>
      </c>
      <c r="S586" s="282" t="str">
        <f>IF(OR(Q586='Adicional - Op 2'!$A$15,Q586='Adicional - Op 2'!$A$16,Q586='Adicional - Op 2'!$A$17,Q586='Adicional - Op 2'!$A$18,Q586='Adicional - Op 2'!$A$19,Q586='Adicional - Op 2'!$A$20,Q586='Adicional - Op 2'!$A$21,Q586='Adicional - Op 2'!$A$22,Q586='Adicional - Op 2'!$A$23,Q586='Adicional - Op 2'!$A$24,Q586='Adicional - Op 2'!$A$25,Q586='Adicional - Op 2'!$A$26,Q586='Adicional - Op 2'!$A$27,Q586='Adicional - Op 2'!$A$28,Q586='Adicional - Op 2'!$A$29,Q586='Adicional - Op 2'!$A$30),"B","")</f>
        <v/>
      </c>
      <c r="T586" s="282" t="str">
        <f>IF(OR(Q586='Adicional - Op 2'!$A$31,Q586='Adicional - Op 2'!$A$32,Q586='Adicional - Op 2'!$A$33,Q586='Adicional - Op 2'!$A$34),"C","")</f>
        <v/>
      </c>
      <c r="U586" s="282" t="str">
        <f>IF(OR(Q586='Adicional - Op 2'!$A$35,Q586='Adicional - Op 2'!$A$36,Q586='Adicional - Op 2'!$A$37),"D","")</f>
        <v/>
      </c>
      <c r="V586" s="282" t="str">
        <f>IF(OR(Q586='Adicional - Op 2'!$A$38,Q586='Adicional - Op 2'!$A$39,Q586='Adicional - Op 2'!$A$40,Q586='Adicional - Op 2'!$A$41,Q586='Adicional - Op 2'!$A$42,Q586='Adicional - Op 2'!$A$43),"E","")</f>
        <v/>
      </c>
      <c r="W586" s="282" t="str">
        <f>IF(OR(Q586='Adicional - Op 2'!$A$44,Q586='Adicional - Op 2'!$A$45),"F","")</f>
        <v>F</v>
      </c>
      <c r="X586" s="295" t="str">
        <f t="shared" si="195"/>
        <v>F</v>
      </c>
      <c r="Y586" s="296" t="str">
        <f>IF(P586=X586, "OK", MAL)</f>
        <v>OK</v>
      </c>
      <c r="Z586" s="73">
        <v>4741</v>
      </c>
      <c r="AA586" s="17">
        <v>3964</v>
      </c>
      <c r="AB586" s="17">
        <v>3404</v>
      </c>
      <c r="AC586" s="17">
        <v>3062</v>
      </c>
      <c r="AD586" s="17">
        <v>2704</v>
      </c>
      <c r="AE586" s="20">
        <v>2435</v>
      </c>
      <c r="AF586" s="70" t="str">
        <f t="shared" si="196"/>
        <v>7</v>
      </c>
      <c r="AG586" s="61" t="str">
        <f t="shared" si="197"/>
        <v>7</v>
      </c>
      <c r="AH586" s="61" t="str">
        <f t="shared" si="198"/>
        <v>7</v>
      </c>
      <c r="AI586" s="61" t="str">
        <f t="shared" si="199"/>
        <v>7</v>
      </c>
      <c r="AJ586" s="61" t="str">
        <f t="shared" si="200"/>
        <v>7</v>
      </c>
      <c r="AK586" s="62" t="str">
        <f t="shared" si="201"/>
        <v>7</v>
      </c>
      <c r="AL586" s="77">
        <f t="shared" si="202"/>
        <v>2.0223532209810151</v>
      </c>
      <c r="AM586" s="78">
        <f t="shared" si="203"/>
        <v>1.4582720337713135</v>
      </c>
      <c r="AN586" s="78">
        <f t="shared" si="204"/>
        <v>1.007722775000462</v>
      </c>
      <c r="AO586" s="78">
        <f t="shared" si="205"/>
        <v>1.2511232643063492</v>
      </c>
      <c r="AP586" s="79">
        <f t="shared" si="206"/>
        <v>1.0533632326937741</v>
      </c>
      <c r="AQ586" s="1" t="str">
        <f t="shared" si="207"/>
        <v>Pampeana7</v>
      </c>
      <c r="AR586" s="1" t="str">
        <f t="shared" si="208"/>
        <v>Entre Ríos7</v>
      </c>
      <c r="AS586" s="1" t="str">
        <f t="shared" si="209"/>
        <v>Pequeñas</v>
      </c>
      <c r="AT586" s="1" t="str">
        <f t="shared" si="210"/>
        <v>Pampeana</v>
      </c>
      <c r="AU586" s="1" t="str">
        <f t="shared" si="211"/>
        <v>Pequeñas</v>
      </c>
    </row>
    <row r="587" spans="1:47" x14ac:dyDescent="0.25">
      <c r="A587" s="21" t="s">
        <v>1396</v>
      </c>
      <c r="B587" s="18" t="s">
        <v>313</v>
      </c>
      <c r="C587" s="18" t="s">
        <v>276</v>
      </c>
      <c r="D587" s="3" t="str">
        <f>VLOOKUP(C587,Regiones!B$4:C$27,2)</f>
        <v>Centro</v>
      </c>
      <c r="E587" s="19"/>
      <c r="F587" s="19"/>
      <c r="G587" s="19"/>
      <c r="H587" s="19" t="s">
        <v>4</v>
      </c>
      <c r="I587" s="19" t="s">
        <v>203</v>
      </c>
      <c r="J587" s="19" t="s">
        <v>21</v>
      </c>
      <c r="K587" s="58"/>
      <c r="L587" s="52" t="s">
        <v>21</v>
      </c>
      <c r="M587" s="289">
        <v>10</v>
      </c>
      <c r="N587" s="281" t="str">
        <f t="shared" si="192"/>
        <v>C10</v>
      </c>
      <c r="O587" s="282" t="str">
        <f>VLOOKUP(N587,'Adicional - Op 1'!$A$3:$B$79,2)</f>
        <v>C</v>
      </c>
      <c r="P587" s="293" t="str">
        <f t="shared" si="193"/>
        <v>C</v>
      </c>
      <c r="Q587" s="294" t="str">
        <f t="shared" si="194"/>
        <v>C10</v>
      </c>
      <c r="R587" s="282" t="str">
        <f>IF(OR(Q587='Adicional - Op 2'!$A$6,Q587='Adicional - Op 2'!$A$7, Q587='Adicional - Op 2'!$A$8,Q587='Adicional - Op 2'!$A$9,Q587='Adicional - Op 2'!$A$10,Q587='Adicional - Op 2'!$A$11,Q587='Adicional - Op 2'!$A$12,Q587='Adicional - Op 2'!$A$13,Q587='Adicional - Op 2'!$A$14), "A", "")</f>
        <v/>
      </c>
      <c r="S587" s="282" t="str">
        <f>IF(OR(Q587='Adicional - Op 2'!$A$15,Q587='Adicional - Op 2'!$A$16,Q587='Adicional - Op 2'!$A$17,Q587='Adicional - Op 2'!$A$18,Q587='Adicional - Op 2'!$A$19,Q587='Adicional - Op 2'!$A$20,Q587='Adicional - Op 2'!$A$21,Q587='Adicional - Op 2'!$A$22,Q587='Adicional - Op 2'!$A$23,Q587='Adicional - Op 2'!$A$24,Q587='Adicional - Op 2'!$A$25,Q587='Adicional - Op 2'!$A$26,Q587='Adicional - Op 2'!$A$27,Q587='Adicional - Op 2'!$A$28,Q587='Adicional - Op 2'!$A$29,Q587='Adicional - Op 2'!$A$30),"B","")</f>
        <v/>
      </c>
      <c r="T587" s="282" t="str">
        <f>IF(OR(Q587='Adicional - Op 2'!$A$31,Q587='Adicional - Op 2'!$A$32,Q587='Adicional - Op 2'!$A$33,Q587='Adicional - Op 2'!$A$34),"C","")</f>
        <v>C</v>
      </c>
      <c r="U587" s="282" t="str">
        <f>IF(OR(Q587='Adicional - Op 2'!$A$35,Q587='Adicional - Op 2'!$A$36,Q587='Adicional - Op 2'!$A$37),"D","")</f>
        <v/>
      </c>
      <c r="V587" s="282" t="str">
        <f>IF(OR(Q587='Adicional - Op 2'!$A$38,Q587='Adicional - Op 2'!$A$39,Q587='Adicional - Op 2'!$A$40,Q587='Adicional - Op 2'!$A$41,Q587='Adicional - Op 2'!$A$42,Q587='Adicional - Op 2'!$A$43),"E","")</f>
        <v/>
      </c>
      <c r="W587" s="282" t="str">
        <f>IF(OR(Q587='Adicional - Op 2'!$A$44,Q587='Adicional - Op 2'!$A$45),"F","")</f>
        <v/>
      </c>
      <c r="X587" s="295" t="str">
        <f t="shared" si="195"/>
        <v>C</v>
      </c>
      <c r="Y587" s="296" t="str">
        <f>IF(P587=X587, "OK", MAL)</f>
        <v>OK</v>
      </c>
      <c r="Z587" s="73">
        <v>4740</v>
      </c>
      <c r="AA587" s="17">
        <v>4059</v>
      </c>
      <c r="AB587" s="17">
        <v>3283</v>
      </c>
      <c r="AC587" s="17">
        <v>2682</v>
      </c>
      <c r="AD587" s="17">
        <v>2105</v>
      </c>
      <c r="AE587" s="20">
        <v>1589</v>
      </c>
      <c r="AF587" s="70" t="str">
        <f t="shared" si="196"/>
        <v>7</v>
      </c>
      <c r="AG587" s="61" t="str">
        <f t="shared" si="197"/>
        <v>7</v>
      </c>
      <c r="AH587" s="61" t="str">
        <f t="shared" si="198"/>
        <v>7</v>
      </c>
      <c r="AI587" s="61" t="str">
        <f t="shared" si="199"/>
        <v>7</v>
      </c>
      <c r="AJ587" s="61" t="str">
        <f t="shared" si="200"/>
        <v>7</v>
      </c>
      <c r="AK587" s="62" t="str">
        <f t="shared" si="201"/>
        <v>7</v>
      </c>
      <c r="AL587" s="77">
        <f t="shared" si="202"/>
        <v>1.7500417828949444</v>
      </c>
      <c r="AM587" s="78">
        <f t="shared" si="203"/>
        <v>2.0373877191703649</v>
      </c>
      <c r="AN587" s="78">
        <f t="shared" si="204"/>
        <v>1.9331723900193423</v>
      </c>
      <c r="AO587" s="78">
        <f t="shared" si="205"/>
        <v>2.4520534337983757</v>
      </c>
      <c r="AP587" s="79">
        <f t="shared" si="206"/>
        <v>2.8520187439267817</v>
      </c>
      <c r="AQ587" s="1" t="str">
        <f t="shared" si="207"/>
        <v>Centro7</v>
      </c>
      <c r="AR587" s="1" t="str">
        <f t="shared" si="208"/>
        <v>Córdoba7</v>
      </c>
      <c r="AS587" s="1" t="str">
        <f t="shared" si="209"/>
        <v>Pequeñas</v>
      </c>
      <c r="AT587" s="1" t="str">
        <f t="shared" si="210"/>
        <v>Resto Extra Pampeana</v>
      </c>
      <c r="AU587" s="1" t="str">
        <f t="shared" si="211"/>
        <v>Pequeñas</v>
      </c>
    </row>
    <row r="588" spans="1:47" x14ac:dyDescent="0.25">
      <c r="A588" s="5" t="s">
        <v>1222</v>
      </c>
      <c r="B588" s="6" t="s">
        <v>133</v>
      </c>
      <c r="C588" s="6" t="s">
        <v>396</v>
      </c>
      <c r="D588" s="3" t="str">
        <f>VLOOKUP(C588,Regiones!B$4:C$27,2)</f>
        <v>Noreste</v>
      </c>
      <c r="E588" s="16"/>
      <c r="F588" s="16"/>
      <c r="G588" s="16"/>
      <c r="H588" s="16" t="s">
        <v>4</v>
      </c>
      <c r="I588" s="16" t="s">
        <v>203</v>
      </c>
      <c r="J588" s="16" t="s">
        <v>21</v>
      </c>
      <c r="K588" s="58"/>
      <c r="L588" s="4" t="s">
        <v>21</v>
      </c>
      <c r="M588" s="289">
        <v>10</v>
      </c>
      <c r="N588" s="281" t="str">
        <f t="shared" si="192"/>
        <v>C10</v>
      </c>
      <c r="O588" s="282" t="str">
        <f>VLOOKUP(N588,'Adicional - Op 1'!$A$3:$B$79,2)</f>
        <v>C</v>
      </c>
      <c r="P588" s="293" t="str">
        <f t="shared" si="193"/>
        <v>C</v>
      </c>
      <c r="Q588" s="294" t="str">
        <f t="shared" si="194"/>
        <v>C10</v>
      </c>
      <c r="R588" s="282" t="str">
        <f>IF(OR(Q588='Adicional - Op 2'!$A$6,Q588='Adicional - Op 2'!$A$7, Q588='Adicional - Op 2'!$A$8,Q588='Adicional - Op 2'!$A$9,Q588='Adicional - Op 2'!$A$10,Q588='Adicional - Op 2'!$A$11,Q588='Adicional - Op 2'!$A$12,Q588='Adicional - Op 2'!$A$13,Q588='Adicional - Op 2'!$A$14), "A", "")</f>
        <v/>
      </c>
      <c r="S588" s="282" t="str">
        <f>IF(OR(Q588='Adicional - Op 2'!$A$15,Q588='Adicional - Op 2'!$A$16,Q588='Adicional - Op 2'!$A$17,Q588='Adicional - Op 2'!$A$18,Q588='Adicional - Op 2'!$A$19,Q588='Adicional - Op 2'!$A$20,Q588='Adicional - Op 2'!$A$21,Q588='Adicional - Op 2'!$A$22,Q588='Adicional - Op 2'!$A$23,Q588='Adicional - Op 2'!$A$24,Q588='Adicional - Op 2'!$A$25,Q588='Adicional - Op 2'!$A$26,Q588='Adicional - Op 2'!$A$27,Q588='Adicional - Op 2'!$A$28,Q588='Adicional - Op 2'!$A$29,Q588='Adicional - Op 2'!$A$30),"B","")</f>
        <v/>
      </c>
      <c r="T588" s="282" t="str">
        <f>IF(OR(Q588='Adicional - Op 2'!$A$31,Q588='Adicional - Op 2'!$A$32,Q588='Adicional - Op 2'!$A$33,Q588='Adicional - Op 2'!$A$34),"C","")</f>
        <v>C</v>
      </c>
      <c r="U588" s="282" t="str">
        <f>IF(OR(Q588='Adicional - Op 2'!$A$35,Q588='Adicional - Op 2'!$A$36,Q588='Adicional - Op 2'!$A$37),"D","")</f>
        <v/>
      </c>
      <c r="V588" s="282" t="str">
        <f>IF(OR(Q588='Adicional - Op 2'!$A$38,Q588='Adicional - Op 2'!$A$39,Q588='Adicional - Op 2'!$A$40,Q588='Adicional - Op 2'!$A$41,Q588='Adicional - Op 2'!$A$42,Q588='Adicional - Op 2'!$A$43),"E","")</f>
        <v/>
      </c>
      <c r="W588" s="282" t="str">
        <f>IF(OR(Q588='Adicional - Op 2'!$A$44,Q588='Adicional - Op 2'!$A$45),"F","")</f>
        <v/>
      </c>
      <c r="X588" s="295" t="str">
        <f t="shared" si="195"/>
        <v>C</v>
      </c>
      <c r="Y588" s="296" t="str">
        <f>IF(P588=X588, "OK", MAL)</f>
        <v>OK</v>
      </c>
      <c r="Z588" s="73">
        <v>4738</v>
      </c>
      <c r="AA588" s="17">
        <v>4007</v>
      </c>
      <c r="AB588" s="17">
        <v>3646</v>
      </c>
      <c r="AC588" s="17">
        <v>2878</v>
      </c>
      <c r="AD588" s="17">
        <v>2861</v>
      </c>
      <c r="AE588" s="20">
        <v>1689</v>
      </c>
      <c r="AF588" s="70" t="str">
        <f t="shared" si="196"/>
        <v>7</v>
      </c>
      <c r="AG588" s="61" t="str">
        <f t="shared" si="197"/>
        <v>7</v>
      </c>
      <c r="AH588" s="61" t="str">
        <f t="shared" si="198"/>
        <v>7</v>
      </c>
      <c r="AI588" s="61" t="str">
        <f t="shared" si="199"/>
        <v>7</v>
      </c>
      <c r="AJ588" s="61" t="str">
        <f t="shared" si="200"/>
        <v>7</v>
      </c>
      <c r="AK588" s="62" t="str">
        <f t="shared" si="201"/>
        <v>7</v>
      </c>
      <c r="AL588" s="77">
        <f t="shared" si="202"/>
        <v>1.8920875690523566</v>
      </c>
      <c r="AM588" s="78">
        <f t="shared" si="203"/>
        <v>0.90149314084990106</v>
      </c>
      <c r="AN588" s="78">
        <f t="shared" si="204"/>
        <v>2.2651898760992681</v>
      </c>
      <c r="AO588" s="78">
        <f t="shared" si="205"/>
        <v>5.926149666269822E-2</v>
      </c>
      <c r="AP588" s="79">
        <f t="shared" si="206"/>
        <v>5.4117008404619158</v>
      </c>
      <c r="AQ588" s="1" t="str">
        <f t="shared" si="207"/>
        <v>Noreste7</v>
      </c>
      <c r="AR588" s="1" t="str">
        <f t="shared" si="208"/>
        <v>Corrientes7</v>
      </c>
      <c r="AS588" s="1" t="str">
        <f t="shared" si="209"/>
        <v>Pequeñas</v>
      </c>
      <c r="AT588" s="1" t="str">
        <f t="shared" si="210"/>
        <v>Resto Extra Pampeana</v>
      </c>
      <c r="AU588" s="1" t="str">
        <f t="shared" si="211"/>
        <v>Pequeñas</v>
      </c>
    </row>
    <row r="589" spans="1:47" x14ac:dyDescent="0.25">
      <c r="A589" s="60" t="s">
        <v>241</v>
      </c>
      <c r="B589" s="9" t="s">
        <v>207</v>
      </c>
      <c r="C589" s="9" t="s">
        <v>199</v>
      </c>
      <c r="D589" s="3" t="str">
        <f>VLOOKUP(C589,Regiones!B$4:C$27,2)</f>
        <v>Noreste</v>
      </c>
      <c r="E589" s="10"/>
      <c r="F589" s="10"/>
      <c r="G589" s="10"/>
      <c r="H589" s="16" t="s">
        <v>20</v>
      </c>
      <c r="I589" s="10" t="s">
        <v>203</v>
      </c>
      <c r="J589" s="10" t="s">
        <v>6</v>
      </c>
      <c r="K589" s="58"/>
      <c r="L589" s="11" t="s">
        <v>6</v>
      </c>
      <c r="M589" s="289">
        <v>10</v>
      </c>
      <c r="N589" s="281" t="str">
        <f t="shared" si="192"/>
        <v>F10</v>
      </c>
      <c r="O589" s="282" t="str">
        <f>VLOOKUP(N589,'Adicional - Op 1'!$A$3:$B$79,2)</f>
        <v>F</v>
      </c>
      <c r="P589" s="293" t="str">
        <f t="shared" si="193"/>
        <v>F</v>
      </c>
      <c r="Q589" s="294" t="str">
        <f t="shared" si="194"/>
        <v>F10</v>
      </c>
      <c r="R589" s="282" t="str">
        <f>IF(OR(Q589='Adicional - Op 2'!$A$6,Q589='Adicional - Op 2'!$A$7, Q589='Adicional - Op 2'!$A$8,Q589='Adicional - Op 2'!$A$9,Q589='Adicional - Op 2'!$A$10,Q589='Adicional - Op 2'!$A$11,Q589='Adicional - Op 2'!$A$12,Q589='Adicional - Op 2'!$A$13,Q589='Adicional - Op 2'!$A$14), "A", "")</f>
        <v/>
      </c>
      <c r="S589" s="282" t="str">
        <f>IF(OR(Q589='Adicional - Op 2'!$A$15,Q589='Adicional - Op 2'!$A$16,Q589='Adicional - Op 2'!$A$17,Q589='Adicional - Op 2'!$A$18,Q589='Adicional - Op 2'!$A$19,Q589='Adicional - Op 2'!$A$20,Q589='Adicional - Op 2'!$A$21,Q589='Adicional - Op 2'!$A$22,Q589='Adicional - Op 2'!$A$23,Q589='Adicional - Op 2'!$A$24,Q589='Adicional - Op 2'!$A$25,Q589='Adicional - Op 2'!$A$26,Q589='Adicional - Op 2'!$A$27,Q589='Adicional - Op 2'!$A$28,Q589='Adicional - Op 2'!$A$29,Q589='Adicional - Op 2'!$A$30),"B","")</f>
        <v/>
      </c>
      <c r="T589" s="282" t="str">
        <f>IF(OR(Q589='Adicional - Op 2'!$A$31,Q589='Adicional - Op 2'!$A$32,Q589='Adicional - Op 2'!$A$33,Q589='Adicional - Op 2'!$A$34),"C","")</f>
        <v/>
      </c>
      <c r="U589" s="282" t="str">
        <f>IF(OR(Q589='Adicional - Op 2'!$A$35,Q589='Adicional - Op 2'!$A$36,Q589='Adicional - Op 2'!$A$37),"D","")</f>
        <v/>
      </c>
      <c r="V589" s="282" t="str">
        <f>IF(OR(Q589='Adicional - Op 2'!$A$38,Q589='Adicional - Op 2'!$A$39,Q589='Adicional - Op 2'!$A$40,Q589='Adicional - Op 2'!$A$41,Q589='Adicional - Op 2'!$A$42,Q589='Adicional - Op 2'!$A$43),"E","")</f>
        <v/>
      </c>
      <c r="W589" s="282" t="str">
        <f>IF(OR(Q589='Adicional - Op 2'!$A$44,Q589='Adicional - Op 2'!$A$45),"F","")</f>
        <v>F</v>
      </c>
      <c r="X589" s="295" t="str">
        <f t="shared" si="195"/>
        <v>F</v>
      </c>
      <c r="Y589" s="296" t="str">
        <f>IF(P589=X589, "OK", MAL)</f>
        <v>OK</v>
      </c>
      <c r="Z589" s="74">
        <v>4737</v>
      </c>
      <c r="AA589" s="12">
        <v>2037</v>
      </c>
      <c r="AB589" s="12">
        <v>459</v>
      </c>
      <c r="AC589" s="12"/>
      <c r="AD589" s="12"/>
      <c r="AE589" s="15"/>
      <c r="AF589" s="70" t="str">
        <f t="shared" si="196"/>
        <v>7</v>
      </c>
      <c r="AG589" s="61" t="str">
        <f t="shared" si="197"/>
        <v>7</v>
      </c>
      <c r="AH589" s="61" t="str">
        <f t="shared" si="198"/>
        <v>7</v>
      </c>
      <c r="AI589" s="61" t="str">
        <f t="shared" si="199"/>
        <v/>
      </c>
      <c r="AJ589" s="61" t="str">
        <f t="shared" si="200"/>
        <v/>
      </c>
      <c r="AK589" s="62" t="str">
        <f t="shared" si="201"/>
        <v/>
      </c>
      <c r="AL589" s="77">
        <f t="shared" si="202"/>
        <v>9.8998014480032115</v>
      </c>
      <c r="AM589" s="78">
        <f t="shared" si="203"/>
        <v>15.217607793463007</v>
      </c>
      <c r="AN589" s="78" t="str">
        <f t="shared" si="204"/>
        <v/>
      </c>
      <c r="AO589" s="78" t="str">
        <f t="shared" si="205"/>
        <v/>
      </c>
      <c r="AP589" s="79" t="str">
        <f t="shared" si="206"/>
        <v/>
      </c>
      <c r="AQ589" s="1" t="str">
        <f t="shared" si="207"/>
        <v>Noreste7</v>
      </c>
      <c r="AR589" s="1" t="str">
        <f t="shared" si="208"/>
        <v>Chaco7</v>
      </c>
      <c r="AS589" s="1" t="str">
        <f t="shared" si="209"/>
        <v>Pequeñas</v>
      </c>
      <c r="AT589" s="1" t="str">
        <f t="shared" si="210"/>
        <v>Resto Extra Pampeana</v>
      </c>
      <c r="AU589" s="1" t="str">
        <f t="shared" si="211"/>
        <v>Pequeñas</v>
      </c>
    </row>
    <row r="590" spans="1:47" x14ac:dyDescent="0.25">
      <c r="A590" s="5" t="s">
        <v>1335</v>
      </c>
      <c r="B590" s="6" t="s">
        <v>122</v>
      </c>
      <c r="C590" s="6" t="s">
        <v>582</v>
      </c>
      <c r="D590" s="3" t="str">
        <f>VLOOKUP(C590,Regiones!B$4:C$27,2)</f>
        <v>Cuyo</v>
      </c>
      <c r="E590" s="16"/>
      <c r="F590" s="16"/>
      <c r="G590" s="16"/>
      <c r="H590" s="16" t="s">
        <v>4</v>
      </c>
      <c r="I590" s="16" t="s">
        <v>203</v>
      </c>
      <c r="J590" s="16" t="s">
        <v>6</v>
      </c>
      <c r="K590" s="58"/>
      <c r="L590" s="4" t="s">
        <v>6</v>
      </c>
      <c r="M590" s="289">
        <v>10</v>
      </c>
      <c r="N590" s="281" t="str">
        <f t="shared" si="192"/>
        <v>F10</v>
      </c>
      <c r="O590" s="282" t="str">
        <f>VLOOKUP(N590,'Adicional - Op 1'!$A$3:$B$79,2)</f>
        <v>F</v>
      </c>
      <c r="P590" s="293" t="str">
        <f t="shared" si="193"/>
        <v>F</v>
      </c>
      <c r="Q590" s="294" t="str">
        <f t="shared" si="194"/>
        <v>F10</v>
      </c>
      <c r="R590" s="282" t="str">
        <f>IF(OR(Q590='Adicional - Op 2'!$A$6,Q590='Adicional - Op 2'!$A$7, Q590='Adicional - Op 2'!$A$8,Q590='Adicional - Op 2'!$A$9,Q590='Adicional - Op 2'!$A$10,Q590='Adicional - Op 2'!$A$11,Q590='Adicional - Op 2'!$A$12,Q590='Adicional - Op 2'!$A$13,Q590='Adicional - Op 2'!$A$14), "A", "")</f>
        <v/>
      </c>
      <c r="S590" s="282" t="str">
        <f>IF(OR(Q590='Adicional - Op 2'!$A$15,Q590='Adicional - Op 2'!$A$16,Q590='Adicional - Op 2'!$A$17,Q590='Adicional - Op 2'!$A$18,Q590='Adicional - Op 2'!$A$19,Q590='Adicional - Op 2'!$A$20,Q590='Adicional - Op 2'!$A$21,Q590='Adicional - Op 2'!$A$22,Q590='Adicional - Op 2'!$A$23,Q590='Adicional - Op 2'!$A$24,Q590='Adicional - Op 2'!$A$25,Q590='Adicional - Op 2'!$A$26,Q590='Adicional - Op 2'!$A$27,Q590='Adicional - Op 2'!$A$28,Q590='Adicional - Op 2'!$A$29,Q590='Adicional - Op 2'!$A$30),"B","")</f>
        <v/>
      </c>
      <c r="T590" s="282" t="str">
        <f>IF(OR(Q590='Adicional - Op 2'!$A$31,Q590='Adicional - Op 2'!$A$32,Q590='Adicional - Op 2'!$A$33,Q590='Adicional - Op 2'!$A$34),"C","")</f>
        <v/>
      </c>
      <c r="U590" s="282" t="str">
        <f>IF(OR(Q590='Adicional - Op 2'!$A$35,Q590='Adicional - Op 2'!$A$36,Q590='Adicional - Op 2'!$A$37),"D","")</f>
        <v/>
      </c>
      <c r="V590" s="282" t="str">
        <f>IF(OR(Q590='Adicional - Op 2'!$A$38,Q590='Adicional - Op 2'!$A$39,Q590='Adicional - Op 2'!$A$40,Q590='Adicional - Op 2'!$A$41,Q590='Adicional - Op 2'!$A$42,Q590='Adicional - Op 2'!$A$43),"E","")</f>
        <v/>
      </c>
      <c r="W590" s="282" t="str">
        <f>IF(OR(Q590='Adicional - Op 2'!$A$44,Q590='Adicional - Op 2'!$A$45),"F","")</f>
        <v>F</v>
      </c>
      <c r="X590" s="295" t="str">
        <f t="shared" si="195"/>
        <v>F</v>
      </c>
      <c r="Y590" s="296" t="str">
        <f>IF(P590=X590, "OK", MAL)</f>
        <v>OK</v>
      </c>
      <c r="Z590" s="73">
        <v>4735</v>
      </c>
      <c r="AA590" s="17">
        <v>4210</v>
      </c>
      <c r="AB590" s="17">
        <v>2564</v>
      </c>
      <c r="AC590" s="17">
        <v>1160</v>
      </c>
      <c r="AD590" s="17">
        <v>1144</v>
      </c>
      <c r="AE590" s="20">
        <v>1996</v>
      </c>
      <c r="AF590" s="70" t="str">
        <f t="shared" si="196"/>
        <v>7</v>
      </c>
      <c r="AG590" s="61" t="str">
        <f t="shared" si="197"/>
        <v>7</v>
      </c>
      <c r="AH590" s="61" t="str">
        <f t="shared" si="198"/>
        <v>7</v>
      </c>
      <c r="AI590" s="61" t="str">
        <f t="shared" si="199"/>
        <v>7</v>
      </c>
      <c r="AJ590" s="61" t="str">
        <f t="shared" si="200"/>
        <v>7</v>
      </c>
      <c r="AK590" s="62" t="str">
        <f t="shared" si="201"/>
        <v>7</v>
      </c>
      <c r="AL590" s="77">
        <f t="shared" si="202"/>
        <v>1.3232090274889525</v>
      </c>
      <c r="AM590" s="78">
        <f t="shared" si="203"/>
        <v>4.8266893927716064</v>
      </c>
      <c r="AN590" s="78">
        <f t="shared" si="204"/>
        <v>7.8001390833191628</v>
      </c>
      <c r="AO590" s="78">
        <f t="shared" si="205"/>
        <v>0.13898761999574905</v>
      </c>
      <c r="AP590" s="79">
        <f t="shared" si="206"/>
        <v>-5.4140677299588358</v>
      </c>
      <c r="AQ590" s="1" t="str">
        <f t="shared" si="207"/>
        <v>Cuyo7</v>
      </c>
      <c r="AR590" s="1" t="str">
        <f t="shared" si="208"/>
        <v>Mendoza7</v>
      </c>
      <c r="AS590" s="1" t="str">
        <f t="shared" si="209"/>
        <v>Pequeñas</v>
      </c>
      <c r="AT590" s="1" t="str">
        <f t="shared" si="210"/>
        <v>Resto Extra Pampeana</v>
      </c>
      <c r="AU590" s="1" t="str">
        <f t="shared" si="211"/>
        <v>Pequeñas</v>
      </c>
    </row>
    <row r="591" spans="1:47" x14ac:dyDescent="0.25">
      <c r="A591" s="60" t="s">
        <v>268</v>
      </c>
      <c r="B591" s="9" t="s">
        <v>268</v>
      </c>
      <c r="C591" s="9" t="s">
        <v>260</v>
      </c>
      <c r="D591" s="3" t="str">
        <f>VLOOKUP(C591,Regiones!B$4:C$27,2)</f>
        <v>Noreste</v>
      </c>
      <c r="E591" s="10"/>
      <c r="F591" s="10"/>
      <c r="G591" s="10"/>
      <c r="H591" s="10" t="s">
        <v>4</v>
      </c>
      <c r="I591" s="10" t="s">
        <v>203</v>
      </c>
      <c r="J591" s="10" t="s">
        <v>6</v>
      </c>
      <c r="K591" s="58"/>
      <c r="L591" s="11" t="s">
        <v>6</v>
      </c>
      <c r="M591" s="289">
        <v>10</v>
      </c>
      <c r="N591" s="281" t="str">
        <f t="shared" si="192"/>
        <v>F10</v>
      </c>
      <c r="O591" s="282" t="str">
        <f>VLOOKUP(N591,'Adicional - Op 1'!$A$3:$B$79,2)</f>
        <v>F</v>
      </c>
      <c r="P591" s="293" t="str">
        <f t="shared" si="193"/>
        <v>F</v>
      </c>
      <c r="Q591" s="294" t="str">
        <f t="shared" si="194"/>
        <v>F10</v>
      </c>
      <c r="R591" s="282" t="str">
        <f>IF(OR(Q591='Adicional - Op 2'!$A$6,Q591='Adicional - Op 2'!$A$7, Q591='Adicional - Op 2'!$A$8,Q591='Adicional - Op 2'!$A$9,Q591='Adicional - Op 2'!$A$10,Q591='Adicional - Op 2'!$A$11,Q591='Adicional - Op 2'!$A$12,Q591='Adicional - Op 2'!$A$13,Q591='Adicional - Op 2'!$A$14), "A", "")</f>
        <v/>
      </c>
      <c r="S591" s="282" t="str">
        <f>IF(OR(Q591='Adicional - Op 2'!$A$15,Q591='Adicional - Op 2'!$A$16,Q591='Adicional - Op 2'!$A$17,Q591='Adicional - Op 2'!$A$18,Q591='Adicional - Op 2'!$A$19,Q591='Adicional - Op 2'!$A$20,Q591='Adicional - Op 2'!$A$21,Q591='Adicional - Op 2'!$A$22,Q591='Adicional - Op 2'!$A$23,Q591='Adicional - Op 2'!$A$24,Q591='Adicional - Op 2'!$A$25,Q591='Adicional - Op 2'!$A$26,Q591='Adicional - Op 2'!$A$27,Q591='Adicional - Op 2'!$A$28,Q591='Adicional - Op 2'!$A$29,Q591='Adicional - Op 2'!$A$30),"B","")</f>
        <v/>
      </c>
      <c r="T591" s="282" t="str">
        <f>IF(OR(Q591='Adicional - Op 2'!$A$31,Q591='Adicional - Op 2'!$A$32,Q591='Adicional - Op 2'!$A$33,Q591='Adicional - Op 2'!$A$34),"C","")</f>
        <v/>
      </c>
      <c r="U591" s="282" t="str">
        <f>IF(OR(Q591='Adicional - Op 2'!$A$35,Q591='Adicional - Op 2'!$A$36,Q591='Adicional - Op 2'!$A$37),"D","")</f>
        <v/>
      </c>
      <c r="V591" s="282" t="str">
        <f>IF(OR(Q591='Adicional - Op 2'!$A$38,Q591='Adicional - Op 2'!$A$39,Q591='Adicional - Op 2'!$A$40,Q591='Adicional - Op 2'!$A$41,Q591='Adicional - Op 2'!$A$42,Q591='Adicional - Op 2'!$A$43),"E","")</f>
        <v/>
      </c>
      <c r="W591" s="282" t="str">
        <f>IF(OR(Q591='Adicional - Op 2'!$A$44,Q591='Adicional - Op 2'!$A$45),"F","")</f>
        <v>F</v>
      </c>
      <c r="X591" s="295" t="str">
        <f t="shared" si="195"/>
        <v>F</v>
      </c>
      <c r="Y591" s="296" t="str">
        <f>IF(P591=X591, "OK", MAL)</f>
        <v>OK</v>
      </c>
      <c r="Z591" s="74">
        <v>4730</v>
      </c>
      <c r="AA591" s="12">
        <v>4292</v>
      </c>
      <c r="AB591" s="12">
        <v>3205</v>
      </c>
      <c r="AC591" s="12">
        <v>2646</v>
      </c>
      <c r="AD591" s="12">
        <v>1702</v>
      </c>
      <c r="AE591" s="13">
        <v>1286</v>
      </c>
      <c r="AF591" s="70" t="str">
        <f t="shared" si="196"/>
        <v>7</v>
      </c>
      <c r="AG591" s="61" t="str">
        <f t="shared" si="197"/>
        <v>7</v>
      </c>
      <c r="AH591" s="61" t="str">
        <f t="shared" si="198"/>
        <v>7</v>
      </c>
      <c r="AI591" s="61" t="str">
        <f t="shared" si="199"/>
        <v>7</v>
      </c>
      <c r="AJ591" s="61" t="str">
        <f t="shared" si="200"/>
        <v>7</v>
      </c>
      <c r="AK591" s="62" t="str">
        <f t="shared" si="201"/>
        <v>7</v>
      </c>
      <c r="AL591" s="77">
        <f t="shared" si="202"/>
        <v>1.0928679947981068</v>
      </c>
      <c r="AM591" s="78">
        <f t="shared" si="203"/>
        <v>2.814943996584395</v>
      </c>
      <c r="AN591" s="78">
        <f t="shared" si="204"/>
        <v>1.831561823966523</v>
      </c>
      <c r="AO591" s="78">
        <f t="shared" si="205"/>
        <v>4.5112467005204913</v>
      </c>
      <c r="AP591" s="79">
        <f t="shared" si="206"/>
        <v>2.8423184536011528</v>
      </c>
      <c r="AQ591" s="1" t="str">
        <f t="shared" si="207"/>
        <v>Noreste7</v>
      </c>
      <c r="AR591" s="1" t="str">
        <f t="shared" si="208"/>
        <v>Chubut7</v>
      </c>
      <c r="AS591" s="1" t="str">
        <f t="shared" si="209"/>
        <v>Pequeñas</v>
      </c>
      <c r="AT591" s="1" t="str">
        <f t="shared" si="210"/>
        <v>Resto Extra Pampeana</v>
      </c>
      <c r="AU591" s="1" t="str">
        <f t="shared" si="211"/>
        <v>Pequeñas</v>
      </c>
    </row>
    <row r="592" spans="1:47" x14ac:dyDescent="0.25">
      <c r="A592" s="5" t="s">
        <v>1336</v>
      </c>
      <c r="B592" s="6" t="s">
        <v>108</v>
      </c>
      <c r="C592" s="6" t="s">
        <v>687</v>
      </c>
      <c r="D592" s="3" t="str">
        <f>VLOOKUP(C592,Regiones!B$4:C$27,2)</f>
        <v>Noroeste</v>
      </c>
      <c r="E592" s="16"/>
      <c r="F592" s="16"/>
      <c r="G592" s="16"/>
      <c r="H592" s="16" t="s">
        <v>4</v>
      </c>
      <c r="I592" s="16" t="s">
        <v>203</v>
      </c>
      <c r="J592" s="16" t="s">
        <v>6</v>
      </c>
      <c r="K592" s="58"/>
      <c r="L592" s="4" t="s">
        <v>6</v>
      </c>
      <c r="M592" s="289">
        <v>10</v>
      </c>
      <c r="N592" s="281" t="str">
        <f t="shared" si="192"/>
        <v>F10</v>
      </c>
      <c r="O592" s="282" t="str">
        <f>VLOOKUP(N592,'Adicional - Op 1'!$A$3:$B$79,2)</f>
        <v>F</v>
      </c>
      <c r="P592" s="293" t="str">
        <f t="shared" si="193"/>
        <v>F</v>
      </c>
      <c r="Q592" s="294" t="str">
        <f t="shared" si="194"/>
        <v>F10</v>
      </c>
      <c r="R592" s="282" t="str">
        <f>IF(OR(Q592='Adicional - Op 2'!$A$6,Q592='Adicional - Op 2'!$A$7, Q592='Adicional - Op 2'!$A$8,Q592='Adicional - Op 2'!$A$9,Q592='Adicional - Op 2'!$A$10,Q592='Adicional - Op 2'!$A$11,Q592='Adicional - Op 2'!$A$12,Q592='Adicional - Op 2'!$A$13,Q592='Adicional - Op 2'!$A$14), "A", "")</f>
        <v/>
      </c>
      <c r="S592" s="282" t="str">
        <f>IF(OR(Q592='Adicional - Op 2'!$A$15,Q592='Adicional - Op 2'!$A$16,Q592='Adicional - Op 2'!$A$17,Q592='Adicional - Op 2'!$A$18,Q592='Adicional - Op 2'!$A$19,Q592='Adicional - Op 2'!$A$20,Q592='Adicional - Op 2'!$A$21,Q592='Adicional - Op 2'!$A$22,Q592='Adicional - Op 2'!$A$23,Q592='Adicional - Op 2'!$A$24,Q592='Adicional - Op 2'!$A$25,Q592='Adicional - Op 2'!$A$26,Q592='Adicional - Op 2'!$A$27,Q592='Adicional - Op 2'!$A$28,Q592='Adicional - Op 2'!$A$29,Q592='Adicional - Op 2'!$A$30),"B","")</f>
        <v/>
      </c>
      <c r="T592" s="282" t="str">
        <f>IF(OR(Q592='Adicional - Op 2'!$A$31,Q592='Adicional - Op 2'!$A$32,Q592='Adicional - Op 2'!$A$33,Q592='Adicional - Op 2'!$A$34),"C","")</f>
        <v/>
      </c>
      <c r="U592" s="282" t="str">
        <f>IF(OR(Q592='Adicional - Op 2'!$A$35,Q592='Adicional - Op 2'!$A$36,Q592='Adicional - Op 2'!$A$37),"D","")</f>
        <v/>
      </c>
      <c r="V592" s="282" t="str">
        <f>IF(OR(Q592='Adicional - Op 2'!$A$38,Q592='Adicional - Op 2'!$A$39,Q592='Adicional - Op 2'!$A$40,Q592='Adicional - Op 2'!$A$41,Q592='Adicional - Op 2'!$A$42,Q592='Adicional - Op 2'!$A$43),"E","")</f>
        <v/>
      </c>
      <c r="W592" s="282" t="str">
        <f>IF(OR(Q592='Adicional - Op 2'!$A$44,Q592='Adicional - Op 2'!$A$45),"F","")</f>
        <v>F</v>
      </c>
      <c r="X592" s="295" t="str">
        <f t="shared" si="195"/>
        <v>F</v>
      </c>
      <c r="Y592" s="296" t="str">
        <f>IF(P592=X592, "OK", MAL)</f>
        <v>OK</v>
      </c>
      <c r="Z592" s="74">
        <v>4714</v>
      </c>
      <c r="AA592" s="17">
        <v>3678</v>
      </c>
      <c r="AB592" s="12">
        <v>2467</v>
      </c>
      <c r="AC592" s="12">
        <v>1349</v>
      </c>
      <c r="AD592" s="12">
        <v>797</v>
      </c>
      <c r="AE592" s="13">
        <v>920</v>
      </c>
      <c r="AF592" s="70" t="str">
        <f t="shared" si="196"/>
        <v>7</v>
      </c>
      <c r="AG592" s="61" t="str">
        <f t="shared" si="197"/>
        <v>7</v>
      </c>
      <c r="AH592" s="61" t="str">
        <f t="shared" si="198"/>
        <v>7</v>
      </c>
      <c r="AI592" s="61" t="str">
        <f t="shared" si="199"/>
        <v>7</v>
      </c>
      <c r="AJ592" s="61" t="str">
        <f t="shared" si="200"/>
        <v>7</v>
      </c>
      <c r="AK592" s="62" t="str">
        <f t="shared" si="201"/>
        <v>7</v>
      </c>
      <c r="AL592" s="77">
        <f t="shared" si="202"/>
        <v>2.814812604432265</v>
      </c>
      <c r="AM592" s="78">
        <f t="shared" si="203"/>
        <v>3.8692359053548007</v>
      </c>
      <c r="AN592" s="78">
        <f t="shared" si="204"/>
        <v>5.8828182848301696</v>
      </c>
      <c r="AO592" s="78">
        <f t="shared" si="205"/>
        <v>5.403580248226219</v>
      </c>
      <c r="AP592" s="79">
        <f t="shared" si="206"/>
        <v>-1.4249401551838803</v>
      </c>
      <c r="AQ592" s="1" t="str">
        <f t="shared" si="207"/>
        <v>Noroeste7</v>
      </c>
      <c r="AR592" s="1" t="str">
        <f t="shared" si="208"/>
        <v>Salta7</v>
      </c>
      <c r="AS592" s="1" t="str">
        <f t="shared" si="209"/>
        <v>Pequeñas</v>
      </c>
      <c r="AT592" s="1" t="str">
        <f t="shared" si="210"/>
        <v>Resto Extra Pampeana</v>
      </c>
      <c r="AU592" s="1" t="str">
        <f t="shared" si="211"/>
        <v>Pequeñas</v>
      </c>
    </row>
    <row r="593" spans="1:47" x14ac:dyDescent="0.25">
      <c r="A593" s="21" t="s">
        <v>345</v>
      </c>
      <c r="B593" s="18" t="s">
        <v>287</v>
      </c>
      <c r="C593" s="18" t="s">
        <v>276</v>
      </c>
      <c r="D593" s="3" t="str">
        <f>VLOOKUP(C593,Regiones!B$4:C$27,2)</f>
        <v>Centro</v>
      </c>
      <c r="E593" s="19" t="s">
        <v>2</v>
      </c>
      <c r="F593" s="19"/>
      <c r="G593" s="19"/>
      <c r="H593" s="19" t="s">
        <v>4</v>
      </c>
      <c r="I593" s="19" t="s">
        <v>190</v>
      </c>
      <c r="J593" s="19" t="s">
        <v>3</v>
      </c>
      <c r="K593" s="58"/>
      <c r="L593" s="52" t="s">
        <v>3</v>
      </c>
      <c r="M593" s="289">
        <v>10</v>
      </c>
      <c r="N593" s="281" t="str">
        <f t="shared" si="192"/>
        <v>E10</v>
      </c>
      <c r="O593" s="282" t="str">
        <f>VLOOKUP(N593,'Adicional - Op 1'!$A$3:$B$79,2)</f>
        <v>E</v>
      </c>
      <c r="P593" s="293" t="str">
        <f t="shared" si="193"/>
        <v>E</v>
      </c>
      <c r="Q593" s="294" t="str">
        <f t="shared" si="194"/>
        <v>E10</v>
      </c>
      <c r="R593" s="282" t="str">
        <f>IF(OR(Q593='Adicional - Op 2'!$A$6,Q593='Adicional - Op 2'!$A$7, Q593='Adicional - Op 2'!$A$8,Q593='Adicional - Op 2'!$A$9,Q593='Adicional - Op 2'!$A$10,Q593='Adicional - Op 2'!$A$11,Q593='Adicional - Op 2'!$A$12,Q593='Adicional - Op 2'!$A$13,Q593='Adicional - Op 2'!$A$14), "A", "")</f>
        <v/>
      </c>
      <c r="S593" s="282" t="str">
        <f>IF(OR(Q593='Adicional - Op 2'!$A$15,Q593='Adicional - Op 2'!$A$16,Q593='Adicional - Op 2'!$A$17,Q593='Adicional - Op 2'!$A$18,Q593='Adicional - Op 2'!$A$19,Q593='Adicional - Op 2'!$A$20,Q593='Adicional - Op 2'!$A$21,Q593='Adicional - Op 2'!$A$22,Q593='Adicional - Op 2'!$A$23,Q593='Adicional - Op 2'!$A$24,Q593='Adicional - Op 2'!$A$25,Q593='Adicional - Op 2'!$A$26,Q593='Adicional - Op 2'!$A$27,Q593='Adicional - Op 2'!$A$28,Q593='Adicional - Op 2'!$A$29,Q593='Adicional - Op 2'!$A$30),"B","")</f>
        <v/>
      </c>
      <c r="T593" s="282" t="str">
        <f>IF(OR(Q593='Adicional - Op 2'!$A$31,Q593='Adicional - Op 2'!$A$32,Q593='Adicional - Op 2'!$A$33,Q593='Adicional - Op 2'!$A$34),"C","")</f>
        <v/>
      </c>
      <c r="U593" s="282" t="str">
        <f>IF(OR(Q593='Adicional - Op 2'!$A$35,Q593='Adicional - Op 2'!$A$36,Q593='Adicional - Op 2'!$A$37),"D","")</f>
        <v/>
      </c>
      <c r="V593" s="282" t="str">
        <f>IF(OR(Q593='Adicional - Op 2'!$A$38,Q593='Adicional - Op 2'!$A$39,Q593='Adicional - Op 2'!$A$40,Q593='Adicional - Op 2'!$A$41,Q593='Adicional - Op 2'!$A$42,Q593='Adicional - Op 2'!$A$43),"E","")</f>
        <v>E</v>
      </c>
      <c r="W593" s="282" t="str">
        <f>IF(OR(Q593='Adicional - Op 2'!$A$44,Q593='Adicional - Op 2'!$A$45),"F","")</f>
        <v/>
      </c>
      <c r="X593" s="295" t="str">
        <f t="shared" si="195"/>
        <v>E</v>
      </c>
      <c r="Y593" s="296" t="str">
        <f>IF(P593=X593, "OK", MAL)</f>
        <v>OK</v>
      </c>
      <c r="Z593" s="73">
        <v>4709</v>
      </c>
      <c r="AA593" s="17">
        <v>4508</v>
      </c>
      <c r="AB593" s="17">
        <v>4372</v>
      </c>
      <c r="AC593" s="17">
        <v>3768</v>
      </c>
      <c r="AD593" s="17">
        <v>3360</v>
      </c>
      <c r="AE593" s="20">
        <v>3389</v>
      </c>
      <c r="AF593" s="70" t="str">
        <f t="shared" si="196"/>
        <v>7</v>
      </c>
      <c r="AG593" s="61" t="str">
        <f t="shared" si="197"/>
        <v>7</v>
      </c>
      <c r="AH593" s="61" t="str">
        <f t="shared" si="198"/>
        <v>7</v>
      </c>
      <c r="AI593" s="61" t="str">
        <f t="shared" si="199"/>
        <v>7</v>
      </c>
      <c r="AJ593" s="61" t="str">
        <f t="shared" si="200"/>
        <v>7</v>
      </c>
      <c r="AK593" s="62" t="str">
        <f t="shared" si="201"/>
        <v>7</v>
      </c>
      <c r="AL593" s="77">
        <f t="shared" si="202"/>
        <v>0.48913392913021747</v>
      </c>
      <c r="AM593" s="78">
        <f t="shared" si="203"/>
        <v>0.29161282416979645</v>
      </c>
      <c r="AN593" s="78">
        <f t="shared" si="204"/>
        <v>1.4178765425189901</v>
      </c>
      <c r="AO593" s="78">
        <f t="shared" si="205"/>
        <v>1.1526259536547951</v>
      </c>
      <c r="AP593" s="79">
        <f t="shared" si="206"/>
        <v>-8.5902269355253247E-2</v>
      </c>
      <c r="AQ593" s="1" t="str">
        <f t="shared" si="207"/>
        <v>Centro7</v>
      </c>
      <c r="AR593" s="1" t="str">
        <f t="shared" si="208"/>
        <v>Córdoba7</v>
      </c>
      <c r="AS593" s="1" t="str">
        <f t="shared" si="209"/>
        <v>Pequeñas</v>
      </c>
      <c r="AT593" s="1" t="str">
        <f t="shared" si="210"/>
        <v>Resto Extra Pampeana</v>
      </c>
      <c r="AU593" s="1" t="str">
        <f t="shared" si="211"/>
        <v>Pequeñas</v>
      </c>
    </row>
    <row r="594" spans="1:47" x14ac:dyDescent="0.25">
      <c r="A594" s="60" t="s">
        <v>829</v>
      </c>
      <c r="B594" s="9" t="s">
        <v>775</v>
      </c>
      <c r="C594" s="9" t="s">
        <v>767</v>
      </c>
      <c r="D594" s="3" t="str">
        <f>VLOOKUP(C594,Regiones!B$4:C$27,2)</f>
        <v>Pampeana</v>
      </c>
      <c r="E594" s="10"/>
      <c r="F594" s="10"/>
      <c r="G594" s="10"/>
      <c r="H594" s="10" t="s">
        <v>4</v>
      </c>
      <c r="I594" s="10" t="s">
        <v>203</v>
      </c>
      <c r="J594" s="10" t="s">
        <v>6</v>
      </c>
      <c r="K594" s="58"/>
      <c r="L594" s="11" t="s">
        <v>6</v>
      </c>
      <c r="M594" s="289">
        <v>10</v>
      </c>
      <c r="N594" s="281" t="str">
        <f t="shared" si="192"/>
        <v>F10</v>
      </c>
      <c r="O594" s="282" t="str">
        <f>VLOOKUP(N594,'Adicional - Op 1'!$A$3:$B$79,2)</f>
        <v>F</v>
      </c>
      <c r="P594" s="293" t="str">
        <f t="shared" si="193"/>
        <v>F</v>
      </c>
      <c r="Q594" s="294" t="str">
        <f t="shared" si="194"/>
        <v>F10</v>
      </c>
      <c r="R594" s="282" t="str">
        <f>IF(OR(Q594='Adicional - Op 2'!$A$6,Q594='Adicional - Op 2'!$A$7, Q594='Adicional - Op 2'!$A$8,Q594='Adicional - Op 2'!$A$9,Q594='Adicional - Op 2'!$A$10,Q594='Adicional - Op 2'!$A$11,Q594='Adicional - Op 2'!$A$12,Q594='Adicional - Op 2'!$A$13,Q594='Adicional - Op 2'!$A$14), "A", "")</f>
        <v/>
      </c>
      <c r="S594" s="282" t="str">
        <f>IF(OR(Q594='Adicional - Op 2'!$A$15,Q594='Adicional - Op 2'!$A$16,Q594='Adicional - Op 2'!$A$17,Q594='Adicional - Op 2'!$A$18,Q594='Adicional - Op 2'!$A$19,Q594='Adicional - Op 2'!$A$20,Q594='Adicional - Op 2'!$A$21,Q594='Adicional - Op 2'!$A$22,Q594='Adicional - Op 2'!$A$23,Q594='Adicional - Op 2'!$A$24,Q594='Adicional - Op 2'!$A$25,Q594='Adicional - Op 2'!$A$26,Q594='Adicional - Op 2'!$A$27,Q594='Adicional - Op 2'!$A$28,Q594='Adicional - Op 2'!$A$29,Q594='Adicional - Op 2'!$A$30),"B","")</f>
        <v/>
      </c>
      <c r="T594" s="282" t="str">
        <f>IF(OR(Q594='Adicional - Op 2'!$A$31,Q594='Adicional - Op 2'!$A$32,Q594='Adicional - Op 2'!$A$33,Q594='Adicional - Op 2'!$A$34),"C","")</f>
        <v/>
      </c>
      <c r="U594" s="282" t="str">
        <f>IF(OR(Q594='Adicional - Op 2'!$A$35,Q594='Adicional - Op 2'!$A$36,Q594='Adicional - Op 2'!$A$37),"D","")</f>
        <v/>
      </c>
      <c r="V594" s="282" t="str">
        <f>IF(OR(Q594='Adicional - Op 2'!$A$38,Q594='Adicional - Op 2'!$A$39,Q594='Adicional - Op 2'!$A$40,Q594='Adicional - Op 2'!$A$41,Q594='Adicional - Op 2'!$A$42,Q594='Adicional - Op 2'!$A$43),"E","")</f>
        <v/>
      </c>
      <c r="W594" s="282" t="str">
        <f>IF(OR(Q594='Adicional - Op 2'!$A$44,Q594='Adicional - Op 2'!$A$45),"F","")</f>
        <v>F</v>
      </c>
      <c r="X594" s="295" t="str">
        <f t="shared" si="195"/>
        <v>F</v>
      </c>
      <c r="Y594" s="296" t="str">
        <f>IF(P594=X594, "OK", MAL)</f>
        <v>OK</v>
      </c>
      <c r="Z594" s="74">
        <v>4705</v>
      </c>
      <c r="AA594" s="12">
        <v>3995</v>
      </c>
      <c r="AB594" s="12">
        <v>3932</v>
      </c>
      <c r="AC594" s="12">
        <v>3822</v>
      </c>
      <c r="AD594" s="12">
        <v>3520</v>
      </c>
      <c r="AE594" s="13">
        <v>3349</v>
      </c>
      <c r="AF594" s="70" t="str">
        <f t="shared" si="196"/>
        <v>7</v>
      </c>
      <c r="AG594" s="61" t="str">
        <f t="shared" si="197"/>
        <v>7</v>
      </c>
      <c r="AH594" s="61" t="str">
        <f t="shared" si="198"/>
        <v>7</v>
      </c>
      <c r="AI594" s="61" t="str">
        <f t="shared" si="199"/>
        <v>7</v>
      </c>
      <c r="AJ594" s="61" t="str">
        <f t="shared" si="200"/>
        <v>7</v>
      </c>
      <c r="AK594" s="62" t="str">
        <f t="shared" si="201"/>
        <v>7</v>
      </c>
      <c r="AL594" s="77">
        <f t="shared" si="202"/>
        <v>1.8466214735120885</v>
      </c>
      <c r="AM594" s="78">
        <f t="shared" si="203"/>
        <v>0.15121094754718961</v>
      </c>
      <c r="AN594" s="78">
        <f t="shared" si="204"/>
        <v>0.2690578701903541</v>
      </c>
      <c r="AO594" s="78">
        <f t="shared" si="205"/>
        <v>0.82652557943915417</v>
      </c>
      <c r="AP594" s="79">
        <f t="shared" si="206"/>
        <v>0.49923399882907593</v>
      </c>
      <c r="AQ594" s="1" t="str">
        <f t="shared" si="207"/>
        <v>Pampeana7</v>
      </c>
      <c r="AR594" s="1" t="str">
        <f t="shared" si="208"/>
        <v>Santa Fe7</v>
      </c>
      <c r="AS594" s="1" t="str">
        <f t="shared" si="209"/>
        <v>Pequeñas</v>
      </c>
      <c r="AT594" s="1" t="str">
        <f t="shared" si="210"/>
        <v>Pampeana</v>
      </c>
      <c r="AU594" s="1" t="str">
        <f t="shared" si="211"/>
        <v>Pequeñas</v>
      </c>
    </row>
    <row r="595" spans="1:47" x14ac:dyDescent="0.25">
      <c r="A595" s="5" t="s">
        <v>12</v>
      </c>
      <c r="B595" s="6" t="s">
        <v>7</v>
      </c>
      <c r="C595" s="6" t="s">
        <v>1</v>
      </c>
      <c r="D595" s="3" t="str">
        <f>VLOOKUP(C595,Regiones!B$4:C$27,2)</f>
        <v>Noroeste</v>
      </c>
      <c r="E595" s="16" t="s">
        <v>2</v>
      </c>
      <c r="F595" s="16"/>
      <c r="G595" s="16"/>
      <c r="H595" s="16"/>
      <c r="I595" s="16" t="s">
        <v>13</v>
      </c>
      <c r="J595" s="16" t="s">
        <v>3</v>
      </c>
      <c r="K595" s="58"/>
      <c r="L595" s="4" t="s">
        <v>3</v>
      </c>
      <c r="M595" s="289">
        <v>10</v>
      </c>
      <c r="N595" s="281" t="str">
        <f t="shared" si="192"/>
        <v>E10</v>
      </c>
      <c r="O595" s="282" t="str">
        <f>VLOOKUP(N595,'Adicional - Op 1'!$A$3:$B$79,2)</f>
        <v>E</v>
      </c>
      <c r="P595" s="293" t="str">
        <f t="shared" si="193"/>
        <v>E</v>
      </c>
      <c r="Q595" s="294" t="str">
        <f t="shared" si="194"/>
        <v>E10</v>
      </c>
      <c r="R595" s="282" t="str">
        <f>IF(OR(Q595='Adicional - Op 2'!$A$6,Q595='Adicional - Op 2'!$A$7, Q595='Adicional - Op 2'!$A$8,Q595='Adicional - Op 2'!$A$9,Q595='Adicional - Op 2'!$A$10,Q595='Adicional - Op 2'!$A$11,Q595='Adicional - Op 2'!$A$12,Q595='Adicional - Op 2'!$A$13,Q595='Adicional - Op 2'!$A$14), "A", "")</f>
        <v/>
      </c>
      <c r="S595" s="282" t="str">
        <f>IF(OR(Q595='Adicional - Op 2'!$A$15,Q595='Adicional - Op 2'!$A$16,Q595='Adicional - Op 2'!$A$17,Q595='Adicional - Op 2'!$A$18,Q595='Adicional - Op 2'!$A$19,Q595='Adicional - Op 2'!$A$20,Q595='Adicional - Op 2'!$A$21,Q595='Adicional - Op 2'!$A$22,Q595='Adicional - Op 2'!$A$23,Q595='Adicional - Op 2'!$A$24,Q595='Adicional - Op 2'!$A$25,Q595='Adicional - Op 2'!$A$26,Q595='Adicional - Op 2'!$A$27,Q595='Adicional - Op 2'!$A$28,Q595='Adicional - Op 2'!$A$29,Q595='Adicional - Op 2'!$A$30),"B","")</f>
        <v/>
      </c>
      <c r="T595" s="282" t="str">
        <f>IF(OR(Q595='Adicional - Op 2'!$A$31,Q595='Adicional - Op 2'!$A$32,Q595='Adicional - Op 2'!$A$33,Q595='Adicional - Op 2'!$A$34),"C","")</f>
        <v/>
      </c>
      <c r="U595" s="282" t="str">
        <f>IF(OR(Q595='Adicional - Op 2'!$A$35,Q595='Adicional - Op 2'!$A$36,Q595='Adicional - Op 2'!$A$37),"D","")</f>
        <v/>
      </c>
      <c r="V595" s="282" t="str">
        <f>IF(OR(Q595='Adicional - Op 2'!$A$38,Q595='Adicional - Op 2'!$A$39,Q595='Adicional - Op 2'!$A$40,Q595='Adicional - Op 2'!$A$41,Q595='Adicional - Op 2'!$A$42,Q595='Adicional - Op 2'!$A$43),"E","")</f>
        <v>E</v>
      </c>
      <c r="W595" s="282" t="str">
        <f>IF(OR(Q595='Adicional - Op 2'!$A$44,Q595='Adicional - Op 2'!$A$45),"F","")</f>
        <v/>
      </c>
      <c r="X595" s="295" t="str">
        <f t="shared" si="195"/>
        <v>E</v>
      </c>
      <c r="Y595" s="296" t="str">
        <f>IF(P595=X595, "OK", MAL)</f>
        <v>OK</v>
      </c>
      <c r="Z595" s="73">
        <v>4693</v>
      </c>
      <c r="AA595" s="17">
        <v>4585</v>
      </c>
      <c r="AB595" s="17">
        <v>3632</v>
      </c>
      <c r="AC595" s="17">
        <v>2311</v>
      </c>
      <c r="AD595" s="17">
        <v>2517</v>
      </c>
      <c r="AE595" s="20">
        <v>1450</v>
      </c>
      <c r="AF595" s="70" t="str">
        <f t="shared" si="196"/>
        <v>7</v>
      </c>
      <c r="AG595" s="61" t="str">
        <f t="shared" si="197"/>
        <v>7</v>
      </c>
      <c r="AH595" s="61" t="str">
        <f t="shared" si="198"/>
        <v>7</v>
      </c>
      <c r="AI595" s="61" t="str">
        <f t="shared" si="199"/>
        <v>7</v>
      </c>
      <c r="AJ595" s="61" t="str">
        <f t="shared" si="200"/>
        <v>7</v>
      </c>
      <c r="AK595" s="62" t="str">
        <f t="shared" si="201"/>
        <v>7</v>
      </c>
      <c r="AL595" s="77">
        <f t="shared" si="202"/>
        <v>0.2607636838813065</v>
      </c>
      <c r="AM595" s="78">
        <f t="shared" si="203"/>
        <v>2.2396028989071075</v>
      </c>
      <c r="AN595" s="78">
        <f t="shared" si="204"/>
        <v>4.3742484156794186</v>
      </c>
      <c r="AO595" s="78">
        <f t="shared" si="205"/>
        <v>-0.85023869974850297</v>
      </c>
      <c r="AP595" s="79">
        <f t="shared" si="206"/>
        <v>5.6699547211778016</v>
      </c>
      <c r="AQ595" s="1" t="str">
        <f t="shared" si="207"/>
        <v>Noroeste7</v>
      </c>
      <c r="AR595" s="1" t="str">
        <f t="shared" si="208"/>
        <v>Catamarca7</v>
      </c>
      <c r="AS595" s="1" t="str">
        <f t="shared" si="209"/>
        <v>Pequeñas</v>
      </c>
      <c r="AT595" s="1" t="str">
        <f t="shared" si="210"/>
        <v>Resto Extra Pampeana</v>
      </c>
      <c r="AU595" s="1" t="str">
        <f t="shared" si="211"/>
        <v>Pequeñas</v>
      </c>
    </row>
    <row r="596" spans="1:47" x14ac:dyDescent="0.25">
      <c r="A596" s="5" t="s">
        <v>498</v>
      </c>
      <c r="B596" s="6" t="s">
        <v>498</v>
      </c>
      <c r="C596" s="6" t="s">
        <v>486</v>
      </c>
      <c r="D596" s="3" t="str">
        <f>VLOOKUP(C596,Regiones!B$4:C$27,2)</f>
        <v>Noroeste</v>
      </c>
      <c r="E596" s="16"/>
      <c r="F596" s="16"/>
      <c r="G596" s="16"/>
      <c r="H596" s="16" t="s">
        <v>4</v>
      </c>
      <c r="I596" s="16" t="s">
        <v>203</v>
      </c>
      <c r="J596" s="16" t="s">
        <v>6</v>
      </c>
      <c r="K596" s="58"/>
      <c r="L596" s="4" t="s">
        <v>6</v>
      </c>
      <c r="M596" s="289">
        <v>10</v>
      </c>
      <c r="N596" s="281" t="str">
        <f t="shared" si="192"/>
        <v>F10</v>
      </c>
      <c r="O596" s="282" t="str">
        <f>VLOOKUP(N596,'Adicional - Op 1'!$A$3:$B$79,2)</f>
        <v>F</v>
      </c>
      <c r="P596" s="293" t="str">
        <f t="shared" si="193"/>
        <v>F</v>
      </c>
      <c r="Q596" s="294" t="str">
        <f t="shared" si="194"/>
        <v>F10</v>
      </c>
      <c r="R596" s="282" t="str">
        <f>IF(OR(Q596='Adicional - Op 2'!$A$6,Q596='Adicional - Op 2'!$A$7, Q596='Adicional - Op 2'!$A$8,Q596='Adicional - Op 2'!$A$9,Q596='Adicional - Op 2'!$A$10,Q596='Adicional - Op 2'!$A$11,Q596='Adicional - Op 2'!$A$12,Q596='Adicional - Op 2'!$A$13,Q596='Adicional - Op 2'!$A$14), "A", "")</f>
        <v/>
      </c>
      <c r="S596" s="282" t="str">
        <f>IF(OR(Q596='Adicional - Op 2'!$A$15,Q596='Adicional - Op 2'!$A$16,Q596='Adicional - Op 2'!$A$17,Q596='Adicional - Op 2'!$A$18,Q596='Adicional - Op 2'!$A$19,Q596='Adicional - Op 2'!$A$20,Q596='Adicional - Op 2'!$A$21,Q596='Adicional - Op 2'!$A$22,Q596='Adicional - Op 2'!$A$23,Q596='Adicional - Op 2'!$A$24,Q596='Adicional - Op 2'!$A$25,Q596='Adicional - Op 2'!$A$26,Q596='Adicional - Op 2'!$A$27,Q596='Adicional - Op 2'!$A$28,Q596='Adicional - Op 2'!$A$29,Q596='Adicional - Op 2'!$A$30),"B","")</f>
        <v/>
      </c>
      <c r="T596" s="282" t="str">
        <f>IF(OR(Q596='Adicional - Op 2'!$A$31,Q596='Adicional - Op 2'!$A$32,Q596='Adicional - Op 2'!$A$33,Q596='Adicional - Op 2'!$A$34),"C","")</f>
        <v/>
      </c>
      <c r="U596" s="282" t="str">
        <f>IF(OR(Q596='Adicional - Op 2'!$A$35,Q596='Adicional - Op 2'!$A$36,Q596='Adicional - Op 2'!$A$37),"D","")</f>
        <v/>
      </c>
      <c r="V596" s="282" t="str">
        <f>IF(OR(Q596='Adicional - Op 2'!$A$38,Q596='Adicional - Op 2'!$A$39,Q596='Adicional - Op 2'!$A$40,Q596='Adicional - Op 2'!$A$41,Q596='Adicional - Op 2'!$A$42,Q596='Adicional - Op 2'!$A$43),"E","")</f>
        <v/>
      </c>
      <c r="W596" s="282" t="str">
        <f>IF(OR(Q596='Adicional - Op 2'!$A$44,Q596='Adicional - Op 2'!$A$45),"F","")</f>
        <v>F</v>
      </c>
      <c r="X596" s="295" t="str">
        <f t="shared" si="195"/>
        <v>F</v>
      </c>
      <c r="Y596" s="296" t="str">
        <f>IF(P596=X596, "OK", MAL)</f>
        <v>OK</v>
      </c>
      <c r="Z596" s="73">
        <v>4691</v>
      </c>
      <c r="AA596" s="17">
        <v>4358</v>
      </c>
      <c r="AB596" s="17">
        <v>2976</v>
      </c>
      <c r="AC596" s="17">
        <v>1612</v>
      </c>
      <c r="AD596" s="17">
        <v>2082</v>
      </c>
      <c r="AE596" s="20">
        <v>1675</v>
      </c>
      <c r="AF596" s="70" t="str">
        <f t="shared" si="196"/>
        <v>7</v>
      </c>
      <c r="AG596" s="61" t="str">
        <f t="shared" si="197"/>
        <v>7</v>
      </c>
      <c r="AH596" s="61" t="str">
        <f t="shared" si="198"/>
        <v>7</v>
      </c>
      <c r="AI596" s="61" t="str">
        <f t="shared" si="199"/>
        <v>7</v>
      </c>
      <c r="AJ596" s="61" t="str">
        <f t="shared" si="200"/>
        <v>7</v>
      </c>
      <c r="AK596" s="62" t="str">
        <f t="shared" si="201"/>
        <v>7</v>
      </c>
      <c r="AL596" s="77">
        <f t="shared" si="202"/>
        <v>0.8270313979945102</v>
      </c>
      <c r="AM596" s="78">
        <f t="shared" si="203"/>
        <v>3.6923235650639574</v>
      </c>
      <c r="AN596" s="78">
        <f t="shared" si="204"/>
        <v>5.9777664540727038</v>
      </c>
      <c r="AO596" s="78">
        <f t="shared" si="205"/>
        <v>-2.5260801623503801</v>
      </c>
      <c r="AP596" s="79">
        <f t="shared" si="206"/>
        <v>2.198987071402565</v>
      </c>
      <c r="AQ596" s="1" t="str">
        <f t="shared" si="207"/>
        <v>Noroeste7</v>
      </c>
      <c r="AR596" s="1" t="str">
        <f t="shared" si="208"/>
        <v>Jujuy7</v>
      </c>
      <c r="AS596" s="1" t="str">
        <f t="shared" si="209"/>
        <v>Pequeñas</v>
      </c>
      <c r="AT596" s="1" t="str">
        <f t="shared" si="210"/>
        <v>Resto Extra Pampeana</v>
      </c>
      <c r="AU596" s="1" t="str">
        <f t="shared" si="211"/>
        <v>Pequeñas</v>
      </c>
    </row>
    <row r="597" spans="1:47" x14ac:dyDescent="0.25">
      <c r="A597" s="45" t="s">
        <v>1223</v>
      </c>
      <c r="B597" s="46" t="s">
        <v>912</v>
      </c>
      <c r="C597" s="46" t="s">
        <v>882</v>
      </c>
      <c r="D597" s="3" t="str">
        <f>VLOOKUP(C597,Regiones!B$4:C$27,2)</f>
        <v>Pampeana</v>
      </c>
      <c r="E597" s="50"/>
      <c r="F597" s="50"/>
      <c r="G597" s="50"/>
      <c r="H597" s="50" t="s">
        <v>4</v>
      </c>
      <c r="I597" s="50" t="s">
        <v>203</v>
      </c>
      <c r="J597" s="50" t="s">
        <v>21</v>
      </c>
      <c r="K597" s="58"/>
      <c r="L597" s="53" t="s">
        <v>21</v>
      </c>
      <c r="M597" s="289">
        <v>10</v>
      </c>
      <c r="N597" s="281" t="str">
        <f t="shared" si="192"/>
        <v>C10</v>
      </c>
      <c r="O597" s="282" t="str">
        <f>VLOOKUP(N597,'Adicional - Op 1'!$A$3:$B$79,2)</f>
        <v>C</v>
      </c>
      <c r="P597" s="293" t="str">
        <f t="shared" si="193"/>
        <v>C</v>
      </c>
      <c r="Q597" s="294" t="str">
        <f t="shared" si="194"/>
        <v>C10</v>
      </c>
      <c r="R597" s="282" t="str">
        <f>IF(OR(Q597='Adicional - Op 2'!$A$6,Q597='Adicional - Op 2'!$A$7, Q597='Adicional - Op 2'!$A$8,Q597='Adicional - Op 2'!$A$9,Q597='Adicional - Op 2'!$A$10,Q597='Adicional - Op 2'!$A$11,Q597='Adicional - Op 2'!$A$12,Q597='Adicional - Op 2'!$A$13,Q597='Adicional - Op 2'!$A$14), "A", "")</f>
        <v/>
      </c>
      <c r="S597" s="282" t="str">
        <f>IF(OR(Q597='Adicional - Op 2'!$A$15,Q597='Adicional - Op 2'!$A$16,Q597='Adicional - Op 2'!$A$17,Q597='Adicional - Op 2'!$A$18,Q597='Adicional - Op 2'!$A$19,Q597='Adicional - Op 2'!$A$20,Q597='Adicional - Op 2'!$A$21,Q597='Adicional - Op 2'!$A$22,Q597='Adicional - Op 2'!$A$23,Q597='Adicional - Op 2'!$A$24,Q597='Adicional - Op 2'!$A$25,Q597='Adicional - Op 2'!$A$26,Q597='Adicional - Op 2'!$A$27,Q597='Adicional - Op 2'!$A$28,Q597='Adicional - Op 2'!$A$29,Q597='Adicional - Op 2'!$A$30),"B","")</f>
        <v/>
      </c>
      <c r="T597" s="282" t="str">
        <f>IF(OR(Q597='Adicional - Op 2'!$A$31,Q597='Adicional - Op 2'!$A$32,Q597='Adicional - Op 2'!$A$33,Q597='Adicional - Op 2'!$A$34),"C","")</f>
        <v>C</v>
      </c>
      <c r="U597" s="282" t="str">
        <f>IF(OR(Q597='Adicional - Op 2'!$A$35,Q597='Adicional - Op 2'!$A$36,Q597='Adicional - Op 2'!$A$37),"D","")</f>
        <v/>
      </c>
      <c r="V597" s="282" t="str">
        <f>IF(OR(Q597='Adicional - Op 2'!$A$38,Q597='Adicional - Op 2'!$A$39,Q597='Adicional - Op 2'!$A$40,Q597='Adicional - Op 2'!$A$41,Q597='Adicional - Op 2'!$A$42,Q597='Adicional - Op 2'!$A$43),"E","")</f>
        <v/>
      </c>
      <c r="W597" s="282" t="str">
        <f>IF(OR(Q597='Adicional - Op 2'!$A$44,Q597='Adicional - Op 2'!$A$45),"F","")</f>
        <v/>
      </c>
      <c r="X597" s="295" t="str">
        <f t="shared" si="195"/>
        <v>C</v>
      </c>
      <c r="Y597" s="296" t="str">
        <f>IF(P597=X597, "OK", MAL)</f>
        <v>OK</v>
      </c>
      <c r="Z597" s="74">
        <v>4678</v>
      </c>
      <c r="AA597" s="12">
        <v>3605</v>
      </c>
      <c r="AB597" s="12">
        <v>2923</v>
      </c>
      <c r="AC597" s="12">
        <v>2369</v>
      </c>
      <c r="AD597" s="12">
        <v>1634</v>
      </c>
      <c r="AE597" s="13">
        <v>1800</v>
      </c>
      <c r="AF597" s="70" t="str">
        <f t="shared" si="196"/>
        <v>7</v>
      </c>
      <c r="AG597" s="61" t="str">
        <f t="shared" si="197"/>
        <v>7</v>
      </c>
      <c r="AH597" s="61" t="str">
        <f t="shared" si="198"/>
        <v>7</v>
      </c>
      <c r="AI597" s="61" t="str">
        <f t="shared" si="199"/>
        <v>7</v>
      </c>
      <c r="AJ597" s="61" t="str">
        <f t="shared" si="200"/>
        <v>7</v>
      </c>
      <c r="AK597" s="62" t="str">
        <f t="shared" si="201"/>
        <v>7</v>
      </c>
      <c r="AL597" s="77">
        <f t="shared" si="202"/>
        <v>2.9573019347540566</v>
      </c>
      <c r="AM597" s="78">
        <f t="shared" si="203"/>
        <v>2.0134552444346494</v>
      </c>
      <c r="AN597" s="78">
        <f t="shared" si="204"/>
        <v>2.009918598115386</v>
      </c>
      <c r="AO597" s="78">
        <f t="shared" si="205"/>
        <v>3.7842140644028124</v>
      </c>
      <c r="AP597" s="79">
        <f t="shared" si="206"/>
        <v>-0.96289091506601832</v>
      </c>
      <c r="AQ597" s="1" t="str">
        <f t="shared" si="207"/>
        <v>Pampeana7</v>
      </c>
      <c r="AR597" s="1" t="str">
        <f t="shared" si="208"/>
        <v>Santiago del Estero7</v>
      </c>
      <c r="AS597" s="1" t="str">
        <f t="shared" si="209"/>
        <v>Pequeñas</v>
      </c>
      <c r="AT597" s="1" t="str">
        <f t="shared" si="210"/>
        <v>Pampeana</v>
      </c>
      <c r="AU597" s="1" t="str">
        <f t="shared" si="211"/>
        <v>Pequeñas</v>
      </c>
    </row>
    <row r="598" spans="1:47" x14ac:dyDescent="0.25">
      <c r="A598" s="5" t="s">
        <v>474</v>
      </c>
      <c r="B598" s="6" t="s">
        <v>468</v>
      </c>
      <c r="C598" s="6" t="s">
        <v>461</v>
      </c>
      <c r="D598" s="3" t="str">
        <f>VLOOKUP(C598,Regiones!B$4:C$27,2)</f>
        <v>Noreste</v>
      </c>
      <c r="E598" s="16"/>
      <c r="F598" s="16"/>
      <c r="G598" s="16"/>
      <c r="H598" s="16" t="s">
        <v>4</v>
      </c>
      <c r="I598" s="16" t="s">
        <v>203</v>
      </c>
      <c r="J598" s="16" t="s">
        <v>3</v>
      </c>
      <c r="K598" s="58"/>
      <c r="L598" s="4" t="s">
        <v>3</v>
      </c>
      <c r="M598" s="289">
        <v>10</v>
      </c>
      <c r="N598" s="281" t="str">
        <f t="shared" si="192"/>
        <v>E10</v>
      </c>
      <c r="O598" s="282" t="str">
        <f>VLOOKUP(N598,'Adicional - Op 1'!$A$3:$B$79,2)</f>
        <v>E</v>
      </c>
      <c r="P598" s="293" t="str">
        <f t="shared" si="193"/>
        <v>E</v>
      </c>
      <c r="Q598" s="294" t="str">
        <f t="shared" si="194"/>
        <v>E10</v>
      </c>
      <c r="R598" s="282" t="str">
        <f>IF(OR(Q598='Adicional - Op 2'!$A$6,Q598='Adicional - Op 2'!$A$7, Q598='Adicional - Op 2'!$A$8,Q598='Adicional - Op 2'!$A$9,Q598='Adicional - Op 2'!$A$10,Q598='Adicional - Op 2'!$A$11,Q598='Adicional - Op 2'!$A$12,Q598='Adicional - Op 2'!$A$13,Q598='Adicional - Op 2'!$A$14), "A", "")</f>
        <v/>
      </c>
      <c r="S598" s="282" t="str">
        <f>IF(OR(Q598='Adicional - Op 2'!$A$15,Q598='Adicional - Op 2'!$A$16,Q598='Adicional - Op 2'!$A$17,Q598='Adicional - Op 2'!$A$18,Q598='Adicional - Op 2'!$A$19,Q598='Adicional - Op 2'!$A$20,Q598='Adicional - Op 2'!$A$21,Q598='Adicional - Op 2'!$A$22,Q598='Adicional - Op 2'!$A$23,Q598='Adicional - Op 2'!$A$24,Q598='Adicional - Op 2'!$A$25,Q598='Adicional - Op 2'!$A$26,Q598='Adicional - Op 2'!$A$27,Q598='Adicional - Op 2'!$A$28,Q598='Adicional - Op 2'!$A$29,Q598='Adicional - Op 2'!$A$30),"B","")</f>
        <v/>
      </c>
      <c r="T598" s="282" t="str">
        <f>IF(OR(Q598='Adicional - Op 2'!$A$31,Q598='Adicional - Op 2'!$A$32,Q598='Adicional - Op 2'!$A$33,Q598='Adicional - Op 2'!$A$34),"C","")</f>
        <v/>
      </c>
      <c r="U598" s="282" t="str">
        <f>IF(OR(Q598='Adicional - Op 2'!$A$35,Q598='Adicional - Op 2'!$A$36,Q598='Adicional - Op 2'!$A$37),"D","")</f>
        <v/>
      </c>
      <c r="V598" s="282" t="str">
        <f>IF(OR(Q598='Adicional - Op 2'!$A$38,Q598='Adicional - Op 2'!$A$39,Q598='Adicional - Op 2'!$A$40,Q598='Adicional - Op 2'!$A$41,Q598='Adicional - Op 2'!$A$42,Q598='Adicional - Op 2'!$A$43),"E","")</f>
        <v>E</v>
      </c>
      <c r="W598" s="282" t="str">
        <f>IF(OR(Q598='Adicional - Op 2'!$A$44,Q598='Adicional - Op 2'!$A$45),"F","")</f>
        <v/>
      </c>
      <c r="X598" s="295" t="str">
        <f t="shared" si="195"/>
        <v>E</v>
      </c>
      <c r="Y598" s="296" t="str">
        <f>IF(P598=X598, "OK", MAL)</f>
        <v>OK</v>
      </c>
      <c r="Z598" s="73">
        <v>4676</v>
      </c>
      <c r="AA598" s="17">
        <v>4381</v>
      </c>
      <c r="AB598" s="17">
        <v>3556</v>
      </c>
      <c r="AC598" s="17">
        <v>2126</v>
      </c>
      <c r="AD598" s="17" t="s">
        <v>4</v>
      </c>
      <c r="AE598" s="20" t="s">
        <v>4</v>
      </c>
      <c r="AF598" s="70" t="str">
        <f t="shared" si="196"/>
        <v>7</v>
      </c>
      <c r="AG598" s="61" t="str">
        <f t="shared" si="197"/>
        <v>7</v>
      </c>
      <c r="AH598" s="61" t="str">
        <f t="shared" si="198"/>
        <v>7</v>
      </c>
      <c r="AI598" s="61" t="str">
        <f t="shared" si="199"/>
        <v>7</v>
      </c>
      <c r="AJ598" s="61" t="str">
        <f t="shared" si="200"/>
        <v/>
      </c>
      <c r="AK598" s="62" t="str">
        <f t="shared" si="201"/>
        <v/>
      </c>
      <c r="AL598" s="77">
        <f t="shared" si="202"/>
        <v>0.73158970002528145</v>
      </c>
      <c r="AM598" s="78">
        <f t="shared" si="203"/>
        <v>2.0030741248863189</v>
      </c>
      <c r="AN598" s="78">
        <f t="shared" si="204"/>
        <v>4.9917465299635824</v>
      </c>
      <c r="AO598" s="78" t="str">
        <f t="shared" si="205"/>
        <v/>
      </c>
      <c r="AP598" s="79" t="str">
        <f t="shared" si="206"/>
        <v/>
      </c>
      <c r="AQ598" s="1" t="str">
        <f t="shared" si="207"/>
        <v>Noreste7</v>
      </c>
      <c r="AR598" s="1" t="str">
        <f t="shared" si="208"/>
        <v>Formosa7</v>
      </c>
      <c r="AS598" s="1" t="str">
        <f t="shared" si="209"/>
        <v>Pequeñas</v>
      </c>
      <c r="AT598" s="1" t="str">
        <f t="shared" si="210"/>
        <v>Resto Extra Pampeana</v>
      </c>
      <c r="AU598" s="1" t="str">
        <f t="shared" si="211"/>
        <v>Pequeñas</v>
      </c>
    </row>
    <row r="599" spans="1:47" x14ac:dyDescent="0.25">
      <c r="A599" s="5" t="s">
        <v>1274</v>
      </c>
      <c r="B599" s="6" t="s">
        <v>464</v>
      </c>
      <c r="C599" s="6" t="s">
        <v>461</v>
      </c>
      <c r="D599" s="3" t="str">
        <f>VLOOKUP(C599,Regiones!B$4:C$27,2)</f>
        <v>Noreste</v>
      </c>
      <c r="E599" s="16"/>
      <c r="F599" s="16"/>
      <c r="G599" s="16"/>
      <c r="H599" s="16" t="s">
        <v>4</v>
      </c>
      <c r="I599" s="16" t="s">
        <v>203</v>
      </c>
      <c r="J599" s="16" t="s">
        <v>21</v>
      </c>
      <c r="K599" s="58"/>
      <c r="L599" s="4" t="s">
        <v>21</v>
      </c>
      <c r="M599" s="289">
        <v>10</v>
      </c>
      <c r="N599" s="281" t="str">
        <f t="shared" si="192"/>
        <v>C10</v>
      </c>
      <c r="O599" s="282" t="str">
        <f>VLOOKUP(N599,'Adicional - Op 1'!$A$3:$B$79,2)</f>
        <v>C</v>
      </c>
      <c r="P599" s="293" t="str">
        <f t="shared" si="193"/>
        <v>C</v>
      </c>
      <c r="Q599" s="294" t="str">
        <f t="shared" si="194"/>
        <v>C10</v>
      </c>
      <c r="R599" s="282" t="str">
        <f>IF(OR(Q599='Adicional - Op 2'!$A$6,Q599='Adicional - Op 2'!$A$7, Q599='Adicional - Op 2'!$A$8,Q599='Adicional - Op 2'!$A$9,Q599='Adicional - Op 2'!$A$10,Q599='Adicional - Op 2'!$A$11,Q599='Adicional - Op 2'!$A$12,Q599='Adicional - Op 2'!$A$13,Q599='Adicional - Op 2'!$A$14), "A", "")</f>
        <v/>
      </c>
      <c r="S599" s="282" t="str">
        <f>IF(OR(Q599='Adicional - Op 2'!$A$15,Q599='Adicional - Op 2'!$A$16,Q599='Adicional - Op 2'!$A$17,Q599='Adicional - Op 2'!$A$18,Q599='Adicional - Op 2'!$A$19,Q599='Adicional - Op 2'!$A$20,Q599='Adicional - Op 2'!$A$21,Q599='Adicional - Op 2'!$A$22,Q599='Adicional - Op 2'!$A$23,Q599='Adicional - Op 2'!$A$24,Q599='Adicional - Op 2'!$A$25,Q599='Adicional - Op 2'!$A$26,Q599='Adicional - Op 2'!$A$27,Q599='Adicional - Op 2'!$A$28,Q599='Adicional - Op 2'!$A$29,Q599='Adicional - Op 2'!$A$30),"B","")</f>
        <v/>
      </c>
      <c r="T599" s="282" t="str">
        <f>IF(OR(Q599='Adicional - Op 2'!$A$31,Q599='Adicional - Op 2'!$A$32,Q599='Adicional - Op 2'!$A$33,Q599='Adicional - Op 2'!$A$34),"C","")</f>
        <v>C</v>
      </c>
      <c r="U599" s="282" t="str">
        <f>IF(OR(Q599='Adicional - Op 2'!$A$35,Q599='Adicional - Op 2'!$A$36,Q599='Adicional - Op 2'!$A$37),"D","")</f>
        <v/>
      </c>
      <c r="V599" s="282" t="str">
        <f>IF(OR(Q599='Adicional - Op 2'!$A$38,Q599='Adicional - Op 2'!$A$39,Q599='Adicional - Op 2'!$A$40,Q599='Adicional - Op 2'!$A$41,Q599='Adicional - Op 2'!$A$42,Q599='Adicional - Op 2'!$A$43),"E","")</f>
        <v/>
      </c>
      <c r="W599" s="282" t="str">
        <f>IF(OR(Q599='Adicional - Op 2'!$A$44,Q599='Adicional - Op 2'!$A$45),"F","")</f>
        <v/>
      </c>
      <c r="X599" s="295" t="str">
        <f t="shared" si="195"/>
        <v>C</v>
      </c>
      <c r="Y599" s="296" t="str">
        <f>IF(P599=X599, "OK", MAL)</f>
        <v>OK</v>
      </c>
      <c r="Z599" s="73">
        <v>4675</v>
      </c>
      <c r="AA599" s="17">
        <v>3397</v>
      </c>
      <c r="AB599" s="17">
        <v>2435</v>
      </c>
      <c r="AC599" s="17">
        <v>1472</v>
      </c>
      <c r="AD599" s="17">
        <v>692</v>
      </c>
      <c r="AE599" s="20">
        <v>300</v>
      </c>
      <c r="AF599" s="70" t="str">
        <f t="shared" si="196"/>
        <v>7</v>
      </c>
      <c r="AG599" s="61" t="str">
        <f t="shared" si="197"/>
        <v>7</v>
      </c>
      <c r="AH599" s="61" t="str">
        <f t="shared" si="198"/>
        <v>7</v>
      </c>
      <c r="AI599" s="61" t="str">
        <f t="shared" si="199"/>
        <v>7</v>
      </c>
      <c r="AJ599" s="61" t="str">
        <f t="shared" si="200"/>
        <v>7</v>
      </c>
      <c r="AK599" s="62" t="str">
        <f t="shared" si="201"/>
        <v>7</v>
      </c>
      <c r="AL599" s="77">
        <f t="shared" si="202"/>
        <v>3.6365585644868084</v>
      </c>
      <c r="AM599" s="78">
        <f t="shared" si="203"/>
        <v>3.2155003440632193</v>
      </c>
      <c r="AN599" s="78">
        <f t="shared" si="204"/>
        <v>4.8817487655502561</v>
      </c>
      <c r="AO599" s="78">
        <f t="shared" si="205"/>
        <v>7.8400725969650278</v>
      </c>
      <c r="AP599" s="79">
        <f t="shared" si="206"/>
        <v>8.7172564029380819</v>
      </c>
      <c r="AQ599" s="1" t="str">
        <f t="shared" si="207"/>
        <v>Noreste7</v>
      </c>
      <c r="AR599" s="1" t="str">
        <f t="shared" si="208"/>
        <v>Formosa7</v>
      </c>
      <c r="AS599" s="1" t="str">
        <f t="shared" si="209"/>
        <v>Pequeñas</v>
      </c>
      <c r="AT599" s="1" t="str">
        <f t="shared" si="210"/>
        <v>Resto Extra Pampeana</v>
      </c>
      <c r="AU599" s="1" t="str">
        <f t="shared" si="211"/>
        <v>Pequeñas</v>
      </c>
    </row>
    <row r="600" spans="1:47" x14ac:dyDescent="0.25">
      <c r="A600" s="5" t="s">
        <v>547</v>
      </c>
      <c r="B600" s="6" t="s">
        <v>542</v>
      </c>
      <c r="C600" s="6" t="s">
        <v>532</v>
      </c>
      <c r="D600" s="3" t="str">
        <f>VLOOKUP(C600,Regiones!B$4:C$27,2)</f>
        <v>Pampeana</v>
      </c>
      <c r="E600" s="16"/>
      <c r="F600" s="16"/>
      <c r="G600" s="16"/>
      <c r="H600" s="16" t="s">
        <v>4</v>
      </c>
      <c r="I600" s="16" t="s">
        <v>203</v>
      </c>
      <c r="J600" s="16" t="s">
        <v>6</v>
      </c>
      <c r="K600" s="58"/>
      <c r="L600" s="4" t="s">
        <v>6</v>
      </c>
      <c r="M600" s="289">
        <v>10</v>
      </c>
      <c r="N600" s="281" t="str">
        <f t="shared" si="192"/>
        <v>F10</v>
      </c>
      <c r="O600" s="282" t="str">
        <f>VLOOKUP(N600,'Adicional - Op 1'!$A$3:$B$79,2)</f>
        <v>F</v>
      </c>
      <c r="P600" s="293" t="str">
        <f t="shared" si="193"/>
        <v>F</v>
      </c>
      <c r="Q600" s="294" t="str">
        <f t="shared" si="194"/>
        <v>F10</v>
      </c>
      <c r="R600" s="282" t="str">
        <f>IF(OR(Q600='Adicional - Op 2'!$A$6,Q600='Adicional - Op 2'!$A$7, Q600='Adicional - Op 2'!$A$8,Q600='Adicional - Op 2'!$A$9,Q600='Adicional - Op 2'!$A$10,Q600='Adicional - Op 2'!$A$11,Q600='Adicional - Op 2'!$A$12,Q600='Adicional - Op 2'!$A$13,Q600='Adicional - Op 2'!$A$14), "A", "")</f>
        <v/>
      </c>
      <c r="S600" s="282" t="str">
        <f>IF(OR(Q600='Adicional - Op 2'!$A$15,Q600='Adicional - Op 2'!$A$16,Q600='Adicional - Op 2'!$A$17,Q600='Adicional - Op 2'!$A$18,Q600='Adicional - Op 2'!$A$19,Q600='Adicional - Op 2'!$A$20,Q600='Adicional - Op 2'!$A$21,Q600='Adicional - Op 2'!$A$22,Q600='Adicional - Op 2'!$A$23,Q600='Adicional - Op 2'!$A$24,Q600='Adicional - Op 2'!$A$25,Q600='Adicional - Op 2'!$A$26,Q600='Adicional - Op 2'!$A$27,Q600='Adicional - Op 2'!$A$28,Q600='Adicional - Op 2'!$A$29,Q600='Adicional - Op 2'!$A$30),"B","")</f>
        <v/>
      </c>
      <c r="T600" s="282" t="str">
        <f>IF(OR(Q600='Adicional - Op 2'!$A$31,Q600='Adicional - Op 2'!$A$32,Q600='Adicional - Op 2'!$A$33,Q600='Adicional - Op 2'!$A$34),"C","")</f>
        <v/>
      </c>
      <c r="U600" s="282" t="str">
        <f>IF(OR(Q600='Adicional - Op 2'!$A$35,Q600='Adicional - Op 2'!$A$36,Q600='Adicional - Op 2'!$A$37),"D","")</f>
        <v/>
      </c>
      <c r="V600" s="282" t="str">
        <f>IF(OR(Q600='Adicional - Op 2'!$A$38,Q600='Adicional - Op 2'!$A$39,Q600='Adicional - Op 2'!$A$40,Q600='Adicional - Op 2'!$A$41,Q600='Adicional - Op 2'!$A$42,Q600='Adicional - Op 2'!$A$43),"E","")</f>
        <v/>
      </c>
      <c r="W600" s="282" t="str">
        <f>IF(OR(Q600='Adicional - Op 2'!$A$44,Q600='Adicional - Op 2'!$A$45),"F","")</f>
        <v>F</v>
      </c>
      <c r="X600" s="295" t="str">
        <f t="shared" si="195"/>
        <v>F</v>
      </c>
      <c r="Y600" s="296" t="str">
        <f>IF(P600=X600, "OK", MAL)</f>
        <v>OK</v>
      </c>
      <c r="Z600" s="73">
        <v>4659</v>
      </c>
      <c r="AA600" s="17">
        <v>4289</v>
      </c>
      <c r="AB600" s="17">
        <v>4008</v>
      </c>
      <c r="AC600" s="17">
        <v>3002</v>
      </c>
      <c r="AD600" s="17">
        <v>2113</v>
      </c>
      <c r="AE600" s="20">
        <v>2016</v>
      </c>
      <c r="AF600" s="70" t="str">
        <f t="shared" si="196"/>
        <v>7</v>
      </c>
      <c r="AG600" s="61" t="str">
        <f t="shared" si="197"/>
        <v>7</v>
      </c>
      <c r="AH600" s="61" t="str">
        <f t="shared" si="198"/>
        <v>7</v>
      </c>
      <c r="AI600" s="61" t="str">
        <f t="shared" si="199"/>
        <v>7</v>
      </c>
      <c r="AJ600" s="61" t="str">
        <f t="shared" si="200"/>
        <v>7</v>
      </c>
      <c r="AK600" s="62" t="str">
        <f t="shared" si="201"/>
        <v>7</v>
      </c>
      <c r="AL600" s="77">
        <f t="shared" si="202"/>
        <v>0.92988097505511336</v>
      </c>
      <c r="AM600" s="78">
        <f t="shared" si="203"/>
        <v>0.64619717045373593</v>
      </c>
      <c r="AN600" s="78">
        <f t="shared" si="204"/>
        <v>2.7746678545280212</v>
      </c>
      <c r="AO600" s="78">
        <f t="shared" si="205"/>
        <v>3.5740882832534737</v>
      </c>
      <c r="AP600" s="79">
        <f t="shared" si="206"/>
        <v>0.47103980521297495</v>
      </c>
      <c r="AQ600" s="1" t="str">
        <f t="shared" si="207"/>
        <v>Pampeana7</v>
      </c>
      <c r="AR600" s="1" t="str">
        <f t="shared" si="208"/>
        <v>La Pampa7</v>
      </c>
      <c r="AS600" s="1" t="str">
        <f t="shared" si="209"/>
        <v>Pequeñas</v>
      </c>
      <c r="AT600" s="1" t="str">
        <f t="shared" si="210"/>
        <v>Pampeana</v>
      </c>
      <c r="AU600" s="1" t="str">
        <f t="shared" si="211"/>
        <v>Pequeñas</v>
      </c>
    </row>
    <row r="601" spans="1:47" x14ac:dyDescent="0.25">
      <c r="A601" s="60" t="s">
        <v>830</v>
      </c>
      <c r="B601" s="9" t="s">
        <v>785</v>
      </c>
      <c r="C601" s="9" t="s">
        <v>767</v>
      </c>
      <c r="D601" s="3" t="str">
        <f>VLOOKUP(C601,Regiones!B$4:C$27,2)</f>
        <v>Pampeana</v>
      </c>
      <c r="E601" s="10"/>
      <c r="F601" s="10"/>
      <c r="G601" s="10"/>
      <c r="H601" s="10" t="s">
        <v>4</v>
      </c>
      <c r="I601" s="10" t="s">
        <v>203</v>
      </c>
      <c r="J601" s="10" t="s">
        <v>6</v>
      </c>
      <c r="K601" s="58"/>
      <c r="L601" s="11" t="s">
        <v>6</v>
      </c>
      <c r="M601" s="289">
        <v>10</v>
      </c>
      <c r="N601" s="281" t="str">
        <f t="shared" si="192"/>
        <v>F10</v>
      </c>
      <c r="O601" s="282" t="str">
        <f>VLOOKUP(N601,'Adicional - Op 1'!$A$3:$B$79,2)</f>
        <v>F</v>
      </c>
      <c r="P601" s="293" t="str">
        <f t="shared" si="193"/>
        <v>F</v>
      </c>
      <c r="Q601" s="294" t="str">
        <f t="shared" si="194"/>
        <v>F10</v>
      </c>
      <c r="R601" s="282" t="str">
        <f>IF(OR(Q601='Adicional - Op 2'!$A$6,Q601='Adicional - Op 2'!$A$7, Q601='Adicional - Op 2'!$A$8,Q601='Adicional - Op 2'!$A$9,Q601='Adicional - Op 2'!$A$10,Q601='Adicional - Op 2'!$A$11,Q601='Adicional - Op 2'!$A$12,Q601='Adicional - Op 2'!$A$13,Q601='Adicional - Op 2'!$A$14), "A", "")</f>
        <v/>
      </c>
      <c r="S601" s="282" t="str">
        <f>IF(OR(Q601='Adicional - Op 2'!$A$15,Q601='Adicional - Op 2'!$A$16,Q601='Adicional - Op 2'!$A$17,Q601='Adicional - Op 2'!$A$18,Q601='Adicional - Op 2'!$A$19,Q601='Adicional - Op 2'!$A$20,Q601='Adicional - Op 2'!$A$21,Q601='Adicional - Op 2'!$A$22,Q601='Adicional - Op 2'!$A$23,Q601='Adicional - Op 2'!$A$24,Q601='Adicional - Op 2'!$A$25,Q601='Adicional - Op 2'!$A$26,Q601='Adicional - Op 2'!$A$27,Q601='Adicional - Op 2'!$A$28,Q601='Adicional - Op 2'!$A$29,Q601='Adicional - Op 2'!$A$30),"B","")</f>
        <v/>
      </c>
      <c r="T601" s="282" t="str">
        <f>IF(OR(Q601='Adicional - Op 2'!$A$31,Q601='Adicional - Op 2'!$A$32,Q601='Adicional - Op 2'!$A$33,Q601='Adicional - Op 2'!$A$34),"C","")</f>
        <v/>
      </c>
      <c r="U601" s="282" t="str">
        <f>IF(OR(Q601='Adicional - Op 2'!$A$35,Q601='Adicional - Op 2'!$A$36,Q601='Adicional - Op 2'!$A$37),"D","")</f>
        <v/>
      </c>
      <c r="V601" s="282" t="str">
        <f>IF(OR(Q601='Adicional - Op 2'!$A$38,Q601='Adicional - Op 2'!$A$39,Q601='Adicional - Op 2'!$A$40,Q601='Adicional - Op 2'!$A$41,Q601='Adicional - Op 2'!$A$42,Q601='Adicional - Op 2'!$A$43),"E","")</f>
        <v/>
      </c>
      <c r="W601" s="282" t="str">
        <f>IF(OR(Q601='Adicional - Op 2'!$A$44,Q601='Adicional - Op 2'!$A$45),"F","")</f>
        <v>F</v>
      </c>
      <c r="X601" s="295" t="str">
        <f t="shared" si="195"/>
        <v>F</v>
      </c>
      <c r="Y601" s="296" t="str">
        <f>IF(P601=X601, "OK", MAL)</f>
        <v>OK</v>
      </c>
      <c r="Z601" s="74">
        <v>4650</v>
      </c>
      <c r="AA601" s="12">
        <v>4382</v>
      </c>
      <c r="AB601" s="12">
        <v>4031</v>
      </c>
      <c r="AC601" s="12">
        <v>3627</v>
      </c>
      <c r="AD601" s="12">
        <v>2917</v>
      </c>
      <c r="AE601" s="13">
        <v>2806</v>
      </c>
      <c r="AF601" s="70" t="str">
        <f t="shared" si="196"/>
        <v>7</v>
      </c>
      <c r="AG601" s="61" t="str">
        <f t="shared" si="197"/>
        <v>7</v>
      </c>
      <c r="AH601" s="61" t="str">
        <f t="shared" si="198"/>
        <v>7</v>
      </c>
      <c r="AI601" s="61" t="str">
        <f t="shared" si="199"/>
        <v>7</v>
      </c>
      <c r="AJ601" s="61" t="str">
        <f t="shared" si="200"/>
        <v>7</v>
      </c>
      <c r="AK601" s="62" t="str">
        <f t="shared" si="201"/>
        <v>7</v>
      </c>
      <c r="AL601" s="77">
        <f t="shared" si="202"/>
        <v>0.66621362851272237</v>
      </c>
      <c r="AM601" s="78">
        <f t="shared" si="203"/>
        <v>0.79679603217113759</v>
      </c>
      <c r="AN601" s="78">
        <f t="shared" si="204"/>
        <v>1.0050991942955645</v>
      </c>
      <c r="AO601" s="78">
        <f t="shared" si="205"/>
        <v>2.2024042998459299</v>
      </c>
      <c r="AP601" s="79">
        <f t="shared" si="206"/>
        <v>0.38871061971909754</v>
      </c>
      <c r="AQ601" s="1" t="str">
        <f t="shared" si="207"/>
        <v>Pampeana7</v>
      </c>
      <c r="AR601" s="1" t="str">
        <f t="shared" si="208"/>
        <v>Santa Fe7</v>
      </c>
      <c r="AS601" s="1" t="str">
        <f t="shared" si="209"/>
        <v>Pequeñas</v>
      </c>
      <c r="AT601" s="1" t="str">
        <f t="shared" si="210"/>
        <v>Pampeana</v>
      </c>
      <c r="AU601" s="1" t="str">
        <f t="shared" si="211"/>
        <v>Pequeñas</v>
      </c>
    </row>
    <row r="602" spans="1:47" x14ac:dyDescent="0.25">
      <c r="A602" s="21" t="s">
        <v>1400</v>
      </c>
      <c r="B602" s="18" t="s">
        <v>347</v>
      </c>
      <c r="C602" s="18" t="s">
        <v>276</v>
      </c>
      <c r="D602" s="3" t="str">
        <f>VLOOKUP(C602,Regiones!B$4:C$27,2)</f>
        <v>Centro</v>
      </c>
      <c r="E602" s="19"/>
      <c r="F602" s="19"/>
      <c r="G602" s="19"/>
      <c r="H602" s="19" t="s">
        <v>4</v>
      </c>
      <c r="I602" s="19" t="s">
        <v>203</v>
      </c>
      <c r="J602" s="19" t="s">
        <v>6</v>
      </c>
      <c r="K602" s="58"/>
      <c r="L602" s="52" t="s">
        <v>6</v>
      </c>
      <c r="M602" s="289">
        <v>10</v>
      </c>
      <c r="N602" s="281" t="str">
        <f t="shared" si="192"/>
        <v>F10</v>
      </c>
      <c r="O602" s="282" t="str">
        <f>VLOOKUP(N602,'Adicional - Op 1'!$A$3:$B$79,2)</f>
        <v>F</v>
      </c>
      <c r="P602" s="293" t="str">
        <f t="shared" si="193"/>
        <v>F</v>
      </c>
      <c r="Q602" s="294" t="str">
        <f t="shared" si="194"/>
        <v>F10</v>
      </c>
      <c r="R602" s="282" t="str">
        <f>IF(OR(Q602='Adicional - Op 2'!$A$6,Q602='Adicional - Op 2'!$A$7, Q602='Adicional - Op 2'!$A$8,Q602='Adicional - Op 2'!$A$9,Q602='Adicional - Op 2'!$A$10,Q602='Adicional - Op 2'!$A$11,Q602='Adicional - Op 2'!$A$12,Q602='Adicional - Op 2'!$A$13,Q602='Adicional - Op 2'!$A$14), "A", "")</f>
        <v/>
      </c>
      <c r="S602" s="282" t="str">
        <f>IF(OR(Q602='Adicional - Op 2'!$A$15,Q602='Adicional - Op 2'!$A$16,Q602='Adicional - Op 2'!$A$17,Q602='Adicional - Op 2'!$A$18,Q602='Adicional - Op 2'!$A$19,Q602='Adicional - Op 2'!$A$20,Q602='Adicional - Op 2'!$A$21,Q602='Adicional - Op 2'!$A$22,Q602='Adicional - Op 2'!$A$23,Q602='Adicional - Op 2'!$A$24,Q602='Adicional - Op 2'!$A$25,Q602='Adicional - Op 2'!$A$26,Q602='Adicional - Op 2'!$A$27,Q602='Adicional - Op 2'!$A$28,Q602='Adicional - Op 2'!$A$29,Q602='Adicional - Op 2'!$A$30),"B","")</f>
        <v/>
      </c>
      <c r="T602" s="282" t="str">
        <f>IF(OR(Q602='Adicional - Op 2'!$A$31,Q602='Adicional - Op 2'!$A$32,Q602='Adicional - Op 2'!$A$33,Q602='Adicional - Op 2'!$A$34),"C","")</f>
        <v/>
      </c>
      <c r="U602" s="282" t="str">
        <f>IF(OR(Q602='Adicional - Op 2'!$A$35,Q602='Adicional - Op 2'!$A$36,Q602='Adicional - Op 2'!$A$37),"D","")</f>
        <v/>
      </c>
      <c r="V602" s="282" t="str">
        <f>IF(OR(Q602='Adicional - Op 2'!$A$38,Q602='Adicional - Op 2'!$A$39,Q602='Adicional - Op 2'!$A$40,Q602='Adicional - Op 2'!$A$41,Q602='Adicional - Op 2'!$A$42,Q602='Adicional - Op 2'!$A$43),"E","")</f>
        <v/>
      </c>
      <c r="W602" s="282" t="str">
        <f>IF(OR(Q602='Adicional - Op 2'!$A$44,Q602='Adicional - Op 2'!$A$45),"F","")</f>
        <v>F</v>
      </c>
      <c r="X602" s="295" t="str">
        <f t="shared" si="195"/>
        <v>F</v>
      </c>
      <c r="Y602" s="296" t="str">
        <f>IF(P602=X602, "OK", MAL)</f>
        <v>OK</v>
      </c>
      <c r="Z602" s="73">
        <v>4648</v>
      </c>
      <c r="AA602" s="17">
        <v>3819</v>
      </c>
      <c r="AB602" s="17">
        <v>2355</v>
      </c>
      <c r="AC602" s="17">
        <v>1694</v>
      </c>
      <c r="AD602" s="17">
        <v>1343</v>
      </c>
      <c r="AE602" s="20">
        <v>1218</v>
      </c>
      <c r="AF602" s="70" t="str">
        <f t="shared" si="196"/>
        <v>7</v>
      </c>
      <c r="AG602" s="61" t="str">
        <f t="shared" si="197"/>
        <v>7</v>
      </c>
      <c r="AH602" s="61" t="str">
        <f t="shared" si="198"/>
        <v>7</v>
      </c>
      <c r="AI602" s="61" t="str">
        <f t="shared" si="199"/>
        <v>7</v>
      </c>
      <c r="AJ602" s="61" t="str">
        <f t="shared" si="200"/>
        <v>7</v>
      </c>
      <c r="AK602" s="62" t="str">
        <f t="shared" si="201"/>
        <v>7</v>
      </c>
      <c r="AL602" s="77">
        <f t="shared" si="202"/>
        <v>2.2217303817820877</v>
      </c>
      <c r="AM602" s="78">
        <f t="shared" si="203"/>
        <v>4.7027421140691548</v>
      </c>
      <c r="AN602" s="78">
        <f t="shared" si="204"/>
        <v>3.1689489689125399</v>
      </c>
      <c r="AO602" s="78">
        <f t="shared" si="205"/>
        <v>2.3490319528050918</v>
      </c>
      <c r="AP602" s="79">
        <f t="shared" si="206"/>
        <v>0.98174529106336317</v>
      </c>
      <c r="AQ602" s="1" t="str">
        <f t="shared" si="207"/>
        <v>Centro7</v>
      </c>
      <c r="AR602" s="1" t="str">
        <f t="shared" si="208"/>
        <v>Córdoba7</v>
      </c>
      <c r="AS602" s="1" t="str">
        <f t="shared" si="209"/>
        <v>Pequeñas</v>
      </c>
      <c r="AT602" s="1" t="str">
        <f t="shared" si="210"/>
        <v>Resto Extra Pampeana</v>
      </c>
      <c r="AU602" s="1" t="str">
        <f t="shared" si="211"/>
        <v>Pequeñas</v>
      </c>
    </row>
    <row r="603" spans="1:47" x14ac:dyDescent="0.25">
      <c r="A603" s="5" t="s">
        <v>1409</v>
      </c>
      <c r="B603" s="6" t="s">
        <v>58</v>
      </c>
      <c r="C603" s="6" t="s">
        <v>36</v>
      </c>
      <c r="D603" s="3" t="str">
        <f>VLOOKUP(C603,Regiones!B$4:C$27,2)</f>
        <v>Pampeana</v>
      </c>
      <c r="E603" s="16"/>
      <c r="F603" s="16"/>
      <c r="G603" s="16"/>
      <c r="H603" s="16"/>
      <c r="I603" s="16" t="s">
        <v>203</v>
      </c>
      <c r="J603" s="16" t="s">
        <v>6</v>
      </c>
      <c r="K603" s="58"/>
      <c r="L603" s="4" t="s">
        <v>6</v>
      </c>
      <c r="M603" s="289">
        <v>10</v>
      </c>
      <c r="N603" s="281" t="str">
        <f t="shared" si="192"/>
        <v>F10</v>
      </c>
      <c r="O603" s="282" t="str">
        <f>VLOOKUP(N603,'Adicional - Op 1'!$A$3:$B$79,2)</f>
        <v>F</v>
      </c>
      <c r="P603" s="293" t="str">
        <f t="shared" si="193"/>
        <v>F</v>
      </c>
      <c r="Q603" s="294" t="str">
        <f t="shared" si="194"/>
        <v>F10</v>
      </c>
      <c r="R603" s="282" t="str">
        <f>IF(OR(Q603='Adicional - Op 2'!$A$6,Q603='Adicional - Op 2'!$A$7, Q603='Adicional - Op 2'!$A$8,Q603='Adicional - Op 2'!$A$9,Q603='Adicional - Op 2'!$A$10,Q603='Adicional - Op 2'!$A$11,Q603='Adicional - Op 2'!$A$12,Q603='Adicional - Op 2'!$A$13,Q603='Adicional - Op 2'!$A$14), "A", "")</f>
        <v/>
      </c>
      <c r="S603" s="282" t="str">
        <f>IF(OR(Q603='Adicional - Op 2'!$A$15,Q603='Adicional - Op 2'!$A$16,Q603='Adicional - Op 2'!$A$17,Q603='Adicional - Op 2'!$A$18,Q603='Adicional - Op 2'!$A$19,Q603='Adicional - Op 2'!$A$20,Q603='Adicional - Op 2'!$A$21,Q603='Adicional - Op 2'!$A$22,Q603='Adicional - Op 2'!$A$23,Q603='Adicional - Op 2'!$A$24,Q603='Adicional - Op 2'!$A$25,Q603='Adicional - Op 2'!$A$26,Q603='Adicional - Op 2'!$A$27,Q603='Adicional - Op 2'!$A$28,Q603='Adicional - Op 2'!$A$29,Q603='Adicional - Op 2'!$A$30),"B","")</f>
        <v/>
      </c>
      <c r="T603" s="282" t="str">
        <f>IF(OR(Q603='Adicional - Op 2'!$A$31,Q603='Adicional - Op 2'!$A$32,Q603='Adicional - Op 2'!$A$33,Q603='Adicional - Op 2'!$A$34),"C","")</f>
        <v/>
      </c>
      <c r="U603" s="282" t="str">
        <f>IF(OR(Q603='Adicional - Op 2'!$A$35,Q603='Adicional - Op 2'!$A$36,Q603='Adicional - Op 2'!$A$37),"D","")</f>
        <v/>
      </c>
      <c r="V603" s="282" t="str">
        <f>IF(OR(Q603='Adicional - Op 2'!$A$38,Q603='Adicional - Op 2'!$A$39,Q603='Adicional - Op 2'!$A$40,Q603='Adicional - Op 2'!$A$41,Q603='Adicional - Op 2'!$A$42,Q603='Adicional - Op 2'!$A$43),"E","")</f>
        <v/>
      </c>
      <c r="W603" s="282" t="str">
        <f>IF(OR(Q603='Adicional - Op 2'!$A$44,Q603='Adicional - Op 2'!$A$45),"F","")</f>
        <v>F</v>
      </c>
      <c r="X603" s="295" t="str">
        <f t="shared" si="195"/>
        <v>F</v>
      </c>
      <c r="Y603" s="296" t="str">
        <f>IF(P603=X603, "OK", MAL)</f>
        <v>OK</v>
      </c>
      <c r="Z603" s="73">
        <v>4647</v>
      </c>
      <c r="AA603" s="17">
        <v>4111</v>
      </c>
      <c r="AB603" s="17">
        <v>3755</v>
      </c>
      <c r="AC603" s="17">
        <v>2570</v>
      </c>
      <c r="AD603" s="17">
        <v>3118</v>
      </c>
      <c r="AE603" s="20">
        <v>3097</v>
      </c>
      <c r="AF603" s="70" t="str">
        <f t="shared" si="196"/>
        <v>7</v>
      </c>
      <c r="AG603" s="61" t="str">
        <f t="shared" si="197"/>
        <v>7</v>
      </c>
      <c r="AH603" s="61" t="str">
        <f t="shared" si="198"/>
        <v>7</v>
      </c>
      <c r="AI603" s="61" t="str">
        <f t="shared" si="199"/>
        <v>7</v>
      </c>
      <c r="AJ603" s="61" t="str">
        <f t="shared" si="200"/>
        <v>7</v>
      </c>
      <c r="AK603" s="62" t="str">
        <f t="shared" si="201"/>
        <v>7</v>
      </c>
      <c r="AL603" s="77">
        <f t="shared" si="202"/>
        <v>1.3803068339507385</v>
      </c>
      <c r="AM603" s="78">
        <f t="shared" si="203"/>
        <v>0.86472515385699422</v>
      </c>
      <c r="AN603" s="78">
        <f t="shared" si="204"/>
        <v>3.6559880388883936</v>
      </c>
      <c r="AO603" s="78">
        <f t="shared" si="205"/>
        <v>-1.9142987746856834</v>
      </c>
      <c r="AP603" s="79">
        <f t="shared" si="206"/>
        <v>6.7601535990911926E-2</v>
      </c>
      <c r="AQ603" s="1" t="str">
        <f t="shared" si="207"/>
        <v>Pampeana7</v>
      </c>
      <c r="AR603" s="1" t="str">
        <f t="shared" si="208"/>
        <v>Buenos Aires7</v>
      </c>
      <c r="AS603" s="1" t="str">
        <f t="shared" si="209"/>
        <v>Pequeñas</v>
      </c>
      <c r="AT603" s="1" t="str">
        <f t="shared" si="210"/>
        <v>Pampeana</v>
      </c>
      <c r="AU603" s="1" t="str">
        <f t="shared" si="211"/>
        <v>Pequeñas</v>
      </c>
    </row>
    <row r="604" spans="1:47" x14ac:dyDescent="0.25">
      <c r="A604" s="5" t="s">
        <v>1204</v>
      </c>
      <c r="B604" s="6" t="s">
        <v>473</v>
      </c>
      <c r="C604" s="6" t="s">
        <v>461</v>
      </c>
      <c r="D604" s="3" t="str">
        <f>VLOOKUP(C604,Regiones!B$4:C$27,2)</f>
        <v>Noreste</v>
      </c>
      <c r="E604" s="16"/>
      <c r="F604" s="16"/>
      <c r="G604" s="16"/>
      <c r="H604" s="16" t="s">
        <v>4</v>
      </c>
      <c r="I604" s="16" t="s">
        <v>203</v>
      </c>
      <c r="J604" s="16" t="s">
        <v>21</v>
      </c>
      <c r="K604" s="58"/>
      <c r="L604" s="4" t="s">
        <v>21</v>
      </c>
      <c r="M604" s="289">
        <v>10</v>
      </c>
      <c r="N604" s="281" t="str">
        <f t="shared" si="192"/>
        <v>C10</v>
      </c>
      <c r="O604" s="282" t="str">
        <f>VLOOKUP(N604,'Adicional - Op 1'!$A$3:$B$79,2)</f>
        <v>C</v>
      </c>
      <c r="P604" s="293" t="str">
        <f t="shared" si="193"/>
        <v>C</v>
      </c>
      <c r="Q604" s="294" t="str">
        <f t="shared" si="194"/>
        <v>C10</v>
      </c>
      <c r="R604" s="282" t="str">
        <f>IF(OR(Q604='Adicional - Op 2'!$A$6,Q604='Adicional - Op 2'!$A$7, Q604='Adicional - Op 2'!$A$8,Q604='Adicional - Op 2'!$A$9,Q604='Adicional - Op 2'!$A$10,Q604='Adicional - Op 2'!$A$11,Q604='Adicional - Op 2'!$A$12,Q604='Adicional - Op 2'!$A$13,Q604='Adicional - Op 2'!$A$14), "A", "")</f>
        <v/>
      </c>
      <c r="S604" s="282" t="str">
        <f>IF(OR(Q604='Adicional - Op 2'!$A$15,Q604='Adicional - Op 2'!$A$16,Q604='Adicional - Op 2'!$A$17,Q604='Adicional - Op 2'!$A$18,Q604='Adicional - Op 2'!$A$19,Q604='Adicional - Op 2'!$A$20,Q604='Adicional - Op 2'!$A$21,Q604='Adicional - Op 2'!$A$22,Q604='Adicional - Op 2'!$A$23,Q604='Adicional - Op 2'!$A$24,Q604='Adicional - Op 2'!$A$25,Q604='Adicional - Op 2'!$A$26,Q604='Adicional - Op 2'!$A$27,Q604='Adicional - Op 2'!$A$28,Q604='Adicional - Op 2'!$A$29,Q604='Adicional - Op 2'!$A$30),"B","")</f>
        <v/>
      </c>
      <c r="T604" s="282" t="str">
        <f>IF(OR(Q604='Adicional - Op 2'!$A$31,Q604='Adicional - Op 2'!$A$32,Q604='Adicional - Op 2'!$A$33,Q604='Adicional - Op 2'!$A$34),"C","")</f>
        <v>C</v>
      </c>
      <c r="U604" s="282" t="str">
        <f>IF(OR(Q604='Adicional - Op 2'!$A$35,Q604='Adicional - Op 2'!$A$36,Q604='Adicional - Op 2'!$A$37),"D","")</f>
        <v/>
      </c>
      <c r="V604" s="282" t="str">
        <f>IF(OR(Q604='Adicional - Op 2'!$A$38,Q604='Adicional - Op 2'!$A$39,Q604='Adicional - Op 2'!$A$40,Q604='Adicional - Op 2'!$A$41,Q604='Adicional - Op 2'!$A$42,Q604='Adicional - Op 2'!$A$43),"E","")</f>
        <v/>
      </c>
      <c r="W604" s="282" t="str">
        <f>IF(OR(Q604='Adicional - Op 2'!$A$44,Q604='Adicional - Op 2'!$A$45),"F","")</f>
        <v/>
      </c>
      <c r="X604" s="295" t="str">
        <f t="shared" si="195"/>
        <v>C</v>
      </c>
      <c r="Y604" s="296" t="str">
        <f>IF(P604=X604, "OK", MAL)</f>
        <v>OK</v>
      </c>
      <c r="Z604" s="73">
        <v>4628</v>
      </c>
      <c r="AA604" s="17">
        <v>4384</v>
      </c>
      <c r="AB604" s="17">
        <v>3080</v>
      </c>
      <c r="AC604" s="17">
        <v>1800</v>
      </c>
      <c r="AD604" s="17">
        <v>893</v>
      </c>
      <c r="AE604" s="20">
        <v>1944</v>
      </c>
      <c r="AF604" s="70" t="str">
        <f t="shared" si="196"/>
        <v>7</v>
      </c>
      <c r="AG604" s="61" t="str">
        <f t="shared" si="197"/>
        <v>7</v>
      </c>
      <c r="AH604" s="61" t="str">
        <f t="shared" si="198"/>
        <v>7</v>
      </c>
      <c r="AI604" s="61" t="str">
        <f t="shared" si="199"/>
        <v>7</v>
      </c>
      <c r="AJ604" s="61" t="str">
        <f t="shared" si="200"/>
        <v>7</v>
      </c>
      <c r="AK604" s="62" t="str">
        <f t="shared" si="201"/>
        <v>7</v>
      </c>
      <c r="AL604" s="77">
        <f t="shared" si="202"/>
        <v>0.60769201801346096</v>
      </c>
      <c r="AM604" s="78">
        <f t="shared" si="203"/>
        <v>3.4127597598040307</v>
      </c>
      <c r="AN604" s="78">
        <f t="shared" si="204"/>
        <v>5.2181689404413554</v>
      </c>
      <c r="AO604" s="78">
        <f t="shared" si="205"/>
        <v>7.2610649613153573</v>
      </c>
      <c r="AP604" s="79">
        <f t="shared" si="206"/>
        <v>-7.484282817233205</v>
      </c>
      <c r="AQ604" s="1" t="str">
        <f t="shared" si="207"/>
        <v>Noreste7</v>
      </c>
      <c r="AR604" s="1" t="str">
        <f t="shared" si="208"/>
        <v>Formosa7</v>
      </c>
      <c r="AS604" s="1" t="str">
        <f t="shared" si="209"/>
        <v>Pequeñas</v>
      </c>
      <c r="AT604" s="1" t="str">
        <f t="shared" si="210"/>
        <v>Resto Extra Pampeana</v>
      </c>
      <c r="AU604" s="1" t="str">
        <f t="shared" si="211"/>
        <v>Pequeñas</v>
      </c>
    </row>
    <row r="605" spans="1:47" x14ac:dyDescent="0.25">
      <c r="A605" s="5" t="s">
        <v>1224</v>
      </c>
      <c r="B605" s="6" t="s">
        <v>764</v>
      </c>
      <c r="C605" s="6" t="s">
        <v>753</v>
      </c>
      <c r="D605" s="3" t="str">
        <f>VLOOKUP(C605,Regiones!B$4:C$27,2)</f>
        <v>Patagonia</v>
      </c>
      <c r="E605" s="16"/>
      <c r="F605" s="16"/>
      <c r="G605" s="16" t="s">
        <v>4</v>
      </c>
      <c r="H605" s="16" t="s">
        <v>4</v>
      </c>
      <c r="I605" s="16" t="s">
        <v>203</v>
      </c>
      <c r="J605" s="16" t="s">
        <v>6</v>
      </c>
      <c r="K605" s="58"/>
      <c r="L605" s="4" t="s">
        <v>6</v>
      </c>
      <c r="M605" s="289">
        <v>10</v>
      </c>
      <c r="N605" s="281" t="str">
        <f t="shared" si="192"/>
        <v>F10</v>
      </c>
      <c r="O605" s="282" t="str">
        <f>VLOOKUP(N605,'Adicional - Op 1'!$A$3:$B$79,2)</f>
        <v>F</v>
      </c>
      <c r="P605" s="293" t="str">
        <f t="shared" si="193"/>
        <v>F</v>
      </c>
      <c r="Q605" s="294" t="str">
        <f t="shared" si="194"/>
        <v>F10</v>
      </c>
      <c r="R605" s="282" t="str">
        <f>IF(OR(Q605='Adicional - Op 2'!$A$6,Q605='Adicional - Op 2'!$A$7, Q605='Adicional - Op 2'!$A$8,Q605='Adicional - Op 2'!$A$9,Q605='Adicional - Op 2'!$A$10,Q605='Adicional - Op 2'!$A$11,Q605='Adicional - Op 2'!$A$12,Q605='Adicional - Op 2'!$A$13,Q605='Adicional - Op 2'!$A$14), "A", "")</f>
        <v/>
      </c>
      <c r="S605" s="282" t="str">
        <f>IF(OR(Q605='Adicional - Op 2'!$A$15,Q605='Adicional - Op 2'!$A$16,Q605='Adicional - Op 2'!$A$17,Q605='Adicional - Op 2'!$A$18,Q605='Adicional - Op 2'!$A$19,Q605='Adicional - Op 2'!$A$20,Q605='Adicional - Op 2'!$A$21,Q605='Adicional - Op 2'!$A$22,Q605='Adicional - Op 2'!$A$23,Q605='Adicional - Op 2'!$A$24,Q605='Adicional - Op 2'!$A$25,Q605='Adicional - Op 2'!$A$26,Q605='Adicional - Op 2'!$A$27,Q605='Adicional - Op 2'!$A$28,Q605='Adicional - Op 2'!$A$29,Q605='Adicional - Op 2'!$A$30),"B","")</f>
        <v/>
      </c>
      <c r="T605" s="282" t="str">
        <f>IF(OR(Q605='Adicional - Op 2'!$A$31,Q605='Adicional - Op 2'!$A$32,Q605='Adicional - Op 2'!$A$33,Q605='Adicional - Op 2'!$A$34),"C","")</f>
        <v/>
      </c>
      <c r="U605" s="282" t="str">
        <f>IF(OR(Q605='Adicional - Op 2'!$A$35,Q605='Adicional - Op 2'!$A$36,Q605='Adicional - Op 2'!$A$37),"D","")</f>
        <v/>
      </c>
      <c r="V605" s="282" t="str">
        <f>IF(OR(Q605='Adicional - Op 2'!$A$38,Q605='Adicional - Op 2'!$A$39,Q605='Adicional - Op 2'!$A$40,Q605='Adicional - Op 2'!$A$41,Q605='Adicional - Op 2'!$A$42,Q605='Adicional - Op 2'!$A$43),"E","")</f>
        <v/>
      </c>
      <c r="W605" s="282" t="str">
        <f>IF(OR(Q605='Adicional - Op 2'!$A$44,Q605='Adicional - Op 2'!$A$45),"F","")</f>
        <v>F</v>
      </c>
      <c r="X605" s="295" t="str">
        <f t="shared" si="195"/>
        <v>F</v>
      </c>
      <c r="Y605" s="296" t="str">
        <f>IF(P605=X605, "OK", MAL)</f>
        <v>OK</v>
      </c>
      <c r="Z605" s="74">
        <v>4617</v>
      </c>
      <c r="AA605" s="12">
        <v>3588</v>
      </c>
      <c r="AB605" s="12">
        <v>2875</v>
      </c>
      <c r="AC605" s="12">
        <v>2093</v>
      </c>
      <c r="AD605" s="12">
        <v>1793</v>
      </c>
      <c r="AE605" s="13">
        <v>1587</v>
      </c>
      <c r="AF605" s="70" t="str">
        <f t="shared" si="196"/>
        <v>7</v>
      </c>
      <c r="AG605" s="61" t="str">
        <f t="shared" si="197"/>
        <v>7</v>
      </c>
      <c r="AH605" s="61" t="str">
        <f t="shared" si="198"/>
        <v>7</v>
      </c>
      <c r="AI605" s="61" t="str">
        <f t="shared" si="199"/>
        <v>7</v>
      </c>
      <c r="AJ605" s="61" t="str">
        <f t="shared" si="200"/>
        <v>7</v>
      </c>
      <c r="AK605" s="62" t="str">
        <f t="shared" si="201"/>
        <v>7</v>
      </c>
      <c r="AL605" s="77">
        <f t="shared" si="202"/>
        <v>2.8606239428526408</v>
      </c>
      <c r="AM605" s="78">
        <f t="shared" si="203"/>
        <v>2.1282459868243224</v>
      </c>
      <c r="AN605" s="78">
        <f t="shared" si="204"/>
        <v>3.0518376374911083</v>
      </c>
      <c r="AO605" s="78">
        <f t="shared" si="205"/>
        <v>1.5591117637499861</v>
      </c>
      <c r="AP605" s="79">
        <f t="shared" si="206"/>
        <v>1.2279253817822602</v>
      </c>
      <c r="AQ605" s="1" t="str">
        <f t="shared" si="207"/>
        <v>Patagonia7</v>
      </c>
      <c r="AR605" s="1" t="str">
        <f t="shared" si="208"/>
        <v>Santa Cruz7</v>
      </c>
      <c r="AS605" s="1" t="str">
        <f t="shared" si="209"/>
        <v>Pequeñas</v>
      </c>
      <c r="AT605" s="1" t="str">
        <f t="shared" si="210"/>
        <v>Patagonia</v>
      </c>
      <c r="AU605" s="1" t="str">
        <f t="shared" si="211"/>
        <v>Pequeñas</v>
      </c>
    </row>
    <row r="606" spans="1:47" x14ac:dyDescent="0.25">
      <c r="A606" s="60" t="s">
        <v>831</v>
      </c>
      <c r="B606" s="9" t="s">
        <v>772</v>
      </c>
      <c r="C606" s="9" t="s">
        <v>767</v>
      </c>
      <c r="D606" s="3" t="str">
        <f>VLOOKUP(C606,Regiones!B$4:C$27,2)</f>
        <v>Pampeana</v>
      </c>
      <c r="E606" s="10"/>
      <c r="F606" s="10"/>
      <c r="G606" s="10"/>
      <c r="H606" s="10" t="s">
        <v>4</v>
      </c>
      <c r="I606" s="10" t="s">
        <v>203</v>
      </c>
      <c r="J606" s="10" t="s">
        <v>6</v>
      </c>
      <c r="K606" s="58"/>
      <c r="L606" s="11" t="s">
        <v>6</v>
      </c>
      <c r="M606" s="289">
        <v>10</v>
      </c>
      <c r="N606" s="281" t="str">
        <f t="shared" si="192"/>
        <v>F10</v>
      </c>
      <c r="O606" s="282" t="str">
        <f>VLOOKUP(N606,'Adicional - Op 1'!$A$3:$B$79,2)</f>
        <v>F</v>
      </c>
      <c r="P606" s="293" t="str">
        <f t="shared" si="193"/>
        <v>F</v>
      </c>
      <c r="Q606" s="294" t="str">
        <f t="shared" si="194"/>
        <v>F10</v>
      </c>
      <c r="R606" s="282" t="str">
        <f>IF(OR(Q606='Adicional - Op 2'!$A$6,Q606='Adicional - Op 2'!$A$7, Q606='Adicional - Op 2'!$A$8,Q606='Adicional - Op 2'!$A$9,Q606='Adicional - Op 2'!$A$10,Q606='Adicional - Op 2'!$A$11,Q606='Adicional - Op 2'!$A$12,Q606='Adicional - Op 2'!$A$13,Q606='Adicional - Op 2'!$A$14), "A", "")</f>
        <v/>
      </c>
      <c r="S606" s="282" t="str">
        <f>IF(OR(Q606='Adicional - Op 2'!$A$15,Q606='Adicional - Op 2'!$A$16,Q606='Adicional - Op 2'!$A$17,Q606='Adicional - Op 2'!$A$18,Q606='Adicional - Op 2'!$A$19,Q606='Adicional - Op 2'!$A$20,Q606='Adicional - Op 2'!$A$21,Q606='Adicional - Op 2'!$A$22,Q606='Adicional - Op 2'!$A$23,Q606='Adicional - Op 2'!$A$24,Q606='Adicional - Op 2'!$A$25,Q606='Adicional - Op 2'!$A$26,Q606='Adicional - Op 2'!$A$27,Q606='Adicional - Op 2'!$A$28,Q606='Adicional - Op 2'!$A$29,Q606='Adicional - Op 2'!$A$30),"B","")</f>
        <v/>
      </c>
      <c r="T606" s="282" t="str">
        <f>IF(OR(Q606='Adicional - Op 2'!$A$31,Q606='Adicional - Op 2'!$A$32,Q606='Adicional - Op 2'!$A$33,Q606='Adicional - Op 2'!$A$34),"C","")</f>
        <v/>
      </c>
      <c r="U606" s="282" t="str">
        <f>IF(OR(Q606='Adicional - Op 2'!$A$35,Q606='Adicional - Op 2'!$A$36,Q606='Adicional - Op 2'!$A$37),"D","")</f>
        <v/>
      </c>
      <c r="V606" s="282" t="str">
        <f>IF(OR(Q606='Adicional - Op 2'!$A$38,Q606='Adicional - Op 2'!$A$39,Q606='Adicional - Op 2'!$A$40,Q606='Adicional - Op 2'!$A$41,Q606='Adicional - Op 2'!$A$42,Q606='Adicional - Op 2'!$A$43),"E","")</f>
        <v/>
      </c>
      <c r="W606" s="282" t="str">
        <f>IF(OR(Q606='Adicional - Op 2'!$A$44,Q606='Adicional - Op 2'!$A$45),"F","")</f>
        <v>F</v>
      </c>
      <c r="X606" s="295" t="str">
        <f t="shared" si="195"/>
        <v>F</v>
      </c>
      <c r="Y606" s="296" t="str">
        <f>IF(P606=X606, "OK", MAL)</f>
        <v>OK</v>
      </c>
      <c r="Z606" s="74">
        <v>4598</v>
      </c>
      <c r="AA606" s="12">
        <v>4142</v>
      </c>
      <c r="AB606" s="12">
        <v>3499</v>
      </c>
      <c r="AC606" s="12">
        <v>2662</v>
      </c>
      <c r="AD606" s="12">
        <v>2052</v>
      </c>
      <c r="AE606" s="13">
        <v>1658</v>
      </c>
      <c r="AF606" s="70" t="str">
        <f t="shared" si="196"/>
        <v>7</v>
      </c>
      <c r="AG606" s="61" t="str">
        <f t="shared" si="197"/>
        <v>7</v>
      </c>
      <c r="AH606" s="61" t="str">
        <f t="shared" si="198"/>
        <v>7</v>
      </c>
      <c r="AI606" s="61" t="str">
        <f t="shared" si="199"/>
        <v>7</v>
      </c>
      <c r="AJ606" s="61" t="str">
        <f t="shared" si="200"/>
        <v>7</v>
      </c>
      <c r="AK606" s="62" t="str">
        <f t="shared" si="201"/>
        <v>7</v>
      </c>
      <c r="AL606" s="77">
        <f t="shared" si="202"/>
        <v>1.1751132921785061</v>
      </c>
      <c r="AM606" s="78">
        <f t="shared" si="203"/>
        <v>1.616554001750161</v>
      </c>
      <c r="AN606" s="78">
        <f t="shared" si="204"/>
        <v>2.62281634389565</v>
      </c>
      <c r="AO606" s="78">
        <f t="shared" si="205"/>
        <v>2.6367920315799558</v>
      </c>
      <c r="AP606" s="79">
        <f t="shared" si="206"/>
        <v>2.1549188233985768</v>
      </c>
      <c r="AQ606" s="1" t="str">
        <f t="shared" si="207"/>
        <v>Pampeana7</v>
      </c>
      <c r="AR606" s="1" t="str">
        <f t="shared" si="208"/>
        <v>Santa Fe7</v>
      </c>
      <c r="AS606" s="1" t="str">
        <f t="shared" si="209"/>
        <v>Pequeñas</v>
      </c>
      <c r="AT606" s="1" t="str">
        <f t="shared" si="210"/>
        <v>Pampeana</v>
      </c>
      <c r="AU606" s="1" t="str">
        <f t="shared" si="211"/>
        <v>Pequeñas</v>
      </c>
    </row>
    <row r="607" spans="1:47" x14ac:dyDescent="0.25">
      <c r="A607" s="60" t="s">
        <v>653</v>
      </c>
      <c r="B607" s="9" t="s">
        <v>653</v>
      </c>
      <c r="C607" s="9" t="s">
        <v>639</v>
      </c>
      <c r="D607" s="3" t="str">
        <f>VLOOKUP(C607,Regiones!B$4:C$27,2)</f>
        <v>Comahue</v>
      </c>
      <c r="E607" s="10"/>
      <c r="F607" s="10"/>
      <c r="G607" s="10"/>
      <c r="H607" s="10"/>
      <c r="I607" s="10" t="s">
        <v>203</v>
      </c>
      <c r="J607" s="10" t="s">
        <v>6</v>
      </c>
      <c r="K607" s="58"/>
      <c r="L607" s="11" t="s">
        <v>6</v>
      </c>
      <c r="M607" s="289">
        <v>10</v>
      </c>
      <c r="N607" s="281" t="str">
        <f t="shared" si="192"/>
        <v>F10</v>
      </c>
      <c r="O607" s="282" t="str">
        <f>VLOOKUP(N607,'Adicional - Op 1'!$A$3:$B$79,2)</f>
        <v>F</v>
      </c>
      <c r="P607" s="293" t="str">
        <f t="shared" si="193"/>
        <v>F</v>
      </c>
      <c r="Q607" s="294" t="str">
        <f t="shared" si="194"/>
        <v>F10</v>
      </c>
      <c r="R607" s="282" t="str">
        <f>IF(OR(Q607='Adicional - Op 2'!$A$6,Q607='Adicional - Op 2'!$A$7, Q607='Adicional - Op 2'!$A$8,Q607='Adicional - Op 2'!$A$9,Q607='Adicional - Op 2'!$A$10,Q607='Adicional - Op 2'!$A$11,Q607='Adicional - Op 2'!$A$12,Q607='Adicional - Op 2'!$A$13,Q607='Adicional - Op 2'!$A$14), "A", "")</f>
        <v/>
      </c>
      <c r="S607" s="282" t="str">
        <f>IF(OR(Q607='Adicional - Op 2'!$A$15,Q607='Adicional - Op 2'!$A$16,Q607='Adicional - Op 2'!$A$17,Q607='Adicional - Op 2'!$A$18,Q607='Adicional - Op 2'!$A$19,Q607='Adicional - Op 2'!$A$20,Q607='Adicional - Op 2'!$A$21,Q607='Adicional - Op 2'!$A$22,Q607='Adicional - Op 2'!$A$23,Q607='Adicional - Op 2'!$A$24,Q607='Adicional - Op 2'!$A$25,Q607='Adicional - Op 2'!$A$26,Q607='Adicional - Op 2'!$A$27,Q607='Adicional - Op 2'!$A$28,Q607='Adicional - Op 2'!$A$29,Q607='Adicional - Op 2'!$A$30),"B","")</f>
        <v/>
      </c>
      <c r="T607" s="282" t="str">
        <f>IF(OR(Q607='Adicional - Op 2'!$A$31,Q607='Adicional - Op 2'!$A$32,Q607='Adicional - Op 2'!$A$33,Q607='Adicional - Op 2'!$A$34),"C","")</f>
        <v/>
      </c>
      <c r="U607" s="282" t="str">
        <f>IF(OR(Q607='Adicional - Op 2'!$A$35,Q607='Adicional - Op 2'!$A$36,Q607='Adicional - Op 2'!$A$37),"D","")</f>
        <v/>
      </c>
      <c r="V607" s="282" t="str">
        <f>IF(OR(Q607='Adicional - Op 2'!$A$38,Q607='Adicional - Op 2'!$A$39,Q607='Adicional - Op 2'!$A$40,Q607='Adicional - Op 2'!$A$41,Q607='Adicional - Op 2'!$A$42,Q607='Adicional - Op 2'!$A$43),"E","")</f>
        <v/>
      </c>
      <c r="W607" s="282" t="str">
        <f>IF(OR(Q607='Adicional - Op 2'!$A$44,Q607='Adicional - Op 2'!$A$45),"F","")</f>
        <v>F</v>
      </c>
      <c r="X607" s="295" t="str">
        <f t="shared" si="195"/>
        <v>F</v>
      </c>
      <c r="Y607" s="296" t="str">
        <f>IF(P607=X607, "OK", MAL)</f>
        <v>OK</v>
      </c>
      <c r="Z607" s="74">
        <v>4591</v>
      </c>
      <c r="AA607" s="12">
        <v>3461</v>
      </c>
      <c r="AB607" s="12">
        <v>2537</v>
      </c>
      <c r="AC607" s="12">
        <v>1554</v>
      </c>
      <c r="AD607" s="12">
        <v>1098</v>
      </c>
      <c r="AE607" s="13">
        <v>744</v>
      </c>
      <c r="AF607" s="70" t="str">
        <f t="shared" si="196"/>
        <v>7</v>
      </c>
      <c r="AG607" s="61" t="str">
        <f t="shared" si="197"/>
        <v>7</v>
      </c>
      <c r="AH607" s="61" t="str">
        <f t="shared" si="198"/>
        <v>7</v>
      </c>
      <c r="AI607" s="61" t="str">
        <f t="shared" si="199"/>
        <v>7</v>
      </c>
      <c r="AJ607" s="61" t="str">
        <f t="shared" si="200"/>
        <v>7</v>
      </c>
      <c r="AK607" s="62" t="str">
        <f t="shared" si="201"/>
        <v>7</v>
      </c>
      <c r="AL607" s="77">
        <f t="shared" si="202"/>
        <v>3.2108771732990844</v>
      </c>
      <c r="AM607" s="78">
        <f t="shared" si="203"/>
        <v>2.9962470740420102</v>
      </c>
      <c r="AN607" s="78">
        <f t="shared" si="204"/>
        <v>4.7509793749624896</v>
      </c>
      <c r="AO607" s="78">
        <f t="shared" si="205"/>
        <v>3.5344468224597718</v>
      </c>
      <c r="AP607" s="79">
        <f t="shared" si="206"/>
        <v>3.9687782267910947</v>
      </c>
      <c r="AQ607" s="1" t="str">
        <f t="shared" si="207"/>
        <v>Comahue7</v>
      </c>
      <c r="AR607" s="1" t="str">
        <f t="shared" si="208"/>
        <v>Neuquén7</v>
      </c>
      <c r="AS607" s="1" t="str">
        <f t="shared" si="209"/>
        <v>Pequeñas</v>
      </c>
      <c r="AT607" s="1" t="str">
        <f t="shared" si="210"/>
        <v>Comahue</v>
      </c>
      <c r="AU607" s="1" t="str">
        <f t="shared" si="211"/>
        <v>Pequeñas</v>
      </c>
    </row>
    <row r="608" spans="1:47" x14ac:dyDescent="0.25">
      <c r="A608" s="5" t="s">
        <v>1353</v>
      </c>
      <c r="B608" s="6" t="s">
        <v>46</v>
      </c>
      <c r="C608" s="6" t="s">
        <v>582</v>
      </c>
      <c r="D608" s="3" t="str">
        <f>VLOOKUP(C608,Regiones!B$4:C$27,2)</f>
        <v>Cuyo</v>
      </c>
      <c r="E608" s="16"/>
      <c r="F608" s="16"/>
      <c r="G608" s="16"/>
      <c r="H608" s="16" t="s">
        <v>4</v>
      </c>
      <c r="I608" s="16" t="s">
        <v>203</v>
      </c>
      <c r="J608" s="16" t="s">
        <v>3</v>
      </c>
      <c r="K608" s="58"/>
      <c r="L608" s="4" t="s">
        <v>3</v>
      </c>
      <c r="M608" s="289">
        <v>10</v>
      </c>
      <c r="N608" s="281" t="str">
        <f t="shared" si="192"/>
        <v>E10</v>
      </c>
      <c r="O608" s="282" t="str">
        <f>VLOOKUP(N608,'Adicional - Op 1'!$A$3:$B$79,2)</f>
        <v>E</v>
      </c>
      <c r="P608" s="293" t="str">
        <f t="shared" si="193"/>
        <v>E</v>
      </c>
      <c r="Q608" s="294" t="str">
        <f t="shared" si="194"/>
        <v>E10</v>
      </c>
      <c r="R608" s="282" t="str">
        <f>IF(OR(Q608='Adicional - Op 2'!$A$6,Q608='Adicional - Op 2'!$A$7, Q608='Adicional - Op 2'!$A$8,Q608='Adicional - Op 2'!$A$9,Q608='Adicional - Op 2'!$A$10,Q608='Adicional - Op 2'!$A$11,Q608='Adicional - Op 2'!$A$12,Q608='Adicional - Op 2'!$A$13,Q608='Adicional - Op 2'!$A$14), "A", "")</f>
        <v/>
      </c>
      <c r="S608" s="282" t="str">
        <f>IF(OR(Q608='Adicional - Op 2'!$A$15,Q608='Adicional - Op 2'!$A$16,Q608='Adicional - Op 2'!$A$17,Q608='Adicional - Op 2'!$A$18,Q608='Adicional - Op 2'!$A$19,Q608='Adicional - Op 2'!$A$20,Q608='Adicional - Op 2'!$A$21,Q608='Adicional - Op 2'!$A$22,Q608='Adicional - Op 2'!$A$23,Q608='Adicional - Op 2'!$A$24,Q608='Adicional - Op 2'!$A$25,Q608='Adicional - Op 2'!$A$26,Q608='Adicional - Op 2'!$A$27,Q608='Adicional - Op 2'!$A$28,Q608='Adicional - Op 2'!$A$29,Q608='Adicional - Op 2'!$A$30),"B","")</f>
        <v/>
      </c>
      <c r="T608" s="282" t="str">
        <f>IF(OR(Q608='Adicional - Op 2'!$A$31,Q608='Adicional - Op 2'!$A$32,Q608='Adicional - Op 2'!$A$33,Q608='Adicional - Op 2'!$A$34),"C","")</f>
        <v/>
      </c>
      <c r="U608" s="282" t="str">
        <f>IF(OR(Q608='Adicional - Op 2'!$A$35,Q608='Adicional - Op 2'!$A$36,Q608='Adicional - Op 2'!$A$37),"D","")</f>
        <v/>
      </c>
      <c r="V608" s="282" t="str">
        <f>IF(OR(Q608='Adicional - Op 2'!$A$38,Q608='Adicional - Op 2'!$A$39,Q608='Adicional - Op 2'!$A$40,Q608='Adicional - Op 2'!$A$41,Q608='Adicional - Op 2'!$A$42,Q608='Adicional - Op 2'!$A$43),"E","")</f>
        <v>E</v>
      </c>
      <c r="W608" s="282" t="str">
        <f>IF(OR(Q608='Adicional - Op 2'!$A$44,Q608='Adicional - Op 2'!$A$45),"F","")</f>
        <v/>
      </c>
      <c r="X608" s="295" t="str">
        <f t="shared" si="195"/>
        <v>E</v>
      </c>
      <c r="Y608" s="296" t="str">
        <f>IF(P608=X608, "OK", MAL)</f>
        <v>OK</v>
      </c>
      <c r="Z608" s="73">
        <v>4572</v>
      </c>
      <c r="AA608" s="17">
        <v>3872</v>
      </c>
      <c r="AB608" s="17">
        <v>2194</v>
      </c>
      <c r="AC608" s="17">
        <v>1205</v>
      </c>
      <c r="AD608" s="17">
        <v>1095</v>
      </c>
      <c r="AE608" s="20" t="s">
        <v>4</v>
      </c>
      <c r="AF608" s="70" t="str">
        <f t="shared" si="196"/>
        <v>7</v>
      </c>
      <c r="AG608" s="61" t="str">
        <f t="shared" si="197"/>
        <v>7</v>
      </c>
      <c r="AH608" s="61" t="str">
        <f t="shared" si="198"/>
        <v>7</v>
      </c>
      <c r="AI608" s="61" t="str">
        <f t="shared" si="199"/>
        <v>7</v>
      </c>
      <c r="AJ608" s="61" t="str">
        <f t="shared" si="200"/>
        <v>7</v>
      </c>
      <c r="AK608" s="62" t="str">
        <f t="shared" si="201"/>
        <v/>
      </c>
      <c r="AL608" s="77">
        <f t="shared" si="202"/>
        <v>1.8762157782718554</v>
      </c>
      <c r="AM608" s="78">
        <f t="shared" si="203"/>
        <v>5.5481071260114643</v>
      </c>
      <c r="AN608" s="78">
        <f t="shared" si="204"/>
        <v>5.8387851500536883</v>
      </c>
      <c r="AO608" s="78">
        <f t="shared" si="205"/>
        <v>0.96184834843980072</v>
      </c>
      <c r="AP608" s="79" t="str">
        <f t="shared" si="206"/>
        <v/>
      </c>
      <c r="AQ608" s="1" t="str">
        <f t="shared" si="207"/>
        <v>Cuyo7</v>
      </c>
      <c r="AR608" s="1" t="str">
        <f t="shared" si="208"/>
        <v>Mendoza7</v>
      </c>
      <c r="AS608" s="1" t="str">
        <f t="shared" si="209"/>
        <v>Pequeñas</v>
      </c>
      <c r="AT608" s="1" t="str">
        <f t="shared" si="210"/>
        <v>Resto Extra Pampeana</v>
      </c>
      <c r="AU608" s="1" t="str">
        <f t="shared" si="211"/>
        <v>Pequeñas</v>
      </c>
    </row>
    <row r="609" spans="1:47" x14ac:dyDescent="0.25">
      <c r="A609" s="5" t="s">
        <v>156</v>
      </c>
      <c r="B609" s="6" t="s">
        <v>100</v>
      </c>
      <c r="C609" s="6" t="s">
        <v>36</v>
      </c>
      <c r="D609" s="3" t="str">
        <f>VLOOKUP(C609,Regiones!B$4:C$27,2)</f>
        <v>Pampeana</v>
      </c>
      <c r="E609" s="16"/>
      <c r="F609" s="16"/>
      <c r="G609" s="16"/>
      <c r="H609" s="16"/>
      <c r="I609" s="16" t="s">
        <v>203</v>
      </c>
      <c r="J609" s="16" t="s">
        <v>21</v>
      </c>
      <c r="K609" s="58"/>
      <c r="L609" s="4" t="s">
        <v>21</v>
      </c>
      <c r="M609" s="289">
        <v>10</v>
      </c>
      <c r="N609" s="281" t="str">
        <f t="shared" si="192"/>
        <v>C10</v>
      </c>
      <c r="O609" s="282" t="str">
        <f>VLOOKUP(N609,'Adicional - Op 1'!$A$3:$B$79,2)</f>
        <v>C</v>
      </c>
      <c r="P609" s="293" t="str">
        <f t="shared" si="193"/>
        <v>C</v>
      </c>
      <c r="Q609" s="294" t="str">
        <f t="shared" si="194"/>
        <v>C10</v>
      </c>
      <c r="R609" s="282" t="str">
        <f>IF(OR(Q609='Adicional - Op 2'!$A$6,Q609='Adicional - Op 2'!$A$7, Q609='Adicional - Op 2'!$A$8,Q609='Adicional - Op 2'!$A$9,Q609='Adicional - Op 2'!$A$10,Q609='Adicional - Op 2'!$A$11,Q609='Adicional - Op 2'!$A$12,Q609='Adicional - Op 2'!$A$13,Q609='Adicional - Op 2'!$A$14), "A", "")</f>
        <v/>
      </c>
      <c r="S609" s="282" t="str">
        <f>IF(OR(Q609='Adicional - Op 2'!$A$15,Q609='Adicional - Op 2'!$A$16,Q609='Adicional - Op 2'!$A$17,Q609='Adicional - Op 2'!$A$18,Q609='Adicional - Op 2'!$A$19,Q609='Adicional - Op 2'!$A$20,Q609='Adicional - Op 2'!$A$21,Q609='Adicional - Op 2'!$A$22,Q609='Adicional - Op 2'!$A$23,Q609='Adicional - Op 2'!$A$24,Q609='Adicional - Op 2'!$A$25,Q609='Adicional - Op 2'!$A$26,Q609='Adicional - Op 2'!$A$27,Q609='Adicional - Op 2'!$A$28,Q609='Adicional - Op 2'!$A$29,Q609='Adicional - Op 2'!$A$30),"B","")</f>
        <v/>
      </c>
      <c r="T609" s="282" t="str">
        <f>IF(OR(Q609='Adicional - Op 2'!$A$31,Q609='Adicional - Op 2'!$A$32,Q609='Adicional - Op 2'!$A$33,Q609='Adicional - Op 2'!$A$34),"C","")</f>
        <v>C</v>
      </c>
      <c r="U609" s="282" t="str">
        <f>IF(OR(Q609='Adicional - Op 2'!$A$35,Q609='Adicional - Op 2'!$A$36,Q609='Adicional - Op 2'!$A$37),"D","")</f>
        <v/>
      </c>
      <c r="V609" s="282" t="str">
        <f>IF(OR(Q609='Adicional - Op 2'!$A$38,Q609='Adicional - Op 2'!$A$39,Q609='Adicional - Op 2'!$A$40,Q609='Adicional - Op 2'!$A$41,Q609='Adicional - Op 2'!$A$42,Q609='Adicional - Op 2'!$A$43),"E","")</f>
        <v/>
      </c>
      <c r="W609" s="282" t="str">
        <f>IF(OR(Q609='Adicional - Op 2'!$A$44,Q609='Adicional - Op 2'!$A$45),"F","")</f>
        <v/>
      </c>
      <c r="X609" s="295" t="str">
        <f t="shared" si="195"/>
        <v>C</v>
      </c>
      <c r="Y609" s="296" t="str">
        <f>IF(P609=X609, "OK", MAL)</f>
        <v>OK</v>
      </c>
      <c r="Z609" s="73">
        <v>4570</v>
      </c>
      <c r="AA609" s="17">
        <v>3633</v>
      </c>
      <c r="AB609" s="17">
        <v>3125</v>
      </c>
      <c r="AC609" s="17">
        <v>2112</v>
      </c>
      <c r="AD609" s="17">
        <v>1390</v>
      </c>
      <c r="AE609" s="20">
        <v>1860</v>
      </c>
      <c r="AF609" s="70" t="str">
        <f t="shared" si="196"/>
        <v>7</v>
      </c>
      <c r="AG609" s="61" t="str">
        <f t="shared" si="197"/>
        <v>7</v>
      </c>
      <c r="AH609" s="61" t="str">
        <f t="shared" si="198"/>
        <v>7</v>
      </c>
      <c r="AI609" s="61" t="str">
        <f t="shared" si="199"/>
        <v>7</v>
      </c>
      <c r="AJ609" s="61" t="str">
        <f t="shared" si="200"/>
        <v>7</v>
      </c>
      <c r="AK609" s="62" t="str">
        <f t="shared" si="201"/>
        <v>7</v>
      </c>
      <c r="AL609" s="77">
        <f t="shared" si="202"/>
        <v>2.5998255082540092</v>
      </c>
      <c r="AM609" s="78">
        <f t="shared" si="203"/>
        <v>1.4420907712821649</v>
      </c>
      <c r="AN609" s="78">
        <f t="shared" si="204"/>
        <v>3.7799047561189174</v>
      </c>
      <c r="AO609" s="78">
        <f t="shared" si="205"/>
        <v>4.2720498699951017</v>
      </c>
      <c r="AP609" s="79">
        <f t="shared" si="206"/>
        <v>-2.8707163780736158</v>
      </c>
      <c r="AQ609" s="1" t="str">
        <f t="shared" si="207"/>
        <v>Pampeana7</v>
      </c>
      <c r="AR609" s="1" t="str">
        <f t="shared" si="208"/>
        <v>Buenos Aires7</v>
      </c>
      <c r="AS609" s="1" t="str">
        <f t="shared" si="209"/>
        <v>Pequeñas</v>
      </c>
      <c r="AT609" s="1" t="str">
        <f t="shared" si="210"/>
        <v>Pampeana</v>
      </c>
      <c r="AU609" s="1" t="str">
        <f t="shared" si="211"/>
        <v>Pequeñas</v>
      </c>
    </row>
    <row r="610" spans="1:47" x14ac:dyDescent="0.25">
      <c r="A610" s="5" t="s">
        <v>591</v>
      </c>
      <c r="B610" s="6" t="s">
        <v>588</v>
      </c>
      <c r="C610" s="6" t="s">
        <v>582</v>
      </c>
      <c r="D610" s="3" t="str">
        <f>VLOOKUP(C610,Regiones!B$4:C$27,2)</f>
        <v>Cuyo</v>
      </c>
      <c r="E610" s="16"/>
      <c r="F610" s="16"/>
      <c r="G610" s="16"/>
      <c r="H610" s="16" t="s">
        <v>20</v>
      </c>
      <c r="I610" s="16" t="s">
        <v>203</v>
      </c>
      <c r="J610" s="16" t="s">
        <v>4</v>
      </c>
      <c r="K610" s="58"/>
      <c r="L610" s="4" t="s">
        <v>3</v>
      </c>
      <c r="M610" s="289">
        <v>10</v>
      </c>
      <c r="N610" s="281" t="str">
        <f t="shared" si="192"/>
        <v>E10</v>
      </c>
      <c r="O610" s="282" t="str">
        <f>VLOOKUP(N610,'Adicional - Op 1'!$A$3:$B$79,2)</f>
        <v>E</v>
      </c>
      <c r="P610" s="293" t="str">
        <f t="shared" si="193"/>
        <v>E</v>
      </c>
      <c r="Q610" s="294" t="str">
        <f t="shared" si="194"/>
        <v>E10</v>
      </c>
      <c r="R610" s="282" t="str">
        <f>IF(OR(Q610='Adicional - Op 2'!$A$6,Q610='Adicional - Op 2'!$A$7, Q610='Adicional - Op 2'!$A$8,Q610='Adicional - Op 2'!$A$9,Q610='Adicional - Op 2'!$A$10,Q610='Adicional - Op 2'!$A$11,Q610='Adicional - Op 2'!$A$12,Q610='Adicional - Op 2'!$A$13,Q610='Adicional - Op 2'!$A$14), "A", "")</f>
        <v/>
      </c>
      <c r="S610" s="282" t="str">
        <f>IF(OR(Q610='Adicional - Op 2'!$A$15,Q610='Adicional - Op 2'!$A$16,Q610='Adicional - Op 2'!$A$17,Q610='Adicional - Op 2'!$A$18,Q610='Adicional - Op 2'!$A$19,Q610='Adicional - Op 2'!$A$20,Q610='Adicional - Op 2'!$A$21,Q610='Adicional - Op 2'!$A$22,Q610='Adicional - Op 2'!$A$23,Q610='Adicional - Op 2'!$A$24,Q610='Adicional - Op 2'!$A$25,Q610='Adicional - Op 2'!$A$26,Q610='Adicional - Op 2'!$A$27,Q610='Adicional - Op 2'!$A$28,Q610='Adicional - Op 2'!$A$29,Q610='Adicional - Op 2'!$A$30),"B","")</f>
        <v/>
      </c>
      <c r="T610" s="282" t="str">
        <f>IF(OR(Q610='Adicional - Op 2'!$A$31,Q610='Adicional - Op 2'!$A$32,Q610='Adicional - Op 2'!$A$33,Q610='Adicional - Op 2'!$A$34),"C","")</f>
        <v/>
      </c>
      <c r="U610" s="282" t="str">
        <f>IF(OR(Q610='Adicional - Op 2'!$A$35,Q610='Adicional - Op 2'!$A$36,Q610='Adicional - Op 2'!$A$37),"D","")</f>
        <v/>
      </c>
      <c r="V610" s="282" t="str">
        <f>IF(OR(Q610='Adicional - Op 2'!$A$38,Q610='Adicional - Op 2'!$A$39,Q610='Adicional - Op 2'!$A$40,Q610='Adicional - Op 2'!$A$41,Q610='Adicional - Op 2'!$A$42,Q610='Adicional - Op 2'!$A$43),"E","")</f>
        <v>E</v>
      </c>
      <c r="W610" s="282" t="str">
        <f>IF(OR(Q610='Adicional - Op 2'!$A$44,Q610='Adicional - Op 2'!$A$45),"F","")</f>
        <v/>
      </c>
      <c r="X610" s="295" t="str">
        <f t="shared" si="195"/>
        <v>E</v>
      </c>
      <c r="Y610" s="296" t="str">
        <f>IF(P610=X610, "OK", MAL)</f>
        <v>OK</v>
      </c>
      <c r="Z610" s="73">
        <v>4561</v>
      </c>
      <c r="AA610" s="17">
        <v>3660</v>
      </c>
      <c r="AB610" s="17">
        <v>1194</v>
      </c>
      <c r="AC610" s="17" t="s">
        <v>4</v>
      </c>
      <c r="AD610" s="17" t="s">
        <v>4</v>
      </c>
      <c r="AE610" s="20" t="s">
        <v>4</v>
      </c>
      <c r="AF610" s="70" t="str">
        <f t="shared" si="196"/>
        <v>7</v>
      </c>
      <c r="AG610" s="61" t="str">
        <f t="shared" si="197"/>
        <v>7</v>
      </c>
      <c r="AH610" s="61" t="str">
        <f t="shared" si="198"/>
        <v>7</v>
      </c>
      <c r="AI610" s="61" t="str">
        <f t="shared" si="199"/>
        <v/>
      </c>
      <c r="AJ610" s="61" t="str">
        <f t="shared" si="200"/>
        <v/>
      </c>
      <c r="AK610" s="62" t="str">
        <f t="shared" si="201"/>
        <v/>
      </c>
      <c r="AL610" s="77">
        <f t="shared" si="202"/>
        <v>2.4922817626790628</v>
      </c>
      <c r="AM610" s="78">
        <f t="shared" si="203"/>
        <v>11.235404361415711</v>
      </c>
      <c r="AN610" s="78" t="str">
        <f t="shared" si="204"/>
        <v/>
      </c>
      <c r="AO610" s="78" t="str">
        <f t="shared" si="205"/>
        <v/>
      </c>
      <c r="AP610" s="79" t="str">
        <f t="shared" si="206"/>
        <v/>
      </c>
      <c r="AQ610" s="1" t="str">
        <f t="shared" si="207"/>
        <v>Cuyo7</v>
      </c>
      <c r="AR610" s="1" t="str">
        <f t="shared" si="208"/>
        <v>Mendoza7</v>
      </c>
      <c r="AS610" s="1" t="str">
        <f t="shared" si="209"/>
        <v>Pequeñas</v>
      </c>
      <c r="AT610" s="1" t="str">
        <f t="shared" si="210"/>
        <v>Resto Extra Pampeana</v>
      </c>
      <c r="AU610" s="1" t="str">
        <f t="shared" si="211"/>
        <v>Pequeñas</v>
      </c>
    </row>
    <row r="611" spans="1:47" x14ac:dyDescent="0.25">
      <c r="A611" s="60" t="s">
        <v>832</v>
      </c>
      <c r="B611" s="9" t="s">
        <v>768</v>
      </c>
      <c r="C611" s="9" t="s">
        <v>767</v>
      </c>
      <c r="D611" s="3" t="str">
        <f>VLOOKUP(C611,Regiones!B$4:C$27,2)</f>
        <v>Pampeana</v>
      </c>
      <c r="E611" s="10"/>
      <c r="F611" s="10"/>
      <c r="G611" s="10"/>
      <c r="H611" s="10" t="s">
        <v>4</v>
      </c>
      <c r="I611" s="10" t="s">
        <v>203</v>
      </c>
      <c r="J611" s="10" t="s">
        <v>6</v>
      </c>
      <c r="K611" s="58"/>
      <c r="L611" s="11" t="s">
        <v>6</v>
      </c>
      <c r="M611" s="289">
        <v>10</v>
      </c>
      <c r="N611" s="281" t="str">
        <f t="shared" si="192"/>
        <v>F10</v>
      </c>
      <c r="O611" s="282" t="str">
        <f>VLOOKUP(N611,'Adicional - Op 1'!$A$3:$B$79,2)</f>
        <v>F</v>
      </c>
      <c r="P611" s="293" t="str">
        <f t="shared" si="193"/>
        <v>F</v>
      </c>
      <c r="Q611" s="294" t="str">
        <f t="shared" si="194"/>
        <v>F10</v>
      </c>
      <c r="R611" s="282" t="str">
        <f>IF(OR(Q611='Adicional - Op 2'!$A$6,Q611='Adicional - Op 2'!$A$7, Q611='Adicional - Op 2'!$A$8,Q611='Adicional - Op 2'!$A$9,Q611='Adicional - Op 2'!$A$10,Q611='Adicional - Op 2'!$A$11,Q611='Adicional - Op 2'!$A$12,Q611='Adicional - Op 2'!$A$13,Q611='Adicional - Op 2'!$A$14), "A", "")</f>
        <v/>
      </c>
      <c r="S611" s="282" t="str">
        <f>IF(OR(Q611='Adicional - Op 2'!$A$15,Q611='Adicional - Op 2'!$A$16,Q611='Adicional - Op 2'!$A$17,Q611='Adicional - Op 2'!$A$18,Q611='Adicional - Op 2'!$A$19,Q611='Adicional - Op 2'!$A$20,Q611='Adicional - Op 2'!$A$21,Q611='Adicional - Op 2'!$A$22,Q611='Adicional - Op 2'!$A$23,Q611='Adicional - Op 2'!$A$24,Q611='Adicional - Op 2'!$A$25,Q611='Adicional - Op 2'!$A$26,Q611='Adicional - Op 2'!$A$27,Q611='Adicional - Op 2'!$A$28,Q611='Adicional - Op 2'!$A$29,Q611='Adicional - Op 2'!$A$30),"B","")</f>
        <v/>
      </c>
      <c r="T611" s="282" t="str">
        <f>IF(OR(Q611='Adicional - Op 2'!$A$31,Q611='Adicional - Op 2'!$A$32,Q611='Adicional - Op 2'!$A$33,Q611='Adicional - Op 2'!$A$34),"C","")</f>
        <v/>
      </c>
      <c r="U611" s="282" t="str">
        <f>IF(OR(Q611='Adicional - Op 2'!$A$35,Q611='Adicional - Op 2'!$A$36,Q611='Adicional - Op 2'!$A$37),"D","")</f>
        <v/>
      </c>
      <c r="V611" s="282" t="str">
        <f>IF(OR(Q611='Adicional - Op 2'!$A$38,Q611='Adicional - Op 2'!$A$39,Q611='Adicional - Op 2'!$A$40,Q611='Adicional - Op 2'!$A$41,Q611='Adicional - Op 2'!$A$42,Q611='Adicional - Op 2'!$A$43),"E","")</f>
        <v/>
      </c>
      <c r="W611" s="282" t="str">
        <f>IF(OR(Q611='Adicional - Op 2'!$A$44,Q611='Adicional - Op 2'!$A$45),"F","")</f>
        <v>F</v>
      </c>
      <c r="X611" s="295" t="str">
        <f t="shared" si="195"/>
        <v>F</v>
      </c>
      <c r="Y611" s="296" t="str">
        <f>IF(P611=X611, "OK", MAL)</f>
        <v>OK</v>
      </c>
      <c r="Z611" s="74">
        <v>4555</v>
      </c>
      <c r="AA611" s="12">
        <v>4238</v>
      </c>
      <c r="AB611" s="12">
        <v>3017</v>
      </c>
      <c r="AC611" s="12">
        <v>2935</v>
      </c>
      <c r="AD611" s="12">
        <v>2237</v>
      </c>
      <c r="AE611" s="13">
        <v>3082</v>
      </c>
      <c r="AF611" s="70" t="str">
        <f t="shared" si="196"/>
        <v>7</v>
      </c>
      <c r="AG611" s="61" t="str">
        <f t="shared" si="197"/>
        <v>7</v>
      </c>
      <c r="AH611" s="61" t="str">
        <f t="shared" si="198"/>
        <v>7</v>
      </c>
      <c r="AI611" s="61" t="str">
        <f t="shared" si="199"/>
        <v>7</v>
      </c>
      <c r="AJ611" s="61" t="str">
        <f t="shared" si="200"/>
        <v>7</v>
      </c>
      <c r="AK611" s="62" t="str">
        <f t="shared" si="201"/>
        <v>7</v>
      </c>
      <c r="AL611" s="77">
        <f t="shared" si="202"/>
        <v>0.81013276066280071</v>
      </c>
      <c r="AM611" s="78">
        <f t="shared" si="203"/>
        <v>3.2830497766197517</v>
      </c>
      <c r="AN611" s="78">
        <f t="shared" si="204"/>
        <v>0.26128305090303905</v>
      </c>
      <c r="AO611" s="78">
        <f t="shared" si="205"/>
        <v>2.7529294123510026</v>
      </c>
      <c r="AP611" s="79">
        <f t="shared" si="206"/>
        <v>-3.1536327077982178</v>
      </c>
      <c r="AQ611" s="1" t="str">
        <f t="shared" si="207"/>
        <v>Pampeana7</v>
      </c>
      <c r="AR611" s="1" t="str">
        <f t="shared" si="208"/>
        <v>Santa Fe7</v>
      </c>
      <c r="AS611" s="1" t="str">
        <f t="shared" si="209"/>
        <v>Pequeñas</v>
      </c>
      <c r="AT611" s="1" t="str">
        <f t="shared" si="210"/>
        <v>Pampeana</v>
      </c>
      <c r="AU611" s="1" t="str">
        <f t="shared" si="211"/>
        <v>Pequeñas</v>
      </c>
    </row>
    <row r="612" spans="1:47" x14ac:dyDescent="0.25">
      <c r="A612" s="5" t="s">
        <v>572</v>
      </c>
      <c r="B612" s="6" t="s">
        <v>94</v>
      </c>
      <c r="C612" s="6" t="s">
        <v>563</v>
      </c>
      <c r="D612" s="3" t="str">
        <f>VLOOKUP(C612,Regiones!B$4:C$27,2)</f>
        <v>Centro</v>
      </c>
      <c r="E612" s="16"/>
      <c r="F612" s="16"/>
      <c r="G612" s="16"/>
      <c r="H612" s="16" t="s">
        <v>4</v>
      </c>
      <c r="I612" s="16" t="s">
        <v>203</v>
      </c>
      <c r="J612" s="16" t="s">
        <v>6</v>
      </c>
      <c r="K612" s="58"/>
      <c r="L612" s="4" t="s">
        <v>6</v>
      </c>
      <c r="M612" s="289">
        <v>10</v>
      </c>
      <c r="N612" s="281" t="str">
        <f t="shared" si="192"/>
        <v>F10</v>
      </c>
      <c r="O612" s="282" t="str">
        <f>VLOOKUP(N612,'Adicional - Op 1'!$A$3:$B$79,2)</f>
        <v>F</v>
      </c>
      <c r="P612" s="293" t="str">
        <f t="shared" si="193"/>
        <v>F</v>
      </c>
      <c r="Q612" s="294" t="str">
        <f t="shared" si="194"/>
        <v>F10</v>
      </c>
      <c r="R612" s="282" t="str">
        <f>IF(OR(Q612='Adicional - Op 2'!$A$6,Q612='Adicional - Op 2'!$A$7, Q612='Adicional - Op 2'!$A$8,Q612='Adicional - Op 2'!$A$9,Q612='Adicional - Op 2'!$A$10,Q612='Adicional - Op 2'!$A$11,Q612='Adicional - Op 2'!$A$12,Q612='Adicional - Op 2'!$A$13,Q612='Adicional - Op 2'!$A$14), "A", "")</f>
        <v/>
      </c>
      <c r="S612" s="282" t="str">
        <f>IF(OR(Q612='Adicional - Op 2'!$A$15,Q612='Adicional - Op 2'!$A$16,Q612='Adicional - Op 2'!$A$17,Q612='Adicional - Op 2'!$A$18,Q612='Adicional - Op 2'!$A$19,Q612='Adicional - Op 2'!$A$20,Q612='Adicional - Op 2'!$A$21,Q612='Adicional - Op 2'!$A$22,Q612='Adicional - Op 2'!$A$23,Q612='Adicional - Op 2'!$A$24,Q612='Adicional - Op 2'!$A$25,Q612='Adicional - Op 2'!$A$26,Q612='Adicional - Op 2'!$A$27,Q612='Adicional - Op 2'!$A$28,Q612='Adicional - Op 2'!$A$29,Q612='Adicional - Op 2'!$A$30),"B","")</f>
        <v/>
      </c>
      <c r="T612" s="282" t="str">
        <f>IF(OR(Q612='Adicional - Op 2'!$A$31,Q612='Adicional - Op 2'!$A$32,Q612='Adicional - Op 2'!$A$33,Q612='Adicional - Op 2'!$A$34),"C","")</f>
        <v/>
      </c>
      <c r="U612" s="282" t="str">
        <f>IF(OR(Q612='Adicional - Op 2'!$A$35,Q612='Adicional - Op 2'!$A$36,Q612='Adicional - Op 2'!$A$37),"D","")</f>
        <v/>
      </c>
      <c r="V612" s="282" t="str">
        <f>IF(OR(Q612='Adicional - Op 2'!$A$38,Q612='Adicional - Op 2'!$A$39,Q612='Adicional - Op 2'!$A$40,Q612='Adicional - Op 2'!$A$41,Q612='Adicional - Op 2'!$A$42,Q612='Adicional - Op 2'!$A$43),"E","")</f>
        <v/>
      </c>
      <c r="W612" s="282" t="str">
        <f>IF(OR(Q612='Adicional - Op 2'!$A$44,Q612='Adicional - Op 2'!$A$45),"F","")</f>
        <v>F</v>
      </c>
      <c r="X612" s="295" t="str">
        <f t="shared" si="195"/>
        <v>F</v>
      </c>
      <c r="Y612" s="296" t="str">
        <f>IF(P612=X612, "OK", MAL)</f>
        <v>OK</v>
      </c>
      <c r="Z612" s="73">
        <v>4547</v>
      </c>
      <c r="AA612" s="17">
        <v>4052</v>
      </c>
      <c r="AB612" s="17">
        <v>2863</v>
      </c>
      <c r="AC612" s="17">
        <v>1781</v>
      </c>
      <c r="AD612" s="17">
        <v>1241</v>
      </c>
      <c r="AE612" s="20">
        <v>1226</v>
      </c>
      <c r="AF612" s="70" t="str">
        <f t="shared" si="196"/>
        <v>7</v>
      </c>
      <c r="AG612" s="61" t="str">
        <f t="shared" si="197"/>
        <v>7</v>
      </c>
      <c r="AH612" s="61" t="str">
        <f t="shared" si="198"/>
        <v>7</v>
      </c>
      <c r="AI612" s="61" t="str">
        <f t="shared" si="199"/>
        <v>7</v>
      </c>
      <c r="AJ612" s="61" t="str">
        <f t="shared" si="200"/>
        <v>7</v>
      </c>
      <c r="AK612" s="62" t="str">
        <f t="shared" si="201"/>
        <v>7</v>
      </c>
      <c r="AL612" s="77">
        <f t="shared" si="202"/>
        <v>1.2975755663790267</v>
      </c>
      <c r="AM612" s="78">
        <f t="shared" si="203"/>
        <v>3.3568278763096848</v>
      </c>
      <c r="AN612" s="78">
        <f t="shared" si="204"/>
        <v>4.5977840152333984</v>
      </c>
      <c r="AO612" s="78">
        <f t="shared" si="205"/>
        <v>3.6786213961814807</v>
      </c>
      <c r="AP612" s="79">
        <f t="shared" si="206"/>
        <v>0.12168065799774488</v>
      </c>
      <c r="AQ612" s="1" t="str">
        <f t="shared" si="207"/>
        <v>Centro7</v>
      </c>
      <c r="AR612" s="1" t="str">
        <f t="shared" si="208"/>
        <v>La Rioja7</v>
      </c>
      <c r="AS612" s="1" t="str">
        <f t="shared" si="209"/>
        <v>Pequeñas</v>
      </c>
      <c r="AT612" s="1" t="str">
        <f t="shared" si="210"/>
        <v>Resto Extra Pampeana</v>
      </c>
      <c r="AU612" s="1" t="str">
        <f t="shared" si="211"/>
        <v>Pequeñas</v>
      </c>
    </row>
    <row r="613" spans="1:47" x14ac:dyDescent="0.25">
      <c r="A613" s="5" t="s">
        <v>1322</v>
      </c>
      <c r="B613" s="6" t="s">
        <v>728</v>
      </c>
      <c r="C613" s="6" t="s">
        <v>723</v>
      </c>
      <c r="D613" s="3" t="str">
        <f>VLOOKUP(C613,Regiones!B$4:C$27,2)</f>
        <v>Cuyo</v>
      </c>
      <c r="E613" s="16"/>
      <c r="F613" s="16"/>
      <c r="G613" s="16"/>
      <c r="H613" s="16" t="s">
        <v>4</v>
      </c>
      <c r="I613" s="16" t="s">
        <v>203</v>
      </c>
      <c r="J613" s="16" t="s">
        <v>21</v>
      </c>
      <c r="K613" s="58"/>
      <c r="L613" s="4" t="s">
        <v>21</v>
      </c>
      <c r="M613" s="289">
        <v>10</v>
      </c>
      <c r="N613" s="281" t="str">
        <f t="shared" si="192"/>
        <v>C10</v>
      </c>
      <c r="O613" s="282" t="str">
        <f>VLOOKUP(N613,'Adicional - Op 1'!$A$3:$B$79,2)</f>
        <v>C</v>
      </c>
      <c r="P613" s="293" t="str">
        <f t="shared" si="193"/>
        <v>C</v>
      </c>
      <c r="Q613" s="294" t="str">
        <f t="shared" si="194"/>
        <v>C10</v>
      </c>
      <c r="R613" s="282" t="str">
        <f>IF(OR(Q613='Adicional - Op 2'!$A$6,Q613='Adicional - Op 2'!$A$7, Q613='Adicional - Op 2'!$A$8,Q613='Adicional - Op 2'!$A$9,Q613='Adicional - Op 2'!$A$10,Q613='Adicional - Op 2'!$A$11,Q613='Adicional - Op 2'!$A$12,Q613='Adicional - Op 2'!$A$13,Q613='Adicional - Op 2'!$A$14), "A", "")</f>
        <v/>
      </c>
      <c r="S613" s="282" t="str">
        <f>IF(OR(Q613='Adicional - Op 2'!$A$15,Q613='Adicional - Op 2'!$A$16,Q613='Adicional - Op 2'!$A$17,Q613='Adicional - Op 2'!$A$18,Q613='Adicional - Op 2'!$A$19,Q613='Adicional - Op 2'!$A$20,Q613='Adicional - Op 2'!$A$21,Q613='Adicional - Op 2'!$A$22,Q613='Adicional - Op 2'!$A$23,Q613='Adicional - Op 2'!$A$24,Q613='Adicional - Op 2'!$A$25,Q613='Adicional - Op 2'!$A$26,Q613='Adicional - Op 2'!$A$27,Q613='Adicional - Op 2'!$A$28,Q613='Adicional - Op 2'!$A$29,Q613='Adicional - Op 2'!$A$30),"B","")</f>
        <v/>
      </c>
      <c r="T613" s="282" t="str">
        <f>IF(OR(Q613='Adicional - Op 2'!$A$31,Q613='Adicional - Op 2'!$A$32,Q613='Adicional - Op 2'!$A$33,Q613='Adicional - Op 2'!$A$34),"C","")</f>
        <v>C</v>
      </c>
      <c r="U613" s="282" t="str">
        <f>IF(OR(Q613='Adicional - Op 2'!$A$35,Q613='Adicional - Op 2'!$A$36,Q613='Adicional - Op 2'!$A$37),"D","")</f>
        <v/>
      </c>
      <c r="V613" s="282" t="str">
        <f>IF(OR(Q613='Adicional - Op 2'!$A$38,Q613='Adicional - Op 2'!$A$39,Q613='Adicional - Op 2'!$A$40,Q613='Adicional - Op 2'!$A$41,Q613='Adicional - Op 2'!$A$42,Q613='Adicional - Op 2'!$A$43),"E","")</f>
        <v/>
      </c>
      <c r="W613" s="282" t="str">
        <f>IF(OR(Q613='Adicional - Op 2'!$A$44,Q613='Adicional - Op 2'!$A$45),"F","")</f>
        <v/>
      </c>
      <c r="X613" s="295" t="str">
        <f t="shared" si="195"/>
        <v>C</v>
      </c>
      <c r="Y613" s="296" t="str">
        <f>IF(P613=X613, "OK", MAL)</f>
        <v>OK</v>
      </c>
      <c r="Z613" s="73">
        <v>4539</v>
      </c>
      <c r="AA613" s="17">
        <v>3257</v>
      </c>
      <c r="AB613" s="12">
        <v>2056</v>
      </c>
      <c r="AC613" s="12">
        <v>1128</v>
      </c>
      <c r="AD613" s="12">
        <v>521</v>
      </c>
      <c r="AE613" s="13" t="s">
        <v>4</v>
      </c>
      <c r="AF613" s="70" t="str">
        <f t="shared" si="196"/>
        <v>7</v>
      </c>
      <c r="AG613" s="61" t="str">
        <f t="shared" si="197"/>
        <v>7</v>
      </c>
      <c r="AH613" s="61" t="str">
        <f t="shared" si="198"/>
        <v>7</v>
      </c>
      <c r="AI613" s="61" t="str">
        <f t="shared" si="199"/>
        <v>7</v>
      </c>
      <c r="AJ613" s="61" t="str">
        <f t="shared" si="200"/>
        <v>7</v>
      </c>
      <c r="AK613" s="62" t="str">
        <f t="shared" si="201"/>
        <v/>
      </c>
      <c r="AL613" s="77">
        <f t="shared" si="202"/>
        <v>3.7823053682184722</v>
      </c>
      <c r="AM613" s="78">
        <f t="shared" si="203"/>
        <v>4.470070243189963</v>
      </c>
      <c r="AN613" s="78">
        <f t="shared" si="204"/>
        <v>5.8495038703573634</v>
      </c>
      <c r="AO613" s="78">
        <f t="shared" si="205"/>
        <v>8.0306869314283116</v>
      </c>
      <c r="AP613" s="79" t="str">
        <f t="shared" si="206"/>
        <v/>
      </c>
      <c r="AQ613" s="1" t="str">
        <f t="shared" si="207"/>
        <v>Cuyo7</v>
      </c>
      <c r="AR613" s="1" t="str">
        <f t="shared" si="208"/>
        <v>San Juan7</v>
      </c>
      <c r="AS613" s="1" t="str">
        <f t="shared" si="209"/>
        <v>Pequeñas</v>
      </c>
      <c r="AT613" s="1" t="str">
        <f t="shared" si="210"/>
        <v>Resto Extra Pampeana</v>
      </c>
      <c r="AU613" s="1" t="str">
        <f t="shared" si="211"/>
        <v>Pequeñas</v>
      </c>
    </row>
    <row r="614" spans="1:47" x14ac:dyDescent="0.25">
      <c r="A614" s="5" t="s">
        <v>14</v>
      </c>
      <c r="B614" s="6" t="s">
        <v>15</v>
      </c>
      <c r="C614" s="6" t="s">
        <v>1</v>
      </c>
      <c r="D614" s="3" t="str">
        <f>VLOOKUP(C614,Regiones!B$4:C$27,2)</f>
        <v>Noroeste</v>
      </c>
      <c r="E614" s="16"/>
      <c r="F614" s="16"/>
      <c r="G614" s="16"/>
      <c r="H614" s="16"/>
      <c r="I614" s="16"/>
      <c r="J614" s="16" t="s">
        <v>6</v>
      </c>
      <c r="K614" s="58"/>
      <c r="L614" s="4" t="s">
        <v>6</v>
      </c>
      <c r="M614" s="289">
        <v>10</v>
      </c>
      <c r="N614" s="281" t="str">
        <f t="shared" si="192"/>
        <v>F10</v>
      </c>
      <c r="O614" s="282" t="str">
        <f>VLOOKUP(N614,'Adicional - Op 1'!$A$3:$B$79,2)</f>
        <v>F</v>
      </c>
      <c r="P614" s="293" t="str">
        <f t="shared" si="193"/>
        <v>F</v>
      </c>
      <c r="Q614" s="294" t="str">
        <f t="shared" si="194"/>
        <v>F10</v>
      </c>
      <c r="R614" s="282" t="str">
        <f>IF(OR(Q614='Adicional - Op 2'!$A$6,Q614='Adicional - Op 2'!$A$7, Q614='Adicional - Op 2'!$A$8,Q614='Adicional - Op 2'!$A$9,Q614='Adicional - Op 2'!$A$10,Q614='Adicional - Op 2'!$A$11,Q614='Adicional - Op 2'!$A$12,Q614='Adicional - Op 2'!$A$13,Q614='Adicional - Op 2'!$A$14), "A", "")</f>
        <v/>
      </c>
      <c r="S614" s="282" t="str">
        <f>IF(OR(Q614='Adicional - Op 2'!$A$15,Q614='Adicional - Op 2'!$A$16,Q614='Adicional - Op 2'!$A$17,Q614='Adicional - Op 2'!$A$18,Q614='Adicional - Op 2'!$A$19,Q614='Adicional - Op 2'!$A$20,Q614='Adicional - Op 2'!$A$21,Q614='Adicional - Op 2'!$A$22,Q614='Adicional - Op 2'!$A$23,Q614='Adicional - Op 2'!$A$24,Q614='Adicional - Op 2'!$A$25,Q614='Adicional - Op 2'!$A$26,Q614='Adicional - Op 2'!$A$27,Q614='Adicional - Op 2'!$A$28,Q614='Adicional - Op 2'!$A$29,Q614='Adicional - Op 2'!$A$30),"B","")</f>
        <v/>
      </c>
      <c r="T614" s="282" t="str">
        <f>IF(OR(Q614='Adicional - Op 2'!$A$31,Q614='Adicional - Op 2'!$A$32,Q614='Adicional - Op 2'!$A$33,Q614='Adicional - Op 2'!$A$34),"C","")</f>
        <v/>
      </c>
      <c r="U614" s="282" t="str">
        <f>IF(OR(Q614='Adicional - Op 2'!$A$35,Q614='Adicional - Op 2'!$A$36,Q614='Adicional - Op 2'!$A$37),"D","")</f>
        <v/>
      </c>
      <c r="V614" s="282" t="str">
        <f>IF(OR(Q614='Adicional - Op 2'!$A$38,Q614='Adicional - Op 2'!$A$39,Q614='Adicional - Op 2'!$A$40,Q614='Adicional - Op 2'!$A$41,Q614='Adicional - Op 2'!$A$42,Q614='Adicional - Op 2'!$A$43),"E","")</f>
        <v/>
      </c>
      <c r="W614" s="282" t="str">
        <f>IF(OR(Q614='Adicional - Op 2'!$A$44,Q614='Adicional - Op 2'!$A$45),"F","")</f>
        <v>F</v>
      </c>
      <c r="X614" s="295" t="str">
        <f t="shared" si="195"/>
        <v>F</v>
      </c>
      <c r="Y614" s="296" t="str">
        <f>IF(P614=X614, "OK", MAL)</f>
        <v>OK</v>
      </c>
      <c r="Z614" s="73">
        <v>4531</v>
      </c>
      <c r="AA614" s="17">
        <v>4029</v>
      </c>
      <c r="AB614" s="17">
        <v>3265</v>
      </c>
      <c r="AC614" s="17">
        <v>1872</v>
      </c>
      <c r="AD614" s="17">
        <v>2118</v>
      </c>
      <c r="AE614" s="20">
        <v>2188</v>
      </c>
      <c r="AF614" s="70" t="str">
        <f t="shared" si="196"/>
        <v>7</v>
      </c>
      <c r="AG614" s="61" t="str">
        <f t="shared" si="197"/>
        <v>7</v>
      </c>
      <c r="AH614" s="61" t="str">
        <f t="shared" si="198"/>
        <v>7</v>
      </c>
      <c r="AI614" s="61" t="str">
        <f t="shared" si="199"/>
        <v>7</v>
      </c>
      <c r="AJ614" s="61" t="str">
        <f t="shared" si="200"/>
        <v>7</v>
      </c>
      <c r="AK614" s="62" t="str">
        <f t="shared" si="201"/>
        <v>7</v>
      </c>
      <c r="AL614" s="77">
        <f t="shared" si="202"/>
        <v>1.3221366452303103</v>
      </c>
      <c r="AM614" s="78">
        <f t="shared" si="203"/>
        <v>2.0187612348149515</v>
      </c>
      <c r="AN614" s="78">
        <f t="shared" si="204"/>
        <v>5.4087448838813748</v>
      </c>
      <c r="AO614" s="78">
        <f t="shared" si="205"/>
        <v>-1.2270581751326959</v>
      </c>
      <c r="AP614" s="79">
        <f t="shared" si="206"/>
        <v>-0.32462831296412742</v>
      </c>
      <c r="AQ614" s="1" t="str">
        <f t="shared" si="207"/>
        <v>Noroeste7</v>
      </c>
      <c r="AR614" s="1" t="str">
        <f t="shared" si="208"/>
        <v>Catamarca7</v>
      </c>
      <c r="AS614" s="1" t="str">
        <f t="shared" si="209"/>
        <v>Pequeñas</v>
      </c>
      <c r="AT614" s="1" t="str">
        <f t="shared" si="210"/>
        <v>Resto Extra Pampeana</v>
      </c>
      <c r="AU614" s="1" t="str">
        <f t="shared" si="211"/>
        <v>Pequeñas</v>
      </c>
    </row>
    <row r="615" spans="1:47" x14ac:dyDescent="0.25">
      <c r="A615" s="5" t="s">
        <v>157</v>
      </c>
      <c r="B615" s="6" t="s">
        <v>78</v>
      </c>
      <c r="C615" s="6" t="s">
        <v>36</v>
      </c>
      <c r="D615" s="3" t="str">
        <f>VLOOKUP(C615,Regiones!B$4:C$27,2)</f>
        <v>Pampeana</v>
      </c>
      <c r="E615" s="16"/>
      <c r="F615" s="16"/>
      <c r="G615" s="16"/>
      <c r="H615" s="16"/>
      <c r="I615" s="16" t="s">
        <v>203</v>
      </c>
      <c r="J615" s="16" t="s">
        <v>6</v>
      </c>
      <c r="K615" s="58"/>
      <c r="L615" s="4" t="s">
        <v>6</v>
      </c>
      <c r="M615" s="289">
        <v>10</v>
      </c>
      <c r="N615" s="281" t="str">
        <f t="shared" si="192"/>
        <v>F10</v>
      </c>
      <c r="O615" s="282" t="str">
        <f>VLOOKUP(N615,'Adicional - Op 1'!$A$3:$B$79,2)</f>
        <v>F</v>
      </c>
      <c r="P615" s="293" t="str">
        <f t="shared" si="193"/>
        <v>F</v>
      </c>
      <c r="Q615" s="294" t="str">
        <f t="shared" si="194"/>
        <v>F10</v>
      </c>
      <c r="R615" s="282" t="str">
        <f>IF(OR(Q615='Adicional - Op 2'!$A$6,Q615='Adicional - Op 2'!$A$7, Q615='Adicional - Op 2'!$A$8,Q615='Adicional - Op 2'!$A$9,Q615='Adicional - Op 2'!$A$10,Q615='Adicional - Op 2'!$A$11,Q615='Adicional - Op 2'!$A$12,Q615='Adicional - Op 2'!$A$13,Q615='Adicional - Op 2'!$A$14), "A", "")</f>
        <v/>
      </c>
      <c r="S615" s="282" t="str">
        <f>IF(OR(Q615='Adicional - Op 2'!$A$15,Q615='Adicional - Op 2'!$A$16,Q615='Adicional - Op 2'!$A$17,Q615='Adicional - Op 2'!$A$18,Q615='Adicional - Op 2'!$A$19,Q615='Adicional - Op 2'!$A$20,Q615='Adicional - Op 2'!$A$21,Q615='Adicional - Op 2'!$A$22,Q615='Adicional - Op 2'!$A$23,Q615='Adicional - Op 2'!$A$24,Q615='Adicional - Op 2'!$A$25,Q615='Adicional - Op 2'!$A$26,Q615='Adicional - Op 2'!$A$27,Q615='Adicional - Op 2'!$A$28,Q615='Adicional - Op 2'!$A$29,Q615='Adicional - Op 2'!$A$30),"B","")</f>
        <v/>
      </c>
      <c r="T615" s="282" t="str">
        <f>IF(OR(Q615='Adicional - Op 2'!$A$31,Q615='Adicional - Op 2'!$A$32,Q615='Adicional - Op 2'!$A$33,Q615='Adicional - Op 2'!$A$34),"C","")</f>
        <v/>
      </c>
      <c r="U615" s="282" t="str">
        <f>IF(OR(Q615='Adicional - Op 2'!$A$35,Q615='Adicional - Op 2'!$A$36,Q615='Adicional - Op 2'!$A$37),"D","")</f>
        <v/>
      </c>
      <c r="V615" s="282" t="str">
        <f>IF(OR(Q615='Adicional - Op 2'!$A$38,Q615='Adicional - Op 2'!$A$39,Q615='Adicional - Op 2'!$A$40,Q615='Adicional - Op 2'!$A$41,Q615='Adicional - Op 2'!$A$42,Q615='Adicional - Op 2'!$A$43),"E","")</f>
        <v/>
      </c>
      <c r="W615" s="282" t="str">
        <f>IF(OR(Q615='Adicional - Op 2'!$A$44,Q615='Adicional - Op 2'!$A$45),"F","")</f>
        <v>F</v>
      </c>
      <c r="X615" s="295" t="str">
        <f t="shared" si="195"/>
        <v>F</v>
      </c>
      <c r="Y615" s="296" t="str">
        <f>IF(P615=X615, "OK", MAL)</f>
        <v>OK</v>
      </c>
      <c r="Z615" s="73">
        <v>4524</v>
      </c>
      <c r="AA615" s="17">
        <v>4020</v>
      </c>
      <c r="AB615" s="17">
        <v>3460</v>
      </c>
      <c r="AC615" s="17">
        <v>2449</v>
      </c>
      <c r="AD615" s="17">
        <v>2089</v>
      </c>
      <c r="AE615" s="20">
        <v>1873</v>
      </c>
      <c r="AF615" s="70" t="str">
        <f t="shared" si="196"/>
        <v>7</v>
      </c>
      <c r="AG615" s="61" t="str">
        <f t="shared" si="197"/>
        <v>7</v>
      </c>
      <c r="AH615" s="61" t="str">
        <f t="shared" si="198"/>
        <v>7</v>
      </c>
      <c r="AI615" s="61" t="str">
        <f t="shared" si="199"/>
        <v>7</v>
      </c>
      <c r="AJ615" s="61" t="str">
        <f t="shared" si="200"/>
        <v>7</v>
      </c>
      <c r="AK615" s="62" t="str">
        <f t="shared" si="201"/>
        <v>7</v>
      </c>
      <c r="AL615" s="77">
        <f t="shared" si="202"/>
        <v>1.3299593351481895</v>
      </c>
      <c r="AM615" s="78">
        <f t="shared" si="203"/>
        <v>1.4361976922651176</v>
      </c>
      <c r="AN615" s="78">
        <f t="shared" si="204"/>
        <v>3.3267605451765028</v>
      </c>
      <c r="AO615" s="78">
        <f t="shared" si="205"/>
        <v>1.6026498014940136</v>
      </c>
      <c r="AP615" s="79">
        <f t="shared" si="206"/>
        <v>1.0974185327094546</v>
      </c>
      <c r="AQ615" s="1" t="str">
        <f t="shared" si="207"/>
        <v>Pampeana7</v>
      </c>
      <c r="AR615" s="1" t="str">
        <f t="shared" si="208"/>
        <v>Buenos Aires7</v>
      </c>
      <c r="AS615" s="1" t="str">
        <f t="shared" si="209"/>
        <v>Pequeñas</v>
      </c>
      <c r="AT615" s="1" t="str">
        <f t="shared" si="210"/>
        <v>Pampeana</v>
      </c>
      <c r="AU615" s="1" t="str">
        <f t="shared" si="211"/>
        <v>Pequeñas</v>
      </c>
    </row>
    <row r="616" spans="1:47" x14ac:dyDescent="0.25">
      <c r="A616" s="5" t="s">
        <v>475</v>
      </c>
      <c r="B616" s="6" t="s">
        <v>468</v>
      </c>
      <c r="C616" s="6" t="s">
        <v>461</v>
      </c>
      <c r="D616" s="3" t="str">
        <f>VLOOKUP(C616,Regiones!B$4:C$27,2)</f>
        <v>Noreste</v>
      </c>
      <c r="E616" s="16"/>
      <c r="F616" s="16"/>
      <c r="G616" s="16"/>
      <c r="H616" s="16" t="s">
        <v>4</v>
      </c>
      <c r="I616" s="16" t="s">
        <v>203</v>
      </c>
      <c r="J616" s="16" t="s">
        <v>6</v>
      </c>
      <c r="K616" s="58"/>
      <c r="L616" s="4" t="s">
        <v>6</v>
      </c>
      <c r="M616" s="289">
        <v>10</v>
      </c>
      <c r="N616" s="281" t="str">
        <f t="shared" si="192"/>
        <v>F10</v>
      </c>
      <c r="O616" s="282" t="str">
        <f>VLOOKUP(N616,'Adicional - Op 1'!$A$3:$B$79,2)</f>
        <v>F</v>
      </c>
      <c r="P616" s="293" t="str">
        <f t="shared" si="193"/>
        <v>F</v>
      </c>
      <c r="Q616" s="294" t="str">
        <f t="shared" si="194"/>
        <v>F10</v>
      </c>
      <c r="R616" s="282" t="str">
        <f>IF(OR(Q616='Adicional - Op 2'!$A$6,Q616='Adicional - Op 2'!$A$7, Q616='Adicional - Op 2'!$A$8,Q616='Adicional - Op 2'!$A$9,Q616='Adicional - Op 2'!$A$10,Q616='Adicional - Op 2'!$A$11,Q616='Adicional - Op 2'!$A$12,Q616='Adicional - Op 2'!$A$13,Q616='Adicional - Op 2'!$A$14), "A", "")</f>
        <v/>
      </c>
      <c r="S616" s="282" t="str">
        <f>IF(OR(Q616='Adicional - Op 2'!$A$15,Q616='Adicional - Op 2'!$A$16,Q616='Adicional - Op 2'!$A$17,Q616='Adicional - Op 2'!$A$18,Q616='Adicional - Op 2'!$A$19,Q616='Adicional - Op 2'!$A$20,Q616='Adicional - Op 2'!$A$21,Q616='Adicional - Op 2'!$A$22,Q616='Adicional - Op 2'!$A$23,Q616='Adicional - Op 2'!$A$24,Q616='Adicional - Op 2'!$A$25,Q616='Adicional - Op 2'!$A$26,Q616='Adicional - Op 2'!$A$27,Q616='Adicional - Op 2'!$A$28,Q616='Adicional - Op 2'!$A$29,Q616='Adicional - Op 2'!$A$30),"B","")</f>
        <v/>
      </c>
      <c r="T616" s="282" t="str">
        <f>IF(OR(Q616='Adicional - Op 2'!$A$31,Q616='Adicional - Op 2'!$A$32,Q616='Adicional - Op 2'!$A$33,Q616='Adicional - Op 2'!$A$34),"C","")</f>
        <v/>
      </c>
      <c r="U616" s="282" t="str">
        <f>IF(OR(Q616='Adicional - Op 2'!$A$35,Q616='Adicional - Op 2'!$A$36,Q616='Adicional - Op 2'!$A$37),"D","")</f>
        <v/>
      </c>
      <c r="V616" s="282" t="str">
        <f>IF(OR(Q616='Adicional - Op 2'!$A$38,Q616='Adicional - Op 2'!$A$39,Q616='Adicional - Op 2'!$A$40,Q616='Adicional - Op 2'!$A$41,Q616='Adicional - Op 2'!$A$42,Q616='Adicional - Op 2'!$A$43),"E","")</f>
        <v/>
      </c>
      <c r="W616" s="282" t="str">
        <f>IF(OR(Q616='Adicional - Op 2'!$A$44,Q616='Adicional - Op 2'!$A$45),"F","")</f>
        <v>F</v>
      </c>
      <c r="X616" s="295" t="str">
        <f t="shared" si="195"/>
        <v>F</v>
      </c>
      <c r="Y616" s="296" t="str">
        <f>IF(P616=X616, "OK", MAL)</f>
        <v>OK</v>
      </c>
      <c r="Z616" s="73">
        <v>4523</v>
      </c>
      <c r="AA616" s="17">
        <v>4055</v>
      </c>
      <c r="AB616" s="17">
        <v>3375</v>
      </c>
      <c r="AC616" s="17">
        <v>2618</v>
      </c>
      <c r="AD616" s="17">
        <v>1447</v>
      </c>
      <c r="AE616" s="20">
        <v>1532</v>
      </c>
      <c r="AF616" s="70" t="str">
        <f t="shared" si="196"/>
        <v>7</v>
      </c>
      <c r="AG616" s="61" t="str">
        <f t="shared" si="197"/>
        <v>7</v>
      </c>
      <c r="AH616" s="61" t="str">
        <f t="shared" si="198"/>
        <v>7</v>
      </c>
      <c r="AI616" s="61" t="str">
        <f t="shared" si="199"/>
        <v>7</v>
      </c>
      <c r="AJ616" s="61" t="str">
        <f t="shared" si="200"/>
        <v>7</v>
      </c>
      <c r="AK616" s="62" t="str">
        <f t="shared" si="201"/>
        <v>7</v>
      </c>
      <c r="AL616" s="77">
        <f t="shared" si="202"/>
        <v>1.229247849431377</v>
      </c>
      <c r="AM616" s="78">
        <f t="shared" si="203"/>
        <v>1.7601337983508978</v>
      </c>
      <c r="AN616" s="78">
        <f t="shared" si="204"/>
        <v>2.4343149435309051</v>
      </c>
      <c r="AO616" s="78">
        <f t="shared" si="205"/>
        <v>6.1084843447557047</v>
      </c>
      <c r="AP616" s="79">
        <f t="shared" si="206"/>
        <v>-0.56919017622011292</v>
      </c>
      <c r="AQ616" s="1" t="str">
        <f t="shared" si="207"/>
        <v>Noreste7</v>
      </c>
      <c r="AR616" s="1" t="str">
        <f t="shared" si="208"/>
        <v>Formosa7</v>
      </c>
      <c r="AS616" s="1" t="str">
        <f t="shared" si="209"/>
        <v>Pequeñas</v>
      </c>
      <c r="AT616" s="1" t="str">
        <f t="shared" si="210"/>
        <v>Resto Extra Pampeana</v>
      </c>
      <c r="AU616" s="1" t="str">
        <f t="shared" si="211"/>
        <v>Pequeñas</v>
      </c>
    </row>
    <row r="617" spans="1:47" x14ac:dyDescent="0.25">
      <c r="A617" s="5" t="s">
        <v>452</v>
      </c>
      <c r="B617" s="6" t="s">
        <v>453</v>
      </c>
      <c r="C617" s="6" t="s">
        <v>429</v>
      </c>
      <c r="D617" s="3" t="str">
        <f>VLOOKUP(C617,Regiones!B$4:C$27,2)</f>
        <v>Pampeana</v>
      </c>
      <c r="E617" s="16"/>
      <c r="F617" s="16"/>
      <c r="G617" s="16"/>
      <c r="H617" s="16" t="s">
        <v>4</v>
      </c>
      <c r="I617" s="16" t="s">
        <v>203</v>
      </c>
      <c r="J617" s="16" t="s">
        <v>6</v>
      </c>
      <c r="K617" s="58"/>
      <c r="L617" s="4" t="s">
        <v>6</v>
      </c>
      <c r="M617" s="289">
        <v>10</v>
      </c>
      <c r="N617" s="281" t="str">
        <f t="shared" si="192"/>
        <v>F10</v>
      </c>
      <c r="O617" s="282" t="str">
        <f>VLOOKUP(N617,'Adicional - Op 1'!$A$3:$B$79,2)</f>
        <v>F</v>
      </c>
      <c r="P617" s="293" t="str">
        <f t="shared" si="193"/>
        <v>F</v>
      </c>
      <c r="Q617" s="294" t="str">
        <f t="shared" si="194"/>
        <v>F10</v>
      </c>
      <c r="R617" s="282" t="str">
        <f>IF(OR(Q617='Adicional - Op 2'!$A$6,Q617='Adicional - Op 2'!$A$7, Q617='Adicional - Op 2'!$A$8,Q617='Adicional - Op 2'!$A$9,Q617='Adicional - Op 2'!$A$10,Q617='Adicional - Op 2'!$A$11,Q617='Adicional - Op 2'!$A$12,Q617='Adicional - Op 2'!$A$13,Q617='Adicional - Op 2'!$A$14), "A", "")</f>
        <v/>
      </c>
      <c r="S617" s="282" t="str">
        <f>IF(OR(Q617='Adicional - Op 2'!$A$15,Q617='Adicional - Op 2'!$A$16,Q617='Adicional - Op 2'!$A$17,Q617='Adicional - Op 2'!$A$18,Q617='Adicional - Op 2'!$A$19,Q617='Adicional - Op 2'!$A$20,Q617='Adicional - Op 2'!$A$21,Q617='Adicional - Op 2'!$A$22,Q617='Adicional - Op 2'!$A$23,Q617='Adicional - Op 2'!$A$24,Q617='Adicional - Op 2'!$A$25,Q617='Adicional - Op 2'!$A$26,Q617='Adicional - Op 2'!$A$27,Q617='Adicional - Op 2'!$A$28,Q617='Adicional - Op 2'!$A$29,Q617='Adicional - Op 2'!$A$30),"B","")</f>
        <v/>
      </c>
      <c r="T617" s="282" t="str">
        <f>IF(OR(Q617='Adicional - Op 2'!$A$31,Q617='Adicional - Op 2'!$A$32,Q617='Adicional - Op 2'!$A$33,Q617='Adicional - Op 2'!$A$34),"C","")</f>
        <v/>
      </c>
      <c r="U617" s="282" t="str">
        <f>IF(OR(Q617='Adicional - Op 2'!$A$35,Q617='Adicional - Op 2'!$A$36,Q617='Adicional - Op 2'!$A$37),"D","")</f>
        <v/>
      </c>
      <c r="V617" s="282" t="str">
        <f>IF(OR(Q617='Adicional - Op 2'!$A$38,Q617='Adicional - Op 2'!$A$39,Q617='Adicional - Op 2'!$A$40,Q617='Adicional - Op 2'!$A$41,Q617='Adicional - Op 2'!$A$42,Q617='Adicional - Op 2'!$A$43),"E","")</f>
        <v/>
      </c>
      <c r="W617" s="282" t="str">
        <f>IF(OR(Q617='Adicional - Op 2'!$A$44,Q617='Adicional - Op 2'!$A$45),"F","")</f>
        <v>F</v>
      </c>
      <c r="X617" s="295" t="str">
        <f t="shared" si="195"/>
        <v>F</v>
      </c>
      <c r="Y617" s="296" t="str">
        <f>IF(P617=X617, "OK", MAL)</f>
        <v>OK</v>
      </c>
      <c r="Z617" s="73">
        <v>4520</v>
      </c>
      <c r="AA617" s="17">
        <v>3823</v>
      </c>
      <c r="AB617" s="17">
        <v>3380</v>
      </c>
      <c r="AC617" s="17">
        <v>3080</v>
      </c>
      <c r="AD617" s="17">
        <v>3073</v>
      </c>
      <c r="AE617" s="20">
        <v>2300</v>
      </c>
      <c r="AF617" s="70" t="str">
        <f t="shared" si="196"/>
        <v>7</v>
      </c>
      <c r="AG617" s="61" t="str">
        <f t="shared" si="197"/>
        <v>7</v>
      </c>
      <c r="AH617" s="61" t="str">
        <f t="shared" si="198"/>
        <v>7</v>
      </c>
      <c r="AI617" s="61" t="str">
        <f t="shared" si="199"/>
        <v>7</v>
      </c>
      <c r="AJ617" s="61" t="str">
        <f t="shared" si="200"/>
        <v>7</v>
      </c>
      <c r="AK617" s="62" t="str">
        <f t="shared" si="201"/>
        <v>7</v>
      </c>
      <c r="AL617" s="77">
        <f t="shared" si="202"/>
        <v>1.8909964525024734</v>
      </c>
      <c r="AM617" s="78">
        <f t="shared" si="203"/>
        <v>1.1775997596346237</v>
      </c>
      <c r="AN617" s="78">
        <f t="shared" si="204"/>
        <v>0.88405641905880283</v>
      </c>
      <c r="AO617" s="78">
        <f t="shared" si="205"/>
        <v>2.2755727094279841E-2</v>
      </c>
      <c r="AP617" s="79">
        <f t="shared" si="206"/>
        <v>2.9398360975306104</v>
      </c>
      <c r="AQ617" s="1" t="str">
        <f t="shared" si="207"/>
        <v>Pampeana7</v>
      </c>
      <c r="AR617" s="1" t="str">
        <f t="shared" si="208"/>
        <v>Entre Ríos7</v>
      </c>
      <c r="AS617" s="1" t="str">
        <f t="shared" si="209"/>
        <v>Pequeñas</v>
      </c>
      <c r="AT617" s="1" t="str">
        <f t="shared" si="210"/>
        <v>Pampeana</v>
      </c>
      <c r="AU617" s="1" t="str">
        <f t="shared" si="211"/>
        <v>Pequeñas</v>
      </c>
    </row>
    <row r="618" spans="1:47" x14ac:dyDescent="0.25">
      <c r="A618" s="5" t="s">
        <v>158</v>
      </c>
      <c r="B618" s="6" t="s">
        <v>81</v>
      </c>
      <c r="C618" s="6" t="s">
        <v>36</v>
      </c>
      <c r="D618" s="3" t="str">
        <f>VLOOKUP(C618,Regiones!B$4:C$27,2)</f>
        <v>Pampeana</v>
      </c>
      <c r="E618" s="16"/>
      <c r="F618" s="16"/>
      <c r="G618" s="16"/>
      <c r="H618" s="16" t="s">
        <v>20</v>
      </c>
      <c r="I618" s="16" t="s">
        <v>203</v>
      </c>
      <c r="J618" s="16" t="e">
        <v>#REF!</v>
      </c>
      <c r="K618" s="58"/>
      <c r="L618" s="4" t="s">
        <v>3</v>
      </c>
      <c r="M618" s="289">
        <v>10</v>
      </c>
      <c r="N618" s="281" t="str">
        <f t="shared" si="192"/>
        <v>E10</v>
      </c>
      <c r="O618" s="282" t="str">
        <f>VLOOKUP(N618,'Adicional - Op 1'!$A$3:$B$79,2)</f>
        <v>E</v>
      </c>
      <c r="P618" s="293" t="str">
        <f t="shared" si="193"/>
        <v>E</v>
      </c>
      <c r="Q618" s="294" t="str">
        <f t="shared" si="194"/>
        <v>E10</v>
      </c>
      <c r="R618" s="282" t="str">
        <f>IF(OR(Q618='Adicional - Op 2'!$A$6,Q618='Adicional - Op 2'!$A$7, Q618='Adicional - Op 2'!$A$8,Q618='Adicional - Op 2'!$A$9,Q618='Adicional - Op 2'!$A$10,Q618='Adicional - Op 2'!$A$11,Q618='Adicional - Op 2'!$A$12,Q618='Adicional - Op 2'!$A$13,Q618='Adicional - Op 2'!$A$14), "A", "")</f>
        <v/>
      </c>
      <c r="S618" s="282" t="str">
        <f>IF(OR(Q618='Adicional - Op 2'!$A$15,Q618='Adicional - Op 2'!$A$16,Q618='Adicional - Op 2'!$A$17,Q618='Adicional - Op 2'!$A$18,Q618='Adicional - Op 2'!$A$19,Q618='Adicional - Op 2'!$A$20,Q618='Adicional - Op 2'!$A$21,Q618='Adicional - Op 2'!$A$22,Q618='Adicional - Op 2'!$A$23,Q618='Adicional - Op 2'!$A$24,Q618='Adicional - Op 2'!$A$25,Q618='Adicional - Op 2'!$A$26,Q618='Adicional - Op 2'!$A$27,Q618='Adicional - Op 2'!$A$28,Q618='Adicional - Op 2'!$A$29,Q618='Adicional - Op 2'!$A$30),"B","")</f>
        <v/>
      </c>
      <c r="T618" s="282" t="str">
        <f>IF(OR(Q618='Adicional - Op 2'!$A$31,Q618='Adicional - Op 2'!$A$32,Q618='Adicional - Op 2'!$A$33,Q618='Adicional - Op 2'!$A$34),"C","")</f>
        <v/>
      </c>
      <c r="U618" s="282" t="str">
        <f>IF(OR(Q618='Adicional - Op 2'!$A$35,Q618='Adicional - Op 2'!$A$36,Q618='Adicional - Op 2'!$A$37),"D","")</f>
        <v/>
      </c>
      <c r="V618" s="282" t="str">
        <f>IF(OR(Q618='Adicional - Op 2'!$A$38,Q618='Adicional - Op 2'!$A$39,Q618='Adicional - Op 2'!$A$40,Q618='Adicional - Op 2'!$A$41,Q618='Adicional - Op 2'!$A$42,Q618='Adicional - Op 2'!$A$43),"E","")</f>
        <v>E</v>
      </c>
      <c r="W618" s="282" t="str">
        <f>IF(OR(Q618='Adicional - Op 2'!$A$44,Q618='Adicional - Op 2'!$A$45),"F","")</f>
        <v/>
      </c>
      <c r="X618" s="295" t="str">
        <f t="shared" si="195"/>
        <v>E</v>
      </c>
      <c r="Y618" s="296" t="str">
        <f>IF(P618=X618, "OK", MAL)</f>
        <v>OK</v>
      </c>
      <c r="Z618" s="73">
        <v>4517</v>
      </c>
      <c r="AA618" s="17">
        <v>3705</v>
      </c>
      <c r="AB618" s="17">
        <v>2657</v>
      </c>
      <c r="AC618" s="17">
        <v>1745</v>
      </c>
      <c r="AD618" s="17">
        <v>945</v>
      </c>
      <c r="AE618" s="20">
        <v>1680</v>
      </c>
      <c r="AF618" s="70" t="str">
        <f t="shared" si="196"/>
        <v>7</v>
      </c>
      <c r="AG618" s="61" t="str">
        <f t="shared" si="197"/>
        <v>7</v>
      </c>
      <c r="AH618" s="61" t="str">
        <f t="shared" si="198"/>
        <v>7</v>
      </c>
      <c r="AI618" s="61" t="str">
        <f t="shared" si="199"/>
        <v>7</v>
      </c>
      <c r="AJ618" s="61" t="str">
        <f t="shared" si="200"/>
        <v>7</v>
      </c>
      <c r="AK618" s="62" t="str">
        <f t="shared" si="201"/>
        <v>7</v>
      </c>
      <c r="AL618" s="77">
        <f t="shared" si="202"/>
        <v>2.241357770334647</v>
      </c>
      <c r="AM618" s="78">
        <f t="shared" si="203"/>
        <v>3.2109838751111446</v>
      </c>
      <c r="AN618" s="78">
        <f t="shared" si="204"/>
        <v>4.0617917911948389</v>
      </c>
      <c r="AO618" s="78">
        <f t="shared" si="205"/>
        <v>6.3252376968526427</v>
      </c>
      <c r="AP618" s="79">
        <f t="shared" si="206"/>
        <v>-5.5912488705097614</v>
      </c>
      <c r="AQ618" s="1" t="str">
        <f t="shared" si="207"/>
        <v>Pampeana7</v>
      </c>
      <c r="AR618" s="1" t="str">
        <f t="shared" si="208"/>
        <v>Buenos Aires7</v>
      </c>
      <c r="AS618" s="1" t="str">
        <f t="shared" si="209"/>
        <v>Pequeñas</v>
      </c>
      <c r="AT618" s="1" t="str">
        <f t="shared" si="210"/>
        <v>Pampeana</v>
      </c>
      <c r="AU618" s="1" t="str">
        <f t="shared" si="211"/>
        <v>Pequeñas</v>
      </c>
    </row>
    <row r="619" spans="1:47" x14ac:dyDescent="0.25">
      <c r="A619" s="5" t="s">
        <v>476</v>
      </c>
      <c r="B619" s="6" t="s">
        <v>468</v>
      </c>
      <c r="C619" s="6" t="s">
        <v>461</v>
      </c>
      <c r="D619" s="3" t="str">
        <f>VLOOKUP(C619,Regiones!B$4:C$27,2)</f>
        <v>Noreste</v>
      </c>
      <c r="E619" s="16"/>
      <c r="F619" s="16"/>
      <c r="G619" s="16"/>
      <c r="H619" s="16" t="s">
        <v>4</v>
      </c>
      <c r="I619" s="16" t="s">
        <v>203</v>
      </c>
      <c r="J619" s="16" t="s">
        <v>6</v>
      </c>
      <c r="K619" s="58"/>
      <c r="L619" s="4" t="s">
        <v>6</v>
      </c>
      <c r="M619" s="289">
        <v>10</v>
      </c>
      <c r="N619" s="281" t="str">
        <f t="shared" si="192"/>
        <v>F10</v>
      </c>
      <c r="O619" s="282" t="str">
        <f>VLOOKUP(N619,'Adicional - Op 1'!$A$3:$B$79,2)</f>
        <v>F</v>
      </c>
      <c r="P619" s="293" t="str">
        <f t="shared" si="193"/>
        <v>F</v>
      </c>
      <c r="Q619" s="294" t="str">
        <f t="shared" si="194"/>
        <v>F10</v>
      </c>
      <c r="R619" s="282" t="str">
        <f>IF(OR(Q619='Adicional - Op 2'!$A$6,Q619='Adicional - Op 2'!$A$7, Q619='Adicional - Op 2'!$A$8,Q619='Adicional - Op 2'!$A$9,Q619='Adicional - Op 2'!$A$10,Q619='Adicional - Op 2'!$A$11,Q619='Adicional - Op 2'!$A$12,Q619='Adicional - Op 2'!$A$13,Q619='Adicional - Op 2'!$A$14), "A", "")</f>
        <v/>
      </c>
      <c r="S619" s="282" t="str">
        <f>IF(OR(Q619='Adicional - Op 2'!$A$15,Q619='Adicional - Op 2'!$A$16,Q619='Adicional - Op 2'!$A$17,Q619='Adicional - Op 2'!$A$18,Q619='Adicional - Op 2'!$A$19,Q619='Adicional - Op 2'!$A$20,Q619='Adicional - Op 2'!$A$21,Q619='Adicional - Op 2'!$A$22,Q619='Adicional - Op 2'!$A$23,Q619='Adicional - Op 2'!$A$24,Q619='Adicional - Op 2'!$A$25,Q619='Adicional - Op 2'!$A$26,Q619='Adicional - Op 2'!$A$27,Q619='Adicional - Op 2'!$A$28,Q619='Adicional - Op 2'!$A$29,Q619='Adicional - Op 2'!$A$30),"B","")</f>
        <v/>
      </c>
      <c r="T619" s="282" t="str">
        <f>IF(OR(Q619='Adicional - Op 2'!$A$31,Q619='Adicional - Op 2'!$A$32,Q619='Adicional - Op 2'!$A$33,Q619='Adicional - Op 2'!$A$34),"C","")</f>
        <v/>
      </c>
      <c r="U619" s="282" t="str">
        <f>IF(OR(Q619='Adicional - Op 2'!$A$35,Q619='Adicional - Op 2'!$A$36,Q619='Adicional - Op 2'!$A$37),"D","")</f>
        <v/>
      </c>
      <c r="V619" s="282" t="str">
        <f>IF(OR(Q619='Adicional - Op 2'!$A$38,Q619='Adicional - Op 2'!$A$39,Q619='Adicional - Op 2'!$A$40,Q619='Adicional - Op 2'!$A$41,Q619='Adicional - Op 2'!$A$42,Q619='Adicional - Op 2'!$A$43),"E","")</f>
        <v/>
      </c>
      <c r="W619" s="282" t="str">
        <f>IF(OR(Q619='Adicional - Op 2'!$A$44,Q619='Adicional - Op 2'!$A$45),"F","")</f>
        <v>F</v>
      </c>
      <c r="X619" s="295" t="str">
        <f t="shared" si="195"/>
        <v>F</v>
      </c>
      <c r="Y619" s="296" t="str">
        <f>IF(P619=X619, "OK", MAL)</f>
        <v>OK</v>
      </c>
      <c r="Z619" s="73">
        <v>4517</v>
      </c>
      <c r="AA619" s="17">
        <v>3948</v>
      </c>
      <c r="AB619" s="17">
        <v>2487</v>
      </c>
      <c r="AC619" s="17">
        <v>2230</v>
      </c>
      <c r="AD619" s="17">
        <v>1570</v>
      </c>
      <c r="AE619" s="20">
        <v>1700</v>
      </c>
      <c r="AF619" s="70" t="str">
        <f t="shared" si="196"/>
        <v>7</v>
      </c>
      <c r="AG619" s="61" t="str">
        <f t="shared" si="197"/>
        <v>7</v>
      </c>
      <c r="AH619" s="61" t="str">
        <f t="shared" si="198"/>
        <v>7</v>
      </c>
      <c r="AI619" s="61" t="str">
        <f t="shared" si="199"/>
        <v>7</v>
      </c>
      <c r="AJ619" s="61" t="str">
        <f t="shared" si="200"/>
        <v>7</v>
      </c>
      <c r="AK619" s="62" t="str">
        <f t="shared" si="201"/>
        <v>7</v>
      </c>
      <c r="AL619" s="77">
        <f t="shared" si="202"/>
        <v>1.5174261099312329</v>
      </c>
      <c r="AM619" s="78">
        <f t="shared" si="203"/>
        <v>4.4908052207287836</v>
      </c>
      <c r="AN619" s="78">
        <f t="shared" si="204"/>
        <v>1.0382656408716993</v>
      </c>
      <c r="AO619" s="78">
        <f t="shared" si="205"/>
        <v>3.5715608115090682</v>
      </c>
      <c r="AP619" s="79">
        <f t="shared" si="206"/>
        <v>-0.79237038072659072</v>
      </c>
      <c r="AQ619" s="1" t="str">
        <f t="shared" si="207"/>
        <v>Noreste7</v>
      </c>
      <c r="AR619" s="1" t="str">
        <f t="shared" si="208"/>
        <v>Formosa7</v>
      </c>
      <c r="AS619" s="1" t="str">
        <f t="shared" si="209"/>
        <v>Pequeñas</v>
      </c>
      <c r="AT619" s="1" t="str">
        <f t="shared" si="210"/>
        <v>Resto Extra Pampeana</v>
      </c>
      <c r="AU619" s="1" t="str">
        <f t="shared" si="211"/>
        <v>Pequeñas</v>
      </c>
    </row>
    <row r="620" spans="1:47" x14ac:dyDescent="0.25">
      <c r="A620" s="5" t="s">
        <v>1258</v>
      </c>
      <c r="B620" s="6" t="s">
        <v>511</v>
      </c>
      <c r="C620" s="6" t="s">
        <v>753</v>
      </c>
      <c r="D620" s="3" t="str">
        <f>VLOOKUP(C620,Regiones!B$4:C$27,2)</f>
        <v>Patagonia</v>
      </c>
      <c r="E620" s="16"/>
      <c r="F620" s="16"/>
      <c r="G620" s="16"/>
      <c r="H620" s="16" t="s">
        <v>20</v>
      </c>
      <c r="I620" s="16" t="s">
        <v>203</v>
      </c>
      <c r="J620" s="16" t="s">
        <v>4</v>
      </c>
      <c r="K620" s="58"/>
      <c r="L620" s="4" t="s">
        <v>6</v>
      </c>
      <c r="M620" s="289">
        <v>10</v>
      </c>
      <c r="N620" s="281" t="str">
        <f t="shared" si="192"/>
        <v>F10</v>
      </c>
      <c r="O620" s="282" t="str">
        <f>VLOOKUP(N620,'Adicional - Op 1'!$A$3:$B$79,2)</f>
        <v>F</v>
      </c>
      <c r="P620" s="293" t="str">
        <f t="shared" si="193"/>
        <v>F</v>
      </c>
      <c r="Q620" s="294" t="str">
        <f t="shared" si="194"/>
        <v>F10</v>
      </c>
      <c r="R620" s="282" t="str">
        <f>IF(OR(Q620='Adicional - Op 2'!$A$6,Q620='Adicional - Op 2'!$A$7, Q620='Adicional - Op 2'!$A$8,Q620='Adicional - Op 2'!$A$9,Q620='Adicional - Op 2'!$A$10,Q620='Adicional - Op 2'!$A$11,Q620='Adicional - Op 2'!$A$12,Q620='Adicional - Op 2'!$A$13,Q620='Adicional - Op 2'!$A$14), "A", "")</f>
        <v/>
      </c>
      <c r="S620" s="282" t="str">
        <f>IF(OR(Q620='Adicional - Op 2'!$A$15,Q620='Adicional - Op 2'!$A$16,Q620='Adicional - Op 2'!$A$17,Q620='Adicional - Op 2'!$A$18,Q620='Adicional - Op 2'!$A$19,Q620='Adicional - Op 2'!$A$20,Q620='Adicional - Op 2'!$A$21,Q620='Adicional - Op 2'!$A$22,Q620='Adicional - Op 2'!$A$23,Q620='Adicional - Op 2'!$A$24,Q620='Adicional - Op 2'!$A$25,Q620='Adicional - Op 2'!$A$26,Q620='Adicional - Op 2'!$A$27,Q620='Adicional - Op 2'!$A$28,Q620='Adicional - Op 2'!$A$29,Q620='Adicional - Op 2'!$A$30),"B","")</f>
        <v/>
      </c>
      <c r="T620" s="282" t="str">
        <f>IF(OR(Q620='Adicional - Op 2'!$A$31,Q620='Adicional - Op 2'!$A$32,Q620='Adicional - Op 2'!$A$33,Q620='Adicional - Op 2'!$A$34),"C","")</f>
        <v/>
      </c>
      <c r="U620" s="282" t="str">
        <f>IF(OR(Q620='Adicional - Op 2'!$A$35,Q620='Adicional - Op 2'!$A$36,Q620='Adicional - Op 2'!$A$37),"D","")</f>
        <v/>
      </c>
      <c r="V620" s="282" t="str">
        <f>IF(OR(Q620='Adicional - Op 2'!$A$38,Q620='Adicional - Op 2'!$A$39,Q620='Adicional - Op 2'!$A$40,Q620='Adicional - Op 2'!$A$41,Q620='Adicional - Op 2'!$A$42,Q620='Adicional - Op 2'!$A$43),"E","")</f>
        <v/>
      </c>
      <c r="W620" s="282" t="str">
        <f>IF(OR(Q620='Adicional - Op 2'!$A$44,Q620='Adicional - Op 2'!$A$45),"F","")</f>
        <v>F</v>
      </c>
      <c r="X620" s="295" t="str">
        <f t="shared" si="195"/>
        <v>F</v>
      </c>
      <c r="Y620" s="296" t="str">
        <f>IF(P620=X620, "OK", MAL)</f>
        <v>OK</v>
      </c>
      <c r="Z620" s="74">
        <v>4497</v>
      </c>
      <c r="AA620" s="12">
        <v>2519</v>
      </c>
      <c r="AB620" s="17">
        <v>1847</v>
      </c>
      <c r="AC620" s="6">
        <v>1362</v>
      </c>
      <c r="AD620" s="6">
        <v>1139</v>
      </c>
      <c r="AE620" s="22">
        <v>772</v>
      </c>
      <c r="AF620" s="70" t="str">
        <f t="shared" si="196"/>
        <v>7</v>
      </c>
      <c r="AG620" s="61" t="str">
        <f t="shared" si="197"/>
        <v>7</v>
      </c>
      <c r="AH620" s="61" t="str">
        <f t="shared" si="198"/>
        <v>7</v>
      </c>
      <c r="AI620" s="61" t="str">
        <f t="shared" si="199"/>
        <v>7</v>
      </c>
      <c r="AJ620" s="61" t="str">
        <f t="shared" si="200"/>
        <v>7</v>
      </c>
      <c r="AK620" s="62" t="str">
        <f t="shared" si="201"/>
        <v>7</v>
      </c>
      <c r="AL620" s="77">
        <f t="shared" si="202"/>
        <v>6.6973840665301907</v>
      </c>
      <c r="AM620" s="78">
        <f t="shared" si="203"/>
        <v>2.9935450452127128</v>
      </c>
      <c r="AN620" s="78">
        <f t="shared" si="204"/>
        <v>2.9265561976744054</v>
      </c>
      <c r="AO620" s="78">
        <f t="shared" si="205"/>
        <v>1.8041162851094976</v>
      </c>
      <c r="AP620" s="79">
        <f t="shared" si="206"/>
        <v>3.965834144929139</v>
      </c>
      <c r="AQ620" s="1" t="str">
        <f t="shared" si="207"/>
        <v>Patagonia7</v>
      </c>
      <c r="AR620" s="1" t="str">
        <f t="shared" si="208"/>
        <v>Santa Cruz7</v>
      </c>
      <c r="AS620" s="1" t="str">
        <f t="shared" si="209"/>
        <v>Pequeñas</v>
      </c>
      <c r="AT620" s="1" t="str">
        <f t="shared" si="210"/>
        <v>Patagonia</v>
      </c>
      <c r="AU620" s="1" t="str">
        <f t="shared" si="211"/>
        <v>Pequeñas</v>
      </c>
    </row>
    <row r="621" spans="1:47" x14ac:dyDescent="0.25">
      <c r="A621" s="5" t="s">
        <v>1225</v>
      </c>
      <c r="B621" s="6" t="s">
        <v>464</v>
      </c>
      <c r="C621" s="6" t="s">
        <v>461</v>
      </c>
      <c r="D621" s="3" t="str">
        <f>VLOOKUP(C621,Regiones!B$4:C$27,2)</f>
        <v>Noreste</v>
      </c>
      <c r="E621" s="16"/>
      <c r="F621" s="16"/>
      <c r="G621" s="16"/>
      <c r="H621" s="16" t="s">
        <v>4</v>
      </c>
      <c r="I621" s="16" t="s">
        <v>203</v>
      </c>
      <c r="J621" s="16" t="s">
        <v>21</v>
      </c>
      <c r="K621" s="58"/>
      <c r="L621" s="4" t="s">
        <v>21</v>
      </c>
      <c r="M621" s="289">
        <v>10</v>
      </c>
      <c r="N621" s="281" t="str">
        <f t="shared" si="192"/>
        <v>C10</v>
      </c>
      <c r="O621" s="282" t="str">
        <f>VLOOKUP(N621,'Adicional - Op 1'!$A$3:$B$79,2)</f>
        <v>C</v>
      </c>
      <c r="P621" s="293" t="str">
        <f t="shared" si="193"/>
        <v>C</v>
      </c>
      <c r="Q621" s="294" t="str">
        <f t="shared" si="194"/>
        <v>C10</v>
      </c>
      <c r="R621" s="282" t="str">
        <f>IF(OR(Q621='Adicional - Op 2'!$A$6,Q621='Adicional - Op 2'!$A$7, Q621='Adicional - Op 2'!$A$8,Q621='Adicional - Op 2'!$A$9,Q621='Adicional - Op 2'!$A$10,Q621='Adicional - Op 2'!$A$11,Q621='Adicional - Op 2'!$A$12,Q621='Adicional - Op 2'!$A$13,Q621='Adicional - Op 2'!$A$14), "A", "")</f>
        <v/>
      </c>
      <c r="S621" s="282" t="str">
        <f>IF(OR(Q621='Adicional - Op 2'!$A$15,Q621='Adicional - Op 2'!$A$16,Q621='Adicional - Op 2'!$A$17,Q621='Adicional - Op 2'!$A$18,Q621='Adicional - Op 2'!$A$19,Q621='Adicional - Op 2'!$A$20,Q621='Adicional - Op 2'!$A$21,Q621='Adicional - Op 2'!$A$22,Q621='Adicional - Op 2'!$A$23,Q621='Adicional - Op 2'!$A$24,Q621='Adicional - Op 2'!$A$25,Q621='Adicional - Op 2'!$A$26,Q621='Adicional - Op 2'!$A$27,Q621='Adicional - Op 2'!$A$28,Q621='Adicional - Op 2'!$A$29,Q621='Adicional - Op 2'!$A$30),"B","")</f>
        <v/>
      </c>
      <c r="T621" s="282" t="str">
        <f>IF(OR(Q621='Adicional - Op 2'!$A$31,Q621='Adicional - Op 2'!$A$32,Q621='Adicional - Op 2'!$A$33,Q621='Adicional - Op 2'!$A$34),"C","")</f>
        <v>C</v>
      </c>
      <c r="U621" s="282" t="str">
        <f>IF(OR(Q621='Adicional - Op 2'!$A$35,Q621='Adicional - Op 2'!$A$36,Q621='Adicional - Op 2'!$A$37),"D","")</f>
        <v/>
      </c>
      <c r="V621" s="282" t="str">
        <f>IF(OR(Q621='Adicional - Op 2'!$A$38,Q621='Adicional - Op 2'!$A$39,Q621='Adicional - Op 2'!$A$40,Q621='Adicional - Op 2'!$A$41,Q621='Adicional - Op 2'!$A$42,Q621='Adicional - Op 2'!$A$43),"E","")</f>
        <v/>
      </c>
      <c r="W621" s="282" t="str">
        <f>IF(OR(Q621='Adicional - Op 2'!$A$44,Q621='Adicional - Op 2'!$A$45),"F","")</f>
        <v/>
      </c>
      <c r="X621" s="295" t="str">
        <f t="shared" si="195"/>
        <v>C</v>
      </c>
      <c r="Y621" s="296" t="str">
        <f>IF(P621=X621, "OK", MAL)</f>
        <v>OK</v>
      </c>
      <c r="Z621" s="73">
        <v>4494</v>
      </c>
      <c r="AA621" s="17">
        <v>3720</v>
      </c>
      <c r="AB621" s="17">
        <v>2590</v>
      </c>
      <c r="AC621" s="17">
        <v>1245</v>
      </c>
      <c r="AD621" s="17">
        <v>693</v>
      </c>
      <c r="AE621" s="20">
        <v>1966</v>
      </c>
      <c r="AF621" s="70" t="str">
        <f t="shared" si="196"/>
        <v>7</v>
      </c>
      <c r="AG621" s="61" t="str">
        <f t="shared" si="197"/>
        <v>7</v>
      </c>
      <c r="AH621" s="61" t="str">
        <f t="shared" si="198"/>
        <v>7</v>
      </c>
      <c r="AI621" s="61" t="str">
        <f t="shared" si="199"/>
        <v>7</v>
      </c>
      <c r="AJ621" s="61" t="str">
        <f t="shared" si="200"/>
        <v>7</v>
      </c>
      <c r="AK621" s="62" t="str">
        <f t="shared" si="201"/>
        <v>7</v>
      </c>
      <c r="AL621" s="77">
        <f t="shared" si="202"/>
        <v>2.1368220845788333</v>
      </c>
      <c r="AM621" s="78">
        <f t="shared" si="203"/>
        <v>3.5016015421615947</v>
      </c>
      <c r="AN621" s="78">
        <f t="shared" si="204"/>
        <v>7.1830191213161907</v>
      </c>
      <c r="AO621" s="78">
        <f t="shared" si="205"/>
        <v>6.033625654063278</v>
      </c>
      <c r="AP621" s="79">
        <f t="shared" si="206"/>
        <v>-9.9020370271699729</v>
      </c>
      <c r="AQ621" s="1" t="str">
        <f t="shared" si="207"/>
        <v>Noreste7</v>
      </c>
      <c r="AR621" s="1" t="str">
        <f t="shared" si="208"/>
        <v>Formosa7</v>
      </c>
      <c r="AS621" s="1" t="str">
        <f t="shared" si="209"/>
        <v>Pequeñas</v>
      </c>
      <c r="AT621" s="1" t="str">
        <f t="shared" si="210"/>
        <v>Resto Extra Pampeana</v>
      </c>
      <c r="AU621" s="1" t="str">
        <f t="shared" si="211"/>
        <v>Pequeñas</v>
      </c>
    </row>
    <row r="622" spans="1:47" x14ac:dyDescent="0.25">
      <c r="A622" s="5" t="s">
        <v>16</v>
      </c>
      <c r="B622" s="6" t="s">
        <v>17</v>
      </c>
      <c r="C622" s="6" t="s">
        <v>1</v>
      </c>
      <c r="D622" s="3" t="str">
        <f>VLOOKUP(C622,Regiones!B$4:C$27,2)</f>
        <v>Noroeste</v>
      </c>
      <c r="E622" s="16"/>
      <c r="F622" s="16"/>
      <c r="G622" s="16"/>
      <c r="H622" s="16"/>
      <c r="I622" s="16"/>
      <c r="J622" s="16" t="s">
        <v>6</v>
      </c>
      <c r="K622" s="58"/>
      <c r="L622" s="4" t="s">
        <v>6</v>
      </c>
      <c r="M622" s="289">
        <v>10</v>
      </c>
      <c r="N622" s="281" t="str">
        <f t="shared" si="192"/>
        <v>F10</v>
      </c>
      <c r="O622" s="282" t="str">
        <f>VLOOKUP(N622,'Adicional - Op 1'!$A$3:$B$79,2)</f>
        <v>F</v>
      </c>
      <c r="P622" s="293" t="str">
        <f t="shared" si="193"/>
        <v>F</v>
      </c>
      <c r="Q622" s="294" t="str">
        <f t="shared" si="194"/>
        <v>F10</v>
      </c>
      <c r="R622" s="282" t="str">
        <f>IF(OR(Q622='Adicional - Op 2'!$A$6,Q622='Adicional - Op 2'!$A$7, Q622='Adicional - Op 2'!$A$8,Q622='Adicional - Op 2'!$A$9,Q622='Adicional - Op 2'!$A$10,Q622='Adicional - Op 2'!$A$11,Q622='Adicional - Op 2'!$A$12,Q622='Adicional - Op 2'!$A$13,Q622='Adicional - Op 2'!$A$14), "A", "")</f>
        <v/>
      </c>
      <c r="S622" s="282" t="str">
        <f>IF(OR(Q622='Adicional - Op 2'!$A$15,Q622='Adicional - Op 2'!$A$16,Q622='Adicional - Op 2'!$A$17,Q622='Adicional - Op 2'!$A$18,Q622='Adicional - Op 2'!$A$19,Q622='Adicional - Op 2'!$A$20,Q622='Adicional - Op 2'!$A$21,Q622='Adicional - Op 2'!$A$22,Q622='Adicional - Op 2'!$A$23,Q622='Adicional - Op 2'!$A$24,Q622='Adicional - Op 2'!$A$25,Q622='Adicional - Op 2'!$A$26,Q622='Adicional - Op 2'!$A$27,Q622='Adicional - Op 2'!$A$28,Q622='Adicional - Op 2'!$A$29,Q622='Adicional - Op 2'!$A$30),"B","")</f>
        <v/>
      </c>
      <c r="T622" s="282" t="str">
        <f>IF(OR(Q622='Adicional - Op 2'!$A$31,Q622='Adicional - Op 2'!$A$32,Q622='Adicional - Op 2'!$A$33,Q622='Adicional - Op 2'!$A$34),"C","")</f>
        <v/>
      </c>
      <c r="U622" s="282" t="str">
        <f>IF(OR(Q622='Adicional - Op 2'!$A$35,Q622='Adicional - Op 2'!$A$36,Q622='Adicional - Op 2'!$A$37),"D","")</f>
        <v/>
      </c>
      <c r="V622" s="282" t="str">
        <f>IF(OR(Q622='Adicional - Op 2'!$A$38,Q622='Adicional - Op 2'!$A$39,Q622='Adicional - Op 2'!$A$40,Q622='Adicional - Op 2'!$A$41,Q622='Adicional - Op 2'!$A$42,Q622='Adicional - Op 2'!$A$43),"E","")</f>
        <v/>
      </c>
      <c r="W622" s="282" t="str">
        <f>IF(OR(Q622='Adicional - Op 2'!$A$44,Q622='Adicional - Op 2'!$A$45),"F","")</f>
        <v>F</v>
      </c>
      <c r="X622" s="295" t="str">
        <f t="shared" si="195"/>
        <v>F</v>
      </c>
      <c r="Y622" s="296" t="str">
        <f>IF(P622=X622, "OK", MAL)</f>
        <v>OK</v>
      </c>
      <c r="Z622" s="73">
        <v>4490</v>
      </c>
      <c r="AA622" s="17">
        <v>3207</v>
      </c>
      <c r="AB622" s="17">
        <v>2393</v>
      </c>
      <c r="AC622" s="17">
        <v>1185</v>
      </c>
      <c r="AD622" s="17">
        <v>739</v>
      </c>
      <c r="AE622" s="20">
        <v>422</v>
      </c>
      <c r="AF622" s="70" t="str">
        <f t="shared" si="196"/>
        <v>7</v>
      </c>
      <c r="AG622" s="61" t="str">
        <f t="shared" si="197"/>
        <v>7</v>
      </c>
      <c r="AH622" s="61" t="str">
        <f t="shared" si="198"/>
        <v>7</v>
      </c>
      <c r="AI622" s="61" t="str">
        <f t="shared" si="199"/>
        <v>7</v>
      </c>
      <c r="AJ622" s="61" t="str">
        <f t="shared" si="200"/>
        <v>7</v>
      </c>
      <c r="AK622" s="62" t="str">
        <f t="shared" si="201"/>
        <v>7</v>
      </c>
      <c r="AL622" s="77">
        <f t="shared" si="202"/>
        <v>3.8359120175881465</v>
      </c>
      <c r="AM622" s="78">
        <f t="shared" si="203"/>
        <v>2.8222485872666345</v>
      </c>
      <c r="AN622" s="78">
        <f t="shared" si="204"/>
        <v>6.8818151841470039</v>
      </c>
      <c r="AO622" s="78">
        <f t="shared" si="205"/>
        <v>4.8352635191427131</v>
      </c>
      <c r="AP622" s="79">
        <f t="shared" si="206"/>
        <v>5.7628630228624731</v>
      </c>
      <c r="AQ622" s="1" t="str">
        <f t="shared" si="207"/>
        <v>Noroeste7</v>
      </c>
      <c r="AR622" s="1" t="str">
        <f t="shared" si="208"/>
        <v>Catamarca7</v>
      </c>
      <c r="AS622" s="1" t="str">
        <f t="shared" si="209"/>
        <v>Pequeñas</v>
      </c>
      <c r="AT622" s="1" t="str">
        <f t="shared" si="210"/>
        <v>Resto Extra Pampeana</v>
      </c>
      <c r="AU622" s="1" t="str">
        <f t="shared" si="211"/>
        <v>Pequeñas</v>
      </c>
    </row>
    <row r="623" spans="1:47" x14ac:dyDescent="0.25">
      <c r="A623" s="21" t="s">
        <v>353</v>
      </c>
      <c r="B623" s="18" t="s">
        <v>354</v>
      </c>
      <c r="C623" s="18" t="s">
        <v>276</v>
      </c>
      <c r="D623" s="3" t="str">
        <f>VLOOKUP(C623,Regiones!B$4:C$27,2)</f>
        <v>Centro</v>
      </c>
      <c r="E623" s="19"/>
      <c r="F623" s="19"/>
      <c r="G623" s="19"/>
      <c r="H623" s="19" t="s">
        <v>20</v>
      </c>
      <c r="I623" s="19" t="s">
        <v>203</v>
      </c>
      <c r="J623" s="19" t="s">
        <v>4</v>
      </c>
      <c r="K623" s="58"/>
      <c r="L623" s="52" t="s">
        <v>6</v>
      </c>
      <c r="M623" s="289">
        <v>10</v>
      </c>
      <c r="N623" s="281" t="str">
        <f t="shared" si="192"/>
        <v>F10</v>
      </c>
      <c r="O623" s="282" t="str">
        <f>VLOOKUP(N623,'Adicional - Op 1'!$A$3:$B$79,2)</f>
        <v>F</v>
      </c>
      <c r="P623" s="293" t="str">
        <f t="shared" si="193"/>
        <v>F</v>
      </c>
      <c r="Q623" s="294" t="str">
        <f t="shared" si="194"/>
        <v>F10</v>
      </c>
      <c r="R623" s="282" t="str">
        <f>IF(OR(Q623='Adicional - Op 2'!$A$6,Q623='Adicional - Op 2'!$A$7, Q623='Adicional - Op 2'!$A$8,Q623='Adicional - Op 2'!$A$9,Q623='Adicional - Op 2'!$A$10,Q623='Adicional - Op 2'!$A$11,Q623='Adicional - Op 2'!$A$12,Q623='Adicional - Op 2'!$A$13,Q623='Adicional - Op 2'!$A$14), "A", "")</f>
        <v/>
      </c>
      <c r="S623" s="282" t="str">
        <f>IF(OR(Q623='Adicional - Op 2'!$A$15,Q623='Adicional - Op 2'!$A$16,Q623='Adicional - Op 2'!$A$17,Q623='Adicional - Op 2'!$A$18,Q623='Adicional - Op 2'!$A$19,Q623='Adicional - Op 2'!$A$20,Q623='Adicional - Op 2'!$A$21,Q623='Adicional - Op 2'!$A$22,Q623='Adicional - Op 2'!$A$23,Q623='Adicional - Op 2'!$A$24,Q623='Adicional - Op 2'!$A$25,Q623='Adicional - Op 2'!$A$26,Q623='Adicional - Op 2'!$A$27,Q623='Adicional - Op 2'!$A$28,Q623='Adicional - Op 2'!$A$29,Q623='Adicional - Op 2'!$A$30),"B","")</f>
        <v/>
      </c>
      <c r="T623" s="282" t="str">
        <f>IF(OR(Q623='Adicional - Op 2'!$A$31,Q623='Adicional - Op 2'!$A$32,Q623='Adicional - Op 2'!$A$33,Q623='Adicional - Op 2'!$A$34),"C","")</f>
        <v/>
      </c>
      <c r="U623" s="282" t="str">
        <f>IF(OR(Q623='Adicional - Op 2'!$A$35,Q623='Adicional - Op 2'!$A$36,Q623='Adicional - Op 2'!$A$37),"D","")</f>
        <v/>
      </c>
      <c r="V623" s="282" t="str">
        <f>IF(OR(Q623='Adicional - Op 2'!$A$38,Q623='Adicional - Op 2'!$A$39,Q623='Adicional - Op 2'!$A$40,Q623='Adicional - Op 2'!$A$41,Q623='Adicional - Op 2'!$A$42,Q623='Adicional - Op 2'!$A$43),"E","")</f>
        <v/>
      </c>
      <c r="W623" s="282" t="str">
        <f>IF(OR(Q623='Adicional - Op 2'!$A$44,Q623='Adicional - Op 2'!$A$45),"F","")</f>
        <v>F</v>
      </c>
      <c r="X623" s="295" t="str">
        <f t="shared" si="195"/>
        <v>F</v>
      </c>
      <c r="Y623" s="296" t="str">
        <f>IF(P623=X623, "OK", MAL)</f>
        <v>OK</v>
      </c>
      <c r="Z623" s="73">
        <v>4472</v>
      </c>
      <c r="AA623" s="17">
        <v>3272</v>
      </c>
      <c r="AB623" s="17">
        <v>1894</v>
      </c>
      <c r="AC623" s="17">
        <v>1152</v>
      </c>
      <c r="AD623" s="17">
        <v>714</v>
      </c>
      <c r="AE623" s="20">
        <v>972</v>
      </c>
      <c r="AF623" s="70" t="str">
        <f t="shared" si="196"/>
        <v>7</v>
      </c>
      <c r="AG623" s="61" t="str">
        <f t="shared" si="197"/>
        <v>7</v>
      </c>
      <c r="AH623" s="61" t="str">
        <f t="shared" si="198"/>
        <v>7</v>
      </c>
      <c r="AI623" s="61" t="str">
        <f t="shared" si="199"/>
        <v>7</v>
      </c>
      <c r="AJ623" s="61" t="str">
        <f t="shared" si="200"/>
        <v>7</v>
      </c>
      <c r="AK623" s="62" t="str">
        <f t="shared" si="201"/>
        <v>7</v>
      </c>
      <c r="AL623" s="77">
        <f t="shared" si="202"/>
        <v>3.5565764972326246</v>
      </c>
      <c r="AM623" s="78">
        <f t="shared" si="203"/>
        <v>5.3342742327976662</v>
      </c>
      <c r="AN623" s="78">
        <f t="shared" si="204"/>
        <v>4.8208505789875442</v>
      </c>
      <c r="AO623" s="78">
        <f t="shared" si="205"/>
        <v>4.8999851542871999</v>
      </c>
      <c r="AP623" s="79">
        <f t="shared" si="206"/>
        <v>-3.0376361391076081</v>
      </c>
      <c r="AQ623" s="1" t="str">
        <f t="shared" si="207"/>
        <v>Centro7</v>
      </c>
      <c r="AR623" s="1" t="str">
        <f t="shared" si="208"/>
        <v>Córdoba7</v>
      </c>
      <c r="AS623" s="1" t="str">
        <f t="shared" si="209"/>
        <v>Pequeñas</v>
      </c>
      <c r="AT623" s="1" t="str">
        <f t="shared" si="210"/>
        <v>Resto Extra Pampeana</v>
      </c>
      <c r="AU623" s="1" t="str">
        <f t="shared" si="211"/>
        <v>Pequeñas</v>
      </c>
    </row>
    <row r="624" spans="1:47" x14ac:dyDescent="0.25">
      <c r="A624" s="5" t="s">
        <v>1299</v>
      </c>
      <c r="B624" s="6" t="s">
        <v>729</v>
      </c>
      <c r="C624" s="6" t="s">
        <v>723</v>
      </c>
      <c r="D624" s="3" t="str">
        <f>VLOOKUP(C624,Regiones!B$4:C$27,2)</f>
        <v>Cuyo</v>
      </c>
      <c r="E624" s="16" t="s">
        <v>2</v>
      </c>
      <c r="F624" s="16"/>
      <c r="G624" s="16"/>
      <c r="H624" s="16" t="s">
        <v>4</v>
      </c>
      <c r="I624" s="16" t="s">
        <v>190</v>
      </c>
      <c r="J624" s="16" t="s">
        <v>281</v>
      </c>
      <c r="K624" s="58"/>
      <c r="L624" s="4" t="s">
        <v>281</v>
      </c>
      <c r="M624" s="289">
        <v>10</v>
      </c>
      <c r="N624" s="281" t="str">
        <f t="shared" si="192"/>
        <v>B10</v>
      </c>
      <c r="O624" s="282" t="str">
        <f>VLOOKUP(N624,'Adicional - Op 1'!$A$3:$B$79,2)</f>
        <v>B</v>
      </c>
      <c r="P624" s="293" t="str">
        <f t="shared" si="193"/>
        <v>B</v>
      </c>
      <c r="Q624" s="294" t="str">
        <f t="shared" si="194"/>
        <v>B10</v>
      </c>
      <c r="R624" s="282" t="str">
        <f>IF(OR(Q624='Adicional - Op 2'!$A$6,Q624='Adicional - Op 2'!$A$7, Q624='Adicional - Op 2'!$A$8,Q624='Adicional - Op 2'!$A$9,Q624='Adicional - Op 2'!$A$10,Q624='Adicional - Op 2'!$A$11,Q624='Adicional - Op 2'!$A$12,Q624='Adicional - Op 2'!$A$13,Q624='Adicional - Op 2'!$A$14), "A", "")</f>
        <v/>
      </c>
      <c r="S624" s="282" t="str">
        <f>IF(OR(Q624='Adicional - Op 2'!$A$15,Q624='Adicional - Op 2'!$A$16,Q624='Adicional - Op 2'!$A$17,Q624='Adicional - Op 2'!$A$18,Q624='Adicional - Op 2'!$A$19,Q624='Adicional - Op 2'!$A$20,Q624='Adicional - Op 2'!$A$21,Q624='Adicional - Op 2'!$A$22,Q624='Adicional - Op 2'!$A$23,Q624='Adicional - Op 2'!$A$24,Q624='Adicional - Op 2'!$A$25,Q624='Adicional - Op 2'!$A$26,Q624='Adicional - Op 2'!$A$27,Q624='Adicional - Op 2'!$A$28,Q624='Adicional - Op 2'!$A$29,Q624='Adicional - Op 2'!$A$30),"B","")</f>
        <v>B</v>
      </c>
      <c r="T624" s="282" t="str">
        <f>IF(OR(Q624='Adicional - Op 2'!$A$31,Q624='Adicional - Op 2'!$A$32,Q624='Adicional - Op 2'!$A$33,Q624='Adicional - Op 2'!$A$34),"C","")</f>
        <v/>
      </c>
      <c r="U624" s="282" t="str">
        <f>IF(OR(Q624='Adicional - Op 2'!$A$35,Q624='Adicional - Op 2'!$A$36,Q624='Adicional - Op 2'!$A$37),"D","")</f>
        <v/>
      </c>
      <c r="V624" s="282" t="str">
        <f>IF(OR(Q624='Adicional - Op 2'!$A$38,Q624='Adicional - Op 2'!$A$39,Q624='Adicional - Op 2'!$A$40,Q624='Adicional - Op 2'!$A$41,Q624='Adicional - Op 2'!$A$42,Q624='Adicional - Op 2'!$A$43),"E","")</f>
        <v/>
      </c>
      <c r="W624" s="282" t="str">
        <f>IF(OR(Q624='Adicional - Op 2'!$A$44,Q624='Adicional - Op 2'!$A$45),"F","")</f>
        <v/>
      </c>
      <c r="X624" s="295" t="str">
        <f t="shared" si="195"/>
        <v>B</v>
      </c>
      <c r="Y624" s="296" t="str">
        <f>IF(P624=X624, "OK", MAL)</f>
        <v>OK</v>
      </c>
      <c r="Z624" s="73">
        <v>4472</v>
      </c>
      <c r="AA624" s="17">
        <v>3962</v>
      </c>
      <c r="AB624" s="12">
        <v>3326</v>
      </c>
      <c r="AC624" s="12">
        <v>2170</v>
      </c>
      <c r="AD624" s="12">
        <v>893</v>
      </c>
      <c r="AE624" s="13">
        <v>1592</v>
      </c>
      <c r="AF624" s="70" t="str">
        <f t="shared" si="196"/>
        <v>7</v>
      </c>
      <c r="AG624" s="61" t="str">
        <f t="shared" si="197"/>
        <v>7</v>
      </c>
      <c r="AH624" s="61" t="str">
        <f t="shared" si="198"/>
        <v>7</v>
      </c>
      <c r="AI624" s="61" t="str">
        <f t="shared" si="199"/>
        <v>7</v>
      </c>
      <c r="AJ624" s="61" t="str">
        <f t="shared" si="200"/>
        <v>7</v>
      </c>
      <c r="AK624" s="62" t="str">
        <f t="shared" si="201"/>
        <v>7</v>
      </c>
      <c r="AL624" s="77">
        <f t="shared" si="202"/>
        <v>1.3636524086632198</v>
      </c>
      <c r="AM624" s="78">
        <f t="shared" si="203"/>
        <v>1.6772041217337705</v>
      </c>
      <c r="AN624" s="78">
        <f t="shared" si="204"/>
        <v>4.1268517465756291</v>
      </c>
      <c r="AO624" s="78">
        <f t="shared" si="205"/>
        <v>9.2850681667540229</v>
      </c>
      <c r="AP624" s="79">
        <f t="shared" si="206"/>
        <v>-5.6176384755396933</v>
      </c>
      <c r="AQ624" s="1" t="str">
        <f t="shared" si="207"/>
        <v>Cuyo7</v>
      </c>
      <c r="AR624" s="1" t="str">
        <f t="shared" si="208"/>
        <v>San Juan7</v>
      </c>
      <c r="AS624" s="1" t="str">
        <f t="shared" si="209"/>
        <v>Pequeñas</v>
      </c>
      <c r="AT624" s="1" t="str">
        <f t="shared" si="210"/>
        <v>Resto Extra Pampeana</v>
      </c>
      <c r="AU624" s="1" t="str">
        <f t="shared" si="211"/>
        <v>Pequeñas</v>
      </c>
    </row>
    <row r="625" spans="1:47" x14ac:dyDescent="0.25">
      <c r="A625" s="60" t="s">
        <v>1287</v>
      </c>
      <c r="B625" s="9" t="s">
        <v>650</v>
      </c>
      <c r="C625" s="9" t="s">
        <v>639</v>
      </c>
      <c r="D625" s="3" t="str">
        <f>VLOOKUP(C625,Regiones!B$4:C$27,2)</f>
        <v>Comahue</v>
      </c>
      <c r="E625" s="10"/>
      <c r="F625" s="10"/>
      <c r="G625" s="10" t="s">
        <v>4</v>
      </c>
      <c r="H625" s="10"/>
      <c r="I625" s="10" t="s">
        <v>203</v>
      </c>
      <c r="J625" s="10" t="s">
        <v>6</v>
      </c>
      <c r="K625" s="58"/>
      <c r="L625" s="11" t="s">
        <v>6</v>
      </c>
      <c r="M625" s="289">
        <v>10</v>
      </c>
      <c r="N625" s="281" t="str">
        <f t="shared" si="192"/>
        <v>F10</v>
      </c>
      <c r="O625" s="282" t="str">
        <f>VLOOKUP(N625,'Adicional - Op 1'!$A$3:$B$79,2)</f>
        <v>F</v>
      </c>
      <c r="P625" s="293" t="str">
        <f t="shared" si="193"/>
        <v>F</v>
      </c>
      <c r="Q625" s="294" t="str">
        <f t="shared" si="194"/>
        <v>F10</v>
      </c>
      <c r="R625" s="282" t="str">
        <f>IF(OR(Q625='Adicional - Op 2'!$A$6,Q625='Adicional - Op 2'!$A$7, Q625='Adicional - Op 2'!$A$8,Q625='Adicional - Op 2'!$A$9,Q625='Adicional - Op 2'!$A$10,Q625='Adicional - Op 2'!$A$11,Q625='Adicional - Op 2'!$A$12,Q625='Adicional - Op 2'!$A$13,Q625='Adicional - Op 2'!$A$14), "A", "")</f>
        <v/>
      </c>
      <c r="S625" s="282" t="str">
        <f>IF(OR(Q625='Adicional - Op 2'!$A$15,Q625='Adicional - Op 2'!$A$16,Q625='Adicional - Op 2'!$A$17,Q625='Adicional - Op 2'!$A$18,Q625='Adicional - Op 2'!$A$19,Q625='Adicional - Op 2'!$A$20,Q625='Adicional - Op 2'!$A$21,Q625='Adicional - Op 2'!$A$22,Q625='Adicional - Op 2'!$A$23,Q625='Adicional - Op 2'!$A$24,Q625='Adicional - Op 2'!$A$25,Q625='Adicional - Op 2'!$A$26,Q625='Adicional - Op 2'!$A$27,Q625='Adicional - Op 2'!$A$28,Q625='Adicional - Op 2'!$A$29,Q625='Adicional - Op 2'!$A$30),"B","")</f>
        <v/>
      </c>
      <c r="T625" s="282" t="str">
        <f>IF(OR(Q625='Adicional - Op 2'!$A$31,Q625='Adicional - Op 2'!$A$32,Q625='Adicional - Op 2'!$A$33,Q625='Adicional - Op 2'!$A$34),"C","")</f>
        <v/>
      </c>
      <c r="U625" s="282" t="str">
        <f>IF(OR(Q625='Adicional - Op 2'!$A$35,Q625='Adicional - Op 2'!$A$36,Q625='Adicional - Op 2'!$A$37),"D","")</f>
        <v/>
      </c>
      <c r="V625" s="282" t="str">
        <f>IF(OR(Q625='Adicional - Op 2'!$A$38,Q625='Adicional - Op 2'!$A$39,Q625='Adicional - Op 2'!$A$40,Q625='Adicional - Op 2'!$A$41,Q625='Adicional - Op 2'!$A$42,Q625='Adicional - Op 2'!$A$43),"E","")</f>
        <v/>
      </c>
      <c r="W625" s="282" t="str">
        <f>IF(OR(Q625='Adicional - Op 2'!$A$44,Q625='Adicional - Op 2'!$A$45),"F","")</f>
        <v>F</v>
      </c>
      <c r="X625" s="295" t="str">
        <f t="shared" si="195"/>
        <v>F</v>
      </c>
      <c r="Y625" s="296" t="str">
        <f>IF(P625=X625, "OK", MAL)</f>
        <v>OK</v>
      </c>
      <c r="Z625" s="74">
        <v>4464</v>
      </c>
      <c r="AA625" s="12">
        <v>4078</v>
      </c>
      <c r="AB625" s="12">
        <v>3780</v>
      </c>
      <c r="AC625" s="12">
        <v>1993</v>
      </c>
      <c r="AD625" s="12">
        <v>1300</v>
      </c>
      <c r="AE625" s="13">
        <v>1805</v>
      </c>
      <c r="AF625" s="70" t="str">
        <f t="shared" si="196"/>
        <v>7</v>
      </c>
      <c r="AG625" s="61" t="str">
        <f t="shared" si="197"/>
        <v>7</v>
      </c>
      <c r="AH625" s="61" t="str">
        <f t="shared" si="198"/>
        <v>7</v>
      </c>
      <c r="AI625" s="61" t="str">
        <f t="shared" si="199"/>
        <v>7</v>
      </c>
      <c r="AJ625" s="61" t="str">
        <f t="shared" si="200"/>
        <v>7</v>
      </c>
      <c r="AK625" s="62" t="str">
        <f t="shared" si="201"/>
        <v>7</v>
      </c>
      <c r="AL625" s="77">
        <f t="shared" si="202"/>
        <v>1.0167510651255105</v>
      </c>
      <c r="AM625" s="78">
        <f t="shared" si="203"/>
        <v>0.72392585001878051</v>
      </c>
      <c r="AN625" s="78">
        <f t="shared" si="204"/>
        <v>6.2488626684498243</v>
      </c>
      <c r="AO625" s="78">
        <f t="shared" si="205"/>
        <v>4.3653645962725314</v>
      </c>
      <c r="AP625" s="79">
        <f t="shared" si="206"/>
        <v>-3.2286912383125381</v>
      </c>
      <c r="AQ625" s="1" t="str">
        <f t="shared" si="207"/>
        <v>Comahue7</v>
      </c>
      <c r="AR625" s="1" t="str">
        <f t="shared" si="208"/>
        <v>Neuquén7</v>
      </c>
      <c r="AS625" s="1" t="str">
        <f t="shared" si="209"/>
        <v>Pequeñas</v>
      </c>
      <c r="AT625" s="1" t="str">
        <f t="shared" si="210"/>
        <v>Comahue</v>
      </c>
      <c r="AU625" s="1" t="str">
        <f t="shared" si="211"/>
        <v>Pequeñas</v>
      </c>
    </row>
    <row r="626" spans="1:47" x14ac:dyDescent="0.25">
      <c r="A626" s="5" t="s">
        <v>159</v>
      </c>
      <c r="B626" s="6" t="s">
        <v>160</v>
      </c>
      <c r="C626" s="6" t="s">
        <v>36</v>
      </c>
      <c r="D626" s="3" t="str">
        <f>VLOOKUP(C626,Regiones!B$4:C$27,2)</f>
        <v>Pampeana</v>
      </c>
      <c r="E626" s="16"/>
      <c r="F626" s="16"/>
      <c r="G626" s="16"/>
      <c r="H626" s="16"/>
      <c r="I626" s="16" t="s">
        <v>203</v>
      </c>
      <c r="J626" s="16" t="s">
        <v>6</v>
      </c>
      <c r="K626" s="58"/>
      <c r="L626" s="4" t="s">
        <v>6</v>
      </c>
      <c r="M626" s="289">
        <v>10</v>
      </c>
      <c r="N626" s="281" t="str">
        <f t="shared" si="192"/>
        <v>F10</v>
      </c>
      <c r="O626" s="282" t="str">
        <f>VLOOKUP(N626,'Adicional - Op 1'!$A$3:$B$79,2)</f>
        <v>F</v>
      </c>
      <c r="P626" s="293" t="str">
        <f t="shared" si="193"/>
        <v>F</v>
      </c>
      <c r="Q626" s="294" t="str">
        <f t="shared" si="194"/>
        <v>F10</v>
      </c>
      <c r="R626" s="282" t="str">
        <f>IF(OR(Q626='Adicional - Op 2'!$A$6,Q626='Adicional - Op 2'!$A$7, Q626='Adicional - Op 2'!$A$8,Q626='Adicional - Op 2'!$A$9,Q626='Adicional - Op 2'!$A$10,Q626='Adicional - Op 2'!$A$11,Q626='Adicional - Op 2'!$A$12,Q626='Adicional - Op 2'!$A$13,Q626='Adicional - Op 2'!$A$14), "A", "")</f>
        <v/>
      </c>
      <c r="S626" s="282" t="str">
        <f>IF(OR(Q626='Adicional - Op 2'!$A$15,Q626='Adicional - Op 2'!$A$16,Q626='Adicional - Op 2'!$A$17,Q626='Adicional - Op 2'!$A$18,Q626='Adicional - Op 2'!$A$19,Q626='Adicional - Op 2'!$A$20,Q626='Adicional - Op 2'!$A$21,Q626='Adicional - Op 2'!$A$22,Q626='Adicional - Op 2'!$A$23,Q626='Adicional - Op 2'!$A$24,Q626='Adicional - Op 2'!$A$25,Q626='Adicional - Op 2'!$A$26,Q626='Adicional - Op 2'!$A$27,Q626='Adicional - Op 2'!$A$28,Q626='Adicional - Op 2'!$A$29,Q626='Adicional - Op 2'!$A$30),"B","")</f>
        <v/>
      </c>
      <c r="T626" s="282" t="str">
        <f>IF(OR(Q626='Adicional - Op 2'!$A$31,Q626='Adicional - Op 2'!$A$32,Q626='Adicional - Op 2'!$A$33,Q626='Adicional - Op 2'!$A$34),"C","")</f>
        <v/>
      </c>
      <c r="U626" s="282" t="str">
        <f>IF(OR(Q626='Adicional - Op 2'!$A$35,Q626='Adicional - Op 2'!$A$36,Q626='Adicional - Op 2'!$A$37),"D","")</f>
        <v/>
      </c>
      <c r="V626" s="282" t="str">
        <f>IF(OR(Q626='Adicional - Op 2'!$A$38,Q626='Adicional - Op 2'!$A$39,Q626='Adicional - Op 2'!$A$40,Q626='Adicional - Op 2'!$A$41,Q626='Adicional - Op 2'!$A$42,Q626='Adicional - Op 2'!$A$43),"E","")</f>
        <v/>
      </c>
      <c r="W626" s="282" t="str">
        <f>IF(OR(Q626='Adicional - Op 2'!$A$44,Q626='Adicional - Op 2'!$A$45),"F","")</f>
        <v>F</v>
      </c>
      <c r="X626" s="295" t="str">
        <f t="shared" si="195"/>
        <v>F</v>
      </c>
      <c r="Y626" s="296" t="str">
        <f>IF(P626=X626, "OK", MAL)</f>
        <v>OK</v>
      </c>
      <c r="Z626" s="73">
        <v>4450</v>
      </c>
      <c r="AA626" s="17">
        <v>4108</v>
      </c>
      <c r="AB626" s="17">
        <v>3926</v>
      </c>
      <c r="AC626" s="17">
        <v>3329</v>
      </c>
      <c r="AD626" s="17">
        <v>2826</v>
      </c>
      <c r="AE626" s="20">
        <v>2397</v>
      </c>
      <c r="AF626" s="70" t="str">
        <f t="shared" si="196"/>
        <v>7</v>
      </c>
      <c r="AG626" s="61" t="str">
        <f t="shared" si="197"/>
        <v>7</v>
      </c>
      <c r="AH626" s="61" t="str">
        <f t="shared" si="198"/>
        <v>7</v>
      </c>
      <c r="AI626" s="61" t="str">
        <f t="shared" si="199"/>
        <v>7</v>
      </c>
      <c r="AJ626" s="61" t="str">
        <f t="shared" si="200"/>
        <v>7</v>
      </c>
      <c r="AK626" s="62" t="str">
        <f t="shared" si="201"/>
        <v>7</v>
      </c>
      <c r="AL626" s="77">
        <f t="shared" si="202"/>
        <v>0.89850700989518961</v>
      </c>
      <c r="AM626" s="78">
        <f t="shared" si="203"/>
        <v>0.43168188916945055</v>
      </c>
      <c r="AN626" s="78">
        <f t="shared" si="204"/>
        <v>1.5742816201668355</v>
      </c>
      <c r="AO626" s="78">
        <f t="shared" si="205"/>
        <v>1.6515871090913212</v>
      </c>
      <c r="AP626" s="79">
        <f t="shared" si="206"/>
        <v>1.6600718584313321</v>
      </c>
      <c r="AQ626" s="1" t="str">
        <f t="shared" si="207"/>
        <v>Pampeana7</v>
      </c>
      <c r="AR626" s="1" t="str">
        <f t="shared" si="208"/>
        <v>Buenos Aires7</v>
      </c>
      <c r="AS626" s="1" t="str">
        <f t="shared" si="209"/>
        <v>Pequeñas</v>
      </c>
      <c r="AT626" s="1" t="str">
        <f t="shared" si="210"/>
        <v>Pampeana</v>
      </c>
      <c r="AU626" s="1" t="str">
        <f t="shared" si="211"/>
        <v>Pequeñas</v>
      </c>
    </row>
    <row r="627" spans="1:47" x14ac:dyDescent="0.25">
      <c r="A627" s="5" t="s">
        <v>1238</v>
      </c>
      <c r="B627" s="6" t="s">
        <v>762</v>
      </c>
      <c r="C627" s="6" t="s">
        <v>753</v>
      </c>
      <c r="D627" s="3" t="str">
        <f>VLOOKUP(C627,Regiones!B$4:C$27,2)</f>
        <v>Patagonia</v>
      </c>
      <c r="E627" s="16"/>
      <c r="F627" s="16"/>
      <c r="G627" s="16"/>
      <c r="H627" s="16" t="s">
        <v>4</v>
      </c>
      <c r="I627" s="16" t="s">
        <v>203</v>
      </c>
      <c r="J627" s="16" t="s">
        <v>21</v>
      </c>
      <c r="K627" s="58"/>
      <c r="L627" s="4" t="s">
        <v>21</v>
      </c>
      <c r="M627" s="289">
        <v>10</v>
      </c>
      <c r="N627" s="281" t="str">
        <f t="shared" si="192"/>
        <v>C10</v>
      </c>
      <c r="O627" s="282" t="str">
        <f>VLOOKUP(N627,'Adicional - Op 1'!$A$3:$B$79,2)</f>
        <v>C</v>
      </c>
      <c r="P627" s="293" t="str">
        <f t="shared" si="193"/>
        <v>C</v>
      </c>
      <c r="Q627" s="294" t="str">
        <f t="shared" si="194"/>
        <v>C10</v>
      </c>
      <c r="R627" s="282" t="str">
        <f>IF(OR(Q627='Adicional - Op 2'!$A$6,Q627='Adicional - Op 2'!$A$7, Q627='Adicional - Op 2'!$A$8,Q627='Adicional - Op 2'!$A$9,Q627='Adicional - Op 2'!$A$10,Q627='Adicional - Op 2'!$A$11,Q627='Adicional - Op 2'!$A$12,Q627='Adicional - Op 2'!$A$13,Q627='Adicional - Op 2'!$A$14), "A", "")</f>
        <v/>
      </c>
      <c r="S627" s="282" t="str">
        <f>IF(OR(Q627='Adicional - Op 2'!$A$15,Q627='Adicional - Op 2'!$A$16,Q627='Adicional - Op 2'!$A$17,Q627='Adicional - Op 2'!$A$18,Q627='Adicional - Op 2'!$A$19,Q627='Adicional - Op 2'!$A$20,Q627='Adicional - Op 2'!$A$21,Q627='Adicional - Op 2'!$A$22,Q627='Adicional - Op 2'!$A$23,Q627='Adicional - Op 2'!$A$24,Q627='Adicional - Op 2'!$A$25,Q627='Adicional - Op 2'!$A$26,Q627='Adicional - Op 2'!$A$27,Q627='Adicional - Op 2'!$A$28,Q627='Adicional - Op 2'!$A$29,Q627='Adicional - Op 2'!$A$30),"B","")</f>
        <v/>
      </c>
      <c r="T627" s="282" t="str">
        <f>IF(OR(Q627='Adicional - Op 2'!$A$31,Q627='Adicional - Op 2'!$A$32,Q627='Adicional - Op 2'!$A$33,Q627='Adicional - Op 2'!$A$34),"C","")</f>
        <v>C</v>
      </c>
      <c r="U627" s="282" t="str">
        <f>IF(OR(Q627='Adicional - Op 2'!$A$35,Q627='Adicional - Op 2'!$A$36,Q627='Adicional - Op 2'!$A$37),"D","")</f>
        <v/>
      </c>
      <c r="V627" s="282" t="str">
        <f>IF(OR(Q627='Adicional - Op 2'!$A$38,Q627='Adicional - Op 2'!$A$39,Q627='Adicional - Op 2'!$A$40,Q627='Adicional - Op 2'!$A$41,Q627='Adicional - Op 2'!$A$42,Q627='Adicional - Op 2'!$A$43),"E","")</f>
        <v/>
      </c>
      <c r="W627" s="282" t="str">
        <f>IF(OR(Q627='Adicional - Op 2'!$A$44,Q627='Adicional - Op 2'!$A$45),"F","")</f>
        <v/>
      </c>
      <c r="X627" s="295" t="str">
        <f t="shared" si="195"/>
        <v>C</v>
      </c>
      <c r="Y627" s="296" t="str">
        <f>IF(P627=X627, "OK", MAL)</f>
        <v>OK</v>
      </c>
      <c r="Z627" s="74">
        <v>4431</v>
      </c>
      <c r="AA627" s="12">
        <v>3397</v>
      </c>
      <c r="AB627" s="12">
        <v>2858</v>
      </c>
      <c r="AC627" s="12">
        <v>2364</v>
      </c>
      <c r="AD627" s="12">
        <v>1448</v>
      </c>
      <c r="AE627" s="13">
        <v>1178</v>
      </c>
      <c r="AF627" s="70" t="str">
        <f t="shared" si="196"/>
        <v>7</v>
      </c>
      <c r="AG627" s="61" t="str">
        <f t="shared" si="197"/>
        <v>7</v>
      </c>
      <c r="AH627" s="61" t="str">
        <f t="shared" si="198"/>
        <v>7</v>
      </c>
      <c r="AI627" s="61" t="str">
        <f t="shared" si="199"/>
        <v>7</v>
      </c>
      <c r="AJ627" s="61" t="str">
        <f t="shared" si="200"/>
        <v>7</v>
      </c>
      <c r="AK627" s="62" t="str">
        <f t="shared" si="201"/>
        <v>7</v>
      </c>
      <c r="AL627" s="77">
        <f t="shared" si="202"/>
        <v>3.0170172705955918</v>
      </c>
      <c r="AM627" s="78">
        <f t="shared" si="203"/>
        <v>1.6558661538653399</v>
      </c>
      <c r="AN627" s="78">
        <f t="shared" si="204"/>
        <v>1.8132796400379969</v>
      </c>
      <c r="AO627" s="78">
        <f t="shared" si="205"/>
        <v>5.0238394266710076</v>
      </c>
      <c r="AP627" s="79">
        <f t="shared" si="206"/>
        <v>2.0850926193232469</v>
      </c>
      <c r="AQ627" s="1" t="str">
        <f t="shared" si="207"/>
        <v>Patagonia7</v>
      </c>
      <c r="AR627" s="1" t="str">
        <f t="shared" si="208"/>
        <v>Santa Cruz7</v>
      </c>
      <c r="AS627" s="1" t="str">
        <f t="shared" si="209"/>
        <v>Pequeñas</v>
      </c>
      <c r="AT627" s="1" t="str">
        <f t="shared" si="210"/>
        <v>Patagonia</v>
      </c>
      <c r="AU627" s="1" t="str">
        <f t="shared" si="211"/>
        <v>Pequeñas</v>
      </c>
    </row>
    <row r="628" spans="1:47" x14ac:dyDescent="0.25">
      <c r="A628" s="60" t="s">
        <v>1337</v>
      </c>
      <c r="B628" s="9" t="s">
        <v>522</v>
      </c>
      <c r="C628" s="9" t="s">
        <v>506</v>
      </c>
      <c r="D628" s="3" t="str">
        <f>VLOOKUP(C628,Regiones!B$4:C$27,2)</f>
        <v>Noroeste</v>
      </c>
      <c r="E628" s="10"/>
      <c r="F628" s="10"/>
      <c r="G628" s="10"/>
      <c r="H628" s="10" t="s">
        <v>4</v>
      </c>
      <c r="I628" s="10" t="s">
        <v>203</v>
      </c>
      <c r="J628" s="10" t="s">
        <v>21</v>
      </c>
      <c r="K628" s="58"/>
      <c r="L628" s="11" t="s">
        <v>21</v>
      </c>
      <c r="M628" s="289">
        <v>10</v>
      </c>
      <c r="N628" s="281" t="str">
        <f t="shared" si="192"/>
        <v>C10</v>
      </c>
      <c r="O628" s="282" t="str">
        <f>VLOOKUP(N628,'Adicional - Op 1'!$A$3:$B$79,2)</f>
        <v>C</v>
      </c>
      <c r="P628" s="293" t="str">
        <f t="shared" si="193"/>
        <v>C</v>
      </c>
      <c r="Q628" s="294" t="str">
        <f t="shared" si="194"/>
        <v>C10</v>
      </c>
      <c r="R628" s="282" t="str">
        <f>IF(OR(Q628='Adicional - Op 2'!$A$6,Q628='Adicional - Op 2'!$A$7, Q628='Adicional - Op 2'!$A$8,Q628='Adicional - Op 2'!$A$9,Q628='Adicional - Op 2'!$A$10,Q628='Adicional - Op 2'!$A$11,Q628='Adicional - Op 2'!$A$12,Q628='Adicional - Op 2'!$A$13,Q628='Adicional - Op 2'!$A$14), "A", "")</f>
        <v/>
      </c>
      <c r="S628" s="282" t="str">
        <f>IF(OR(Q628='Adicional - Op 2'!$A$15,Q628='Adicional - Op 2'!$A$16,Q628='Adicional - Op 2'!$A$17,Q628='Adicional - Op 2'!$A$18,Q628='Adicional - Op 2'!$A$19,Q628='Adicional - Op 2'!$A$20,Q628='Adicional - Op 2'!$A$21,Q628='Adicional - Op 2'!$A$22,Q628='Adicional - Op 2'!$A$23,Q628='Adicional - Op 2'!$A$24,Q628='Adicional - Op 2'!$A$25,Q628='Adicional - Op 2'!$A$26,Q628='Adicional - Op 2'!$A$27,Q628='Adicional - Op 2'!$A$28,Q628='Adicional - Op 2'!$A$29,Q628='Adicional - Op 2'!$A$30),"B","")</f>
        <v/>
      </c>
      <c r="T628" s="282" t="str">
        <f>IF(OR(Q628='Adicional - Op 2'!$A$31,Q628='Adicional - Op 2'!$A$32,Q628='Adicional - Op 2'!$A$33,Q628='Adicional - Op 2'!$A$34),"C","")</f>
        <v>C</v>
      </c>
      <c r="U628" s="282" t="str">
        <f>IF(OR(Q628='Adicional - Op 2'!$A$35,Q628='Adicional - Op 2'!$A$36,Q628='Adicional - Op 2'!$A$37),"D","")</f>
        <v/>
      </c>
      <c r="V628" s="282" t="str">
        <f>IF(OR(Q628='Adicional - Op 2'!$A$38,Q628='Adicional - Op 2'!$A$39,Q628='Adicional - Op 2'!$A$40,Q628='Adicional - Op 2'!$A$41,Q628='Adicional - Op 2'!$A$42,Q628='Adicional - Op 2'!$A$43),"E","")</f>
        <v/>
      </c>
      <c r="W628" s="282" t="str">
        <f>IF(OR(Q628='Adicional - Op 2'!$A$44,Q628='Adicional - Op 2'!$A$45),"F","")</f>
        <v/>
      </c>
      <c r="X628" s="295" t="str">
        <f t="shared" si="195"/>
        <v>C</v>
      </c>
      <c r="Y628" s="296" t="str">
        <f>IF(P628=X628, "OK", MAL)</f>
        <v>OK</v>
      </c>
      <c r="Z628" s="74">
        <v>4429</v>
      </c>
      <c r="AA628" s="12">
        <v>3391</v>
      </c>
      <c r="AB628" s="12">
        <v>2103</v>
      </c>
      <c r="AC628" s="12">
        <v>1477</v>
      </c>
      <c r="AD628" s="12">
        <v>1876</v>
      </c>
      <c r="AE628" s="13">
        <v>1135</v>
      </c>
      <c r="AF628" s="70" t="str">
        <f t="shared" si="196"/>
        <v>7</v>
      </c>
      <c r="AG628" s="61" t="str">
        <f t="shared" si="197"/>
        <v>7</v>
      </c>
      <c r="AH628" s="61" t="str">
        <f t="shared" si="198"/>
        <v>7</v>
      </c>
      <c r="AI628" s="61" t="str">
        <f t="shared" si="199"/>
        <v>7</v>
      </c>
      <c r="AJ628" s="61" t="str">
        <f t="shared" si="200"/>
        <v>7</v>
      </c>
      <c r="AK628" s="62" t="str">
        <f t="shared" si="201"/>
        <v>7</v>
      </c>
      <c r="AL628" s="77">
        <f t="shared" si="202"/>
        <v>3.032186995106593</v>
      </c>
      <c r="AM628" s="78">
        <f t="shared" si="203"/>
        <v>4.6461471272491135</v>
      </c>
      <c r="AN628" s="78">
        <f t="shared" si="204"/>
        <v>3.4027481431966917</v>
      </c>
      <c r="AO628" s="78">
        <f t="shared" si="205"/>
        <v>-2.3629237118064439</v>
      </c>
      <c r="AP628" s="79">
        <f t="shared" si="206"/>
        <v>5.1534914380020487</v>
      </c>
      <c r="AQ628" s="1" t="str">
        <f t="shared" si="207"/>
        <v>Noroeste7</v>
      </c>
      <c r="AR628" s="1" t="str">
        <f t="shared" si="208"/>
        <v>Tucumán7</v>
      </c>
      <c r="AS628" s="1" t="str">
        <f t="shared" si="209"/>
        <v>Pequeñas</v>
      </c>
      <c r="AT628" s="1" t="str">
        <f t="shared" si="210"/>
        <v>Resto Extra Pampeana</v>
      </c>
      <c r="AU628" s="1" t="str">
        <f t="shared" si="211"/>
        <v>Pequeñas</v>
      </c>
    </row>
    <row r="629" spans="1:47" x14ac:dyDescent="0.25">
      <c r="A629" s="5" t="s">
        <v>730</v>
      </c>
      <c r="B629" s="6" t="s">
        <v>731</v>
      </c>
      <c r="C629" s="6" t="s">
        <v>723</v>
      </c>
      <c r="D629" s="3" t="str">
        <f>VLOOKUP(C629,Regiones!B$4:C$27,2)</f>
        <v>Cuyo</v>
      </c>
      <c r="E629" s="16"/>
      <c r="F629" s="16"/>
      <c r="G629" s="16"/>
      <c r="H629" s="16" t="s">
        <v>4</v>
      </c>
      <c r="I629" s="16" t="s">
        <v>203</v>
      </c>
      <c r="J629" s="16" t="s">
        <v>6</v>
      </c>
      <c r="K629" s="58"/>
      <c r="L629" s="4" t="s">
        <v>6</v>
      </c>
      <c r="M629" s="289">
        <v>10</v>
      </c>
      <c r="N629" s="281" t="str">
        <f t="shared" si="192"/>
        <v>F10</v>
      </c>
      <c r="O629" s="282" t="str">
        <f>VLOOKUP(N629,'Adicional - Op 1'!$A$3:$B$79,2)</f>
        <v>F</v>
      </c>
      <c r="P629" s="293" t="str">
        <f t="shared" si="193"/>
        <v>F</v>
      </c>
      <c r="Q629" s="294" t="str">
        <f t="shared" si="194"/>
        <v>F10</v>
      </c>
      <c r="R629" s="282" t="str">
        <f>IF(OR(Q629='Adicional - Op 2'!$A$6,Q629='Adicional - Op 2'!$A$7, Q629='Adicional - Op 2'!$A$8,Q629='Adicional - Op 2'!$A$9,Q629='Adicional - Op 2'!$A$10,Q629='Adicional - Op 2'!$A$11,Q629='Adicional - Op 2'!$A$12,Q629='Adicional - Op 2'!$A$13,Q629='Adicional - Op 2'!$A$14), "A", "")</f>
        <v/>
      </c>
      <c r="S629" s="282" t="str">
        <f>IF(OR(Q629='Adicional - Op 2'!$A$15,Q629='Adicional - Op 2'!$A$16,Q629='Adicional - Op 2'!$A$17,Q629='Adicional - Op 2'!$A$18,Q629='Adicional - Op 2'!$A$19,Q629='Adicional - Op 2'!$A$20,Q629='Adicional - Op 2'!$A$21,Q629='Adicional - Op 2'!$A$22,Q629='Adicional - Op 2'!$A$23,Q629='Adicional - Op 2'!$A$24,Q629='Adicional - Op 2'!$A$25,Q629='Adicional - Op 2'!$A$26,Q629='Adicional - Op 2'!$A$27,Q629='Adicional - Op 2'!$A$28,Q629='Adicional - Op 2'!$A$29,Q629='Adicional - Op 2'!$A$30),"B","")</f>
        <v/>
      </c>
      <c r="T629" s="282" t="str">
        <f>IF(OR(Q629='Adicional - Op 2'!$A$31,Q629='Adicional - Op 2'!$A$32,Q629='Adicional - Op 2'!$A$33,Q629='Adicional - Op 2'!$A$34),"C","")</f>
        <v/>
      </c>
      <c r="U629" s="282" t="str">
        <f>IF(OR(Q629='Adicional - Op 2'!$A$35,Q629='Adicional - Op 2'!$A$36,Q629='Adicional - Op 2'!$A$37),"D","")</f>
        <v/>
      </c>
      <c r="V629" s="282" t="str">
        <f>IF(OR(Q629='Adicional - Op 2'!$A$38,Q629='Adicional - Op 2'!$A$39,Q629='Adicional - Op 2'!$A$40,Q629='Adicional - Op 2'!$A$41,Q629='Adicional - Op 2'!$A$42,Q629='Adicional - Op 2'!$A$43),"E","")</f>
        <v/>
      </c>
      <c r="W629" s="282" t="str">
        <f>IF(OR(Q629='Adicional - Op 2'!$A$44,Q629='Adicional - Op 2'!$A$45),"F","")</f>
        <v>F</v>
      </c>
      <c r="X629" s="295" t="str">
        <f t="shared" si="195"/>
        <v>F</v>
      </c>
      <c r="Y629" s="296" t="str">
        <f>IF(P629=X629, "OK", MAL)</f>
        <v>OK</v>
      </c>
      <c r="Z629" s="73">
        <v>4423</v>
      </c>
      <c r="AA629" s="17">
        <v>3900</v>
      </c>
      <c r="AB629" s="12">
        <v>2928</v>
      </c>
      <c r="AC629" s="12">
        <v>2530</v>
      </c>
      <c r="AD629" s="12">
        <v>1795</v>
      </c>
      <c r="AE629" s="13">
        <v>1293</v>
      </c>
      <c r="AF629" s="70" t="str">
        <f t="shared" si="196"/>
        <v>7</v>
      </c>
      <c r="AG629" s="61" t="str">
        <f t="shared" si="197"/>
        <v>7</v>
      </c>
      <c r="AH629" s="61" t="str">
        <f t="shared" si="198"/>
        <v>7</v>
      </c>
      <c r="AI629" s="61" t="str">
        <f t="shared" si="199"/>
        <v>7</v>
      </c>
      <c r="AJ629" s="61" t="str">
        <f t="shared" si="200"/>
        <v>7</v>
      </c>
      <c r="AK629" s="62" t="str">
        <f t="shared" si="201"/>
        <v>7</v>
      </c>
      <c r="AL629" s="77">
        <f t="shared" si="202"/>
        <v>1.4175783577460044</v>
      </c>
      <c r="AM629" s="78">
        <f t="shared" si="203"/>
        <v>2.7623402749059509</v>
      </c>
      <c r="AN629" s="78">
        <f t="shared" si="204"/>
        <v>1.3931405102633152</v>
      </c>
      <c r="AO629" s="78">
        <f t="shared" si="205"/>
        <v>3.4917204722142712</v>
      </c>
      <c r="AP629" s="79">
        <f t="shared" si="206"/>
        <v>3.3347975142302166</v>
      </c>
      <c r="AQ629" s="1" t="str">
        <f t="shared" si="207"/>
        <v>Cuyo7</v>
      </c>
      <c r="AR629" s="1" t="str">
        <f t="shared" si="208"/>
        <v>San Juan7</v>
      </c>
      <c r="AS629" s="1" t="str">
        <f t="shared" si="209"/>
        <v>Pequeñas</v>
      </c>
      <c r="AT629" s="1" t="str">
        <f t="shared" si="210"/>
        <v>Resto Extra Pampeana</v>
      </c>
      <c r="AU629" s="1" t="str">
        <f t="shared" si="211"/>
        <v>Pequeñas</v>
      </c>
    </row>
    <row r="630" spans="1:47" x14ac:dyDescent="0.25">
      <c r="A630" s="5" t="s">
        <v>1312</v>
      </c>
      <c r="B630" s="6" t="s">
        <v>732</v>
      </c>
      <c r="C630" s="6" t="s">
        <v>723</v>
      </c>
      <c r="D630" s="3" t="str">
        <f>VLOOKUP(C630,Regiones!B$4:C$27,2)</f>
        <v>Cuyo</v>
      </c>
      <c r="E630" s="16"/>
      <c r="F630" s="16"/>
      <c r="G630" s="16"/>
      <c r="H630" s="16" t="s">
        <v>4</v>
      </c>
      <c r="I630" s="16" t="s">
        <v>203</v>
      </c>
      <c r="J630" s="16" t="s">
        <v>21</v>
      </c>
      <c r="K630" s="58"/>
      <c r="L630" s="4" t="s">
        <v>21</v>
      </c>
      <c r="M630" s="289">
        <v>10</v>
      </c>
      <c r="N630" s="281" t="str">
        <f t="shared" si="192"/>
        <v>C10</v>
      </c>
      <c r="O630" s="282" t="str">
        <f>VLOOKUP(N630,'Adicional - Op 1'!$A$3:$B$79,2)</f>
        <v>C</v>
      </c>
      <c r="P630" s="293" t="str">
        <f t="shared" si="193"/>
        <v>C</v>
      </c>
      <c r="Q630" s="294" t="str">
        <f t="shared" si="194"/>
        <v>C10</v>
      </c>
      <c r="R630" s="282" t="str">
        <f>IF(OR(Q630='Adicional - Op 2'!$A$6,Q630='Adicional - Op 2'!$A$7, Q630='Adicional - Op 2'!$A$8,Q630='Adicional - Op 2'!$A$9,Q630='Adicional - Op 2'!$A$10,Q630='Adicional - Op 2'!$A$11,Q630='Adicional - Op 2'!$A$12,Q630='Adicional - Op 2'!$A$13,Q630='Adicional - Op 2'!$A$14), "A", "")</f>
        <v/>
      </c>
      <c r="S630" s="282" t="str">
        <f>IF(OR(Q630='Adicional - Op 2'!$A$15,Q630='Adicional - Op 2'!$A$16,Q630='Adicional - Op 2'!$A$17,Q630='Adicional - Op 2'!$A$18,Q630='Adicional - Op 2'!$A$19,Q630='Adicional - Op 2'!$A$20,Q630='Adicional - Op 2'!$A$21,Q630='Adicional - Op 2'!$A$22,Q630='Adicional - Op 2'!$A$23,Q630='Adicional - Op 2'!$A$24,Q630='Adicional - Op 2'!$A$25,Q630='Adicional - Op 2'!$A$26,Q630='Adicional - Op 2'!$A$27,Q630='Adicional - Op 2'!$A$28,Q630='Adicional - Op 2'!$A$29,Q630='Adicional - Op 2'!$A$30),"B","")</f>
        <v/>
      </c>
      <c r="T630" s="282" t="str">
        <f>IF(OR(Q630='Adicional - Op 2'!$A$31,Q630='Adicional - Op 2'!$A$32,Q630='Adicional - Op 2'!$A$33,Q630='Adicional - Op 2'!$A$34),"C","")</f>
        <v>C</v>
      </c>
      <c r="U630" s="282" t="str">
        <f>IF(OR(Q630='Adicional - Op 2'!$A$35,Q630='Adicional - Op 2'!$A$36,Q630='Adicional - Op 2'!$A$37),"D","")</f>
        <v/>
      </c>
      <c r="V630" s="282" t="str">
        <f>IF(OR(Q630='Adicional - Op 2'!$A$38,Q630='Adicional - Op 2'!$A$39,Q630='Adicional - Op 2'!$A$40,Q630='Adicional - Op 2'!$A$41,Q630='Adicional - Op 2'!$A$42,Q630='Adicional - Op 2'!$A$43),"E","")</f>
        <v/>
      </c>
      <c r="W630" s="282" t="str">
        <f>IF(OR(Q630='Adicional - Op 2'!$A$44,Q630='Adicional - Op 2'!$A$45),"F","")</f>
        <v/>
      </c>
      <c r="X630" s="295" t="str">
        <f t="shared" si="195"/>
        <v>C</v>
      </c>
      <c r="Y630" s="296" t="str">
        <f>IF(P630=X630, "OK", MAL)</f>
        <v>OK</v>
      </c>
      <c r="Z630" s="73">
        <v>4421</v>
      </c>
      <c r="AA630" s="17">
        <v>3720</v>
      </c>
      <c r="AB630" s="12">
        <v>2474</v>
      </c>
      <c r="AC630" s="12">
        <v>2038</v>
      </c>
      <c r="AD630" s="12">
        <v>320</v>
      </c>
      <c r="AE630" s="13" t="s">
        <v>4</v>
      </c>
      <c r="AF630" s="70" t="str">
        <f t="shared" si="196"/>
        <v>7</v>
      </c>
      <c r="AG630" s="61" t="str">
        <f t="shared" si="197"/>
        <v>7</v>
      </c>
      <c r="AH630" s="61" t="str">
        <f t="shared" si="198"/>
        <v>7</v>
      </c>
      <c r="AI630" s="61" t="str">
        <f t="shared" si="199"/>
        <v>7</v>
      </c>
      <c r="AJ630" s="61" t="str">
        <f t="shared" si="200"/>
        <v>7</v>
      </c>
      <c r="AK630" s="62" t="str">
        <f t="shared" si="201"/>
        <v/>
      </c>
      <c r="AL630" s="77">
        <f t="shared" si="202"/>
        <v>1.9498880823792835</v>
      </c>
      <c r="AM630" s="78">
        <f t="shared" si="203"/>
        <v>3.9534031379167702</v>
      </c>
      <c r="AN630" s="78">
        <f t="shared" si="204"/>
        <v>1.8528205566282829</v>
      </c>
      <c r="AO630" s="78">
        <f t="shared" si="205"/>
        <v>20.338728975037991</v>
      </c>
      <c r="AP630" s="79" t="str">
        <f t="shared" si="206"/>
        <v/>
      </c>
      <c r="AQ630" s="1" t="str">
        <f t="shared" si="207"/>
        <v>Cuyo7</v>
      </c>
      <c r="AR630" s="1" t="str">
        <f t="shared" si="208"/>
        <v>San Juan7</v>
      </c>
      <c r="AS630" s="1" t="str">
        <f t="shared" si="209"/>
        <v>Pequeñas</v>
      </c>
      <c r="AT630" s="1" t="str">
        <f t="shared" si="210"/>
        <v>Resto Extra Pampeana</v>
      </c>
      <c r="AU630" s="1" t="str">
        <f t="shared" si="211"/>
        <v>Pequeñas</v>
      </c>
    </row>
    <row r="631" spans="1:47" x14ac:dyDescent="0.25">
      <c r="A631" s="5" t="s">
        <v>454</v>
      </c>
      <c r="B631" s="6" t="s">
        <v>439</v>
      </c>
      <c r="C631" s="6" t="s">
        <v>429</v>
      </c>
      <c r="D631" s="3" t="str">
        <f>VLOOKUP(C631,Regiones!B$4:C$27,2)</f>
        <v>Pampeana</v>
      </c>
      <c r="E631" s="16"/>
      <c r="F631" s="16"/>
      <c r="G631" s="16"/>
      <c r="H631" s="16" t="s">
        <v>4</v>
      </c>
      <c r="I631" s="16" t="s">
        <v>203</v>
      </c>
      <c r="J631" s="16" t="s">
        <v>6</v>
      </c>
      <c r="K631" s="58"/>
      <c r="L631" s="4" t="s">
        <v>6</v>
      </c>
      <c r="M631" s="289">
        <v>10</v>
      </c>
      <c r="N631" s="281" t="str">
        <f t="shared" si="192"/>
        <v>F10</v>
      </c>
      <c r="O631" s="282" t="str">
        <f>VLOOKUP(N631,'Adicional - Op 1'!$A$3:$B$79,2)</f>
        <v>F</v>
      </c>
      <c r="P631" s="293" t="str">
        <f t="shared" si="193"/>
        <v>F</v>
      </c>
      <c r="Q631" s="294" t="str">
        <f t="shared" si="194"/>
        <v>F10</v>
      </c>
      <c r="R631" s="282" t="str">
        <f>IF(OR(Q631='Adicional - Op 2'!$A$6,Q631='Adicional - Op 2'!$A$7, Q631='Adicional - Op 2'!$A$8,Q631='Adicional - Op 2'!$A$9,Q631='Adicional - Op 2'!$A$10,Q631='Adicional - Op 2'!$A$11,Q631='Adicional - Op 2'!$A$12,Q631='Adicional - Op 2'!$A$13,Q631='Adicional - Op 2'!$A$14), "A", "")</f>
        <v/>
      </c>
      <c r="S631" s="282" t="str">
        <f>IF(OR(Q631='Adicional - Op 2'!$A$15,Q631='Adicional - Op 2'!$A$16,Q631='Adicional - Op 2'!$A$17,Q631='Adicional - Op 2'!$A$18,Q631='Adicional - Op 2'!$A$19,Q631='Adicional - Op 2'!$A$20,Q631='Adicional - Op 2'!$A$21,Q631='Adicional - Op 2'!$A$22,Q631='Adicional - Op 2'!$A$23,Q631='Adicional - Op 2'!$A$24,Q631='Adicional - Op 2'!$A$25,Q631='Adicional - Op 2'!$A$26,Q631='Adicional - Op 2'!$A$27,Q631='Adicional - Op 2'!$A$28,Q631='Adicional - Op 2'!$A$29,Q631='Adicional - Op 2'!$A$30),"B","")</f>
        <v/>
      </c>
      <c r="T631" s="282" t="str">
        <f>IF(OR(Q631='Adicional - Op 2'!$A$31,Q631='Adicional - Op 2'!$A$32,Q631='Adicional - Op 2'!$A$33,Q631='Adicional - Op 2'!$A$34),"C","")</f>
        <v/>
      </c>
      <c r="U631" s="282" t="str">
        <f>IF(OR(Q631='Adicional - Op 2'!$A$35,Q631='Adicional - Op 2'!$A$36,Q631='Adicional - Op 2'!$A$37),"D","")</f>
        <v/>
      </c>
      <c r="V631" s="282" t="str">
        <f>IF(OR(Q631='Adicional - Op 2'!$A$38,Q631='Adicional - Op 2'!$A$39,Q631='Adicional - Op 2'!$A$40,Q631='Adicional - Op 2'!$A$41,Q631='Adicional - Op 2'!$A$42,Q631='Adicional - Op 2'!$A$43),"E","")</f>
        <v/>
      </c>
      <c r="W631" s="282" t="str">
        <f>IF(OR(Q631='Adicional - Op 2'!$A$44,Q631='Adicional - Op 2'!$A$45),"F","")</f>
        <v>F</v>
      </c>
      <c r="X631" s="295" t="str">
        <f t="shared" si="195"/>
        <v>F</v>
      </c>
      <c r="Y631" s="296" t="str">
        <f>IF(P631=X631, "OK", MAL)</f>
        <v>OK</v>
      </c>
      <c r="Z631" s="73">
        <v>4364</v>
      </c>
      <c r="AA631" s="17">
        <v>4207</v>
      </c>
      <c r="AB631" s="17">
        <v>3790</v>
      </c>
      <c r="AC631" s="17">
        <v>3316</v>
      </c>
      <c r="AD631" s="17">
        <v>1806</v>
      </c>
      <c r="AE631" s="20">
        <v>1145</v>
      </c>
      <c r="AF631" s="70" t="str">
        <f t="shared" si="196"/>
        <v>7</v>
      </c>
      <c r="AG631" s="61" t="str">
        <f t="shared" si="197"/>
        <v>7</v>
      </c>
      <c r="AH631" s="61" t="str">
        <f t="shared" si="198"/>
        <v>7</v>
      </c>
      <c r="AI631" s="61" t="str">
        <f t="shared" si="199"/>
        <v>7</v>
      </c>
      <c r="AJ631" s="61" t="str">
        <f t="shared" si="200"/>
        <v>7</v>
      </c>
      <c r="AK631" s="62" t="str">
        <f t="shared" si="201"/>
        <v>7</v>
      </c>
      <c r="AL631" s="77">
        <f t="shared" si="202"/>
        <v>0.41067613342313131</v>
      </c>
      <c r="AM631" s="78">
        <f t="shared" si="203"/>
        <v>0.99718034342893103</v>
      </c>
      <c r="AN631" s="78">
        <f t="shared" si="204"/>
        <v>1.2732534536306845</v>
      </c>
      <c r="AO631" s="78">
        <f t="shared" si="205"/>
        <v>6.2648607828739102</v>
      </c>
      <c r="AP631" s="79">
        <f t="shared" si="206"/>
        <v>4.6625293323397328</v>
      </c>
      <c r="AQ631" s="1" t="str">
        <f t="shared" si="207"/>
        <v>Pampeana7</v>
      </c>
      <c r="AR631" s="1" t="str">
        <f t="shared" si="208"/>
        <v>Entre Ríos7</v>
      </c>
      <c r="AS631" s="1" t="str">
        <f t="shared" si="209"/>
        <v>Pequeñas</v>
      </c>
      <c r="AT631" s="1" t="str">
        <f t="shared" si="210"/>
        <v>Pampeana</v>
      </c>
      <c r="AU631" s="1" t="str">
        <f t="shared" si="211"/>
        <v>Pequeñas</v>
      </c>
    </row>
    <row r="632" spans="1:47" x14ac:dyDescent="0.25">
      <c r="A632" s="21" t="s">
        <v>346</v>
      </c>
      <c r="B632" s="18" t="s">
        <v>291</v>
      </c>
      <c r="C632" s="18" t="s">
        <v>276</v>
      </c>
      <c r="D632" s="3" t="str">
        <f>VLOOKUP(C632,Regiones!B$4:C$27,2)</f>
        <v>Centro</v>
      </c>
      <c r="E632" s="19"/>
      <c r="F632" s="19"/>
      <c r="G632" s="19"/>
      <c r="H632" s="19" t="s">
        <v>4</v>
      </c>
      <c r="I632" s="19" t="s">
        <v>203</v>
      </c>
      <c r="J632" s="19" t="s">
        <v>6</v>
      </c>
      <c r="K632" s="58"/>
      <c r="L632" s="52" t="s">
        <v>6</v>
      </c>
      <c r="M632" s="289">
        <v>10</v>
      </c>
      <c r="N632" s="281" t="str">
        <f t="shared" si="192"/>
        <v>F10</v>
      </c>
      <c r="O632" s="282" t="str">
        <f>VLOOKUP(N632,'Adicional - Op 1'!$A$3:$B$79,2)</f>
        <v>F</v>
      </c>
      <c r="P632" s="293" t="str">
        <f t="shared" si="193"/>
        <v>F</v>
      </c>
      <c r="Q632" s="294" t="str">
        <f t="shared" si="194"/>
        <v>F10</v>
      </c>
      <c r="R632" s="282" t="str">
        <f>IF(OR(Q632='Adicional - Op 2'!$A$6,Q632='Adicional - Op 2'!$A$7, Q632='Adicional - Op 2'!$A$8,Q632='Adicional - Op 2'!$A$9,Q632='Adicional - Op 2'!$A$10,Q632='Adicional - Op 2'!$A$11,Q632='Adicional - Op 2'!$A$12,Q632='Adicional - Op 2'!$A$13,Q632='Adicional - Op 2'!$A$14), "A", "")</f>
        <v/>
      </c>
      <c r="S632" s="282" t="str">
        <f>IF(OR(Q632='Adicional - Op 2'!$A$15,Q632='Adicional - Op 2'!$A$16,Q632='Adicional - Op 2'!$A$17,Q632='Adicional - Op 2'!$A$18,Q632='Adicional - Op 2'!$A$19,Q632='Adicional - Op 2'!$A$20,Q632='Adicional - Op 2'!$A$21,Q632='Adicional - Op 2'!$A$22,Q632='Adicional - Op 2'!$A$23,Q632='Adicional - Op 2'!$A$24,Q632='Adicional - Op 2'!$A$25,Q632='Adicional - Op 2'!$A$26,Q632='Adicional - Op 2'!$A$27,Q632='Adicional - Op 2'!$A$28,Q632='Adicional - Op 2'!$A$29,Q632='Adicional - Op 2'!$A$30),"B","")</f>
        <v/>
      </c>
      <c r="T632" s="282" t="str">
        <f>IF(OR(Q632='Adicional - Op 2'!$A$31,Q632='Adicional - Op 2'!$A$32,Q632='Adicional - Op 2'!$A$33,Q632='Adicional - Op 2'!$A$34),"C","")</f>
        <v/>
      </c>
      <c r="U632" s="282" t="str">
        <f>IF(OR(Q632='Adicional - Op 2'!$A$35,Q632='Adicional - Op 2'!$A$36,Q632='Adicional - Op 2'!$A$37),"D","")</f>
        <v/>
      </c>
      <c r="V632" s="282" t="str">
        <f>IF(OR(Q632='Adicional - Op 2'!$A$38,Q632='Adicional - Op 2'!$A$39,Q632='Adicional - Op 2'!$A$40,Q632='Adicional - Op 2'!$A$41,Q632='Adicional - Op 2'!$A$42,Q632='Adicional - Op 2'!$A$43),"E","")</f>
        <v/>
      </c>
      <c r="W632" s="282" t="str">
        <f>IF(OR(Q632='Adicional - Op 2'!$A$44,Q632='Adicional - Op 2'!$A$45),"F","")</f>
        <v>F</v>
      </c>
      <c r="X632" s="295" t="str">
        <f t="shared" si="195"/>
        <v>F</v>
      </c>
      <c r="Y632" s="296" t="str">
        <f>IF(P632=X632, "OK", MAL)</f>
        <v>OK</v>
      </c>
      <c r="Z632" s="73">
        <v>4361</v>
      </c>
      <c r="AA632" s="17">
        <v>4245</v>
      </c>
      <c r="AB632" s="17">
        <v>4126</v>
      </c>
      <c r="AC632" s="17">
        <v>3567</v>
      </c>
      <c r="AD632" s="17">
        <v>3228</v>
      </c>
      <c r="AE632" s="20">
        <v>3603</v>
      </c>
      <c r="AF632" s="70" t="str">
        <f t="shared" si="196"/>
        <v>7</v>
      </c>
      <c r="AG632" s="61" t="str">
        <f t="shared" si="197"/>
        <v>7</v>
      </c>
      <c r="AH632" s="61" t="str">
        <f t="shared" si="198"/>
        <v>7</v>
      </c>
      <c r="AI632" s="61" t="str">
        <f t="shared" si="199"/>
        <v>7</v>
      </c>
      <c r="AJ632" s="61" t="str">
        <f t="shared" si="200"/>
        <v>7</v>
      </c>
      <c r="AK632" s="62" t="str">
        <f t="shared" si="201"/>
        <v>7</v>
      </c>
      <c r="AL632" s="77">
        <f t="shared" si="202"/>
        <v>0.30201632870502398</v>
      </c>
      <c r="AM632" s="78">
        <f t="shared" si="203"/>
        <v>0.27064510067227487</v>
      </c>
      <c r="AN632" s="78">
        <f t="shared" si="204"/>
        <v>1.3881786560155149</v>
      </c>
      <c r="AO632" s="78">
        <f t="shared" si="205"/>
        <v>1.0036244241478416</v>
      </c>
      <c r="AP632" s="79">
        <f t="shared" si="206"/>
        <v>-1.0930234247265791</v>
      </c>
      <c r="AQ632" s="1" t="str">
        <f t="shared" si="207"/>
        <v>Centro7</v>
      </c>
      <c r="AR632" s="1" t="str">
        <f t="shared" si="208"/>
        <v>Córdoba7</v>
      </c>
      <c r="AS632" s="1" t="str">
        <f t="shared" si="209"/>
        <v>Pequeñas</v>
      </c>
      <c r="AT632" s="1" t="str">
        <f t="shared" si="210"/>
        <v>Resto Extra Pampeana</v>
      </c>
      <c r="AU632" s="1" t="str">
        <f t="shared" si="211"/>
        <v>Pequeñas</v>
      </c>
    </row>
    <row r="633" spans="1:47" x14ac:dyDescent="0.25">
      <c r="A633" s="5" t="s">
        <v>592</v>
      </c>
      <c r="B633" s="6" t="s">
        <v>584</v>
      </c>
      <c r="C633" s="6" t="s">
        <v>582</v>
      </c>
      <c r="D633" s="3" t="str">
        <f>VLOOKUP(C633,Regiones!B$4:C$27,2)</f>
        <v>Cuyo</v>
      </c>
      <c r="E633" s="16"/>
      <c r="F633" s="16"/>
      <c r="G633" s="16"/>
      <c r="H633" s="16" t="s">
        <v>4</v>
      </c>
      <c r="I633" s="16" t="s">
        <v>203</v>
      </c>
      <c r="J633" s="16" t="s">
        <v>6</v>
      </c>
      <c r="K633" s="58"/>
      <c r="L633" s="4" t="s">
        <v>6</v>
      </c>
      <c r="M633" s="289">
        <v>10</v>
      </c>
      <c r="N633" s="281" t="str">
        <f t="shared" si="192"/>
        <v>F10</v>
      </c>
      <c r="O633" s="282" t="str">
        <f>VLOOKUP(N633,'Adicional - Op 1'!$A$3:$B$79,2)</f>
        <v>F</v>
      </c>
      <c r="P633" s="293" t="str">
        <f t="shared" si="193"/>
        <v>F</v>
      </c>
      <c r="Q633" s="294" t="str">
        <f t="shared" si="194"/>
        <v>F10</v>
      </c>
      <c r="R633" s="282" t="str">
        <f>IF(OR(Q633='Adicional - Op 2'!$A$6,Q633='Adicional - Op 2'!$A$7, Q633='Adicional - Op 2'!$A$8,Q633='Adicional - Op 2'!$A$9,Q633='Adicional - Op 2'!$A$10,Q633='Adicional - Op 2'!$A$11,Q633='Adicional - Op 2'!$A$12,Q633='Adicional - Op 2'!$A$13,Q633='Adicional - Op 2'!$A$14), "A", "")</f>
        <v/>
      </c>
      <c r="S633" s="282" t="str">
        <f>IF(OR(Q633='Adicional - Op 2'!$A$15,Q633='Adicional - Op 2'!$A$16,Q633='Adicional - Op 2'!$A$17,Q633='Adicional - Op 2'!$A$18,Q633='Adicional - Op 2'!$A$19,Q633='Adicional - Op 2'!$A$20,Q633='Adicional - Op 2'!$A$21,Q633='Adicional - Op 2'!$A$22,Q633='Adicional - Op 2'!$A$23,Q633='Adicional - Op 2'!$A$24,Q633='Adicional - Op 2'!$A$25,Q633='Adicional - Op 2'!$A$26,Q633='Adicional - Op 2'!$A$27,Q633='Adicional - Op 2'!$A$28,Q633='Adicional - Op 2'!$A$29,Q633='Adicional - Op 2'!$A$30),"B","")</f>
        <v/>
      </c>
      <c r="T633" s="282" t="str">
        <f>IF(OR(Q633='Adicional - Op 2'!$A$31,Q633='Adicional - Op 2'!$A$32,Q633='Adicional - Op 2'!$A$33,Q633='Adicional - Op 2'!$A$34),"C","")</f>
        <v/>
      </c>
      <c r="U633" s="282" t="str">
        <f>IF(OR(Q633='Adicional - Op 2'!$A$35,Q633='Adicional - Op 2'!$A$36,Q633='Adicional - Op 2'!$A$37),"D","")</f>
        <v/>
      </c>
      <c r="V633" s="282" t="str">
        <f>IF(OR(Q633='Adicional - Op 2'!$A$38,Q633='Adicional - Op 2'!$A$39,Q633='Adicional - Op 2'!$A$40,Q633='Adicional - Op 2'!$A$41,Q633='Adicional - Op 2'!$A$42,Q633='Adicional - Op 2'!$A$43),"E","")</f>
        <v/>
      </c>
      <c r="W633" s="282" t="str">
        <f>IF(OR(Q633='Adicional - Op 2'!$A$44,Q633='Adicional - Op 2'!$A$45),"F","")</f>
        <v>F</v>
      </c>
      <c r="X633" s="295" t="str">
        <f t="shared" si="195"/>
        <v>F</v>
      </c>
      <c r="Y633" s="296" t="str">
        <f>IF(P633=X633, "OK", MAL)</f>
        <v>OK</v>
      </c>
      <c r="Z633" s="73">
        <v>4358</v>
      </c>
      <c r="AA633" s="17">
        <v>3482</v>
      </c>
      <c r="AB633" s="17">
        <v>2514</v>
      </c>
      <c r="AC633" s="17">
        <v>1488</v>
      </c>
      <c r="AD633" s="17">
        <v>465</v>
      </c>
      <c r="AE633" s="20">
        <v>1126</v>
      </c>
      <c r="AF633" s="70" t="str">
        <f t="shared" si="196"/>
        <v>7</v>
      </c>
      <c r="AG633" s="61" t="str">
        <f t="shared" si="197"/>
        <v>7</v>
      </c>
      <c r="AH633" s="61" t="str">
        <f t="shared" si="198"/>
        <v>7</v>
      </c>
      <c r="AI633" s="61" t="str">
        <f t="shared" si="199"/>
        <v>7</v>
      </c>
      <c r="AJ633" s="61" t="str">
        <f t="shared" si="200"/>
        <v>7</v>
      </c>
      <c r="AK633" s="62" t="str">
        <f t="shared" si="201"/>
        <v>7</v>
      </c>
      <c r="AL633" s="77">
        <f t="shared" si="202"/>
        <v>2.5419078890575659</v>
      </c>
      <c r="AM633" s="78">
        <f t="shared" si="203"/>
        <v>3.1447434849843816</v>
      </c>
      <c r="AN633" s="78">
        <f t="shared" si="204"/>
        <v>5.0916966651248066</v>
      </c>
      <c r="AO633" s="78">
        <f t="shared" si="205"/>
        <v>12.334976252293417</v>
      </c>
      <c r="AP633" s="79">
        <f t="shared" si="206"/>
        <v>-8.4640999434261364</v>
      </c>
      <c r="AQ633" s="1" t="str">
        <f t="shared" si="207"/>
        <v>Cuyo7</v>
      </c>
      <c r="AR633" s="1" t="str">
        <f t="shared" si="208"/>
        <v>Mendoza7</v>
      </c>
      <c r="AS633" s="1" t="str">
        <f t="shared" si="209"/>
        <v>Pequeñas</v>
      </c>
      <c r="AT633" s="1" t="str">
        <f t="shared" si="210"/>
        <v>Resto Extra Pampeana</v>
      </c>
      <c r="AU633" s="1" t="str">
        <f t="shared" si="211"/>
        <v>Pequeñas</v>
      </c>
    </row>
    <row r="634" spans="1:47" x14ac:dyDescent="0.25">
      <c r="A634" s="60" t="s">
        <v>242</v>
      </c>
      <c r="B634" s="9" t="s">
        <v>243</v>
      </c>
      <c r="C634" s="9" t="s">
        <v>199</v>
      </c>
      <c r="D634" s="3" t="str">
        <f>VLOOKUP(C634,Regiones!B$4:C$27,2)</f>
        <v>Noreste</v>
      </c>
      <c r="E634" s="10"/>
      <c r="F634" s="10"/>
      <c r="G634" s="10"/>
      <c r="H634" s="10" t="s">
        <v>4</v>
      </c>
      <c r="I634" s="10" t="s">
        <v>203</v>
      </c>
      <c r="J634" s="10" t="s">
        <v>6</v>
      </c>
      <c r="K634" s="58"/>
      <c r="L634" s="11" t="s">
        <v>6</v>
      </c>
      <c r="M634" s="289">
        <v>10</v>
      </c>
      <c r="N634" s="281" t="str">
        <f t="shared" si="192"/>
        <v>F10</v>
      </c>
      <c r="O634" s="282" t="str">
        <f>VLOOKUP(N634,'Adicional - Op 1'!$A$3:$B$79,2)</f>
        <v>F</v>
      </c>
      <c r="P634" s="293" t="str">
        <f t="shared" si="193"/>
        <v>F</v>
      </c>
      <c r="Q634" s="294" t="str">
        <f t="shared" si="194"/>
        <v>F10</v>
      </c>
      <c r="R634" s="282" t="str">
        <f>IF(OR(Q634='Adicional - Op 2'!$A$6,Q634='Adicional - Op 2'!$A$7, Q634='Adicional - Op 2'!$A$8,Q634='Adicional - Op 2'!$A$9,Q634='Adicional - Op 2'!$A$10,Q634='Adicional - Op 2'!$A$11,Q634='Adicional - Op 2'!$A$12,Q634='Adicional - Op 2'!$A$13,Q634='Adicional - Op 2'!$A$14), "A", "")</f>
        <v/>
      </c>
      <c r="S634" s="282" t="str">
        <f>IF(OR(Q634='Adicional - Op 2'!$A$15,Q634='Adicional - Op 2'!$A$16,Q634='Adicional - Op 2'!$A$17,Q634='Adicional - Op 2'!$A$18,Q634='Adicional - Op 2'!$A$19,Q634='Adicional - Op 2'!$A$20,Q634='Adicional - Op 2'!$A$21,Q634='Adicional - Op 2'!$A$22,Q634='Adicional - Op 2'!$A$23,Q634='Adicional - Op 2'!$A$24,Q634='Adicional - Op 2'!$A$25,Q634='Adicional - Op 2'!$A$26,Q634='Adicional - Op 2'!$A$27,Q634='Adicional - Op 2'!$A$28,Q634='Adicional - Op 2'!$A$29,Q634='Adicional - Op 2'!$A$30),"B","")</f>
        <v/>
      </c>
      <c r="T634" s="282" t="str">
        <f>IF(OR(Q634='Adicional - Op 2'!$A$31,Q634='Adicional - Op 2'!$A$32,Q634='Adicional - Op 2'!$A$33,Q634='Adicional - Op 2'!$A$34),"C","")</f>
        <v/>
      </c>
      <c r="U634" s="282" t="str">
        <f>IF(OR(Q634='Adicional - Op 2'!$A$35,Q634='Adicional - Op 2'!$A$36,Q634='Adicional - Op 2'!$A$37),"D","")</f>
        <v/>
      </c>
      <c r="V634" s="282" t="str">
        <f>IF(OR(Q634='Adicional - Op 2'!$A$38,Q634='Adicional - Op 2'!$A$39,Q634='Adicional - Op 2'!$A$40,Q634='Adicional - Op 2'!$A$41,Q634='Adicional - Op 2'!$A$42,Q634='Adicional - Op 2'!$A$43),"E","")</f>
        <v/>
      </c>
      <c r="W634" s="282" t="str">
        <f>IF(OR(Q634='Adicional - Op 2'!$A$44,Q634='Adicional - Op 2'!$A$45),"F","")</f>
        <v>F</v>
      </c>
      <c r="X634" s="295" t="str">
        <f t="shared" si="195"/>
        <v>F</v>
      </c>
      <c r="Y634" s="296" t="str">
        <f>IF(P634=X634, "OK", MAL)</f>
        <v>OK</v>
      </c>
      <c r="Z634" s="74">
        <v>4322</v>
      </c>
      <c r="AA634" s="12">
        <v>3812</v>
      </c>
      <c r="AB634" s="12">
        <v>2460</v>
      </c>
      <c r="AC634" s="12">
        <v>1773</v>
      </c>
      <c r="AD634" s="12">
        <v>1286</v>
      </c>
      <c r="AE634" s="13">
        <v>1462</v>
      </c>
      <c r="AF634" s="70" t="str">
        <f t="shared" si="196"/>
        <v>7</v>
      </c>
      <c r="AG634" s="61" t="str">
        <f t="shared" si="197"/>
        <v>7</v>
      </c>
      <c r="AH634" s="61" t="str">
        <f t="shared" si="198"/>
        <v>7</v>
      </c>
      <c r="AI634" s="61" t="str">
        <f t="shared" si="199"/>
        <v>7</v>
      </c>
      <c r="AJ634" s="61" t="str">
        <f t="shared" si="200"/>
        <v>7</v>
      </c>
      <c r="AK634" s="62" t="str">
        <f t="shared" si="201"/>
        <v>7</v>
      </c>
      <c r="AL634" s="77">
        <f t="shared" si="202"/>
        <v>1.4144318132269682</v>
      </c>
      <c r="AM634" s="78">
        <f t="shared" si="203"/>
        <v>4.2513142133188158</v>
      </c>
      <c r="AN634" s="78">
        <f t="shared" si="204"/>
        <v>3.149803835352742</v>
      </c>
      <c r="AO634" s="78">
        <f t="shared" si="205"/>
        <v>3.2634847393626072</v>
      </c>
      <c r="AP634" s="79">
        <f t="shared" si="206"/>
        <v>-1.2744959815070553</v>
      </c>
      <c r="AQ634" s="1" t="str">
        <f t="shared" si="207"/>
        <v>Noreste7</v>
      </c>
      <c r="AR634" s="1" t="str">
        <f t="shared" si="208"/>
        <v>Chaco7</v>
      </c>
      <c r="AS634" s="1" t="str">
        <f t="shared" si="209"/>
        <v>Pequeñas</v>
      </c>
      <c r="AT634" s="1" t="str">
        <f t="shared" si="210"/>
        <v>Resto Extra Pampeana</v>
      </c>
      <c r="AU634" s="1" t="str">
        <f t="shared" si="211"/>
        <v>Pequeñas</v>
      </c>
    </row>
    <row r="635" spans="1:47" x14ac:dyDescent="0.25">
      <c r="A635" s="5" t="s">
        <v>161</v>
      </c>
      <c r="B635" s="6" t="s">
        <v>161</v>
      </c>
      <c r="C635" s="6" t="s">
        <v>36</v>
      </c>
      <c r="D635" s="3" t="str">
        <f>VLOOKUP(C635,Regiones!B$4:C$27,2)</f>
        <v>Pampeana</v>
      </c>
      <c r="E635" s="16"/>
      <c r="F635" s="16"/>
      <c r="G635" s="16"/>
      <c r="H635" s="16" t="s">
        <v>20</v>
      </c>
      <c r="I635" s="16" t="s">
        <v>203</v>
      </c>
      <c r="J635" s="16" t="e">
        <v>#REF!</v>
      </c>
      <c r="K635" s="58"/>
      <c r="L635" s="4" t="s">
        <v>281</v>
      </c>
      <c r="M635" s="289">
        <v>10</v>
      </c>
      <c r="N635" s="281" t="str">
        <f t="shared" si="192"/>
        <v>B10</v>
      </c>
      <c r="O635" s="282" t="str">
        <f>VLOOKUP(N635,'Adicional - Op 1'!$A$3:$B$79,2)</f>
        <v>B</v>
      </c>
      <c r="P635" s="293" t="str">
        <f t="shared" si="193"/>
        <v>B</v>
      </c>
      <c r="Q635" s="294" t="str">
        <f t="shared" si="194"/>
        <v>B10</v>
      </c>
      <c r="R635" s="282" t="str">
        <f>IF(OR(Q635='Adicional - Op 2'!$A$6,Q635='Adicional - Op 2'!$A$7, Q635='Adicional - Op 2'!$A$8,Q635='Adicional - Op 2'!$A$9,Q635='Adicional - Op 2'!$A$10,Q635='Adicional - Op 2'!$A$11,Q635='Adicional - Op 2'!$A$12,Q635='Adicional - Op 2'!$A$13,Q635='Adicional - Op 2'!$A$14), "A", "")</f>
        <v/>
      </c>
      <c r="S635" s="282" t="str">
        <f>IF(OR(Q635='Adicional - Op 2'!$A$15,Q635='Adicional - Op 2'!$A$16,Q635='Adicional - Op 2'!$A$17,Q635='Adicional - Op 2'!$A$18,Q635='Adicional - Op 2'!$A$19,Q635='Adicional - Op 2'!$A$20,Q635='Adicional - Op 2'!$A$21,Q635='Adicional - Op 2'!$A$22,Q635='Adicional - Op 2'!$A$23,Q635='Adicional - Op 2'!$A$24,Q635='Adicional - Op 2'!$A$25,Q635='Adicional - Op 2'!$A$26,Q635='Adicional - Op 2'!$A$27,Q635='Adicional - Op 2'!$A$28,Q635='Adicional - Op 2'!$A$29,Q635='Adicional - Op 2'!$A$30),"B","")</f>
        <v>B</v>
      </c>
      <c r="T635" s="282" t="str">
        <f>IF(OR(Q635='Adicional - Op 2'!$A$31,Q635='Adicional - Op 2'!$A$32,Q635='Adicional - Op 2'!$A$33,Q635='Adicional - Op 2'!$A$34),"C","")</f>
        <v/>
      </c>
      <c r="U635" s="282" t="str">
        <f>IF(OR(Q635='Adicional - Op 2'!$A$35,Q635='Adicional - Op 2'!$A$36,Q635='Adicional - Op 2'!$A$37),"D","")</f>
        <v/>
      </c>
      <c r="V635" s="282" t="str">
        <f>IF(OR(Q635='Adicional - Op 2'!$A$38,Q635='Adicional - Op 2'!$A$39,Q635='Adicional - Op 2'!$A$40,Q635='Adicional - Op 2'!$A$41,Q635='Adicional - Op 2'!$A$42,Q635='Adicional - Op 2'!$A$43),"E","")</f>
        <v/>
      </c>
      <c r="W635" s="282" t="str">
        <f>IF(OR(Q635='Adicional - Op 2'!$A$44,Q635='Adicional - Op 2'!$A$45),"F","")</f>
        <v/>
      </c>
      <c r="X635" s="295" t="str">
        <f t="shared" si="195"/>
        <v>B</v>
      </c>
      <c r="Y635" s="296" t="str">
        <f>IF(P635=X635, "OK", MAL)</f>
        <v>OK</v>
      </c>
      <c r="Z635" s="73">
        <v>4321</v>
      </c>
      <c r="AA635" s="17">
        <v>3973</v>
      </c>
      <c r="AB635" s="17">
        <v>3539</v>
      </c>
      <c r="AC635" s="17">
        <v>3220</v>
      </c>
      <c r="AD635" s="17">
        <v>2855</v>
      </c>
      <c r="AE635" s="20">
        <v>2658</v>
      </c>
      <c r="AF635" s="70" t="str">
        <f t="shared" si="196"/>
        <v>7</v>
      </c>
      <c r="AG635" s="61" t="str">
        <f t="shared" si="197"/>
        <v>7</v>
      </c>
      <c r="AH635" s="61" t="str">
        <f t="shared" si="198"/>
        <v>7</v>
      </c>
      <c r="AI635" s="61" t="str">
        <f t="shared" si="199"/>
        <v>7</v>
      </c>
      <c r="AJ635" s="61" t="str">
        <f t="shared" si="200"/>
        <v>7</v>
      </c>
      <c r="AK635" s="62" t="str">
        <f t="shared" si="201"/>
        <v>7</v>
      </c>
      <c r="AL635" s="77">
        <f t="shared" si="202"/>
        <v>0.94363448686951934</v>
      </c>
      <c r="AM635" s="78">
        <f t="shared" si="203"/>
        <v>1.105661626531611</v>
      </c>
      <c r="AN635" s="78">
        <f t="shared" si="204"/>
        <v>0.89854740326476457</v>
      </c>
      <c r="AO635" s="78">
        <f t="shared" si="205"/>
        <v>1.2103614652899364</v>
      </c>
      <c r="AP635" s="79">
        <f t="shared" si="206"/>
        <v>0.71754090425352479</v>
      </c>
      <c r="AQ635" s="1" t="str">
        <f t="shared" si="207"/>
        <v>Pampeana7</v>
      </c>
      <c r="AR635" s="1" t="str">
        <f t="shared" si="208"/>
        <v>Buenos Aires7</v>
      </c>
      <c r="AS635" s="1" t="str">
        <f t="shared" si="209"/>
        <v>Pequeñas</v>
      </c>
      <c r="AT635" s="1" t="str">
        <f t="shared" si="210"/>
        <v>Pampeana</v>
      </c>
      <c r="AU635" s="1" t="str">
        <f t="shared" si="211"/>
        <v>Pequeñas</v>
      </c>
    </row>
    <row r="636" spans="1:47" x14ac:dyDescent="0.25">
      <c r="A636" s="5" t="s">
        <v>1239</v>
      </c>
      <c r="B636" s="6" t="s">
        <v>463</v>
      </c>
      <c r="C636" s="6" t="s">
        <v>461</v>
      </c>
      <c r="D636" s="3" t="str">
        <f>VLOOKUP(C636,Regiones!B$4:C$27,2)</f>
        <v>Noreste</v>
      </c>
      <c r="E636" s="16"/>
      <c r="F636" s="16"/>
      <c r="G636" s="16"/>
      <c r="H636" s="16" t="s">
        <v>4</v>
      </c>
      <c r="I636" s="16" t="s">
        <v>203</v>
      </c>
      <c r="J636" s="16" t="s">
        <v>281</v>
      </c>
      <c r="K636" s="58"/>
      <c r="L636" s="4" t="s">
        <v>281</v>
      </c>
      <c r="M636" s="289">
        <v>10</v>
      </c>
      <c r="N636" s="281" t="str">
        <f t="shared" si="192"/>
        <v>B10</v>
      </c>
      <c r="O636" s="282" t="str">
        <f>VLOOKUP(N636,'Adicional - Op 1'!$A$3:$B$79,2)</f>
        <v>B</v>
      </c>
      <c r="P636" s="293" t="str">
        <f t="shared" si="193"/>
        <v>B</v>
      </c>
      <c r="Q636" s="294" t="str">
        <f t="shared" si="194"/>
        <v>B10</v>
      </c>
      <c r="R636" s="282" t="str">
        <f>IF(OR(Q636='Adicional - Op 2'!$A$6,Q636='Adicional - Op 2'!$A$7, Q636='Adicional - Op 2'!$A$8,Q636='Adicional - Op 2'!$A$9,Q636='Adicional - Op 2'!$A$10,Q636='Adicional - Op 2'!$A$11,Q636='Adicional - Op 2'!$A$12,Q636='Adicional - Op 2'!$A$13,Q636='Adicional - Op 2'!$A$14), "A", "")</f>
        <v/>
      </c>
      <c r="S636" s="282" t="str">
        <f>IF(OR(Q636='Adicional - Op 2'!$A$15,Q636='Adicional - Op 2'!$A$16,Q636='Adicional - Op 2'!$A$17,Q636='Adicional - Op 2'!$A$18,Q636='Adicional - Op 2'!$A$19,Q636='Adicional - Op 2'!$A$20,Q636='Adicional - Op 2'!$A$21,Q636='Adicional - Op 2'!$A$22,Q636='Adicional - Op 2'!$A$23,Q636='Adicional - Op 2'!$A$24,Q636='Adicional - Op 2'!$A$25,Q636='Adicional - Op 2'!$A$26,Q636='Adicional - Op 2'!$A$27,Q636='Adicional - Op 2'!$A$28,Q636='Adicional - Op 2'!$A$29,Q636='Adicional - Op 2'!$A$30),"B","")</f>
        <v>B</v>
      </c>
      <c r="T636" s="282" t="str">
        <f>IF(OR(Q636='Adicional - Op 2'!$A$31,Q636='Adicional - Op 2'!$A$32,Q636='Adicional - Op 2'!$A$33,Q636='Adicional - Op 2'!$A$34),"C","")</f>
        <v/>
      </c>
      <c r="U636" s="282" t="str">
        <f>IF(OR(Q636='Adicional - Op 2'!$A$35,Q636='Adicional - Op 2'!$A$36,Q636='Adicional - Op 2'!$A$37),"D","")</f>
        <v/>
      </c>
      <c r="V636" s="282" t="str">
        <f>IF(OR(Q636='Adicional - Op 2'!$A$38,Q636='Adicional - Op 2'!$A$39,Q636='Adicional - Op 2'!$A$40,Q636='Adicional - Op 2'!$A$41,Q636='Adicional - Op 2'!$A$42,Q636='Adicional - Op 2'!$A$43),"E","")</f>
        <v/>
      </c>
      <c r="W636" s="282" t="str">
        <f>IF(OR(Q636='Adicional - Op 2'!$A$44,Q636='Adicional - Op 2'!$A$45),"F","")</f>
        <v/>
      </c>
      <c r="X636" s="295" t="str">
        <f t="shared" si="195"/>
        <v>B</v>
      </c>
      <c r="Y636" s="296" t="str">
        <f>IF(P636=X636, "OK", MAL)</f>
        <v>OK</v>
      </c>
      <c r="Z636" s="73">
        <v>4304</v>
      </c>
      <c r="AA636" s="17">
        <v>3566</v>
      </c>
      <c r="AB636" s="17">
        <v>2813</v>
      </c>
      <c r="AC636" s="17">
        <v>1019</v>
      </c>
      <c r="AD636" s="17" t="s">
        <v>4</v>
      </c>
      <c r="AE636" s="20">
        <v>1677</v>
      </c>
      <c r="AF636" s="70" t="str">
        <f t="shared" si="196"/>
        <v>7</v>
      </c>
      <c r="AG636" s="61" t="str">
        <f t="shared" si="197"/>
        <v>7</v>
      </c>
      <c r="AH636" s="61" t="str">
        <f t="shared" si="198"/>
        <v>7</v>
      </c>
      <c r="AI636" s="61" t="str">
        <f t="shared" si="199"/>
        <v>7</v>
      </c>
      <c r="AJ636" s="61" t="str">
        <f t="shared" si="200"/>
        <v/>
      </c>
      <c r="AK636" s="62" t="str">
        <f t="shared" si="201"/>
        <v>7</v>
      </c>
      <c r="AL636" s="77">
        <f t="shared" si="202"/>
        <v>2.1263210162539146</v>
      </c>
      <c r="AM636" s="78">
        <f t="shared" si="203"/>
        <v>2.2802963798507143</v>
      </c>
      <c r="AN636" s="78">
        <f t="shared" si="204"/>
        <v>10.093313270233013</v>
      </c>
      <c r="AO636" s="78" t="str">
        <f t="shared" si="205"/>
        <v/>
      </c>
      <c r="AP636" s="79" t="str">
        <f t="shared" si="206"/>
        <v/>
      </c>
      <c r="AQ636" s="1" t="str">
        <f t="shared" si="207"/>
        <v>Noreste7</v>
      </c>
      <c r="AR636" s="1" t="str">
        <f t="shared" si="208"/>
        <v>Formosa7</v>
      </c>
      <c r="AS636" s="1" t="str">
        <f t="shared" si="209"/>
        <v>Pequeñas</v>
      </c>
      <c r="AT636" s="1" t="str">
        <f t="shared" si="210"/>
        <v>Resto Extra Pampeana</v>
      </c>
      <c r="AU636" s="1" t="str">
        <f t="shared" si="211"/>
        <v>Pequeñas</v>
      </c>
    </row>
    <row r="637" spans="1:47" x14ac:dyDescent="0.25">
      <c r="A637" s="5" t="s">
        <v>499</v>
      </c>
      <c r="B637" s="6" t="s">
        <v>500</v>
      </c>
      <c r="C637" s="6" t="s">
        <v>486</v>
      </c>
      <c r="D637" s="3" t="str">
        <f>VLOOKUP(C637,Regiones!B$4:C$27,2)</f>
        <v>Noroeste</v>
      </c>
      <c r="E637" s="16"/>
      <c r="F637" s="16"/>
      <c r="G637" s="16"/>
      <c r="H637" s="16" t="s">
        <v>4</v>
      </c>
      <c r="I637" s="16" t="s">
        <v>203</v>
      </c>
      <c r="J637" s="16" t="s">
        <v>6</v>
      </c>
      <c r="K637" s="58"/>
      <c r="L637" s="4" t="s">
        <v>6</v>
      </c>
      <c r="M637" s="289">
        <v>10</v>
      </c>
      <c r="N637" s="281" t="str">
        <f t="shared" si="192"/>
        <v>F10</v>
      </c>
      <c r="O637" s="282" t="str">
        <f>VLOOKUP(N637,'Adicional - Op 1'!$A$3:$B$79,2)</f>
        <v>F</v>
      </c>
      <c r="P637" s="293" t="str">
        <f t="shared" si="193"/>
        <v>F</v>
      </c>
      <c r="Q637" s="294" t="str">
        <f t="shared" si="194"/>
        <v>F10</v>
      </c>
      <c r="R637" s="282" t="str">
        <f>IF(OR(Q637='Adicional - Op 2'!$A$6,Q637='Adicional - Op 2'!$A$7, Q637='Adicional - Op 2'!$A$8,Q637='Adicional - Op 2'!$A$9,Q637='Adicional - Op 2'!$A$10,Q637='Adicional - Op 2'!$A$11,Q637='Adicional - Op 2'!$A$12,Q637='Adicional - Op 2'!$A$13,Q637='Adicional - Op 2'!$A$14), "A", "")</f>
        <v/>
      </c>
      <c r="S637" s="282" t="str">
        <f>IF(OR(Q637='Adicional - Op 2'!$A$15,Q637='Adicional - Op 2'!$A$16,Q637='Adicional - Op 2'!$A$17,Q637='Adicional - Op 2'!$A$18,Q637='Adicional - Op 2'!$A$19,Q637='Adicional - Op 2'!$A$20,Q637='Adicional - Op 2'!$A$21,Q637='Adicional - Op 2'!$A$22,Q637='Adicional - Op 2'!$A$23,Q637='Adicional - Op 2'!$A$24,Q637='Adicional - Op 2'!$A$25,Q637='Adicional - Op 2'!$A$26,Q637='Adicional - Op 2'!$A$27,Q637='Adicional - Op 2'!$A$28,Q637='Adicional - Op 2'!$A$29,Q637='Adicional - Op 2'!$A$30),"B","")</f>
        <v/>
      </c>
      <c r="T637" s="282" t="str">
        <f>IF(OR(Q637='Adicional - Op 2'!$A$31,Q637='Adicional - Op 2'!$A$32,Q637='Adicional - Op 2'!$A$33,Q637='Adicional - Op 2'!$A$34),"C","")</f>
        <v/>
      </c>
      <c r="U637" s="282" t="str">
        <f>IF(OR(Q637='Adicional - Op 2'!$A$35,Q637='Adicional - Op 2'!$A$36,Q637='Adicional - Op 2'!$A$37),"D","")</f>
        <v/>
      </c>
      <c r="V637" s="282" t="str">
        <f>IF(OR(Q637='Adicional - Op 2'!$A$38,Q637='Adicional - Op 2'!$A$39,Q637='Adicional - Op 2'!$A$40,Q637='Adicional - Op 2'!$A$41,Q637='Adicional - Op 2'!$A$42,Q637='Adicional - Op 2'!$A$43),"E","")</f>
        <v/>
      </c>
      <c r="W637" s="282" t="str">
        <f>IF(OR(Q637='Adicional - Op 2'!$A$44,Q637='Adicional - Op 2'!$A$45),"F","")</f>
        <v>F</v>
      </c>
      <c r="X637" s="295" t="str">
        <f t="shared" si="195"/>
        <v>F</v>
      </c>
      <c r="Y637" s="296" t="str">
        <f>IF(P637=X637, "OK", MAL)</f>
        <v>OK</v>
      </c>
      <c r="Z637" s="73">
        <v>4298</v>
      </c>
      <c r="AA637" s="17">
        <v>3607</v>
      </c>
      <c r="AB637" s="17">
        <v>2316</v>
      </c>
      <c r="AC637" s="17">
        <v>2192</v>
      </c>
      <c r="AD637" s="17">
        <v>111</v>
      </c>
      <c r="AE637" s="20">
        <v>1535</v>
      </c>
      <c r="AF637" s="70" t="str">
        <f t="shared" si="196"/>
        <v>7</v>
      </c>
      <c r="AG637" s="61" t="str">
        <f t="shared" si="197"/>
        <v>7</v>
      </c>
      <c r="AH637" s="61" t="str">
        <f t="shared" si="198"/>
        <v>7</v>
      </c>
      <c r="AI637" s="61" t="str">
        <f t="shared" si="199"/>
        <v>7</v>
      </c>
      <c r="AJ637" s="61" t="str">
        <f t="shared" si="200"/>
        <v>7</v>
      </c>
      <c r="AK637" s="62" t="str">
        <f t="shared" si="201"/>
        <v>7</v>
      </c>
      <c r="AL637" s="77">
        <f t="shared" si="202"/>
        <v>1.9798975789433535</v>
      </c>
      <c r="AM637" s="78">
        <f t="shared" si="203"/>
        <v>4.301293551044437</v>
      </c>
      <c r="AN637" s="78">
        <f t="shared" si="204"/>
        <v>0.52245085984830142</v>
      </c>
      <c r="AO637" s="78">
        <f t="shared" si="205"/>
        <v>34.757131276539972</v>
      </c>
      <c r="AP637" s="79">
        <f t="shared" si="206"/>
        <v>-23.100864073875044</v>
      </c>
      <c r="AQ637" s="1" t="str">
        <f t="shared" si="207"/>
        <v>Noroeste7</v>
      </c>
      <c r="AR637" s="1" t="str">
        <f t="shared" si="208"/>
        <v>Jujuy7</v>
      </c>
      <c r="AS637" s="1" t="str">
        <f t="shared" si="209"/>
        <v>Pequeñas</v>
      </c>
      <c r="AT637" s="1" t="str">
        <f t="shared" si="210"/>
        <v>Resto Extra Pampeana</v>
      </c>
      <c r="AU637" s="1" t="str">
        <f t="shared" si="211"/>
        <v>Pequeñas</v>
      </c>
    </row>
    <row r="638" spans="1:47" x14ac:dyDescent="0.25">
      <c r="A638" s="60" t="s">
        <v>833</v>
      </c>
      <c r="B638" s="9" t="s">
        <v>772</v>
      </c>
      <c r="C638" s="9" t="s">
        <v>767</v>
      </c>
      <c r="D638" s="3" t="str">
        <f>VLOOKUP(C638,Regiones!B$4:C$27,2)</f>
        <v>Pampeana</v>
      </c>
      <c r="E638" s="10"/>
      <c r="F638" s="10"/>
      <c r="G638" s="10"/>
      <c r="H638" s="10" t="s">
        <v>4</v>
      </c>
      <c r="I638" s="10" t="s">
        <v>203</v>
      </c>
      <c r="J638" s="10" t="s">
        <v>6</v>
      </c>
      <c r="K638" s="58"/>
      <c r="L638" s="11" t="s">
        <v>6</v>
      </c>
      <c r="M638" s="289">
        <v>10</v>
      </c>
      <c r="N638" s="281" t="str">
        <f t="shared" si="192"/>
        <v>F10</v>
      </c>
      <c r="O638" s="282" t="str">
        <f>VLOOKUP(N638,'Adicional - Op 1'!$A$3:$B$79,2)</f>
        <v>F</v>
      </c>
      <c r="P638" s="293" t="str">
        <f t="shared" si="193"/>
        <v>F</v>
      </c>
      <c r="Q638" s="294" t="str">
        <f t="shared" si="194"/>
        <v>F10</v>
      </c>
      <c r="R638" s="282" t="str">
        <f>IF(OR(Q638='Adicional - Op 2'!$A$6,Q638='Adicional - Op 2'!$A$7, Q638='Adicional - Op 2'!$A$8,Q638='Adicional - Op 2'!$A$9,Q638='Adicional - Op 2'!$A$10,Q638='Adicional - Op 2'!$A$11,Q638='Adicional - Op 2'!$A$12,Q638='Adicional - Op 2'!$A$13,Q638='Adicional - Op 2'!$A$14), "A", "")</f>
        <v/>
      </c>
      <c r="S638" s="282" t="str">
        <f>IF(OR(Q638='Adicional - Op 2'!$A$15,Q638='Adicional - Op 2'!$A$16,Q638='Adicional - Op 2'!$A$17,Q638='Adicional - Op 2'!$A$18,Q638='Adicional - Op 2'!$A$19,Q638='Adicional - Op 2'!$A$20,Q638='Adicional - Op 2'!$A$21,Q638='Adicional - Op 2'!$A$22,Q638='Adicional - Op 2'!$A$23,Q638='Adicional - Op 2'!$A$24,Q638='Adicional - Op 2'!$A$25,Q638='Adicional - Op 2'!$A$26,Q638='Adicional - Op 2'!$A$27,Q638='Adicional - Op 2'!$A$28,Q638='Adicional - Op 2'!$A$29,Q638='Adicional - Op 2'!$A$30),"B","")</f>
        <v/>
      </c>
      <c r="T638" s="282" t="str">
        <f>IF(OR(Q638='Adicional - Op 2'!$A$31,Q638='Adicional - Op 2'!$A$32,Q638='Adicional - Op 2'!$A$33,Q638='Adicional - Op 2'!$A$34),"C","")</f>
        <v/>
      </c>
      <c r="U638" s="282" t="str">
        <f>IF(OR(Q638='Adicional - Op 2'!$A$35,Q638='Adicional - Op 2'!$A$36,Q638='Adicional - Op 2'!$A$37),"D","")</f>
        <v/>
      </c>
      <c r="V638" s="282" t="str">
        <f>IF(OR(Q638='Adicional - Op 2'!$A$38,Q638='Adicional - Op 2'!$A$39,Q638='Adicional - Op 2'!$A$40,Q638='Adicional - Op 2'!$A$41,Q638='Adicional - Op 2'!$A$42,Q638='Adicional - Op 2'!$A$43),"E","")</f>
        <v/>
      </c>
      <c r="W638" s="282" t="str">
        <f>IF(OR(Q638='Adicional - Op 2'!$A$44,Q638='Adicional - Op 2'!$A$45),"F","")</f>
        <v>F</v>
      </c>
      <c r="X638" s="295" t="str">
        <f t="shared" si="195"/>
        <v>F</v>
      </c>
      <c r="Y638" s="296" t="str">
        <f>IF(P638=X638, "OK", MAL)</f>
        <v>OK</v>
      </c>
      <c r="Z638" s="74">
        <v>4291</v>
      </c>
      <c r="AA638" s="12">
        <v>3754</v>
      </c>
      <c r="AB638" s="12">
        <v>3371</v>
      </c>
      <c r="AC638" s="12">
        <v>3038</v>
      </c>
      <c r="AD638" s="12">
        <v>3109</v>
      </c>
      <c r="AE638" s="13">
        <v>2524</v>
      </c>
      <c r="AF638" s="70" t="str">
        <f t="shared" si="196"/>
        <v>7</v>
      </c>
      <c r="AG638" s="61" t="str">
        <f t="shared" si="197"/>
        <v>7</v>
      </c>
      <c r="AH638" s="61" t="str">
        <f t="shared" si="198"/>
        <v>7</v>
      </c>
      <c r="AI638" s="61" t="str">
        <f t="shared" si="199"/>
        <v>7</v>
      </c>
      <c r="AJ638" s="61" t="str">
        <f t="shared" si="200"/>
        <v>7</v>
      </c>
      <c r="AK638" s="62" t="str">
        <f t="shared" si="201"/>
        <v>7</v>
      </c>
      <c r="AL638" s="77">
        <f t="shared" si="202"/>
        <v>1.5067404614334317</v>
      </c>
      <c r="AM638" s="78">
        <f t="shared" si="203"/>
        <v>1.0281823679701854</v>
      </c>
      <c r="AN638" s="78">
        <f t="shared" si="204"/>
        <v>0.98981001834912852</v>
      </c>
      <c r="AO638" s="78">
        <f t="shared" si="205"/>
        <v>-0.23075062950459543</v>
      </c>
      <c r="AP638" s="79">
        <f t="shared" si="206"/>
        <v>2.1064406159851083</v>
      </c>
      <c r="AQ638" s="1" t="str">
        <f t="shared" si="207"/>
        <v>Pampeana7</v>
      </c>
      <c r="AR638" s="1" t="str">
        <f t="shared" si="208"/>
        <v>Santa Fe7</v>
      </c>
      <c r="AS638" s="1" t="str">
        <f t="shared" si="209"/>
        <v>Pequeñas</v>
      </c>
      <c r="AT638" s="1" t="str">
        <f t="shared" si="210"/>
        <v>Pampeana</v>
      </c>
      <c r="AU638" s="1" t="str">
        <f t="shared" si="211"/>
        <v>Pequeñas</v>
      </c>
    </row>
    <row r="639" spans="1:47" x14ac:dyDescent="0.25">
      <c r="A639" s="60" t="s">
        <v>244</v>
      </c>
      <c r="B639" s="9" t="s">
        <v>216</v>
      </c>
      <c r="C639" s="9" t="s">
        <v>199</v>
      </c>
      <c r="D639" s="3" t="str">
        <f>VLOOKUP(C639,Regiones!B$4:C$27,2)</f>
        <v>Noreste</v>
      </c>
      <c r="E639" s="10"/>
      <c r="F639" s="10"/>
      <c r="G639" s="10"/>
      <c r="H639" s="10" t="s">
        <v>20</v>
      </c>
      <c r="I639" s="10" t="s">
        <v>203</v>
      </c>
      <c r="J639" s="10" t="s">
        <v>4</v>
      </c>
      <c r="K639" s="58"/>
      <c r="L639" s="11" t="s">
        <v>6</v>
      </c>
      <c r="M639" s="289">
        <v>10</v>
      </c>
      <c r="N639" s="281" t="str">
        <f t="shared" si="192"/>
        <v>F10</v>
      </c>
      <c r="O639" s="282" t="str">
        <f>VLOOKUP(N639,'Adicional - Op 1'!$A$3:$B$79,2)</f>
        <v>F</v>
      </c>
      <c r="P639" s="293" t="str">
        <f t="shared" si="193"/>
        <v>F</v>
      </c>
      <c r="Q639" s="294" t="str">
        <f t="shared" si="194"/>
        <v>F10</v>
      </c>
      <c r="R639" s="282" t="str">
        <f>IF(OR(Q639='Adicional - Op 2'!$A$6,Q639='Adicional - Op 2'!$A$7, Q639='Adicional - Op 2'!$A$8,Q639='Adicional - Op 2'!$A$9,Q639='Adicional - Op 2'!$A$10,Q639='Adicional - Op 2'!$A$11,Q639='Adicional - Op 2'!$A$12,Q639='Adicional - Op 2'!$A$13,Q639='Adicional - Op 2'!$A$14), "A", "")</f>
        <v/>
      </c>
      <c r="S639" s="282" t="str">
        <f>IF(OR(Q639='Adicional - Op 2'!$A$15,Q639='Adicional - Op 2'!$A$16,Q639='Adicional - Op 2'!$A$17,Q639='Adicional - Op 2'!$A$18,Q639='Adicional - Op 2'!$A$19,Q639='Adicional - Op 2'!$A$20,Q639='Adicional - Op 2'!$A$21,Q639='Adicional - Op 2'!$A$22,Q639='Adicional - Op 2'!$A$23,Q639='Adicional - Op 2'!$A$24,Q639='Adicional - Op 2'!$A$25,Q639='Adicional - Op 2'!$A$26,Q639='Adicional - Op 2'!$A$27,Q639='Adicional - Op 2'!$A$28,Q639='Adicional - Op 2'!$A$29,Q639='Adicional - Op 2'!$A$30),"B","")</f>
        <v/>
      </c>
      <c r="T639" s="282" t="str">
        <f>IF(OR(Q639='Adicional - Op 2'!$A$31,Q639='Adicional - Op 2'!$A$32,Q639='Adicional - Op 2'!$A$33,Q639='Adicional - Op 2'!$A$34),"C","")</f>
        <v/>
      </c>
      <c r="U639" s="282" t="str">
        <f>IF(OR(Q639='Adicional - Op 2'!$A$35,Q639='Adicional - Op 2'!$A$36,Q639='Adicional - Op 2'!$A$37),"D","")</f>
        <v/>
      </c>
      <c r="V639" s="282" t="str">
        <f>IF(OR(Q639='Adicional - Op 2'!$A$38,Q639='Adicional - Op 2'!$A$39,Q639='Adicional - Op 2'!$A$40,Q639='Adicional - Op 2'!$A$41,Q639='Adicional - Op 2'!$A$42,Q639='Adicional - Op 2'!$A$43),"E","")</f>
        <v/>
      </c>
      <c r="W639" s="282" t="str">
        <f>IF(OR(Q639='Adicional - Op 2'!$A$44,Q639='Adicional - Op 2'!$A$45),"F","")</f>
        <v>F</v>
      </c>
      <c r="X639" s="295" t="str">
        <f t="shared" si="195"/>
        <v>F</v>
      </c>
      <c r="Y639" s="296" t="str">
        <f>IF(P639=X639, "OK", MAL)</f>
        <v>OK</v>
      </c>
      <c r="Z639" s="74">
        <v>4284</v>
      </c>
      <c r="AA639" s="12">
        <v>3253</v>
      </c>
      <c r="AB639" s="12">
        <v>931</v>
      </c>
      <c r="AC639" s="12">
        <v>439</v>
      </c>
      <c r="AD639" s="12">
        <v>609</v>
      </c>
      <c r="AE639" s="13">
        <v>757</v>
      </c>
      <c r="AF639" s="70" t="str">
        <f t="shared" si="196"/>
        <v>7</v>
      </c>
      <c r="AG639" s="61" t="str">
        <f t="shared" si="197"/>
        <v>7</v>
      </c>
      <c r="AH639" s="61" t="str">
        <f t="shared" si="198"/>
        <v>7</v>
      </c>
      <c r="AI639" s="61" t="str">
        <f t="shared" si="199"/>
        <v>7</v>
      </c>
      <c r="AJ639" s="61" t="str">
        <f t="shared" si="200"/>
        <v>7</v>
      </c>
      <c r="AK639" s="62" t="str">
        <f t="shared" si="201"/>
        <v>7</v>
      </c>
      <c r="AL639" s="77">
        <f t="shared" si="202"/>
        <v>3.1274325399629315</v>
      </c>
      <c r="AM639" s="78">
        <f t="shared" si="203"/>
        <v>12.628358611308776</v>
      </c>
      <c r="AN639" s="78">
        <f t="shared" si="204"/>
        <v>7.3784561093518333</v>
      </c>
      <c r="AO639" s="78">
        <f t="shared" si="205"/>
        <v>-3.2201994477654474</v>
      </c>
      <c r="AP639" s="79">
        <f t="shared" si="206"/>
        <v>-2.1519576092583059</v>
      </c>
      <c r="AQ639" s="1" t="str">
        <f t="shared" si="207"/>
        <v>Noreste7</v>
      </c>
      <c r="AR639" s="1" t="str">
        <f t="shared" si="208"/>
        <v>Chaco7</v>
      </c>
      <c r="AS639" s="1" t="str">
        <f t="shared" si="209"/>
        <v>Pequeñas</v>
      </c>
      <c r="AT639" s="1" t="str">
        <f t="shared" si="210"/>
        <v>Resto Extra Pampeana</v>
      </c>
      <c r="AU639" s="1" t="str">
        <f t="shared" si="211"/>
        <v>Pequeñas</v>
      </c>
    </row>
    <row r="640" spans="1:47" x14ac:dyDescent="0.25">
      <c r="A640" s="5" t="s">
        <v>1370</v>
      </c>
      <c r="B640" s="6" t="s">
        <v>589</v>
      </c>
      <c r="C640" s="6" t="s">
        <v>582</v>
      </c>
      <c r="D640" s="3" t="str">
        <f>VLOOKUP(C640,Regiones!B$4:C$27,2)</f>
        <v>Cuyo</v>
      </c>
      <c r="E640" s="16"/>
      <c r="F640" s="16"/>
      <c r="G640" s="16"/>
      <c r="H640" s="16" t="s">
        <v>20</v>
      </c>
      <c r="I640" s="16" t="s">
        <v>203</v>
      </c>
      <c r="J640" s="16" t="s">
        <v>4</v>
      </c>
      <c r="K640" s="58"/>
      <c r="L640" s="4" t="s">
        <v>3</v>
      </c>
      <c r="M640" s="289">
        <v>10</v>
      </c>
      <c r="N640" s="281" t="str">
        <f t="shared" si="192"/>
        <v>E10</v>
      </c>
      <c r="O640" s="282" t="str">
        <f>VLOOKUP(N640,'Adicional - Op 1'!$A$3:$B$79,2)</f>
        <v>E</v>
      </c>
      <c r="P640" s="293" t="str">
        <f t="shared" si="193"/>
        <v>E</v>
      </c>
      <c r="Q640" s="294" t="str">
        <f t="shared" si="194"/>
        <v>E10</v>
      </c>
      <c r="R640" s="282" t="str">
        <f>IF(OR(Q640='Adicional - Op 2'!$A$6,Q640='Adicional - Op 2'!$A$7, Q640='Adicional - Op 2'!$A$8,Q640='Adicional - Op 2'!$A$9,Q640='Adicional - Op 2'!$A$10,Q640='Adicional - Op 2'!$A$11,Q640='Adicional - Op 2'!$A$12,Q640='Adicional - Op 2'!$A$13,Q640='Adicional - Op 2'!$A$14), "A", "")</f>
        <v/>
      </c>
      <c r="S640" s="282" t="str">
        <f>IF(OR(Q640='Adicional - Op 2'!$A$15,Q640='Adicional - Op 2'!$A$16,Q640='Adicional - Op 2'!$A$17,Q640='Adicional - Op 2'!$A$18,Q640='Adicional - Op 2'!$A$19,Q640='Adicional - Op 2'!$A$20,Q640='Adicional - Op 2'!$A$21,Q640='Adicional - Op 2'!$A$22,Q640='Adicional - Op 2'!$A$23,Q640='Adicional - Op 2'!$A$24,Q640='Adicional - Op 2'!$A$25,Q640='Adicional - Op 2'!$A$26,Q640='Adicional - Op 2'!$A$27,Q640='Adicional - Op 2'!$A$28,Q640='Adicional - Op 2'!$A$29,Q640='Adicional - Op 2'!$A$30),"B","")</f>
        <v/>
      </c>
      <c r="T640" s="282" t="str">
        <f>IF(OR(Q640='Adicional - Op 2'!$A$31,Q640='Adicional - Op 2'!$A$32,Q640='Adicional - Op 2'!$A$33,Q640='Adicional - Op 2'!$A$34),"C","")</f>
        <v/>
      </c>
      <c r="U640" s="282" t="str">
        <f>IF(OR(Q640='Adicional - Op 2'!$A$35,Q640='Adicional - Op 2'!$A$36,Q640='Adicional - Op 2'!$A$37),"D","")</f>
        <v/>
      </c>
      <c r="V640" s="282" t="str">
        <f>IF(OR(Q640='Adicional - Op 2'!$A$38,Q640='Adicional - Op 2'!$A$39,Q640='Adicional - Op 2'!$A$40,Q640='Adicional - Op 2'!$A$41,Q640='Adicional - Op 2'!$A$42,Q640='Adicional - Op 2'!$A$43),"E","")</f>
        <v>E</v>
      </c>
      <c r="W640" s="282" t="str">
        <f>IF(OR(Q640='Adicional - Op 2'!$A$44,Q640='Adicional - Op 2'!$A$45),"F","")</f>
        <v/>
      </c>
      <c r="X640" s="295" t="str">
        <f t="shared" si="195"/>
        <v>E</v>
      </c>
      <c r="Y640" s="296" t="str">
        <f>IF(P640=X640, "OK", MAL)</f>
        <v>OK</v>
      </c>
      <c r="Z640" s="73">
        <v>4271</v>
      </c>
      <c r="AA640" s="17">
        <v>3229</v>
      </c>
      <c r="AB640" s="17">
        <v>1136</v>
      </c>
      <c r="AC640" s="17">
        <v>594</v>
      </c>
      <c r="AD640" s="17" t="s">
        <v>4</v>
      </c>
      <c r="AE640" s="20" t="s">
        <v>4</v>
      </c>
      <c r="AF640" s="70" t="str">
        <f t="shared" si="196"/>
        <v>7</v>
      </c>
      <c r="AG640" s="61" t="str">
        <f t="shared" si="197"/>
        <v>7</v>
      </c>
      <c r="AH640" s="61" t="str">
        <f t="shared" si="198"/>
        <v>7</v>
      </c>
      <c r="AI640" s="61" t="str">
        <f t="shared" si="199"/>
        <v>7</v>
      </c>
      <c r="AJ640" s="61" t="str">
        <f t="shared" si="200"/>
        <v/>
      </c>
      <c r="AK640" s="62" t="str">
        <f t="shared" si="201"/>
        <v/>
      </c>
      <c r="AL640" s="77">
        <f t="shared" si="202"/>
        <v>3.1778088057343195</v>
      </c>
      <c r="AM640" s="78">
        <f t="shared" si="203"/>
        <v>10.440000169861932</v>
      </c>
      <c r="AN640" s="78">
        <f t="shared" si="204"/>
        <v>6.3324690457545101</v>
      </c>
      <c r="AO640" s="78" t="str">
        <f t="shared" si="205"/>
        <v/>
      </c>
      <c r="AP640" s="79" t="str">
        <f t="shared" si="206"/>
        <v/>
      </c>
      <c r="AQ640" s="1" t="str">
        <f t="shared" si="207"/>
        <v>Cuyo7</v>
      </c>
      <c r="AR640" s="1" t="str">
        <f t="shared" si="208"/>
        <v>Mendoza7</v>
      </c>
      <c r="AS640" s="1" t="str">
        <f t="shared" si="209"/>
        <v>Pequeñas</v>
      </c>
      <c r="AT640" s="1" t="str">
        <f t="shared" si="210"/>
        <v>Resto Extra Pampeana</v>
      </c>
      <c r="AU640" s="1" t="str">
        <f t="shared" si="211"/>
        <v>Pequeñas</v>
      </c>
    </row>
    <row r="641" spans="1:47" x14ac:dyDescent="0.25">
      <c r="A641" s="60" t="s">
        <v>556</v>
      </c>
      <c r="B641" s="9" t="s">
        <v>772</v>
      </c>
      <c r="C641" s="9" t="s">
        <v>767</v>
      </c>
      <c r="D641" s="3" t="str">
        <f>VLOOKUP(C641,Regiones!B$4:C$27,2)</f>
        <v>Pampeana</v>
      </c>
      <c r="E641" s="10"/>
      <c r="F641" s="10"/>
      <c r="G641" s="10"/>
      <c r="H641" s="10" t="s">
        <v>4</v>
      </c>
      <c r="I641" s="10" t="s">
        <v>203</v>
      </c>
      <c r="J641" s="10" t="s">
        <v>6</v>
      </c>
      <c r="K641" s="58"/>
      <c r="L641" s="11" t="s">
        <v>6</v>
      </c>
      <c r="M641" s="289">
        <v>10</v>
      </c>
      <c r="N641" s="281" t="str">
        <f t="shared" si="192"/>
        <v>F10</v>
      </c>
      <c r="O641" s="282" t="str">
        <f>VLOOKUP(N641,'Adicional - Op 1'!$A$3:$B$79,2)</f>
        <v>F</v>
      </c>
      <c r="P641" s="293" t="str">
        <f t="shared" si="193"/>
        <v>F</v>
      </c>
      <c r="Q641" s="294" t="str">
        <f t="shared" si="194"/>
        <v>F10</v>
      </c>
      <c r="R641" s="282" t="str">
        <f>IF(OR(Q641='Adicional - Op 2'!$A$6,Q641='Adicional - Op 2'!$A$7, Q641='Adicional - Op 2'!$A$8,Q641='Adicional - Op 2'!$A$9,Q641='Adicional - Op 2'!$A$10,Q641='Adicional - Op 2'!$A$11,Q641='Adicional - Op 2'!$A$12,Q641='Adicional - Op 2'!$A$13,Q641='Adicional - Op 2'!$A$14), "A", "")</f>
        <v/>
      </c>
      <c r="S641" s="282" t="str">
        <f>IF(OR(Q641='Adicional - Op 2'!$A$15,Q641='Adicional - Op 2'!$A$16,Q641='Adicional - Op 2'!$A$17,Q641='Adicional - Op 2'!$A$18,Q641='Adicional - Op 2'!$A$19,Q641='Adicional - Op 2'!$A$20,Q641='Adicional - Op 2'!$A$21,Q641='Adicional - Op 2'!$A$22,Q641='Adicional - Op 2'!$A$23,Q641='Adicional - Op 2'!$A$24,Q641='Adicional - Op 2'!$A$25,Q641='Adicional - Op 2'!$A$26,Q641='Adicional - Op 2'!$A$27,Q641='Adicional - Op 2'!$A$28,Q641='Adicional - Op 2'!$A$29,Q641='Adicional - Op 2'!$A$30),"B","")</f>
        <v/>
      </c>
      <c r="T641" s="282" t="str">
        <f>IF(OR(Q641='Adicional - Op 2'!$A$31,Q641='Adicional - Op 2'!$A$32,Q641='Adicional - Op 2'!$A$33,Q641='Adicional - Op 2'!$A$34),"C","")</f>
        <v/>
      </c>
      <c r="U641" s="282" t="str">
        <f>IF(OR(Q641='Adicional - Op 2'!$A$35,Q641='Adicional - Op 2'!$A$36,Q641='Adicional - Op 2'!$A$37),"D","")</f>
        <v/>
      </c>
      <c r="V641" s="282" t="str">
        <f>IF(OR(Q641='Adicional - Op 2'!$A$38,Q641='Adicional - Op 2'!$A$39,Q641='Adicional - Op 2'!$A$40,Q641='Adicional - Op 2'!$A$41,Q641='Adicional - Op 2'!$A$42,Q641='Adicional - Op 2'!$A$43),"E","")</f>
        <v/>
      </c>
      <c r="W641" s="282" t="str">
        <f>IF(OR(Q641='Adicional - Op 2'!$A$44,Q641='Adicional - Op 2'!$A$45),"F","")</f>
        <v>F</v>
      </c>
      <c r="X641" s="295" t="str">
        <f t="shared" si="195"/>
        <v>F</v>
      </c>
      <c r="Y641" s="296" t="str">
        <f>IF(P641=X641, "OK", MAL)</f>
        <v>OK</v>
      </c>
      <c r="Z641" s="74">
        <v>4266</v>
      </c>
      <c r="AA641" s="12">
        <v>4424</v>
      </c>
      <c r="AB641" s="12">
        <v>4230</v>
      </c>
      <c r="AC641" s="12">
        <v>3470</v>
      </c>
      <c r="AD641" s="12">
        <v>2818</v>
      </c>
      <c r="AE641" s="13">
        <v>2523</v>
      </c>
      <c r="AF641" s="70" t="str">
        <f t="shared" si="196"/>
        <v>7</v>
      </c>
      <c r="AG641" s="61" t="str">
        <f t="shared" si="197"/>
        <v>7</v>
      </c>
      <c r="AH641" s="61" t="str">
        <f t="shared" si="198"/>
        <v>7</v>
      </c>
      <c r="AI641" s="61" t="str">
        <f t="shared" si="199"/>
        <v>7</v>
      </c>
      <c r="AJ641" s="61" t="str">
        <f t="shared" si="200"/>
        <v>7</v>
      </c>
      <c r="AK641" s="62" t="str">
        <f t="shared" si="201"/>
        <v>7</v>
      </c>
      <c r="AL641" s="77">
        <f t="shared" si="202"/>
        <v>-0.40597061684519187</v>
      </c>
      <c r="AM641" s="78">
        <f t="shared" si="203"/>
        <v>0.42716709918732765</v>
      </c>
      <c r="AN641" s="78">
        <f t="shared" si="204"/>
        <v>1.8931458567662238</v>
      </c>
      <c r="AO641" s="78">
        <f t="shared" si="205"/>
        <v>2.1030813089531768</v>
      </c>
      <c r="AP641" s="79">
        <f t="shared" si="206"/>
        <v>1.1119238652227987</v>
      </c>
      <c r="AQ641" s="1" t="str">
        <f t="shared" si="207"/>
        <v>Pampeana7</v>
      </c>
      <c r="AR641" s="1" t="str">
        <f t="shared" si="208"/>
        <v>Santa Fe7</v>
      </c>
      <c r="AS641" s="1" t="str">
        <f t="shared" si="209"/>
        <v>Pequeñas</v>
      </c>
      <c r="AT641" s="1" t="str">
        <f t="shared" si="210"/>
        <v>Pampeana</v>
      </c>
      <c r="AU641" s="1" t="str">
        <f t="shared" si="211"/>
        <v>Pequeñas</v>
      </c>
    </row>
    <row r="642" spans="1:47" x14ac:dyDescent="0.25">
      <c r="A642" s="5" t="s">
        <v>162</v>
      </c>
      <c r="B642" s="6" t="s">
        <v>37</v>
      </c>
      <c r="C642" s="6" t="s">
        <v>36</v>
      </c>
      <c r="D642" s="3" t="str">
        <f>VLOOKUP(C642,Regiones!B$4:C$27,2)</f>
        <v>Pampeana</v>
      </c>
      <c r="E642" s="16" t="s">
        <v>2</v>
      </c>
      <c r="F642" s="16" t="s">
        <v>1042</v>
      </c>
      <c r="G642" s="16" t="s">
        <v>20</v>
      </c>
      <c r="H642" s="16"/>
      <c r="I642" s="16"/>
      <c r="J642" s="16"/>
      <c r="K642" s="58"/>
      <c r="L642" s="54" t="s">
        <v>943</v>
      </c>
      <c r="M642" s="288">
        <v>4</v>
      </c>
      <c r="N642" s="281" t="str">
        <f t="shared" ref="N642:N705" si="212">CONCATENATE(L642,M642)</f>
        <v>N4</v>
      </c>
      <c r="O642" s="282" t="str">
        <f>VLOOKUP(N642,'Adicional - Op 1'!$A$3:$B$79,2)</f>
        <v>E</v>
      </c>
      <c r="P642" s="293" t="str">
        <f t="shared" ref="P642:P705" si="213">IF(O642=0, "", O642)</f>
        <v>E</v>
      </c>
      <c r="Q642" s="294" t="str">
        <f t="shared" ref="Q642:Q705" si="214">CONCATENATE(L642,M642)</f>
        <v>N4</v>
      </c>
      <c r="R642" s="282" t="str">
        <f>IF(OR(Q642='Adicional - Op 2'!$A$6,Q642='Adicional - Op 2'!$A$7, Q642='Adicional - Op 2'!$A$8,Q642='Adicional - Op 2'!$A$9,Q642='Adicional - Op 2'!$A$10,Q642='Adicional - Op 2'!$A$11,Q642='Adicional - Op 2'!$A$12,Q642='Adicional - Op 2'!$A$13,Q642='Adicional - Op 2'!$A$14), "A", "")</f>
        <v/>
      </c>
      <c r="S642" s="282" t="str">
        <f>IF(OR(Q642='Adicional - Op 2'!$A$15,Q642='Adicional - Op 2'!$A$16,Q642='Adicional - Op 2'!$A$17,Q642='Adicional - Op 2'!$A$18,Q642='Adicional - Op 2'!$A$19,Q642='Adicional - Op 2'!$A$20,Q642='Adicional - Op 2'!$A$21,Q642='Adicional - Op 2'!$A$22,Q642='Adicional - Op 2'!$A$23,Q642='Adicional - Op 2'!$A$24,Q642='Adicional - Op 2'!$A$25,Q642='Adicional - Op 2'!$A$26,Q642='Adicional - Op 2'!$A$27,Q642='Adicional - Op 2'!$A$28,Q642='Adicional - Op 2'!$A$29,Q642='Adicional - Op 2'!$A$30),"B","")</f>
        <v/>
      </c>
      <c r="T642" s="282" t="str">
        <f>IF(OR(Q642='Adicional - Op 2'!$A$31,Q642='Adicional - Op 2'!$A$32,Q642='Adicional - Op 2'!$A$33,Q642='Adicional - Op 2'!$A$34),"C","")</f>
        <v/>
      </c>
      <c r="U642" s="282" t="str">
        <f>IF(OR(Q642='Adicional - Op 2'!$A$35,Q642='Adicional - Op 2'!$A$36,Q642='Adicional - Op 2'!$A$37),"D","")</f>
        <v/>
      </c>
      <c r="V642" s="282" t="str">
        <f>IF(OR(Q642='Adicional - Op 2'!$A$38,Q642='Adicional - Op 2'!$A$39,Q642='Adicional - Op 2'!$A$40,Q642='Adicional - Op 2'!$A$41,Q642='Adicional - Op 2'!$A$42,Q642='Adicional - Op 2'!$A$43),"E","")</f>
        <v>E</v>
      </c>
      <c r="W642" s="282" t="str">
        <f>IF(OR(Q642='Adicional - Op 2'!$A$44,Q642='Adicional - Op 2'!$A$45),"F","")</f>
        <v/>
      </c>
      <c r="X642" s="295" t="str">
        <f t="shared" ref="X642:X705" si="215">CONCATENATE(R642,S642,T642,U642,V642,W642)</f>
        <v>E</v>
      </c>
      <c r="Y642" s="296" t="str">
        <f>IF(P642=X642, "OK", MAL)</f>
        <v>OK</v>
      </c>
      <c r="Z642" s="73">
        <v>4249</v>
      </c>
      <c r="AA642" s="17">
        <v>2556</v>
      </c>
      <c r="AB642" s="17">
        <v>1612</v>
      </c>
      <c r="AC642" s="17">
        <v>154</v>
      </c>
      <c r="AD642" s="17"/>
      <c r="AE642" s="20"/>
      <c r="AF642" s="70" t="str">
        <f t="shared" si="196"/>
        <v>7</v>
      </c>
      <c r="AG642" s="61" t="str">
        <f t="shared" si="197"/>
        <v>7</v>
      </c>
      <c r="AH642" s="61" t="str">
        <f t="shared" si="198"/>
        <v>7</v>
      </c>
      <c r="AI642" s="61" t="str">
        <f t="shared" si="199"/>
        <v>7</v>
      </c>
      <c r="AJ642" s="61" t="str">
        <f t="shared" si="200"/>
        <v/>
      </c>
      <c r="AK642" s="62" t="str">
        <f t="shared" si="201"/>
        <v/>
      </c>
      <c r="AL642" s="77">
        <f t="shared" si="202"/>
        <v>5.8497157088058831</v>
      </c>
      <c r="AM642" s="78">
        <f t="shared" si="203"/>
        <v>4.4792436913821216</v>
      </c>
      <c r="AN642" s="78">
        <f t="shared" si="204"/>
        <v>24.903948129851987</v>
      </c>
      <c r="AO642" s="78" t="str">
        <f t="shared" si="205"/>
        <v/>
      </c>
      <c r="AP642" s="79" t="str">
        <f t="shared" si="206"/>
        <v/>
      </c>
      <c r="AQ642" s="1" t="str">
        <f t="shared" si="207"/>
        <v>Pampeana7</v>
      </c>
      <c r="AR642" s="1" t="str">
        <f t="shared" si="208"/>
        <v>Buenos Aires7</v>
      </c>
      <c r="AS642" s="1" t="str">
        <f t="shared" si="209"/>
        <v>Pequeñas</v>
      </c>
      <c r="AT642" s="1" t="str">
        <f t="shared" si="210"/>
        <v>Pampeana</v>
      </c>
      <c r="AU642" s="1" t="str">
        <f t="shared" si="211"/>
        <v>Pequeñas</v>
      </c>
    </row>
    <row r="643" spans="1:47" x14ac:dyDescent="0.25">
      <c r="A643" s="60" t="s">
        <v>834</v>
      </c>
      <c r="B643" s="9" t="s">
        <v>739</v>
      </c>
      <c r="C643" s="9" t="s">
        <v>767</v>
      </c>
      <c r="D643" s="3" t="str">
        <f>VLOOKUP(C643,Regiones!B$4:C$27,2)</f>
        <v>Pampeana</v>
      </c>
      <c r="E643" s="10"/>
      <c r="F643" s="10"/>
      <c r="G643" s="10"/>
      <c r="H643" s="10" t="s">
        <v>4</v>
      </c>
      <c r="I643" s="10" t="s">
        <v>203</v>
      </c>
      <c r="J643" s="10" t="s">
        <v>6</v>
      </c>
      <c r="K643" s="58"/>
      <c r="L643" s="11" t="s">
        <v>6</v>
      </c>
      <c r="M643" s="289">
        <v>10</v>
      </c>
      <c r="N643" s="281" t="str">
        <f t="shared" si="212"/>
        <v>F10</v>
      </c>
      <c r="O643" s="282" t="str">
        <f>VLOOKUP(N643,'Adicional - Op 1'!$A$3:$B$79,2)</f>
        <v>F</v>
      </c>
      <c r="P643" s="293" t="str">
        <f t="shared" si="213"/>
        <v>F</v>
      </c>
      <c r="Q643" s="294" t="str">
        <f t="shared" si="214"/>
        <v>F10</v>
      </c>
      <c r="R643" s="282" t="str">
        <f>IF(OR(Q643='Adicional - Op 2'!$A$6,Q643='Adicional - Op 2'!$A$7, Q643='Adicional - Op 2'!$A$8,Q643='Adicional - Op 2'!$A$9,Q643='Adicional - Op 2'!$A$10,Q643='Adicional - Op 2'!$A$11,Q643='Adicional - Op 2'!$A$12,Q643='Adicional - Op 2'!$A$13,Q643='Adicional - Op 2'!$A$14), "A", "")</f>
        <v/>
      </c>
      <c r="S643" s="282" t="str">
        <f>IF(OR(Q643='Adicional - Op 2'!$A$15,Q643='Adicional - Op 2'!$A$16,Q643='Adicional - Op 2'!$A$17,Q643='Adicional - Op 2'!$A$18,Q643='Adicional - Op 2'!$A$19,Q643='Adicional - Op 2'!$A$20,Q643='Adicional - Op 2'!$A$21,Q643='Adicional - Op 2'!$A$22,Q643='Adicional - Op 2'!$A$23,Q643='Adicional - Op 2'!$A$24,Q643='Adicional - Op 2'!$A$25,Q643='Adicional - Op 2'!$A$26,Q643='Adicional - Op 2'!$A$27,Q643='Adicional - Op 2'!$A$28,Q643='Adicional - Op 2'!$A$29,Q643='Adicional - Op 2'!$A$30),"B","")</f>
        <v/>
      </c>
      <c r="T643" s="282" t="str">
        <f>IF(OR(Q643='Adicional - Op 2'!$A$31,Q643='Adicional - Op 2'!$A$32,Q643='Adicional - Op 2'!$A$33,Q643='Adicional - Op 2'!$A$34),"C","")</f>
        <v/>
      </c>
      <c r="U643" s="282" t="str">
        <f>IF(OR(Q643='Adicional - Op 2'!$A$35,Q643='Adicional - Op 2'!$A$36,Q643='Adicional - Op 2'!$A$37),"D","")</f>
        <v/>
      </c>
      <c r="V643" s="282" t="str">
        <f>IF(OR(Q643='Adicional - Op 2'!$A$38,Q643='Adicional - Op 2'!$A$39,Q643='Adicional - Op 2'!$A$40,Q643='Adicional - Op 2'!$A$41,Q643='Adicional - Op 2'!$A$42,Q643='Adicional - Op 2'!$A$43),"E","")</f>
        <v/>
      </c>
      <c r="W643" s="282" t="str">
        <f>IF(OR(Q643='Adicional - Op 2'!$A$44,Q643='Adicional - Op 2'!$A$45),"F","")</f>
        <v>F</v>
      </c>
      <c r="X643" s="295" t="str">
        <f t="shared" si="215"/>
        <v>F</v>
      </c>
      <c r="Y643" s="296" t="str">
        <f>IF(P643=X643, "OK", MAL)</f>
        <v>OK</v>
      </c>
      <c r="Z643" s="74">
        <v>4206</v>
      </c>
      <c r="AA643" s="12">
        <v>3884</v>
      </c>
      <c r="AB643" s="12">
        <v>3653</v>
      </c>
      <c r="AC643" s="12">
        <v>2910</v>
      </c>
      <c r="AD643" s="12">
        <v>2032</v>
      </c>
      <c r="AE643" s="13">
        <v>1493</v>
      </c>
      <c r="AF643" s="70" t="str">
        <f t="shared" si="196"/>
        <v>7</v>
      </c>
      <c r="AG643" s="61" t="str">
        <f t="shared" si="197"/>
        <v>7</v>
      </c>
      <c r="AH643" s="61" t="str">
        <f t="shared" si="198"/>
        <v>7</v>
      </c>
      <c r="AI643" s="61" t="str">
        <f t="shared" si="199"/>
        <v>7</v>
      </c>
      <c r="AJ643" s="61" t="str">
        <f t="shared" si="200"/>
        <v>7</v>
      </c>
      <c r="AK643" s="62" t="str">
        <f t="shared" si="201"/>
        <v>7</v>
      </c>
      <c r="AL643" s="77">
        <f t="shared" si="202"/>
        <v>0.89488107997981703</v>
      </c>
      <c r="AM643" s="78">
        <f t="shared" si="203"/>
        <v>0.5845612705222093</v>
      </c>
      <c r="AN643" s="78">
        <f t="shared" si="204"/>
        <v>2.1767203441340297</v>
      </c>
      <c r="AO643" s="78">
        <f t="shared" si="205"/>
        <v>3.6565925831788917</v>
      </c>
      <c r="AP643" s="79">
        <f t="shared" si="206"/>
        <v>3.1303257651056673</v>
      </c>
      <c r="AQ643" s="1" t="str">
        <f t="shared" si="207"/>
        <v>Pampeana7</v>
      </c>
      <c r="AR643" s="1" t="str">
        <f t="shared" si="208"/>
        <v>Santa Fe7</v>
      </c>
      <c r="AS643" s="1" t="str">
        <f t="shared" si="209"/>
        <v>Pequeñas</v>
      </c>
      <c r="AT643" s="1" t="str">
        <f t="shared" si="210"/>
        <v>Pampeana</v>
      </c>
      <c r="AU643" s="1" t="str">
        <f t="shared" si="211"/>
        <v>Pequeñas</v>
      </c>
    </row>
    <row r="644" spans="1:47" x14ac:dyDescent="0.25">
      <c r="A644" s="5" t="s">
        <v>701</v>
      </c>
      <c r="B644" s="6" t="s">
        <v>701</v>
      </c>
      <c r="C644" s="6" t="s">
        <v>687</v>
      </c>
      <c r="D644" s="3" t="str">
        <f>VLOOKUP(C644,Regiones!B$4:C$27,2)</f>
        <v>Noroeste</v>
      </c>
      <c r="E644" s="16"/>
      <c r="F644" s="16"/>
      <c r="G644" s="16"/>
      <c r="H644" s="16" t="s">
        <v>4</v>
      </c>
      <c r="I644" s="16" t="s">
        <v>203</v>
      </c>
      <c r="J644" s="16" t="s">
        <v>6</v>
      </c>
      <c r="K644" s="58"/>
      <c r="L644" s="4" t="s">
        <v>6</v>
      </c>
      <c r="M644" s="289">
        <v>10</v>
      </c>
      <c r="N644" s="281" t="str">
        <f t="shared" si="212"/>
        <v>F10</v>
      </c>
      <c r="O644" s="282" t="str">
        <f>VLOOKUP(N644,'Adicional - Op 1'!$A$3:$B$79,2)</f>
        <v>F</v>
      </c>
      <c r="P644" s="293" t="str">
        <f t="shared" si="213"/>
        <v>F</v>
      </c>
      <c r="Q644" s="294" t="str">
        <f t="shared" si="214"/>
        <v>F10</v>
      </c>
      <c r="R644" s="282" t="str">
        <f>IF(OR(Q644='Adicional - Op 2'!$A$6,Q644='Adicional - Op 2'!$A$7, Q644='Adicional - Op 2'!$A$8,Q644='Adicional - Op 2'!$A$9,Q644='Adicional - Op 2'!$A$10,Q644='Adicional - Op 2'!$A$11,Q644='Adicional - Op 2'!$A$12,Q644='Adicional - Op 2'!$A$13,Q644='Adicional - Op 2'!$A$14), "A", "")</f>
        <v/>
      </c>
      <c r="S644" s="282" t="str">
        <f>IF(OR(Q644='Adicional - Op 2'!$A$15,Q644='Adicional - Op 2'!$A$16,Q644='Adicional - Op 2'!$A$17,Q644='Adicional - Op 2'!$A$18,Q644='Adicional - Op 2'!$A$19,Q644='Adicional - Op 2'!$A$20,Q644='Adicional - Op 2'!$A$21,Q644='Adicional - Op 2'!$A$22,Q644='Adicional - Op 2'!$A$23,Q644='Adicional - Op 2'!$A$24,Q644='Adicional - Op 2'!$A$25,Q644='Adicional - Op 2'!$A$26,Q644='Adicional - Op 2'!$A$27,Q644='Adicional - Op 2'!$A$28,Q644='Adicional - Op 2'!$A$29,Q644='Adicional - Op 2'!$A$30),"B","")</f>
        <v/>
      </c>
      <c r="T644" s="282" t="str">
        <f>IF(OR(Q644='Adicional - Op 2'!$A$31,Q644='Adicional - Op 2'!$A$32,Q644='Adicional - Op 2'!$A$33,Q644='Adicional - Op 2'!$A$34),"C","")</f>
        <v/>
      </c>
      <c r="U644" s="282" t="str">
        <f>IF(OR(Q644='Adicional - Op 2'!$A$35,Q644='Adicional - Op 2'!$A$36,Q644='Adicional - Op 2'!$A$37),"D","")</f>
        <v/>
      </c>
      <c r="V644" s="282" t="str">
        <f>IF(OR(Q644='Adicional - Op 2'!$A$38,Q644='Adicional - Op 2'!$A$39,Q644='Adicional - Op 2'!$A$40,Q644='Adicional - Op 2'!$A$41,Q644='Adicional - Op 2'!$A$42,Q644='Adicional - Op 2'!$A$43),"E","")</f>
        <v/>
      </c>
      <c r="W644" s="282" t="str">
        <f>IF(OR(Q644='Adicional - Op 2'!$A$44,Q644='Adicional - Op 2'!$A$45),"F","")</f>
        <v>F</v>
      </c>
      <c r="X644" s="295" t="str">
        <f t="shared" si="215"/>
        <v>F</v>
      </c>
      <c r="Y644" s="296" t="str">
        <f>IF(P644=X644, "OK", MAL)</f>
        <v>OK</v>
      </c>
      <c r="Z644" s="74">
        <v>4202</v>
      </c>
      <c r="AA644" s="17">
        <v>3396</v>
      </c>
      <c r="AB644" s="12">
        <v>2345</v>
      </c>
      <c r="AC644" s="12">
        <v>1838</v>
      </c>
      <c r="AD644" s="12">
        <v>1274</v>
      </c>
      <c r="AE644" s="13">
        <v>1093</v>
      </c>
      <c r="AF644" s="70" t="str">
        <f t="shared" si="196"/>
        <v>7</v>
      </c>
      <c r="AG644" s="61" t="str">
        <f t="shared" si="197"/>
        <v>7</v>
      </c>
      <c r="AH644" s="61" t="str">
        <f t="shared" si="198"/>
        <v>7</v>
      </c>
      <c r="AI644" s="61" t="str">
        <f t="shared" si="199"/>
        <v>7</v>
      </c>
      <c r="AJ644" s="61" t="str">
        <f t="shared" si="200"/>
        <v>7</v>
      </c>
      <c r="AK644" s="62" t="str">
        <f t="shared" si="201"/>
        <v>7</v>
      </c>
      <c r="AL644" s="77">
        <f t="shared" si="202"/>
        <v>2.4107283480956654</v>
      </c>
      <c r="AM644" s="78">
        <f t="shared" si="203"/>
        <v>3.5827726479569244</v>
      </c>
      <c r="AN644" s="78">
        <f t="shared" si="204"/>
        <v>2.3337025074437778</v>
      </c>
      <c r="AO644" s="78">
        <f t="shared" si="205"/>
        <v>3.7331599982262551</v>
      </c>
      <c r="AP644" s="79">
        <f t="shared" si="206"/>
        <v>1.544154214763692</v>
      </c>
      <c r="AQ644" s="1" t="str">
        <f t="shared" si="207"/>
        <v>Noroeste7</v>
      </c>
      <c r="AR644" s="1" t="str">
        <f t="shared" si="208"/>
        <v>Salta7</v>
      </c>
      <c r="AS644" s="1" t="str">
        <f t="shared" si="209"/>
        <v>Pequeñas</v>
      </c>
      <c r="AT644" s="1" t="str">
        <f t="shared" si="210"/>
        <v>Resto Extra Pampeana</v>
      </c>
      <c r="AU644" s="1" t="str">
        <f t="shared" si="211"/>
        <v>Pequeñas</v>
      </c>
    </row>
    <row r="645" spans="1:47" x14ac:dyDescent="0.25">
      <c r="A645" s="60" t="s">
        <v>245</v>
      </c>
      <c r="B645" s="9" t="s">
        <v>246</v>
      </c>
      <c r="C645" s="9" t="s">
        <v>199</v>
      </c>
      <c r="D645" s="3" t="str">
        <f>VLOOKUP(C645,Regiones!B$4:C$27,2)</f>
        <v>Noreste</v>
      </c>
      <c r="E645" s="10"/>
      <c r="F645" s="10"/>
      <c r="G645" s="10"/>
      <c r="H645" s="10" t="s">
        <v>4</v>
      </c>
      <c r="I645" s="10" t="s">
        <v>203</v>
      </c>
      <c r="J645" s="10" t="s">
        <v>6</v>
      </c>
      <c r="K645" s="58"/>
      <c r="L645" s="11" t="s">
        <v>6</v>
      </c>
      <c r="M645" s="289">
        <v>10</v>
      </c>
      <c r="N645" s="281" t="str">
        <f t="shared" si="212"/>
        <v>F10</v>
      </c>
      <c r="O645" s="282" t="str">
        <f>VLOOKUP(N645,'Adicional - Op 1'!$A$3:$B$79,2)</f>
        <v>F</v>
      </c>
      <c r="P645" s="293" t="str">
        <f t="shared" si="213"/>
        <v>F</v>
      </c>
      <c r="Q645" s="294" t="str">
        <f t="shared" si="214"/>
        <v>F10</v>
      </c>
      <c r="R645" s="282" t="str">
        <f>IF(OR(Q645='Adicional - Op 2'!$A$6,Q645='Adicional - Op 2'!$A$7, Q645='Adicional - Op 2'!$A$8,Q645='Adicional - Op 2'!$A$9,Q645='Adicional - Op 2'!$A$10,Q645='Adicional - Op 2'!$A$11,Q645='Adicional - Op 2'!$A$12,Q645='Adicional - Op 2'!$A$13,Q645='Adicional - Op 2'!$A$14), "A", "")</f>
        <v/>
      </c>
      <c r="S645" s="282" t="str">
        <f>IF(OR(Q645='Adicional - Op 2'!$A$15,Q645='Adicional - Op 2'!$A$16,Q645='Adicional - Op 2'!$A$17,Q645='Adicional - Op 2'!$A$18,Q645='Adicional - Op 2'!$A$19,Q645='Adicional - Op 2'!$A$20,Q645='Adicional - Op 2'!$A$21,Q645='Adicional - Op 2'!$A$22,Q645='Adicional - Op 2'!$A$23,Q645='Adicional - Op 2'!$A$24,Q645='Adicional - Op 2'!$A$25,Q645='Adicional - Op 2'!$A$26,Q645='Adicional - Op 2'!$A$27,Q645='Adicional - Op 2'!$A$28,Q645='Adicional - Op 2'!$A$29,Q645='Adicional - Op 2'!$A$30),"B","")</f>
        <v/>
      </c>
      <c r="T645" s="282" t="str">
        <f>IF(OR(Q645='Adicional - Op 2'!$A$31,Q645='Adicional - Op 2'!$A$32,Q645='Adicional - Op 2'!$A$33,Q645='Adicional - Op 2'!$A$34),"C","")</f>
        <v/>
      </c>
      <c r="U645" s="282" t="str">
        <f>IF(OR(Q645='Adicional - Op 2'!$A$35,Q645='Adicional - Op 2'!$A$36,Q645='Adicional - Op 2'!$A$37),"D","")</f>
        <v/>
      </c>
      <c r="V645" s="282" t="str">
        <f>IF(OR(Q645='Adicional - Op 2'!$A$38,Q645='Adicional - Op 2'!$A$39,Q645='Adicional - Op 2'!$A$40,Q645='Adicional - Op 2'!$A$41,Q645='Adicional - Op 2'!$A$42,Q645='Adicional - Op 2'!$A$43),"E","")</f>
        <v/>
      </c>
      <c r="W645" s="282" t="str">
        <f>IF(OR(Q645='Adicional - Op 2'!$A$44,Q645='Adicional - Op 2'!$A$45),"F","")</f>
        <v>F</v>
      </c>
      <c r="X645" s="295" t="str">
        <f t="shared" si="215"/>
        <v>F</v>
      </c>
      <c r="Y645" s="296" t="str">
        <f>IF(P645=X645, "OK", MAL)</f>
        <v>OK</v>
      </c>
      <c r="Z645" s="74">
        <v>4201</v>
      </c>
      <c r="AA645" s="12">
        <v>3720</v>
      </c>
      <c r="AB645" s="12">
        <v>2205</v>
      </c>
      <c r="AC645" s="12">
        <v>1759</v>
      </c>
      <c r="AD645" s="12">
        <v>1275</v>
      </c>
      <c r="AE645" s="13">
        <v>1768</v>
      </c>
      <c r="AF645" s="70" t="str">
        <f t="shared" si="196"/>
        <v>7</v>
      </c>
      <c r="AG645" s="61" t="str">
        <f t="shared" si="197"/>
        <v>7</v>
      </c>
      <c r="AH645" s="61" t="str">
        <f t="shared" si="198"/>
        <v>7</v>
      </c>
      <c r="AI645" s="61" t="str">
        <f t="shared" si="199"/>
        <v>7</v>
      </c>
      <c r="AJ645" s="61" t="str">
        <f t="shared" si="200"/>
        <v>7</v>
      </c>
      <c r="AK645" s="62" t="str">
        <f t="shared" si="201"/>
        <v>7</v>
      </c>
      <c r="AL645" s="77">
        <f t="shared" si="202"/>
        <v>1.3694592873469218</v>
      </c>
      <c r="AM645" s="78">
        <f t="shared" si="203"/>
        <v>5.0970963294471643</v>
      </c>
      <c r="AN645" s="78">
        <f t="shared" si="204"/>
        <v>2.163043285013234</v>
      </c>
      <c r="AO645" s="78">
        <f t="shared" si="205"/>
        <v>3.2703301567217853</v>
      </c>
      <c r="AP645" s="79">
        <f t="shared" si="206"/>
        <v>-3.2161726562256825</v>
      </c>
      <c r="AQ645" s="1" t="str">
        <f t="shared" si="207"/>
        <v>Noreste7</v>
      </c>
      <c r="AR645" s="1" t="str">
        <f t="shared" si="208"/>
        <v>Chaco7</v>
      </c>
      <c r="AS645" s="1" t="str">
        <f t="shared" si="209"/>
        <v>Pequeñas</v>
      </c>
      <c r="AT645" s="1" t="str">
        <f t="shared" si="210"/>
        <v>Resto Extra Pampeana</v>
      </c>
      <c r="AU645" s="1" t="str">
        <f t="shared" si="211"/>
        <v>Pequeñas</v>
      </c>
    </row>
    <row r="646" spans="1:47" x14ac:dyDescent="0.25">
      <c r="A646" s="45" t="s">
        <v>911</v>
      </c>
      <c r="B646" s="48" t="s">
        <v>889</v>
      </c>
      <c r="C646" s="48" t="s">
        <v>882</v>
      </c>
      <c r="D646" s="3" t="str">
        <f>VLOOKUP(C646,Regiones!B$4:C$27,2)</f>
        <v>Pampeana</v>
      </c>
      <c r="E646" s="50"/>
      <c r="F646" s="50"/>
      <c r="G646" s="50"/>
      <c r="H646" s="50" t="s">
        <v>4</v>
      </c>
      <c r="I646" s="50" t="s">
        <v>203</v>
      </c>
      <c r="J646" s="50" t="s">
        <v>3</v>
      </c>
      <c r="K646" s="58"/>
      <c r="L646" s="53" t="s">
        <v>3</v>
      </c>
      <c r="M646" s="289">
        <v>10</v>
      </c>
      <c r="N646" s="281" t="str">
        <f t="shared" si="212"/>
        <v>E10</v>
      </c>
      <c r="O646" s="282" t="str">
        <f>VLOOKUP(N646,'Adicional - Op 1'!$A$3:$B$79,2)</f>
        <v>E</v>
      </c>
      <c r="P646" s="293" t="str">
        <f t="shared" si="213"/>
        <v>E</v>
      </c>
      <c r="Q646" s="294" t="str">
        <f t="shared" si="214"/>
        <v>E10</v>
      </c>
      <c r="R646" s="282" t="str">
        <f>IF(OR(Q646='Adicional - Op 2'!$A$6,Q646='Adicional - Op 2'!$A$7, Q646='Adicional - Op 2'!$A$8,Q646='Adicional - Op 2'!$A$9,Q646='Adicional - Op 2'!$A$10,Q646='Adicional - Op 2'!$A$11,Q646='Adicional - Op 2'!$A$12,Q646='Adicional - Op 2'!$A$13,Q646='Adicional - Op 2'!$A$14), "A", "")</f>
        <v/>
      </c>
      <c r="S646" s="282" t="str">
        <f>IF(OR(Q646='Adicional - Op 2'!$A$15,Q646='Adicional - Op 2'!$A$16,Q646='Adicional - Op 2'!$A$17,Q646='Adicional - Op 2'!$A$18,Q646='Adicional - Op 2'!$A$19,Q646='Adicional - Op 2'!$A$20,Q646='Adicional - Op 2'!$A$21,Q646='Adicional - Op 2'!$A$22,Q646='Adicional - Op 2'!$A$23,Q646='Adicional - Op 2'!$A$24,Q646='Adicional - Op 2'!$A$25,Q646='Adicional - Op 2'!$A$26,Q646='Adicional - Op 2'!$A$27,Q646='Adicional - Op 2'!$A$28,Q646='Adicional - Op 2'!$A$29,Q646='Adicional - Op 2'!$A$30),"B","")</f>
        <v/>
      </c>
      <c r="T646" s="282" t="str">
        <f>IF(OR(Q646='Adicional - Op 2'!$A$31,Q646='Adicional - Op 2'!$A$32,Q646='Adicional - Op 2'!$A$33,Q646='Adicional - Op 2'!$A$34),"C","")</f>
        <v/>
      </c>
      <c r="U646" s="282" t="str">
        <f>IF(OR(Q646='Adicional - Op 2'!$A$35,Q646='Adicional - Op 2'!$A$36,Q646='Adicional - Op 2'!$A$37),"D","")</f>
        <v/>
      </c>
      <c r="V646" s="282" t="str">
        <f>IF(OR(Q646='Adicional - Op 2'!$A$38,Q646='Adicional - Op 2'!$A$39,Q646='Adicional - Op 2'!$A$40,Q646='Adicional - Op 2'!$A$41,Q646='Adicional - Op 2'!$A$42,Q646='Adicional - Op 2'!$A$43),"E","")</f>
        <v>E</v>
      </c>
      <c r="W646" s="282" t="str">
        <f>IF(OR(Q646='Adicional - Op 2'!$A$44,Q646='Adicional - Op 2'!$A$45),"F","")</f>
        <v/>
      </c>
      <c r="X646" s="295" t="str">
        <f t="shared" si="215"/>
        <v>E</v>
      </c>
      <c r="Y646" s="296" t="str">
        <f>IF(P646=X646, "OK", MAL)</f>
        <v>OK</v>
      </c>
      <c r="Z646" s="74">
        <v>4197</v>
      </c>
      <c r="AA646" s="12">
        <v>3834</v>
      </c>
      <c r="AB646" s="12">
        <v>3212</v>
      </c>
      <c r="AC646" s="12" t="s">
        <v>4</v>
      </c>
      <c r="AD646" s="12" t="s">
        <v>4</v>
      </c>
      <c r="AE646" s="13" t="s">
        <v>4</v>
      </c>
      <c r="AF646" s="70" t="str">
        <f t="shared" si="196"/>
        <v>7</v>
      </c>
      <c r="AG646" s="61" t="str">
        <f t="shared" si="197"/>
        <v>7</v>
      </c>
      <c r="AH646" s="61" t="str">
        <f t="shared" si="198"/>
        <v>7</v>
      </c>
      <c r="AI646" s="61" t="str">
        <f t="shared" si="199"/>
        <v/>
      </c>
      <c r="AJ646" s="61" t="str">
        <f t="shared" si="200"/>
        <v/>
      </c>
      <c r="AK646" s="62" t="str">
        <f t="shared" si="201"/>
        <v/>
      </c>
      <c r="AL646" s="77">
        <f t="shared" si="202"/>
        <v>1.017008542929027</v>
      </c>
      <c r="AM646" s="78">
        <f t="shared" si="203"/>
        <v>1.6968869545775471</v>
      </c>
      <c r="AN646" s="78" t="str">
        <f t="shared" si="204"/>
        <v/>
      </c>
      <c r="AO646" s="78" t="str">
        <f t="shared" si="205"/>
        <v/>
      </c>
      <c r="AP646" s="79" t="str">
        <f t="shared" si="206"/>
        <v/>
      </c>
      <c r="AQ646" s="1" t="str">
        <f t="shared" si="207"/>
        <v>Pampeana7</v>
      </c>
      <c r="AR646" s="1" t="str">
        <f t="shared" si="208"/>
        <v>Santiago del Estero7</v>
      </c>
      <c r="AS646" s="1" t="str">
        <f t="shared" si="209"/>
        <v>Pequeñas</v>
      </c>
      <c r="AT646" s="1" t="str">
        <f t="shared" si="210"/>
        <v>Pampeana</v>
      </c>
      <c r="AU646" s="1" t="str">
        <f t="shared" si="211"/>
        <v>Pequeñas</v>
      </c>
    </row>
    <row r="647" spans="1:47" x14ac:dyDescent="0.25">
      <c r="A647" s="5" t="s">
        <v>163</v>
      </c>
      <c r="B647" s="6" t="s">
        <v>161</v>
      </c>
      <c r="C647" s="6" t="s">
        <v>36</v>
      </c>
      <c r="D647" s="3" t="str">
        <f>VLOOKUP(C647,Regiones!B$4:C$27,2)</f>
        <v>Pampeana</v>
      </c>
      <c r="E647" s="16"/>
      <c r="F647" s="16"/>
      <c r="G647" s="16"/>
      <c r="H647" s="16"/>
      <c r="I647" s="16" t="s">
        <v>203</v>
      </c>
      <c r="J647" s="16" t="s">
        <v>6</v>
      </c>
      <c r="K647" s="58"/>
      <c r="L647" s="4" t="s">
        <v>6</v>
      </c>
      <c r="M647" s="289">
        <v>10</v>
      </c>
      <c r="N647" s="281" t="str">
        <f t="shared" si="212"/>
        <v>F10</v>
      </c>
      <c r="O647" s="282" t="str">
        <f>VLOOKUP(N647,'Adicional - Op 1'!$A$3:$B$79,2)</f>
        <v>F</v>
      </c>
      <c r="P647" s="293" t="str">
        <f t="shared" si="213"/>
        <v>F</v>
      </c>
      <c r="Q647" s="294" t="str">
        <f t="shared" si="214"/>
        <v>F10</v>
      </c>
      <c r="R647" s="282" t="str">
        <f>IF(OR(Q647='Adicional - Op 2'!$A$6,Q647='Adicional - Op 2'!$A$7, Q647='Adicional - Op 2'!$A$8,Q647='Adicional - Op 2'!$A$9,Q647='Adicional - Op 2'!$A$10,Q647='Adicional - Op 2'!$A$11,Q647='Adicional - Op 2'!$A$12,Q647='Adicional - Op 2'!$A$13,Q647='Adicional - Op 2'!$A$14), "A", "")</f>
        <v/>
      </c>
      <c r="S647" s="282" t="str">
        <f>IF(OR(Q647='Adicional - Op 2'!$A$15,Q647='Adicional - Op 2'!$A$16,Q647='Adicional - Op 2'!$A$17,Q647='Adicional - Op 2'!$A$18,Q647='Adicional - Op 2'!$A$19,Q647='Adicional - Op 2'!$A$20,Q647='Adicional - Op 2'!$A$21,Q647='Adicional - Op 2'!$A$22,Q647='Adicional - Op 2'!$A$23,Q647='Adicional - Op 2'!$A$24,Q647='Adicional - Op 2'!$A$25,Q647='Adicional - Op 2'!$A$26,Q647='Adicional - Op 2'!$A$27,Q647='Adicional - Op 2'!$A$28,Q647='Adicional - Op 2'!$A$29,Q647='Adicional - Op 2'!$A$30),"B","")</f>
        <v/>
      </c>
      <c r="T647" s="282" t="str">
        <f>IF(OR(Q647='Adicional - Op 2'!$A$31,Q647='Adicional - Op 2'!$A$32,Q647='Adicional - Op 2'!$A$33,Q647='Adicional - Op 2'!$A$34),"C","")</f>
        <v/>
      </c>
      <c r="U647" s="282" t="str">
        <f>IF(OR(Q647='Adicional - Op 2'!$A$35,Q647='Adicional - Op 2'!$A$36,Q647='Adicional - Op 2'!$A$37),"D","")</f>
        <v/>
      </c>
      <c r="V647" s="282" t="str">
        <f>IF(OR(Q647='Adicional - Op 2'!$A$38,Q647='Adicional - Op 2'!$A$39,Q647='Adicional - Op 2'!$A$40,Q647='Adicional - Op 2'!$A$41,Q647='Adicional - Op 2'!$A$42,Q647='Adicional - Op 2'!$A$43),"E","")</f>
        <v/>
      </c>
      <c r="W647" s="282" t="str">
        <f>IF(OR(Q647='Adicional - Op 2'!$A$44,Q647='Adicional - Op 2'!$A$45),"F","")</f>
        <v>F</v>
      </c>
      <c r="X647" s="295" t="str">
        <f t="shared" si="215"/>
        <v>F</v>
      </c>
      <c r="Y647" s="296" t="str">
        <f>IF(P647=X647, "OK", MAL)</f>
        <v>OK</v>
      </c>
      <c r="Z647" s="73">
        <v>4179</v>
      </c>
      <c r="AA647" s="17">
        <v>4109</v>
      </c>
      <c r="AB647" s="17">
        <v>3937</v>
      </c>
      <c r="AC647" s="17">
        <v>3481</v>
      </c>
      <c r="AD647" s="17">
        <v>2888</v>
      </c>
      <c r="AE647" s="20">
        <v>2638</v>
      </c>
      <c r="AF647" s="70" t="str">
        <f t="shared" si="196"/>
        <v>7</v>
      </c>
      <c r="AG647" s="61" t="str">
        <f t="shared" si="197"/>
        <v>7</v>
      </c>
      <c r="AH647" s="61" t="str">
        <f t="shared" si="198"/>
        <v>7</v>
      </c>
      <c r="AI647" s="61" t="str">
        <f t="shared" si="199"/>
        <v>7</v>
      </c>
      <c r="AJ647" s="61" t="str">
        <f t="shared" si="200"/>
        <v>7</v>
      </c>
      <c r="AK647" s="62" t="str">
        <f t="shared" si="201"/>
        <v>7</v>
      </c>
      <c r="AL647" s="77">
        <f t="shared" si="202"/>
        <v>0.18913045603837544</v>
      </c>
      <c r="AM647" s="78">
        <f t="shared" si="203"/>
        <v>0.40729753364574628</v>
      </c>
      <c r="AN647" s="78">
        <f t="shared" si="204"/>
        <v>1.1725349693764822</v>
      </c>
      <c r="AO647" s="78">
        <f t="shared" si="205"/>
        <v>1.885101733758052</v>
      </c>
      <c r="AP647" s="79">
        <f t="shared" si="206"/>
        <v>0.90954309924288423</v>
      </c>
      <c r="AQ647" s="1" t="str">
        <f t="shared" si="207"/>
        <v>Pampeana7</v>
      </c>
      <c r="AR647" s="1" t="str">
        <f t="shared" si="208"/>
        <v>Buenos Aires7</v>
      </c>
      <c r="AS647" s="1" t="str">
        <f t="shared" si="209"/>
        <v>Pequeñas</v>
      </c>
      <c r="AT647" s="1" t="str">
        <f t="shared" si="210"/>
        <v>Pampeana</v>
      </c>
      <c r="AU647" s="1" t="str">
        <f t="shared" si="211"/>
        <v>Pequeñas</v>
      </c>
    </row>
    <row r="648" spans="1:47" x14ac:dyDescent="0.25">
      <c r="A648" s="5" t="s">
        <v>1365</v>
      </c>
      <c r="B648" s="6" t="s">
        <v>437</v>
      </c>
      <c r="C648" s="6" t="s">
        <v>429</v>
      </c>
      <c r="D648" s="3" t="str">
        <f>VLOOKUP(C648,Regiones!B$4:C$27,2)</f>
        <v>Pampeana</v>
      </c>
      <c r="E648" s="16"/>
      <c r="F648" s="16"/>
      <c r="G648" s="16"/>
      <c r="H648" s="16" t="s">
        <v>4</v>
      </c>
      <c r="I648" s="16" t="s">
        <v>203</v>
      </c>
      <c r="J648" s="16" t="s">
        <v>21</v>
      </c>
      <c r="K648" s="58"/>
      <c r="L648" s="4" t="s">
        <v>21</v>
      </c>
      <c r="M648" s="289">
        <v>10</v>
      </c>
      <c r="N648" s="281" t="str">
        <f t="shared" si="212"/>
        <v>C10</v>
      </c>
      <c r="O648" s="282" t="str">
        <f>VLOOKUP(N648,'Adicional - Op 1'!$A$3:$B$79,2)</f>
        <v>C</v>
      </c>
      <c r="P648" s="293" t="str">
        <f t="shared" si="213"/>
        <v>C</v>
      </c>
      <c r="Q648" s="294" t="str">
        <f t="shared" si="214"/>
        <v>C10</v>
      </c>
      <c r="R648" s="282" t="str">
        <f>IF(OR(Q648='Adicional - Op 2'!$A$6,Q648='Adicional - Op 2'!$A$7, Q648='Adicional - Op 2'!$A$8,Q648='Adicional - Op 2'!$A$9,Q648='Adicional - Op 2'!$A$10,Q648='Adicional - Op 2'!$A$11,Q648='Adicional - Op 2'!$A$12,Q648='Adicional - Op 2'!$A$13,Q648='Adicional - Op 2'!$A$14), "A", "")</f>
        <v/>
      </c>
      <c r="S648" s="282" t="str">
        <f>IF(OR(Q648='Adicional - Op 2'!$A$15,Q648='Adicional - Op 2'!$A$16,Q648='Adicional - Op 2'!$A$17,Q648='Adicional - Op 2'!$A$18,Q648='Adicional - Op 2'!$A$19,Q648='Adicional - Op 2'!$A$20,Q648='Adicional - Op 2'!$A$21,Q648='Adicional - Op 2'!$A$22,Q648='Adicional - Op 2'!$A$23,Q648='Adicional - Op 2'!$A$24,Q648='Adicional - Op 2'!$A$25,Q648='Adicional - Op 2'!$A$26,Q648='Adicional - Op 2'!$A$27,Q648='Adicional - Op 2'!$A$28,Q648='Adicional - Op 2'!$A$29,Q648='Adicional - Op 2'!$A$30),"B","")</f>
        <v/>
      </c>
      <c r="T648" s="282" t="str">
        <f>IF(OR(Q648='Adicional - Op 2'!$A$31,Q648='Adicional - Op 2'!$A$32,Q648='Adicional - Op 2'!$A$33,Q648='Adicional - Op 2'!$A$34),"C","")</f>
        <v>C</v>
      </c>
      <c r="U648" s="282" t="str">
        <f>IF(OR(Q648='Adicional - Op 2'!$A$35,Q648='Adicional - Op 2'!$A$36,Q648='Adicional - Op 2'!$A$37),"D","")</f>
        <v/>
      </c>
      <c r="V648" s="282" t="str">
        <f>IF(OR(Q648='Adicional - Op 2'!$A$38,Q648='Adicional - Op 2'!$A$39,Q648='Adicional - Op 2'!$A$40,Q648='Adicional - Op 2'!$A$41,Q648='Adicional - Op 2'!$A$42,Q648='Adicional - Op 2'!$A$43),"E","")</f>
        <v/>
      </c>
      <c r="W648" s="282" t="str">
        <f>IF(OR(Q648='Adicional - Op 2'!$A$44,Q648='Adicional - Op 2'!$A$45),"F","")</f>
        <v/>
      </c>
      <c r="X648" s="295" t="str">
        <f t="shared" si="215"/>
        <v>C</v>
      </c>
      <c r="Y648" s="296" t="str">
        <f>IF(P648=X648, "OK", MAL)</f>
        <v>OK</v>
      </c>
      <c r="Z648" s="73">
        <v>4143</v>
      </c>
      <c r="AA648" s="17">
        <v>3817</v>
      </c>
      <c r="AB648" s="17">
        <v>3189</v>
      </c>
      <c r="AC648" s="17">
        <v>2817</v>
      </c>
      <c r="AD648" s="17">
        <v>2517</v>
      </c>
      <c r="AE648" s="20">
        <v>1997</v>
      </c>
      <c r="AF648" s="70" t="str">
        <f t="shared" ref="AF648:AF711" si="216">IF(Z648="","",IF($D648="gba","GBA",IF(AND(Z648&gt;=1000000,Z648&lt;10000000),"1",IF(Z648&gt;=500000,"2",IF(Z648&gt;=100000,"3",IF(Z648&gt;=50000,"4",IF(Z648&gt;=10000,"5",IF(Z648&gt;=5000,"6","7"))))))))</f>
        <v>7</v>
      </c>
      <c r="AG648" s="61" t="str">
        <f t="shared" ref="AG648:AG711" si="217">IF(AA648="","",IF($D648="gba","GBA",IF(AND(AA648&gt;=1000000,AA648&lt;10000000),"1",IF(AA648&gt;=500000,"2",IF(AA648&gt;=100000,"3",IF(AA648&gt;=50000,"4",IF(AA648&gt;=10000,"5",IF(AA648&gt;=5000,"6","7"))))))))</f>
        <v>7</v>
      </c>
      <c r="AH648" s="61" t="str">
        <f t="shared" ref="AH648:AH711" si="218">IF(AB648="","",IF($D648="gba","GBA",IF(AND(AB648&gt;=1000000,AB648&lt;10000000),"1",IF(AB648&gt;=500000,"2",IF(AB648&gt;=100000,"3",IF(AB648&gt;=50000,"4",IF(AB648&gt;=10000,"5",IF(AB648&gt;=5000,"6","7"))))))))</f>
        <v>7</v>
      </c>
      <c r="AI648" s="61" t="str">
        <f t="shared" ref="AI648:AI711" si="219">IF(AC648="","",IF($D648="gba","GBA",IF(AND(AC648&gt;=1000000,AC648&lt;10000000),"1",IF(AC648&gt;=500000,"2",IF(AC648&gt;=100000,"3",IF(AC648&gt;=50000,"4",IF(AC648&gt;=10000,"5",IF(AC648&gt;=5000,"6","7"))))))))</f>
        <v>7</v>
      </c>
      <c r="AJ648" s="61" t="str">
        <f t="shared" ref="AJ648:AJ711" si="220">IF(AD648="","",IF($D648="gba","GBA",IF(AND(AD648&gt;=1000000,AD648&lt;10000000),"1",IF(AD648&gt;=500000,"2",IF(AD648&gt;=100000,"3",IF(AD648&gt;=50000,"4",IF(AD648&gt;=10000,"5",IF(AD648&gt;=5000,"6","7"))))))))</f>
        <v>7</v>
      </c>
      <c r="AK648" s="62" t="str">
        <f t="shared" ref="AK648:AK711" si="221">IF(AE648="","",IF($D648="gba","GBA",IF(AND(AE648&gt;=1000000,AE648&lt;10000000),"1",IF(AE648&gt;=500000,"2",IF(AE648&gt;=100000,"3",IF(AE648&gt;=50000,"4",IF(AE648&gt;=10000,"5",IF(AE648&gt;=5000,"6","7"))))))))</f>
        <v>7</v>
      </c>
      <c r="AL648" s="77">
        <f t="shared" ref="AL648:AL711" si="222">IF(OR(Z648="",AA648=""),"",RATE(8.94,,-AA648,Z648)*100)</f>
        <v>0.92094176112007875</v>
      </c>
      <c r="AM648" s="78">
        <f t="shared" ref="AM648:AM711" si="223">IF(OR(AA648="",AB648=""),"",RATE(10.52,,-AB648,AA648)*100)</f>
        <v>1.7234025300157927</v>
      </c>
      <c r="AN648" s="78">
        <f t="shared" ref="AN648:AN711" si="224">IF(OR(AB648="",AC648=""),"",RATE(10.56,,-AC648,AB648)*100)</f>
        <v>1.1814981033101841</v>
      </c>
      <c r="AO648" s="78">
        <f t="shared" ref="AO648:AO711" si="225">IF(OR(AC648="",AD648=""),"",RATE(10,,-AD648,AC648)*100)</f>
        <v>1.1324115088067011</v>
      </c>
      <c r="AP648" s="79">
        <f t="shared" ref="AP648:AP711" si="226">IF(OR(AD648="",AE648=""),"",RATE(10,,-AE648,AD648)*100)</f>
        <v>2.3412023776765856</v>
      </c>
      <c r="AQ648" s="1" t="str">
        <f t="shared" ref="AQ648:AQ711" si="227">CONCATENATE(D648,AF648)</f>
        <v>Pampeana7</v>
      </c>
      <c r="AR648" s="1" t="str">
        <f t="shared" ref="AR648:AR711" si="228">CONCATENATE(C648,AF648)</f>
        <v>Entre Ríos7</v>
      </c>
      <c r="AS648" s="1" t="str">
        <f t="shared" ref="AS648:AS711" si="229">IF(AF648="GBA","GBA",IF(AF648&lt;"3","Grandes",IF(AF648="7","Pequeñas","Intermedias")))</f>
        <v>Pequeñas</v>
      </c>
      <c r="AT648" s="1" t="str">
        <f t="shared" ref="AT648:AT711" si="230">IF(D648="GBA","GBA",IF(D648="Comahue","Comahue",IF(D648="Patagonia","Patagonia",IF(D648="Pampeana","Pampeana","Resto Extra Pampeana"))))</f>
        <v>Pampeana</v>
      </c>
      <c r="AU648" s="1" t="str">
        <f t="shared" si="211"/>
        <v>Pequeñas</v>
      </c>
    </row>
    <row r="649" spans="1:47" x14ac:dyDescent="0.25">
      <c r="A649" s="5" t="s">
        <v>711</v>
      </c>
      <c r="B649" s="6" t="s">
        <v>712</v>
      </c>
      <c r="C649" s="6" t="s">
        <v>687</v>
      </c>
      <c r="D649" s="3" t="str">
        <f>VLOOKUP(C649,Regiones!B$4:C$27,2)</f>
        <v>Noroeste</v>
      </c>
      <c r="E649" s="16"/>
      <c r="F649" s="16"/>
      <c r="G649" s="16"/>
      <c r="H649" s="16" t="s">
        <v>4</v>
      </c>
      <c r="I649" s="16" t="s">
        <v>203</v>
      </c>
      <c r="J649" s="16" t="s">
        <v>6</v>
      </c>
      <c r="K649" s="58"/>
      <c r="L649" s="4" t="s">
        <v>6</v>
      </c>
      <c r="M649" s="289">
        <v>10</v>
      </c>
      <c r="N649" s="281" t="str">
        <f t="shared" si="212"/>
        <v>F10</v>
      </c>
      <c r="O649" s="282" t="str">
        <f>VLOOKUP(N649,'Adicional - Op 1'!$A$3:$B$79,2)</f>
        <v>F</v>
      </c>
      <c r="P649" s="293" t="str">
        <f t="shared" si="213"/>
        <v>F</v>
      </c>
      <c r="Q649" s="294" t="str">
        <f t="shared" si="214"/>
        <v>F10</v>
      </c>
      <c r="R649" s="282" t="str">
        <f>IF(OR(Q649='Adicional - Op 2'!$A$6,Q649='Adicional - Op 2'!$A$7, Q649='Adicional - Op 2'!$A$8,Q649='Adicional - Op 2'!$A$9,Q649='Adicional - Op 2'!$A$10,Q649='Adicional - Op 2'!$A$11,Q649='Adicional - Op 2'!$A$12,Q649='Adicional - Op 2'!$A$13,Q649='Adicional - Op 2'!$A$14), "A", "")</f>
        <v/>
      </c>
      <c r="S649" s="282" t="str">
        <f>IF(OR(Q649='Adicional - Op 2'!$A$15,Q649='Adicional - Op 2'!$A$16,Q649='Adicional - Op 2'!$A$17,Q649='Adicional - Op 2'!$A$18,Q649='Adicional - Op 2'!$A$19,Q649='Adicional - Op 2'!$A$20,Q649='Adicional - Op 2'!$A$21,Q649='Adicional - Op 2'!$A$22,Q649='Adicional - Op 2'!$A$23,Q649='Adicional - Op 2'!$A$24,Q649='Adicional - Op 2'!$A$25,Q649='Adicional - Op 2'!$A$26,Q649='Adicional - Op 2'!$A$27,Q649='Adicional - Op 2'!$A$28,Q649='Adicional - Op 2'!$A$29,Q649='Adicional - Op 2'!$A$30),"B","")</f>
        <v/>
      </c>
      <c r="T649" s="282" t="str">
        <f>IF(OR(Q649='Adicional - Op 2'!$A$31,Q649='Adicional - Op 2'!$A$32,Q649='Adicional - Op 2'!$A$33,Q649='Adicional - Op 2'!$A$34),"C","")</f>
        <v/>
      </c>
      <c r="U649" s="282" t="str">
        <f>IF(OR(Q649='Adicional - Op 2'!$A$35,Q649='Adicional - Op 2'!$A$36,Q649='Adicional - Op 2'!$A$37),"D","")</f>
        <v/>
      </c>
      <c r="V649" s="282" t="str">
        <f>IF(OR(Q649='Adicional - Op 2'!$A$38,Q649='Adicional - Op 2'!$A$39,Q649='Adicional - Op 2'!$A$40,Q649='Adicional - Op 2'!$A$41,Q649='Adicional - Op 2'!$A$42,Q649='Adicional - Op 2'!$A$43),"E","")</f>
        <v/>
      </c>
      <c r="W649" s="282" t="str">
        <f>IF(OR(Q649='Adicional - Op 2'!$A$44,Q649='Adicional - Op 2'!$A$45),"F","")</f>
        <v>F</v>
      </c>
      <c r="X649" s="295" t="str">
        <f t="shared" si="215"/>
        <v>F</v>
      </c>
      <c r="Y649" s="296" t="str">
        <f>IF(P649=X649, "OK", MAL)</f>
        <v>OK</v>
      </c>
      <c r="Z649" s="74">
        <v>4116</v>
      </c>
      <c r="AA649" s="17">
        <v>3369</v>
      </c>
      <c r="AB649" s="12">
        <v>2611</v>
      </c>
      <c r="AC649" s="12">
        <v>2247</v>
      </c>
      <c r="AD649" s="12">
        <v>1617</v>
      </c>
      <c r="AE649" s="13">
        <v>1695</v>
      </c>
      <c r="AF649" s="70" t="str">
        <f t="shared" si="216"/>
        <v>7</v>
      </c>
      <c r="AG649" s="61" t="str">
        <f t="shared" si="217"/>
        <v>7</v>
      </c>
      <c r="AH649" s="61" t="str">
        <f t="shared" si="218"/>
        <v>7</v>
      </c>
      <c r="AI649" s="61" t="str">
        <f t="shared" si="219"/>
        <v>7</v>
      </c>
      <c r="AJ649" s="61" t="str">
        <f t="shared" si="220"/>
        <v>7</v>
      </c>
      <c r="AK649" s="62" t="str">
        <f t="shared" si="221"/>
        <v>7</v>
      </c>
      <c r="AL649" s="77">
        <f t="shared" si="222"/>
        <v>2.2653890929538969</v>
      </c>
      <c r="AM649" s="78">
        <f t="shared" si="223"/>
        <v>2.4524283432513161</v>
      </c>
      <c r="AN649" s="78">
        <f t="shared" si="224"/>
        <v>1.4319097033259798</v>
      </c>
      <c r="AO649" s="78">
        <f t="shared" si="225"/>
        <v>3.3449608927313585</v>
      </c>
      <c r="AP649" s="79">
        <f t="shared" si="226"/>
        <v>-0.46999365930408726</v>
      </c>
      <c r="AQ649" s="1" t="str">
        <f t="shared" si="227"/>
        <v>Noroeste7</v>
      </c>
      <c r="AR649" s="1" t="str">
        <f t="shared" si="228"/>
        <v>Salta7</v>
      </c>
      <c r="AS649" s="1" t="str">
        <f t="shared" si="229"/>
        <v>Pequeñas</v>
      </c>
      <c r="AT649" s="1" t="str">
        <f t="shared" si="230"/>
        <v>Resto Extra Pampeana</v>
      </c>
      <c r="AU649" s="1" t="str">
        <f t="shared" ref="AU649:AU712" si="231">IF(AS649="Pequeñas","Pequeñas",CONCATENATE(AS649,AT649))</f>
        <v>Pequeñas</v>
      </c>
    </row>
    <row r="650" spans="1:47" x14ac:dyDescent="0.25">
      <c r="A650" s="5" t="s">
        <v>164</v>
      </c>
      <c r="B650" s="6" t="s">
        <v>37</v>
      </c>
      <c r="C650" s="6" t="s">
        <v>36</v>
      </c>
      <c r="D650" s="3" t="str">
        <f>VLOOKUP(C650,Regiones!B$4:C$27,2)</f>
        <v>Pampeana</v>
      </c>
      <c r="E650" s="16"/>
      <c r="F650" s="16">
        <v>1</v>
      </c>
      <c r="G650" s="16" t="s">
        <v>20</v>
      </c>
      <c r="H650" s="16"/>
      <c r="I650" s="16"/>
      <c r="J650" s="16"/>
      <c r="K650" s="58"/>
      <c r="L650" s="54" t="s">
        <v>943</v>
      </c>
      <c r="M650" s="288">
        <v>4</v>
      </c>
      <c r="N650" s="281" t="str">
        <f t="shared" si="212"/>
        <v>N4</v>
      </c>
      <c r="O650" s="282" t="str">
        <f>VLOOKUP(N650,'Adicional - Op 1'!$A$3:$B$79,2)</f>
        <v>E</v>
      </c>
      <c r="P650" s="293" t="str">
        <f t="shared" si="213"/>
        <v>E</v>
      </c>
      <c r="Q650" s="294" t="str">
        <f t="shared" si="214"/>
        <v>N4</v>
      </c>
      <c r="R650" s="282" t="str">
        <f>IF(OR(Q650='Adicional - Op 2'!$A$6,Q650='Adicional - Op 2'!$A$7, Q650='Adicional - Op 2'!$A$8,Q650='Adicional - Op 2'!$A$9,Q650='Adicional - Op 2'!$A$10,Q650='Adicional - Op 2'!$A$11,Q650='Adicional - Op 2'!$A$12,Q650='Adicional - Op 2'!$A$13,Q650='Adicional - Op 2'!$A$14), "A", "")</f>
        <v/>
      </c>
      <c r="S650" s="282" t="str">
        <f>IF(OR(Q650='Adicional - Op 2'!$A$15,Q650='Adicional - Op 2'!$A$16,Q650='Adicional - Op 2'!$A$17,Q650='Adicional - Op 2'!$A$18,Q650='Adicional - Op 2'!$A$19,Q650='Adicional - Op 2'!$A$20,Q650='Adicional - Op 2'!$A$21,Q650='Adicional - Op 2'!$A$22,Q650='Adicional - Op 2'!$A$23,Q650='Adicional - Op 2'!$A$24,Q650='Adicional - Op 2'!$A$25,Q650='Adicional - Op 2'!$A$26,Q650='Adicional - Op 2'!$A$27,Q650='Adicional - Op 2'!$A$28,Q650='Adicional - Op 2'!$A$29,Q650='Adicional - Op 2'!$A$30),"B","")</f>
        <v/>
      </c>
      <c r="T650" s="282" t="str">
        <f>IF(OR(Q650='Adicional - Op 2'!$A$31,Q650='Adicional - Op 2'!$A$32,Q650='Adicional - Op 2'!$A$33,Q650='Adicional - Op 2'!$A$34),"C","")</f>
        <v/>
      </c>
      <c r="U650" s="282" t="str">
        <f>IF(OR(Q650='Adicional - Op 2'!$A$35,Q650='Adicional - Op 2'!$A$36,Q650='Adicional - Op 2'!$A$37),"D","")</f>
        <v/>
      </c>
      <c r="V650" s="282" t="str">
        <f>IF(OR(Q650='Adicional - Op 2'!$A$38,Q650='Adicional - Op 2'!$A$39,Q650='Adicional - Op 2'!$A$40,Q650='Adicional - Op 2'!$A$41,Q650='Adicional - Op 2'!$A$42,Q650='Adicional - Op 2'!$A$43),"E","")</f>
        <v>E</v>
      </c>
      <c r="W650" s="282" t="str">
        <f>IF(OR(Q650='Adicional - Op 2'!$A$44,Q650='Adicional - Op 2'!$A$45),"F","")</f>
        <v/>
      </c>
      <c r="X650" s="295" t="str">
        <f t="shared" si="215"/>
        <v>E</v>
      </c>
      <c r="Y650" s="296" t="str">
        <f>IF(P650=X650, "OK", MAL)</f>
        <v>OK</v>
      </c>
      <c r="Z650" s="73">
        <v>4112</v>
      </c>
      <c r="AA650" s="17">
        <v>1971</v>
      </c>
      <c r="AB650" s="17">
        <v>1239</v>
      </c>
      <c r="AC650" s="17">
        <v>1292</v>
      </c>
      <c r="AD650" s="17"/>
      <c r="AE650" s="20"/>
      <c r="AF650" s="70" t="str">
        <f t="shared" si="216"/>
        <v>7</v>
      </c>
      <c r="AG650" s="61" t="str">
        <f t="shared" si="217"/>
        <v>7</v>
      </c>
      <c r="AH650" s="61" t="str">
        <f t="shared" si="218"/>
        <v>7</v>
      </c>
      <c r="AI650" s="61" t="str">
        <f t="shared" si="219"/>
        <v>7</v>
      </c>
      <c r="AJ650" s="61" t="str">
        <f t="shared" si="220"/>
        <v/>
      </c>
      <c r="AK650" s="62" t="str">
        <f t="shared" si="221"/>
        <v/>
      </c>
      <c r="AL650" s="77">
        <f t="shared" si="222"/>
        <v>8.5733705083423413</v>
      </c>
      <c r="AM650" s="78">
        <f t="shared" si="223"/>
        <v>4.5117101287939461</v>
      </c>
      <c r="AN650" s="78">
        <f t="shared" si="224"/>
        <v>-0.39586969057727511</v>
      </c>
      <c r="AO650" s="78" t="str">
        <f t="shared" si="225"/>
        <v/>
      </c>
      <c r="AP650" s="79" t="str">
        <f t="shared" si="226"/>
        <v/>
      </c>
      <c r="AQ650" s="1" t="str">
        <f t="shared" si="227"/>
        <v>Pampeana7</v>
      </c>
      <c r="AR650" s="1" t="str">
        <f t="shared" si="228"/>
        <v>Buenos Aires7</v>
      </c>
      <c r="AS650" s="1" t="str">
        <f t="shared" si="229"/>
        <v>Pequeñas</v>
      </c>
      <c r="AT650" s="1" t="str">
        <f t="shared" si="230"/>
        <v>Pampeana</v>
      </c>
      <c r="AU650" s="1" t="str">
        <f t="shared" si="231"/>
        <v>Pequeñas</v>
      </c>
    </row>
    <row r="651" spans="1:47" x14ac:dyDescent="0.25">
      <c r="A651" s="21" t="s">
        <v>350</v>
      </c>
      <c r="B651" s="18" t="s">
        <v>293</v>
      </c>
      <c r="C651" s="18" t="s">
        <v>276</v>
      </c>
      <c r="D651" s="3" t="str">
        <f>VLOOKUP(C651,Regiones!B$4:C$27,2)</f>
        <v>Centro</v>
      </c>
      <c r="E651" s="19"/>
      <c r="F651" s="19"/>
      <c r="G651" s="19"/>
      <c r="H651" s="19" t="s">
        <v>4</v>
      </c>
      <c r="I651" s="19" t="s">
        <v>203</v>
      </c>
      <c r="J651" s="19" t="s">
        <v>6</v>
      </c>
      <c r="K651" s="58"/>
      <c r="L651" s="52" t="s">
        <v>6</v>
      </c>
      <c r="M651" s="289">
        <v>10</v>
      </c>
      <c r="N651" s="281" t="str">
        <f t="shared" si="212"/>
        <v>F10</v>
      </c>
      <c r="O651" s="282" t="str">
        <f>VLOOKUP(N651,'Adicional - Op 1'!$A$3:$B$79,2)</f>
        <v>F</v>
      </c>
      <c r="P651" s="293" t="str">
        <f t="shared" si="213"/>
        <v>F</v>
      </c>
      <c r="Q651" s="294" t="str">
        <f t="shared" si="214"/>
        <v>F10</v>
      </c>
      <c r="R651" s="282" t="str">
        <f>IF(OR(Q651='Adicional - Op 2'!$A$6,Q651='Adicional - Op 2'!$A$7, Q651='Adicional - Op 2'!$A$8,Q651='Adicional - Op 2'!$A$9,Q651='Adicional - Op 2'!$A$10,Q651='Adicional - Op 2'!$A$11,Q651='Adicional - Op 2'!$A$12,Q651='Adicional - Op 2'!$A$13,Q651='Adicional - Op 2'!$A$14), "A", "")</f>
        <v/>
      </c>
      <c r="S651" s="282" t="str">
        <f>IF(OR(Q651='Adicional - Op 2'!$A$15,Q651='Adicional - Op 2'!$A$16,Q651='Adicional - Op 2'!$A$17,Q651='Adicional - Op 2'!$A$18,Q651='Adicional - Op 2'!$A$19,Q651='Adicional - Op 2'!$A$20,Q651='Adicional - Op 2'!$A$21,Q651='Adicional - Op 2'!$A$22,Q651='Adicional - Op 2'!$A$23,Q651='Adicional - Op 2'!$A$24,Q651='Adicional - Op 2'!$A$25,Q651='Adicional - Op 2'!$A$26,Q651='Adicional - Op 2'!$A$27,Q651='Adicional - Op 2'!$A$28,Q651='Adicional - Op 2'!$A$29,Q651='Adicional - Op 2'!$A$30),"B","")</f>
        <v/>
      </c>
      <c r="T651" s="282" t="str">
        <f>IF(OR(Q651='Adicional - Op 2'!$A$31,Q651='Adicional - Op 2'!$A$32,Q651='Adicional - Op 2'!$A$33,Q651='Adicional - Op 2'!$A$34),"C","")</f>
        <v/>
      </c>
      <c r="U651" s="282" t="str">
        <f>IF(OR(Q651='Adicional - Op 2'!$A$35,Q651='Adicional - Op 2'!$A$36,Q651='Adicional - Op 2'!$A$37),"D","")</f>
        <v/>
      </c>
      <c r="V651" s="282" t="str">
        <f>IF(OR(Q651='Adicional - Op 2'!$A$38,Q651='Adicional - Op 2'!$A$39,Q651='Adicional - Op 2'!$A$40,Q651='Adicional - Op 2'!$A$41,Q651='Adicional - Op 2'!$A$42,Q651='Adicional - Op 2'!$A$43),"E","")</f>
        <v/>
      </c>
      <c r="W651" s="282" t="str">
        <f>IF(OR(Q651='Adicional - Op 2'!$A$44,Q651='Adicional - Op 2'!$A$45),"F","")</f>
        <v>F</v>
      </c>
      <c r="X651" s="295" t="str">
        <f t="shared" si="215"/>
        <v>F</v>
      </c>
      <c r="Y651" s="296" t="str">
        <f>IF(P651=X651, "OK", MAL)</f>
        <v>OK</v>
      </c>
      <c r="Z651" s="73">
        <v>4092</v>
      </c>
      <c r="AA651" s="17">
        <v>3644</v>
      </c>
      <c r="AB651" s="17">
        <v>3370</v>
      </c>
      <c r="AC651" s="17">
        <v>2807</v>
      </c>
      <c r="AD651" s="17">
        <v>2563</v>
      </c>
      <c r="AE651" s="20">
        <v>2867</v>
      </c>
      <c r="AF651" s="70" t="str">
        <f t="shared" si="216"/>
        <v>7</v>
      </c>
      <c r="AG651" s="61" t="str">
        <f t="shared" si="217"/>
        <v>7</v>
      </c>
      <c r="AH651" s="61" t="str">
        <f t="shared" si="218"/>
        <v>7</v>
      </c>
      <c r="AI651" s="61" t="str">
        <f t="shared" si="219"/>
        <v>7</v>
      </c>
      <c r="AJ651" s="61" t="str">
        <f t="shared" si="220"/>
        <v>7</v>
      </c>
      <c r="AK651" s="62" t="str">
        <f t="shared" si="221"/>
        <v>7</v>
      </c>
      <c r="AL651" s="77">
        <f t="shared" si="222"/>
        <v>1.3054483055542703</v>
      </c>
      <c r="AM651" s="78">
        <f t="shared" si="223"/>
        <v>0.74582105836490953</v>
      </c>
      <c r="AN651" s="78">
        <f t="shared" si="224"/>
        <v>1.7460960562304333</v>
      </c>
      <c r="AO651" s="78">
        <f t="shared" si="225"/>
        <v>0.91352590860708738</v>
      </c>
      <c r="AP651" s="79">
        <f t="shared" si="226"/>
        <v>-1.1146189694346209</v>
      </c>
      <c r="AQ651" s="1" t="str">
        <f t="shared" si="227"/>
        <v>Centro7</v>
      </c>
      <c r="AR651" s="1" t="str">
        <f t="shared" si="228"/>
        <v>Córdoba7</v>
      </c>
      <c r="AS651" s="1" t="str">
        <f t="shared" si="229"/>
        <v>Pequeñas</v>
      </c>
      <c r="AT651" s="1" t="str">
        <f t="shared" si="230"/>
        <v>Resto Extra Pampeana</v>
      </c>
      <c r="AU651" s="1" t="str">
        <f t="shared" si="231"/>
        <v>Pequeñas</v>
      </c>
    </row>
    <row r="652" spans="1:47" x14ac:dyDescent="0.25">
      <c r="A652" s="21" t="s">
        <v>348</v>
      </c>
      <c r="B652" s="18" t="s">
        <v>279</v>
      </c>
      <c r="C652" s="18" t="s">
        <v>276</v>
      </c>
      <c r="D652" s="3" t="str">
        <f>VLOOKUP(C652,Regiones!B$4:C$27,2)</f>
        <v>Centro</v>
      </c>
      <c r="E652" s="19"/>
      <c r="F652" s="19"/>
      <c r="G652" s="19"/>
      <c r="H652" s="19" t="s">
        <v>4</v>
      </c>
      <c r="I652" s="19" t="s">
        <v>203</v>
      </c>
      <c r="J652" s="19" t="s">
        <v>6</v>
      </c>
      <c r="K652" s="58"/>
      <c r="L652" s="52" t="s">
        <v>6</v>
      </c>
      <c r="M652" s="289">
        <v>10</v>
      </c>
      <c r="N652" s="281" t="str">
        <f t="shared" si="212"/>
        <v>F10</v>
      </c>
      <c r="O652" s="282" t="str">
        <f>VLOOKUP(N652,'Adicional - Op 1'!$A$3:$B$79,2)</f>
        <v>F</v>
      </c>
      <c r="P652" s="293" t="str">
        <f t="shared" si="213"/>
        <v>F</v>
      </c>
      <c r="Q652" s="294" t="str">
        <f t="shared" si="214"/>
        <v>F10</v>
      </c>
      <c r="R652" s="282" t="str">
        <f>IF(OR(Q652='Adicional - Op 2'!$A$6,Q652='Adicional - Op 2'!$A$7, Q652='Adicional - Op 2'!$A$8,Q652='Adicional - Op 2'!$A$9,Q652='Adicional - Op 2'!$A$10,Q652='Adicional - Op 2'!$A$11,Q652='Adicional - Op 2'!$A$12,Q652='Adicional - Op 2'!$A$13,Q652='Adicional - Op 2'!$A$14), "A", "")</f>
        <v/>
      </c>
      <c r="S652" s="282" t="str">
        <f>IF(OR(Q652='Adicional - Op 2'!$A$15,Q652='Adicional - Op 2'!$A$16,Q652='Adicional - Op 2'!$A$17,Q652='Adicional - Op 2'!$A$18,Q652='Adicional - Op 2'!$A$19,Q652='Adicional - Op 2'!$A$20,Q652='Adicional - Op 2'!$A$21,Q652='Adicional - Op 2'!$A$22,Q652='Adicional - Op 2'!$A$23,Q652='Adicional - Op 2'!$A$24,Q652='Adicional - Op 2'!$A$25,Q652='Adicional - Op 2'!$A$26,Q652='Adicional - Op 2'!$A$27,Q652='Adicional - Op 2'!$A$28,Q652='Adicional - Op 2'!$A$29,Q652='Adicional - Op 2'!$A$30),"B","")</f>
        <v/>
      </c>
      <c r="T652" s="282" t="str">
        <f>IF(OR(Q652='Adicional - Op 2'!$A$31,Q652='Adicional - Op 2'!$A$32,Q652='Adicional - Op 2'!$A$33,Q652='Adicional - Op 2'!$A$34),"C","")</f>
        <v/>
      </c>
      <c r="U652" s="282" t="str">
        <f>IF(OR(Q652='Adicional - Op 2'!$A$35,Q652='Adicional - Op 2'!$A$36,Q652='Adicional - Op 2'!$A$37),"D","")</f>
        <v/>
      </c>
      <c r="V652" s="282" t="str">
        <f>IF(OR(Q652='Adicional - Op 2'!$A$38,Q652='Adicional - Op 2'!$A$39,Q652='Adicional - Op 2'!$A$40,Q652='Adicional - Op 2'!$A$41,Q652='Adicional - Op 2'!$A$42,Q652='Adicional - Op 2'!$A$43),"E","")</f>
        <v/>
      </c>
      <c r="W652" s="282" t="str">
        <f>IF(OR(Q652='Adicional - Op 2'!$A$44,Q652='Adicional - Op 2'!$A$45),"F","")</f>
        <v>F</v>
      </c>
      <c r="X652" s="295" t="str">
        <f t="shared" si="215"/>
        <v>F</v>
      </c>
      <c r="Y652" s="296" t="str">
        <f>IF(P652=X652, "OK", MAL)</f>
        <v>OK</v>
      </c>
      <c r="Z652" s="73">
        <v>4070</v>
      </c>
      <c r="AA652" s="17">
        <v>3788</v>
      </c>
      <c r="AB652" s="17">
        <v>3327</v>
      </c>
      <c r="AC652" s="17">
        <v>2914</v>
      </c>
      <c r="AD652" s="17">
        <v>1795</v>
      </c>
      <c r="AE652" s="20">
        <v>2084</v>
      </c>
      <c r="AF652" s="70" t="str">
        <f t="shared" si="216"/>
        <v>7</v>
      </c>
      <c r="AG652" s="61" t="str">
        <f t="shared" si="217"/>
        <v>7</v>
      </c>
      <c r="AH652" s="61" t="str">
        <f t="shared" si="218"/>
        <v>7</v>
      </c>
      <c r="AI652" s="61" t="str">
        <f t="shared" si="219"/>
        <v>7</v>
      </c>
      <c r="AJ652" s="61" t="str">
        <f t="shared" si="220"/>
        <v>7</v>
      </c>
      <c r="AK652" s="62" t="str">
        <f t="shared" si="221"/>
        <v>7</v>
      </c>
      <c r="AL652" s="77">
        <f t="shared" si="222"/>
        <v>0.80642014367247983</v>
      </c>
      <c r="AM652" s="78">
        <f t="shared" si="223"/>
        <v>1.2411676500066533</v>
      </c>
      <c r="AN652" s="78">
        <f t="shared" si="224"/>
        <v>1.2630643754948743</v>
      </c>
      <c r="AO652" s="78">
        <f t="shared" si="225"/>
        <v>4.9645164604314624</v>
      </c>
      <c r="AP652" s="79">
        <f t="shared" si="226"/>
        <v>-1.4817533900872766</v>
      </c>
      <c r="AQ652" s="1" t="str">
        <f t="shared" si="227"/>
        <v>Centro7</v>
      </c>
      <c r="AR652" s="1" t="str">
        <f t="shared" si="228"/>
        <v>Córdoba7</v>
      </c>
      <c r="AS652" s="1" t="str">
        <f t="shared" si="229"/>
        <v>Pequeñas</v>
      </c>
      <c r="AT652" s="1" t="str">
        <f t="shared" si="230"/>
        <v>Resto Extra Pampeana</v>
      </c>
      <c r="AU652" s="1" t="str">
        <f t="shared" si="231"/>
        <v>Pequeñas</v>
      </c>
    </row>
    <row r="653" spans="1:47" x14ac:dyDescent="0.25">
      <c r="A653" s="5" t="s">
        <v>1259</v>
      </c>
      <c r="B653" s="6" t="s">
        <v>477</v>
      </c>
      <c r="C653" s="6" t="s">
        <v>461</v>
      </c>
      <c r="D653" s="3" t="str">
        <f>VLOOKUP(C653,Regiones!B$4:C$27,2)</f>
        <v>Noreste</v>
      </c>
      <c r="E653" s="16"/>
      <c r="F653" s="16"/>
      <c r="G653" s="16"/>
      <c r="H653" s="16" t="s">
        <v>20</v>
      </c>
      <c r="I653" s="16" t="s">
        <v>203</v>
      </c>
      <c r="J653" s="16" t="s">
        <v>4</v>
      </c>
      <c r="K653" s="58"/>
      <c r="L653" s="4" t="s">
        <v>21</v>
      </c>
      <c r="M653" s="289">
        <v>10</v>
      </c>
      <c r="N653" s="281" t="str">
        <f t="shared" si="212"/>
        <v>C10</v>
      </c>
      <c r="O653" s="282" t="str">
        <f>VLOOKUP(N653,'Adicional - Op 1'!$A$3:$B$79,2)</f>
        <v>C</v>
      </c>
      <c r="P653" s="293" t="str">
        <f t="shared" si="213"/>
        <v>C</v>
      </c>
      <c r="Q653" s="294" t="str">
        <f t="shared" si="214"/>
        <v>C10</v>
      </c>
      <c r="R653" s="282" t="str">
        <f>IF(OR(Q653='Adicional - Op 2'!$A$6,Q653='Adicional - Op 2'!$A$7, Q653='Adicional - Op 2'!$A$8,Q653='Adicional - Op 2'!$A$9,Q653='Adicional - Op 2'!$A$10,Q653='Adicional - Op 2'!$A$11,Q653='Adicional - Op 2'!$A$12,Q653='Adicional - Op 2'!$A$13,Q653='Adicional - Op 2'!$A$14), "A", "")</f>
        <v/>
      </c>
      <c r="S653" s="282" t="str">
        <f>IF(OR(Q653='Adicional - Op 2'!$A$15,Q653='Adicional - Op 2'!$A$16,Q653='Adicional - Op 2'!$A$17,Q653='Adicional - Op 2'!$A$18,Q653='Adicional - Op 2'!$A$19,Q653='Adicional - Op 2'!$A$20,Q653='Adicional - Op 2'!$A$21,Q653='Adicional - Op 2'!$A$22,Q653='Adicional - Op 2'!$A$23,Q653='Adicional - Op 2'!$A$24,Q653='Adicional - Op 2'!$A$25,Q653='Adicional - Op 2'!$A$26,Q653='Adicional - Op 2'!$A$27,Q653='Adicional - Op 2'!$A$28,Q653='Adicional - Op 2'!$A$29,Q653='Adicional - Op 2'!$A$30),"B","")</f>
        <v/>
      </c>
      <c r="T653" s="282" t="str">
        <f>IF(OR(Q653='Adicional - Op 2'!$A$31,Q653='Adicional - Op 2'!$A$32,Q653='Adicional - Op 2'!$A$33,Q653='Adicional - Op 2'!$A$34),"C","")</f>
        <v>C</v>
      </c>
      <c r="U653" s="282" t="str">
        <f>IF(OR(Q653='Adicional - Op 2'!$A$35,Q653='Adicional - Op 2'!$A$36,Q653='Adicional - Op 2'!$A$37),"D","")</f>
        <v/>
      </c>
      <c r="V653" s="282" t="str">
        <f>IF(OR(Q653='Adicional - Op 2'!$A$38,Q653='Adicional - Op 2'!$A$39,Q653='Adicional - Op 2'!$A$40,Q653='Adicional - Op 2'!$A$41,Q653='Adicional - Op 2'!$A$42,Q653='Adicional - Op 2'!$A$43),"E","")</f>
        <v/>
      </c>
      <c r="W653" s="282" t="str">
        <f>IF(OR(Q653='Adicional - Op 2'!$A$44,Q653='Adicional - Op 2'!$A$45),"F","")</f>
        <v/>
      </c>
      <c r="X653" s="295" t="str">
        <f t="shared" si="215"/>
        <v>C</v>
      </c>
      <c r="Y653" s="296" t="str">
        <f>IF(P653=X653, "OK", MAL)</f>
        <v>OK</v>
      </c>
      <c r="Z653" s="73">
        <v>4060</v>
      </c>
      <c r="AA653" s="17">
        <v>3534</v>
      </c>
      <c r="AB653" s="17">
        <v>1774</v>
      </c>
      <c r="AC653" s="17">
        <v>2085</v>
      </c>
      <c r="AD653" s="17">
        <v>1249</v>
      </c>
      <c r="AE653" s="20">
        <v>1398</v>
      </c>
      <c r="AF653" s="70" t="str">
        <f t="shared" si="216"/>
        <v>7</v>
      </c>
      <c r="AG653" s="61" t="str">
        <f t="shared" si="217"/>
        <v>7</v>
      </c>
      <c r="AH653" s="61" t="str">
        <f t="shared" si="218"/>
        <v>7</v>
      </c>
      <c r="AI653" s="61" t="str">
        <f t="shared" si="219"/>
        <v>7</v>
      </c>
      <c r="AJ653" s="61" t="str">
        <f t="shared" si="220"/>
        <v>7</v>
      </c>
      <c r="AK653" s="62" t="str">
        <f t="shared" si="221"/>
        <v>7</v>
      </c>
      <c r="AL653" s="77">
        <f t="shared" si="222"/>
        <v>1.5641492349579524</v>
      </c>
      <c r="AM653" s="78">
        <f t="shared" si="223"/>
        <v>6.7706285529675352</v>
      </c>
      <c r="AN653" s="78">
        <f t="shared" si="224"/>
        <v>-1.5180189647876194</v>
      </c>
      <c r="AO653" s="78">
        <f t="shared" si="225"/>
        <v>5.2578178221081098</v>
      </c>
      <c r="AP653" s="79">
        <f t="shared" si="226"/>
        <v>-1.1206673376907912</v>
      </c>
      <c r="AQ653" s="1" t="str">
        <f t="shared" si="227"/>
        <v>Noreste7</v>
      </c>
      <c r="AR653" s="1" t="str">
        <f t="shared" si="228"/>
        <v>Formosa7</v>
      </c>
      <c r="AS653" s="1" t="str">
        <f t="shared" si="229"/>
        <v>Pequeñas</v>
      </c>
      <c r="AT653" s="1" t="str">
        <f t="shared" si="230"/>
        <v>Resto Extra Pampeana</v>
      </c>
      <c r="AU653" s="1" t="str">
        <f t="shared" si="231"/>
        <v>Pequeñas</v>
      </c>
    </row>
    <row r="654" spans="1:47" x14ac:dyDescent="0.25">
      <c r="A654" s="60" t="s">
        <v>835</v>
      </c>
      <c r="B654" s="9" t="s">
        <v>780</v>
      </c>
      <c r="C654" s="9" t="s">
        <v>767</v>
      </c>
      <c r="D654" s="3" t="str">
        <f>VLOOKUP(C654,Regiones!B$4:C$27,2)</f>
        <v>Pampeana</v>
      </c>
      <c r="E654" s="10"/>
      <c r="F654" s="10"/>
      <c r="G654" s="10"/>
      <c r="H654" s="10" t="s">
        <v>4</v>
      </c>
      <c r="I654" s="10" t="s">
        <v>203</v>
      </c>
      <c r="J654" s="10" t="s">
        <v>6</v>
      </c>
      <c r="K654" s="58"/>
      <c r="L654" s="11" t="s">
        <v>6</v>
      </c>
      <c r="M654" s="289">
        <v>10</v>
      </c>
      <c r="N654" s="281" t="str">
        <f t="shared" si="212"/>
        <v>F10</v>
      </c>
      <c r="O654" s="282" t="str">
        <f>VLOOKUP(N654,'Adicional - Op 1'!$A$3:$B$79,2)</f>
        <v>F</v>
      </c>
      <c r="P654" s="293" t="str">
        <f t="shared" si="213"/>
        <v>F</v>
      </c>
      <c r="Q654" s="294" t="str">
        <f t="shared" si="214"/>
        <v>F10</v>
      </c>
      <c r="R654" s="282" t="str">
        <f>IF(OR(Q654='Adicional - Op 2'!$A$6,Q654='Adicional - Op 2'!$A$7, Q654='Adicional - Op 2'!$A$8,Q654='Adicional - Op 2'!$A$9,Q654='Adicional - Op 2'!$A$10,Q654='Adicional - Op 2'!$A$11,Q654='Adicional - Op 2'!$A$12,Q654='Adicional - Op 2'!$A$13,Q654='Adicional - Op 2'!$A$14), "A", "")</f>
        <v/>
      </c>
      <c r="S654" s="282" t="str">
        <f>IF(OR(Q654='Adicional - Op 2'!$A$15,Q654='Adicional - Op 2'!$A$16,Q654='Adicional - Op 2'!$A$17,Q654='Adicional - Op 2'!$A$18,Q654='Adicional - Op 2'!$A$19,Q654='Adicional - Op 2'!$A$20,Q654='Adicional - Op 2'!$A$21,Q654='Adicional - Op 2'!$A$22,Q654='Adicional - Op 2'!$A$23,Q654='Adicional - Op 2'!$A$24,Q654='Adicional - Op 2'!$A$25,Q654='Adicional - Op 2'!$A$26,Q654='Adicional - Op 2'!$A$27,Q654='Adicional - Op 2'!$A$28,Q654='Adicional - Op 2'!$A$29,Q654='Adicional - Op 2'!$A$30),"B","")</f>
        <v/>
      </c>
      <c r="T654" s="282" t="str">
        <f>IF(OR(Q654='Adicional - Op 2'!$A$31,Q654='Adicional - Op 2'!$A$32,Q654='Adicional - Op 2'!$A$33,Q654='Adicional - Op 2'!$A$34),"C","")</f>
        <v/>
      </c>
      <c r="U654" s="282" t="str">
        <f>IF(OR(Q654='Adicional - Op 2'!$A$35,Q654='Adicional - Op 2'!$A$36,Q654='Adicional - Op 2'!$A$37),"D","")</f>
        <v/>
      </c>
      <c r="V654" s="282" t="str">
        <f>IF(OR(Q654='Adicional - Op 2'!$A$38,Q654='Adicional - Op 2'!$A$39,Q654='Adicional - Op 2'!$A$40,Q654='Adicional - Op 2'!$A$41,Q654='Adicional - Op 2'!$A$42,Q654='Adicional - Op 2'!$A$43),"E","")</f>
        <v/>
      </c>
      <c r="W654" s="282" t="str">
        <f>IF(OR(Q654='Adicional - Op 2'!$A$44,Q654='Adicional - Op 2'!$A$45),"F","")</f>
        <v>F</v>
      </c>
      <c r="X654" s="295" t="str">
        <f t="shared" si="215"/>
        <v>F</v>
      </c>
      <c r="Y654" s="296" t="str">
        <f>IF(P654=X654, "OK", MAL)</f>
        <v>OK</v>
      </c>
      <c r="Z654" s="74">
        <v>4034</v>
      </c>
      <c r="AA654" s="12">
        <v>3952</v>
      </c>
      <c r="AB654" s="12">
        <v>3685</v>
      </c>
      <c r="AC654" s="12">
        <v>3421</v>
      </c>
      <c r="AD654" s="12">
        <v>2768</v>
      </c>
      <c r="AE654" s="13">
        <v>1827</v>
      </c>
      <c r="AF654" s="70" t="str">
        <f t="shared" si="216"/>
        <v>7</v>
      </c>
      <c r="AG654" s="61" t="str">
        <f t="shared" si="217"/>
        <v>7</v>
      </c>
      <c r="AH654" s="61" t="str">
        <f t="shared" si="218"/>
        <v>7</v>
      </c>
      <c r="AI654" s="61" t="str">
        <f t="shared" si="219"/>
        <v>7</v>
      </c>
      <c r="AJ654" s="61" t="str">
        <f t="shared" si="220"/>
        <v>7</v>
      </c>
      <c r="AK654" s="62" t="str">
        <f t="shared" si="221"/>
        <v>7</v>
      </c>
      <c r="AL654" s="77">
        <f t="shared" si="222"/>
        <v>0.22998060147385829</v>
      </c>
      <c r="AM654" s="78">
        <f t="shared" si="223"/>
        <v>0.66715148351431641</v>
      </c>
      <c r="AN654" s="78">
        <f t="shared" si="224"/>
        <v>0.70643831716723504</v>
      </c>
      <c r="AO654" s="78">
        <f t="shared" si="225"/>
        <v>2.1406691821070267</v>
      </c>
      <c r="AP654" s="79">
        <f t="shared" si="226"/>
        <v>4.2420044718580918</v>
      </c>
      <c r="AQ654" s="1" t="str">
        <f t="shared" si="227"/>
        <v>Pampeana7</v>
      </c>
      <c r="AR654" s="1" t="str">
        <f t="shared" si="228"/>
        <v>Santa Fe7</v>
      </c>
      <c r="AS654" s="1" t="str">
        <f t="shared" si="229"/>
        <v>Pequeñas</v>
      </c>
      <c r="AT654" s="1" t="str">
        <f t="shared" si="230"/>
        <v>Pampeana</v>
      </c>
      <c r="AU654" s="1" t="str">
        <f t="shared" si="231"/>
        <v>Pequeñas</v>
      </c>
    </row>
    <row r="655" spans="1:47" x14ac:dyDescent="0.25">
      <c r="A655" s="60" t="s">
        <v>677</v>
      </c>
      <c r="B655" s="9" t="s">
        <v>670</v>
      </c>
      <c r="C655" s="9" t="s">
        <v>662</v>
      </c>
      <c r="D655" s="3" t="str">
        <f>VLOOKUP(C655,Regiones!B$4:C$27,2)</f>
        <v>Comahue</v>
      </c>
      <c r="E655" s="10"/>
      <c r="F655" s="10"/>
      <c r="G655" s="44"/>
      <c r="H655" s="10" t="s">
        <v>20</v>
      </c>
      <c r="I655" s="10" t="s">
        <v>203</v>
      </c>
      <c r="J655" s="10" t="s">
        <v>4</v>
      </c>
      <c r="K655" s="58"/>
      <c r="L655" s="11" t="s">
        <v>6</v>
      </c>
      <c r="M655" s="289">
        <v>10</v>
      </c>
      <c r="N655" s="281" t="str">
        <f t="shared" si="212"/>
        <v>F10</v>
      </c>
      <c r="O655" s="282" t="str">
        <f>VLOOKUP(N655,'Adicional - Op 1'!$A$3:$B$79,2)</f>
        <v>F</v>
      </c>
      <c r="P655" s="293" t="str">
        <f t="shared" si="213"/>
        <v>F</v>
      </c>
      <c r="Q655" s="294" t="str">
        <f t="shared" si="214"/>
        <v>F10</v>
      </c>
      <c r="R655" s="282" t="str">
        <f>IF(OR(Q655='Adicional - Op 2'!$A$6,Q655='Adicional - Op 2'!$A$7, Q655='Adicional - Op 2'!$A$8,Q655='Adicional - Op 2'!$A$9,Q655='Adicional - Op 2'!$A$10,Q655='Adicional - Op 2'!$A$11,Q655='Adicional - Op 2'!$A$12,Q655='Adicional - Op 2'!$A$13,Q655='Adicional - Op 2'!$A$14), "A", "")</f>
        <v/>
      </c>
      <c r="S655" s="282" t="str">
        <f>IF(OR(Q655='Adicional - Op 2'!$A$15,Q655='Adicional - Op 2'!$A$16,Q655='Adicional - Op 2'!$A$17,Q655='Adicional - Op 2'!$A$18,Q655='Adicional - Op 2'!$A$19,Q655='Adicional - Op 2'!$A$20,Q655='Adicional - Op 2'!$A$21,Q655='Adicional - Op 2'!$A$22,Q655='Adicional - Op 2'!$A$23,Q655='Adicional - Op 2'!$A$24,Q655='Adicional - Op 2'!$A$25,Q655='Adicional - Op 2'!$A$26,Q655='Adicional - Op 2'!$A$27,Q655='Adicional - Op 2'!$A$28,Q655='Adicional - Op 2'!$A$29,Q655='Adicional - Op 2'!$A$30),"B","")</f>
        <v/>
      </c>
      <c r="T655" s="282" t="str">
        <f>IF(OR(Q655='Adicional - Op 2'!$A$31,Q655='Adicional - Op 2'!$A$32,Q655='Adicional - Op 2'!$A$33,Q655='Adicional - Op 2'!$A$34),"C","")</f>
        <v/>
      </c>
      <c r="U655" s="282" t="str">
        <f>IF(OR(Q655='Adicional - Op 2'!$A$35,Q655='Adicional - Op 2'!$A$36,Q655='Adicional - Op 2'!$A$37),"D","")</f>
        <v/>
      </c>
      <c r="V655" s="282" t="str">
        <f>IF(OR(Q655='Adicional - Op 2'!$A$38,Q655='Adicional - Op 2'!$A$39,Q655='Adicional - Op 2'!$A$40,Q655='Adicional - Op 2'!$A$41,Q655='Adicional - Op 2'!$A$42,Q655='Adicional - Op 2'!$A$43),"E","")</f>
        <v/>
      </c>
      <c r="W655" s="282" t="str">
        <f>IF(OR(Q655='Adicional - Op 2'!$A$44,Q655='Adicional - Op 2'!$A$45),"F","")</f>
        <v>F</v>
      </c>
      <c r="X655" s="295" t="str">
        <f t="shared" si="215"/>
        <v>F</v>
      </c>
      <c r="Y655" s="296" t="str">
        <f>IF(P655=X655, "OK", MAL)</f>
        <v>OK</v>
      </c>
      <c r="Z655" s="74">
        <v>4025</v>
      </c>
      <c r="AA655" s="12">
        <v>3003</v>
      </c>
      <c r="AB655" s="12">
        <v>1268</v>
      </c>
      <c r="AC655" s="12">
        <v>880</v>
      </c>
      <c r="AD655" s="12">
        <v>578</v>
      </c>
      <c r="AE655" s="13">
        <v>1103</v>
      </c>
      <c r="AF655" s="70" t="str">
        <f t="shared" si="216"/>
        <v>7</v>
      </c>
      <c r="AG655" s="61" t="str">
        <f t="shared" si="217"/>
        <v>7</v>
      </c>
      <c r="AH655" s="61" t="str">
        <f t="shared" si="218"/>
        <v>7</v>
      </c>
      <c r="AI655" s="61" t="str">
        <f t="shared" si="219"/>
        <v>7</v>
      </c>
      <c r="AJ655" s="61" t="str">
        <f t="shared" si="220"/>
        <v>7</v>
      </c>
      <c r="AK655" s="62" t="str">
        <f t="shared" si="221"/>
        <v>7</v>
      </c>
      <c r="AL655" s="77">
        <f t="shared" si="222"/>
        <v>3.3306992434128055</v>
      </c>
      <c r="AM655" s="78">
        <f t="shared" si="223"/>
        <v>8.5407412475510309</v>
      </c>
      <c r="AN655" s="78">
        <f t="shared" si="224"/>
        <v>3.5195566962890084</v>
      </c>
      <c r="AO655" s="78">
        <f t="shared" si="225"/>
        <v>4.2930776156688228</v>
      </c>
      <c r="AP655" s="79">
        <f t="shared" si="226"/>
        <v>-6.2577803571848998</v>
      </c>
      <c r="AQ655" s="1" t="str">
        <f t="shared" si="227"/>
        <v>Comahue7</v>
      </c>
      <c r="AR655" s="1" t="str">
        <f t="shared" si="228"/>
        <v>Río Negro7</v>
      </c>
      <c r="AS655" s="1" t="str">
        <f t="shared" si="229"/>
        <v>Pequeñas</v>
      </c>
      <c r="AT655" s="1" t="str">
        <f t="shared" si="230"/>
        <v>Comahue</v>
      </c>
      <c r="AU655" s="1" t="str">
        <f t="shared" si="231"/>
        <v>Pequeñas</v>
      </c>
    </row>
    <row r="656" spans="1:47" x14ac:dyDescent="0.25">
      <c r="A656" s="5" t="s">
        <v>411</v>
      </c>
      <c r="B656" s="6" t="s">
        <v>411</v>
      </c>
      <c r="C656" s="6" t="s">
        <v>396</v>
      </c>
      <c r="D656" s="3" t="str">
        <f>VLOOKUP(C656,Regiones!B$4:C$27,2)</f>
        <v>Noreste</v>
      </c>
      <c r="E656" s="16"/>
      <c r="F656" s="16"/>
      <c r="G656" s="16"/>
      <c r="H656" s="16" t="s">
        <v>4</v>
      </c>
      <c r="I656" s="16" t="s">
        <v>203</v>
      </c>
      <c r="J656" s="16" t="s">
        <v>6</v>
      </c>
      <c r="K656" s="58"/>
      <c r="L656" s="4" t="s">
        <v>6</v>
      </c>
      <c r="M656" s="289">
        <v>10</v>
      </c>
      <c r="N656" s="281" t="str">
        <f t="shared" si="212"/>
        <v>F10</v>
      </c>
      <c r="O656" s="282" t="str">
        <f>VLOOKUP(N656,'Adicional - Op 1'!$A$3:$B$79,2)</f>
        <v>F</v>
      </c>
      <c r="P656" s="293" t="str">
        <f t="shared" si="213"/>
        <v>F</v>
      </c>
      <c r="Q656" s="294" t="str">
        <f t="shared" si="214"/>
        <v>F10</v>
      </c>
      <c r="R656" s="282" t="str">
        <f>IF(OR(Q656='Adicional - Op 2'!$A$6,Q656='Adicional - Op 2'!$A$7, Q656='Adicional - Op 2'!$A$8,Q656='Adicional - Op 2'!$A$9,Q656='Adicional - Op 2'!$A$10,Q656='Adicional - Op 2'!$A$11,Q656='Adicional - Op 2'!$A$12,Q656='Adicional - Op 2'!$A$13,Q656='Adicional - Op 2'!$A$14), "A", "")</f>
        <v/>
      </c>
      <c r="S656" s="282" t="str">
        <f>IF(OR(Q656='Adicional - Op 2'!$A$15,Q656='Adicional - Op 2'!$A$16,Q656='Adicional - Op 2'!$A$17,Q656='Adicional - Op 2'!$A$18,Q656='Adicional - Op 2'!$A$19,Q656='Adicional - Op 2'!$A$20,Q656='Adicional - Op 2'!$A$21,Q656='Adicional - Op 2'!$A$22,Q656='Adicional - Op 2'!$A$23,Q656='Adicional - Op 2'!$A$24,Q656='Adicional - Op 2'!$A$25,Q656='Adicional - Op 2'!$A$26,Q656='Adicional - Op 2'!$A$27,Q656='Adicional - Op 2'!$A$28,Q656='Adicional - Op 2'!$A$29,Q656='Adicional - Op 2'!$A$30),"B","")</f>
        <v/>
      </c>
      <c r="T656" s="282" t="str">
        <f>IF(OR(Q656='Adicional - Op 2'!$A$31,Q656='Adicional - Op 2'!$A$32,Q656='Adicional - Op 2'!$A$33,Q656='Adicional - Op 2'!$A$34),"C","")</f>
        <v/>
      </c>
      <c r="U656" s="282" t="str">
        <f>IF(OR(Q656='Adicional - Op 2'!$A$35,Q656='Adicional - Op 2'!$A$36,Q656='Adicional - Op 2'!$A$37),"D","")</f>
        <v/>
      </c>
      <c r="V656" s="282" t="str">
        <f>IF(OR(Q656='Adicional - Op 2'!$A$38,Q656='Adicional - Op 2'!$A$39,Q656='Adicional - Op 2'!$A$40,Q656='Adicional - Op 2'!$A$41,Q656='Adicional - Op 2'!$A$42,Q656='Adicional - Op 2'!$A$43),"E","")</f>
        <v/>
      </c>
      <c r="W656" s="282" t="str">
        <f>IF(OR(Q656='Adicional - Op 2'!$A$44,Q656='Adicional - Op 2'!$A$45),"F","")</f>
        <v>F</v>
      </c>
      <c r="X656" s="295" t="str">
        <f t="shared" si="215"/>
        <v>F</v>
      </c>
      <c r="Y656" s="296" t="str">
        <f>IF(P656=X656, "OK", MAL)</f>
        <v>OK</v>
      </c>
      <c r="Z656" s="73">
        <v>4022</v>
      </c>
      <c r="AA656" s="17">
        <v>3227</v>
      </c>
      <c r="AB656" s="17">
        <v>2651</v>
      </c>
      <c r="AC656" s="17">
        <v>2167</v>
      </c>
      <c r="AD656" s="17">
        <v>2679</v>
      </c>
      <c r="AE656" s="20">
        <v>2593</v>
      </c>
      <c r="AF656" s="70" t="str">
        <f t="shared" si="216"/>
        <v>7</v>
      </c>
      <c r="AG656" s="61" t="str">
        <f t="shared" si="217"/>
        <v>7</v>
      </c>
      <c r="AH656" s="61" t="str">
        <f t="shared" si="218"/>
        <v>7</v>
      </c>
      <c r="AI656" s="61" t="str">
        <f t="shared" si="219"/>
        <v>7</v>
      </c>
      <c r="AJ656" s="61" t="str">
        <f t="shared" si="220"/>
        <v>7</v>
      </c>
      <c r="AK656" s="62" t="str">
        <f t="shared" si="221"/>
        <v>7</v>
      </c>
      <c r="AL656" s="77">
        <f t="shared" si="222"/>
        <v>2.4939742516999051</v>
      </c>
      <c r="AM656" s="78">
        <f t="shared" si="223"/>
        <v>1.8865478713128099</v>
      </c>
      <c r="AN656" s="78">
        <f t="shared" si="224"/>
        <v>1.9273649814247198</v>
      </c>
      <c r="AO656" s="78">
        <f t="shared" si="225"/>
        <v>-2.0986636900517666</v>
      </c>
      <c r="AP656" s="79">
        <f t="shared" si="226"/>
        <v>0.32681371539150367</v>
      </c>
      <c r="AQ656" s="1" t="str">
        <f t="shared" si="227"/>
        <v>Noreste7</v>
      </c>
      <c r="AR656" s="1" t="str">
        <f t="shared" si="228"/>
        <v>Corrientes7</v>
      </c>
      <c r="AS656" s="1" t="str">
        <f t="shared" si="229"/>
        <v>Pequeñas</v>
      </c>
      <c r="AT656" s="1" t="str">
        <f t="shared" si="230"/>
        <v>Resto Extra Pampeana</v>
      </c>
      <c r="AU656" s="1" t="str">
        <f t="shared" si="231"/>
        <v>Pequeñas</v>
      </c>
    </row>
    <row r="657" spans="1:47" x14ac:dyDescent="0.25">
      <c r="A657" s="60" t="s">
        <v>269</v>
      </c>
      <c r="B657" s="9" t="s">
        <v>270</v>
      </c>
      <c r="C657" s="9" t="s">
        <v>260</v>
      </c>
      <c r="D657" s="3" t="str">
        <f>VLOOKUP(C657,Regiones!B$4:C$27,2)</f>
        <v>Noreste</v>
      </c>
      <c r="E657" s="10"/>
      <c r="F657" s="10"/>
      <c r="G657" s="10"/>
      <c r="H657" s="10" t="s">
        <v>4</v>
      </c>
      <c r="I657" s="10" t="s">
        <v>203</v>
      </c>
      <c r="J657" s="10" t="s">
        <v>6</v>
      </c>
      <c r="K657" s="58"/>
      <c r="L657" s="11" t="s">
        <v>6</v>
      </c>
      <c r="M657" s="289">
        <v>10</v>
      </c>
      <c r="N657" s="281" t="str">
        <f t="shared" si="212"/>
        <v>F10</v>
      </c>
      <c r="O657" s="282" t="str">
        <f>VLOOKUP(N657,'Adicional - Op 1'!$A$3:$B$79,2)</f>
        <v>F</v>
      </c>
      <c r="P657" s="293" t="str">
        <f t="shared" si="213"/>
        <v>F</v>
      </c>
      <c r="Q657" s="294" t="str">
        <f t="shared" si="214"/>
        <v>F10</v>
      </c>
      <c r="R657" s="282" t="str">
        <f>IF(OR(Q657='Adicional - Op 2'!$A$6,Q657='Adicional - Op 2'!$A$7, Q657='Adicional - Op 2'!$A$8,Q657='Adicional - Op 2'!$A$9,Q657='Adicional - Op 2'!$A$10,Q657='Adicional - Op 2'!$A$11,Q657='Adicional - Op 2'!$A$12,Q657='Adicional - Op 2'!$A$13,Q657='Adicional - Op 2'!$A$14), "A", "")</f>
        <v/>
      </c>
      <c r="S657" s="282" t="str">
        <f>IF(OR(Q657='Adicional - Op 2'!$A$15,Q657='Adicional - Op 2'!$A$16,Q657='Adicional - Op 2'!$A$17,Q657='Adicional - Op 2'!$A$18,Q657='Adicional - Op 2'!$A$19,Q657='Adicional - Op 2'!$A$20,Q657='Adicional - Op 2'!$A$21,Q657='Adicional - Op 2'!$A$22,Q657='Adicional - Op 2'!$A$23,Q657='Adicional - Op 2'!$A$24,Q657='Adicional - Op 2'!$A$25,Q657='Adicional - Op 2'!$A$26,Q657='Adicional - Op 2'!$A$27,Q657='Adicional - Op 2'!$A$28,Q657='Adicional - Op 2'!$A$29,Q657='Adicional - Op 2'!$A$30),"B","")</f>
        <v/>
      </c>
      <c r="T657" s="282" t="str">
        <f>IF(OR(Q657='Adicional - Op 2'!$A$31,Q657='Adicional - Op 2'!$A$32,Q657='Adicional - Op 2'!$A$33,Q657='Adicional - Op 2'!$A$34),"C","")</f>
        <v/>
      </c>
      <c r="U657" s="282" t="str">
        <f>IF(OR(Q657='Adicional - Op 2'!$A$35,Q657='Adicional - Op 2'!$A$36,Q657='Adicional - Op 2'!$A$37),"D","")</f>
        <v/>
      </c>
      <c r="V657" s="282" t="str">
        <f>IF(OR(Q657='Adicional - Op 2'!$A$38,Q657='Adicional - Op 2'!$A$39,Q657='Adicional - Op 2'!$A$40,Q657='Adicional - Op 2'!$A$41,Q657='Adicional - Op 2'!$A$42,Q657='Adicional - Op 2'!$A$43),"E","")</f>
        <v/>
      </c>
      <c r="W657" s="282" t="str">
        <f>IF(OR(Q657='Adicional - Op 2'!$A$44,Q657='Adicional - Op 2'!$A$45),"F","")</f>
        <v>F</v>
      </c>
      <c r="X657" s="295" t="str">
        <f t="shared" si="215"/>
        <v>F</v>
      </c>
      <c r="Y657" s="296" t="str">
        <f>IF(P657=X657, "OK", MAL)</f>
        <v>OK</v>
      </c>
      <c r="Z657" s="74">
        <v>4011</v>
      </c>
      <c r="AA657" s="12">
        <v>3391</v>
      </c>
      <c r="AB657" s="12">
        <v>2687</v>
      </c>
      <c r="AC657" s="12">
        <v>2339</v>
      </c>
      <c r="AD657" s="12">
        <v>2390</v>
      </c>
      <c r="AE657" s="13">
        <v>2027</v>
      </c>
      <c r="AF657" s="70" t="str">
        <f t="shared" si="216"/>
        <v>7</v>
      </c>
      <c r="AG657" s="61" t="str">
        <f t="shared" si="217"/>
        <v>7</v>
      </c>
      <c r="AH657" s="61" t="str">
        <f t="shared" si="218"/>
        <v>7</v>
      </c>
      <c r="AI657" s="61" t="str">
        <f t="shared" si="219"/>
        <v>7</v>
      </c>
      <c r="AJ657" s="61" t="str">
        <f t="shared" si="220"/>
        <v>7</v>
      </c>
      <c r="AK657" s="62" t="str">
        <f t="shared" si="221"/>
        <v>7</v>
      </c>
      <c r="AL657" s="77">
        <f t="shared" si="222"/>
        <v>1.8960020505998159</v>
      </c>
      <c r="AM657" s="78">
        <f t="shared" si="223"/>
        <v>2.2366182510624504</v>
      </c>
      <c r="AN657" s="78">
        <f t="shared" si="224"/>
        <v>1.3221282475708458</v>
      </c>
      <c r="AO657" s="78">
        <f t="shared" si="225"/>
        <v>-0.21546632075757755</v>
      </c>
      <c r="AP657" s="79">
        <f t="shared" si="226"/>
        <v>1.6610088602106352</v>
      </c>
      <c r="AQ657" s="1" t="str">
        <f t="shared" si="227"/>
        <v>Noreste7</v>
      </c>
      <c r="AR657" s="1" t="str">
        <f t="shared" si="228"/>
        <v>Chubut7</v>
      </c>
      <c r="AS657" s="1" t="str">
        <f t="shared" si="229"/>
        <v>Pequeñas</v>
      </c>
      <c r="AT657" s="1" t="str">
        <f t="shared" si="230"/>
        <v>Resto Extra Pampeana</v>
      </c>
      <c r="AU657" s="1" t="str">
        <f t="shared" si="231"/>
        <v>Pequeñas</v>
      </c>
    </row>
    <row r="658" spans="1:47" x14ac:dyDescent="0.25">
      <c r="A658" s="60" t="s">
        <v>836</v>
      </c>
      <c r="B658" s="9" t="s">
        <v>775</v>
      </c>
      <c r="C658" s="9" t="s">
        <v>767</v>
      </c>
      <c r="D658" s="3" t="str">
        <f>VLOOKUP(C658,Regiones!B$4:C$27,2)</f>
        <v>Pampeana</v>
      </c>
      <c r="E658" s="10"/>
      <c r="F658" s="10"/>
      <c r="G658" s="10"/>
      <c r="H658" s="10" t="s">
        <v>4</v>
      </c>
      <c r="I658" s="10" t="s">
        <v>203</v>
      </c>
      <c r="J658" s="10" t="s">
        <v>6</v>
      </c>
      <c r="K658" s="58"/>
      <c r="L658" s="11" t="s">
        <v>6</v>
      </c>
      <c r="M658" s="289">
        <v>10</v>
      </c>
      <c r="N658" s="281" t="str">
        <f t="shared" si="212"/>
        <v>F10</v>
      </c>
      <c r="O658" s="282" t="str">
        <f>VLOOKUP(N658,'Adicional - Op 1'!$A$3:$B$79,2)</f>
        <v>F</v>
      </c>
      <c r="P658" s="293" t="str">
        <f t="shared" si="213"/>
        <v>F</v>
      </c>
      <c r="Q658" s="294" t="str">
        <f t="shared" si="214"/>
        <v>F10</v>
      </c>
      <c r="R658" s="282" t="str">
        <f>IF(OR(Q658='Adicional - Op 2'!$A$6,Q658='Adicional - Op 2'!$A$7, Q658='Adicional - Op 2'!$A$8,Q658='Adicional - Op 2'!$A$9,Q658='Adicional - Op 2'!$A$10,Q658='Adicional - Op 2'!$A$11,Q658='Adicional - Op 2'!$A$12,Q658='Adicional - Op 2'!$A$13,Q658='Adicional - Op 2'!$A$14), "A", "")</f>
        <v/>
      </c>
      <c r="S658" s="282" t="str">
        <f>IF(OR(Q658='Adicional - Op 2'!$A$15,Q658='Adicional - Op 2'!$A$16,Q658='Adicional - Op 2'!$A$17,Q658='Adicional - Op 2'!$A$18,Q658='Adicional - Op 2'!$A$19,Q658='Adicional - Op 2'!$A$20,Q658='Adicional - Op 2'!$A$21,Q658='Adicional - Op 2'!$A$22,Q658='Adicional - Op 2'!$A$23,Q658='Adicional - Op 2'!$A$24,Q658='Adicional - Op 2'!$A$25,Q658='Adicional - Op 2'!$A$26,Q658='Adicional - Op 2'!$A$27,Q658='Adicional - Op 2'!$A$28,Q658='Adicional - Op 2'!$A$29,Q658='Adicional - Op 2'!$A$30),"B","")</f>
        <v/>
      </c>
      <c r="T658" s="282" t="str">
        <f>IF(OR(Q658='Adicional - Op 2'!$A$31,Q658='Adicional - Op 2'!$A$32,Q658='Adicional - Op 2'!$A$33,Q658='Adicional - Op 2'!$A$34),"C","")</f>
        <v/>
      </c>
      <c r="U658" s="282" t="str">
        <f>IF(OR(Q658='Adicional - Op 2'!$A$35,Q658='Adicional - Op 2'!$A$36,Q658='Adicional - Op 2'!$A$37),"D","")</f>
        <v/>
      </c>
      <c r="V658" s="282" t="str">
        <f>IF(OR(Q658='Adicional - Op 2'!$A$38,Q658='Adicional - Op 2'!$A$39,Q658='Adicional - Op 2'!$A$40,Q658='Adicional - Op 2'!$A$41,Q658='Adicional - Op 2'!$A$42,Q658='Adicional - Op 2'!$A$43),"E","")</f>
        <v/>
      </c>
      <c r="W658" s="282" t="str">
        <f>IF(OR(Q658='Adicional - Op 2'!$A$44,Q658='Adicional - Op 2'!$A$45),"F","")</f>
        <v>F</v>
      </c>
      <c r="X658" s="295" t="str">
        <f t="shared" si="215"/>
        <v>F</v>
      </c>
      <c r="Y658" s="296" t="str">
        <f>IF(P658=X658, "OK", MAL)</f>
        <v>OK</v>
      </c>
      <c r="Z658" s="74">
        <v>3999</v>
      </c>
      <c r="AA658" s="12">
        <v>3269</v>
      </c>
      <c r="AB658" s="12">
        <v>2642</v>
      </c>
      <c r="AC658" s="12">
        <v>2063</v>
      </c>
      <c r="AD658" s="12">
        <v>1569</v>
      </c>
      <c r="AE658" s="13">
        <v>1229</v>
      </c>
      <c r="AF658" s="70" t="str">
        <f t="shared" si="216"/>
        <v>7</v>
      </c>
      <c r="AG658" s="61" t="str">
        <f t="shared" si="217"/>
        <v>7</v>
      </c>
      <c r="AH658" s="61" t="str">
        <f t="shared" si="218"/>
        <v>7</v>
      </c>
      <c r="AI658" s="61" t="str">
        <f t="shared" si="219"/>
        <v>7</v>
      </c>
      <c r="AJ658" s="61" t="str">
        <f t="shared" si="220"/>
        <v>7</v>
      </c>
      <c r="AK658" s="62" t="str">
        <f t="shared" si="221"/>
        <v>7</v>
      </c>
      <c r="AL658" s="77">
        <f t="shared" si="222"/>
        <v>2.2801963237467304</v>
      </c>
      <c r="AM658" s="78">
        <f t="shared" si="223"/>
        <v>2.044846054791027</v>
      </c>
      <c r="AN658" s="78">
        <f t="shared" si="224"/>
        <v>2.3702196130331874</v>
      </c>
      <c r="AO658" s="78">
        <f t="shared" si="225"/>
        <v>2.7750338374879235</v>
      </c>
      <c r="AP658" s="79">
        <f t="shared" si="226"/>
        <v>2.4724467560446453</v>
      </c>
      <c r="AQ658" s="1" t="str">
        <f t="shared" si="227"/>
        <v>Pampeana7</v>
      </c>
      <c r="AR658" s="1" t="str">
        <f t="shared" si="228"/>
        <v>Santa Fe7</v>
      </c>
      <c r="AS658" s="1" t="str">
        <f t="shared" si="229"/>
        <v>Pequeñas</v>
      </c>
      <c r="AT658" s="1" t="str">
        <f t="shared" si="230"/>
        <v>Pampeana</v>
      </c>
      <c r="AU658" s="1" t="str">
        <f t="shared" si="231"/>
        <v>Pequeñas</v>
      </c>
    </row>
    <row r="659" spans="1:47" x14ac:dyDescent="0.25">
      <c r="A659" s="5" t="s">
        <v>1300</v>
      </c>
      <c r="B659" s="6" t="s">
        <v>461</v>
      </c>
      <c r="C659" s="6" t="s">
        <v>461</v>
      </c>
      <c r="D659" s="3" t="str">
        <f>VLOOKUP(C659,Regiones!B$4:C$27,2)</f>
        <v>Noreste</v>
      </c>
      <c r="E659" s="16"/>
      <c r="F659" s="16"/>
      <c r="G659" s="16"/>
      <c r="H659" s="16" t="s">
        <v>20</v>
      </c>
      <c r="I659" s="16" t="s">
        <v>203</v>
      </c>
      <c r="J659" s="16" t="s">
        <v>4</v>
      </c>
      <c r="K659" s="58"/>
      <c r="L659" s="4" t="s">
        <v>3</v>
      </c>
      <c r="M659" s="289">
        <v>10</v>
      </c>
      <c r="N659" s="281" t="str">
        <f t="shared" si="212"/>
        <v>E10</v>
      </c>
      <c r="O659" s="282" t="str">
        <f>VLOOKUP(N659,'Adicional - Op 1'!$A$3:$B$79,2)</f>
        <v>E</v>
      </c>
      <c r="P659" s="293" t="str">
        <f t="shared" si="213"/>
        <v>E</v>
      </c>
      <c r="Q659" s="294" t="str">
        <f t="shared" si="214"/>
        <v>E10</v>
      </c>
      <c r="R659" s="282" t="str">
        <f>IF(OR(Q659='Adicional - Op 2'!$A$6,Q659='Adicional - Op 2'!$A$7, Q659='Adicional - Op 2'!$A$8,Q659='Adicional - Op 2'!$A$9,Q659='Adicional - Op 2'!$A$10,Q659='Adicional - Op 2'!$A$11,Q659='Adicional - Op 2'!$A$12,Q659='Adicional - Op 2'!$A$13,Q659='Adicional - Op 2'!$A$14), "A", "")</f>
        <v/>
      </c>
      <c r="S659" s="282" t="str">
        <f>IF(OR(Q659='Adicional - Op 2'!$A$15,Q659='Adicional - Op 2'!$A$16,Q659='Adicional - Op 2'!$A$17,Q659='Adicional - Op 2'!$A$18,Q659='Adicional - Op 2'!$A$19,Q659='Adicional - Op 2'!$A$20,Q659='Adicional - Op 2'!$A$21,Q659='Adicional - Op 2'!$A$22,Q659='Adicional - Op 2'!$A$23,Q659='Adicional - Op 2'!$A$24,Q659='Adicional - Op 2'!$A$25,Q659='Adicional - Op 2'!$A$26,Q659='Adicional - Op 2'!$A$27,Q659='Adicional - Op 2'!$A$28,Q659='Adicional - Op 2'!$A$29,Q659='Adicional - Op 2'!$A$30),"B","")</f>
        <v/>
      </c>
      <c r="T659" s="282" t="str">
        <f>IF(OR(Q659='Adicional - Op 2'!$A$31,Q659='Adicional - Op 2'!$A$32,Q659='Adicional - Op 2'!$A$33,Q659='Adicional - Op 2'!$A$34),"C","")</f>
        <v/>
      </c>
      <c r="U659" s="282" t="str">
        <f>IF(OR(Q659='Adicional - Op 2'!$A$35,Q659='Adicional - Op 2'!$A$36,Q659='Adicional - Op 2'!$A$37),"D","")</f>
        <v/>
      </c>
      <c r="V659" s="282" t="str">
        <f>IF(OR(Q659='Adicional - Op 2'!$A$38,Q659='Adicional - Op 2'!$A$39,Q659='Adicional - Op 2'!$A$40,Q659='Adicional - Op 2'!$A$41,Q659='Adicional - Op 2'!$A$42,Q659='Adicional - Op 2'!$A$43),"E","")</f>
        <v>E</v>
      </c>
      <c r="W659" s="282" t="str">
        <f>IF(OR(Q659='Adicional - Op 2'!$A$44,Q659='Adicional - Op 2'!$A$45),"F","")</f>
        <v/>
      </c>
      <c r="X659" s="295" t="str">
        <f t="shared" si="215"/>
        <v>E</v>
      </c>
      <c r="Y659" s="296" t="str">
        <f>IF(P659=X659, "OK", MAL)</f>
        <v>OK</v>
      </c>
      <c r="Z659" s="73">
        <v>3970</v>
      </c>
      <c r="AA659" s="17">
        <v>2570</v>
      </c>
      <c r="AB659" s="17" t="s">
        <v>4</v>
      </c>
      <c r="AC659" s="17" t="s">
        <v>4</v>
      </c>
      <c r="AD659" s="17" t="s">
        <v>4</v>
      </c>
      <c r="AE659" s="20" t="s">
        <v>4</v>
      </c>
      <c r="AF659" s="70" t="str">
        <f t="shared" si="216"/>
        <v>7</v>
      </c>
      <c r="AG659" s="61" t="str">
        <f t="shared" si="217"/>
        <v>7</v>
      </c>
      <c r="AH659" s="61" t="str">
        <f t="shared" si="218"/>
        <v/>
      </c>
      <c r="AI659" s="61" t="str">
        <f t="shared" si="219"/>
        <v/>
      </c>
      <c r="AJ659" s="61" t="str">
        <f t="shared" si="220"/>
        <v/>
      </c>
      <c r="AK659" s="62" t="str">
        <f t="shared" si="221"/>
        <v/>
      </c>
      <c r="AL659" s="77">
        <f t="shared" si="222"/>
        <v>4.9844523203728262</v>
      </c>
      <c r="AM659" s="78" t="str">
        <f t="shared" si="223"/>
        <v/>
      </c>
      <c r="AN659" s="78" t="str">
        <f t="shared" si="224"/>
        <v/>
      </c>
      <c r="AO659" s="78" t="str">
        <f t="shared" si="225"/>
        <v/>
      </c>
      <c r="AP659" s="79" t="str">
        <f t="shared" si="226"/>
        <v/>
      </c>
      <c r="AQ659" s="1" t="str">
        <f t="shared" si="227"/>
        <v>Noreste7</v>
      </c>
      <c r="AR659" s="1" t="str">
        <f t="shared" si="228"/>
        <v>Formosa7</v>
      </c>
      <c r="AS659" s="1" t="str">
        <f t="shared" si="229"/>
        <v>Pequeñas</v>
      </c>
      <c r="AT659" s="1" t="str">
        <f t="shared" si="230"/>
        <v>Resto Extra Pampeana</v>
      </c>
      <c r="AU659" s="1" t="str">
        <f t="shared" si="231"/>
        <v>Pequeñas</v>
      </c>
    </row>
    <row r="660" spans="1:47" x14ac:dyDescent="0.25">
      <c r="A660" s="5" t="s">
        <v>548</v>
      </c>
      <c r="B660" s="6" t="s">
        <v>548</v>
      </c>
      <c r="C660" s="6" t="s">
        <v>532</v>
      </c>
      <c r="D660" s="3" t="str">
        <f>VLOOKUP(C660,Regiones!B$4:C$27,2)</f>
        <v>Pampeana</v>
      </c>
      <c r="E660" s="16"/>
      <c r="F660" s="16"/>
      <c r="G660" s="16"/>
      <c r="H660" s="16" t="s">
        <v>4</v>
      </c>
      <c r="I660" s="16" t="s">
        <v>203</v>
      </c>
      <c r="J660" s="16" t="s">
        <v>6</v>
      </c>
      <c r="K660" s="58"/>
      <c r="L660" s="4" t="s">
        <v>6</v>
      </c>
      <c r="M660" s="289">
        <v>10</v>
      </c>
      <c r="N660" s="281" t="str">
        <f t="shared" si="212"/>
        <v>F10</v>
      </c>
      <c r="O660" s="282" t="str">
        <f>VLOOKUP(N660,'Adicional - Op 1'!$A$3:$B$79,2)</f>
        <v>F</v>
      </c>
      <c r="P660" s="293" t="str">
        <f t="shared" si="213"/>
        <v>F</v>
      </c>
      <c r="Q660" s="294" t="str">
        <f t="shared" si="214"/>
        <v>F10</v>
      </c>
      <c r="R660" s="282" t="str">
        <f>IF(OR(Q660='Adicional - Op 2'!$A$6,Q660='Adicional - Op 2'!$A$7, Q660='Adicional - Op 2'!$A$8,Q660='Adicional - Op 2'!$A$9,Q660='Adicional - Op 2'!$A$10,Q660='Adicional - Op 2'!$A$11,Q660='Adicional - Op 2'!$A$12,Q660='Adicional - Op 2'!$A$13,Q660='Adicional - Op 2'!$A$14), "A", "")</f>
        <v/>
      </c>
      <c r="S660" s="282" t="str">
        <f>IF(OR(Q660='Adicional - Op 2'!$A$15,Q660='Adicional - Op 2'!$A$16,Q660='Adicional - Op 2'!$A$17,Q660='Adicional - Op 2'!$A$18,Q660='Adicional - Op 2'!$A$19,Q660='Adicional - Op 2'!$A$20,Q660='Adicional - Op 2'!$A$21,Q660='Adicional - Op 2'!$A$22,Q660='Adicional - Op 2'!$A$23,Q660='Adicional - Op 2'!$A$24,Q660='Adicional - Op 2'!$A$25,Q660='Adicional - Op 2'!$A$26,Q660='Adicional - Op 2'!$A$27,Q660='Adicional - Op 2'!$A$28,Q660='Adicional - Op 2'!$A$29,Q660='Adicional - Op 2'!$A$30),"B","")</f>
        <v/>
      </c>
      <c r="T660" s="282" t="str">
        <f>IF(OR(Q660='Adicional - Op 2'!$A$31,Q660='Adicional - Op 2'!$A$32,Q660='Adicional - Op 2'!$A$33,Q660='Adicional - Op 2'!$A$34),"C","")</f>
        <v/>
      </c>
      <c r="U660" s="282" t="str">
        <f>IF(OR(Q660='Adicional - Op 2'!$A$35,Q660='Adicional - Op 2'!$A$36,Q660='Adicional - Op 2'!$A$37),"D","")</f>
        <v/>
      </c>
      <c r="V660" s="282" t="str">
        <f>IF(OR(Q660='Adicional - Op 2'!$A$38,Q660='Adicional - Op 2'!$A$39,Q660='Adicional - Op 2'!$A$40,Q660='Adicional - Op 2'!$A$41,Q660='Adicional - Op 2'!$A$42,Q660='Adicional - Op 2'!$A$43),"E","")</f>
        <v/>
      </c>
      <c r="W660" s="282" t="str">
        <f>IF(OR(Q660='Adicional - Op 2'!$A$44,Q660='Adicional - Op 2'!$A$45),"F","")</f>
        <v>F</v>
      </c>
      <c r="X660" s="295" t="str">
        <f t="shared" si="215"/>
        <v>F</v>
      </c>
      <c r="Y660" s="296" t="str">
        <f>IF(P660=X660, "OK", MAL)</f>
        <v>OK</v>
      </c>
      <c r="Z660" s="73">
        <v>3955</v>
      </c>
      <c r="AA660" s="17">
        <v>3376</v>
      </c>
      <c r="AB660" s="17">
        <v>2626</v>
      </c>
      <c r="AC660" s="17">
        <v>2043</v>
      </c>
      <c r="AD660" s="17">
        <v>1697</v>
      </c>
      <c r="AE660" s="20">
        <v>1951</v>
      </c>
      <c r="AF660" s="70" t="str">
        <f t="shared" si="216"/>
        <v>7</v>
      </c>
      <c r="AG660" s="61" t="str">
        <f t="shared" si="217"/>
        <v>7</v>
      </c>
      <c r="AH660" s="61" t="str">
        <f t="shared" si="218"/>
        <v>7</v>
      </c>
      <c r="AI660" s="61" t="str">
        <f t="shared" si="219"/>
        <v>7</v>
      </c>
      <c r="AJ660" s="61" t="str">
        <f t="shared" si="220"/>
        <v>7</v>
      </c>
      <c r="AK660" s="62" t="str">
        <f t="shared" si="221"/>
        <v>7</v>
      </c>
      <c r="AL660" s="77">
        <f t="shared" si="222"/>
        <v>1.7863382684733289</v>
      </c>
      <c r="AM660" s="78">
        <f t="shared" si="223"/>
        <v>2.4168598233474672</v>
      </c>
      <c r="AN660" s="78">
        <f t="shared" si="224"/>
        <v>2.4057789655247261</v>
      </c>
      <c r="AO660" s="78">
        <f t="shared" si="225"/>
        <v>1.8728960370791909</v>
      </c>
      <c r="AP660" s="79">
        <f t="shared" si="226"/>
        <v>-1.3851184766049685</v>
      </c>
      <c r="AQ660" s="1" t="str">
        <f t="shared" si="227"/>
        <v>Pampeana7</v>
      </c>
      <c r="AR660" s="1" t="str">
        <f t="shared" si="228"/>
        <v>La Pampa7</v>
      </c>
      <c r="AS660" s="1" t="str">
        <f t="shared" si="229"/>
        <v>Pequeñas</v>
      </c>
      <c r="AT660" s="1" t="str">
        <f t="shared" si="230"/>
        <v>Pampeana</v>
      </c>
      <c r="AU660" s="1" t="str">
        <f t="shared" si="231"/>
        <v>Pequeñas</v>
      </c>
    </row>
    <row r="661" spans="1:47" x14ac:dyDescent="0.25">
      <c r="A661" s="21" t="s">
        <v>1049</v>
      </c>
      <c r="B661" s="18" t="s">
        <v>287</v>
      </c>
      <c r="C661" s="18" t="s">
        <v>276</v>
      </c>
      <c r="D661" s="3" t="str">
        <f>VLOOKUP(C661,Regiones!B$4:C$27,2)</f>
        <v>Centro</v>
      </c>
      <c r="E661" s="19"/>
      <c r="F661" s="19" t="s">
        <v>1046</v>
      </c>
      <c r="G661" s="19"/>
      <c r="H661" s="19" t="s">
        <v>4</v>
      </c>
      <c r="I661" s="19" t="s">
        <v>203</v>
      </c>
      <c r="J661" s="19" t="s">
        <v>6</v>
      </c>
      <c r="K661" s="58"/>
      <c r="L661" s="52" t="s">
        <v>6</v>
      </c>
      <c r="M661" s="291" t="s">
        <v>1052</v>
      </c>
      <c r="N661" s="281" t="str">
        <f t="shared" si="212"/>
        <v>F9</v>
      </c>
      <c r="O661" s="282" t="str">
        <f>VLOOKUP(N661,'Adicional - Op 1'!$A$3:$B$79,2)</f>
        <v>C</v>
      </c>
      <c r="P661" s="293" t="str">
        <f t="shared" si="213"/>
        <v>C</v>
      </c>
      <c r="Q661" s="294" t="str">
        <f t="shared" si="214"/>
        <v>F9</v>
      </c>
      <c r="R661" s="282" t="str">
        <f>IF(OR(Q661='Adicional - Op 2'!$A$6,Q661='Adicional - Op 2'!$A$7, Q661='Adicional - Op 2'!$A$8,Q661='Adicional - Op 2'!$A$9,Q661='Adicional - Op 2'!$A$10,Q661='Adicional - Op 2'!$A$11,Q661='Adicional - Op 2'!$A$12,Q661='Adicional - Op 2'!$A$13,Q661='Adicional - Op 2'!$A$14), "A", "")</f>
        <v/>
      </c>
      <c r="S661" s="282" t="str">
        <f>IF(OR(Q661='Adicional - Op 2'!$A$15,Q661='Adicional - Op 2'!$A$16,Q661='Adicional - Op 2'!$A$17,Q661='Adicional - Op 2'!$A$18,Q661='Adicional - Op 2'!$A$19,Q661='Adicional - Op 2'!$A$20,Q661='Adicional - Op 2'!$A$21,Q661='Adicional - Op 2'!$A$22,Q661='Adicional - Op 2'!$A$23,Q661='Adicional - Op 2'!$A$24,Q661='Adicional - Op 2'!$A$25,Q661='Adicional - Op 2'!$A$26,Q661='Adicional - Op 2'!$A$27,Q661='Adicional - Op 2'!$A$28,Q661='Adicional - Op 2'!$A$29,Q661='Adicional - Op 2'!$A$30),"B","")</f>
        <v/>
      </c>
      <c r="T661" s="282" t="str">
        <f>IF(OR(Q661='Adicional - Op 2'!$A$31,Q661='Adicional - Op 2'!$A$32,Q661='Adicional - Op 2'!$A$33,Q661='Adicional - Op 2'!$A$34),"C","")</f>
        <v>C</v>
      </c>
      <c r="U661" s="282" t="str">
        <f>IF(OR(Q661='Adicional - Op 2'!$A$35,Q661='Adicional - Op 2'!$A$36,Q661='Adicional - Op 2'!$A$37),"D","")</f>
        <v/>
      </c>
      <c r="V661" s="282" t="str">
        <f>IF(OR(Q661='Adicional - Op 2'!$A$38,Q661='Adicional - Op 2'!$A$39,Q661='Adicional - Op 2'!$A$40,Q661='Adicional - Op 2'!$A$41,Q661='Adicional - Op 2'!$A$42,Q661='Adicional - Op 2'!$A$43),"E","")</f>
        <v/>
      </c>
      <c r="W661" s="282" t="str">
        <f>IF(OR(Q661='Adicional - Op 2'!$A$44,Q661='Adicional - Op 2'!$A$45),"F","")</f>
        <v/>
      </c>
      <c r="X661" s="295" t="str">
        <f t="shared" si="215"/>
        <v>C</v>
      </c>
      <c r="Y661" s="296" t="str">
        <f>IF(P661=X661, "OK", MAL)</f>
        <v>OK</v>
      </c>
      <c r="Z661" s="73">
        <v>3928</v>
      </c>
      <c r="AA661" s="17">
        <v>3649</v>
      </c>
      <c r="AB661" s="17">
        <v>3310</v>
      </c>
      <c r="AC661" s="17">
        <v>3076</v>
      </c>
      <c r="AD661" s="17">
        <v>3201</v>
      </c>
      <c r="AE661" s="20">
        <v>2844</v>
      </c>
      <c r="AF661" s="70" t="str">
        <f t="shared" si="216"/>
        <v>7</v>
      </c>
      <c r="AG661" s="61" t="str">
        <f t="shared" si="217"/>
        <v>7</v>
      </c>
      <c r="AH661" s="61" t="str">
        <f t="shared" si="218"/>
        <v>7</v>
      </c>
      <c r="AI661" s="61" t="str">
        <f t="shared" si="219"/>
        <v>7</v>
      </c>
      <c r="AJ661" s="61" t="str">
        <f t="shared" si="220"/>
        <v>7</v>
      </c>
      <c r="AK661" s="62" t="str">
        <f t="shared" si="221"/>
        <v>7</v>
      </c>
      <c r="AL661" s="77">
        <f t="shared" si="222"/>
        <v>0.82753542404307301</v>
      </c>
      <c r="AM661" s="78">
        <f t="shared" si="223"/>
        <v>0.93116189502171709</v>
      </c>
      <c r="AN661" s="78">
        <f t="shared" si="224"/>
        <v>0.69671640093947018</v>
      </c>
      <c r="AO661" s="78">
        <f t="shared" si="225"/>
        <v>-0.39753980349058887</v>
      </c>
      <c r="AP661" s="79">
        <f t="shared" si="226"/>
        <v>1.1895368697192428</v>
      </c>
      <c r="AQ661" s="1" t="str">
        <f t="shared" si="227"/>
        <v>Centro7</v>
      </c>
      <c r="AR661" s="1" t="str">
        <f t="shared" si="228"/>
        <v>Córdoba7</v>
      </c>
      <c r="AS661" s="1" t="str">
        <f t="shared" si="229"/>
        <v>Pequeñas</v>
      </c>
      <c r="AT661" s="1" t="str">
        <f t="shared" si="230"/>
        <v>Resto Extra Pampeana</v>
      </c>
      <c r="AU661" s="1" t="str">
        <f t="shared" si="231"/>
        <v>Pequeñas</v>
      </c>
    </row>
    <row r="662" spans="1:47" x14ac:dyDescent="0.25">
      <c r="A662" s="5" t="s">
        <v>1240</v>
      </c>
      <c r="B662" s="6" t="s">
        <v>573</v>
      </c>
      <c r="C662" s="6" t="s">
        <v>563</v>
      </c>
      <c r="D662" s="3" t="str">
        <f>VLOOKUP(C662,Regiones!B$4:C$27,2)</f>
        <v>Centro</v>
      </c>
      <c r="E662" s="16" t="s">
        <v>2</v>
      </c>
      <c r="F662" s="16"/>
      <c r="G662" s="16"/>
      <c r="H662" s="16" t="s">
        <v>4</v>
      </c>
      <c r="I662" s="16" t="s">
        <v>13</v>
      </c>
      <c r="J662" s="16" t="s">
        <v>281</v>
      </c>
      <c r="K662" s="58"/>
      <c r="L662" s="4" t="s">
        <v>281</v>
      </c>
      <c r="M662" s="289">
        <v>10</v>
      </c>
      <c r="N662" s="281" t="str">
        <f t="shared" si="212"/>
        <v>B10</v>
      </c>
      <c r="O662" s="282" t="str">
        <f>VLOOKUP(N662,'Adicional - Op 1'!$A$3:$B$79,2)</f>
        <v>B</v>
      </c>
      <c r="P662" s="293" t="str">
        <f t="shared" si="213"/>
        <v>B</v>
      </c>
      <c r="Q662" s="294" t="str">
        <f t="shared" si="214"/>
        <v>B10</v>
      </c>
      <c r="R662" s="282" t="str">
        <f>IF(OR(Q662='Adicional - Op 2'!$A$6,Q662='Adicional - Op 2'!$A$7, Q662='Adicional - Op 2'!$A$8,Q662='Adicional - Op 2'!$A$9,Q662='Adicional - Op 2'!$A$10,Q662='Adicional - Op 2'!$A$11,Q662='Adicional - Op 2'!$A$12,Q662='Adicional - Op 2'!$A$13,Q662='Adicional - Op 2'!$A$14), "A", "")</f>
        <v/>
      </c>
      <c r="S662" s="282" t="str">
        <f>IF(OR(Q662='Adicional - Op 2'!$A$15,Q662='Adicional - Op 2'!$A$16,Q662='Adicional - Op 2'!$A$17,Q662='Adicional - Op 2'!$A$18,Q662='Adicional - Op 2'!$A$19,Q662='Adicional - Op 2'!$A$20,Q662='Adicional - Op 2'!$A$21,Q662='Adicional - Op 2'!$A$22,Q662='Adicional - Op 2'!$A$23,Q662='Adicional - Op 2'!$A$24,Q662='Adicional - Op 2'!$A$25,Q662='Adicional - Op 2'!$A$26,Q662='Adicional - Op 2'!$A$27,Q662='Adicional - Op 2'!$A$28,Q662='Adicional - Op 2'!$A$29,Q662='Adicional - Op 2'!$A$30),"B","")</f>
        <v>B</v>
      </c>
      <c r="T662" s="282" t="str">
        <f>IF(OR(Q662='Adicional - Op 2'!$A$31,Q662='Adicional - Op 2'!$A$32,Q662='Adicional - Op 2'!$A$33,Q662='Adicional - Op 2'!$A$34),"C","")</f>
        <v/>
      </c>
      <c r="U662" s="282" t="str">
        <f>IF(OR(Q662='Adicional - Op 2'!$A$35,Q662='Adicional - Op 2'!$A$36,Q662='Adicional - Op 2'!$A$37),"D","")</f>
        <v/>
      </c>
      <c r="V662" s="282" t="str">
        <f>IF(OR(Q662='Adicional - Op 2'!$A$38,Q662='Adicional - Op 2'!$A$39,Q662='Adicional - Op 2'!$A$40,Q662='Adicional - Op 2'!$A$41,Q662='Adicional - Op 2'!$A$42,Q662='Adicional - Op 2'!$A$43),"E","")</f>
        <v/>
      </c>
      <c r="W662" s="282" t="str">
        <f>IF(OR(Q662='Adicional - Op 2'!$A$44,Q662='Adicional - Op 2'!$A$45),"F","")</f>
        <v/>
      </c>
      <c r="X662" s="295" t="str">
        <f t="shared" si="215"/>
        <v>B</v>
      </c>
      <c r="Y662" s="296" t="str">
        <f>IF(P662=X662, "OK", MAL)</f>
        <v>OK</v>
      </c>
      <c r="Z662" s="73">
        <v>3918</v>
      </c>
      <c r="AA662" s="17">
        <v>4027</v>
      </c>
      <c r="AB662" s="17">
        <v>3074</v>
      </c>
      <c r="AC662" s="17">
        <v>2675</v>
      </c>
      <c r="AD662" s="17">
        <v>1018</v>
      </c>
      <c r="AE662" s="20">
        <v>1542</v>
      </c>
      <c r="AF662" s="70" t="str">
        <f t="shared" si="216"/>
        <v>7</v>
      </c>
      <c r="AG662" s="61" t="str">
        <f t="shared" si="217"/>
        <v>7</v>
      </c>
      <c r="AH662" s="61" t="str">
        <f t="shared" si="218"/>
        <v>7</v>
      </c>
      <c r="AI662" s="61" t="str">
        <f t="shared" si="219"/>
        <v>7</v>
      </c>
      <c r="AJ662" s="61" t="str">
        <f t="shared" si="220"/>
        <v>7</v>
      </c>
      <c r="AK662" s="62" t="str">
        <f t="shared" si="221"/>
        <v>7</v>
      </c>
      <c r="AL662" s="77">
        <f t="shared" si="222"/>
        <v>-0.30646859943587762</v>
      </c>
      <c r="AM662" s="78">
        <f t="shared" si="223"/>
        <v>2.6001691241385223</v>
      </c>
      <c r="AN662" s="78">
        <f t="shared" si="224"/>
        <v>1.3252794794037426</v>
      </c>
      <c r="AO662" s="78">
        <f t="shared" si="225"/>
        <v>10.143177405933059</v>
      </c>
      <c r="AP662" s="79">
        <f t="shared" si="226"/>
        <v>-4.0673723015462748</v>
      </c>
      <c r="AQ662" s="1" t="str">
        <f t="shared" si="227"/>
        <v>Centro7</v>
      </c>
      <c r="AR662" s="1" t="str">
        <f t="shared" si="228"/>
        <v>La Rioja7</v>
      </c>
      <c r="AS662" s="1" t="str">
        <f t="shared" si="229"/>
        <v>Pequeñas</v>
      </c>
      <c r="AT662" s="1" t="str">
        <f t="shared" si="230"/>
        <v>Resto Extra Pampeana</v>
      </c>
      <c r="AU662" s="1" t="str">
        <f t="shared" si="231"/>
        <v>Pequeñas</v>
      </c>
    </row>
    <row r="663" spans="1:47" x14ac:dyDescent="0.25">
      <c r="A663" s="5" t="s">
        <v>478</v>
      </c>
      <c r="B663" s="6" t="s">
        <v>468</v>
      </c>
      <c r="C663" s="6" t="s">
        <v>461</v>
      </c>
      <c r="D663" s="3" t="str">
        <f>VLOOKUP(C663,Regiones!B$4:C$27,2)</f>
        <v>Noreste</v>
      </c>
      <c r="E663" s="16"/>
      <c r="F663" s="16"/>
      <c r="G663" s="16"/>
      <c r="H663" s="16" t="s">
        <v>4</v>
      </c>
      <c r="I663" s="16" t="s">
        <v>203</v>
      </c>
      <c r="J663" s="16" t="s">
        <v>3</v>
      </c>
      <c r="K663" s="58"/>
      <c r="L663" s="4" t="s">
        <v>3</v>
      </c>
      <c r="M663" s="289">
        <v>10</v>
      </c>
      <c r="N663" s="281" t="str">
        <f t="shared" si="212"/>
        <v>E10</v>
      </c>
      <c r="O663" s="282" t="str">
        <f>VLOOKUP(N663,'Adicional - Op 1'!$A$3:$B$79,2)</f>
        <v>E</v>
      </c>
      <c r="P663" s="293" t="str">
        <f t="shared" si="213"/>
        <v>E</v>
      </c>
      <c r="Q663" s="294" t="str">
        <f t="shared" si="214"/>
        <v>E10</v>
      </c>
      <c r="R663" s="282" t="str">
        <f>IF(OR(Q663='Adicional - Op 2'!$A$6,Q663='Adicional - Op 2'!$A$7, Q663='Adicional - Op 2'!$A$8,Q663='Adicional - Op 2'!$A$9,Q663='Adicional - Op 2'!$A$10,Q663='Adicional - Op 2'!$A$11,Q663='Adicional - Op 2'!$A$12,Q663='Adicional - Op 2'!$A$13,Q663='Adicional - Op 2'!$A$14), "A", "")</f>
        <v/>
      </c>
      <c r="S663" s="282" t="str">
        <f>IF(OR(Q663='Adicional - Op 2'!$A$15,Q663='Adicional - Op 2'!$A$16,Q663='Adicional - Op 2'!$A$17,Q663='Adicional - Op 2'!$A$18,Q663='Adicional - Op 2'!$A$19,Q663='Adicional - Op 2'!$A$20,Q663='Adicional - Op 2'!$A$21,Q663='Adicional - Op 2'!$A$22,Q663='Adicional - Op 2'!$A$23,Q663='Adicional - Op 2'!$A$24,Q663='Adicional - Op 2'!$A$25,Q663='Adicional - Op 2'!$A$26,Q663='Adicional - Op 2'!$A$27,Q663='Adicional - Op 2'!$A$28,Q663='Adicional - Op 2'!$A$29,Q663='Adicional - Op 2'!$A$30),"B","")</f>
        <v/>
      </c>
      <c r="T663" s="282" t="str">
        <f>IF(OR(Q663='Adicional - Op 2'!$A$31,Q663='Adicional - Op 2'!$A$32,Q663='Adicional - Op 2'!$A$33,Q663='Adicional - Op 2'!$A$34),"C","")</f>
        <v/>
      </c>
      <c r="U663" s="282" t="str">
        <f>IF(OR(Q663='Adicional - Op 2'!$A$35,Q663='Adicional - Op 2'!$A$36,Q663='Adicional - Op 2'!$A$37),"D","")</f>
        <v/>
      </c>
      <c r="V663" s="282" t="str">
        <f>IF(OR(Q663='Adicional - Op 2'!$A$38,Q663='Adicional - Op 2'!$A$39,Q663='Adicional - Op 2'!$A$40,Q663='Adicional - Op 2'!$A$41,Q663='Adicional - Op 2'!$A$42,Q663='Adicional - Op 2'!$A$43),"E","")</f>
        <v>E</v>
      </c>
      <c r="W663" s="282" t="str">
        <f>IF(OR(Q663='Adicional - Op 2'!$A$44,Q663='Adicional - Op 2'!$A$45),"F","")</f>
        <v/>
      </c>
      <c r="X663" s="295" t="str">
        <f t="shared" si="215"/>
        <v>E</v>
      </c>
      <c r="Y663" s="296" t="str">
        <f>IF(P663=X663, "OK", MAL)</f>
        <v>OK</v>
      </c>
      <c r="Z663" s="73">
        <v>3907</v>
      </c>
      <c r="AA663" s="17">
        <v>3310</v>
      </c>
      <c r="AB663" s="17">
        <v>2381</v>
      </c>
      <c r="AC663" s="17">
        <v>1021</v>
      </c>
      <c r="AD663" s="17" t="s">
        <v>4</v>
      </c>
      <c r="AE663" s="20" t="s">
        <v>4</v>
      </c>
      <c r="AF663" s="70" t="str">
        <f t="shared" si="216"/>
        <v>7</v>
      </c>
      <c r="AG663" s="61" t="str">
        <f t="shared" si="217"/>
        <v>7</v>
      </c>
      <c r="AH663" s="61" t="str">
        <f t="shared" si="218"/>
        <v>7</v>
      </c>
      <c r="AI663" s="61" t="str">
        <f t="shared" si="219"/>
        <v>7</v>
      </c>
      <c r="AJ663" s="61" t="str">
        <f t="shared" si="220"/>
        <v/>
      </c>
      <c r="AK663" s="62" t="str">
        <f t="shared" si="221"/>
        <v/>
      </c>
      <c r="AL663" s="77">
        <f t="shared" si="222"/>
        <v>1.8721368247467673</v>
      </c>
      <c r="AM663" s="78">
        <f t="shared" si="223"/>
        <v>3.1809867046011306</v>
      </c>
      <c r="AN663" s="78">
        <f t="shared" si="224"/>
        <v>8.3485896621966038</v>
      </c>
      <c r="AO663" s="78" t="str">
        <f t="shared" si="225"/>
        <v/>
      </c>
      <c r="AP663" s="79" t="str">
        <f t="shared" si="226"/>
        <v/>
      </c>
      <c r="AQ663" s="1" t="str">
        <f t="shared" si="227"/>
        <v>Noreste7</v>
      </c>
      <c r="AR663" s="1" t="str">
        <f t="shared" si="228"/>
        <v>Formosa7</v>
      </c>
      <c r="AS663" s="1" t="str">
        <f t="shared" si="229"/>
        <v>Pequeñas</v>
      </c>
      <c r="AT663" s="1" t="str">
        <f t="shared" si="230"/>
        <v>Resto Extra Pampeana</v>
      </c>
      <c r="AU663" s="1" t="str">
        <f t="shared" si="231"/>
        <v>Pequeñas</v>
      </c>
    </row>
    <row r="664" spans="1:47" x14ac:dyDescent="0.25">
      <c r="A664" s="5" t="s">
        <v>1366</v>
      </c>
      <c r="B664" s="6" t="s">
        <v>426</v>
      </c>
      <c r="C664" s="6" t="s">
        <v>582</v>
      </c>
      <c r="D664" s="3" t="str">
        <f>VLOOKUP(C664,Regiones!B$4:C$27,2)</f>
        <v>Cuyo</v>
      </c>
      <c r="E664" s="16"/>
      <c r="F664" s="16"/>
      <c r="G664" s="16"/>
      <c r="H664" s="16" t="s">
        <v>4</v>
      </c>
      <c r="I664" s="16" t="s">
        <v>203</v>
      </c>
      <c r="J664" s="16" t="s">
        <v>21</v>
      </c>
      <c r="K664" s="58"/>
      <c r="L664" s="4" t="s">
        <v>21</v>
      </c>
      <c r="M664" s="289">
        <v>10</v>
      </c>
      <c r="N664" s="281" t="str">
        <f t="shared" si="212"/>
        <v>C10</v>
      </c>
      <c r="O664" s="282" t="str">
        <f>VLOOKUP(N664,'Adicional - Op 1'!$A$3:$B$79,2)</f>
        <v>C</v>
      </c>
      <c r="P664" s="293" t="str">
        <f t="shared" si="213"/>
        <v>C</v>
      </c>
      <c r="Q664" s="294" t="str">
        <f t="shared" si="214"/>
        <v>C10</v>
      </c>
      <c r="R664" s="282" t="str">
        <f>IF(OR(Q664='Adicional - Op 2'!$A$6,Q664='Adicional - Op 2'!$A$7, Q664='Adicional - Op 2'!$A$8,Q664='Adicional - Op 2'!$A$9,Q664='Adicional - Op 2'!$A$10,Q664='Adicional - Op 2'!$A$11,Q664='Adicional - Op 2'!$A$12,Q664='Adicional - Op 2'!$A$13,Q664='Adicional - Op 2'!$A$14), "A", "")</f>
        <v/>
      </c>
      <c r="S664" s="282" t="str">
        <f>IF(OR(Q664='Adicional - Op 2'!$A$15,Q664='Adicional - Op 2'!$A$16,Q664='Adicional - Op 2'!$A$17,Q664='Adicional - Op 2'!$A$18,Q664='Adicional - Op 2'!$A$19,Q664='Adicional - Op 2'!$A$20,Q664='Adicional - Op 2'!$A$21,Q664='Adicional - Op 2'!$A$22,Q664='Adicional - Op 2'!$A$23,Q664='Adicional - Op 2'!$A$24,Q664='Adicional - Op 2'!$A$25,Q664='Adicional - Op 2'!$A$26,Q664='Adicional - Op 2'!$A$27,Q664='Adicional - Op 2'!$A$28,Q664='Adicional - Op 2'!$A$29,Q664='Adicional - Op 2'!$A$30),"B","")</f>
        <v/>
      </c>
      <c r="T664" s="282" t="str">
        <f>IF(OR(Q664='Adicional - Op 2'!$A$31,Q664='Adicional - Op 2'!$A$32,Q664='Adicional - Op 2'!$A$33,Q664='Adicional - Op 2'!$A$34),"C","")</f>
        <v>C</v>
      </c>
      <c r="U664" s="282" t="str">
        <f>IF(OR(Q664='Adicional - Op 2'!$A$35,Q664='Adicional - Op 2'!$A$36,Q664='Adicional - Op 2'!$A$37),"D","")</f>
        <v/>
      </c>
      <c r="V664" s="282" t="str">
        <f>IF(OR(Q664='Adicional - Op 2'!$A$38,Q664='Adicional - Op 2'!$A$39,Q664='Adicional - Op 2'!$A$40,Q664='Adicional - Op 2'!$A$41,Q664='Adicional - Op 2'!$A$42,Q664='Adicional - Op 2'!$A$43),"E","")</f>
        <v/>
      </c>
      <c r="W664" s="282" t="str">
        <f>IF(OR(Q664='Adicional - Op 2'!$A$44,Q664='Adicional - Op 2'!$A$45),"F","")</f>
        <v/>
      </c>
      <c r="X664" s="295" t="str">
        <f t="shared" si="215"/>
        <v>C</v>
      </c>
      <c r="Y664" s="296" t="str">
        <f>IF(P664=X664, "OK", MAL)</f>
        <v>OK</v>
      </c>
      <c r="Z664" s="73">
        <v>3886</v>
      </c>
      <c r="AA664" s="17">
        <v>3262</v>
      </c>
      <c r="AB664" s="17">
        <v>2712</v>
      </c>
      <c r="AC664" s="17">
        <v>1826</v>
      </c>
      <c r="AD664" s="17">
        <v>1468</v>
      </c>
      <c r="AE664" s="20">
        <v>809</v>
      </c>
      <c r="AF664" s="70" t="str">
        <f t="shared" si="216"/>
        <v>7</v>
      </c>
      <c r="AG664" s="61" t="str">
        <f t="shared" si="217"/>
        <v>7</v>
      </c>
      <c r="AH664" s="61" t="str">
        <f t="shared" si="218"/>
        <v>7</v>
      </c>
      <c r="AI664" s="61" t="str">
        <f t="shared" si="219"/>
        <v>7</v>
      </c>
      <c r="AJ664" s="61" t="str">
        <f t="shared" si="220"/>
        <v>7</v>
      </c>
      <c r="AK664" s="62" t="str">
        <f t="shared" si="221"/>
        <v>7</v>
      </c>
      <c r="AL664" s="77">
        <f t="shared" si="222"/>
        <v>1.9772334796906168</v>
      </c>
      <c r="AM664" s="78">
        <f t="shared" si="223"/>
        <v>1.7707627822715239</v>
      </c>
      <c r="AN664" s="78">
        <f t="shared" si="224"/>
        <v>3.8168600324861668</v>
      </c>
      <c r="AO664" s="78">
        <f t="shared" si="225"/>
        <v>2.2062541587350997</v>
      </c>
      <c r="AP664" s="79">
        <f t="shared" si="226"/>
        <v>6.1396749792902492</v>
      </c>
      <c r="AQ664" s="1" t="str">
        <f t="shared" si="227"/>
        <v>Cuyo7</v>
      </c>
      <c r="AR664" s="1" t="str">
        <f t="shared" si="228"/>
        <v>Mendoza7</v>
      </c>
      <c r="AS664" s="1" t="str">
        <f t="shared" si="229"/>
        <v>Pequeñas</v>
      </c>
      <c r="AT664" s="1" t="str">
        <f t="shared" si="230"/>
        <v>Resto Extra Pampeana</v>
      </c>
      <c r="AU664" s="1" t="str">
        <f t="shared" si="231"/>
        <v>Pequeñas</v>
      </c>
    </row>
    <row r="665" spans="1:47" x14ac:dyDescent="0.25">
      <c r="A665" s="60" t="s">
        <v>678</v>
      </c>
      <c r="B665" s="9" t="s">
        <v>678</v>
      </c>
      <c r="C665" s="9" t="s">
        <v>662</v>
      </c>
      <c r="D665" s="3" t="str">
        <f>VLOOKUP(C665,Regiones!B$4:C$27,2)</f>
        <v>Comahue</v>
      </c>
      <c r="E665" s="10"/>
      <c r="F665" s="10"/>
      <c r="G665" s="44"/>
      <c r="H665" s="10" t="s">
        <v>4</v>
      </c>
      <c r="I665" s="10" t="s">
        <v>203</v>
      </c>
      <c r="J665" s="10" t="s">
        <v>6</v>
      </c>
      <c r="K665" s="58"/>
      <c r="L665" s="11" t="s">
        <v>6</v>
      </c>
      <c r="M665" s="289">
        <v>10</v>
      </c>
      <c r="N665" s="281" t="str">
        <f t="shared" si="212"/>
        <v>F10</v>
      </c>
      <c r="O665" s="282" t="str">
        <f>VLOOKUP(N665,'Adicional - Op 1'!$A$3:$B$79,2)</f>
        <v>F</v>
      </c>
      <c r="P665" s="293" t="str">
        <f t="shared" si="213"/>
        <v>F</v>
      </c>
      <c r="Q665" s="294" t="str">
        <f t="shared" si="214"/>
        <v>F10</v>
      </c>
      <c r="R665" s="282" t="str">
        <f>IF(OR(Q665='Adicional - Op 2'!$A$6,Q665='Adicional - Op 2'!$A$7, Q665='Adicional - Op 2'!$A$8,Q665='Adicional - Op 2'!$A$9,Q665='Adicional - Op 2'!$A$10,Q665='Adicional - Op 2'!$A$11,Q665='Adicional - Op 2'!$A$12,Q665='Adicional - Op 2'!$A$13,Q665='Adicional - Op 2'!$A$14), "A", "")</f>
        <v/>
      </c>
      <c r="S665" s="282" t="str">
        <f>IF(OR(Q665='Adicional - Op 2'!$A$15,Q665='Adicional - Op 2'!$A$16,Q665='Adicional - Op 2'!$A$17,Q665='Adicional - Op 2'!$A$18,Q665='Adicional - Op 2'!$A$19,Q665='Adicional - Op 2'!$A$20,Q665='Adicional - Op 2'!$A$21,Q665='Adicional - Op 2'!$A$22,Q665='Adicional - Op 2'!$A$23,Q665='Adicional - Op 2'!$A$24,Q665='Adicional - Op 2'!$A$25,Q665='Adicional - Op 2'!$A$26,Q665='Adicional - Op 2'!$A$27,Q665='Adicional - Op 2'!$A$28,Q665='Adicional - Op 2'!$A$29,Q665='Adicional - Op 2'!$A$30),"B","")</f>
        <v/>
      </c>
      <c r="T665" s="282" t="str">
        <f>IF(OR(Q665='Adicional - Op 2'!$A$31,Q665='Adicional - Op 2'!$A$32,Q665='Adicional - Op 2'!$A$33,Q665='Adicional - Op 2'!$A$34),"C","")</f>
        <v/>
      </c>
      <c r="U665" s="282" t="str">
        <f>IF(OR(Q665='Adicional - Op 2'!$A$35,Q665='Adicional - Op 2'!$A$36,Q665='Adicional - Op 2'!$A$37),"D","")</f>
        <v/>
      </c>
      <c r="V665" s="282" t="str">
        <f>IF(OR(Q665='Adicional - Op 2'!$A$38,Q665='Adicional - Op 2'!$A$39,Q665='Adicional - Op 2'!$A$40,Q665='Adicional - Op 2'!$A$41,Q665='Adicional - Op 2'!$A$42,Q665='Adicional - Op 2'!$A$43),"E","")</f>
        <v/>
      </c>
      <c r="W665" s="282" t="str">
        <f>IF(OR(Q665='Adicional - Op 2'!$A$44,Q665='Adicional - Op 2'!$A$45),"F","")</f>
        <v>F</v>
      </c>
      <c r="X665" s="295" t="str">
        <f t="shared" si="215"/>
        <v>F</v>
      </c>
      <c r="Y665" s="296" t="str">
        <f>IF(P665=X665, "OK", MAL)</f>
        <v>OK</v>
      </c>
      <c r="Z665" s="74">
        <v>3867</v>
      </c>
      <c r="AA665" s="12">
        <v>3555</v>
      </c>
      <c r="AB665" s="12">
        <v>3413</v>
      </c>
      <c r="AC665" s="12">
        <v>2994</v>
      </c>
      <c r="AD665" s="12">
        <v>1776</v>
      </c>
      <c r="AE665" s="13">
        <v>1697</v>
      </c>
      <c r="AF665" s="70" t="str">
        <f t="shared" si="216"/>
        <v>7</v>
      </c>
      <c r="AG665" s="61" t="str">
        <f t="shared" si="217"/>
        <v>7</v>
      </c>
      <c r="AH665" s="61" t="str">
        <f t="shared" si="218"/>
        <v>7</v>
      </c>
      <c r="AI665" s="61" t="str">
        <f t="shared" si="219"/>
        <v>7</v>
      </c>
      <c r="AJ665" s="61" t="str">
        <f t="shared" si="220"/>
        <v>7</v>
      </c>
      <c r="AK665" s="62" t="str">
        <f t="shared" si="221"/>
        <v>7</v>
      </c>
      <c r="AL665" s="77">
        <f t="shared" si="222"/>
        <v>0.94542494532959165</v>
      </c>
      <c r="AM665" s="78">
        <f t="shared" si="223"/>
        <v>0.38823642013222093</v>
      </c>
      <c r="AN665" s="78">
        <f t="shared" si="224"/>
        <v>1.2480783080251343</v>
      </c>
      <c r="AO665" s="78">
        <f t="shared" si="225"/>
        <v>5.3612424857568302</v>
      </c>
      <c r="AP665" s="79">
        <f t="shared" si="226"/>
        <v>0.45605335553268717</v>
      </c>
      <c r="AQ665" s="1" t="str">
        <f t="shared" si="227"/>
        <v>Comahue7</v>
      </c>
      <c r="AR665" s="1" t="str">
        <f t="shared" si="228"/>
        <v>Río Negro7</v>
      </c>
      <c r="AS665" s="1" t="str">
        <f t="shared" si="229"/>
        <v>Pequeñas</v>
      </c>
      <c r="AT665" s="1" t="str">
        <f t="shared" si="230"/>
        <v>Comahue</v>
      </c>
      <c r="AU665" s="1" t="str">
        <f t="shared" si="231"/>
        <v>Pequeñas</v>
      </c>
    </row>
    <row r="666" spans="1:47" x14ac:dyDescent="0.25">
      <c r="A666" s="21" t="s">
        <v>1402</v>
      </c>
      <c r="B666" s="18" t="s">
        <v>278</v>
      </c>
      <c r="C666" s="18" t="s">
        <v>276</v>
      </c>
      <c r="D666" s="3" t="str">
        <f>VLOOKUP(C666,Regiones!B$4:C$27,2)</f>
        <v>Centro</v>
      </c>
      <c r="E666" s="19"/>
      <c r="F666" s="19"/>
      <c r="G666" s="19"/>
      <c r="H666" s="19" t="s">
        <v>4</v>
      </c>
      <c r="I666" s="19" t="s">
        <v>203</v>
      </c>
      <c r="J666" s="19" t="s">
        <v>21</v>
      </c>
      <c r="K666" s="58"/>
      <c r="L666" s="52" t="s">
        <v>21</v>
      </c>
      <c r="M666" s="289">
        <v>10</v>
      </c>
      <c r="N666" s="281" t="str">
        <f t="shared" si="212"/>
        <v>C10</v>
      </c>
      <c r="O666" s="282" t="str">
        <f>VLOOKUP(N666,'Adicional - Op 1'!$A$3:$B$79,2)</f>
        <v>C</v>
      </c>
      <c r="P666" s="293" t="str">
        <f t="shared" si="213"/>
        <v>C</v>
      </c>
      <c r="Q666" s="294" t="str">
        <f t="shared" si="214"/>
        <v>C10</v>
      </c>
      <c r="R666" s="282" t="str">
        <f>IF(OR(Q666='Adicional - Op 2'!$A$6,Q666='Adicional - Op 2'!$A$7, Q666='Adicional - Op 2'!$A$8,Q666='Adicional - Op 2'!$A$9,Q666='Adicional - Op 2'!$A$10,Q666='Adicional - Op 2'!$A$11,Q666='Adicional - Op 2'!$A$12,Q666='Adicional - Op 2'!$A$13,Q666='Adicional - Op 2'!$A$14), "A", "")</f>
        <v/>
      </c>
      <c r="S666" s="282" t="str">
        <f>IF(OR(Q666='Adicional - Op 2'!$A$15,Q666='Adicional - Op 2'!$A$16,Q666='Adicional - Op 2'!$A$17,Q666='Adicional - Op 2'!$A$18,Q666='Adicional - Op 2'!$A$19,Q666='Adicional - Op 2'!$A$20,Q666='Adicional - Op 2'!$A$21,Q666='Adicional - Op 2'!$A$22,Q666='Adicional - Op 2'!$A$23,Q666='Adicional - Op 2'!$A$24,Q666='Adicional - Op 2'!$A$25,Q666='Adicional - Op 2'!$A$26,Q666='Adicional - Op 2'!$A$27,Q666='Adicional - Op 2'!$A$28,Q666='Adicional - Op 2'!$A$29,Q666='Adicional - Op 2'!$A$30),"B","")</f>
        <v/>
      </c>
      <c r="T666" s="282" t="str">
        <f>IF(OR(Q666='Adicional - Op 2'!$A$31,Q666='Adicional - Op 2'!$A$32,Q666='Adicional - Op 2'!$A$33,Q666='Adicional - Op 2'!$A$34),"C","")</f>
        <v>C</v>
      </c>
      <c r="U666" s="282" t="str">
        <f>IF(OR(Q666='Adicional - Op 2'!$A$35,Q666='Adicional - Op 2'!$A$36,Q666='Adicional - Op 2'!$A$37),"D","")</f>
        <v/>
      </c>
      <c r="V666" s="282" t="str">
        <f>IF(OR(Q666='Adicional - Op 2'!$A$38,Q666='Adicional - Op 2'!$A$39,Q666='Adicional - Op 2'!$A$40,Q666='Adicional - Op 2'!$A$41,Q666='Adicional - Op 2'!$A$42,Q666='Adicional - Op 2'!$A$43),"E","")</f>
        <v/>
      </c>
      <c r="W666" s="282" t="str">
        <f>IF(OR(Q666='Adicional - Op 2'!$A$44,Q666='Adicional - Op 2'!$A$45),"F","")</f>
        <v/>
      </c>
      <c r="X666" s="295" t="str">
        <f t="shared" si="215"/>
        <v>C</v>
      </c>
      <c r="Y666" s="296" t="str">
        <f>IF(P666=X666, "OK", MAL)</f>
        <v>OK</v>
      </c>
      <c r="Z666" s="73">
        <v>3860</v>
      </c>
      <c r="AA666" s="17">
        <v>3449</v>
      </c>
      <c r="AB666" s="17">
        <v>3035</v>
      </c>
      <c r="AC666" s="17">
        <v>2598</v>
      </c>
      <c r="AD666" s="17">
        <v>2225</v>
      </c>
      <c r="AE666" s="20">
        <v>2439</v>
      </c>
      <c r="AF666" s="70" t="str">
        <f t="shared" si="216"/>
        <v>7</v>
      </c>
      <c r="AG666" s="61" t="str">
        <f t="shared" si="217"/>
        <v>7</v>
      </c>
      <c r="AH666" s="61" t="str">
        <f t="shared" si="218"/>
        <v>7</v>
      </c>
      <c r="AI666" s="61" t="str">
        <f t="shared" si="219"/>
        <v>7</v>
      </c>
      <c r="AJ666" s="61" t="str">
        <f t="shared" si="220"/>
        <v>7</v>
      </c>
      <c r="AK666" s="62" t="str">
        <f t="shared" si="221"/>
        <v>7</v>
      </c>
      <c r="AL666" s="77">
        <f t="shared" si="222"/>
        <v>1.2672787645942658</v>
      </c>
      <c r="AM666" s="78">
        <f t="shared" si="223"/>
        <v>1.2229394442504138</v>
      </c>
      <c r="AN666" s="78">
        <f t="shared" si="224"/>
        <v>1.4831400813440918</v>
      </c>
      <c r="AO666" s="78">
        <f t="shared" si="225"/>
        <v>1.5619224895459769</v>
      </c>
      <c r="AP666" s="79">
        <f t="shared" si="226"/>
        <v>-0.91410842842907847</v>
      </c>
      <c r="AQ666" s="1" t="str">
        <f t="shared" si="227"/>
        <v>Centro7</v>
      </c>
      <c r="AR666" s="1" t="str">
        <f t="shared" si="228"/>
        <v>Córdoba7</v>
      </c>
      <c r="AS666" s="1" t="str">
        <f t="shared" si="229"/>
        <v>Pequeñas</v>
      </c>
      <c r="AT666" s="1" t="str">
        <f t="shared" si="230"/>
        <v>Resto Extra Pampeana</v>
      </c>
      <c r="AU666" s="1" t="str">
        <f t="shared" si="231"/>
        <v>Pequeñas</v>
      </c>
    </row>
    <row r="667" spans="1:47" x14ac:dyDescent="0.25">
      <c r="A667" s="5" t="s">
        <v>1410</v>
      </c>
      <c r="B667" s="6" t="s">
        <v>45</v>
      </c>
      <c r="C667" s="6" t="s">
        <v>36</v>
      </c>
      <c r="D667" s="3" t="str">
        <f>VLOOKUP(C667,Regiones!B$4:C$27,2)</f>
        <v>Pampeana</v>
      </c>
      <c r="E667" s="16" t="s">
        <v>2</v>
      </c>
      <c r="F667" s="16"/>
      <c r="G667" s="16"/>
      <c r="H667" s="16"/>
      <c r="I667" s="16" t="s">
        <v>203</v>
      </c>
      <c r="J667" s="16" t="s">
        <v>6</v>
      </c>
      <c r="K667" s="58"/>
      <c r="L667" s="4" t="s">
        <v>6</v>
      </c>
      <c r="M667" s="289">
        <v>10</v>
      </c>
      <c r="N667" s="281" t="str">
        <f t="shared" si="212"/>
        <v>F10</v>
      </c>
      <c r="O667" s="282" t="str">
        <f>VLOOKUP(N667,'Adicional - Op 1'!$A$3:$B$79,2)</f>
        <v>F</v>
      </c>
      <c r="P667" s="293" t="str">
        <f t="shared" si="213"/>
        <v>F</v>
      </c>
      <c r="Q667" s="294" t="str">
        <f t="shared" si="214"/>
        <v>F10</v>
      </c>
      <c r="R667" s="282" t="str">
        <f>IF(OR(Q667='Adicional - Op 2'!$A$6,Q667='Adicional - Op 2'!$A$7, Q667='Adicional - Op 2'!$A$8,Q667='Adicional - Op 2'!$A$9,Q667='Adicional - Op 2'!$A$10,Q667='Adicional - Op 2'!$A$11,Q667='Adicional - Op 2'!$A$12,Q667='Adicional - Op 2'!$A$13,Q667='Adicional - Op 2'!$A$14), "A", "")</f>
        <v/>
      </c>
      <c r="S667" s="282" t="str">
        <f>IF(OR(Q667='Adicional - Op 2'!$A$15,Q667='Adicional - Op 2'!$A$16,Q667='Adicional - Op 2'!$A$17,Q667='Adicional - Op 2'!$A$18,Q667='Adicional - Op 2'!$A$19,Q667='Adicional - Op 2'!$A$20,Q667='Adicional - Op 2'!$A$21,Q667='Adicional - Op 2'!$A$22,Q667='Adicional - Op 2'!$A$23,Q667='Adicional - Op 2'!$A$24,Q667='Adicional - Op 2'!$A$25,Q667='Adicional - Op 2'!$A$26,Q667='Adicional - Op 2'!$A$27,Q667='Adicional - Op 2'!$A$28,Q667='Adicional - Op 2'!$A$29,Q667='Adicional - Op 2'!$A$30),"B","")</f>
        <v/>
      </c>
      <c r="T667" s="282" t="str">
        <f>IF(OR(Q667='Adicional - Op 2'!$A$31,Q667='Adicional - Op 2'!$A$32,Q667='Adicional - Op 2'!$A$33,Q667='Adicional - Op 2'!$A$34),"C","")</f>
        <v/>
      </c>
      <c r="U667" s="282" t="str">
        <f>IF(OR(Q667='Adicional - Op 2'!$A$35,Q667='Adicional - Op 2'!$A$36,Q667='Adicional - Op 2'!$A$37),"D","")</f>
        <v/>
      </c>
      <c r="V667" s="282" t="str">
        <f>IF(OR(Q667='Adicional - Op 2'!$A$38,Q667='Adicional - Op 2'!$A$39,Q667='Adicional - Op 2'!$A$40,Q667='Adicional - Op 2'!$A$41,Q667='Adicional - Op 2'!$A$42,Q667='Adicional - Op 2'!$A$43),"E","")</f>
        <v/>
      </c>
      <c r="W667" s="282" t="str">
        <f>IF(OR(Q667='Adicional - Op 2'!$A$44,Q667='Adicional - Op 2'!$A$45),"F","")</f>
        <v>F</v>
      </c>
      <c r="X667" s="295" t="str">
        <f t="shared" si="215"/>
        <v>F</v>
      </c>
      <c r="Y667" s="296" t="str">
        <f>IF(P667=X667, "OK", MAL)</f>
        <v>OK</v>
      </c>
      <c r="Z667" s="73">
        <v>3849</v>
      </c>
      <c r="AA667" s="17">
        <v>3929</v>
      </c>
      <c r="AB667" s="17">
        <v>3909</v>
      </c>
      <c r="AC667" s="17">
        <v>3684</v>
      </c>
      <c r="AD667" s="17">
        <v>3843</v>
      </c>
      <c r="AE667" s="20">
        <v>3168</v>
      </c>
      <c r="AF667" s="70" t="str">
        <f t="shared" si="216"/>
        <v>7</v>
      </c>
      <c r="AG667" s="61" t="str">
        <f t="shared" si="217"/>
        <v>7</v>
      </c>
      <c r="AH667" s="61" t="str">
        <f t="shared" si="218"/>
        <v>7</v>
      </c>
      <c r="AI667" s="61" t="str">
        <f t="shared" si="219"/>
        <v>7</v>
      </c>
      <c r="AJ667" s="61" t="str">
        <f t="shared" si="220"/>
        <v>7</v>
      </c>
      <c r="AK667" s="62" t="str">
        <f t="shared" si="221"/>
        <v>7</v>
      </c>
      <c r="AL667" s="77">
        <f t="shared" si="222"/>
        <v>-0.22984246209025455</v>
      </c>
      <c r="AM667" s="78">
        <f t="shared" si="223"/>
        <v>4.8522735825629548E-2</v>
      </c>
      <c r="AN667" s="78">
        <f t="shared" si="224"/>
        <v>0.56296574129411192</v>
      </c>
      <c r="AO667" s="78">
        <f t="shared" si="225"/>
        <v>-0.42165047950392343</v>
      </c>
      <c r="AP667" s="79">
        <f t="shared" si="226"/>
        <v>1.9503030703432913</v>
      </c>
      <c r="AQ667" s="1" t="str">
        <f t="shared" si="227"/>
        <v>Pampeana7</v>
      </c>
      <c r="AR667" s="1" t="str">
        <f t="shared" si="228"/>
        <v>Buenos Aires7</v>
      </c>
      <c r="AS667" s="1" t="str">
        <f t="shared" si="229"/>
        <v>Pequeñas</v>
      </c>
      <c r="AT667" s="1" t="str">
        <f t="shared" si="230"/>
        <v>Pampeana</v>
      </c>
      <c r="AU667" s="1" t="str">
        <f t="shared" si="231"/>
        <v>Pequeñas</v>
      </c>
    </row>
    <row r="668" spans="1:47" x14ac:dyDescent="0.25">
      <c r="A668" s="21" t="s">
        <v>357</v>
      </c>
      <c r="B668" s="18" t="s">
        <v>9</v>
      </c>
      <c r="C668" s="18" t="s">
        <v>276</v>
      </c>
      <c r="D668" s="3" t="str">
        <f>VLOOKUP(C668,Regiones!B$4:C$27,2)</f>
        <v>Centro</v>
      </c>
      <c r="E668" s="19"/>
      <c r="F668" s="19"/>
      <c r="G668" s="19"/>
      <c r="H668" s="19" t="s">
        <v>20</v>
      </c>
      <c r="I668" s="19" t="s">
        <v>203</v>
      </c>
      <c r="J668" s="19" t="s">
        <v>4</v>
      </c>
      <c r="K668" s="58"/>
      <c r="L668" s="52" t="s">
        <v>6</v>
      </c>
      <c r="M668" s="289">
        <v>10</v>
      </c>
      <c r="N668" s="281" t="str">
        <f t="shared" si="212"/>
        <v>F10</v>
      </c>
      <c r="O668" s="282" t="str">
        <f>VLOOKUP(N668,'Adicional - Op 1'!$A$3:$B$79,2)</f>
        <v>F</v>
      </c>
      <c r="P668" s="293" t="str">
        <f t="shared" si="213"/>
        <v>F</v>
      </c>
      <c r="Q668" s="294" t="str">
        <f t="shared" si="214"/>
        <v>F10</v>
      </c>
      <c r="R668" s="282" t="str">
        <f>IF(OR(Q668='Adicional - Op 2'!$A$6,Q668='Adicional - Op 2'!$A$7, Q668='Adicional - Op 2'!$A$8,Q668='Adicional - Op 2'!$A$9,Q668='Adicional - Op 2'!$A$10,Q668='Adicional - Op 2'!$A$11,Q668='Adicional - Op 2'!$A$12,Q668='Adicional - Op 2'!$A$13,Q668='Adicional - Op 2'!$A$14), "A", "")</f>
        <v/>
      </c>
      <c r="S668" s="282" t="str">
        <f>IF(OR(Q668='Adicional - Op 2'!$A$15,Q668='Adicional - Op 2'!$A$16,Q668='Adicional - Op 2'!$A$17,Q668='Adicional - Op 2'!$A$18,Q668='Adicional - Op 2'!$A$19,Q668='Adicional - Op 2'!$A$20,Q668='Adicional - Op 2'!$A$21,Q668='Adicional - Op 2'!$A$22,Q668='Adicional - Op 2'!$A$23,Q668='Adicional - Op 2'!$A$24,Q668='Adicional - Op 2'!$A$25,Q668='Adicional - Op 2'!$A$26,Q668='Adicional - Op 2'!$A$27,Q668='Adicional - Op 2'!$A$28,Q668='Adicional - Op 2'!$A$29,Q668='Adicional - Op 2'!$A$30),"B","")</f>
        <v/>
      </c>
      <c r="T668" s="282" t="str">
        <f>IF(OR(Q668='Adicional - Op 2'!$A$31,Q668='Adicional - Op 2'!$A$32,Q668='Adicional - Op 2'!$A$33,Q668='Adicional - Op 2'!$A$34),"C","")</f>
        <v/>
      </c>
      <c r="U668" s="282" t="str">
        <f>IF(OR(Q668='Adicional - Op 2'!$A$35,Q668='Adicional - Op 2'!$A$36,Q668='Adicional - Op 2'!$A$37),"D","")</f>
        <v/>
      </c>
      <c r="V668" s="282" t="str">
        <f>IF(OR(Q668='Adicional - Op 2'!$A$38,Q668='Adicional - Op 2'!$A$39,Q668='Adicional - Op 2'!$A$40,Q668='Adicional - Op 2'!$A$41,Q668='Adicional - Op 2'!$A$42,Q668='Adicional - Op 2'!$A$43),"E","")</f>
        <v/>
      </c>
      <c r="W668" s="282" t="str">
        <f>IF(OR(Q668='Adicional - Op 2'!$A$44,Q668='Adicional - Op 2'!$A$45),"F","")</f>
        <v>F</v>
      </c>
      <c r="X668" s="295" t="str">
        <f t="shared" si="215"/>
        <v>F</v>
      </c>
      <c r="Y668" s="296" t="str">
        <f>IF(P668=X668, "OK", MAL)</f>
        <v>OK</v>
      </c>
      <c r="Z668" s="73">
        <v>3843</v>
      </c>
      <c r="AA668" s="17">
        <v>3046</v>
      </c>
      <c r="AB668" s="17">
        <v>1725</v>
      </c>
      <c r="AC668" s="17">
        <v>1276</v>
      </c>
      <c r="AD668" s="17">
        <v>923</v>
      </c>
      <c r="AE668" s="20">
        <v>595</v>
      </c>
      <c r="AF668" s="70" t="str">
        <f t="shared" si="216"/>
        <v>7</v>
      </c>
      <c r="AG668" s="61" t="str">
        <f t="shared" si="217"/>
        <v>7</v>
      </c>
      <c r="AH668" s="61" t="str">
        <f t="shared" si="218"/>
        <v>7</v>
      </c>
      <c r="AI668" s="61" t="str">
        <f t="shared" si="219"/>
        <v>7</v>
      </c>
      <c r="AJ668" s="61" t="str">
        <f t="shared" si="220"/>
        <v>7</v>
      </c>
      <c r="AK668" s="62" t="str">
        <f t="shared" si="221"/>
        <v>7</v>
      </c>
      <c r="AL668" s="77">
        <f t="shared" si="222"/>
        <v>2.6339118179726819</v>
      </c>
      <c r="AM668" s="78">
        <f t="shared" si="223"/>
        <v>5.5536996827180616</v>
      </c>
      <c r="AN668" s="78">
        <f t="shared" si="224"/>
        <v>2.896232147871014</v>
      </c>
      <c r="AO668" s="78">
        <f t="shared" si="225"/>
        <v>3.2915744521584149</v>
      </c>
      <c r="AP668" s="79">
        <f t="shared" si="226"/>
        <v>4.4884949199311039</v>
      </c>
      <c r="AQ668" s="1" t="str">
        <f t="shared" si="227"/>
        <v>Centro7</v>
      </c>
      <c r="AR668" s="1" t="str">
        <f t="shared" si="228"/>
        <v>Córdoba7</v>
      </c>
      <c r="AS668" s="1" t="str">
        <f t="shared" si="229"/>
        <v>Pequeñas</v>
      </c>
      <c r="AT668" s="1" t="str">
        <f t="shared" si="230"/>
        <v>Resto Extra Pampeana</v>
      </c>
      <c r="AU668" s="1" t="str">
        <f t="shared" si="231"/>
        <v>Pequeñas</v>
      </c>
    </row>
    <row r="669" spans="1:47" x14ac:dyDescent="0.25">
      <c r="A669" s="5" t="s">
        <v>165</v>
      </c>
      <c r="B669" s="6" t="s">
        <v>45</v>
      </c>
      <c r="C669" s="6" t="s">
        <v>36</v>
      </c>
      <c r="D669" s="3" t="str">
        <f>VLOOKUP(C669,Regiones!B$4:C$27,2)</f>
        <v>Pampeana</v>
      </c>
      <c r="E669" s="16" t="s">
        <v>2</v>
      </c>
      <c r="F669" s="16" t="s">
        <v>1042</v>
      </c>
      <c r="G669" s="16"/>
      <c r="H669" s="16"/>
      <c r="I669" s="16" t="s">
        <v>203</v>
      </c>
      <c r="J669" s="16" t="s">
        <v>6</v>
      </c>
      <c r="K669" s="58"/>
      <c r="L669" s="4" t="s">
        <v>6</v>
      </c>
      <c r="M669" s="288">
        <v>8</v>
      </c>
      <c r="N669" s="281" t="str">
        <f t="shared" si="212"/>
        <v>F8</v>
      </c>
      <c r="O669" s="282" t="str">
        <f>VLOOKUP(N669,'Adicional - Op 1'!$A$3:$B$79,2)</f>
        <v>E</v>
      </c>
      <c r="P669" s="293" t="str">
        <f t="shared" si="213"/>
        <v>E</v>
      </c>
      <c r="Q669" s="294" t="str">
        <f t="shared" si="214"/>
        <v>F8</v>
      </c>
      <c r="R669" s="282" t="str">
        <f>IF(OR(Q669='Adicional - Op 2'!$A$6,Q669='Adicional - Op 2'!$A$7, Q669='Adicional - Op 2'!$A$8,Q669='Adicional - Op 2'!$A$9,Q669='Adicional - Op 2'!$A$10,Q669='Adicional - Op 2'!$A$11,Q669='Adicional - Op 2'!$A$12,Q669='Adicional - Op 2'!$A$13,Q669='Adicional - Op 2'!$A$14), "A", "")</f>
        <v/>
      </c>
      <c r="S669" s="282" t="str">
        <f>IF(OR(Q669='Adicional - Op 2'!$A$15,Q669='Adicional - Op 2'!$A$16,Q669='Adicional - Op 2'!$A$17,Q669='Adicional - Op 2'!$A$18,Q669='Adicional - Op 2'!$A$19,Q669='Adicional - Op 2'!$A$20,Q669='Adicional - Op 2'!$A$21,Q669='Adicional - Op 2'!$A$22,Q669='Adicional - Op 2'!$A$23,Q669='Adicional - Op 2'!$A$24,Q669='Adicional - Op 2'!$A$25,Q669='Adicional - Op 2'!$A$26,Q669='Adicional - Op 2'!$A$27,Q669='Adicional - Op 2'!$A$28,Q669='Adicional - Op 2'!$A$29,Q669='Adicional - Op 2'!$A$30),"B","")</f>
        <v/>
      </c>
      <c r="T669" s="282" t="str">
        <f>IF(OR(Q669='Adicional - Op 2'!$A$31,Q669='Adicional - Op 2'!$A$32,Q669='Adicional - Op 2'!$A$33,Q669='Adicional - Op 2'!$A$34),"C","")</f>
        <v/>
      </c>
      <c r="U669" s="282" t="str">
        <f>IF(OR(Q669='Adicional - Op 2'!$A$35,Q669='Adicional - Op 2'!$A$36,Q669='Adicional - Op 2'!$A$37),"D","")</f>
        <v/>
      </c>
      <c r="V669" s="282" t="str">
        <f>IF(OR(Q669='Adicional - Op 2'!$A$38,Q669='Adicional - Op 2'!$A$39,Q669='Adicional - Op 2'!$A$40,Q669='Adicional - Op 2'!$A$41,Q669='Adicional - Op 2'!$A$42,Q669='Adicional - Op 2'!$A$43),"E","")</f>
        <v>E</v>
      </c>
      <c r="W669" s="282" t="str">
        <f>IF(OR(Q669='Adicional - Op 2'!$A$44,Q669='Adicional - Op 2'!$A$45),"F","")</f>
        <v/>
      </c>
      <c r="X669" s="295" t="str">
        <f t="shared" si="215"/>
        <v>E</v>
      </c>
      <c r="Y669" s="296" t="str">
        <f>IF(P669=X669, "OK", MAL)</f>
        <v>OK</v>
      </c>
      <c r="Z669" s="73">
        <v>3841</v>
      </c>
      <c r="AA669" s="17">
        <v>3654</v>
      </c>
      <c r="AB669" s="17">
        <v>3481</v>
      </c>
      <c r="AC669" s="17">
        <v>2378</v>
      </c>
      <c r="AD669" s="17">
        <v>2262</v>
      </c>
      <c r="AE669" s="20">
        <v>2000</v>
      </c>
      <c r="AF669" s="70" t="str">
        <f t="shared" si="216"/>
        <v>7</v>
      </c>
      <c r="AG669" s="61" t="str">
        <f t="shared" si="217"/>
        <v>7</v>
      </c>
      <c r="AH669" s="61" t="str">
        <f t="shared" si="218"/>
        <v>7</v>
      </c>
      <c r="AI669" s="61" t="str">
        <f t="shared" si="219"/>
        <v>7</v>
      </c>
      <c r="AJ669" s="61" t="str">
        <f t="shared" si="220"/>
        <v>7</v>
      </c>
      <c r="AK669" s="62" t="str">
        <f t="shared" si="221"/>
        <v>7</v>
      </c>
      <c r="AL669" s="77">
        <f t="shared" si="222"/>
        <v>0.55984195512934065</v>
      </c>
      <c r="AM669" s="78">
        <f t="shared" si="223"/>
        <v>0.4621181868125922</v>
      </c>
      <c r="AN669" s="78">
        <f t="shared" si="224"/>
        <v>3.6744183008176701</v>
      </c>
      <c r="AO669" s="78">
        <f t="shared" si="225"/>
        <v>0.50135681407479049</v>
      </c>
      <c r="AP669" s="79">
        <f t="shared" si="226"/>
        <v>1.2386302345535745</v>
      </c>
      <c r="AQ669" s="1" t="str">
        <f t="shared" si="227"/>
        <v>Pampeana7</v>
      </c>
      <c r="AR669" s="1" t="str">
        <f t="shared" si="228"/>
        <v>Buenos Aires7</v>
      </c>
      <c r="AS669" s="1" t="str">
        <f t="shared" si="229"/>
        <v>Pequeñas</v>
      </c>
      <c r="AT669" s="1" t="str">
        <f t="shared" si="230"/>
        <v>Pampeana</v>
      </c>
      <c r="AU669" s="1" t="str">
        <f t="shared" si="231"/>
        <v>Pequeñas</v>
      </c>
    </row>
    <row r="670" spans="1:47" x14ac:dyDescent="0.25">
      <c r="A670" s="60" t="s">
        <v>1202</v>
      </c>
      <c r="B670" s="9" t="s">
        <v>78</v>
      </c>
      <c r="C670" s="9" t="s">
        <v>604</v>
      </c>
      <c r="D670" s="3" t="str">
        <f>VLOOKUP(C670,Regiones!B$4:C$27,2)</f>
        <v>Noreste</v>
      </c>
      <c r="E670" s="10"/>
      <c r="F670" s="10"/>
      <c r="G670" s="10"/>
      <c r="H670" s="10" t="s">
        <v>20</v>
      </c>
      <c r="I670" s="10"/>
      <c r="K670" s="10">
        <v>1</v>
      </c>
      <c r="L670" s="11" t="s">
        <v>21</v>
      </c>
      <c r="M670" s="289">
        <v>10</v>
      </c>
      <c r="N670" s="281" t="str">
        <f t="shared" si="212"/>
        <v>C10</v>
      </c>
      <c r="O670" s="282" t="str">
        <f>VLOOKUP(N670,'Adicional - Op 1'!$A$3:$B$79,2)</f>
        <v>C</v>
      </c>
      <c r="P670" s="293" t="str">
        <f t="shared" si="213"/>
        <v>C</v>
      </c>
      <c r="Q670" s="294" t="str">
        <f t="shared" si="214"/>
        <v>C10</v>
      </c>
      <c r="R670" s="282" t="str">
        <f>IF(OR(Q670='Adicional - Op 2'!$A$6,Q670='Adicional - Op 2'!$A$7, Q670='Adicional - Op 2'!$A$8,Q670='Adicional - Op 2'!$A$9,Q670='Adicional - Op 2'!$A$10,Q670='Adicional - Op 2'!$A$11,Q670='Adicional - Op 2'!$A$12,Q670='Adicional - Op 2'!$A$13,Q670='Adicional - Op 2'!$A$14), "A", "")</f>
        <v/>
      </c>
      <c r="S670" s="282" t="str">
        <f>IF(OR(Q670='Adicional - Op 2'!$A$15,Q670='Adicional - Op 2'!$A$16,Q670='Adicional - Op 2'!$A$17,Q670='Adicional - Op 2'!$A$18,Q670='Adicional - Op 2'!$A$19,Q670='Adicional - Op 2'!$A$20,Q670='Adicional - Op 2'!$A$21,Q670='Adicional - Op 2'!$A$22,Q670='Adicional - Op 2'!$A$23,Q670='Adicional - Op 2'!$A$24,Q670='Adicional - Op 2'!$A$25,Q670='Adicional - Op 2'!$A$26,Q670='Adicional - Op 2'!$A$27,Q670='Adicional - Op 2'!$A$28,Q670='Adicional - Op 2'!$A$29,Q670='Adicional - Op 2'!$A$30),"B","")</f>
        <v/>
      </c>
      <c r="T670" s="282" t="str">
        <f>IF(OR(Q670='Adicional - Op 2'!$A$31,Q670='Adicional - Op 2'!$A$32,Q670='Adicional - Op 2'!$A$33,Q670='Adicional - Op 2'!$A$34),"C","")</f>
        <v>C</v>
      </c>
      <c r="U670" s="282" t="str">
        <f>IF(OR(Q670='Adicional - Op 2'!$A$35,Q670='Adicional - Op 2'!$A$36,Q670='Adicional - Op 2'!$A$37),"D","")</f>
        <v/>
      </c>
      <c r="V670" s="282" t="str">
        <f>IF(OR(Q670='Adicional - Op 2'!$A$38,Q670='Adicional - Op 2'!$A$39,Q670='Adicional - Op 2'!$A$40,Q670='Adicional - Op 2'!$A$41,Q670='Adicional - Op 2'!$A$42,Q670='Adicional - Op 2'!$A$43),"E","")</f>
        <v/>
      </c>
      <c r="W670" s="282" t="str">
        <f>IF(OR(Q670='Adicional - Op 2'!$A$44,Q670='Adicional - Op 2'!$A$45),"F","")</f>
        <v/>
      </c>
      <c r="X670" s="295" t="str">
        <f t="shared" si="215"/>
        <v>C</v>
      </c>
      <c r="Y670" s="296" t="str">
        <f>IF(P670=X670, "OK", MAL)</f>
        <v>OK</v>
      </c>
      <c r="Z670" s="74">
        <v>3838</v>
      </c>
      <c r="AA670" s="12">
        <v>2374</v>
      </c>
      <c r="AB670" s="12">
        <v>1742</v>
      </c>
      <c r="AC670" s="12">
        <v>933</v>
      </c>
      <c r="AD670" s="12">
        <v>527</v>
      </c>
      <c r="AE670" s="13">
        <v>935</v>
      </c>
      <c r="AF670" s="70" t="str">
        <f t="shared" si="216"/>
        <v>7</v>
      </c>
      <c r="AG670" s="61" t="str">
        <f t="shared" si="217"/>
        <v>7</v>
      </c>
      <c r="AH670" s="61" t="str">
        <f t="shared" si="218"/>
        <v>7</v>
      </c>
      <c r="AI670" s="61" t="str">
        <f t="shared" si="219"/>
        <v>7</v>
      </c>
      <c r="AJ670" s="61" t="str">
        <f t="shared" si="220"/>
        <v>7</v>
      </c>
      <c r="AK670" s="62" t="str">
        <f t="shared" si="221"/>
        <v>7</v>
      </c>
      <c r="AL670" s="77">
        <f t="shared" si="222"/>
        <v>5.5203071056020843</v>
      </c>
      <c r="AM670" s="78">
        <f t="shared" si="223"/>
        <v>2.9861352747758017</v>
      </c>
      <c r="AN670" s="78">
        <f t="shared" si="224"/>
        <v>6.0910252726152496</v>
      </c>
      <c r="AO670" s="78">
        <f t="shared" si="225"/>
        <v>5.8783349293670595</v>
      </c>
      <c r="AP670" s="79">
        <f t="shared" si="226"/>
        <v>-5.5721937119960803</v>
      </c>
      <c r="AQ670" s="1" t="str">
        <f t="shared" si="227"/>
        <v>Noreste7</v>
      </c>
      <c r="AR670" s="1" t="str">
        <f t="shared" si="228"/>
        <v>Misiones7</v>
      </c>
      <c r="AS670" s="1" t="str">
        <f t="shared" si="229"/>
        <v>Pequeñas</v>
      </c>
      <c r="AT670" s="1" t="str">
        <f t="shared" si="230"/>
        <v>Resto Extra Pampeana</v>
      </c>
      <c r="AU670" s="1" t="str">
        <f t="shared" si="231"/>
        <v>Pequeñas</v>
      </c>
    </row>
    <row r="671" spans="1:47" x14ac:dyDescent="0.25">
      <c r="A671" s="45" t="s">
        <v>913</v>
      </c>
      <c r="B671" s="46" t="s">
        <v>887</v>
      </c>
      <c r="C671" s="46" t="s">
        <v>882</v>
      </c>
      <c r="D671" s="3" t="str">
        <f>VLOOKUP(C671,Regiones!B$4:C$27,2)</f>
        <v>Pampeana</v>
      </c>
      <c r="E671" s="50"/>
      <c r="F671" s="50"/>
      <c r="G671" s="50"/>
      <c r="H671" s="50" t="s">
        <v>4</v>
      </c>
      <c r="I671" s="50" t="s">
        <v>203</v>
      </c>
      <c r="J671" s="50" t="s">
        <v>6</v>
      </c>
      <c r="K671" s="58"/>
      <c r="L671" s="53" t="s">
        <v>6</v>
      </c>
      <c r="M671" s="289">
        <v>10</v>
      </c>
      <c r="N671" s="281" t="str">
        <f t="shared" si="212"/>
        <v>F10</v>
      </c>
      <c r="O671" s="282" t="str">
        <f>VLOOKUP(N671,'Adicional - Op 1'!$A$3:$B$79,2)</f>
        <v>F</v>
      </c>
      <c r="P671" s="293" t="str">
        <f t="shared" si="213"/>
        <v>F</v>
      </c>
      <c r="Q671" s="294" t="str">
        <f t="shared" si="214"/>
        <v>F10</v>
      </c>
      <c r="R671" s="282" t="str">
        <f>IF(OR(Q671='Adicional - Op 2'!$A$6,Q671='Adicional - Op 2'!$A$7, Q671='Adicional - Op 2'!$A$8,Q671='Adicional - Op 2'!$A$9,Q671='Adicional - Op 2'!$A$10,Q671='Adicional - Op 2'!$A$11,Q671='Adicional - Op 2'!$A$12,Q671='Adicional - Op 2'!$A$13,Q671='Adicional - Op 2'!$A$14), "A", "")</f>
        <v/>
      </c>
      <c r="S671" s="282" t="str">
        <f>IF(OR(Q671='Adicional - Op 2'!$A$15,Q671='Adicional - Op 2'!$A$16,Q671='Adicional - Op 2'!$A$17,Q671='Adicional - Op 2'!$A$18,Q671='Adicional - Op 2'!$A$19,Q671='Adicional - Op 2'!$A$20,Q671='Adicional - Op 2'!$A$21,Q671='Adicional - Op 2'!$A$22,Q671='Adicional - Op 2'!$A$23,Q671='Adicional - Op 2'!$A$24,Q671='Adicional - Op 2'!$A$25,Q671='Adicional - Op 2'!$A$26,Q671='Adicional - Op 2'!$A$27,Q671='Adicional - Op 2'!$A$28,Q671='Adicional - Op 2'!$A$29,Q671='Adicional - Op 2'!$A$30),"B","")</f>
        <v/>
      </c>
      <c r="T671" s="282" t="str">
        <f>IF(OR(Q671='Adicional - Op 2'!$A$31,Q671='Adicional - Op 2'!$A$32,Q671='Adicional - Op 2'!$A$33,Q671='Adicional - Op 2'!$A$34),"C","")</f>
        <v/>
      </c>
      <c r="U671" s="282" t="str">
        <f>IF(OR(Q671='Adicional - Op 2'!$A$35,Q671='Adicional - Op 2'!$A$36,Q671='Adicional - Op 2'!$A$37),"D","")</f>
        <v/>
      </c>
      <c r="V671" s="282" t="str">
        <f>IF(OR(Q671='Adicional - Op 2'!$A$38,Q671='Adicional - Op 2'!$A$39,Q671='Adicional - Op 2'!$A$40,Q671='Adicional - Op 2'!$A$41,Q671='Adicional - Op 2'!$A$42,Q671='Adicional - Op 2'!$A$43),"E","")</f>
        <v/>
      </c>
      <c r="W671" s="282" t="str">
        <f>IF(OR(Q671='Adicional - Op 2'!$A$44,Q671='Adicional - Op 2'!$A$45),"F","")</f>
        <v>F</v>
      </c>
      <c r="X671" s="295" t="str">
        <f t="shared" si="215"/>
        <v>F</v>
      </c>
      <c r="Y671" s="296" t="str">
        <f>IF(P671=X671, "OK", MAL)</f>
        <v>OK</v>
      </c>
      <c r="Z671" s="74">
        <v>3833</v>
      </c>
      <c r="AA671" s="12">
        <v>3212</v>
      </c>
      <c r="AB671" s="12">
        <v>2157</v>
      </c>
      <c r="AC671" s="12">
        <v>1495</v>
      </c>
      <c r="AD671" s="12">
        <v>2990</v>
      </c>
      <c r="AE671" s="13">
        <v>2500</v>
      </c>
      <c r="AF671" s="70" t="str">
        <f t="shared" si="216"/>
        <v>7</v>
      </c>
      <c r="AG671" s="61" t="str">
        <f t="shared" si="217"/>
        <v>7</v>
      </c>
      <c r="AH671" s="61" t="str">
        <f t="shared" si="218"/>
        <v>7</v>
      </c>
      <c r="AI671" s="61" t="str">
        <f t="shared" si="219"/>
        <v>7</v>
      </c>
      <c r="AJ671" s="61" t="str">
        <f t="shared" si="220"/>
        <v>7</v>
      </c>
      <c r="AK671" s="62" t="str">
        <f t="shared" si="221"/>
        <v>7</v>
      </c>
      <c r="AL671" s="77">
        <f t="shared" si="222"/>
        <v>1.9967883317194242</v>
      </c>
      <c r="AM671" s="78">
        <f t="shared" si="223"/>
        <v>3.8574786132380448</v>
      </c>
      <c r="AN671" s="78">
        <f t="shared" si="224"/>
        <v>3.5324771847344878</v>
      </c>
      <c r="AO671" s="78">
        <f t="shared" si="225"/>
        <v>-6.6967008463186302</v>
      </c>
      <c r="AP671" s="79">
        <f t="shared" si="226"/>
        <v>1.8059399411038846</v>
      </c>
      <c r="AQ671" s="1" t="str">
        <f t="shared" si="227"/>
        <v>Pampeana7</v>
      </c>
      <c r="AR671" s="1" t="str">
        <f t="shared" si="228"/>
        <v>Santiago del Estero7</v>
      </c>
      <c r="AS671" s="1" t="str">
        <f t="shared" si="229"/>
        <v>Pequeñas</v>
      </c>
      <c r="AT671" s="1" t="str">
        <f t="shared" si="230"/>
        <v>Pampeana</v>
      </c>
      <c r="AU671" s="1" t="str">
        <f t="shared" si="231"/>
        <v>Pequeñas</v>
      </c>
    </row>
    <row r="672" spans="1:47" x14ac:dyDescent="0.25">
      <c r="A672" s="5" t="s">
        <v>1360</v>
      </c>
      <c r="B672" s="6" t="s">
        <v>593</v>
      </c>
      <c r="C672" s="6" t="s">
        <v>582</v>
      </c>
      <c r="D672" s="3" t="str">
        <f>VLOOKUP(C672,Regiones!B$4:C$27,2)</f>
        <v>Cuyo</v>
      </c>
      <c r="E672" s="16"/>
      <c r="F672" s="16"/>
      <c r="G672" s="16"/>
      <c r="H672" s="16" t="s">
        <v>4</v>
      </c>
      <c r="I672" s="16" t="s">
        <v>203</v>
      </c>
      <c r="J672" s="16" t="s">
        <v>6</v>
      </c>
      <c r="K672" s="58"/>
      <c r="L672" s="4" t="s">
        <v>6</v>
      </c>
      <c r="M672" s="289">
        <v>10</v>
      </c>
      <c r="N672" s="281" t="str">
        <f t="shared" si="212"/>
        <v>F10</v>
      </c>
      <c r="O672" s="282" t="str">
        <f>VLOOKUP(N672,'Adicional - Op 1'!$A$3:$B$79,2)</f>
        <v>F</v>
      </c>
      <c r="P672" s="293" t="str">
        <f t="shared" si="213"/>
        <v>F</v>
      </c>
      <c r="Q672" s="294" t="str">
        <f t="shared" si="214"/>
        <v>F10</v>
      </c>
      <c r="R672" s="282" t="str">
        <f>IF(OR(Q672='Adicional - Op 2'!$A$6,Q672='Adicional - Op 2'!$A$7, Q672='Adicional - Op 2'!$A$8,Q672='Adicional - Op 2'!$A$9,Q672='Adicional - Op 2'!$A$10,Q672='Adicional - Op 2'!$A$11,Q672='Adicional - Op 2'!$A$12,Q672='Adicional - Op 2'!$A$13,Q672='Adicional - Op 2'!$A$14), "A", "")</f>
        <v/>
      </c>
      <c r="S672" s="282" t="str">
        <f>IF(OR(Q672='Adicional - Op 2'!$A$15,Q672='Adicional - Op 2'!$A$16,Q672='Adicional - Op 2'!$A$17,Q672='Adicional - Op 2'!$A$18,Q672='Adicional - Op 2'!$A$19,Q672='Adicional - Op 2'!$A$20,Q672='Adicional - Op 2'!$A$21,Q672='Adicional - Op 2'!$A$22,Q672='Adicional - Op 2'!$A$23,Q672='Adicional - Op 2'!$A$24,Q672='Adicional - Op 2'!$A$25,Q672='Adicional - Op 2'!$A$26,Q672='Adicional - Op 2'!$A$27,Q672='Adicional - Op 2'!$A$28,Q672='Adicional - Op 2'!$A$29,Q672='Adicional - Op 2'!$A$30),"B","")</f>
        <v/>
      </c>
      <c r="T672" s="282" t="str">
        <f>IF(OR(Q672='Adicional - Op 2'!$A$31,Q672='Adicional - Op 2'!$A$32,Q672='Adicional - Op 2'!$A$33,Q672='Adicional - Op 2'!$A$34),"C","")</f>
        <v/>
      </c>
      <c r="U672" s="282" t="str">
        <f>IF(OR(Q672='Adicional - Op 2'!$A$35,Q672='Adicional - Op 2'!$A$36,Q672='Adicional - Op 2'!$A$37),"D","")</f>
        <v/>
      </c>
      <c r="V672" s="282" t="str">
        <f>IF(OR(Q672='Adicional - Op 2'!$A$38,Q672='Adicional - Op 2'!$A$39,Q672='Adicional - Op 2'!$A$40,Q672='Adicional - Op 2'!$A$41,Q672='Adicional - Op 2'!$A$42,Q672='Adicional - Op 2'!$A$43),"E","")</f>
        <v/>
      </c>
      <c r="W672" s="282" t="str">
        <f>IF(OR(Q672='Adicional - Op 2'!$A$44,Q672='Adicional - Op 2'!$A$45),"F","")</f>
        <v>F</v>
      </c>
      <c r="X672" s="295" t="str">
        <f t="shared" si="215"/>
        <v>F</v>
      </c>
      <c r="Y672" s="296" t="str">
        <f>IF(P672=X672, "OK", MAL)</f>
        <v>OK</v>
      </c>
      <c r="Z672" s="73">
        <v>3810</v>
      </c>
      <c r="AA672" s="17">
        <v>3437</v>
      </c>
      <c r="AB672" s="17">
        <v>2932</v>
      </c>
      <c r="AC672" s="17">
        <v>1294</v>
      </c>
      <c r="AD672" s="17">
        <v>2866</v>
      </c>
      <c r="AE672" s="20">
        <v>2800</v>
      </c>
      <c r="AF672" s="70" t="str">
        <f t="shared" si="216"/>
        <v>7</v>
      </c>
      <c r="AG672" s="61" t="str">
        <f t="shared" si="217"/>
        <v>7</v>
      </c>
      <c r="AH672" s="61" t="str">
        <f t="shared" si="218"/>
        <v>7</v>
      </c>
      <c r="AI672" s="61" t="str">
        <f t="shared" si="219"/>
        <v>7</v>
      </c>
      <c r="AJ672" s="61" t="str">
        <f t="shared" si="220"/>
        <v>7</v>
      </c>
      <c r="AK672" s="62" t="str">
        <f t="shared" si="221"/>
        <v>7</v>
      </c>
      <c r="AL672" s="77">
        <f t="shared" si="222"/>
        <v>1.1591294293875583</v>
      </c>
      <c r="AM672" s="78">
        <f t="shared" si="223"/>
        <v>1.5220584856053028</v>
      </c>
      <c r="AN672" s="78">
        <f t="shared" si="224"/>
        <v>8.0535836768069977</v>
      </c>
      <c r="AO672" s="78">
        <f t="shared" si="225"/>
        <v>-7.6438524243522279</v>
      </c>
      <c r="AP672" s="79">
        <f t="shared" si="226"/>
        <v>0.2332507294937114</v>
      </c>
      <c r="AQ672" s="1" t="str">
        <f t="shared" si="227"/>
        <v>Cuyo7</v>
      </c>
      <c r="AR672" s="1" t="str">
        <f t="shared" si="228"/>
        <v>Mendoza7</v>
      </c>
      <c r="AS672" s="1" t="str">
        <f t="shared" si="229"/>
        <v>Pequeñas</v>
      </c>
      <c r="AT672" s="1" t="str">
        <f t="shared" si="230"/>
        <v>Resto Extra Pampeana</v>
      </c>
      <c r="AU672" s="1" t="str">
        <f t="shared" si="231"/>
        <v>Pequeñas</v>
      </c>
    </row>
    <row r="673" spans="1:47" x14ac:dyDescent="0.25">
      <c r="A673" s="60" t="s">
        <v>837</v>
      </c>
      <c r="B673" s="9" t="s">
        <v>779</v>
      </c>
      <c r="C673" s="9" t="s">
        <v>767</v>
      </c>
      <c r="D673" s="3" t="str">
        <f>VLOOKUP(C673,Regiones!B$4:C$27,2)</f>
        <v>Pampeana</v>
      </c>
      <c r="E673" s="10"/>
      <c r="F673" s="10"/>
      <c r="G673" s="10"/>
      <c r="H673" s="10" t="s">
        <v>4</v>
      </c>
      <c r="I673" s="10" t="s">
        <v>203</v>
      </c>
      <c r="J673" s="10" t="s">
        <v>6</v>
      </c>
      <c r="K673" s="58"/>
      <c r="L673" s="11" t="s">
        <v>6</v>
      </c>
      <c r="M673" s="289">
        <v>10</v>
      </c>
      <c r="N673" s="281" t="str">
        <f t="shared" si="212"/>
        <v>F10</v>
      </c>
      <c r="O673" s="282" t="str">
        <f>VLOOKUP(N673,'Adicional - Op 1'!$A$3:$B$79,2)</f>
        <v>F</v>
      </c>
      <c r="P673" s="293" t="str">
        <f t="shared" si="213"/>
        <v>F</v>
      </c>
      <c r="Q673" s="294" t="str">
        <f t="shared" si="214"/>
        <v>F10</v>
      </c>
      <c r="R673" s="282" t="str">
        <f>IF(OR(Q673='Adicional - Op 2'!$A$6,Q673='Adicional - Op 2'!$A$7, Q673='Adicional - Op 2'!$A$8,Q673='Adicional - Op 2'!$A$9,Q673='Adicional - Op 2'!$A$10,Q673='Adicional - Op 2'!$A$11,Q673='Adicional - Op 2'!$A$12,Q673='Adicional - Op 2'!$A$13,Q673='Adicional - Op 2'!$A$14), "A", "")</f>
        <v/>
      </c>
      <c r="S673" s="282" t="str">
        <f>IF(OR(Q673='Adicional - Op 2'!$A$15,Q673='Adicional - Op 2'!$A$16,Q673='Adicional - Op 2'!$A$17,Q673='Adicional - Op 2'!$A$18,Q673='Adicional - Op 2'!$A$19,Q673='Adicional - Op 2'!$A$20,Q673='Adicional - Op 2'!$A$21,Q673='Adicional - Op 2'!$A$22,Q673='Adicional - Op 2'!$A$23,Q673='Adicional - Op 2'!$A$24,Q673='Adicional - Op 2'!$A$25,Q673='Adicional - Op 2'!$A$26,Q673='Adicional - Op 2'!$A$27,Q673='Adicional - Op 2'!$A$28,Q673='Adicional - Op 2'!$A$29,Q673='Adicional - Op 2'!$A$30),"B","")</f>
        <v/>
      </c>
      <c r="T673" s="282" t="str">
        <f>IF(OR(Q673='Adicional - Op 2'!$A$31,Q673='Adicional - Op 2'!$A$32,Q673='Adicional - Op 2'!$A$33,Q673='Adicional - Op 2'!$A$34),"C","")</f>
        <v/>
      </c>
      <c r="U673" s="282" t="str">
        <f>IF(OR(Q673='Adicional - Op 2'!$A$35,Q673='Adicional - Op 2'!$A$36,Q673='Adicional - Op 2'!$A$37),"D","")</f>
        <v/>
      </c>
      <c r="V673" s="282" t="str">
        <f>IF(OR(Q673='Adicional - Op 2'!$A$38,Q673='Adicional - Op 2'!$A$39,Q673='Adicional - Op 2'!$A$40,Q673='Adicional - Op 2'!$A$41,Q673='Adicional - Op 2'!$A$42,Q673='Adicional - Op 2'!$A$43),"E","")</f>
        <v/>
      </c>
      <c r="W673" s="282" t="str">
        <f>IF(OR(Q673='Adicional - Op 2'!$A$44,Q673='Adicional - Op 2'!$A$45),"F","")</f>
        <v>F</v>
      </c>
      <c r="X673" s="295" t="str">
        <f t="shared" si="215"/>
        <v>F</v>
      </c>
      <c r="Y673" s="296" t="str">
        <f>IF(P673=X673, "OK", MAL)</f>
        <v>OK</v>
      </c>
      <c r="Z673" s="74">
        <v>3800</v>
      </c>
      <c r="AA673" s="12">
        <v>3621</v>
      </c>
      <c r="AB673" s="12">
        <v>2803</v>
      </c>
      <c r="AC673" s="12">
        <v>2247</v>
      </c>
      <c r="AD673" s="12">
        <v>2059</v>
      </c>
      <c r="AE673" s="13">
        <v>1694</v>
      </c>
      <c r="AF673" s="70" t="str">
        <f t="shared" si="216"/>
        <v>7</v>
      </c>
      <c r="AG673" s="61" t="str">
        <f t="shared" si="217"/>
        <v>7</v>
      </c>
      <c r="AH673" s="61" t="str">
        <f t="shared" si="218"/>
        <v>7</v>
      </c>
      <c r="AI673" s="61" t="str">
        <f t="shared" si="219"/>
        <v>7</v>
      </c>
      <c r="AJ673" s="61" t="str">
        <f t="shared" si="220"/>
        <v>7</v>
      </c>
      <c r="AK673" s="62" t="str">
        <f t="shared" si="221"/>
        <v>7</v>
      </c>
      <c r="AL673" s="77">
        <f t="shared" si="222"/>
        <v>0.54117762717512052</v>
      </c>
      <c r="AM673" s="78">
        <f t="shared" si="223"/>
        <v>2.4638943454352837</v>
      </c>
      <c r="AN673" s="78">
        <f t="shared" si="224"/>
        <v>2.1157674027923976</v>
      </c>
      <c r="AO673" s="78">
        <f t="shared" si="225"/>
        <v>0.87758403839388133</v>
      </c>
      <c r="AP673" s="79">
        <f t="shared" si="226"/>
        <v>1.9704401847571873</v>
      </c>
      <c r="AQ673" s="1" t="str">
        <f t="shared" si="227"/>
        <v>Pampeana7</v>
      </c>
      <c r="AR673" s="1" t="str">
        <f t="shared" si="228"/>
        <v>Santa Fe7</v>
      </c>
      <c r="AS673" s="1" t="str">
        <f t="shared" si="229"/>
        <v>Pequeñas</v>
      </c>
      <c r="AT673" s="1" t="str">
        <f t="shared" si="230"/>
        <v>Pampeana</v>
      </c>
      <c r="AU673" s="1" t="str">
        <f t="shared" si="231"/>
        <v>Pequeñas</v>
      </c>
    </row>
    <row r="674" spans="1:47" x14ac:dyDescent="0.25">
      <c r="A674" s="5" t="s">
        <v>501</v>
      </c>
      <c r="B674" s="6" t="s">
        <v>500</v>
      </c>
      <c r="C674" s="6" t="s">
        <v>486</v>
      </c>
      <c r="D674" s="3" t="str">
        <f>VLOOKUP(C674,Regiones!B$4:C$27,2)</f>
        <v>Noroeste</v>
      </c>
      <c r="E674" s="16"/>
      <c r="F674" s="16"/>
      <c r="G674" s="16"/>
      <c r="H674" s="16" t="s">
        <v>20</v>
      </c>
      <c r="I674" s="16" t="s">
        <v>203</v>
      </c>
      <c r="K674" s="16" t="s">
        <v>4</v>
      </c>
      <c r="L674" s="4" t="s">
        <v>6</v>
      </c>
      <c r="M674" s="289">
        <v>10</v>
      </c>
      <c r="N674" s="281" t="str">
        <f t="shared" si="212"/>
        <v>F10</v>
      </c>
      <c r="O674" s="282" t="str">
        <f>VLOOKUP(N674,'Adicional - Op 1'!$A$3:$B$79,2)</f>
        <v>F</v>
      </c>
      <c r="P674" s="293" t="str">
        <f t="shared" si="213"/>
        <v>F</v>
      </c>
      <c r="Q674" s="294" t="str">
        <f t="shared" si="214"/>
        <v>F10</v>
      </c>
      <c r="R674" s="282" t="str">
        <f>IF(OR(Q674='Adicional - Op 2'!$A$6,Q674='Adicional - Op 2'!$A$7, Q674='Adicional - Op 2'!$A$8,Q674='Adicional - Op 2'!$A$9,Q674='Adicional - Op 2'!$A$10,Q674='Adicional - Op 2'!$A$11,Q674='Adicional - Op 2'!$A$12,Q674='Adicional - Op 2'!$A$13,Q674='Adicional - Op 2'!$A$14), "A", "")</f>
        <v/>
      </c>
      <c r="S674" s="282" t="str">
        <f>IF(OR(Q674='Adicional - Op 2'!$A$15,Q674='Adicional - Op 2'!$A$16,Q674='Adicional - Op 2'!$A$17,Q674='Adicional - Op 2'!$A$18,Q674='Adicional - Op 2'!$A$19,Q674='Adicional - Op 2'!$A$20,Q674='Adicional - Op 2'!$A$21,Q674='Adicional - Op 2'!$A$22,Q674='Adicional - Op 2'!$A$23,Q674='Adicional - Op 2'!$A$24,Q674='Adicional - Op 2'!$A$25,Q674='Adicional - Op 2'!$A$26,Q674='Adicional - Op 2'!$A$27,Q674='Adicional - Op 2'!$A$28,Q674='Adicional - Op 2'!$A$29,Q674='Adicional - Op 2'!$A$30),"B","")</f>
        <v/>
      </c>
      <c r="T674" s="282" t="str">
        <f>IF(OR(Q674='Adicional - Op 2'!$A$31,Q674='Adicional - Op 2'!$A$32,Q674='Adicional - Op 2'!$A$33,Q674='Adicional - Op 2'!$A$34),"C","")</f>
        <v/>
      </c>
      <c r="U674" s="282" t="str">
        <f>IF(OR(Q674='Adicional - Op 2'!$A$35,Q674='Adicional - Op 2'!$A$36,Q674='Adicional - Op 2'!$A$37),"D","")</f>
        <v/>
      </c>
      <c r="V674" s="282" t="str">
        <f>IF(OR(Q674='Adicional - Op 2'!$A$38,Q674='Adicional - Op 2'!$A$39,Q674='Adicional - Op 2'!$A$40,Q674='Adicional - Op 2'!$A$41,Q674='Adicional - Op 2'!$A$42,Q674='Adicional - Op 2'!$A$43),"E","")</f>
        <v/>
      </c>
      <c r="W674" s="282" t="str">
        <f>IF(OR(Q674='Adicional - Op 2'!$A$44,Q674='Adicional - Op 2'!$A$45),"F","")</f>
        <v>F</v>
      </c>
      <c r="X674" s="295" t="str">
        <f t="shared" si="215"/>
        <v>F</v>
      </c>
      <c r="Y674" s="296" t="str">
        <f>IF(P674=X674, "OK", MAL)</f>
        <v>OK</v>
      </c>
      <c r="Z674" s="73">
        <v>3791</v>
      </c>
      <c r="AA674" s="17">
        <v>3302</v>
      </c>
      <c r="AB674" s="17">
        <v>1414</v>
      </c>
      <c r="AC674" s="17" t="s">
        <v>4</v>
      </c>
      <c r="AD674" s="17">
        <v>527</v>
      </c>
      <c r="AE674" s="20">
        <v>682</v>
      </c>
      <c r="AF674" s="70" t="str">
        <f t="shared" si="216"/>
        <v>7</v>
      </c>
      <c r="AG674" s="61" t="str">
        <f t="shared" si="217"/>
        <v>7</v>
      </c>
      <c r="AH674" s="61" t="str">
        <f t="shared" si="218"/>
        <v>7</v>
      </c>
      <c r="AI674" s="61" t="str">
        <f t="shared" si="219"/>
        <v/>
      </c>
      <c r="AJ674" s="61" t="str">
        <f t="shared" si="220"/>
        <v>7</v>
      </c>
      <c r="AK674" s="62" t="str">
        <f t="shared" si="221"/>
        <v>7</v>
      </c>
      <c r="AL674" s="77">
        <f t="shared" si="222"/>
        <v>1.5567524909933885</v>
      </c>
      <c r="AM674" s="78">
        <f t="shared" si="223"/>
        <v>8.3957201215208919</v>
      </c>
      <c r="AN674" s="78" t="str">
        <f t="shared" si="224"/>
        <v/>
      </c>
      <c r="AO674" s="78" t="str">
        <f t="shared" si="225"/>
        <v/>
      </c>
      <c r="AP674" s="79">
        <f t="shared" si="226"/>
        <v>-2.5453369931843621</v>
      </c>
      <c r="AQ674" s="1" t="str">
        <f t="shared" si="227"/>
        <v>Noroeste7</v>
      </c>
      <c r="AR674" s="1" t="str">
        <f t="shared" si="228"/>
        <v>Jujuy7</v>
      </c>
      <c r="AS674" s="1" t="str">
        <f t="shared" si="229"/>
        <v>Pequeñas</v>
      </c>
      <c r="AT674" s="1" t="str">
        <f t="shared" si="230"/>
        <v>Resto Extra Pampeana</v>
      </c>
      <c r="AU674" s="1" t="str">
        <f t="shared" si="231"/>
        <v>Pequeñas</v>
      </c>
    </row>
    <row r="675" spans="1:47" x14ac:dyDescent="0.25">
      <c r="A675" s="5" t="s">
        <v>733</v>
      </c>
      <c r="B675" s="6" t="s">
        <v>264</v>
      </c>
      <c r="C675" s="6" t="s">
        <v>723</v>
      </c>
      <c r="D675" s="3" t="str">
        <f>VLOOKUP(C675,Regiones!B$4:C$27,2)</f>
        <v>Cuyo</v>
      </c>
      <c r="E675" s="16"/>
      <c r="F675" s="16"/>
      <c r="G675" s="16"/>
      <c r="H675" s="16" t="s">
        <v>4</v>
      </c>
      <c r="I675" s="16" t="s">
        <v>203</v>
      </c>
      <c r="J675" s="16" t="s">
        <v>6</v>
      </c>
      <c r="K675" s="58"/>
      <c r="L675" s="4" t="s">
        <v>6</v>
      </c>
      <c r="M675" s="289">
        <v>10</v>
      </c>
      <c r="N675" s="281" t="str">
        <f t="shared" si="212"/>
        <v>F10</v>
      </c>
      <c r="O675" s="282" t="str">
        <f>VLOOKUP(N675,'Adicional - Op 1'!$A$3:$B$79,2)</f>
        <v>F</v>
      </c>
      <c r="P675" s="293" t="str">
        <f t="shared" si="213"/>
        <v>F</v>
      </c>
      <c r="Q675" s="294" t="str">
        <f t="shared" si="214"/>
        <v>F10</v>
      </c>
      <c r="R675" s="282" t="str">
        <f>IF(OR(Q675='Adicional - Op 2'!$A$6,Q675='Adicional - Op 2'!$A$7, Q675='Adicional - Op 2'!$A$8,Q675='Adicional - Op 2'!$A$9,Q675='Adicional - Op 2'!$A$10,Q675='Adicional - Op 2'!$A$11,Q675='Adicional - Op 2'!$A$12,Q675='Adicional - Op 2'!$A$13,Q675='Adicional - Op 2'!$A$14), "A", "")</f>
        <v/>
      </c>
      <c r="S675" s="282" t="str">
        <f>IF(OR(Q675='Adicional - Op 2'!$A$15,Q675='Adicional - Op 2'!$A$16,Q675='Adicional - Op 2'!$A$17,Q675='Adicional - Op 2'!$A$18,Q675='Adicional - Op 2'!$A$19,Q675='Adicional - Op 2'!$A$20,Q675='Adicional - Op 2'!$A$21,Q675='Adicional - Op 2'!$A$22,Q675='Adicional - Op 2'!$A$23,Q675='Adicional - Op 2'!$A$24,Q675='Adicional - Op 2'!$A$25,Q675='Adicional - Op 2'!$A$26,Q675='Adicional - Op 2'!$A$27,Q675='Adicional - Op 2'!$A$28,Q675='Adicional - Op 2'!$A$29,Q675='Adicional - Op 2'!$A$30),"B","")</f>
        <v/>
      </c>
      <c r="T675" s="282" t="str">
        <f>IF(OR(Q675='Adicional - Op 2'!$A$31,Q675='Adicional - Op 2'!$A$32,Q675='Adicional - Op 2'!$A$33,Q675='Adicional - Op 2'!$A$34),"C","")</f>
        <v/>
      </c>
      <c r="U675" s="282" t="str">
        <f>IF(OR(Q675='Adicional - Op 2'!$A$35,Q675='Adicional - Op 2'!$A$36,Q675='Adicional - Op 2'!$A$37),"D","")</f>
        <v/>
      </c>
      <c r="V675" s="282" t="str">
        <f>IF(OR(Q675='Adicional - Op 2'!$A$38,Q675='Adicional - Op 2'!$A$39,Q675='Adicional - Op 2'!$A$40,Q675='Adicional - Op 2'!$A$41,Q675='Adicional - Op 2'!$A$42,Q675='Adicional - Op 2'!$A$43),"E","")</f>
        <v/>
      </c>
      <c r="W675" s="282" t="str">
        <f>IF(OR(Q675='Adicional - Op 2'!$A$44,Q675='Adicional - Op 2'!$A$45),"F","")</f>
        <v>F</v>
      </c>
      <c r="X675" s="295" t="str">
        <f t="shared" si="215"/>
        <v>F</v>
      </c>
      <c r="Y675" s="296" t="str">
        <f>IF(P675=X675, "OK", MAL)</f>
        <v>OK</v>
      </c>
      <c r="Z675" s="73">
        <v>3783</v>
      </c>
      <c r="AA675" s="17">
        <v>3252</v>
      </c>
      <c r="AB675" s="12">
        <v>2446</v>
      </c>
      <c r="AC675" s="12">
        <v>309</v>
      </c>
      <c r="AD675" s="12">
        <v>249</v>
      </c>
      <c r="AE675" s="13">
        <v>723</v>
      </c>
      <c r="AF675" s="70" t="str">
        <f t="shared" si="216"/>
        <v>7</v>
      </c>
      <c r="AG675" s="61" t="str">
        <f t="shared" si="217"/>
        <v>7</v>
      </c>
      <c r="AH675" s="61" t="str">
        <f t="shared" si="218"/>
        <v>7</v>
      </c>
      <c r="AI675" s="61" t="str">
        <f t="shared" si="219"/>
        <v>7</v>
      </c>
      <c r="AJ675" s="61" t="str">
        <f t="shared" si="220"/>
        <v>7</v>
      </c>
      <c r="AK675" s="62" t="str">
        <f t="shared" si="221"/>
        <v>7</v>
      </c>
      <c r="AL675" s="77">
        <f t="shared" si="222"/>
        <v>1.7061946446282443</v>
      </c>
      <c r="AM675" s="78">
        <f t="shared" si="223"/>
        <v>2.7443603665869452</v>
      </c>
      <c r="AN675" s="78">
        <f t="shared" si="224"/>
        <v>21.642415454790346</v>
      </c>
      <c r="AO675" s="78">
        <f t="shared" si="225"/>
        <v>2.1823563113466169</v>
      </c>
      <c r="AP675" s="79">
        <f t="shared" si="226"/>
        <v>-10.111091901145643</v>
      </c>
      <c r="AQ675" s="1" t="str">
        <f t="shared" si="227"/>
        <v>Cuyo7</v>
      </c>
      <c r="AR675" s="1" t="str">
        <f t="shared" si="228"/>
        <v>San Juan7</v>
      </c>
      <c r="AS675" s="1" t="str">
        <f t="shared" si="229"/>
        <v>Pequeñas</v>
      </c>
      <c r="AT675" s="1" t="str">
        <f t="shared" si="230"/>
        <v>Resto Extra Pampeana</v>
      </c>
      <c r="AU675" s="1" t="str">
        <f t="shared" si="231"/>
        <v>Pequeñas</v>
      </c>
    </row>
    <row r="676" spans="1:47" x14ac:dyDescent="0.25">
      <c r="A676" s="5" t="s">
        <v>422</v>
      </c>
      <c r="B676" s="6" t="s">
        <v>133</v>
      </c>
      <c r="C676" s="6" t="s">
        <v>396</v>
      </c>
      <c r="D676" s="3" t="str">
        <f>VLOOKUP(C676,Regiones!B$4:C$27,2)</f>
        <v>Noreste</v>
      </c>
      <c r="E676" s="16"/>
      <c r="F676" s="16"/>
      <c r="G676" s="16"/>
      <c r="H676" s="16" t="s">
        <v>4</v>
      </c>
      <c r="I676" s="16" t="s">
        <v>203</v>
      </c>
      <c r="J676" s="16" t="s">
        <v>6</v>
      </c>
      <c r="K676" s="58"/>
      <c r="L676" s="4" t="s">
        <v>6</v>
      </c>
      <c r="M676" s="289">
        <v>10</v>
      </c>
      <c r="N676" s="281" t="str">
        <f t="shared" si="212"/>
        <v>F10</v>
      </c>
      <c r="O676" s="282" t="str">
        <f>VLOOKUP(N676,'Adicional - Op 1'!$A$3:$B$79,2)</f>
        <v>F</v>
      </c>
      <c r="P676" s="293" t="str">
        <f t="shared" si="213"/>
        <v>F</v>
      </c>
      <c r="Q676" s="294" t="str">
        <f t="shared" si="214"/>
        <v>F10</v>
      </c>
      <c r="R676" s="282" t="str">
        <f>IF(OR(Q676='Adicional - Op 2'!$A$6,Q676='Adicional - Op 2'!$A$7, Q676='Adicional - Op 2'!$A$8,Q676='Adicional - Op 2'!$A$9,Q676='Adicional - Op 2'!$A$10,Q676='Adicional - Op 2'!$A$11,Q676='Adicional - Op 2'!$A$12,Q676='Adicional - Op 2'!$A$13,Q676='Adicional - Op 2'!$A$14), "A", "")</f>
        <v/>
      </c>
      <c r="S676" s="282" t="str">
        <f>IF(OR(Q676='Adicional - Op 2'!$A$15,Q676='Adicional - Op 2'!$A$16,Q676='Adicional - Op 2'!$A$17,Q676='Adicional - Op 2'!$A$18,Q676='Adicional - Op 2'!$A$19,Q676='Adicional - Op 2'!$A$20,Q676='Adicional - Op 2'!$A$21,Q676='Adicional - Op 2'!$A$22,Q676='Adicional - Op 2'!$A$23,Q676='Adicional - Op 2'!$A$24,Q676='Adicional - Op 2'!$A$25,Q676='Adicional - Op 2'!$A$26,Q676='Adicional - Op 2'!$A$27,Q676='Adicional - Op 2'!$A$28,Q676='Adicional - Op 2'!$A$29,Q676='Adicional - Op 2'!$A$30),"B","")</f>
        <v/>
      </c>
      <c r="T676" s="282" t="str">
        <f>IF(OR(Q676='Adicional - Op 2'!$A$31,Q676='Adicional - Op 2'!$A$32,Q676='Adicional - Op 2'!$A$33,Q676='Adicional - Op 2'!$A$34),"C","")</f>
        <v/>
      </c>
      <c r="U676" s="282" t="str">
        <f>IF(OR(Q676='Adicional - Op 2'!$A$35,Q676='Adicional - Op 2'!$A$36,Q676='Adicional - Op 2'!$A$37),"D","")</f>
        <v/>
      </c>
      <c r="V676" s="282" t="str">
        <f>IF(OR(Q676='Adicional - Op 2'!$A$38,Q676='Adicional - Op 2'!$A$39,Q676='Adicional - Op 2'!$A$40,Q676='Adicional - Op 2'!$A$41,Q676='Adicional - Op 2'!$A$42,Q676='Adicional - Op 2'!$A$43),"E","")</f>
        <v/>
      </c>
      <c r="W676" s="282" t="str">
        <f>IF(OR(Q676='Adicional - Op 2'!$A$44,Q676='Adicional - Op 2'!$A$45),"F","")</f>
        <v>F</v>
      </c>
      <c r="X676" s="295" t="str">
        <f t="shared" si="215"/>
        <v>F</v>
      </c>
      <c r="Y676" s="296" t="str">
        <f>IF(P676=X676, "OK", MAL)</f>
        <v>OK</v>
      </c>
      <c r="Z676" s="73">
        <v>3772</v>
      </c>
      <c r="AA676" s="17">
        <v>3320</v>
      </c>
      <c r="AB676" s="17">
        <v>2457</v>
      </c>
      <c r="AC676" s="17">
        <v>1971</v>
      </c>
      <c r="AD676" s="17">
        <v>1588</v>
      </c>
      <c r="AE676" s="20">
        <v>1356</v>
      </c>
      <c r="AF676" s="70" t="str">
        <f t="shared" si="216"/>
        <v>7</v>
      </c>
      <c r="AG676" s="61" t="str">
        <f t="shared" si="217"/>
        <v>7</v>
      </c>
      <c r="AH676" s="61" t="str">
        <f t="shared" si="218"/>
        <v>7</v>
      </c>
      <c r="AI676" s="61" t="str">
        <f t="shared" si="219"/>
        <v>7</v>
      </c>
      <c r="AJ676" s="61" t="str">
        <f t="shared" si="220"/>
        <v>7</v>
      </c>
      <c r="AK676" s="62" t="str">
        <f t="shared" si="221"/>
        <v>7</v>
      </c>
      <c r="AL676" s="77">
        <f t="shared" si="222"/>
        <v>1.4379879885322093</v>
      </c>
      <c r="AM676" s="78">
        <f t="shared" si="223"/>
        <v>2.9027744572990311</v>
      </c>
      <c r="AN676" s="78">
        <f t="shared" si="224"/>
        <v>2.1090545405269467</v>
      </c>
      <c r="AO676" s="78">
        <f t="shared" si="225"/>
        <v>2.1841678664144801</v>
      </c>
      <c r="AP676" s="79">
        <f t="shared" si="226"/>
        <v>1.5918995694527422</v>
      </c>
      <c r="AQ676" s="1" t="str">
        <f t="shared" si="227"/>
        <v>Noreste7</v>
      </c>
      <c r="AR676" s="1" t="str">
        <f t="shared" si="228"/>
        <v>Corrientes7</v>
      </c>
      <c r="AS676" s="1" t="str">
        <f t="shared" si="229"/>
        <v>Pequeñas</v>
      </c>
      <c r="AT676" s="1" t="str">
        <f t="shared" si="230"/>
        <v>Resto Extra Pampeana</v>
      </c>
      <c r="AU676" s="1" t="str">
        <f t="shared" si="231"/>
        <v>Pequeñas</v>
      </c>
    </row>
    <row r="677" spans="1:47" x14ac:dyDescent="0.25">
      <c r="A677" s="60" t="s">
        <v>247</v>
      </c>
      <c r="B677" s="9" t="s">
        <v>207</v>
      </c>
      <c r="C677" s="9" t="s">
        <v>199</v>
      </c>
      <c r="D677" s="3" t="str">
        <f>VLOOKUP(C677,Regiones!B$4:C$27,2)</f>
        <v>Noreste</v>
      </c>
      <c r="E677" s="10"/>
      <c r="F677" s="10"/>
      <c r="G677" s="10" t="s">
        <v>20</v>
      </c>
      <c r="H677" s="10"/>
      <c r="I677" s="10"/>
      <c r="K677" s="10"/>
      <c r="L677" s="54" t="s">
        <v>943</v>
      </c>
      <c r="M677" s="289">
        <v>4</v>
      </c>
      <c r="N677" s="281" t="str">
        <f t="shared" si="212"/>
        <v>N4</v>
      </c>
      <c r="O677" s="282" t="str">
        <f>VLOOKUP(N677,'Adicional - Op 1'!$A$3:$B$79,2)</f>
        <v>E</v>
      </c>
      <c r="P677" s="293" t="str">
        <f t="shared" si="213"/>
        <v>E</v>
      </c>
      <c r="Q677" s="294" t="str">
        <f t="shared" si="214"/>
        <v>N4</v>
      </c>
      <c r="R677" s="282" t="str">
        <f>IF(OR(Q677='Adicional - Op 2'!$A$6,Q677='Adicional - Op 2'!$A$7, Q677='Adicional - Op 2'!$A$8,Q677='Adicional - Op 2'!$A$9,Q677='Adicional - Op 2'!$A$10,Q677='Adicional - Op 2'!$A$11,Q677='Adicional - Op 2'!$A$12,Q677='Adicional - Op 2'!$A$13,Q677='Adicional - Op 2'!$A$14), "A", "")</f>
        <v/>
      </c>
      <c r="S677" s="282" t="str">
        <f>IF(OR(Q677='Adicional - Op 2'!$A$15,Q677='Adicional - Op 2'!$A$16,Q677='Adicional - Op 2'!$A$17,Q677='Adicional - Op 2'!$A$18,Q677='Adicional - Op 2'!$A$19,Q677='Adicional - Op 2'!$A$20,Q677='Adicional - Op 2'!$A$21,Q677='Adicional - Op 2'!$A$22,Q677='Adicional - Op 2'!$A$23,Q677='Adicional - Op 2'!$A$24,Q677='Adicional - Op 2'!$A$25,Q677='Adicional - Op 2'!$A$26,Q677='Adicional - Op 2'!$A$27,Q677='Adicional - Op 2'!$A$28,Q677='Adicional - Op 2'!$A$29,Q677='Adicional - Op 2'!$A$30),"B","")</f>
        <v/>
      </c>
      <c r="T677" s="282" t="str">
        <f>IF(OR(Q677='Adicional - Op 2'!$A$31,Q677='Adicional - Op 2'!$A$32,Q677='Adicional - Op 2'!$A$33,Q677='Adicional - Op 2'!$A$34),"C","")</f>
        <v/>
      </c>
      <c r="U677" s="282" t="str">
        <f>IF(OR(Q677='Adicional - Op 2'!$A$35,Q677='Adicional - Op 2'!$A$36,Q677='Adicional - Op 2'!$A$37),"D","")</f>
        <v/>
      </c>
      <c r="V677" s="282" t="str">
        <f>IF(OR(Q677='Adicional - Op 2'!$A$38,Q677='Adicional - Op 2'!$A$39,Q677='Adicional - Op 2'!$A$40,Q677='Adicional - Op 2'!$A$41,Q677='Adicional - Op 2'!$A$42,Q677='Adicional - Op 2'!$A$43),"E","")</f>
        <v>E</v>
      </c>
      <c r="W677" s="282" t="str">
        <f>IF(OR(Q677='Adicional - Op 2'!$A$44,Q677='Adicional - Op 2'!$A$45),"F","")</f>
        <v/>
      </c>
      <c r="X677" s="295" t="str">
        <f t="shared" si="215"/>
        <v>E</v>
      </c>
      <c r="Y677" s="296" t="str">
        <f>IF(P677=X677, "OK", MAL)</f>
        <v>OK</v>
      </c>
      <c r="Z677" s="74">
        <v>3752</v>
      </c>
      <c r="AA677" s="12">
        <v>692</v>
      </c>
      <c r="AB677" s="12">
        <v>555</v>
      </c>
      <c r="AC677" s="12">
        <v>213</v>
      </c>
      <c r="AD677" s="12"/>
      <c r="AE677" s="15"/>
      <c r="AF677" s="70" t="str">
        <f t="shared" si="216"/>
        <v>7</v>
      </c>
      <c r="AG677" s="61" t="str">
        <f t="shared" si="217"/>
        <v>7</v>
      </c>
      <c r="AH677" s="61" t="str">
        <f t="shared" si="218"/>
        <v>7</v>
      </c>
      <c r="AI677" s="61" t="str">
        <f t="shared" si="219"/>
        <v>7</v>
      </c>
      <c r="AJ677" s="61" t="str">
        <f t="shared" si="220"/>
        <v/>
      </c>
      <c r="AK677" s="62" t="str">
        <f t="shared" si="221"/>
        <v/>
      </c>
      <c r="AL677" s="77">
        <f t="shared" si="222"/>
        <v>20.814883704726295</v>
      </c>
      <c r="AM677" s="78">
        <f t="shared" si="223"/>
        <v>2.1192720264797025</v>
      </c>
      <c r="AN677" s="78">
        <f t="shared" si="224"/>
        <v>9.4928440762095398</v>
      </c>
      <c r="AO677" s="78" t="str">
        <f t="shared" si="225"/>
        <v/>
      </c>
      <c r="AP677" s="79" t="str">
        <f t="shared" si="226"/>
        <v/>
      </c>
      <c r="AQ677" s="1" t="str">
        <f t="shared" si="227"/>
        <v>Noreste7</v>
      </c>
      <c r="AR677" s="1" t="str">
        <f t="shared" si="228"/>
        <v>Chaco7</v>
      </c>
      <c r="AS677" s="1" t="str">
        <f t="shared" si="229"/>
        <v>Pequeñas</v>
      </c>
      <c r="AT677" s="1" t="str">
        <f t="shared" si="230"/>
        <v>Resto Extra Pampeana</v>
      </c>
      <c r="AU677" s="1" t="str">
        <f t="shared" si="231"/>
        <v>Pequeñas</v>
      </c>
    </row>
    <row r="678" spans="1:47" x14ac:dyDescent="0.25">
      <c r="A678" s="60" t="s">
        <v>1241</v>
      </c>
      <c r="B678" s="9" t="s">
        <v>91</v>
      </c>
      <c r="C678" s="9" t="s">
        <v>740</v>
      </c>
      <c r="D678" s="3" t="str">
        <f>VLOOKUP(C678,Regiones!B$4:C$27,2)</f>
        <v>Centro</v>
      </c>
      <c r="E678" s="10"/>
      <c r="F678" s="10"/>
      <c r="G678" s="10"/>
      <c r="H678" s="10" t="s">
        <v>4</v>
      </c>
      <c r="I678" s="10" t="s">
        <v>203</v>
      </c>
      <c r="J678" s="10" t="s">
        <v>21</v>
      </c>
      <c r="K678" s="58"/>
      <c r="L678" s="11" t="s">
        <v>21</v>
      </c>
      <c r="M678" s="289">
        <v>10</v>
      </c>
      <c r="N678" s="281" t="str">
        <f t="shared" si="212"/>
        <v>C10</v>
      </c>
      <c r="O678" s="282" t="str">
        <f>VLOOKUP(N678,'Adicional - Op 1'!$A$3:$B$79,2)</f>
        <v>C</v>
      </c>
      <c r="P678" s="293" t="str">
        <f t="shared" si="213"/>
        <v>C</v>
      </c>
      <c r="Q678" s="294" t="str">
        <f t="shared" si="214"/>
        <v>C10</v>
      </c>
      <c r="R678" s="282" t="str">
        <f>IF(OR(Q678='Adicional - Op 2'!$A$6,Q678='Adicional - Op 2'!$A$7, Q678='Adicional - Op 2'!$A$8,Q678='Adicional - Op 2'!$A$9,Q678='Adicional - Op 2'!$A$10,Q678='Adicional - Op 2'!$A$11,Q678='Adicional - Op 2'!$A$12,Q678='Adicional - Op 2'!$A$13,Q678='Adicional - Op 2'!$A$14), "A", "")</f>
        <v/>
      </c>
      <c r="S678" s="282" t="str">
        <f>IF(OR(Q678='Adicional - Op 2'!$A$15,Q678='Adicional - Op 2'!$A$16,Q678='Adicional - Op 2'!$A$17,Q678='Adicional - Op 2'!$A$18,Q678='Adicional - Op 2'!$A$19,Q678='Adicional - Op 2'!$A$20,Q678='Adicional - Op 2'!$A$21,Q678='Adicional - Op 2'!$A$22,Q678='Adicional - Op 2'!$A$23,Q678='Adicional - Op 2'!$A$24,Q678='Adicional - Op 2'!$A$25,Q678='Adicional - Op 2'!$A$26,Q678='Adicional - Op 2'!$A$27,Q678='Adicional - Op 2'!$A$28,Q678='Adicional - Op 2'!$A$29,Q678='Adicional - Op 2'!$A$30),"B","")</f>
        <v/>
      </c>
      <c r="T678" s="282" t="str">
        <f>IF(OR(Q678='Adicional - Op 2'!$A$31,Q678='Adicional - Op 2'!$A$32,Q678='Adicional - Op 2'!$A$33,Q678='Adicional - Op 2'!$A$34),"C","")</f>
        <v>C</v>
      </c>
      <c r="U678" s="282" t="str">
        <f>IF(OR(Q678='Adicional - Op 2'!$A$35,Q678='Adicional - Op 2'!$A$36,Q678='Adicional - Op 2'!$A$37),"D","")</f>
        <v/>
      </c>
      <c r="V678" s="282" t="str">
        <f>IF(OR(Q678='Adicional - Op 2'!$A$38,Q678='Adicional - Op 2'!$A$39,Q678='Adicional - Op 2'!$A$40,Q678='Adicional - Op 2'!$A$41,Q678='Adicional - Op 2'!$A$42,Q678='Adicional - Op 2'!$A$43),"E","")</f>
        <v/>
      </c>
      <c r="W678" s="282" t="str">
        <f>IF(OR(Q678='Adicional - Op 2'!$A$44,Q678='Adicional - Op 2'!$A$45),"F","")</f>
        <v/>
      </c>
      <c r="X678" s="295" t="str">
        <f t="shared" si="215"/>
        <v>C</v>
      </c>
      <c r="Y678" s="296" t="str">
        <f>IF(P678=X678, "OK", MAL)</f>
        <v>OK</v>
      </c>
      <c r="Z678" s="74">
        <v>3732</v>
      </c>
      <c r="AA678" s="12">
        <v>3295</v>
      </c>
      <c r="AB678" s="12">
        <v>3011</v>
      </c>
      <c r="AC678" s="12">
        <v>2654</v>
      </c>
      <c r="AD678" s="12">
        <v>1952</v>
      </c>
      <c r="AE678" s="13">
        <v>1864</v>
      </c>
      <c r="AF678" s="70" t="str">
        <f t="shared" si="216"/>
        <v>7</v>
      </c>
      <c r="AG678" s="61" t="str">
        <f t="shared" si="217"/>
        <v>7</v>
      </c>
      <c r="AH678" s="61" t="str">
        <f t="shared" si="218"/>
        <v>7</v>
      </c>
      <c r="AI678" s="61" t="str">
        <f t="shared" si="219"/>
        <v>7</v>
      </c>
      <c r="AJ678" s="61" t="str">
        <f t="shared" si="220"/>
        <v>7</v>
      </c>
      <c r="AK678" s="62" t="str">
        <f t="shared" si="221"/>
        <v>7</v>
      </c>
      <c r="AL678" s="77">
        <f t="shared" si="222"/>
        <v>1.4027918598347244</v>
      </c>
      <c r="AM678" s="78">
        <f t="shared" si="223"/>
        <v>0.86046721591997932</v>
      </c>
      <c r="AN678" s="78">
        <f t="shared" si="224"/>
        <v>1.2022866595014323</v>
      </c>
      <c r="AO678" s="78">
        <f t="shared" si="225"/>
        <v>3.1198115122040044</v>
      </c>
      <c r="AP678" s="79">
        <f t="shared" si="226"/>
        <v>0.46236333311862782</v>
      </c>
      <c r="AQ678" s="1" t="str">
        <f t="shared" si="227"/>
        <v>Centro7</v>
      </c>
      <c r="AR678" s="1" t="str">
        <f t="shared" si="228"/>
        <v>San Luis7</v>
      </c>
      <c r="AS678" s="1" t="str">
        <f t="shared" si="229"/>
        <v>Pequeñas</v>
      </c>
      <c r="AT678" s="1" t="str">
        <f t="shared" si="230"/>
        <v>Resto Extra Pampeana</v>
      </c>
      <c r="AU678" s="1" t="str">
        <f t="shared" si="231"/>
        <v>Pequeñas</v>
      </c>
    </row>
    <row r="679" spans="1:47" x14ac:dyDescent="0.25">
      <c r="A679" s="21" t="s">
        <v>351</v>
      </c>
      <c r="B679" s="18" t="s">
        <v>282</v>
      </c>
      <c r="C679" s="18" t="s">
        <v>276</v>
      </c>
      <c r="D679" s="3" t="str">
        <f>VLOOKUP(C679,Regiones!B$4:C$27,2)</f>
        <v>Centro</v>
      </c>
      <c r="E679" s="19"/>
      <c r="F679" s="19"/>
      <c r="G679" s="19"/>
      <c r="H679" s="19" t="s">
        <v>4</v>
      </c>
      <c r="I679" s="19" t="s">
        <v>203</v>
      </c>
      <c r="J679" s="19" t="s">
        <v>6</v>
      </c>
      <c r="K679" s="58"/>
      <c r="L679" s="52" t="s">
        <v>6</v>
      </c>
      <c r="M679" s="289">
        <v>10</v>
      </c>
      <c r="N679" s="281" t="str">
        <f t="shared" si="212"/>
        <v>F10</v>
      </c>
      <c r="O679" s="282" t="str">
        <f>VLOOKUP(N679,'Adicional - Op 1'!$A$3:$B$79,2)</f>
        <v>F</v>
      </c>
      <c r="P679" s="293" t="str">
        <f t="shared" si="213"/>
        <v>F</v>
      </c>
      <c r="Q679" s="294" t="str">
        <f t="shared" si="214"/>
        <v>F10</v>
      </c>
      <c r="R679" s="282" t="str">
        <f>IF(OR(Q679='Adicional - Op 2'!$A$6,Q679='Adicional - Op 2'!$A$7, Q679='Adicional - Op 2'!$A$8,Q679='Adicional - Op 2'!$A$9,Q679='Adicional - Op 2'!$A$10,Q679='Adicional - Op 2'!$A$11,Q679='Adicional - Op 2'!$A$12,Q679='Adicional - Op 2'!$A$13,Q679='Adicional - Op 2'!$A$14), "A", "")</f>
        <v/>
      </c>
      <c r="S679" s="282" t="str">
        <f>IF(OR(Q679='Adicional - Op 2'!$A$15,Q679='Adicional - Op 2'!$A$16,Q679='Adicional - Op 2'!$A$17,Q679='Adicional - Op 2'!$A$18,Q679='Adicional - Op 2'!$A$19,Q679='Adicional - Op 2'!$A$20,Q679='Adicional - Op 2'!$A$21,Q679='Adicional - Op 2'!$A$22,Q679='Adicional - Op 2'!$A$23,Q679='Adicional - Op 2'!$A$24,Q679='Adicional - Op 2'!$A$25,Q679='Adicional - Op 2'!$A$26,Q679='Adicional - Op 2'!$A$27,Q679='Adicional - Op 2'!$A$28,Q679='Adicional - Op 2'!$A$29,Q679='Adicional - Op 2'!$A$30),"B","")</f>
        <v/>
      </c>
      <c r="T679" s="282" t="str">
        <f>IF(OR(Q679='Adicional - Op 2'!$A$31,Q679='Adicional - Op 2'!$A$32,Q679='Adicional - Op 2'!$A$33,Q679='Adicional - Op 2'!$A$34),"C","")</f>
        <v/>
      </c>
      <c r="U679" s="282" t="str">
        <f>IF(OR(Q679='Adicional - Op 2'!$A$35,Q679='Adicional - Op 2'!$A$36,Q679='Adicional - Op 2'!$A$37),"D","")</f>
        <v/>
      </c>
      <c r="V679" s="282" t="str">
        <f>IF(OR(Q679='Adicional - Op 2'!$A$38,Q679='Adicional - Op 2'!$A$39,Q679='Adicional - Op 2'!$A$40,Q679='Adicional - Op 2'!$A$41,Q679='Adicional - Op 2'!$A$42,Q679='Adicional - Op 2'!$A$43),"E","")</f>
        <v/>
      </c>
      <c r="W679" s="282" t="str">
        <f>IF(OR(Q679='Adicional - Op 2'!$A$44,Q679='Adicional - Op 2'!$A$45),"F","")</f>
        <v>F</v>
      </c>
      <c r="X679" s="295" t="str">
        <f t="shared" si="215"/>
        <v>F</v>
      </c>
      <c r="Y679" s="296" t="str">
        <f>IF(P679=X679, "OK", MAL)</f>
        <v>OK</v>
      </c>
      <c r="Z679" s="73">
        <v>3720</v>
      </c>
      <c r="AA679" s="17">
        <v>3503</v>
      </c>
      <c r="AB679" s="17">
        <v>3135</v>
      </c>
      <c r="AC679" s="17">
        <v>2762</v>
      </c>
      <c r="AD679" s="17">
        <v>2886</v>
      </c>
      <c r="AE679" s="20">
        <v>2137</v>
      </c>
      <c r="AF679" s="70" t="str">
        <f t="shared" si="216"/>
        <v>7</v>
      </c>
      <c r="AG679" s="61" t="str">
        <f t="shared" si="217"/>
        <v>7</v>
      </c>
      <c r="AH679" s="61" t="str">
        <f t="shared" si="218"/>
        <v>7</v>
      </c>
      <c r="AI679" s="61" t="str">
        <f t="shared" si="219"/>
        <v>7</v>
      </c>
      <c r="AJ679" s="61" t="str">
        <f t="shared" si="220"/>
        <v>7</v>
      </c>
      <c r="AK679" s="62" t="str">
        <f t="shared" si="221"/>
        <v>7</v>
      </c>
      <c r="AL679" s="77">
        <f t="shared" si="222"/>
        <v>0.674568433661907</v>
      </c>
      <c r="AM679" s="78">
        <f t="shared" si="223"/>
        <v>1.0606286504731997</v>
      </c>
      <c r="AN679" s="78">
        <f t="shared" si="224"/>
        <v>1.2067891641755168</v>
      </c>
      <c r="AO679" s="78">
        <f t="shared" si="225"/>
        <v>-0.43820113842373432</v>
      </c>
      <c r="AP679" s="79">
        <f t="shared" si="226"/>
        <v>3.050281023227837</v>
      </c>
      <c r="AQ679" s="1" t="str">
        <f t="shared" si="227"/>
        <v>Centro7</v>
      </c>
      <c r="AR679" s="1" t="str">
        <f t="shared" si="228"/>
        <v>Córdoba7</v>
      </c>
      <c r="AS679" s="1" t="str">
        <f t="shared" si="229"/>
        <v>Pequeñas</v>
      </c>
      <c r="AT679" s="1" t="str">
        <f t="shared" si="230"/>
        <v>Resto Extra Pampeana</v>
      </c>
      <c r="AU679" s="1" t="str">
        <f t="shared" si="231"/>
        <v>Pequeñas</v>
      </c>
    </row>
    <row r="680" spans="1:47" x14ac:dyDescent="0.25">
      <c r="A680" s="5" t="s">
        <v>549</v>
      </c>
      <c r="B680" s="6" t="s">
        <v>549</v>
      </c>
      <c r="C680" s="6" t="s">
        <v>532</v>
      </c>
      <c r="D680" s="3" t="str">
        <f>VLOOKUP(C680,Regiones!B$4:C$27,2)</f>
        <v>Pampeana</v>
      </c>
      <c r="E680" s="16"/>
      <c r="F680" s="16"/>
      <c r="G680" s="16"/>
      <c r="H680" s="16" t="s">
        <v>4</v>
      </c>
      <c r="I680" s="16" t="s">
        <v>203</v>
      </c>
      <c r="J680" s="16" t="s">
        <v>6</v>
      </c>
      <c r="K680" s="58"/>
      <c r="L680" s="4" t="s">
        <v>6</v>
      </c>
      <c r="M680" s="289">
        <v>10</v>
      </c>
      <c r="N680" s="281" t="str">
        <f t="shared" si="212"/>
        <v>F10</v>
      </c>
      <c r="O680" s="282" t="str">
        <f>VLOOKUP(N680,'Adicional - Op 1'!$A$3:$B$79,2)</f>
        <v>F</v>
      </c>
      <c r="P680" s="293" t="str">
        <f t="shared" si="213"/>
        <v>F</v>
      </c>
      <c r="Q680" s="294" t="str">
        <f t="shared" si="214"/>
        <v>F10</v>
      </c>
      <c r="R680" s="282" t="str">
        <f>IF(OR(Q680='Adicional - Op 2'!$A$6,Q680='Adicional - Op 2'!$A$7, Q680='Adicional - Op 2'!$A$8,Q680='Adicional - Op 2'!$A$9,Q680='Adicional - Op 2'!$A$10,Q680='Adicional - Op 2'!$A$11,Q680='Adicional - Op 2'!$A$12,Q680='Adicional - Op 2'!$A$13,Q680='Adicional - Op 2'!$A$14), "A", "")</f>
        <v/>
      </c>
      <c r="S680" s="282" t="str">
        <f>IF(OR(Q680='Adicional - Op 2'!$A$15,Q680='Adicional - Op 2'!$A$16,Q680='Adicional - Op 2'!$A$17,Q680='Adicional - Op 2'!$A$18,Q680='Adicional - Op 2'!$A$19,Q680='Adicional - Op 2'!$A$20,Q680='Adicional - Op 2'!$A$21,Q680='Adicional - Op 2'!$A$22,Q680='Adicional - Op 2'!$A$23,Q680='Adicional - Op 2'!$A$24,Q680='Adicional - Op 2'!$A$25,Q680='Adicional - Op 2'!$A$26,Q680='Adicional - Op 2'!$A$27,Q680='Adicional - Op 2'!$A$28,Q680='Adicional - Op 2'!$A$29,Q680='Adicional - Op 2'!$A$30),"B","")</f>
        <v/>
      </c>
      <c r="T680" s="282" t="str">
        <f>IF(OR(Q680='Adicional - Op 2'!$A$31,Q680='Adicional - Op 2'!$A$32,Q680='Adicional - Op 2'!$A$33,Q680='Adicional - Op 2'!$A$34),"C","")</f>
        <v/>
      </c>
      <c r="U680" s="282" t="str">
        <f>IF(OR(Q680='Adicional - Op 2'!$A$35,Q680='Adicional - Op 2'!$A$36,Q680='Adicional - Op 2'!$A$37),"D","")</f>
        <v/>
      </c>
      <c r="V680" s="282" t="str">
        <f>IF(OR(Q680='Adicional - Op 2'!$A$38,Q680='Adicional - Op 2'!$A$39,Q680='Adicional - Op 2'!$A$40,Q680='Adicional - Op 2'!$A$41,Q680='Adicional - Op 2'!$A$42,Q680='Adicional - Op 2'!$A$43),"E","")</f>
        <v/>
      </c>
      <c r="W680" s="282" t="str">
        <f>IF(OR(Q680='Adicional - Op 2'!$A$44,Q680='Adicional - Op 2'!$A$45),"F","")</f>
        <v>F</v>
      </c>
      <c r="X680" s="295" t="str">
        <f t="shared" si="215"/>
        <v>F</v>
      </c>
      <c r="Y680" s="296" t="str">
        <f>IF(P680=X680, "OK", MAL)</f>
        <v>OK</v>
      </c>
      <c r="Z680" s="73">
        <v>3714</v>
      </c>
      <c r="AA680" s="17">
        <v>3577</v>
      </c>
      <c r="AB680" s="17">
        <v>3322</v>
      </c>
      <c r="AC680" s="17">
        <v>2663</v>
      </c>
      <c r="AD680" s="17">
        <v>2423</v>
      </c>
      <c r="AE680" s="20">
        <v>2199</v>
      </c>
      <c r="AF680" s="70" t="str">
        <f t="shared" si="216"/>
        <v>7</v>
      </c>
      <c r="AG680" s="61" t="str">
        <f t="shared" si="217"/>
        <v>7</v>
      </c>
      <c r="AH680" s="61" t="str">
        <f t="shared" si="218"/>
        <v>7</v>
      </c>
      <c r="AI680" s="61" t="str">
        <f t="shared" si="219"/>
        <v>7</v>
      </c>
      <c r="AJ680" s="61" t="str">
        <f t="shared" si="220"/>
        <v>7</v>
      </c>
      <c r="AK680" s="62" t="str">
        <f t="shared" si="221"/>
        <v>7</v>
      </c>
      <c r="AL680" s="77">
        <f t="shared" si="222"/>
        <v>0.42129887892200157</v>
      </c>
      <c r="AM680" s="78">
        <f t="shared" si="223"/>
        <v>0.70549454653649746</v>
      </c>
      <c r="AN680" s="78">
        <f t="shared" si="224"/>
        <v>2.1159552474320571</v>
      </c>
      <c r="AO680" s="78">
        <f t="shared" si="225"/>
        <v>0.94894282977657851</v>
      </c>
      <c r="AP680" s="79">
        <f t="shared" si="226"/>
        <v>0.974757414396202</v>
      </c>
      <c r="AQ680" s="1" t="str">
        <f t="shared" si="227"/>
        <v>Pampeana7</v>
      </c>
      <c r="AR680" s="1" t="str">
        <f t="shared" si="228"/>
        <v>La Pampa7</v>
      </c>
      <c r="AS680" s="1" t="str">
        <f t="shared" si="229"/>
        <v>Pequeñas</v>
      </c>
      <c r="AT680" s="1" t="str">
        <f t="shared" si="230"/>
        <v>Pampeana</v>
      </c>
      <c r="AU680" s="1" t="str">
        <f t="shared" si="231"/>
        <v>Pequeñas</v>
      </c>
    </row>
    <row r="681" spans="1:47" x14ac:dyDescent="0.25">
      <c r="A681" s="60" t="s">
        <v>1242</v>
      </c>
      <c r="B681" s="9" t="s">
        <v>248</v>
      </c>
      <c r="C681" s="9" t="s">
        <v>199</v>
      </c>
      <c r="D681" s="3" t="str">
        <f>VLOOKUP(C681,Regiones!B$4:C$27,2)</f>
        <v>Noreste</v>
      </c>
      <c r="E681" s="10"/>
      <c r="F681" s="10"/>
      <c r="G681" s="10"/>
      <c r="H681" s="10" t="s">
        <v>20</v>
      </c>
      <c r="I681" s="10" t="s">
        <v>203</v>
      </c>
      <c r="K681" s="10" t="e">
        <v>#REF!</v>
      </c>
      <c r="L681" s="11" t="s">
        <v>3</v>
      </c>
      <c r="M681" s="289">
        <v>10</v>
      </c>
      <c r="N681" s="281" t="str">
        <f t="shared" si="212"/>
        <v>E10</v>
      </c>
      <c r="O681" s="282" t="str">
        <f>VLOOKUP(N681,'Adicional - Op 1'!$A$3:$B$79,2)</f>
        <v>E</v>
      </c>
      <c r="P681" s="293" t="str">
        <f t="shared" si="213"/>
        <v>E</v>
      </c>
      <c r="Q681" s="294" t="str">
        <f t="shared" si="214"/>
        <v>E10</v>
      </c>
      <c r="R681" s="282" t="str">
        <f>IF(OR(Q681='Adicional - Op 2'!$A$6,Q681='Adicional - Op 2'!$A$7, Q681='Adicional - Op 2'!$A$8,Q681='Adicional - Op 2'!$A$9,Q681='Adicional - Op 2'!$A$10,Q681='Adicional - Op 2'!$A$11,Q681='Adicional - Op 2'!$A$12,Q681='Adicional - Op 2'!$A$13,Q681='Adicional - Op 2'!$A$14), "A", "")</f>
        <v/>
      </c>
      <c r="S681" s="282" t="str">
        <f>IF(OR(Q681='Adicional - Op 2'!$A$15,Q681='Adicional - Op 2'!$A$16,Q681='Adicional - Op 2'!$A$17,Q681='Adicional - Op 2'!$A$18,Q681='Adicional - Op 2'!$A$19,Q681='Adicional - Op 2'!$A$20,Q681='Adicional - Op 2'!$A$21,Q681='Adicional - Op 2'!$A$22,Q681='Adicional - Op 2'!$A$23,Q681='Adicional - Op 2'!$A$24,Q681='Adicional - Op 2'!$A$25,Q681='Adicional - Op 2'!$A$26,Q681='Adicional - Op 2'!$A$27,Q681='Adicional - Op 2'!$A$28,Q681='Adicional - Op 2'!$A$29,Q681='Adicional - Op 2'!$A$30),"B","")</f>
        <v/>
      </c>
      <c r="T681" s="282" t="str">
        <f>IF(OR(Q681='Adicional - Op 2'!$A$31,Q681='Adicional - Op 2'!$A$32,Q681='Adicional - Op 2'!$A$33,Q681='Adicional - Op 2'!$A$34),"C","")</f>
        <v/>
      </c>
      <c r="U681" s="282" t="str">
        <f>IF(OR(Q681='Adicional - Op 2'!$A$35,Q681='Adicional - Op 2'!$A$36,Q681='Adicional - Op 2'!$A$37),"D","")</f>
        <v/>
      </c>
      <c r="V681" s="282" t="str">
        <f>IF(OR(Q681='Adicional - Op 2'!$A$38,Q681='Adicional - Op 2'!$A$39,Q681='Adicional - Op 2'!$A$40,Q681='Adicional - Op 2'!$A$41,Q681='Adicional - Op 2'!$A$42,Q681='Adicional - Op 2'!$A$43),"E","")</f>
        <v>E</v>
      </c>
      <c r="W681" s="282" t="str">
        <f>IF(OR(Q681='Adicional - Op 2'!$A$44,Q681='Adicional - Op 2'!$A$45),"F","")</f>
        <v/>
      </c>
      <c r="X681" s="295" t="str">
        <f t="shared" si="215"/>
        <v>E</v>
      </c>
      <c r="Y681" s="296" t="str">
        <f>IF(P681=X681, "OK", MAL)</f>
        <v>OK</v>
      </c>
      <c r="Z681" s="74">
        <v>3711</v>
      </c>
      <c r="AA681" s="12">
        <v>3032</v>
      </c>
      <c r="AB681" s="12">
        <v>1405</v>
      </c>
      <c r="AC681" s="12"/>
      <c r="AD681" s="12">
        <v>612</v>
      </c>
      <c r="AE681" s="13">
        <v>1592</v>
      </c>
      <c r="AF681" s="70" t="str">
        <f t="shared" si="216"/>
        <v>7</v>
      </c>
      <c r="AG681" s="61" t="str">
        <f t="shared" si="217"/>
        <v>7</v>
      </c>
      <c r="AH681" s="61" t="str">
        <f t="shared" si="218"/>
        <v>7</v>
      </c>
      <c r="AI681" s="61" t="str">
        <f t="shared" si="219"/>
        <v/>
      </c>
      <c r="AJ681" s="61" t="str">
        <f t="shared" si="220"/>
        <v>7</v>
      </c>
      <c r="AK681" s="62" t="str">
        <f t="shared" si="221"/>
        <v>7</v>
      </c>
      <c r="AL681" s="77">
        <f t="shared" si="222"/>
        <v>2.2861309459315033</v>
      </c>
      <c r="AM681" s="78">
        <f t="shared" si="223"/>
        <v>7.5855824380967993</v>
      </c>
      <c r="AN681" s="78" t="str">
        <f t="shared" si="224"/>
        <v/>
      </c>
      <c r="AO681" s="78" t="str">
        <f t="shared" si="225"/>
        <v/>
      </c>
      <c r="AP681" s="79">
        <f t="shared" si="226"/>
        <v>-9.1173805618476251</v>
      </c>
      <c r="AQ681" s="1" t="str">
        <f t="shared" si="227"/>
        <v>Noreste7</v>
      </c>
      <c r="AR681" s="1" t="str">
        <f t="shared" si="228"/>
        <v>Chaco7</v>
      </c>
      <c r="AS681" s="1" t="str">
        <f t="shared" si="229"/>
        <v>Pequeñas</v>
      </c>
      <c r="AT681" s="1" t="str">
        <f t="shared" si="230"/>
        <v>Resto Extra Pampeana</v>
      </c>
      <c r="AU681" s="1" t="str">
        <f t="shared" si="231"/>
        <v>Pequeñas</v>
      </c>
    </row>
    <row r="682" spans="1:47" x14ac:dyDescent="0.25">
      <c r="A682" s="21" t="s">
        <v>349</v>
      </c>
      <c r="B682" s="18" t="s">
        <v>291</v>
      </c>
      <c r="C682" s="18" t="s">
        <v>276</v>
      </c>
      <c r="D682" s="3" t="str">
        <f>VLOOKUP(C682,Regiones!B$4:C$27,2)</f>
        <v>Centro</v>
      </c>
      <c r="E682" s="19"/>
      <c r="F682" s="19"/>
      <c r="G682" s="19"/>
      <c r="H682" s="19" t="s">
        <v>4</v>
      </c>
      <c r="I682" s="19" t="s">
        <v>203</v>
      </c>
      <c r="J682" s="19" t="s">
        <v>6</v>
      </c>
      <c r="K682" s="58"/>
      <c r="L682" s="52" t="s">
        <v>6</v>
      </c>
      <c r="M682" s="289">
        <v>10</v>
      </c>
      <c r="N682" s="281" t="str">
        <f t="shared" si="212"/>
        <v>F10</v>
      </c>
      <c r="O682" s="282" t="str">
        <f>VLOOKUP(N682,'Adicional - Op 1'!$A$3:$B$79,2)</f>
        <v>F</v>
      </c>
      <c r="P682" s="293" t="str">
        <f t="shared" si="213"/>
        <v>F</v>
      </c>
      <c r="Q682" s="294" t="str">
        <f t="shared" si="214"/>
        <v>F10</v>
      </c>
      <c r="R682" s="282" t="str">
        <f>IF(OR(Q682='Adicional - Op 2'!$A$6,Q682='Adicional - Op 2'!$A$7, Q682='Adicional - Op 2'!$A$8,Q682='Adicional - Op 2'!$A$9,Q682='Adicional - Op 2'!$A$10,Q682='Adicional - Op 2'!$A$11,Q682='Adicional - Op 2'!$A$12,Q682='Adicional - Op 2'!$A$13,Q682='Adicional - Op 2'!$A$14), "A", "")</f>
        <v/>
      </c>
      <c r="S682" s="282" t="str">
        <f>IF(OR(Q682='Adicional - Op 2'!$A$15,Q682='Adicional - Op 2'!$A$16,Q682='Adicional - Op 2'!$A$17,Q682='Adicional - Op 2'!$A$18,Q682='Adicional - Op 2'!$A$19,Q682='Adicional - Op 2'!$A$20,Q682='Adicional - Op 2'!$A$21,Q682='Adicional - Op 2'!$A$22,Q682='Adicional - Op 2'!$A$23,Q682='Adicional - Op 2'!$A$24,Q682='Adicional - Op 2'!$A$25,Q682='Adicional - Op 2'!$A$26,Q682='Adicional - Op 2'!$A$27,Q682='Adicional - Op 2'!$A$28,Q682='Adicional - Op 2'!$A$29,Q682='Adicional - Op 2'!$A$30),"B","")</f>
        <v/>
      </c>
      <c r="T682" s="282" t="str">
        <f>IF(OR(Q682='Adicional - Op 2'!$A$31,Q682='Adicional - Op 2'!$A$32,Q682='Adicional - Op 2'!$A$33,Q682='Adicional - Op 2'!$A$34),"C","")</f>
        <v/>
      </c>
      <c r="U682" s="282" t="str">
        <f>IF(OR(Q682='Adicional - Op 2'!$A$35,Q682='Adicional - Op 2'!$A$36,Q682='Adicional - Op 2'!$A$37),"D","")</f>
        <v/>
      </c>
      <c r="V682" s="282" t="str">
        <f>IF(OR(Q682='Adicional - Op 2'!$A$38,Q682='Adicional - Op 2'!$A$39,Q682='Adicional - Op 2'!$A$40,Q682='Adicional - Op 2'!$A$41,Q682='Adicional - Op 2'!$A$42,Q682='Adicional - Op 2'!$A$43),"E","")</f>
        <v/>
      </c>
      <c r="W682" s="282" t="str">
        <f>IF(OR(Q682='Adicional - Op 2'!$A$44,Q682='Adicional - Op 2'!$A$45),"F","")</f>
        <v>F</v>
      </c>
      <c r="X682" s="295" t="str">
        <f t="shared" si="215"/>
        <v>F</v>
      </c>
      <c r="Y682" s="296" t="str">
        <f>IF(P682=X682, "OK", MAL)</f>
        <v>OK</v>
      </c>
      <c r="Z682" s="73">
        <v>3709</v>
      </c>
      <c r="AA682" s="17">
        <v>3778</v>
      </c>
      <c r="AB682" s="17">
        <v>3815</v>
      </c>
      <c r="AC682" s="17">
        <v>3413</v>
      </c>
      <c r="AD682" s="17">
        <v>3006</v>
      </c>
      <c r="AE682" s="20">
        <v>3408</v>
      </c>
      <c r="AF682" s="70" t="str">
        <f t="shared" si="216"/>
        <v>7</v>
      </c>
      <c r="AG682" s="61" t="str">
        <f t="shared" si="217"/>
        <v>7</v>
      </c>
      <c r="AH682" s="61" t="str">
        <f t="shared" si="218"/>
        <v>7</v>
      </c>
      <c r="AI682" s="61" t="str">
        <f t="shared" si="219"/>
        <v>7</v>
      </c>
      <c r="AJ682" s="61" t="str">
        <f t="shared" si="220"/>
        <v>7</v>
      </c>
      <c r="AK682" s="62" t="str">
        <f t="shared" si="221"/>
        <v>7</v>
      </c>
      <c r="AL682" s="77">
        <f t="shared" si="222"/>
        <v>-0.20596735584728432</v>
      </c>
      <c r="AM682" s="78">
        <f t="shared" si="223"/>
        <v>-9.2598694622419028E-2</v>
      </c>
      <c r="AN682" s="78">
        <f t="shared" si="224"/>
        <v>1.0600200616059952</v>
      </c>
      <c r="AO682" s="78">
        <f t="shared" si="225"/>
        <v>1.2779101545000278</v>
      </c>
      <c r="AP682" s="79">
        <f t="shared" si="226"/>
        <v>-1.2473089820635392</v>
      </c>
      <c r="AQ682" s="1" t="str">
        <f t="shared" si="227"/>
        <v>Centro7</v>
      </c>
      <c r="AR682" s="1" t="str">
        <f t="shared" si="228"/>
        <v>Córdoba7</v>
      </c>
      <c r="AS682" s="1" t="str">
        <f t="shared" si="229"/>
        <v>Pequeñas</v>
      </c>
      <c r="AT682" s="1" t="str">
        <f t="shared" si="230"/>
        <v>Resto Extra Pampeana</v>
      </c>
      <c r="AU682" s="1" t="str">
        <f t="shared" si="231"/>
        <v>Pequeñas</v>
      </c>
    </row>
    <row r="683" spans="1:47" x14ac:dyDescent="0.25">
      <c r="A683" s="60" t="s">
        <v>838</v>
      </c>
      <c r="B683" s="9" t="s">
        <v>780</v>
      </c>
      <c r="C683" s="9" t="s">
        <v>767</v>
      </c>
      <c r="D683" s="3" t="str">
        <f>VLOOKUP(C683,Regiones!B$4:C$27,2)</f>
        <v>Pampeana</v>
      </c>
      <c r="E683" s="10"/>
      <c r="F683" s="10"/>
      <c r="G683" s="10" t="s">
        <v>20</v>
      </c>
      <c r="H683" s="10"/>
      <c r="I683" s="10"/>
      <c r="J683" s="10"/>
      <c r="K683" s="58"/>
      <c r="L683" s="54" t="s">
        <v>943</v>
      </c>
      <c r="M683" s="289">
        <v>4</v>
      </c>
      <c r="N683" s="281" t="str">
        <f t="shared" si="212"/>
        <v>N4</v>
      </c>
      <c r="O683" s="282" t="str">
        <f>VLOOKUP(N683,'Adicional - Op 1'!$A$3:$B$79,2)</f>
        <v>E</v>
      </c>
      <c r="P683" s="293" t="str">
        <f t="shared" si="213"/>
        <v>E</v>
      </c>
      <c r="Q683" s="294" t="str">
        <f t="shared" si="214"/>
        <v>N4</v>
      </c>
      <c r="R683" s="282" t="str">
        <f>IF(OR(Q683='Adicional - Op 2'!$A$6,Q683='Adicional - Op 2'!$A$7, Q683='Adicional - Op 2'!$A$8,Q683='Adicional - Op 2'!$A$9,Q683='Adicional - Op 2'!$A$10,Q683='Adicional - Op 2'!$A$11,Q683='Adicional - Op 2'!$A$12,Q683='Adicional - Op 2'!$A$13,Q683='Adicional - Op 2'!$A$14), "A", "")</f>
        <v/>
      </c>
      <c r="S683" s="282" t="str">
        <f>IF(OR(Q683='Adicional - Op 2'!$A$15,Q683='Adicional - Op 2'!$A$16,Q683='Adicional - Op 2'!$A$17,Q683='Adicional - Op 2'!$A$18,Q683='Adicional - Op 2'!$A$19,Q683='Adicional - Op 2'!$A$20,Q683='Adicional - Op 2'!$A$21,Q683='Adicional - Op 2'!$A$22,Q683='Adicional - Op 2'!$A$23,Q683='Adicional - Op 2'!$A$24,Q683='Adicional - Op 2'!$A$25,Q683='Adicional - Op 2'!$A$26,Q683='Adicional - Op 2'!$A$27,Q683='Adicional - Op 2'!$A$28,Q683='Adicional - Op 2'!$A$29,Q683='Adicional - Op 2'!$A$30),"B","")</f>
        <v/>
      </c>
      <c r="T683" s="282" t="str">
        <f>IF(OR(Q683='Adicional - Op 2'!$A$31,Q683='Adicional - Op 2'!$A$32,Q683='Adicional - Op 2'!$A$33,Q683='Adicional - Op 2'!$A$34),"C","")</f>
        <v/>
      </c>
      <c r="U683" s="282" t="str">
        <f>IF(OR(Q683='Adicional - Op 2'!$A$35,Q683='Adicional - Op 2'!$A$36,Q683='Adicional - Op 2'!$A$37),"D","")</f>
        <v/>
      </c>
      <c r="V683" s="282" t="str">
        <f>IF(OR(Q683='Adicional - Op 2'!$A$38,Q683='Adicional - Op 2'!$A$39,Q683='Adicional - Op 2'!$A$40,Q683='Adicional - Op 2'!$A$41,Q683='Adicional - Op 2'!$A$42,Q683='Adicional - Op 2'!$A$43),"E","")</f>
        <v>E</v>
      </c>
      <c r="W683" s="282" t="str">
        <f>IF(OR(Q683='Adicional - Op 2'!$A$44,Q683='Adicional - Op 2'!$A$45),"F","")</f>
        <v/>
      </c>
      <c r="X683" s="295" t="str">
        <f t="shared" si="215"/>
        <v>E</v>
      </c>
      <c r="Y683" s="296" t="str">
        <f>IF(P683=X683, "OK", MAL)</f>
        <v>OK</v>
      </c>
      <c r="Z683" s="74">
        <v>3698</v>
      </c>
      <c r="AA683" s="12">
        <v>1303</v>
      </c>
      <c r="AB683" s="12">
        <v>582</v>
      </c>
      <c r="AC683" s="12">
        <v>413</v>
      </c>
      <c r="AD683" s="12">
        <v>301</v>
      </c>
      <c r="AE683" s="13"/>
      <c r="AF683" s="70" t="str">
        <f t="shared" si="216"/>
        <v>7</v>
      </c>
      <c r="AG683" s="61" t="str">
        <f t="shared" si="217"/>
        <v>7</v>
      </c>
      <c r="AH683" s="61" t="str">
        <f t="shared" si="218"/>
        <v>7</v>
      </c>
      <c r="AI683" s="61" t="str">
        <f t="shared" si="219"/>
        <v>7</v>
      </c>
      <c r="AJ683" s="61" t="str">
        <f t="shared" si="220"/>
        <v>7</v>
      </c>
      <c r="AK683" s="62" t="str">
        <f t="shared" si="221"/>
        <v/>
      </c>
      <c r="AL683" s="77">
        <f t="shared" si="222"/>
        <v>12.376022591977149</v>
      </c>
      <c r="AM683" s="78">
        <f t="shared" si="223"/>
        <v>7.9622679499294096</v>
      </c>
      <c r="AN683" s="78">
        <f t="shared" si="224"/>
        <v>3.3016564025817652</v>
      </c>
      <c r="AO683" s="78">
        <f t="shared" si="225"/>
        <v>3.2139397280061885</v>
      </c>
      <c r="AP683" s="79" t="str">
        <f t="shared" si="226"/>
        <v/>
      </c>
      <c r="AQ683" s="1" t="str">
        <f t="shared" si="227"/>
        <v>Pampeana7</v>
      </c>
      <c r="AR683" s="1" t="str">
        <f t="shared" si="228"/>
        <v>Santa Fe7</v>
      </c>
      <c r="AS683" s="1" t="str">
        <f t="shared" si="229"/>
        <v>Pequeñas</v>
      </c>
      <c r="AT683" s="1" t="str">
        <f t="shared" si="230"/>
        <v>Pampeana</v>
      </c>
      <c r="AU683" s="1" t="str">
        <f t="shared" si="231"/>
        <v>Pequeñas</v>
      </c>
    </row>
    <row r="684" spans="1:47" x14ac:dyDescent="0.25">
      <c r="A684" s="5" t="s">
        <v>550</v>
      </c>
      <c r="B684" s="6" t="s">
        <v>550</v>
      </c>
      <c r="C684" s="6" t="s">
        <v>532</v>
      </c>
      <c r="D684" s="3" t="str">
        <f>VLOOKUP(C684,Regiones!B$4:C$27,2)</f>
        <v>Pampeana</v>
      </c>
      <c r="E684" s="16"/>
      <c r="F684" s="16"/>
      <c r="G684" s="16"/>
      <c r="H684" s="16" t="s">
        <v>4</v>
      </c>
      <c r="I684" s="16" t="s">
        <v>203</v>
      </c>
      <c r="J684" s="16" t="s">
        <v>6</v>
      </c>
      <c r="K684" s="58"/>
      <c r="L684" s="4" t="s">
        <v>6</v>
      </c>
      <c r="M684" s="289">
        <v>10</v>
      </c>
      <c r="N684" s="281" t="str">
        <f t="shared" si="212"/>
        <v>F10</v>
      </c>
      <c r="O684" s="282" t="str">
        <f>VLOOKUP(N684,'Adicional - Op 1'!$A$3:$B$79,2)</f>
        <v>F</v>
      </c>
      <c r="P684" s="293" t="str">
        <f t="shared" si="213"/>
        <v>F</v>
      </c>
      <c r="Q684" s="294" t="str">
        <f t="shared" si="214"/>
        <v>F10</v>
      </c>
      <c r="R684" s="282" t="str">
        <f>IF(OR(Q684='Adicional - Op 2'!$A$6,Q684='Adicional - Op 2'!$A$7, Q684='Adicional - Op 2'!$A$8,Q684='Adicional - Op 2'!$A$9,Q684='Adicional - Op 2'!$A$10,Q684='Adicional - Op 2'!$A$11,Q684='Adicional - Op 2'!$A$12,Q684='Adicional - Op 2'!$A$13,Q684='Adicional - Op 2'!$A$14), "A", "")</f>
        <v/>
      </c>
      <c r="S684" s="282" t="str">
        <f>IF(OR(Q684='Adicional - Op 2'!$A$15,Q684='Adicional - Op 2'!$A$16,Q684='Adicional - Op 2'!$A$17,Q684='Adicional - Op 2'!$A$18,Q684='Adicional - Op 2'!$A$19,Q684='Adicional - Op 2'!$A$20,Q684='Adicional - Op 2'!$A$21,Q684='Adicional - Op 2'!$A$22,Q684='Adicional - Op 2'!$A$23,Q684='Adicional - Op 2'!$A$24,Q684='Adicional - Op 2'!$A$25,Q684='Adicional - Op 2'!$A$26,Q684='Adicional - Op 2'!$A$27,Q684='Adicional - Op 2'!$A$28,Q684='Adicional - Op 2'!$A$29,Q684='Adicional - Op 2'!$A$30),"B","")</f>
        <v/>
      </c>
      <c r="T684" s="282" t="str">
        <f>IF(OR(Q684='Adicional - Op 2'!$A$31,Q684='Adicional - Op 2'!$A$32,Q684='Adicional - Op 2'!$A$33,Q684='Adicional - Op 2'!$A$34),"C","")</f>
        <v/>
      </c>
      <c r="U684" s="282" t="str">
        <f>IF(OR(Q684='Adicional - Op 2'!$A$35,Q684='Adicional - Op 2'!$A$36,Q684='Adicional - Op 2'!$A$37),"D","")</f>
        <v/>
      </c>
      <c r="V684" s="282" t="str">
        <f>IF(OR(Q684='Adicional - Op 2'!$A$38,Q684='Adicional - Op 2'!$A$39,Q684='Adicional - Op 2'!$A$40,Q684='Adicional - Op 2'!$A$41,Q684='Adicional - Op 2'!$A$42,Q684='Adicional - Op 2'!$A$43),"E","")</f>
        <v/>
      </c>
      <c r="W684" s="282" t="str">
        <f>IF(OR(Q684='Adicional - Op 2'!$A$44,Q684='Adicional - Op 2'!$A$45),"F","")</f>
        <v>F</v>
      </c>
      <c r="X684" s="295" t="str">
        <f t="shared" si="215"/>
        <v>F</v>
      </c>
      <c r="Y684" s="296" t="str">
        <f>IF(P684=X684, "OK", MAL)</f>
        <v>OK</v>
      </c>
      <c r="Z684" s="73">
        <v>3697</v>
      </c>
      <c r="AA684" s="17">
        <v>3662</v>
      </c>
      <c r="AB684" s="17">
        <v>3391</v>
      </c>
      <c r="AC684" s="17">
        <v>2552</v>
      </c>
      <c r="AD684" s="17">
        <v>2093</v>
      </c>
      <c r="AE684" s="20">
        <v>1900</v>
      </c>
      <c r="AF684" s="70" t="str">
        <f t="shared" si="216"/>
        <v>7</v>
      </c>
      <c r="AG684" s="61" t="str">
        <f t="shared" si="217"/>
        <v>7</v>
      </c>
      <c r="AH684" s="61" t="str">
        <f t="shared" si="218"/>
        <v>7</v>
      </c>
      <c r="AI684" s="61" t="str">
        <f t="shared" si="219"/>
        <v>7</v>
      </c>
      <c r="AJ684" s="61" t="str">
        <f t="shared" si="220"/>
        <v>7</v>
      </c>
      <c r="AK684" s="62" t="str">
        <f t="shared" si="221"/>
        <v>7</v>
      </c>
      <c r="AL684" s="77">
        <f t="shared" si="222"/>
        <v>0.10645745016793998</v>
      </c>
      <c r="AM684" s="78">
        <f t="shared" si="223"/>
        <v>0.73351921321613345</v>
      </c>
      <c r="AN684" s="78">
        <f t="shared" si="224"/>
        <v>2.7282921725232754</v>
      </c>
      <c r="AO684" s="78">
        <f t="shared" si="225"/>
        <v>2.0025770532778169</v>
      </c>
      <c r="AP684" s="79">
        <f t="shared" si="226"/>
        <v>0.97214045552820016</v>
      </c>
      <c r="AQ684" s="1" t="str">
        <f t="shared" si="227"/>
        <v>Pampeana7</v>
      </c>
      <c r="AR684" s="1" t="str">
        <f t="shared" si="228"/>
        <v>La Pampa7</v>
      </c>
      <c r="AS684" s="1" t="str">
        <f t="shared" si="229"/>
        <v>Pequeñas</v>
      </c>
      <c r="AT684" s="1" t="str">
        <f t="shared" si="230"/>
        <v>Pampeana</v>
      </c>
      <c r="AU684" s="1" t="str">
        <f t="shared" si="231"/>
        <v>Pequeñas</v>
      </c>
    </row>
    <row r="685" spans="1:47" x14ac:dyDescent="0.25">
      <c r="A685" s="5" t="s">
        <v>1371</v>
      </c>
      <c r="B685" s="6" t="s">
        <v>428</v>
      </c>
      <c r="C685" s="6" t="s">
        <v>429</v>
      </c>
      <c r="D685" s="3" t="str">
        <f>VLOOKUP(C685,Regiones!B$4:C$27,2)</f>
        <v>Pampeana</v>
      </c>
      <c r="E685" s="16"/>
      <c r="F685" s="16"/>
      <c r="G685" s="16"/>
      <c r="H685" s="16" t="s">
        <v>4</v>
      </c>
      <c r="I685" s="16" t="s">
        <v>203</v>
      </c>
      <c r="J685" s="16" t="s">
        <v>6</v>
      </c>
      <c r="K685" s="58"/>
      <c r="L685" s="4" t="s">
        <v>6</v>
      </c>
      <c r="M685" s="289">
        <v>10</v>
      </c>
      <c r="N685" s="281" t="str">
        <f t="shared" si="212"/>
        <v>F10</v>
      </c>
      <c r="O685" s="282" t="str">
        <f>VLOOKUP(N685,'Adicional - Op 1'!$A$3:$B$79,2)</f>
        <v>F</v>
      </c>
      <c r="P685" s="293" t="str">
        <f t="shared" si="213"/>
        <v>F</v>
      </c>
      <c r="Q685" s="294" t="str">
        <f t="shared" si="214"/>
        <v>F10</v>
      </c>
      <c r="R685" s="282" t="str">
        <f>IF(OR(Q685='Adicional - Op 2'!$A$6,Q685='Adicional - Op 2'!$A$7, Q685='Adicional - Op 2'!$A$8,Q685='Adicional - Op 2'!$A$9,Q685='Adicional - Op 2'!$A$10,Q685='Adicional - Op 2'!$A$11,Q685='Adicional - Op 2'!$A$12,Q685='Adicional - Op 2'!$A$13,Q685='Adicional - Op 2'!$A$14), "A", "")</f>
        <v/>
      </c>
      <c r="S685" s="282" t="str">
        <f>IF(OR(Q685='Adicional - Op 2'!$A$15,Q685='Adicional - Op 2'!$A$16,Q685='Adicional - Op 2'!$A$17,Q685='Adicional - Op 2'!$A$18,Q685='Adicional - Op 2'!$A$19,Q685='Adicional - Op 2'!$A$20,Q685='Adicional - Op 2'!$A$21,Q685='Adicional - Op 2'!$A$22,Q685='Adicional - Op 2'!$A$23,Q685='Adicional - Op 2'!$A$24,Q685='Adicional - Op 2'!$A$25,Q685='Adicional - Op 2'!$A$26,Q685='Adicional - Op 2'!$A$27,Q685='Adicional - Op 2'!$A$28,Q685='Adicional - Op 2'!$A$29,Q685='Adicional - Op 2'!$A$30),"B","")</f>
        <v/>
      </c>
      <c r="T685" s="282" t="str">
        <f>IF(OR(Q685='Adicional - Op 2'!$A$31,Q685='Adicional - Op 2'!$A$32,Q685='Adicional - Op 2'!$A$33,Q685='Adicional - Op 2'!$A$34),"C","")</f>
        <v/>
      </c>
      <c r="U685" s="282" t="str">
        <f>IF(OR(Q685='Adicional - Op 2'!$A$35,Q685='Adicional - Op 2'!$A$36,Q685='Adicional - Op 2'!$A$37),"D","")</f>
        <v/>
      </c>
      <c r="V685" s="282" t="str">
        <f>IF(OR(Q685='Adicional - Op 2'!$A$38,Q685='Adicional - Op 2'!$A$39,Q685='Adicional - Op 2'!$A$40,Q685='Adicional - Op 2'!$A$41,Q685='Adicional - Op 2'!$A$42,Q685='Adicional - Op 2'!$A$43),"E","")</f>
        <v/>
      </c>
      <c r="W685" s="282" t="str">
        <f>IF(OR(Q685='Adicional - Op 2'!$A$44,Q685='Adicional - Op 2'!$A$45),"F","")</f>
        <v>F</v>
      </c>
      <c r="X685" s="295" t="str">
        <f t="shared" si="215"/>
        <v>F</v>
      </c>
      <c r="Y685" s="296" t="str">
        <f>IF(P685=X685, "OK", MAL)</f>
        <v>OK</v>
      </c>
      <c r="Z685" s="73">
        <v>3695</v>
      </c>
      <c r="AA685" s="17">
        <v>3398</v>
      </c>
      <c r="AB685" s="17">
        <v>3049</v>
      </c>
      <c r="AC685" s="17">
        <v>2601</v>
      </c>
      <c r="AD685" s="17">
        <v>2232</v>
      </c>
      <c r="AE685" s="20">
        <v>2161</v>
      </c>
      <c r="AF685" s="70" t="str">
        <f t="shared" si="216"/>
        <v>7</v>
      </c>
      <c r="AG685" s="61" t="str">
        <f t="shared" si="217"/>
        <v>7</v>
      </c>
      <c r="AH685" s="61" t="str">
        <f t="shared" si="218"/>
        <v>7</v>
      </c>
      <c r="AI685" s="61" t="str">
        <f t="shared" si="219"/>
        <v>7</v>
      </c>
      <c r="AJ685" s="61" t="str">
        <f t="shared" si="220"/>
        <v>7</v>
      </c>
      <c r="AK685" s="62" t="str">
        <f t="shared" si="221"/>
        <v>7</v>
      </c>
      <c r="AL685" s="77">
        <f t="shared" si="222"/>
        <v>0.94169411857233165</v>
      </c>
      <c r="AM685" s="78">
        <f t="shared" si="223"/>
        <v>1.0354894410571276</v>
      </c>
      <c r="AN685" s="78">
        <f t="shared" si="224"/>
        <v>1.516282959443686</v>
      </c>
      <c r="AO685" s="78">
        <f t="shared" si="225"/>
        <v>1.5417435241494213</v>
      </c>
      <c r="AP685" s="79">
        <f t="shared" si="226"/>
        <v>0.32379274984172207</v>
      </c>
      <c r="AQ685" s="1" t="str">
        <f t="shared" si="227"/>
        <v>Pampeana7</v>
      </c>
      <c r="AR685" s="1" t="str">
        <f t="shared" si="228"/>
        <v>Entre Ríos7</v>
      </c>
      <c r="AS685" s="1" t="str">
        <f t="shared" si="229"/>
        <v>Pequeñas</v>
      </c>
      <c r="AT685" s="1" t="str">
        <f t="shared" si="230"/>
        <v>Pampeana</v>
      </c>
      <c r="AU685" s="1" t="str">
        <f t="shared" si="231"/>
        <v>Pequeñas</v>
      </c>
    </row>
    <row r="686" spans="1:47" x14ac:dyDescent="0.25">
      <c r="A686" s="60" t="s">
        <v>1381</v>
      </c>
      <c r="B686" s="9" t="s">
        <v>219</v>
      </c>
      <c r="C686" s="9" t="s">
        <v>767</v>
      </c>
      <c r="D686" s="3" t="str">
        <f>VLOOKUP(C686,Regiones!B$4:C$27,2)</f>
        <v>Pampeana</v>
      </c>
      <c r="E686" s="10"/>
      <c r="F686" s="10"/>
      <c r="G686" s="10"/>
      <c r="H686" s="10" t="s">
        <v>20</v>
      </c>
      <c r="I686" s="10" t="s">
        <v>203</v>
      </c>
      <c r="J686" s="10" t="s">
        <v>4</v>
      </c>
      <c r="K686" s="58"/>
      <c r="L686" s="11" t="s">
        <v>21</v>
      </c>
      <c r="M686" s="289">
        <v>10</v>
      </c>
      <c r="N686" s="281" t="str">
        <f t="shared" si="212"/>
        <v>C10</v>
      </c>
      <c r="O686" s="282" t="str">
        <f>VLOOKUP(N686,'Adicional - Op 1'!$A$3:$B$79,2)</f>
        <v>C</v>
      </c>
      <c r="P686" s="293" t="str">
        <f t="shared" si="213"/>
        <v>C</v>
      </c>
      <c r="Q686" s="294" t="str">
        <f t="shared" si="214"/>
        <v>C10</v>
      </c>
      <c r="R686" s="282" t="str">
        <f>IF(OR(Q686='Adicional - Op 2'!$A$6,Q686='Adicional - Op 2'!$A$7, Q686='Adicional - Op 2'!$A$8,Q686='Adicional - Op 2'!$A$9,Q686='Adicional - Op 2'!$A$10,Q686='Adicional - Op 2'!$A$11,Q686='Adicional - Op 2'!$A$12,Q686='Adicional - Op 2'!$A$13,Q686='Adicional - Op 2'!$A$14), "A", "")</f>
        <v/>
      </c>
      <c r="S686" s="282" t="str">
        <f>IF(OR(Q686='Adicional - Op 2'!$A$15,Q686='Adicional - Op 2'!$A$16,Q686='Adicional - Op 2'!$A$17,Q686='Adicional - Op 2'!$A$18,Q686='Adicional - Op 2'!$A$19,Q686='Adicional - Op 2'!$A$20,Q686='Adicional - Op 2'!$A$21,Q686='Adicional - Op 2'!$A$22,Q686='Adicional - Op 2'!$A$23,Q686='Adicional - Op 2'!$A$24,Q686='Adicional - Op 2'!$A$25,Q686='Adicional - Op 2'!$A$26,Q686='Adicional - Op 2'!$A$27,Q686='Adicional - Op 2'!$A$28,Q686='Adicional - Op 2'!$A$29,Q686='Adicional - Op 2'!$A$30),"B","")</f>
        <v/>
      </c>
      <c r="T686" s="282" t="str">
        <f>IF(OR(Q686='Adicional - Op 2'!$A$31,Q686='Adicional - Op 2'!$A$32,Q686='Adicional - Op 2'!$A$33,Q686='Adicional - Op 2'!$A$34),"C","")</f>
        <v>C</v>
      </c>
      <c r="U686" s="282" t="str">
        <f>IF(OR(Q686='Adicional - Op 2'!$A$35,Q686='Adicional - Op 2'!$A$36,Q686='Adicional - Op 2'!$A$37),"D","")</f>
        <v/>
      </c>
      <c r="V686" s="282" t="str">
        <f>IF(OR(Q686='Adicional - Op 2'!$A$38,Q686='Adicional - Op 2'!$A$39,Q686='Adicional - Op 2'!$A$40,Q686='Adicional - Op 2'!$A$41,Q686='Adicional - Op 2'!$A$42,Q686='Adicional - Op 2'!$A$43),"E","")</f>
        <v/>
      </c>
      <c r="W686" s="282" t="str">
        <f>IF(OR(Q686='Adicional - Op 2'!$A$44,Q686='Adicional - Op 2'!$A$45),"F","")</f>
        <v/>
      </c>
      <c r="X686" s="295" t="str">
        <f t="shared" si="215"/>
        <v>C</v>
      </c>
      <c r="Y686" s="296" t="str">
        <f>IF(P686=X686, "OK", MAL)</f>
        <v>OK</v>
      </c>
      <c r="Z686" s="74">
        <v>3694</v>
      </c>
      <c r="AA686" s="12">
        <v>2702</v>
      </c>
      <c r="AB686" s="12">
        <v>1959</v>
      </c>
      <c r="AC686" s="12">
        <v>1629</v>
      </c>
      <c r="AD686" s="12">
        <v>1356</v>
      </c>
      <c r="AE686" s="13">
        <v>1855</v>
      </c>
      <c r="AF686" s="70" t="str">
        <f t="shared" si="216"/>
        <v>7</v>
      </c>
      <c r="AG686" s="61" t="str">
        <f t="shared" si="217"/>
        <v>7</v>
      </c>
      <c r="AH686" s="61" t="str">
        <f t="shared" si="218"/>
        <v>7</v>
      </c>
      <c r="AI686" s="61" t="str">
        <f t="shared" si="219"/>
        <v>7</v>
      </c>
      <c r="AJ686" s="61" t="str">
        <f t="shared" si="220"/>
        <v>7</v>
      </c>
      <c r="AK686" s="62" t="str">
        <f t="shared" si="221"/>
        <v>7</v>
      </c>
      <c r="AL686" s="77">
        <f t="shared" si="222"/>
        <v>3.5598584485847766</v>
      </c>
      <c r="AM686" s="78">
        <f t="shared" si="223"/>
        <v>3.1038306832057359</v>
      </c>
      <c r="AN686" s="78">
        <f t="shared" si="224"/>
        <v>1.7622009855154805</v>
      </c>
      <c r="AO686" s="78">
        <f t="shared" si="225"/>
        <v>1.8511974911252369</v>
      </c>
      <c r="AP686" s="79">
        <f t="shared" si="226"/>
        <v>-3.0848711361953747</v>
      </c>
      <c r="AQ686" s="1" t="str">
        <f t="shared" si="227"/>
        <v>Pampeana7</v>
      </c>
      <c r="AR686" s="1" t="str">
        <f t="shared" si="228"/>
        <v>Santa Fe7</v>
      </c>
      <c r="AS686" s="1" t="str">
        <f t="shared" si="229"/>
        <v>Pequeñas</v>
      </c>
      <c r="AT686" s="1" t="str">
        <f t="shared" si="230"/>
        <v>Pampeana</v>
      </c>
      <c r="AU686" s="1" t="str">
        <f t="shared" si="231"/>
        <v>Pequeñas</v>
      </c>
    </row>
    <row r="687" spans="1:47" x14ac:dyDescent="0.25">
      <c r="A687" s="60" t="s">
        <v>654</v>
      </c>
      <c r="B687" s="9" t="s">
        <v>655</v>
      </c>
      <c r="C687" s="9" t="s">
        <v>639</v>
      </c>
      <c r="D687" s="3" t="str">
        <f>VLOOKUP(C687,Regiones!B$4:C$27,2)</f>
        <v>Comahue</v>
      </c>
      <c r="E687" s="10"/>
      <c r="F687" s="10"/>
      <c r="G687" s="10"/>
      <c r="H687" s="10"/>
      <c r="I687" s="10" t="s">
        <v>203</v>
      </c>
      <c r="J687" s="10" t="s">
        <v>6</v>
      </c>
      <c r="K687" s="58"/>
      <c r="L687" s="11" t="s">
        <v>6</v>
      </c>
      <c r="M687" s="289">
        <v>10</v>
      </c>
      <c r="N687" s="281" t="str">
        <f t="shared" si="212"/>
        <v>F10</v>
      </c>
      <c r="O687" s="282" t="str">
        <f>VLOOKUP(N687,'Adicional - Op 1'!$A$3:$B$79,2)</f>
        <v>F</v>
      </c>
      <c r="P687" s="293" t="str">
        <f t="shared" si="213"/>
        <v>F</v>
      </c>
      <c r="Q687" s="294" t="str">
        <f t="shared" si="214"/>
        <v>F10</v>
      </c>
      <c r="R687" s="282" t="str">
        <f>IF(OR(Q687='Adicional - Op 2'!$A$6,Q687='Adicional - Op 2'!$A$7, Q687='Adicional - Op 2'!$A$8,Q687='Adicional - Op 2'!$A$9,Q687='Adicional - Op 2'!$A$10,Q687='Adicional - Op 2'!$A$11,Q687='Adicional - Op 2'!$A$12,Q687='Adicional - Op 2'!$A$13,Q687='Adicional - Op 2'!$A$14), "A", "")</f>
        <v/>
      </c>
      <c r="S687" s="282" t="str">
        <f>IF(OR(Q687='Adicional - Op 2'!$A$15,Q687='Adicional - Op 2'!$A$16,Q687='Adicional - Op 2'!$A$17,Q687='Adicional - Op 2'!$A$18,Q687='Adicional - Op 2'!$A$19,Q687='Adicional - Op 2'!$A$20,Q687='Adicional - Op 2'!$A$21,Q687='Adicional - Op 2'!$A$22,Q687='Adicional - Op 2'!$A$23,Q687='Adicional - Op 2'!$A$24,Q687='Adicional - Op 2'!$A$25,Q687='Adicional - Op 2'!$A$26,Q687='Adicional - Op 2'!$A$27,Q687='Adicional - Op 2'!$A$28,Q687='Adicional - Op 2'!$A$29,Q687='Adicional - Op 2'!$A$30),"B","")</f>
        <v/>
      </c>
      <c r="T687" s="282" t="str">
        <f>IF(OR(Q687='Adicional - Op 2'!$A$31,Q687='Adicional - Op 2'!$A$32,Q687='Adicional - Op 2'!$A$33,Q687='Adicional - Op 2'!$A$34),"C","")</f>
        <v/>
      </c>
      <c r="U687" s="282" t="str">
        <f>IF(OR(Q687='Adicional - Op 2'!$A$35,Q687='Adicional - Op 2'!$A$36,Q687='Adicional - Op 2'!$A$37),"D","")</f>
        <v/>
      </c>
      <c r="V687" s="282" t="str">
        <f>IF(OR(Q687='Adicional - Op 2'!$A$38,Q687='Adicional - Op 2'!$A$39,Q687='Adicional - Op 2'!$A$40,Q687='Adicional - Op 2'!$A$41,Q687='Adicional - Op 2'!$A$42,Q687='Adicional - Op 2'!$A$43),"E","")</f>
        <v/>
      </c>
      <c r="W687" s="282" t="str">
        <f>IF(OR(Q687='Adicional - Op 2'!$A$44,Q687='Adicional - Op 2'!$A$45),"F","")</f>
        <v>F</v>
      </c>
      <c r="X687" s="295" t="str">
        <f t="shared" si="215"/>
        <v>F</v>
      </c>
      <c r="Y687" s="296" t="str">
        <f>IF(P687=X687, "OK", MAL)</f>
        <v>OK</v>
      </c>
      <c r="Z687" s="74">
        <v>3669</v>
      </c>
      <c r="AA687" s="12">
        <v>3364</v>
      </c>
      <c r="AB687" s="12">
        <v>2805</v>
      </c>
      <c r="AC687" s="12">
        <v>636</v>
      </c>
      <c r="AD687" s="12">
        <v>231</v>
      </c>
      <c r="AE687" s="13">
        <v>155</v>
      </c>
      <c r="AF687" s="70" t="str">
        <f t="shared" si="216"/>
        <v>7</v>
      </c>
      <c r="AG687" s="61" t="str">
        <f t="shared" si="217"/>
        <v>7</v>
      </c>
      <c r="AH687" s="61" t="str">
        <f t="shared" si="218"/>
        <v>7</v>
      </c>
      <c r="AI687" s="61" t="str">
        <f t="shared" si="219"/>
        <v>7</v>
      </c>
      <c r="AJ687" s="61" t="str">
        <f t="shared" si="220"/>
        <v>7</v>
      </c>
      <c r="AK687" s="62" t="str">
        <f t="shared" si="221"/>
        <v>7</v>
      </c>
      <c r="AL687" s="77">
        <f t="shared" si="222"/>
        <v>0.97551493583621618</v>
      </c>
      <c r="AM687" s="78">
        <f t="shared" si="223"/>
        <v>1.7424515118885924</v>
      </c>
      <c r="AN687" s="78">
        <f t="shared" si="224"/>
        <v>15.087962265646002</v>
      </c>
      <c r="AO687" s="78">
        <f t="shared" si="225"/>
        <v>10.658432379421749</v>
      </c>
      <c r="AP687" s="79">
        <f t="shared" si="226"/>
        <v>4.0705927530401906</v>
      </c>
      <c r="AQ687" s="1" t="str">
        <f t="shared" si="227"/>
        <v>Comahue7</v>
      </c>
      <c r="AR687" s="1" t="str">
        <f t="shared" si="228"/>
        <v>Neuquén7</v>
      </c>
      <c r="AS687" s="1" t="str">
        <f t="shared" si="229"/>
        <v>Pequeñas</v>
      </c>
      <c r="AT687" s="1" t="str">
        <f t="shared" si="230"/>
        <v>Comahue</v>
      </c>
      <c r="AU687" s="1" t="str">
        <f t="shared" si="231"/>
        <v>Pequeñas</v>
      </c>
    </row>
    <row r="688" spans="1:47" x14ac:dyDescent="0.25">
      <c r="A688" s="60" t="s">
        <v>627</v>
      </c>
      <c r="B688" s="9" t="s">
        <v>617</v>
      </c>
      <c r="C688" s="9" t="s">
        <v>604</v>
      </c>
      <c r="D688" s="3" t="str">
        <f>VLOOKUP(C688,Regiones!B$4:C$27,2)</f>
        <v>Noreste</v>
      </c>
      <c r="E688" s="10"/>
      <c r="F688" s="10"/>
      <c r="G688" s="10"/>
      <c r="H688" s="10" t="s">
        <v>20</v>
      </c>
      <c r="I688" s="10"/>
      <c r="K688" s="10">
        <v>4</v>
      </c>
      <c r="L688" s="11" t="s">
        <v>3</v>
      </c>
      <c r="M688" s="289">
        <v>10</v>
      </c>
      <c r="N688" s="281" t="str">
        <f t="shared" si="212"/>
        <v>E10</v>
      </c>
      <c r="O688" s="282" t="str">
        <f>VLOOKUP(N688,'Adicional - Op 1'!$A$3:$B$79,2)</f>
        <v>E</v>
      </c>
      <c r="P688" s="293" t="str">
        <f t="shared" si="213"/>
        <v>E</v>
      </c>
      <c r="Q688" s="294" t="str">
        <f t="shared" si="214"/>
        <v>E10</v>
      </c>
      <c r="R688" s="282" t="str">
        <f>IF(OR(Q688='Adicional - Op 2'!$A$6,Q688='Adicional - Op 2'!$A$7, Q688='Adicional - Op 2'!$A$8,Q688='Adicional - Op 2'!$A$9,Q688='Adicional - Op 2'!$A$10,Q688='Adicional - Op 2'!$A$11,Q688='Adicional - Op 2'!$A$12,Q688='Adicional - Op 2'!$A$13,Q688='Adicional - Op 2'!$A$14), "A", "")</f>
        <v/>
      </c>
      <c r="S688" s="282" t="str">
        <f>IF(OR(Q688='Adicional - Op 2'!$A$15,Q688='Adicional - Op 2'!$A$16,Q688='Adicional - Op 2'!$A$17,Q688='Adicional - Op 2'!$A$18,Q688='Adicional - Op 2'!$A$19,Q688='Adicional - Op 2'!$A$20,Q688='Adicional - Op 2'!$A$21,Q688='Adicional - Op 2'!$A$22,Q688='Adicional - Op 2'!$A$23,Q688='Adicional - Op 2'!$A$24,Q688='Adicional - Op 2'!$A$25,Q688='Adicional - Op 2'!$A$26,Q688='Adicional - Op 2'!$A$27,Q688='Adicional - Op 2'!$A$28,Q688='Adicional - Op 2'!$A$29,Q688='Adicional - Op 2'!$A$30),"B","")</f>
        <v/>
      </c>
      <c r="T688" s="282" t="str">
        <f>IF(OR(Q688='Adicional - Op 2'!$A$31,Q688='Adicional - Op 2'!$A$32,Q688='Adicional - Op 2'!$A$33,Q688='Adicional - Op 2'!$A$34),"C","")</f>
        <v/>
      </c>
      <c r="U688" s="282" t="str">
        <f>IF(OR(Q688='Adicional - Op 2'!$A$35,Q688='Adicional - Op 2'!$A$36,Q688='Adicional - Op 2'!$A$37),"D","")</f>
        <v/>
      </c>
      <c r="V688" s="282" t="str">
        <f>IF(OR(Q688='Adicional - Op 2'!$A$38,Q688='Adicional - Op 2'!$A$39,Q688='Adicional - Op 2'!$A$40,Q688='Adicional - Op 2'!$A$41,Q688='Adicional - Op 2'!$A$42,Q688='Adicional - Op 2'!$A$43),"E","")</f>
        <v>E</v>
      </c>
      <c r="W688" s="282" t="str">
        <f>IF(OR(Q688='Adicional - Op 2'!$A$44,Q688='Adicional - Op 2'!$A$45),"F","")</f>
        <v/>
      </c>
      <c r="X688" s="295" t="str">
        <f t="shared" si="215"/>
        <v>E</v>
      </c>
      <c r="Y688" s="296" t="str">
        <f>IF(P688=X688, "OK", MAL)</f>
        <v>OK</v>
      </c>
      <c r="Z688" s="74">
        <v>3665</v>
      </c>
      <c r="AA688" s="12">
        <v>2508</v>
      </c>
      <c r="AB688" s="12">
        <v>1635</v>
      </c>
      <c r="AC688" s="12">
        <v>919</v>
      </c>
      <c r="AD688" s="12">
        <v>350</v>
      </c>
      <c r="AE688" s="13" t="s">
        <v>4</v>
      </c>
      <c r="AF688" s="70" t="str">
        <f t="shared" si="216"/>
        <v>7</v>
      </c>
      <c r="AG688" s="61" t="str">
        <f t="shared" si="217"/>
        <v>7</v>
      </c>
      <c r="AH688" s="61" t="str">
        <f t="shared" si="218"/>
        <v>7</v>
      </c>
      <c r="AI688" s="61" t="str">
        <f t="shared" si="219"/>
        <v>7</v>
      </c>
      <c r="AJ688" s="61" t="str">
        <f t="shared" si="220"/>
        <v>7</v>
      </c>
      <c r="AK688" s="62" t="str">
        <f t="shared" si="221"/>
        <v/>
      </c>
      <c r="AL688" s="77">
        <f t="shared" si="222"/>
        <v>4.3345180318182877</v>
      </c>
      <c r="AM688" s="78">
        <f t="shared" si="223"/>
        <v>4.1507798482109086</v>
      </c>
      <c r="AN688" s="78">
        <f t="shared" si="224"/>
        <v>5.607167486990658</v>
      </c>
      <c r="AO688" s="78">
        <f t="shared" si="225"/>
        <v>10.134845451979478</v>
      </c>
      <c r="AP688" s="79" t="str">
        <f t="shared" si="226"/>
        <v/>
      </c>
      <c r="AQ688" s="1" t="str">
        <f t="shared" si="227"/>
        <v>Noreste7</v>
      </c>
      <c r="AR688" s="1" t="str">
        <f t="shared" si="228"/>
        <v>Misiones7</v>
      </c>
      <c r="AS688" s="1" t="str">
        <f t="shared" si="229"/>
        <v>Pequeñas</v>
      </c>
      <c r="AT688" s="1" t="str">
        <f t="shared" si="230"/>
        <v>Resto Extra Pampeana</v>
      </c>
      <c r="AU688" s="1" t="str">
        <f t="shared" si="231"/>
        <v>Pequeñas</v>
      </c>
    </row>
    <row r="689" spans="1:47" x14ac:dyDescent="0.25">
      <c r="A689" s="5" t="s">
        <v>502</v>
      </c>
      <c r="B689" s="6" t="s">
        <v>53</v>
      </c>
      <c r="C689" s="6" t="s">
        <v>486</v>
      </c>
      <c r="D689" s="3" t="str">
        <f>VLOOKUP(C689,Regiones!B$4:C$27,2)</f>
        <v>Noroeste</v>
      </c>
      <c r="E689" s="16"/>
      <c r="F689" s="16"/>
      <c r="G689" s="16"/>
      <c r="H689" s="16" t="s">
        <v>4</v>
      </c>
      <c r="I689" s="16" t="s">
        <v>203</v>
      </c>
      <c r="J689" s="16" t="s">
        <v>6</v>
      </c>
      <c r="K689" s="58"/>
      <c r="L689" s="4" t="s">
        <v>6</v>
      </c>
      <c r="M689" s="289">
        <v>10</v>
      </c>
      <c r="N689" s="281" t="str">
        <f t="shared" si="212"/>
        <v>F10</v>
      </c>
      <c r="O689" s="282" t="str">
        <f>VLOOKUP(N689,'Adicional - Op 1'!$A$3:$B$79,2)</f>
        <v>F</v>
      </c>
      <c r="P689" s="293" t="str">
        <f t="shared" si="213"/>
        <v>F</v>
      </c>
      <c r="Q689" s="294" t="str">
        <f t="shared" si="214"/>
        <v>F10</v>
      </c>
      <c r="R689" s="282" t="str">
        <f>IF(OR(Q689='Adicional - Op 2'!$A$6,Q689='Adicional - Op 2'!$A$7, Q689='Adicional - Op 2'!$A$8,Q689='Adicional - Op 2'!$A$9,Q689='Adicional - Op 2'!$A$10,Q689='Adicional - Op 2'!$A$11,Q689='Adicional - Op 2'!$A$12,Q689='Adicional - Op 2'!$A$13,Q689='Adicional - Op 2'!$A$14), "A", "")</f>
        <v/>
      </c>
      <c r="S689" s="282" t="str">
        <f>IF(OR(Q689='Adicional - Op 2'!$A$15,Q689='Adicional - Op 2'!$A$16,Q689='Adicional - Op 2'!$A$17,Q689='Adicional - Op 2'!$A$18,Q689='Adicional - Op 2'!$A$19,Q689='Adicional - Op 2'!$A$20,Q689='Adicional - Op 2'!$A$21,Q689='Adicional - Op 2'!$A$22,Q689='Adicional - Op 2'!$A$23,Q689='Adicional - Op 2'!$A$24,Q689='Adicional - Op 2'!$A$25,Q689='Adicional - Op 2'!$A$26,Q689='Adicional - Op 2'!$A$27,Q689='Adicional - Op 2'!$A$28,Q689='Adicional - Op 2'!$A$29,Q689='Adicional - Op 2'!$A$30),"B","")</f>
        <v/>
      </c>
      <c r="T689" s="282" t="str">
        <f>IF(OR(Q689='Adicional - Op 2'!$A$31,Q689='Adicional - Op 2'!$A$32,Q689='Adicional - Op 2'!$A$33,Q689='Adicional - Op 2'!$A$34),"C","")</f>
        <v/>
      </c>
      <c r="U689" s="282" t="str">
        <f>IF(OR(Q689='Adicional - Op 2'!$A$35,Q689='Adicional - Op 2'!$A$36,Q689='Adicional - Op 2'!$A$37),"D","")</f>
        <v/>
      </c>
      <c r="V689" s="282" t="str">
        <f>IF(OR(Q689='Adicional - Op 2'!$A$38,Q689='Adicional - Op 2'!$A$39,Q689='Adicional - Op 2'!$A$40,Q689='Adicional - Op 2'!$A$41,Q689='Adicional - Op 2'!$A$42,Q689='Adicional - Op 2'!$A$43),"E","")</f>
        <v/>
      </c>
      <c r="W689" s="282" t="str">
        <f>IF(OR(Q689='Adicional - Op 2'!$A$44,Q689='Adicional - Op 2'!$A$45),"F","")</f>
        <v>F</v>
      </c>
      <c r="X689" s="295" t="str">
        <f t="shared" si="215"/>
        <v>F</v>
      </c>
      <c r="Y689" s="296" t="str">
        <f>IF(P689=X689, "OK", MAL)</f>
        <v>OK</v>
      </c>
      <c r="Z689" s="73">
        <v>3635</v>
      </c>
      <c r="AA689" s="17">
        <v>3295</v>
      </c>
      <c r="AB689" s="17">
        <v>3167</v>
      </c>
      <c r="AC689" s="17">
        <v>3142</v>
      </c>
      <c r="AD689" s="17">
        <v>2871</v>
      </c>
      <c r="AE689" s="20">
        <v>2991</v>
      </c>
      <c r="AF689" s="70" t="str">
        <f t="shared" si="216"/>
        <v>7</v>
      </c>
      <c r="AG689" s="61" t="str">
        <f t="shared" si="217"/>
        <v>7</v>
      </c>
      <c r="AH689" s="61" t="str">
        <f t="shared" si="218"/>
        <v>7</v>
      </c>
      <c r="AI689" s="61" t="str">
        <f t="shared" si="219"/>
        <v>7</v>
      </c>
      <c r="AJ689" s="61" t="str">
        <f t="shared" si="220"/>
        <v>7</v>
      </c>
      <c r="AK689" s="62" t="str">
        <f t="shared" si="221"/>
        <v>7</v>
      </c>
      <c r="AL689" s="77">
        <f t="shared" si="222"/>
        <v>1.104522224011538</v>
      </c>
      <c r="AM689" s="78">
        <f t="shared" si="223"/>
        <v>0.37733942067843973</v>
      </c>
      <c r="AN689" s="78">
        <f t="shared" si="224"/>
        <v>7.5077674141050682E-2</v>
      </c>
      <c r="AO689" s="78">
        <f t="shared" si="225"/>
        <v>0.9060715877154929</v>
      </c>
      <c r="AP689" s="79">
        <f t="shared" si="226"/>
        <v>-0.40863658428104105</v>
      </c>
      <c r="AQ689" s="1" t="str">
        <f t="shared" si="227"/>
        <v>Noroeste7</v>
      </c>
      <c r="AR689" s="1" t="str">
        <f t="shared" si="228"/>
        <v>Jujuy7</v>
      </c>
      <c r="AS689" s="1" t="str">
        <f t="shared" si="229"/>
        <v>Pequeñas</v>
      </c>
      <c r="AT689" s="1" t="str">
        <f t="shared" si="230"/>
        <v>Resto Extra Pampeana</v>
      </c>
      <c r="AU689" s="1" t="str">
        <f t="shared" si="231"/>
        <v>Pequeñas</v>
      </c>
    </row>
    <row r="690" spans="1:47" x14ac:dyDescent="0.25">
      <c r="A690" s="5" t="s">
        <v>594</v>
      </c>
      <c r="B690" s="6" t="s">
        <v>583</v>
      </c>
      <c r="C690" s="6" t="s">
        <v>582</v>
      </c>
      <c r="D690" s="3" t="str">
        <f>VLOOKUP(C690,Regiones!B$4:C$27,2)</f>
        <v>Cuyo</v>
      </c>
      <c r="E690" s="16"/>
      <c r="F690" s="16"/>
      <c r="G690" s="16"/>
      <c r="H690" s="16" t="s">
        <v>4</v>
      </c>
      <c r="I690" s="16" t="s">
        <v>203</v>
      </c>
      <c r="J690" s="16" t="s">
        <v>6</v>
      </c>
      <c r="K690" s="58"/>
      <c r="L690" s="4" t="s">
        <v>6</v>
      </c>
      <c r="M690" s="289">
        <v>10</v>
      </c>
      <c r="N690" s="281" t="str">
        <f t="shared" si="212"/>
        <v>F10</v>
      </c>
      <c r="O690" s="282" t="str">
        <f>VLOOKUP(N690,'Adicional - Op 1'!$A$3:$B$79,2)</f>
        <v>F</v>
      </c>
      <c r="P690" s="293" t="str">
        <f t="shared" si="213"/>
        <v>F</v>
      </c>
      <c r="Q690" s="294" t="str">
        <f t="shared" si="214"/>
        <v>F10</v>
      </c>
      <c r="R690" s="282" t="str">
        <f>IF(OR(Q690='Adicional - Op 2'!$A$6,Q690='Adicional - Op 2'!$A$7, Q690='Adicional - Op 2'!$A$8,Q690='Adicional - Op 2'!$A$9,Q690='Adicional - Op 2'!$A$10,Q690='Adicional - Op 2'!$A$11,Q690='Adicional - Op 2'!$A$12,Q690='Adicional - Op 2'!$A$13,Q690='Adicional - Op 2'!$A$14), "A", "")</f>
        <v/>
      </c>
      <c r="S690" s="282" t="str">
        <f>IF(OR(Q690='Adicional - Op 2'!$A$15,Q690='Adicional - Op 2'!$A$16,Q690='Adicional - Op 2'!$A$17,Q690='Adicional - Op 2'!$A$18,Q690='Adicional - Op 2'!$A$19,Q690='Adicional - Op 2'!$A$20,Q690='Adicional - Op 2'!$A$21,Q690='Adicional - Op 2'!$A$22,Q690='Adicional - Op 2'!$A$23,Q690='Adicional - Op 2'!$A$24,Q690='Adicional - Op 2'!$A$25,Q690='Adicional - Op 2'!$A$26,Q690='Adicional - Op 2'!$A$27,Q690='Adicional - Op 2'!$A$28,Q690='Adicional - Op 2'!$A$29,Q690='Adicional - Op 2'!$A$30),"B","")</f>
        <v/>
      </c>
      <c r="T690" s="282" t="str">
        <f>IF(OR(Q690='Adicional - Op 2'!$A$31,Q690='Adicional - Op 2'!$A$32,Q690='Adicional - Op 2'!$A$33,Q690='Adicional - Op 2'!$A$34),"C","")</f>
        <v/>
      </c>
      <c r="U690" s="282" t="str">
        <f>IF(OR(Q690='Adicional - Op 2'!$A$35,Q690='Adicional - Op 2'!$A$36,Q690='Adicional - Op 2'!$A$37),"D","")</f>
        <v/>
      </c>
      <c r="V690" s="282" t="str">
        <f>IF(OR(Q690='Adicional - Op 2'!$A$38,Q690='Adicional - Op 2'!$A$39,Q690='Adicional - Op 2'!$A$40,Q690='Adicional - Op 2'!$A$41,Q690='Adicional - Op 2'!$A$42,Q690='Adicional - Op 2'!$A$43),"E","")</f>
        <v/>
      </c>
      <c r="W690" s="282" t="str">
        <f>IF(OR(Q690='Adicional - Op 2'!$A$44,Q690='Adicional - Op 2'!$A$45),"F","")</f>
        <v>F</v>
      </c>
      <c r="X690" s="295" t="str">
        <f t="shared" si="215"/>
        <v>F</v>
      </c>
      <c r="Y690" s="296" t="str">
        <f>IF(P690=X690, "OK", MAL)</f>
        <v>OK</v>
      </c>
      <c r="Z690" s="73">
        <v>3635</v>
      </c>
      <c r="AA690" s="17">
        <v>3345</v>
      </c>
      <c r="AB690" s="17">
        <v>2451</v>
      </c>
      <c r="AC690" s="17">
        <v>2146</v>
      </c>
      <c r="AD690" s="17">
        <v>1488</v>
      </c>
      <c r="AE690" s="20">
        <v>1877</v>
      </c>
      <c r="AF690" s="70" t="str">
        <f t="shared" si="216"/>
        <v>7</v>
      </c>
      <c r="AG690" s="61" t="str">
        <f t="shared" si="217"/>
        <v>7</v>
      </c>
      <c r="AH690" s="61" t="str">
        <f t="shared" si="218"/>
        <v>7</v>
      </c>
      <c r="AI690" s="61" t="str">
        <f t="shared" si="219"/>
        <v>7</v>
      </c>
      <c r="AJ690" s="61" t="str">
        <f t="shared" si="220"/>
        <v>7</v>
      </c>
      <c r="AK690" s="62" t="str">
        <f t="shared" si="221"/>
        <v>7</v>
      </c>
      <c r="AL690" s="77">
        <f t="shared" si="222"/>
        <v>0.93434264976388748</v>
      </c>
      <c r="AM690" s="78">
        <f t="shared" si="223"/>
        <v>3.0001173873712554</v>
      </c>
      <c r="AN690" s="78">
        <f t="shared" si="224"/>
        <v>1.2663839700343149</v>
      </c>
      <c r="AO690" s="78">
        <f t="shared" si="225"/>
        <v>3.7295941389277587</v>
      </c>
      <c r="AP690" s="79">
        <f t="shared" si="226"/>
        <v>-2.295657644565174</v>
      </c>
      <c r="AQ690" s="1" t="str">
        <f t="shared" si="227"/>
        <v>Cuyo7</v>
      </c>
      <c r="AR690" s="1" t="str">
        <f t="shared" si="228"/>
        <v>Mendoza7</v>
      </c>
      <c r="AS690" s="1" t="str">
        <f t="shared" si="229"/>
        <v>Pequeñas</v>
      </c>
      <c r="AT690" s="1" t="str">
        <f t="shared" si="230"/>
        <v>Resto Extra Pampeana</v>
      </c>
      <c r="AU690" s="1" t="str">
        <f t="shared" si="231"/>
        <v>Pequeñas</v>
      </c>
    </row>
    <row r="691" spans="1:47" x14ac:dyDescent="0.25">
      <c r="A691" s="60" t="s">
        <v>1372</v>
      </c>
      <c r="B691" s="9" t="s">
        <v>772</v>
      </c>
      <c r="C691" s="9" t="s">
        <v>767</v>
      </c>
      <c r="D691" s="3" t="str">
        <f>VLOOKUP(C691,Regiones!B$4:C$27,2)</f>
        <v>Pampeana</v>
      </c>
      <c r="E691" s="10"/>
      <c r="F691" s="10"/>
      <c r="G691" s="10"/>
      <c r="H691" s="10" t="s">
        <v>4</v>
      </c>
      <c r="I691" s="10" t="s">
        <v>203</v>
      </c>
      <c r="J691" s="10" t="s">
        <v>21</v>
      </c>
      <c r="K691" s="58"/>
      <c r="L691" s="11" t="s">
        <v>21</v>
      </c>
      <c r="M691" s="289">
        <v>10</v>
      </c>
      <c r="N691" s="281" t="str">
        <f t="shared" si="212"/>
        <v>C10</v>
      </c>
      <c r="O691" s="282" t="str">
        <f>VLOOKUP(N691,'Adicional - Op 1'!$A$3:$B$79,2)</f>
        <v>C</v>
      </c>
      <c r="P691" s="293" t="str">
        <f t="shared" si="213"/>
        <v>C</v>
      </c>
      <c r="Q691" s="294" t="str">
        <f t="shared" si="214"/>
        <v>C10</v>
      </c>
      <c r="R691" s="282" t="str">
        <f>IF(OR(Q691='Adicional - Op 2'!$A$6,Q691='Adicional - Op 2'!$A$7, Q691='Adicional - Op 2'!$A$8,Q691='Adicional - Op 2'!$A$9,Q691='Adicional - Op 2'!$A$10,Q691='Adicional - Op 2'!$A$11,Q691='Adicional - Op 2'!$A$12,Q691='Adicional - Op 2'!$A$13,Q691='Adicional - Op 2'!$A$14), "A", "")</f>
        <v/>
      </c>
      <c r="S691" s="282" t="str">
        <f>IF(OR(Q691='Adicional - Op 2'!$A$15,Q691='Adicional - Op 2'!$A$16,Q691='Adicional - Op 2'!$A$17,Q691='Adicional - Op 2'!$A$18,Q691='Adicional - Op 2'!$A$19,Q691='Adicional - Op 2'!$A$20,Q691='Adicional - Op 2'!$A$21,Q691='Adicional - Op 2'!$A$22,Q691='Adicional - Op 2'!$A$23,Q691='Adicional - Op 2'!$A$24,Q691='Adicional - Op 2'!$A$25,Q691='Adicional - Op 2'!$A$26,Q691='Adicional - Op 2'!$A$27,Q691='Adicional - Op 2'!$A$28,Q691='Adicional - Op 2'!$A$29,Q691='Adicional - Op 2'!$A$30),"B","")</f>
        <v/>
      </c>
      <c r="T691" s="282" t="str">
        <f>IF(OR(Q691='Adicional - Op 2'!$A$31,Q691='Adicional - Op 2'!$A$32,Q691='Adicional - Op 2'!$A$33,Q691='Adicional - Op 2'!$A$34),"C","")</f>
        <v>C</v>
      </c>
      <c r="U691" s="282" t="str">
        <f>IF(OR(Q691='Adicional - Op 2'!$A$35,Q691='Adicional - Op 2'!$A$36,Q691='Adicional - Op 2'!$A$37),"D","")</f>
        <v/>
      </c>
      <c r="V691" s="282" t="str">
        <f>IF(OR(Q691='Adicional - Op 2'!$A$38,Q691='Adicional - Op 2'!$A$39,Q691='Adicional - Op 2'!$A$40,Q691='Adicional - Op 2'!$A$41,Q691='Adicional - Op 2'!$A$42,Q691='Adicional - Op 2'!$A$43),"E","")</f>
        <v/>
      </c>
      <c r="W691" s="282" t="str">
        <f>IF(OR(Q691='Adicional - Op 2'!$A$44,Q691='Adicional - Op 2'!$A$45),"F","")</f>
        <v/>
      </c>
      <c r="X691" s="295" t="str">
        <f t="shared" si="215"/>
        <v>C</v>
      </c>
      <c r="Y691" s="296" t="str">
        <f>IF(P691=X691, "OK", MAL)</f>
        <v>OK</v>
      </c>
      <c r="Z691" s="74">
        <v>3630</v>
      </c>
      <c r="AA691" s="12">
        <v>3312</v>
      </c>
      <c r="AB691" s="12">
        <v>3056</v>
      </c>
      <c r="AC691" s="12">
        <v>2382</v>
      </c>
      <c r="AD691" s="12">
        <v>1778</v>
      </c>
      <c r="AE691" s="13">
        <v>1490</v>
      </c>
      <c r="AF691" s="70" t="str">
        <f t="shared" si="216"/>
        <v>7</v>
      </c>
      <c r="AG691" s="61" t="str">
        <f t="shared" si="217"/>
        <v>7</v>
      </c>
      <c r="AH691" s="61" t="str">
        <f t="shared" si="218"/>
        <v>7</v>
      </c>
      <c r="AI691" s="61" t="str">
        <f t="shared" si="219"/>
        <v>7</v>
      </c>
      <c r="AJ691" s="61" t="str">
        <f t="shared" si="220"/>
        <v>7</v>
      </c>
      <c r="AK691" s="62" t="str">
        <f t="shared" si="221"/>
        <v>7</v>
      </c>
      <c r="AL691" s="77">
        <f t="shared" si="222"/>
        <v>1.0307843153985765</v>
      </c>
      <c r="AM691" s="78">
        <f t="shared" si="223"/>
        <v>0.76762100258679811</v>
      </c>
      <c r="AN691" s="78">
        <f t="shared" si="224"/>
        <v>2.3875874606502987</v>
      </c>
      <c r="AO691" s="78">
        <f t="shared" si="225"/>
        <v>2.9676971741771161</v>
      </c>
      <c r="AP691" s="79">
        <f t="shared" si="226"/>
        <v>1.7828362966174029</v>
      </c>
      <c r="AQ691" s="1" t="str">
        <f t="shared" si="227"/>
        <v>Pampeana7</v>
      </c>
      <c r="AR691" s="1" t="str">
        <f t="shared" si="228"/>
        <v>Santa Fe7</v>
      </c>
      <c r="AS691" s="1" t="str">
        <f t="shared" si="229"/>
        <v>Pequeñas</v>
      </c>
      <c r="AT691" s="1" t="str">
        <f t="shared" si="230"/>
        <v>Pampeana</v>
      </c>
      <c r="AU691" s="1" t="str">
        <f t="shared" si="231"/>
        <v>Pequeñas</v>
      </c>
    </row>
    <row r="692" spans="1:47" x14ac:dyDescent="0.25">
      <c r="A692" s="5" t="s">
        <v>1376</v>
      </c>
      <c r="B692" s="6" t="s">
        <v>17</v>
      </c>
      <c r="C692" s="6" t="s">
        <v>582</v>
      </c>
      <c r="D692" s="3" t="str">
        <f>VLOOKUP(C692,Regiones!B$4:C$27,2)</f>
        <v>Cuyo</v>
      </c>
      <c r="E692" s="16"/>
      <c r="F692" s="16"/>
      <c r="G692" s="16"/>
      <c r="H692" s="16" t="s">
        <v>4</v>
      </c>
      <c r="I692" s="16" t="s">
        <v>203</v>
      </c>
      <c r="J692" s="16" t="s">
        <v>6</v>
      </c>
      <c r="K692" s="58"/>
      <c r="L692" s="4" t="s">
        <v>6</v>
      </c>
      <c r="M692" s="289">
        <v>10</v>
      </c>
      <c r="N692" s="281" t="str">
        <f t="shared" si="212"/>
        <v>F10</v>
      </c>
      <c r="O692" s="282" t="str">
        <f>VLOOKUP(N692,'Adicional - Op 1'!$A$3:$B$79,2)</f>
        <v>F</v>
      </c>
      <c r="P692" s="293" t="str">
        <f t="shared" si="213"/>
        <v>F</v>
      </c>
      <c r="Q692" s="294" t="str">
        <f t="shared" si="214"/>
        <v>F10</v>
      </c>
      <c r="R692" s="282" t="str">
        <f>IF(OR(Q692='Adicional - Op 2'!$A$6,Q692='Adicional - Op 2'!$A$7, Q692='Adicional - Op 2'!$A$8,Q692='Adicional - Op 2'!$A$9,Q692='Adicional - Op 2'!$A$10,Q692='Adicional - Op 2'!$A$11,Q692='Adicional - Op 2'!$A$12,Q692='Adicional - Op 2'!$A$13,Q692='Adicional - Op 2'!$A$14), "A", "")</f>
        <v/>
      </c>
      <c r="S692" s="282" t="str">
        <f>IF(OR(Q692='Adicional - Op 2'!$A$15,Q692='Adicional - Op 2'!$A$16,Q692='Adicional - Op 2'!$A$17,Q692='Adicional - Op 2'!$A$18,Q692='Adicional - Op 2'!$A$19,Q692='Adicional - Op 2'!$A$20,Q692='Adicional - Op 2'!$A$21,Q692='Adicional - Op 2'!$A$22,Q692='Adicional - Op 2'!$A$23,Q692='Adicional - Op 2'!$A$24,Q692='Adicional - Op 2'!$A$25,Q692='Adicional - Op 2'!$A$26,Q692='Adicional - Op 2'!$A$27,Q692='Adicional - Op 2'!$A$28,Q692='Adicional - Op 2'!$A$29,Q692='Adicional - Op 2'!$A$30),"B","")</f>
        <v/>
      </c>
      <c r="T692" s="282" t="str">
        <f>IF(OR(Q692='Adicional - Op 2'!$A$31,Q692='Adicional - Op 2'!$A$32,Q692='Adicional - Op 2'!$A$33,Q692='Adicional - Op 2'!$A$34),"C","")</f>
        <v/>
      </c>
      <c r="U692" s="282" t="str">
        <f>IF(OR(Q692='Adicional - Op 2'!$A$35,Q692='Adicional - Op 2'!$A$36,Q692='Adicional - Op 2'!$A$37),"D","")</f>
        <v/>
      </c>
      <c r="V692" s="282" t="str">
        <f>IF(OR(Q692='Adicional - Op 2'!$A$38,Q692='Adicional - Op 2'!$A$39,Q692='Adicional - Op 2'!$A$40,Q692='Adicional - Op 2'!$A$41,Q692='Adicional - Op 2'!$A$42,Q692='Adicional - Op 2'!$A$43),"E","")</f>
        <v/>
      </c>
      <c r="W692" s="282" t="str">
        <f>IF(OR(Q692='Adicional - Op 2'!$A$44,Q692='Adicional - Op 2'!$A$45),"F","")</f>
        <v>F</v>
      </c>
      <c r="X692" s="295" t="str">
        <f t="shared" si="215"/>
        <v>F</v>
      </c>
      <c r="Y692" s="296" t="str">
        <f>IF(P692=X692, "OK", MAL)</f>
        <v>OK</v>
      </c>
      <c r="Z692" s="73">
        <v>3621</v>
      </c>
      <c r="AA692" s="17">
        <v>3060</v>
      </c>
      <c r="AB692" s="17">
        <v>2714</v>
      </c>
      <c r="AC692" s="17">
        <v>1680</v>
      </c>
      <c r="AD692" s="17">
        <v>1444</v>
      </c>
      <c r="AE692" s="20">
        <v>1246</v>
      </c>
      <c r="AF692" s="70" t="str">
        <f t="shared" si="216"/>
        <v>7</v>
      </c>
      <c r="AG692" s="61" t="str">
        <f t="shared" si="217"/>
        <v>7</v>
      </c>
      <c r="AH692" s="61" t="str">
        <f t="shared" si="218"/>
        <v>7</v>
      </c>
      <c r="AI692" s="61" t="str">
        <f t="shared" si="219"/>
        <v>7</v>
      </c>
      <c r="AJ692" s="61" t="str">
        <f t="shared" si="220"/>
        <v>7</v>
      </c>
      <c r="AK692" s="62" t="str">
        <f t="shared" si="221"/>
        <v>7</v>
      </c>
      <c r="AL692" s="77">
        <f t="shared" si="222"/>
        <v>1.9007845636361658</v>
      </c>
      <c r="AM692" s="78">
        <f t="shared" si="223"/>
        <v>1.1471318990455508</v>
      </c>
      <c r="AN692" s="78">
        <f t="shared" si="224"/>
        <v>4.6466745585921201</v>
      </c>
      <c r="AO692" s="78">
        <f t="shared" si="225"/>
        <v>1.525283022670838</v>
      </c>
      <c r="AP692" s="79">
        <f t="shared" si="226"/>
        <v>1.4857148312996182</v>
      </c>
      <c r="AQ692" s="1" t="str">
        <f t="shared" si="227"/>
        <v>Cuyo7</v>
      </c>
      <c r="AR692" s="1" t="str">
        <f t="shared" si="228"/>
        <v>Mendoza7</v>
      </c>
      <c r="AS692" s="1" t="str">
        <f t="shared" si="229"/>
        <v>Pequeñas</v>
      </c>
      <c r="AT692" s="1" t="str">
        <f t="shared" si="230"/>
        <v>Resto Extra Pampeana</v>
      </c>
      <c r="AU692" s="1" t="str">
        <f t="shared" si="231"/>
        <v>Pequeñas</v>
      </c>
    </row>
    <row r="693" spans="1:47" x14ac:dyDescent="0.25">
      <c r="A693" s="5" t="s">
        <v>479</v>
      </c>
      <c r="B693" s="6" t="s">
        <v>213</v>
      </c>
      <c r="C693" s="6" t="s">
        <v>461</v>
      </c>
      <c r="D693" s="3" t="str">
        <f>VLOOKUP(C693,Regiones!B$4:C$27,2)</f>
        <v>Noreste</v>
      </c>
      <c r="E693" s="16"/>
      <c r="F693" s="16"/>
      <c r="G693" s="16"/>
      <c r="H693" s="16" t="s">
        <v>20</v>
      </c>
      <c r="I693" s="16" t="s">
        <v>203</v>
      </c>
      <c r="K693" s="16" t="s">
        <v>4</v>
      </c>
      <c r="L693" s="4" t="s">
        <v>6</v>
      </c>
      <c r="M693" s="289">
        <v>10</v>
      </c>
      <c r="N693" s="281" t="str">
        <f t="shared" si="212"/>
        <v>F10</v>
      </c>
      <c r="O693" s="282" t="str">
        <f>VLOOKUP(N693,'Adicional - Op 1'!$A$3:$B$79,2)</f>
        <v>F</v>
      </c>
      <c r="P693" s="293" t="str">
        <f t="shared" si="213"/>
        <v>F</v>
      </c>
      <c r="Q693" s="294" t="str">
        <f t="shared" si="214"/>
        <v>F10</v>
      </c>
      <c r="R693" s="282" t="str">
        <f>IF(OR(Q693='Adicional - Op 2'!$A$6,Q693='Adicional - Op 2'!$A$7, Q693='Adicional - Op 2'!$A$8,Q693='Adicional - Op 2'!$A$9,Q693='Adicional - Op 2'!$A$10,Q693='Adicional - Op 2'!$A$11,Q693='Adicional - Op 2'!$A$12,Q693='Adicional - Op 2'!$A$13,Q693='Adicional - Op 2'!$A$14), "A", "")</f>
        <v/>
      </c>
      <c r="S693" s="282" t="str">
        <f>IF(OR(Q693='Adicional - Op 2'!$A$15,Q693='Adicional - Op 2'!$A$16,Q693='Adicional - Op 2'!$A$17,Q693='Adicional - Op 2'!$A$18,Q693='Adicional - Op 2'!$A$19,Q693='Adicional - Op 2'!$A$20,Q693='Adicional - Op 2'!$A$21,Q693='Adicional - Op 2'!$A$22,Q693='Adicional - Op 2'!$A$23,Q693='Adicional - Op 2'!$A$24,Q693='Adicional - Op 2'!$A$25,Q693='Adicional - Op 2'!$A$26,Q693='Adicional - Op 2'!$A$27,Q693='Adicional - Op 2'!$A$28,Q693='Adicional - Op 2'!$A$29,Q693='Adicional - Op 2'!$A$30),"B","")</f>
        <v/>
      </c>
      <c r="T693" s="282" t="str">
        <f>IF(OR(Q693='Adicional - Op 2'!$A$31,Q693='Adicional - Op 2'!$A$32,Q693='Adicional - Op 2'!$A$33,Q693='Adicional - Op 2'!$A$34),"C","")</f>
        <v/>
      </c>
      <c r="U693" s="282" t="str">
        <f>IF(OR(Q693='Adicional - Op 2'!$A$35,Q693='Adicional - Op 2'!$A$36,Q693='Adicional - Op 2'!$A$37),"D","")</f>
        <v/>
      </c>
      <c r="V693" s="282" t="str">
        <f>IF(OR(Q693='Adicional - Op 2'!$A$38,Q693='Adicional - Op 2'!$A$39,Q693='Adicional - Op 2'!$A$40,Q693='Adicional - Op 2'!$A$41,Q693='Adicional - Op 2'!$A$42,Q693='Adicional - Op 2'!$A$43),"E","")</f>
        <v/>
      </c>
      <c r="W693" s="282" t="str">
        <f>IF(OR(Q693='Adicional - Op 2'!$A$44,Q693='Adicional - Op 2'!$A$45),"F","")</f>
        <v>F</v>
      </c>
      <c r="X693" s="295" t="str">
        <f t="shared" si="215"/>
        <v>F</v>
      </c>
      <c r="Y693" s="296" t="str">
        <f>IF(P693=X693, "OK", MAL)</f>
        <v>OK</v>
      </c>
      <c r="Z693" s="73">
        <v>3617</v>
      </c>
      <c r="AA693" s="17">
        <v>2744</v>
      </c>
      <c r="AB693" s="17">
        <v>1600</v>
      </c>
      <c r="AC693" s="17">
        <v>1063</v>
      </c>
      <c r="AD693" s="17">
        <v>542</v>
      </c>
      <c r="AE693" s="20">
        <v>801</v>
      </c>
      <c r="AF693" s="70" t="str">
        <f t="shared" si="216"/>
        <v>7</v>
      </c>
      <c r="AG693" s="61" t="str">
        <f t="shared" si="217"/>
        <v>7</v>
      </c>
      <c r="AH693" s="61" t="str">
        <f t="shared" si="218"/>
        <v>7</v>
      </c>
      <c r="AI693" s="61" t="str">
        <f t="shared" si="219"/>
        <v>7</v>
      </c>
      <c r="AJ693" s="61" t="str">
        <f t="shared" si="220"/>
        <v>7</v>
      </c>
      <c r="AK693" s="62" t="str">
        <f t="shared" si="221"/>
        <v>7</v>
      </c>
      <c r="AL693" s="77">
        <f t="shared" si="222"/>
        <v>3.1380311933149203</v>
      </c>
      <c r="AM693" s="78">
        <f t="shared" si="223"/>
        <v>5.2612329939947031</v>
      </c>
      <c r="AN693" s="78">
        <f t="shared" si="224"/>
        <v>3.948188203417955</v>
      </c>
      <c r="AO693" s="78">
        <f t="shared" si="225"/>
        <v>6.9678822674785241</v>
      </c>
      <c r="AP693" s="79">
        <f t="shared" si="226"/>
        <v>-3.8306508083406974</v>
      </c>
      <c r="AQ693" s="1" t="str">
        <f t="shared" si="227"/>
        <v>Noreste7</v>
      </c>
      <c r="AR693" s="1" t="str">
        <f t="shared" si="228"/>
        <v>Formosa7</v>
      </c>
      <c r="AS693" s="1" t="str">
        <f t="shared" si="229"/>
        <v>Pequeñas</v>
      </c>
      <c r="AT693" s="1" t="str">
        <f t="shared" si="230"/>
        <v>Resto Extra Pampeana</v>
      </c>
      <c r="AU693" s="1" t="str">
        <f t="shared" si="231"/>
        <v>Pequeñas</v>
      </c>
    </row>
    <row r="694" spans="1:47" x14ac:dyDescent="0.25">
      <c r="A694" s="60" t="s">
        <v>628</v>
      </c>
      <c r="B694" s="9" t="s">
        <v>616</v>
      </c>
      <c r="C694" s="9" t="s">
        <v>604</v>
      </c>
      <c r="D694" s="3" t="str">
        <f>VLOOKUP(C694,Regiones!B$4:C$27,2)</f>
        <v>Noreste</v>
      </c>
      <c r="E694" s="10"/>
      <c r="F694" s="10"/>
      <c r="G694" s="10"/>
      <c r="H694" s="10" t="s">
        <v>20</v>
      </c>
      <c r="I694" s="10"/>
      <c r="K694" s="10">
        <v>4</v>
      </c>
      <c r="L694" s="11" t="s">
        <v>3</v>
      </c>
      <c r="M694" s="289">
        <v>10</v>
      </c>
      <c r="N694" s="281" t="str">
        <f t="shared" si="212"/>
        <v>E10</v>
      </c>
      <c r="O694" s="282" t="str">
        <f>VLOOKUP(N694,'Adicional - Op 1'!$A$3:$B$79,2)</f>
        <v>E</v>
      </c>
      <c r="P694" s="293" t="str">
        <f t="shared" si="213"/>
        <v>E</v>
      </c>
      <c r="Q694" s="294" t="str">
        <f t="shared" si="214"/>
        <v>E10</v>
      </c>
      <c r="R694" s="282" t="str">
        <f>IF(OR(Q694='Adicional - Op 2'!$A$6,Q694='Adicional - Op 2'!$A$7, Q694='Adicional - Op 2'!$A$8,Q694='Adicional - Op 2'!$A$9,Q694='Adicional - Op 2'!$A$10,Q694='Adicional - Op 2'!$A$11,Q694='Adicional - Op 2'!$A$12,Q694='Adicional - Op 2'!$A$13,Q694='Adicional - Op 2'!$A$14), "A", "")</f>
        <v/>
      </c>
      <c r="S694" s="282" t="str">
        <f>IF(OR(Q694='Adicional - Op 2'!$A$15,Q694='Adicional - Op 2'!$A$16,Q694='Adicional - Op 2'!$A$17,Q694='Adicional - Op 2'!$A$18,Q694='Adicional - Op 2'!$A$19,Q694='Adicional - Op 2'!$A$20,Q694='Adicional - Op 2'!$A$21,Q694='Adicional - Op 2'!$A$22,Q694='Adicional - Op 2'!$A$23,Q694='Adicional - Op 2'!$A$24,Q694='Adicional - Op 2'!$A$25,Q694='Adicional - Op 2'!$A$26,Q694='Adicional - Op 2'!$A$27,Q694='Adicional - Op 2'!$A$28,Q694='Adicional - Op 2'!$A$29,Q694='Adicional - Op 2'!$A$30),"B","")</f>
        <v/>
      </c>
      <c r="T694" s="282" t="str">
        <f>IF(OR(Q694='Adicional - Op 2'!$A$31,Q694='Adicional - Op 2'!$A$32,Q694='Adicional - Op 2'!$A$33,Q694='Adicional - Op 2'!$A$34),"C","")</f>
        <v/>
      </c>
      <c r="U694" s="282" t="str">
        <f>IF(OR(Q694='Adicional - Op 2'!$A$35,Q694='Adicional - Op 2'!$A$36,Q694='Adicional - Op 2'!$A$37),"D","")</f>
        <v/>
      </c>
      <c r="V694" s="282" t="str">
        <f>IF(OR(Q694='Adicional - Op 2'!$A$38,Q694='Adicional - Op 2'!$A$39,Q694='Adicional - Op 2'!$A$40,Q694='Adicional - Op 2'!$A$41,Q694='Adicional - Op 2'!$A$42,Q694='Adicional - Op 2'!$A$43),"E","")</f>
        <v>E</v>
      </c>
      <c r="W694" s="282" t="str">
        <f>IF(OR(Q694='Adicional - Op 2'!$A$44,Q694='Adicional - Op 2'!$A$45),"F","")</f>
        <v/>
      </c>
      <c r="X694" s="295" t="str">
        <f t="shared" si="215"/>
        <v>E</v>
      </c>
      <c r="Y694" s="296" t="str">
        <f>IF(P694=X694, "OK", MAL)</f>
        <v>OK</v>
      </c>
      <c r="Z694" s="74">
        <v>3543</v>
      </c>
      <c r="AA694" s="12">
        <v>2401</v>
      </c>
      <c r="AB694" s="12">
        <v>1940</v>
      </c>
      <c r="AC694" s="12">
        <v>998</v>
      </c>
      <c r="AD694" s="12">
        <v>325</v>
      </c>
      <c r="AE694" s="13" t="s">
        <v>4</v>
      </c>
      <c r="AF694" s="70" t="str">
        <f t="shared" si="216"/>
        <v>7</v>
      </c>
      <c r="AG694" s="61" t="str">
        <f t="shared" si="217"/>
        <v>7</v>
      </c>
      <c r="AH694" s="61" t="str">
        <f t="shared" si="218"/>
        <v>7</v>
      </c>
      <c r="AI694" s="61" t="str">
        <f t="shared" si="219"/>
        <v>7</v>
      </c>
      <c r="AJ694" s="61" t="str">
        <f t="shared" si="220"/>
        <v>7</v>
      </c>
      <c r="AK694" s="62" t="str">
        <f t="shared" si="221"/>
        <v/>
      </c>
      <c r="AL694" s="77">
        <f t="shared" si="222"/>
        <v>4.4483186329846482</v>
      </c>
      <c r="AM694" s="78">
        <f t="shared" si="223"/>
        <v>2.047265501994918</v>
      </c>
      <c r="AN694" s="78">
        <f t="shared" si="224"/>
        <v>6.4967334111340485</v>
      </c>
      <c r="AO694" s="78">
        <f t="shared" si="225"/>
        <v>11.87285412285066</v>
      </c>
      <c r="AP694" s="79" t="str">
        <f t="shared" si="226"/>
        <v/>
      </c>
      <c r="AQ694" s="1" t="str">
        <f t="shared" si="227"/>
        <v>Noreste7</v>
      </c>
      <c r="AR694" s="1" t="str">
        <f t="shared" si="228"/>
        <v>Misiones7</v>
      </c>
      <c r="AS694" s="1" t="str">
        <f t="shared" si="229"/>
        <v>Pequeñas</v>
      </c>
      <c r="AT694" s="1" t="str">
        <f t="shared" si="230"/>
        <v>Resto Extra Pampeana</v>
      </c>
      <c r="AU694" s="1" t="str">
        <f t="shared" si="231"/>
        <v>Pequeñas</v>
      </c>
    </row>
    <row r="695" spans="1:47" x14ac:dyDescent="0.25">
      <c r="A695" s="60" t="s">
        <v>748</v>
      </c>
      <c r="B695" s="9" t="s">
        <v>55</v>
      </c>
      <c r="C695" s="9" t="s">
        <v>740</v>
      </c>
      <c r="D695" s="3" t="str">
        <f>VLOOKUP(C695,Regiones!B$4:C$27,2)</f>
        <v>Centro</v>
      </c>
      <c r="E695" s="10"/>
      <c r="F695" s="10"/>
      <c r="G695" s="10"/>
      <c r="H695" s="10" t="s">
        <v>4</v>
      </c>
      <c r="I695" s="10" t="s">
        <v>203</v>
      </c>
      <c r="J695" s="10" t="s">
        <v>6</v>
      </c>
      <c r="K695" s="58"/>
      <c r="L695" s="11" t="s">
        <v>6</v>
      </c>
      <c r="M695" s="289">
        <v>10</v>
      </c>
      <c r="N695" s="281" t="str">
        <f t="shared" si="212"/>
        <v>F10</v>
      </c>
      <c r="O695" s="282" t="str">
        <f>VLOOKUP(N695,'Adicional - Op 1'!$A$3:$B$79,2)</f>
        <v>F</v>
      </c>
      <c r="P695" s="293" t="str">
        <f t="shared" si="213"/>
        <v>F</v>
      </c>
      <c r="Q695" s="294" t="str">
        <f t="shared" si="214"/>
        <v>F10</v>
      </c>
      <c r="R695" s="282" t="str">
        <f>IF(OR(Q695='Adicional - Op 2'!$A$6,Q695='Adicional - Op 2'!$A$7, Q695='Adicional - Op 2'!$A$8,Q695='Adicional - Op 2'!$A$9,Q695='Adicional - Op 2'!$A$10,Q695='Adicional - Op 2'!$A$11,Q695='Adicional - Op 2'!$A$12,Q695='Adicional - Op 2'!$A$13,Q695='Adicional - Op 2'!$A$14), "A", "")</f>
        <v/>
      </c>
      <c r="S695" s="282" t="str">
        <f>IF(OR(Q695='Adicional - Op 2'!$A$15,Q695='Adicional - Op 2'!$A$16,Q695='Adicional - Op 2'!$A$17,Q695='Adicional - Op 2'!$A$18,Q695='Adicional - Op 2'!$A$19,Q695='Adicional - Op 2'!$A$20,Q695='Adicional - Op 2'!$A$21,Q695='Adicional - Op 2'!$A$22,Q695='Adicional - Op 2'!$A$23,Q695='Adicional - Op 2'!$A$24,Q695='Adicional - Op 2'!$A$25,Q695='Adicional - Op 2'!$A$26,Q695='Adicional - Op 2'!$A$27,Q695='Adicional - Op 2'!$A$28,Q695='Adicional - Op 2'!$A$29,Q695='Adicional - Op 2'!$A$30),"B","")</f>
        <v/>
      </c>
      <c r="T695" s="282" t="str">
        <f>IF(OR(Q695='Adicional - Op 2'!$A$31,Q695='Adicional - Op 2'!$A$32,Q695='Adicional - Op 2'!$A$33,Q695='Adicional - Op 2'!$A$34),"C","")</f>
        <v/>
      </c>
      <c r="U695" s="282" t="str">
        <f>IF(OR(Q695='Adicional - Op 2'!$A$35,Q695='Adicional - Op 2'!$A$36,Q695='Adicional - Op 2'!$A$37),"D","")</f>
        <v/>
      </c>
      <c r="V695" s="282" t="str">
        <f>IF(OR(Q695='Adicional - Op 2'!$A$38,Q695='Adicional - Op 2'!$A$39,Q695='Adicional - Op 2'!$A$40,Q695='Adicional - Op 2'!$A$41,Q695='Adicional - Op 2'!$A$42,Q695='Adicional - Op 2'!$A$43),"E","")</f>
        <v/>
      </c>
      <c r="W695" s="282" t="str">
        <f>IF(OR(Q695='Adicional - Op 2'!$A$44,Q695='Adicional - Op 2'!$A$45),"F","")</f>
        <v>F</v>
      </c>
      <c r="X695" s="295" t="str">
        <f t="shared" si="215"/>
        <v>F</v>
      </c>
      <c r="Y695" s="296" t="str">
        <f>IF(P695=X695, "OK", MAL)</f>
        <v>OK</v>
      </c>
      <c r="Z695" s="74">
        <v>3543</v>
      </c>
      <c r="AA695" s="12">
        <v>3157</v>
      </c>
      <c r="AB695" s="12">
        <v>2191</v>
      </c>
      <c r="AC695" s="12">
        <v>1212</v>
      </c>
      <c r="AD695" s="12">
        <v>825</v>
      </c>
      <c r="AE695" s="13">
        <v>760</v>
      </c>
      <c r="AF695" s="70" t="str">
        <f t="shared" si="216"/>
        <v>7</v>
      </c>
      <c r="AG695" s="61" t="str">
        <f t="shared" si="217"/>
        <v>7</v>
      </c>
      <c r="AH695" s="61" t="str">
        <f t="shared" si="218"/>
        <v>7</v>
      </c>
      <c r="AI695" s="61" t="str">
        <f t="shared" si="219"/>
        <v>7</v>
      </c>
      <c r="AJ695" s="61" t="str">
        <f t="shared" si="220"/>
        <v>7</v>
      </c>
      <c r="AK695" s="62" t="str">
        <f t="shared" si="221"/>
        <v>7</v>
      </c>
      <c r="AL695" s="77">
        <f t="shared" si="222"/>
        <v>1.2986466505796763</v>
      </c>
      <c r="AM695" s="78">
        <f t="shared" si="223"/>
        <v>3.5330735322099747</v>
      </c>
      <c r="AN695" s="78">
        <f t="shared" si="224"/>
        <v>5.7670413400807021</v>
      </c>
      <c r="AO695" s="78">
        <f t="shared" si="225"/>
        <v>3.9213708858528067</v>
      </c>
      <c r="AP695" s="79">
        <f t="shared" si="226"/>
        <v>0.82402608905336183</v>
      </c>
      <c r="AQ695" s="1" t="str">
        <f t="shared" si="227"/>
        <v>Centro7</v>
      </c>
      <c r="AR695" s="1" t="str">
        <f t="shared" si="228"/>
        <v>San Luis7</v>
      </c>
      <c r="AS695" s="1" t="str">
        <f t="shared" si="229"/>
        <v>Pequeñas</v>
      </c>
      <c r="AT695" s="1" t="str">
        <f t="shared" si="230"/>
        <v>Resto Extra Pampeana</v>
      </c>
      <c r="AU695" s="1" t="str">
        <f t="shared" si="231"/>
        <v>Pequeñas</v>
      </c>
    </row>
    <row r="696" spans="1:47" x14ac:dyDescent="0.25">
      <c r="A696" s="45" t="s">
        <v>910</v>
      </c>
      <c r="B696" s="46" t="s">
        <v>893</v>
      </c>
      <c r="C696" s="46" t="s">
        <v>882</v>
      </c>
      <c r="D696" s="3" t="str">
        <f>VLOOKUP(C696,Regiones!B$4:C$27,2)</f>
        <v>Pampeana</v>
      </c>
      <c r="E696" s="50"/>
      <c r="F696" s="50"/>
      <c r="G696" s="50"/>
      <c r="H696" s="50" t="s">
        <v>4</v>
      </c>
      <c r="I696" s="50" t="s">
        <v>203</v>
      </c>
      <c r="J696" s="50" t="s">
        <v>6</v>
      </c>
      <c r="K696" s="58"/>
      <c r="L696" s="53" t="s">
        <v>6</v>
      </c>
      <c r="M696" s="289">
        <v>10</v>
      </c>
      <c r="N696" s="281" t="str">
        <f t="shared" si="212"/>
        <v>F10</v>
      </c>
      <c r="O696" s="282" t="str">
        <f>VLOOKUP(N696,'Adicional - Op 1'!$A$3:$B$79,2)</f>
        <v>F</v>
      </c>
      <c r="P696" s="293" t="str">
        <f t="shared" si="213"/>
        <v>F</v>
      </c>
      <c r="Q696" s="294" t="str">
        <f t="shared" si="214"/>
        <v>F10</v>
      </c>
      <c r="R696" s="282" t="str">
        <f>IF(OR(Q696='Adicional - Op 2'!$A$6,Q696='Adicional - Op 2'!$A$7, Q696='Adicional - Op 2'!$A$8,Q696='Adicional - Op 2'!$A$9,Q696='Adicional - Op 2'!$A$10,Q696='Adicional - Op 2'!$A$11,Q696='Adicional - Op 2'!$A$12,Q696='Adicional - Op 2'!$A$13,Q696='Adicional - Op 2'!$A$14), "A", "")</f>
        <v/>
      </c>
      <c r="S696" s="282" t="str">
        <f>IF(OR(Q696='Adicional - Op 2'!$A$15,Q696='Adicional - Op 2'!$A$16,Q696='Adicional - Op 2'!$A$17,Q696='Adicional - Op 2'!$A$18,Q696='Adicional - Op 2'!$A$19,Q696='Adicional - Op 2'!$A$20,Q696='Adicional - Op 2'!$A$21,Q696='Adicional - Op 2'!$A$22,Q696='Adicional - Op 2'!$A$23,Q696='Adicional - Op 2'!$A$24,Q696='Adicional - Op 2'!$A$25,Q696='Adicional - Op 2'!$A$26,Q696='Adicional - Op 2'!$A$27,Q696='Adicional - Op 2'!$A$28,Q696='Adicional - Op 2'!$A$29,Q696='Adicional - Op 2'!$A$30),"B","")</f>
        <v/>
      </c>
      <c r="T696" s="282" t="str">
        <f>IF(OR(Q696='Adicional - Op 2'!$A$31,Q696='Adicional - Op 2'!$A$32,Q696='Adicional - Op 2'!$A$33,Q696='Adicional - Op 2'!$A$34),"C","")</f>
        <v/>
      </c>
      <c r="U696" s="282" t="str">
        <f>IF(OR(Q696='Adicional - Op 2'!$A$35,Q696='Adicional - Op 2'!$A$36,Q696='Adicional - Op 2'!$A$37),"D","")</f>
        <v/>
      </c>
      <c r="V696" s="282" t="str">
        <f>IF(OR(Q696='Adicional - Op 2'!$A$38,Q696='Adicional - Op 2'!$A$39,Q696='Adicional - Op 2'!$A$40,Q696='Adicional - Op 2'!$A$41,Q696='Adicional - Op 2'!$A$42,Q696='Adicional - Op 2'!$A$43),"E","")</f>
        <v/>
      </c>
      <c r="W696" s="282" t="str">
        <f>IF(OR(Q696='Adicional - Op 2'!$A$44,Q696='Adicional - Op 2'!$A$45),"F","")</f>
        <v>F</v>
      </c>
      <c r="X696" s="295" t="str">
        <f t="shared" si="215"/>
        <v>F</v>
      </c>
      <c r="Y696" s="296" t="str">
        <f>IF(P696=X696, "OK", MAL)</f>
        <v>OK</v>
      </c>
      <c r="Z696" s="74">
        <v>3537</v>
      </c>
      <c r="AA696" s="12">
        <v>3868</v>
      </c>
      <c r="AB696" s="12">
        <v>2569</v>
      </c>
      <c r="AC696" s="12">
        <v>1516</v>
      </c>
      <c r="AD696" s="12">
        <v>2218</v>
      </c>
      <c r="AE696" s="13">
        <v>1500</v>
      </c>
      <c r="AF696" s="70" t="str">
        <f t="shared" si="216"/>
        <v>7</v>
      </c>
      <c r="AG696" s="61" t="str">
        <f t="shared" si="217"/>
        <v>7</v>
      </c>
      <c r="AH696" s="61" t="str">
        <f t="shared" si="218"/>
        <v>7</v>
      </c>
      <c r="AI696" s="61" t="str">
        <f t="shared" si="219"/>
        <v>7</v>
      </c>
      <c r="AJ696" s="61" t="str">
        <f t="shared" si="220"/>
        <v>7</v>
      </c>
      <c r="AK696" s="62" t="str">
        <f t="shared" si="221"/>
        <v>7</v>
      </c>
      <c r="AL696" s="77">
        <f t="shared" si="222"/>
        <v>-0.99566632784670372</v>
      </c>
      <c r="AM696" s="78">
        <f t="shared" si="223"/>
        <v>3.9665806118540607</v>
      </c>
      <c r="AN696" s="78">
        <f t="shared" si="224"/>
        <v>5.1215491071823607</v>
      </c>
      <c r="AO696" s="78">
        <f t="shared" si="225"/>
        <v>-3.7338139461597599</v>
      </c>
      <c r="AP696" s="79">
        <f t="shared" si="226"/>
        <v>3.9889105438612806</v>
      </c>
      <c r="AQ696" s="1" t="str">
        <f t="shared" si="227"/>
        <v>Pampeana7</v>
      </c>
      <c r="AR696" s="1" t="str">
        <f t="shared" si="228"/>
        <v>Santiago del Estero7</v>
      </c>
      <c r="AS696" s="1" t="str">
        <f t="shared" si="229"/>
        <v>Pequeñas</v>
      </c>
      <c r="AT696" s="1" t="str">
        <f t="shared" si="230"/>
        <v>Pampeana</v>
      </c>
      <c r="AU696" s="1" t="str">
        <f t="shared" si="231"/>
        <v>Pequeñas</v>
      </c>
    </row>
    <row r="697" spans="1:47" x14ac:dyDescent="0.25">
      <c r="A697" s="60" t="s">
        <v>839</v>
      </c>
      <c r="B697" s="9" t="s">
        <v>783</v>
      </c>
      <c r="C697" s="9" t="s">
        <v>767</v>
      </c>
      <c r="D697" s="3" t="str">
        <f>VLOOKUP(C697,Regiones!B$4:C$27,2)</f>
        <v>Pampeana</v>
      </c>
      <c r="E697" s="10"/>
      <c r="F697" s="10"/>
      <c r="G697" s="10"/>
      <c r="H697" s="10" t="s">
        <v>4</v>
      </c>
      <c r="I697" s="10" t="s">
        <v>203</v>
      </c>
      <c r="J697" s="10" t="s">
        <v>6</v>
      </c>
      <c r="K697" s="58"/>
      <c r="L697" s="11" t="s">
        <v>6</v>
      </c>
      <c r="M697" s="289">
        <v>10</v>
      </c>
      <c r="N697" s="281" t="str">
        <f t="shared" si="212"/>
        <v>F10</v>
      </c>
      <c r="O697" s="282" t="str">
        <f>VLOOKUP(N697,'Adicional - Op 1'!$A$3:$B$79,2)</f>
        <v>F</v>
      </c>
      <c r="P697" s="293" t="str">
        <f t="shared" si="213"/>
        <v>F</v>
      </c>
      <c r="Q697" s="294" t="str">
        <f t="shared" si="214"/>
        <v>F10</v>
      </c>
      <c r="R697" s="282" t="str">
        <f>IF(OR(Q697='Adicional - Op 2'!$A$6,Q697='Adicional - Op 2'!$A$7, Q697='Adicional - Op 2'!$A$8,Q697='Adicional - Op 2'!$A$9,Q697='Adicional - Op 2'!$A$10,Q697='Adicional - Op 2'!$A$11,Q697='Adicional - Op 2'!$A$12,Q697='Adicional - Op 2'!$A$13,Q697='Adicional - Op 2'!$A$14), "A", "")</f>
        <v/>
      </c>
      <c r="S697" s="282" t="str">
        <f>IF(OR(Q697='Adicional - Op 2'!$A$15,Q697='Adicional - Op 2'!$A$16,Q697='Adicional - Op 2'!$A$17,Q697='Adicional - Op 2'!$A$18,Q697='Adicional - Op 2'!$A$19,Q697='Adicional - Op 2'!$A$20,Q697='Adicional - Op 2'!$A$21,Q697='Adicional - Op 2'!$A$22,Q697='Adicional - Op 2'!$A$23,Q697='Adicional - Op 2'!$A$24,Q697='Adicional - Op 2'!$A$25,Q697='Adicional - Op 2'!$A$26,Q697='Adicional - Op 2'!$A$27,Q697='Adicional - Op 2'!$A$28,Q697='Adicional - Op 2'!$A$29,Q697='Adicional - Op 2'!$A$30),"B","")</f>
        <v/>
      </c>
      <c r="T697" s="282" t="str">
        <f>IF(OR(Q697='Adicional - Op 2'!$A$31,Q697='Adicional - Op 2'!$A$32,Q697='Adicional - Op 2'!$A$33,Q697='Adicional - Op 2'!$A$34),"C","")</f>
        <v/>
      </c>
      <c r="U697" s="282" t="str">
        <f>IF(OR(Q697='Adicional - Op 2'!$A$35,Q697='Adicional - Op 2'!$A$36,Q697='Adicional - Op 2'!$A$37),"D","")</f>
        <v/>
      </c>
      <c r="V697" s="282" t="str">
        <f>IF(OR(Q697='Adicional - Op 2'!$A$38,Q697='Adicional - Op 2'!$A$39,Q697='Adicional - Op 2'!$A$40,Q697='Adicional - Op 2'!$A$41,Q697='Adicional - Op 2'!$A$42,Q697='Adicional - Op 2'!$A$43),"E","")</f>
        <v/>
      </c>
      <c r="W697" s="282" t="str">
        <f>IF(OR(Q697='Adicional - Op 2'!$A$44,Q697='Adicional - Op 2'!$A$45),"F","")</f>
        <v>F</v>
      </c>
      <c r="X697" s="295" t="str">
        <f t="shared" si="215"/>
        <v>F</v>
      </c>
      <c r="Y697" s="296" t="str">
        <f>IF(P697=X697, "OK", MAL)</f>
        <v>OK</v>
      </c>
      <c r="Z697" s="74">
        <v>3534</v>
      </c>
      <c r="AA697" s="12">
        <v>3009</v>
      </c>
      <c r="AB697" s="12">
        <v>2310</v>
      </c>
      <c r="AC697" s="12">
        <v>1854</v>
      </c>
      <c r="AD697" s="12">
        <v>1740</v>
      </c>
      <c r="AE697" s="13">
        <v>1520</v>
      </c>
      <c r="AF697" s="70" t="str">
        <f t="shared" si="216"/>
        <v>7</v>
      </c>
      <c r="AG697" s="61" t="str">
        <f t="shared" si="217"/>
        <v>7</v>
      </c>
      <c r="AH697" s="61" t="str">
        <f t="shared" si="218"/>
        <v>7</v>
      </c>
      <c r="AI697" s="61" t="str">
        <f t="shared" si="219"/>
        <v>7</v>
      </c>
      <c r="AJ697" s="61" t="str">
        <f t="shared" si="220"/>
        <v>7</v>
      </c>
      <c r="AK697" s="62" t="str">
        <f t="shared" si="221"/>
        <v>7</v>
      </c>
      <c r="AL697" s="77">
        <f t="shared" si="222"/>
        <v>1.8151881008387833</v>
      </c>
      <c r="AM697" s="78">
        <f t="shared" si="223"/>
        <v>2.5447705960887022</v>
      </c>
      <c r="AN697" s="78">
        <f t="shared" si="224"/>
        <v>2.1042392067406421</v>
      </c>
      <c r="AO697" s="78">
        <f t="shared" si="225"/>
        <v>0.63662141367463299</v>
      </c>
      <c r="AP697" s="79">
        <f t="shared" si="226"/>
        <v>1.3609251992501874</v>
      </c>
      <c r="AQ697" s="1" t="str">
        <f t="shared" si="227"/>
        <v>Pampeana7</v>
      </c>
      <c r="AR697" s="1" t="str">
        <f t="shared" si="228"/>
        <v>Santa Fe7</v>
      </c>
      <c r="AS697" s="1" t="str">
        <f t="shared" si="229"/>
        <v>Pequeñas</v>
      </c>
      <c r="AT697" s="1" t="str">
        <f t="shared" si="230"/>
        <v>Pampeana</v>
      </c>
      <c r="AU697" s="1" t="str">
        <f t="shared" si="231"/>
        <v>Pequeñas</v>
      </c>
    </row>
    <row r="698" spans="1:47" x14ac:dyDescent="0.25">
      <c r="A698" s="60" t="s">
        <v>1346</v>
      </c>
      <c r="B698" s="9" t="s">
        <v>512</v>
      </c>
      <c r="C698" s="9" t="s">
        <v>506</v>
      </c>
      <c r="D698" s="3" t="str">
        <f>VLOOKUP(C698,Regiones!B$4:C$27,2)</f>
        <v>Noroeste</v>
      </c>
      <c r="E698" s="10"/>
      <c r="F698" s="10"/>
      <c r="G698" s="10"/>
      <c r="H698" s="10" t="s">
        <v>4</v>
      </c>
      <c r="I698" s="10" t="s">
        <v>203</v>
      </c>
      <c r="J698" s="10" t="s">
        <v>21</v>
      </c>
      <c r="K698" s="58"/>
      <c r="L698" s="11" t="s">
        <v>21</v>
      </c>
      <c r="M698" s="289">
        <v>10</v>
      </c>
      <c r="N698" s="281" t="str">
        <f t="shared" si="212"/>
        <v>C10</v>
      </c>
      <c r="O698" s="282" t="str">
        <f>VLOOKUP(N698,'Adicional - Op 1'!$A$3:$B$79,2)</f>
        <v>C</v>
      </c>
      <c r="P698" s="293" t="str">
        <f t="shared" si="213"/>
        <v>C</v>
      </c>
      <c r="Q698" s="294" t="str">
        <f t="shared" si="214"/>
        <v>C10</v>
      </c>
      <c r="R698" s="282" t="str">
        <f>IF(OR(Q698='Adicional - Op 2'!$A$6,Q698='Adicional - Op 2'!$A$7, Q698='Adicional - Op 2'!$A$8,Q698='Adicional - Op 2'!$A$9,Q698='Adicional - Op 2'!$A$10,Q698='Adicional - Op 2'!$A$11,Q698='Adicional - Op 2'!$A$12,Q698='Adicional - Op 2'!$A$13,Q698='Adicional - Op 2'!$A$14), "A", "")</f>
        <v/>
      </c>
      <c r="S698" s="282" t="str">
        <f>IF(OR(Q698='Adicional - Op 2'!$A$15,Q698='Adicional - Op 2'!$A$16,Q698='Adicional - Op 2'!$A$17,Q698='Adicional - Op 2'!$A$18,Q698='Adicional - Op 2'!$A$19,Q698='Adicional - Op 2'!$A$20,Q698='Adicional - Op 2'!$A$21,Q698='Adicional - Op 2'!$A$22,Q698='Adicional - Op 2'!$A$23,Q698='Adicional - Op 2'!$A$24,Q698='Adicional - Op 2'!$A$25,Q698='Adicional - Op 2'!$A$26,Q698='Adicional - Op 2'!$A$27,Q698='Adicional - Op 2'!$A$28,Q698='Adicional - Op 2'!$A$29,Q698='Adicional - Op 2'!$A$30),"B","")</f>
        <v/>
      </c>
      <c r="T698" s="282" t="str">
        <f>IF(OR(Q698='Adicional - Op 2'!$A$31,Q698='Adicional - Op 2'!$A$32,Q698='Adicional - Op 2'!$A$33,Q698='Adicional - Op 2'!$A$34),"C","")</f>
        <v>C</v>
      </c>
      <c r="U698" s="282" t="str">
        <f>IF(OR(Q698='Adicional - Op 2'!$A$35,Q698='Adicional - Op 2'!$A$36,Q698='Adicional - Op 2'!$A$37),"D","")</f>
        <v/>
      </c>
      <c r="V698" s="282" t="str">
        <f>IF(OR(Q698='Adicional - Op 2'!$A$38,Q698='Adicional - Op 2'!$A$39,Q698='Adicional - Op 2'!$A$40,Q698='Adicional - Op 2'!$A$41,Q698='Adicional - Op 2'!$A$42,Q698='Adicional - Op 2'!$A$43),"E","")</f>
        <v/>
      </c>
      <c r="W698" s="282" t="str">
        <f>IF(OR(Q698='Adicional - Op 2'!$A$44,Q698='Adicional - Op 2'!$A$45),"F","")</f>
        <v/>
      </c>
      <c r="X698" s="295" t="str">
        <f t="shared" si="215"/>
        <v>C</v>
      </c>
      <c r="Y698" s="296" t="str">
        <f>IF(P698=X698, "OK", MAL)</f>
        <v>OK</v>
      </c>
      <c r="Z698" s="74">
        <v>3530</v>
      </c>
      <c r="AA698" s="12">
        <v>3260</v>
      </c>
      <c r="AB698" s="12">
        <v>2618</v>
      </c>
      <c r="AC698" s="12">
        <v>2496</v>
      </c>
      <c r="AD698" s="12">
        <v>2500</v>
      </c>
      <c r="AE698" s="13">
        <v>2500</v>
      </c>
      <c r="AF698" s="70" t="str">
        <f t="shared" si="216"/>
        <v>7</v>
      </c>
      <c r="AG698" s="61" t="str">
        <f t="shared" si="217"/>
        <v>7</v>
      </c>
      <c r="AH698" s="61" t="str">
        <f t="shared" si="218"/>
        <v>7</v>
      </c>
      <c r="AI698" s="61" t="str">
        <f t="shared" si="219"/>
        <v>7</v>
      </c>
      <c r="AJ698" s="61" t="str">
        <f t="shared" si="220"/>
        <v>7</v>
      </c>
      <c r="AK698" s="62" t="str">
        <f t="shared" si="221"/>
        <v>7</v>
      </c>
      <c r="AL698" s="77">
        <f t="shared" si="222"/>
        <v>0.89402504263104954</v>
      </c>
      <c r="AM698" s="78">
        <f t="shared" si="223"/>
        <v>2.1066407503659175</v>
      </c>
      <c r="AN698" s="78">
        <f t="shared" si="224"/>
        <v>0.45292809643595167</v>
      </c>
      <c r="AO698" s="78">
        <f t="shared" si="225"/>
        <v>-1.601153168709693E-2</v>
      </c>
      <c r="AP698" s="79">
        <f t="shared" si="226"/>
        <v>4.6666001829093795E-14</v>
      </c>
      <c r="AQ698" s="1" t="str">
        <f t="shared" si="227"/>
        <v>Noroeste7</v>
      </c>
      <c r="AR698" s="1" t="str">
        <f t="shared" si="228"/>
        <v>Tucumán7</v>
      </c>
      <c r="AS698" s="1" t="str">
        <f t="shared" si="229"/>
        <v>Pequeñas</v>
      </c>
      <c r="AT698" s="1" t="str">
        <f t="shared" si="230"/>
        <v>Resto Extra Pampeana</v>
      </c>
      <c r="AU698" s="1" t="str">
        <f t="shared" si="231"/>
        <v>Pequeñas</v>
      </c>
    </row>
    <row r="699" spans="1:47" x14ac:dyDescent="0.25">
      <c r="A699" s="5" t="s">
        <v>595</v>
      </c>
      <c r="B699" s="6" t="s">
        <v>583</v>
      </c>
      <c r="C699" s="6" t="s">
        <v>582</v>
      </c>
      <c r="D699" s="3" t="str">
        <f>VLOOKUP(C699,Regiones!B$4:C$27,2)</f>
        <v>Cuyo</v>
      </c>
      <c r="E699" s="16"/>
      <c r="F699" s="16"/>
      <c r="G699" s="16"/>
      <c r="H699" s="16" t="s">
        <v>4</v>
      </c>
      <c r="I699" s="16" t="s">
        <v>203</v>
      </c>
      <c r="J699" s="16" t="s">
        <v>6</v>
      </c>
      <c r="K699" s="58"/>
      <c r="L699" s="4" t="s">
        <v>6</v>
      </c>
      <c r="M699" s="289">
        <v>10</v>
      </c>
      <c r="N699" s="281" t="str">
        <f t="shared" si="212"/>
        <v>F10</v>
      </c>
      <c r="O699" s="282" t="str">
        <f>VLOOKUP(N699,'Adicional - Op 1'!$A$3:$B$79,2)</f>
        <v>F</v>
      </c>
      <c r="P699" s="293" t="str">
        <f t="shared" si="213"/>
        <v>F</v>
      </c>
      <c r="Q699" s="294" t="str">
        <f t="shared" si="214"/>
        <v>F10</v>
      </c>
      <c r="R699" s="282" t="str">
        <f>IF(OR(Q699='Adicional - Op 2'!$A$6,Q699='Adicional - Op 2'!$A$7, Q699='Adicional - Op 2'!$A$8,Q699='Adicional - Op 2'!$A$9,Q699='Adicional - Op 2'!$A$10,Q699='Adicional - Op 2'!$A$11,Q699='Adicional - Op 2'!$A$12,Q699='Adicional - Op 2'!$A$13,Q699='Adicional - Op 2'!$A$14), "A", "")</f>
        <v/>
      </c>
      <c r="S699" s="282" t="str">
        <f>IF(OR(Q699='Adicional - Op 2'!$A$15,Q699='Adicional - Op 2'!$A$16,Q699='Adicional - Op 2'!$A$17,Q699='Adicional - Op 2'!$A$18,Q699='Adicional - Op 2'!$A$19,Q699='Adicional - Op 2'!$A$20,Q699='Adicional - Op 2'!$A$21,Q699='Adicional - Op 2'!$A$22,Q699='Adicional - Op 2'!$A$23,Q699='Adicional - Op 2'!$A$24,Q699='Adicional - Op 2'!$A$25,Q699='Adicional - Op 2'!$A$26,Q699='Adicional - Op 2'!$A$27,Q699='Adicional - Op 2'!$A$28,Q699='Adicional - Op 2'!$A$29,Q699='Adicional - Op 2'!$A$30),"B","")</f>
        <v/>
      </c>
      <c r="T699" s="282" t="str">
        <f>IF(OR(Q699='Adicional - Op 2'!$A$31,Q699='Adicional - Op 2'!$A$32,Q699='Adicional - Op 2'!$A$33,Q699='Adicional - Op 2'!$A$34),"C","")</f>
        <v/>
      </c>
      <c r="U699" s="282" t="str">
        <f>IF(OR(Q699='Adicional - Op 2'!$A$35,Q699='Adicional - Op 2'!$A$36,Q699='Adicional - Op 2'!$A$37),"D","")</f>
        <v/>
      </c>
      <c r="V699" s="282" t="str">
        <f>IF(OR(Q699='Adicional - Op 2'!$A$38,Q699='Adicional - Op 2'!$A$39,Q699='Adicional - Op 2'!$A$40,Q699='Adicional - Op 2'!$A$41,Q699='Adicional - Op 2'!$A$42,Q699='Adicional - Op 2'!$A$43),"E","")</f>
        <v/>
      </c>
      <c r="W699" s="282" t="str">
        <f>IF(OR(Q699='Adicional - Op 2'!$A$44,Q699='Adicional - Op 2'!$A$45),"F","")</f>
        <v>F</v>
      </c>
      <c r="X699" s="295" t="str">
        <f t="shared" si="215"/>
        <v>F</v>
      </c>
      <c r="Y699" s="296" t="str">
        <f>IF(P699=X699, "OK", MAL)</f>
        <v>OK</v>
      </c>
      <c r="Z699" s="73">
        <v>3529</v>
      </c>
      <c r="AA699" s="17">
        <v>3712</v>
      </c>
      <c r="AB699" s="17">
        <v>3915</v>
      </c>
      <c r="AC699" s="17">
        <v>2577</v>
      </c>
      <c r="AD699" s="17">
        <v>2350</v>
      </c>
      <c r="AE699" s="20">
        <v>2980</v>
      </c>
      <c r="AF699" s="70" t="str">
        <f t="shared" si="216"/>
        <v>7</v>
      </c>
      <c r="AG699" s="61" t="str">
        <f t="shared" si="217"/>
        <v>7</v>
      </c>
      <c r="AH699" s="61" t="str">
        <f t="shared" si="218"/>
        <v>7</v>
      </c>
      <c r="AI699" s="61" t="str">
        <f t="shared" si="219"/>
        <v>7</v>
      </c>
      <c r="AJ699" s="61" t="str">
        <f t="shared" si="220"/>
        <v>7</v>
      </c>
      <c r="AK699" s="62" t="str">
        <f t="shared" si="221"/>
        <v>7</v>
      </c>
      <c r="AL699" s="77">
        <f t="shared" si="222"/>
        <v>-0.56391040096927825</v>
      </c>
      <c r="AM699" s="78">
        <f t="shared" si="223"/>
        <v>-0.50484790149885928</v>
      </c>
      <c r="AN699" s="78">
        <f t="shared" si="224"/>
        <v>4.0395853115499678</v>
      </c>
      <c r="AO699" s="78">
        <f t="shared" si="225"/>
        <v>0.92637053048636875</v>
      </c>
      <c r="AP699" s="79">
        <f t="shared" si="226"/>
        <v>-2.3470966827450952</v>
      </c>
      <c r="AQ699" s="1" t="str">
        <f t="shared" si="227"/>
        <v>Cuyo7</v>
      </c>
      <c r="AR699" s="1" t="str">
        <f t="shared" si="228"/>
        <v>Mendoza7</v>
      </c>
      <c r="AS699" s="1" t="str">
        <f t="shared" si="229"/>
        <v>Pequeñas</v>
      </c>
      <c r="AT699" s="1" t="str">
        <f t="shared" si="230"/>
        <v>Resto Extra Pampeana</v>
      </c>
      <c r="AU699" s="1" t="str">
        <f t="shared" si="231"/>
        <v>Pequeñas</v>
      </c>
    </row>
    <row r="700" spans="1:47" x14ac:dyDescent="0.25">
      <c r="A700" s="60" t="s">
        <v>840</v>
      </c>
      <c r="B700" s="9" t="s">
        <v>772</v>
      </c>
      <c r="C700" s="9" t="s">
        <v>767</v>
      </c>
      <c r="D700" s="3" t="str">
        <f>VLOOKUP(C700,Regiones!B$4:C$27,2)</f>
        <v>Pampeana</v>
      </c>
      <c r="E700" s="10"/>
      <c r="F700" s="10"/>
      <c r="G700" s="10"/>
      <c r="H700" s="10" t="s">
        <v>4</v>
      </c>
      <c r="I700" s="10" t="s">
        <v>203</v>
      </c>
      <c r="J700" s="10" t="s">
        <v>6</v>
      </c>
      <c r="K700" s="58"/>
      <c r="L700" s="11" t="s">
        <v>6</v>
      </c>
      <c r="M700" s="289">
        <v>10</v>
      </c>
      <c r="N700" s="281" t="str">
        <f t="shared" si="212"/>
        <v>F10</v>
      </c>
      <c r="O700" s="282" t="str">
        <f>VLOOKUP(N700,'Adicional - Op 1'!$A$3:$B$79,2)</f>
        <v>F</v>
      </c>
      <c r="P700" s="293" t="str">
        <f t="shared" si="213"/>
        <v>F</v>
      </c>
      <c r="Q700" s="294" t="str">
        <f t="shared" si="214"/>
        <v>F10</v>
      </c>
      <c r="R700" s="282" t="str">
        <f>IF(OR(Q700='Adicional - Op 2'!$A$6,Q700='Adicional - Op 2'!$A$7, Q700='Adicional - Op 2'!$A$8,Q700='Adicional - Op 2'!$A$9,Q700='Adicional - Op 2'!$A$10,Q700='Adicional - Op 2'!$A$11,Q700='Adicional - Op 2'!$A$12,Q700='Adicional - Op 2'!$A$13,Q700='Adicional - Op 2'!$A$14), "A", "")</f>
        <v/>
      </c>
      <c r="S700" s="282" t="str">
        <f>IF(OR(Q700='Adicional - Op 2'!$A$15,Q700='Adicional - Op 2'!$A$16,Q700='Adicional - Op 2'!$A$17,Q700='Adicional - Op 2'!$A$18,Q700='Adicional - Op 2'!$A$19,Q700='Adicional - Op 2'!$A$20,Q700='Adicional - Op 2'!$A$21,Q700='Adicional - Op 2'!$A$22,Q700='Adicional - Op 2'!$A$23,Q700='Adicional - Op 2'!$A$24,Q700='Adicional - Op 2'!$A$25,Q700='Adicional - Op 2'!$A$26,Q700='Adicional - Op 2'!$A$27,Q700='Adicional - Op 2'!$A$28,Q700='Adicional - Op 2'!$A$29,Q700='Adicional - Op 2'!$A$30),"B","")</f>
        <v/>
      </c>
      <c r="T700" s="282" t="str">
        <f>IF(OR(Q700='Adicional - Op 2'!$A$31,Q700='Adicional - Op 2'!$A$32,Q700='Adicional - Op 2'!$A$33,Q700='Adicional - Op 2'!$A$34),"C","")</f>
        <v/>
      </c>
      <c r="U700" s="282" t="str">
        <f>IF(OR(Q700='Adicional - Op 2'!$A$35,Q700='Adicional - Op 2'!$A$36,Q700='Adicional - Op 2'!$A$37),"D","")</f>
        <v/>
      </c>
      <c r="V700" s="282" t="str">
        <f>IF(OR(Q700='Adicional - Op 2'!$A$38,Q700='Adicional - Op 2'!$A$39,Q700='Adicional - Op 2'!$A$40,Q700='Adicional - Op 2'!$A$41,Q700='Adicional - Op 2'!$A$42,Q700='Adicional - Op 2'!$A$43),"E","")</f>
        <v/>
      </c>
      <c r="W700" s="282" t="str">
        <f>IF(OR(Q700='Adicional - Op 2'!$A$44,Q700='Adicional - Op 2'!$A$45),"F","")</f>
        <v>F</v>
      </c>
      <c r="X700" s="295" t="str">
        <f t="shared" si="215"/>
        <v>F</v>
      </c>
      <c r="Y700" s="296" t="str">
        <f>IF(P700=X700, "OK", MAL)</f>
        <v>OK</v>
      </c>
      <c r="Z700" s="74">
        <v>3523</v>
      </c>
      <c r="AA700" s="12">
        <v>3395</v>
      </c>
      <c r="AB700" s="12">
        <v>3180</v>
      </c>
      <c r="AC700" s="12">
        <v>2712</v>
      </c>
      <c r="AD700" s="12">
        <v>2591</v>
      </c>
      <c r="AE700" s="13">
        <v>2582</v>
      </c>
      <c r="AF700" s="70" t="str">
        <f t="shared" si="216"/>
        <v>7</v>
      </c>
      <c r="AG700" s="61" t="str">
        <f t="shared" si="217"/>
        <v>7</v>
      </c>
      <c r="AH700" s="61" t="str">
        <f t="shared" si="218"/>
        <v>7</v>
      </c>
      <c r="AI700" s="61" t="str">
        <f t="shared" si="219"/>
        <v>7</v>
      </c>
      <c r="AJ700" s="61" t="str">
        <f t="shared" si="220"/>
        <v>7</v>
      </c>
      <c r="AK700" s="62" t="str">
        <f t="shared" si="221"/>
        <v>7</v>
      </c>
      <c r="AL700" s="77">
        <f t="shared" si="222"/>
        <v>0.41483051437666157</v>
      </c>
      <c r="AM700" s="78">
        <f t="shared" si="223"/>
        <v>0.62382522760050663</v>
      </c>
      <c r="AN700" s="78">
        <f t="shared" si="224"/>
        <v>1.5189472697786675</v>
      </c>
      <c r="AO700" s="78">
        <f t="shared" si="225"/>
        <v>0.45746788899009699</v>
      </c>
      <c r="AP700" s="79">
        <f t="shared" si="226"/>
        <v>3.4802146097437356E-2</v>
      </c>
      <c r="AQ700" s="1" t="str">
        <f t="shared" si="227"/>
        <v>Pampeana7</v>
      </c>
      <c r="AR700" s="1" t="str">
        <f t="shared" si="228"/>
        <v>Santa Fe7</v>
      </c>
      <c r="AS700" s="1" t="str">
        <f t="shared" si="229"/>
        <v>Pequeñas</v>
      </c>
      <c r="AT700" s="1" t="str">
        <f t="shared" si="230"/>
        <v>Pampeana</v>
      </c>
      <c r="AU700" s="1" t="str">
        <f t="shared" si="231"/>
        <v>Pequeñas</v>
      </c>
    </row>
    <row r="701" spans="1:47" x14ac:dyDescent="0.25">
      <c r="A701" s="60" t="s">
        <v>629</v>
      </c>
      <c r="B701" s="9" t="s">
        <v>246</v>
      </c>
      <c r="C701" s="9" t="s">
        <v>604</v>
      </c>
      <c r="D701" s="3" t="str">
        <f>VLOOKUP(C701,Regiones!B$4:C$27,2)</f>
        <v>Noreste</v>
      </c>
      <c r="E701" s="10"/>
      <c r="F701" s="10"/>
      <c r="G701" s="10"/>
      <c r="H701" s="10"/>
      <c r="J701" s="10" t="s">
        <v>6</v>
      </c>
      <c r="K701" s="10">
        <v>10</v>
      </c>
      <c r="L701" s="11" t="s">
        <v>6</v>
      </c>
      <c r="M701" s="289">
        <v>10</v>
      </c>
      <c r="N701" s="281" t="str">
        <f t="shared" si="212"/>
        <v>F10</v>
      </c>
      <c r="O701" s="282" t="str">
        <f>VLOOKUP(N701,'Adicional - Op 1'!$A$3:$B$79,2)</f>
        <v>F</v>
      </c>
      <c r="P701" s="293" t="str">
        <f t="shared" si="213"/>
        <v>F</v>
      </c>
      <c r="Q701" s="294" t="str">
        <f t="shared" si="214"/>
        <v>F10</v>
      </c>
      <c r="R701" s="282" t="str">
        <f>IF(OR(Q701='Adicional - Op 2'!$A$6,Q701='Adicional - Op 2'!$A$7, Q701='Adicional - Op 2'!$A$8,Q701='Adicional - Op 2'!$A$9,Q701='Adicional - Op 2'!$A$10,Q701='Adicional - Op 2'!$A$11,Q701='Adicional - Op 2'!$A$12,Q701='Adicional - Op 2'!$A$13,Q701='Adicional - Op 2'!$A$14), "A", "")</f>
        <v/>
      </c>
      <c r="S701" s="282" t="str">
        <f>IF(OR(Q701='Adicional - Op 2'!$A$15,Q701='Adicional - Op 2'!$A$16,Q701='Adicional - Op 2'!$A$17,Q701='Adicional - Op 2'!$A$18,Q701='Adicional - Op 2'!$A$19,Q701='Adicional - Op 2'!$A$20,Q701='Adicional - Op 2'!$A$21,Q701='Adicional - Op 2'!$A$22,Q701='Adicional - Op 2'!$A$23,Q701='Adicional - Op 2'!$A$24,Q701='Adicional - Op 2'!$A$25,Q701='Adicional - Op 2'!$A$26,Q701='Adicional - Op 2'!$A$27,Q701='Adicional - Op 2'!$A$28,Q701='Adicional - Op 2'!$A$29,Q701='Adicional - Op 2'!$A$30),"B","")</f>
        <v/>
      </c>
      <c r="T701" s="282" t="str">
        <f>IF(OR(Q701='Adicional - Op 2'!$A$31,Q701='Adicional - Op 2'!$A$32,Q701='Adicional - Op 2'!$A$33,Q701='Adicional - Op 2'!$A$34),"C","")</f>
        <v/>
      </c>
      <c r="U701" s="282" t="str">
        <f>IF(OR(Q701='Adicional - Op 2'!$A$35,Q701='Adicional - Op 2'!$A$36,Q701='Adicional - Op 2'!$A$37),"D","")</f>
        <v/>
      </c>
      <c r="V701" s="282" t="str">
        <f>IF(OR(Q701='Adicional - Op 2'!$A$38,Q701='Adicional - Op 2'!$A$39,Q701='Adicional - Op 2'!$A$40,Q701='Adicional - Op 2'!$A$41,Q701='Adicional - Op 2'!$A$42,Q701='Adicional - Op 2'!$A$43),"E","")</f>
        <v/>
      </c>
      <c r="W701" s="282" t="str">
        <f>IF(OR(Q701='Adicional - Op 2'!$A$44,Q701='Adicional - Op 2'!$A$45),"F","")</f>
        <v>F</v>
      </c>
      <c r="X701" s="295" t="str">
        <f t="shared" si="215"/>
        <v>F</v>
      </c>
      <c r="Y701" s="296" t="str">
        <f>IF(P701=X701, "OK", MAL)</f>
        <v>OK</v>
      </c>
      <c r="Z701" s="74">
        <v>3495</v>
      </c>
      <c r="AA701" s="12">
        <v>3335</v>
      </c>
      <c r="AB701" s="12">
        <v>2336</v>
      </c>
      <c r="AC701" s="12">
        <v>1258</v>
      </c>
      <c r="AD701" s="12">
        <v>469</v>
      </c>
      <c r="AE701" s="13">
        <v>701</v>
      </c>
      <c r="AF701" s="70" t="str">
        <f t="shared" si="216"/>
        <v>7</v>
      </c>
      <c r="AG701" s="61" t="str">
        <f t="shared" si="217"/>
        <v>7</v>
      </c>
      <c r="AH701" s="61" t="str">
        <f t="shared" si="218"/>
        <v>7</v>
      </c>
      <c r="AI701" s="61" t="str">
        <f t="shared" si="219"/>
        <v>7</v>
      </c>
      <c r="AJ701" s="61" t="str">
        <f t="shared" si="220"/>
        <v>7</v>
      </c>
      <c r="AK701" s="62" t="str">
        <f t="shared" si="221"/>
        <v>7</v>
      </c>
      <c r="AL701" s="77">
        <f t="shared" si="222"/>
        <v>0.52554503103368189</v>
      </c>
      <c r="AM701" s="78">
        <f t="shared" si="223"/>
        <v>3.4422608026730988</v>
      </c>
      <c r="AN701" s="78">
        <f t="shared" si="224"/>
        <v>6.0361147788130358</v>
      </c>
      <c r="AO701" s="78">
        <f t="shared" si="225"/>
        <v>10.369933235519794</v>
      </c>
      <c r="AP701" s="79">
        <f t="shared" si="226"/>
        <v>-3.9393585187304194</v>
      </c>
      <c r="AQ701" s="1" t="str">
        <f t="shared" si="227"/>
        <v>Noreste7</v>
      </c>
      <c r="AR701" s="1" t="str">
        <f t="shared" si="228"/>
        <v>Misiones7</v>
      </c>
      <c r="AS701" s="1" t="str">
        <f t="shared" si="229"/>
        <v>Pequeñas</v>
      </c>
      <c r="AT701" s="1" t="str">
        <f t="shared" si="230"/>
        <v>Resto Extra Pampeana</v>
      </c>
      <c r="AU701" s="1" t="str">
        <f t="shared" si="231"/>
        <v>Pequeñas</v>
      </c>
    </row>
    <row r="702" spans="1:47" x14ac:dyDescent="0.25">
      <c r="A702" s="5" t="s">
        <v>1260</v>
      </c>
      <c r="B702" s="6" t="s">
        <v>574</v>
      </c>
      <c r="C702" s="6" t="s">
        <v>563</v>
      </c>
      <c r="D702" s="3" t="str">
        <f>VLOOKUP(C702,Regiones!B$4:C$27,2)</f>
        <v>Centro</v>
      </c>
      <c r="E702" s="16"/>
      <c r="F702" s="16"/>
      <c r="G702" s="16"/>
      <c r="H702" s="16" t="s">
        <v>4</v>
      </c>
      <c r="I702" s="16" t="s">
        <v>203</v>
      </c>
      <c r="J702" s="16" t="s">
        <v>21</v>
      </c>
      <c r="K702" s="58"/>
      <c r="L702" s="4" t="s">
        <v>21</v>
      </c>
      <c r="M702" s="289">
        <v>10</v>
      </c>
      <c r="N702" s="281" t="str">
        <f t="shared" si="212"/>
        <v>C10</v>
      </c>
      <c r="O702" s="282" t="str">
        <f>VLOOKUP(N702,'Adicional - Op 1'!$A$3:$B$79,2)</f>
        <v>C</v>
      </c>
      <c r="P702" s="293" t="str">
        <f t="shared" si="213"/>
        <v>C</v>
      </c>
      <c r="Q702" s="294" t="str">
        <f t="shared" si="214"/>
        <v>C10</v>
      </c>
      <c r="R702" s="282" t="str">
        <f>IF(OR(Q702='Adicional - Op 2'!$A$6,Q702='Adicional - Op 2'!$A$7, Q702='Adicional - Op 2'!$A$8,Q702='Adicional - Op 2'!$A$9,Q702='Adicional - Op 2'!$A$10,Q702='Adicional - Op 2'!$A$11,Q702='Adicional - Op 2'!$A$12,Q702='Adicional - Op 2'!$A$13,Q702='Adicional - Op 2'!$A$14), "A", "")</f>
        <v/>
      </c>
      <c r="S702" s="282" t="str">
        <f>IF(OR(Q702='Adicional - Op 2'!$A$15,Q702='Adicional - Op 2'!$A$16,Q702='Adicional - Op 2'!$A$17,Q702='Adicional - Op 2'!$A$18,Q702='Adicional - Op 2'!$A$19,Q702='Adicional - Op 2'!$A$20,Q702='Adicional - Op 2'!$A$21,Q702='Adicional - Op 2'!$A$22,Q702='Adicional - Op 2'!$A$23,Q702='Adicional - Op 2'!$A$24,Q702='Adicional - Op 2'!$A$25,Q702='Adicional - Op 2'!$A$26,Q702='Adicional - Op 2'!$A$27,Q702='Adicional - Op 2'!$A$28,Q702='Adicional - Op 2'!$A$29,Q702='Adicional - Op 2'!$A$30),"B","")</f>
        <v/>
      </c>
      <c r="T702" s="282" t="str">
        <f>IF(OR(Q702='Adicional - Op 2'!$A$31,Q702='Adicional - Op 2'!$A$32,Q702='Adicional - Op 2'!$A$33,Q702='Adicional - Op 2'!$A$34),"C","")</f>
        <v>C</v>
      </c>
      <c r="U702" s="282" t="str">
        <f>IF(OR(Q702='Adicional - Op 2'!$A$35,Q702='Adicional - Op 2'!$A$36,Q702='Adicional - Op 2'!$A$37),"D","")</f>
        <v/>
      </c>
      <c r="V702" s="282" t="str">
        <f>IF(OR(Q702='Adicional - Op 2'!$A$38,Q702='Adicional - Op 2'!$A$39,Q702='Adicional - Op 2'!$A$40,Q702='Adicional - Op 2'!$A$41,Q702='Adicional - Op 2'!$A$42,Q702='Adicional - Op 2'!$A$43),"E","")</f>
        <v/>
      </c>
      <c r="W702" s="282" t="str">
        <f>IF(OR(Q702='Adicional - Op 2'!$A$44,Q702='Adicional - Op 2'!$A$45),"F","")</f>
        <v/>
      </c>
      <c r="X702" s="295" t="str">
        <f t="shared" si="215"/>
        <v>C</v>
      </c>
      <c r="Y702" s="296" t="str">
        <f>IF(P702=X702, "OK", MAL)</f>
        <v>OK</v>
      </c>
      <c r="Z702" s="73">
        <v>3494</v>
      </c>
      <c r="AA702" s="17">
        <v>3355</v>
      </c>
      <c r="AB702" s="17">
        <v>2709</v>
      </c>
      <c r="AC702" s="17">
        <v>1985</v>
      </c>
      <c r="AD702" s="17">
        <v>1824</v>
      </c>
      <c r="AE702" s="20">
        <v>1967</v>
      </c>
      <c r="AF702" s="70" t="str">
        <f t="shared" si="216"/>
        <v>7</v>
      </c>
      <c r="AG702" s="61" t="str">
        <f t="shared" si="217"/>
        <v>7</v>
      </c>
      <c r="AH702" s="61" t="str">
        <f t="shared" si="218"/>
        <v>7</v>
      </c>
      <c r="AI702" s="61" t="str">
        <f t="shared" si="219"/>
        <v>7</v>
      </c>
      <c r="AJ702" s="61" t="str">
        <f t="shared" si="220"/>
        <v>7</v>
      </c>
      <c r="AK702" s="62" t="str">
        <f t="shared" si="221"/>
        <v>7</v>
      </c>
      <c r="AL702" s="77">
        <f t="shared" si="222"/>
        <v>0.45512025068995754</v>
      </c>
      <c r="AM702" s="78">
        <f t="shared" si="223"/>
        <v>2.0538120940808002</v>
      </c>
      <c r="AN702" s="78">
        <f t="shared" si="224"/>
        <v>2.9884882211989052</v>
      </c>
      <c r="AO702" s="78">
        <f t="shared" si="225"/>
        <v>0.84945781537572851</v>
      </c>
      <c r="AP702" s="79">
        <f t="shared" si="226"/>
        <v>-0.75193519283556531</v>
      </c>
      <c r="AQ702" s="1" t="str">
        <f t="shared" si="227"/>
        <v>Centro7</v>
      </c>
      <c r="AR702" s="1" t="str">
        <f t="shared" si="228"/>
        <v>La Rioja7</v>
      </c>
      <c r="AS702" s="1" t="str">
        <f t="shared" si="229"/>
        <v>Pequeñas</v>
      </c>
      <c r="AT702" s="1" t="str">
        <f t="shared" si="230"/>
        <v>Resto Extra Pampeana</v>
      </c>
      <c r="AU702" s="1" t="str">
        <f t="shared" si="231"/>
        <v>Pequeñas</v>
      </c>
    </row>
    <row r="703" spans="1:47" x14ac:dyDescent="0.25">
      <c r="A703" s="5" t="s">
        <v>1338</v>
      </c>
      <c r="B703" s="6" t="s">
        <v>57</v>
      </c>
      <c r="C703" s="6" t="s">
        <v>723</v>
      </c>
      <c r="D703" s="3" t="str">
        <f>VLOOKUP(C703,Regiones!B$4:C$27,2)</f>
        <v>Cuyo</v>
      </c>
      <c r="E703" s="16"/>
      <c r="F703" s="16"/>
      <c r="G703" s="16"/>
      <c r="H703" s="16" t="s">
        <v>4</v>
      </c>
      <c r="I703" s="16" t="s">
        <v>203</v>
      </c>
      <c r="J703" s="16" t="s">
        <v>21</v>
      </c>
      <c r="K703" s="58"/>
      <c r="L703" s="4" t="s">
        <v>21</v>
      </c>
      <c r="M703" s="289">
        <v>10</v>
      </c>
      <c r="N703" s="281" t="str">
        <f t="shared" si="212"/>
        <v>C10</v>
      </c>
      <c r="O703" s="282" t="str">
        <f>VLOOKUP(N703,'Adicional - Op 1'!$A$3:$B$79,2)</f>
        <v>C</v>
      </c>
      <c r="P703" s="293" t="str">
        <f t="shared" si="213"/>
        <v>C</v>
      </c>
      <c r="Q703" s="294" t="str">
        <f t="shared" si="214"/>
        <v>C10</v>
      </c>
      <c r="R703" s="282" t="str">
        <f>IF(OR(Q703='Adicional - Op 2'!$A$6,Q703='Adicional - Op 2'!$A$7, Q703='Adicional - Op 2'!$A$8,Q703='Adicional - Op 2'!$A$9,Q703='Adicional - Op 2'!$A$10,Q703='Adicional - Op 2'!$A$11,Q703='Adicional - Op 2'!$A$12,Q703='Adicional - Op 2'!$A$13,Q703='Adicional - Op 2'!$A$14), "A", "")</f>
        <v/>
      </c>
      <c r="S703" s="282" t="str">
        <f>IF(OR(Q703='Adicional - Op 2'!$A$15,Q703='Adicional - Op 2'!$A$16,Q703='Adicional - Op 2'!$A$17,Q703='Adicional - Op 2'!$A$18,Q703='Adicional - Op 2'!$A$19,Q703='Adicional - Op 2'!$A$20,Q703='Adicional - Op 2'!$A$21,Q703='Adicional - Op 2'!$A$22,Q703='Adicional - Op 2'!$A$23,Q703='Adicional - Op 2'!$A$24,Q703='Adicional - Op 2'!$A$25,Q703='Adicional - Op 2'!$A$26,Q703='Adicional - Op 2'!$A$27,Q703='Adicional - Op 2'!$A$28,Q703='Adicional - Op 2'!$A$29,Q703='Adicional - Op 2'!$A$30),"B","")</f>
        <v/>
      </c>
      <c r="T703" s="282" t="str">
        <f>IF(OR(Q703='Adicional - Op 2'!$A$31,Q703='Adicional - Op 2'!$A$32,Q703='Adicional - Op 2'!$A$33,Q703='Adicional - Op 2'!$A$34),"C","")</f>
        <v>C</v>
      </c>
      <c r="U703" s="282" t="str">
        <f>IF(OR(Q703='Adicional - Op 2'!$A$35,Q703='Adicional - Op 2'!$A$36,Q703='Adicional - Op 2'!$A$37),"D","")</f>
        <v/>
      </c>
      <c r="V703" s="282" t="str">
        <f>IF(OR(Q703='Adicional - Op 2'!$A$38,Q703='Adicional - Op 2'!$A$39,Q703='Adicional - Op 2'!$A$40,Q703='Adicional - Op 2'!$A$41,Q703='Adicional - Op 2'!$A$42,Q703='Adicional - Op 2'!$A$43),"E","")</f>
        <v/>
      </c>
      <c r="W703" s="282" t="str">
        <f>IF(OR(Q703='Adicional - Op 2'!$A$44,Q703='Adicional - Op 2'!$A$45),"F","")</f>
        <v/>
      </c>
      <c r="X703" s="295" t="str">
        <f t="shared" si="215"/>
        <v>C</v>
      </c>
      <c r="Y703" s="296" t="str">
        <f>IF(P703=X703, "OK", MAL)</f>
        <v>OK</v>
      </c>
      <c r="Z703" s="73">
        <v>3484</v>
      </c>
      <c r="AA703" s="17">
        <v>3107</v>
      </c>
      <c r="AB703" s="12">
        <v>2416</v>
      </c>
      <c r="AC703" s="12">
        <v>1218</v>
      </c>
      <c r="AD703" s="12">
        <v>269</v>
      </c>
      <c r="AE703" s="13">
        <v>776</v>
      </c>
      <c r="AF703" s="70" t="str">
        <f t="shared" si="216"/>
        <v>7</v>
      </c>
      <c r="AG703" s="61" t="str">
        <f t="shared" si="217"/>
        <v>7</v>
      </c>
      <c r="AH703" s="61" t="str">
        <f t="shared" si="218"/>
        <v>7</v>
      </c>
      <c r="AI703" s="61" t="str">
        <f t="shared" si="219"/>
        <v>7</v>
      </c>
      <c r="AJ703" s="61" t="str">
        <f t="shared" si="220"/>
        <v>7</v>
      </c>
      <c r="AK703" s="62" t="str">
        <f t="shared" si="221"/>
        <v>7</v>
      </c>
      <c r="AL703" s="77">
        <f t="shared" si="222"/>
        <v>1.2892629357925034</v>
      </c>
      <c r="AM703" s="78">
        <f t="shared" si="223"/>
        <v>2.4199221476973491</v>
      </c>
      <c r="AN703" s="78">
        <f t="shared" si="224"/>
        <v>6.7007764384130546</v>
      </c>
      <c r="AO703" s="78">
        <f t="shared" si="225"/>
        <v>16.302620655806003</v>
      </c>
      <c r="AP703" s="79">
        <f t="shared" si="226"/>
        <v>-10.052508531667289</v>
      </c>
      <c r="AQ703" s="1" t="str">
        <f t="shared" si="227"/>
        <v>Cuyo7</v>
      </c>
      <c r="AR703" s="1" t="str">
        <f t="shared" si="228"/>
        <v>San Juan7</v>
      </c>
      <c r="AS703" s="1" t="str">
        <f t="shared" si="229"/>
        <v>Pequeñas</v>
      </c>
      <c r="AT703" s="1" t="str">
        <f t="shared" si="230"/>
        <v>Resto Extra Pampeana</v>
      </c>
      <c r="AU703" s="1" t="str">
        <f t="shared" si="231"/>
        <v>Pequeñas</v>
      </c>
    </row>
    <row r="704" spans="1:47" x14ac:dyDescent="0.25">
      <c r="A704" s="60" t="s">
        <v>249</v>
      </c>
      <c r="B704" s="9" t="s">
        <v>248</v>
      </c>
      <c r="C704" s="9" t="s">
        <v>199</v>
      </c>
      <c r="D704" s="3" t="str">
        <f>VLOOKUP(C704,Regiones!B$4:C$27,2)</f>
        <v>Noreste</v>
      </c>
      <c r="E704" s="10"/>
      <c r="F704" s="10"/>
      <c r="G704" s="10"/>
      <c r="H704" s="10" t="s">
        <v>20</v>
      </c>
      <c r="I704" s="10" t="s">
        <v>203</v>
      </c>
      <c r="K704" s="10" t="s">
        <v>4</v>
      </c>
      <c r="L704" s="11" t="s">
        <v>6</v>
      </c>
      <c r="M704" s="289">
        <v>10</v>
      </c>
      <c r="N704" s="281" t="str">
        <f t="shared" si="212"/>
        <v>F10</v>
      </c>
      <c r="O704" s="282" t="str">
        <f>VLOOKUP(N704,'Adicional - Op 1'!$A$3:$B$79,2)</f>
        <v>F</v>
      </c>
      <c r="P704" s="293" t="str">
        <f t="shared" si="213"/>
        <v>F</v>
      </c>
      <c r="Q704" s="294" t="str">
        <f t="shared" si="214"/>
        <v>F10</v>
      </c>
      <c r="R704" s="282" t="str">
        <f>IF(OR(Q704='Adicional - Op 2'!$A$6,Q704='Adicional - Op 2'!$A$7, Q704='Adicional - Op 2'!$A$8,Q704='Adicional - Op 2'!$A$9,Q704='Adicional - Op 2'!$A$10,Q704='Adicional - Op 2'!$A$11,Q704='Adicional - Op 2'!$A$12,Q704='Adicional - Op 2'!$A$13,Q704='Adicional - Op 2'!$A$14), "A", "")</f>
        <v/>
      </c>
      <c r="S704" s="282" t="str">
        <f>IF(OR(Q704='Adicional - Op 2'!$A$15,Q704='Adicional - Op 2'!$A$16,Q704='Adicional - Op 2'!$A$17,Q704='Adicional - Op 2'!$A$18,Q704='Adicional - Op 2'!$A$19,Q704='Adicional - Op 2'!$A$20,Q704='Adicional - Op 2'!$A$21,Q704='Adicional - Op 2'!$A$22,Q704='Adicional - Op 2'!$A$23,Q704='Adicional - Op 2'!$A$24,Q704='Adicional - Op 2'!$A$25,Q704='Adicional - Op 2'!$A$26,Q704='Adicional - Op 2'!$A$27,Q704='Adicional - Op 2'!$A$28,Q704='Adicional - Op 2'!$A$29,Q704='Adicional - Op 2'!$A$30),"B","")</f>
        <v/>
      </c>
      <c r="T704" s="282" t="str">
        <f>IF(OR(Q704='Adicional - Op 2'!$A$31,Q704='Adicional - Op 2'!$A$32,Q704='Adicional - Op 2'!$A$33,Q704='Adicional - Op 2'!$A$34),"C","")</f>
        <v/>
      </c>
      <c r="U704" s="282" t="str">
        <f>IF(OR(Q704='Adicional - Op 2'!$A$35,Q704='Adicional - Op 2'!$A$36,Q704='Adicional - Op 2'!$A$37),"D","")</f>
        <v/>
      </c>
      <c r="V704" s="282" t="str">
        <f>IF(OR(Q704='Adicional - Op 2'!$A$38,Q704='Adicional - Op 2'!$A$39,Q704='Adicional - Op 2'!$A$40,Q704='Adicional - Op 2'!$A$41,Q704='Adicional - Op 2'!$A$42,Q704='Adicional - Op 2'!$A$43),"E","")</f>
        <v/>
      </c>
      <c r="W704" s="282" t="str">
        <f>IF(OR(Q704='Adicional - Op 2'!$A$44,Q704='Adicional - Op 2'!$A$45),"F","")</f>
        <v>F</v>
      </c>
      <c r="X704" s="295" t="str">
        <f t="shared" si="215"/>
        <v>F</v>
      </c>
      <c r="Y704" s="296" t="str">
        <f>IF(P704=X704, "OK", MAL)</f>
        <v>OK</v>
      </c>
      <c r="Z704" s="74">
        <v>3471</v>
      </c>
      <c r="AA704" s="12">
        <v>3085</v>
      </c>
      <c r="AB704" s="12">
        <v>1714</v>
      </c>
      <c r="AC704" s="12">
        <v>1408</v>
      </c>
      <c r="AD704" s="12">
        <v>1047</v>
      </c>
      <c r="AE704" s="13">
        <v>1338</v>
      </c>
      <c r="AF704" s="70" t="str">
        <f t="shared" si="216"/>
        <v>7</v>
      </c>
      <c r="AG704" s="61" t="str">
        <f t="shared" si="217"/>
        <v>7</v>
      </c>
      <c r="AH704" s="61" t="str">
        <f t="shared" si="218"/>
        <v>7</v>
      </c>
      <c r="AI704" s="61" t="str">
        <f t="shared" si="219"/>
        <v>7</v>
      </c>
      <c r="AJ704" s="61" t="str">
        <f t="shared" si="220"/>
        <v>7</v>
      </c>
      <c r="AK704" s="62" t="str">
        <f t="shared" si="221"/>
        <v>7</v>
      </c>
      <c r="AL704" s="77">
        <f t="shared" si="222"/>
        <v>1.327425255294002</v>
      </c>
      <c r="AM704" s="78">
        <f t="shared" si="223"/>
        <v>5.7457132833630844</v>
      </c>
      <c r="AN704" s="78">
        <f t="shared" si="224"/>
        <v>1.879755539417725</v>
      </c>
      <c r="AO704" s="78">
        <f t="shared" si="225"/>
        <v>3.0067292451859586</v>
      </c>
      <c r="AP704" s="79">
        <f t="shared" si="226"/>
        <v>-2.4226415896064597</v>
      </c>
      <c r="AQ704" s="1" t="str">
        <f t="shared" si="227"/>
        <v>Noreste7</v>
      </c>
      <c r="AR704" s="1" t="str">
        <f t="shared" si="228"/>
        <v>Chaco7</v>
      </c>
      <c r="AS704" s="1" t="str">
        <f t="shared" si="229"/>
        <v>Pequeñas</v>
      </c>
      <c r="AT704" s="1" t="str">
        <f t="shared" si="230"/>
        <v>Resto Extra Pampeana</v>
      </c>
      <c r="AU704" s="1" t="str">
        <f t="shared" si="231"/>
        <v>Pequeñas</v>
      </c>
    </row>
    <row r="705" spans="1:47" x14ac:dyDescent="0.25">
      <c r="A705" s="60" t="s">
        <v>679</v>
      </c>
      <c r="B705" s="9" t="s">
        <v>680</v>
      </c>
      <c r="C705" s="9" t="s">
        <v>662</v>
      </c>
      <c r="D705" s="3" t="str">
        <f>VLOOKUP(C705,Regiones!B$4:C$27,2)</f>
        <v>Comahue</v>
      </c>
      <c r="E705" s="10"/>
      <c r="F705" s="10"/>
      <c r="G705" s="44"/>
      <c r="H705" s="10" t="s">
        <v>20</v>
      </c>
      <c r="I705" s="10" t="s">
        <v>203</v>
      </c>
      <c r="K705" s="10" t="s">
        <v>4</v>
      </c>
      <c r="L705" s="11" t="s">
        <v>3</v>
      </c>
      <c r="M705" s="289">
        <v>10</v>
      </c>
      <c r="N705" s="281" t="str">
        <f t="shared" si="212"/>
        <v>E10</v>
      </c>
      <c r="O705" s="282" t="str">
        <f>VLOOKUP(N705,'Adicional - Op 1'!$A$3:$B$79,2)</f>
        <v>E</v>
      </c>
      <c r="P705" s="293" t="str">
        <f t="shared" si="213"/>
        <v>E</v>
      </c>
      <c r="Q705" s="294" t="str">
        <f t="shared" si="214"/>
        <v>E10</v>
      </c>
      <c r="R705" s="282" t="str">
        <f>IF(OR(Q705='Adicional - Op 2'!$A$6,Q705='Adicional - Op 2'!$A$7, Q705='Adicional - Op 2'!$A$8,Q705='Adicional - Op 2'!$A$9,Q705='Adicional - Op 2'!$A$10,Q705='Adicional - Op 2'!$A$11,Q705='Adicional - Op 2'!$A$12,Q705='Adicional - Op 2'!$A$13,Q705='Adicional - Op 2'!$A$14), "A", "")</f>
        <v/>
      </c>
      <c r="S705" s="282" t="str">
        <f>IF(OR(Q705='Adicional - Op 2'!$A$15,Q705='Adicional - Op 2'!$A$16,Q705='Adicional - Op 2'!$A$17,Q705='Adicional - Op 2'!$A$18,Q705='Adicional - Op 2'!$A$19,Q705='Adicional - Op 2'!$A$20,Q705='Adicional - Op 2'!$A$21,Q705='Adicional - Op 2'!$A$22,Q705='Adicional - Op 2'!$A$23,Q705='Adicional - Op 2'!$A$24,Q705='Adicional - Op 2'!$A$25,Q705='Adicional - Op 2'!$A$26,Q705='Adicional - Op 2'!$A$27,Q705='Adicional - Op 2'!$A$28,Q705='Adicional - Op 2'!$A$29,Q705='Adicional - Op 2'!$A$30),"B","")</f>
        <v/>
      </c>
      <c r="T705" s="282" t="str">
        <f>IF(OR(Q705='Adicional - Op 2'!$A$31,Q705='Adicional - Op 2'!$A$32,Q705='Adicional - Op 2'!$A$33,Q705='Adicional - Op 2'!$A$34),"C","")</f>
        <v/>
      </c>
      <c r="U705" s="282" t="str">
        <f>IF(OR(Q705='Adicional - Op 2'!$A$35,Q705='Adicional - Op 2'!$A$36,Q705='Adicional - Op 2'!$A$37),"D","")</f>
        <v/>
      </c>
      <c r="V705" s="282" t="str">
        <f>IF(OR(Q705='Adicional - Op 2'!$A$38,Q705='Adicional - Op 2'!$A$39,Q705='Adicional - Op 2'!$A$40,Q705='Adicional - Op 2'!$A$41,Q705='Adicional - Op 2'!$A$42,Q705='Adicional - Op 2'!$A$43),"E","")</f>
        <v>E</v>
      </c>
      <c r="W705" s="282" t="str">
        <f>IF(OR(Q705='Adicional - Op 2'!$A$44,Q705='Adicional - Op 2'!$A$45),"F","")</f>
        <v/>
      </c>
      <c r="X705" s="295" t="str">
        <f t="shared" si="215"/>
        <v>E</v>
      </c>
      <c r="Y705" s="296" t="str">
        <f>IF(P705=X705, "OK", MAL)</f>
        <v>OK</v>
      </c>
      <c r="Z705" s="74">
        <v>3469</v>
      </c>
      <c r="AA705" s="12">
        <v>2043</v>
      </c>
      <c r="AB705" s="12">
        <v>849</v>
      </c>
      <c r="AC705" s="12" t="s">
        <v>4</v>
      </c>
      <c r="AD705" s="12" t="s">
        <v>4</v>
      </c>
      <c r="AE705" s="13" t="s">
        <v>4</v>
      </c>
      <c r="AF705" s="70" t="str">
        <f t="shared" si="216"/>
        <v>7</v>
      </c>
      <c r="AG705" s="61" t="str">
        <f t="shared" si="217"/>
        <v>7</v>
      </c>
      <c r="AH705" s="61" t="str">
        <f t="shared" si="218"/>
        <v>7</v>
      </c>
      <c r="AI705" s="61" t="str">
        <f t="shared" si="219"/>
        <v/>
      </c>
      <c r="AJ705" s="61" t="str">
        <f t="shared" si="220"/>
        <v/>
      </c>
      <c r="AK705" s="62" t="str">
        <f t="shared" si="221"/>
        <v/>
      </c>
      <c r="AL705" s="77">
        <f t="shared" si="222"/>
        <v>6.1011040517227233</v>
      </c>
      <c r="AM705" s="78">
        <f t="shared" si="223"/>
        <v>8.7053740757129159</v>
      </c>
      <c r="AN705" s="78" t="str">
        <f t="shared" si="224"/>
        <v/>
      </c>
      <c r="AO705" s="78" t="str">
        <f t="shared" si="225"/>
        <v/>
      </c>
      <c r="AP705" s="79" t="str">
        <f t="shared" si="226"/>
        <v/>
      </c>
      <c r="AQ705" s="1" t="str">
        <f t="shared" si="227"/>
        <v>Comahue7</v>
      </c>
      <c r="AR705" s="1" t="str">
        <f t="shared" si="228"/>
        <v>Río Negro7</v>
      </c>
      <c r="AS705" s="1" t="str">
        <f t="shared" si="229"/>
        <v>Pequeñas</v>
      </c>
      <c r="AT705" s="1" t="str">
        <f t="shared" si="230"/>
        <v>Comahue</v>
      </c>
      <c r="AU705" s="1" t="str">
        <f t="shared" si="231"/>
        <v>Pequeñas</v>
      </c>
    </row>
    <row r="706" spans="1:47" x14ac:dyDescent="0.25">
      <c r="A706" s="5" t="s">
        <v>1330</v>
      </c>
      <c r="B706" s="6" t="s">
        <v>734</v>
      </c>
      <c r="C706" s="6" t="s">
        <v>723</v>
      </c>
      <c r="D706" s="3" t="str">
        <f>VLOOKUP(C706,Regiones!B$4:C$27,2)</f>
        <v>Cuyo</v>
      </c>
      <c r="E706" s="16" t="s">
        <v>2</v>
      </c>
      <c r="F706" s="16"/>
      <c r="G706" s="16"/>
      <c r="H706" s="16" t="s">
        <v>20</v>
      </c>
      <c r="I706" s="16" t="s">
        <v>203</v>
      </c>
      <c r="K706" s="16" t="s">
        <v>4</v>
      </c>
      <c r="L706" s="4" t="s">
        <v>3</v>
      </c>
      <c r="M706" s="289">
        <v>10</v>
      </c>
      <c r="N706" s="281" t="str">
        <f t="shared" ref="N706:N769" si="232">CONCATENATE(L706,M706)</f>
        <v>E10</v>
      </c>
      <c r="O706" s="282" t="str">
        <f>VLOOKUP(N706,'Adicional - Op 1'!$A$3:$B$79,2)</f>
        <v>E</v>
      </c>
      <c r="P706" s="293" t="str">
        <f t="shared" ref="P706:P769" si="233">IF(O706=0, "", O706)</f>
        <v>E</v>
      </c>
      <c r="Q706" s="294" t="str">
        <f t="shared" ref="Q706:Q769" si="234">CONCATENATE(L706,M706)</f>
        <v>E10</v>
      </c>
      <c r="R706" s="282" t="str">
        <f>IF(OR(Q706='Adicional - Op 2'!$A$6,Q706='Adicional - Op 2'!$A$7, Q706='Adicional - Op 2'!$A$8,Q706='Adicional - Op 2'!$A$9,Q706='Adicional - Op 2'!$A$10,Q706='Adicional - Op 2'!$A$11,Q706='Adicional - Op 2'!$A$12,Q706='Adicional - Op 2'!$A$13,Q706='Adicional - Op 2'!$A$14), "A", "")</f>
        <v/>
      </c>
      <c r="S706" s="282" t="str">
        <f>IF(OR(Q706='Adicional - Op 2'!$A$15,Q706='Adicional - Op 2'!$A$16,Q706='Adicional - Op 2'!$A$17,Q706='Adicional - Op 2'!$A$18,Q706='Adicional - Op 2'!$A$19,Q706='Adicional - Op 2'!$A$20,Q706='Adicional - Op 2'!$A$21,Q706='Adicional - Op 2'!$A$22,Q706='Adicional - Op 2'!$A$23,Q706='Adicional - Op 2'!$A$24,Q706='Adicional - Op 2'!$A$25,Q706='Adicional - Op 2'!$A$26,Q706='Adicional - Op 2'!$A$27,Q706='Adicional - Op 2'!$A$28,Q706='Adicional - Op 2'!$A$29,Q706='Adicional - Op 2'!$A$30),"B","")</f>
        <v/>
      </c>
      <c r="T706" s="282" t="str">
        <f>IF(OR(Q706='Adicional - Op 2'!$A$31,Q706='Adicional - Op 2'!$A$32,Q706='Adicional - Op 2'!$A$33,Q706='Adicional - Op 2'!$A$34),"C","")</f>
        <v/>
      </c>
      <c r="U706" s="282" t="str">
        <f>IF(OR(Q706='Adicional - Op 2'!$A$35,Q706='Adicional - Op 2'!$A$36,Q706='Adicional - Op 2'!$A$37),"D","")</f>
        <v/>
      </c>
      <c r="V706" s="282" t="str">
        <f>IF(OR(Q706='Adicional - Op 2'!$A$38,Q706='Adicional - Op 2'!$A$39,Q706='Adicional - Op 2'!$A$40,Q706='Adicional - Op 2'!$A$41,Q706='Adicional - Op 2'!$A$42,Q706='Adicional - Op 2'!$A$43),"E","")</f>
        <v>E</v>
      </c>
      <c r="W706" s="282" t="str">
        <f>IF(OR(Q706='Adicional - Op 2'!$A$44,Q706='Adicional - Op 2'!$A$45),"F","")</f>
        <v/>
      </c>
      <c r="X706" s="295" t="str">
        <f t="shared" ref="X706:X769" si="235">CONCATENATE(R706,S706,T706,U706,V706,W706)</f>
        <v>E</v>
      </c>
      <c r="Y706" s="296" t="str">
        <f>IF(P706=X706, "OK", MAL)</f>
        <v>OK</v>
      </c>
      <c r="Z706" s="73">
        <v>3463</v>
      </c>
      <c r="AA706" s="17">
        <v>3202</v>
      </c>
      <c r="AB706" s="17">
        <v>1742</v>
      </c>
      <c r="AC706" s="6">
        <v>963</v>
      </c>
      <c r="AD706" s="6">
        <v>630</v>
      </c>
      <c r="AE706" s="22">
        <v>1790</v>
      </c>
      <c r="AF706" s="70" t="str">
        <f t="shared" si="216"/>
        <v>7</v>
      </c>
      <c r="AG706" s="61" t="str">
        <f t="shared" si="217"/>
        <v>7</v>
      </c>
      <c r="AH706" s="61" t="str">
        <f t="shared" si="218"/>
        <v>7</v>
      </c>
      <c r="AI706" s="61" t="str">
        <f t="shared" si="219"/>
        <v>7</v>
      </c>
      <c r="AJ706" s="61" t="str">
        <f t="shared" si="220"/>
        <v>7</v>
      </c>
      <c r="AK706" s="62" t="str">
        <f t="shared" si="221"/>
        <v>7</v>
      </c>
      <c r="AL706" s="77">
        <f t="shared" si="222"/>
        <v>0.8803587245998411</v>
      </c>
      <c r="AM706" s="78">
        <f t="shared" si="223"/>
        <v>5.9572138850095877</v>
      </c>
      <c r="AN706" s="78">
        <f t="shared" si="224"/>
        <v>5.773547541807071</v>
      </c>
      <c r="AO706" s="78">
        <f t="shared" si="225"/>
        <v>4.334652465284794</v>
      </c>
      <c r="AP706" s="79">
        <f t="shared" si="226"/>
        <v>-9.915773918405435</v>
      </c>
      <c r="AQ706" s="1" t="str">
        <f t="shared" si="227"/>
        <v>Cuyo7</v>
      </c>
      <c r="AR706" s="1" t="str">
        <f t="shared" si="228"/>
        <v>San Juan7</v>
      </c>
      <c r="AS706" s="1" t="str">
        <f t="shared" si="229"/>
        <v>Pequeñas</v>
      </c>
      <c r="AT706" s="1" t="str">
        <f t="shared" si="230"/>
        <v>Resto Extra Pampeana</v>
      </c>
      <c r="AU706" s="1" t="str">
        <f t="shared" si="231"/>
        <v>Pequeñas</v>
      </c>
    </row>
    <row r="707" spans="1:47" x14ac:dyDescent="0.25">
      <c r="A707" s="5" t="s">
        <v>735</v>
      </c>
      <c r="B707" s="6" t="s">
        <v>78</v>
      </c>
      <c r="C707" s="6" t="s">
        <v>723</v>
      </c>
      <c r="D707" s="3" t="str">
        <f>VLOOKUP(C707,Regiones!B$4:C$27,2)</f>
        <v>Cuyo</v>
      </c>
      <c r="E707" s="16"/>
      <c r="F707" s="16"/>
      <c r="G707" s="16"/>
      <c r="H707" s="16" t="s">
        <v>4</v>
      </c>
      <c r="I707" s="16" t="s">
        <v>203</v>
      </c>
      <c r="J707" s="16" t="s">
        <v>6</v>
      </c>
      <c r="K707" s="58"/>
      <c r="L707" s="4" t="s">
        <v>6</v>
      </c>
      <c r="M707" s="289">
        <v>10</v>
      </c>
      <c r="N707" s="281" t="str">
        <f t="shared" si="232"/>
        <v>F10</v>
      </c>
      <c r="O707" s="282" t="str">
        <f>VLOOKUP(N707,'Adicional - Op 1'!$A$3:$B$79,2)</f>
        <v>F</v>
      </c>
      <c r="P707" s="293" t="str">
        <f t="shared" si="233"/>
        <v>F</v>
      </c>
      <c r="Q707" s="294" t="str">
        <f t="shared" si="234"/>
        <v>F10</v>
      </c>
      <c r="R707" s="282" t="str">
        <f>IF(OR(Q707='Adicional - Op 2'!$A$6,Q707='Adicional - Op 2'!$A$7, Q707='Adicional - Op 2'!$A$8,Q707='Adicional - Op 2'!$A$9,Q707='Adicional - Op 2'!$A$10,Q707='Adicional - Op 2'!$A$11,Q707='Adicional - Op 2'!$A$12,Q707='Adicional - Op 2'!$A$13,Q707='Adicional - Op 2'!$A$14), "A", "")</f>
        <v/>
      </c>
      <c r="S707" s="282" t="str">
        <f>IF(OR(Q707='Adicional - Op 2'!$A$15,Q707='Adicional - Op 2'!$A$16,Q707='Adicional - Op 2'!$A$17,Q707='Adicional - Op 2'!$A$18,Q707='Adicional - Op 2'!$A$19,Q707='Adicional - Op 2'!$A$20,Q707='Adicional - Op 2'!$A$21,Q707='Adicional - Op 2'!$A$22,Q707='Adicional - Op 2'!$A$23,Q707='Adicional - Op 2'!$A$24,Q707='Adicional - Op 2'!$A$25,Q707='Adicional - Op 2'!$A$26,Q707='Adicional - Op 2'!$A$27,Q707='Adicional - Op 2'!$A$28,Q707='Adicional - Op 2'!$A$29,Q707='Adicional - Op 2'!$A$30),"B","")</f>
        <v/>
      </c>
      <c r="T707" s="282" t="str">
        <f>IF(OR(Q707='Adicional - Op 2'!$A$31,Q707='Adicional - Op 2'!$A$32,Q707='Adicional - Op 2'!$A$33,Q707='Adicional - Op 2'!$A$34),"C","")</f>
        <v/>
      </c>
      <c r="U707" s="282" t="str">
        <f>IF(OR(Q707='Adicional - Op 2'!$A$35,Q707='Adicional - Op 2'!$A$36,Q707='Adicional - Op 2'!$A$37),"D","")</f>
        <v/>
      </c>
      <c r="V707" s="282" t="str">
        <f>IF(OR(Q707='Adicional - Op 2'!$A$38,Q707='Adicional - Op 2'!$A$39,Q707='Adicional - Op 2'!$A$40,Q707='Adicional - Op 2'!$A$41,Q707='Adicional - Op 2'!$A$42,Q707='Adicional - Op 2'!$A$43),"E","")</f>
        <v/>
      </c>
      <c r="W707" s="282" t="str">
        <f>IF(OR(Q707='Adicional - Op 2'!$A$44,Q707='Adicional - Op 2'!$A$45),"F","")</f>
        <v>F</v>
      </c>
      <c r="X707" s="295" t="str">
        <f t="shared" si="235"/>
        <v>F</v>
      </c>
      <c r="Y707" s="296" t="str">
        <f>IF(P707=X707, "OK", MAL)</f>
        <v>OK</v>
      </c>
      <c r="Z707" s="73">
        <v>3460</v>
      </c>
      <c r="AA707" s="17">
        <v>3318</v>
      </c>
      <c r="AB707" s="12">
        <v>2804</v>
      </c>
      <c r="AC707" s="12">
        <v>1635</v>
      </c>
      <c r="AD707" s="12">
        <v>1084</v>
      </c>
      <c r="AE707" s="13">
        <v>1205</v>
      </c>
      <c r="AF707" s="70" t="str">
        <f t="shared" si="216"/>
        <v>7</v>
      </c>
      <c r="AG707" s="61" t="str">
        <f t="shared" si="217"/>
        <v>7</v>
      </c>
      <c r="AH707" s="61" t="str">
        <f t="shared" si="218"/>
        <v>7</v>
      </c>
      <c r="AI707" s="61" t="str">
        <f t="shared" si="219"/>
        <v>7</v>
      </c>
      <c r="AJ707" s="61" t="str">
        <f t="shared" si="220"/>
        <v>7</v>
      </c>
      <c r="AK707" s="62" t="str">
        <f t="shared" si="221"/>
        <v>7</v>
      </c>
      <c r="AL707" s="77">
        <f t="shared" si="222"/>
        <v>0.46985200684783718</v>
      </c>
      <c r="AM707" s="78">
        <f t="shared" si="223"/>
        <v>1.6128223955882326</v>
      </c>
      <c r="AN707" s="78">
        <f t="shared" si="224"/>
        <v>5.2407019180616308</v>
      </c>
      <c r="AO707" s="78">
        <f t="shared" si="225"/>
        <v>4.1954722751420261</v>
      </c>
      <c r="AP707" s="79">
        <f t="shared" si="226"/>
        <v>-1.0526372250788258</v>
      </c>
      <c r="AQ707" s="1" t="str">
        <f t="shared" si="227"/>
        <v>Cuyo7</v>
      </c>
      <c r="AR707" s="1" t="str">
        <f t="shared" si="228"/>
        <v>San Juan7</v>
      </c>
      <c r="AS707" s="1" t="str">
        <f t="shared" si="229"/>
        <v>Pequeñas</v>
      </c>
      <c r="AT707" s="1" t="str">
        <f t="shared" si="230"/>
        <v>Resto Extra Pampeana</v>
      </c>
      <c r="AU707" s="1" t="str">
        <f t="shared" si="231"/>
        <v>Pequeñas</v>
      </c>
    </row>
    <row r="708" spans="1:47" x14ac:dyDescent="0.25">
      <c r="A708" s="5" t="s">
        <v>1411</v>
      </c>
      <c r="B708" s="6" t="s">
        <v>45</v>
      </c>
      <c r="C708" s="6" t="s">
        <v>36</v>
      </c>
      <c r="D708" s="3" t="str">
        <f>VLOOKUP(C708,Regiones!B$4:C$27,2)</f>
        <v>Pampeana</v>
      </c>
      <c r="E708" s="16"/>
      <c r="F708" s="16"/>
      <c r="G708" s="16"/>
      <c r="H708" s="16"/>
      <c r="I708" s="16" t="s">
        <v>203</v>
      </c>
      <c r="J708" s="16" t="s">
        <v>6</v>
      </c>
      <c r="K708" s="58"/>
      <c r="L708" s="4" t="s">
        <v>6</v>
      </c>
      <c r="M708" s="289">
        <v>10</v>
      </c>
      <c r="N708" s="281" t="str">
        <f t="shared" si="232"/>
        <v>F10</v>
      </c>
      <c r="O708" s="282" t="str">
        <f>VLOOKUP(N708,'Adicional - Op 1'!$A$3:$B$79,2)</f>
        <v>F</v>
      </c>
      <c r="P708" s="293" t="str">
        <f t="shared" si="233"/>
        <v>F</v>
      </c>
      <c r="Q708" s="294" t="str">
        <f t="shared" si="234"/>
        <v>F10</v>
      </c>
      <c r="R708" s="282" t="str">
        <f>IF(OR(Q708='Adicional - Op 2'!$A$6,Q708='Adicional - Op 2'!$A$7, Q708='Adicional - Op 2'!$A$8,Q708='Adicional - Op 2'!$A$9,Q708='Adicional - Op 2'!$A$10,Q708='Adicional - Op 2'!$A$11,Q708='Adicional - Op 2'!$A$12,Q708='Adicional - Op 2'!$A$13,Q708='Adicional - Op 2'!$A$14), "A", "")</f>
        <v/>
      </c>
      <c r="S708" s="282" t="str">
        <f>IF(OR(Q708='Adicional - Op 2'!$A$15,Q708='Adicional - Op 2'!$A$16,Q708='Adicional - Op 2'!$A$17,Q708='Adicional - Op 2'!$A$18,Q708='Adicional - Op 2'!$A$19,Q708='Adicional - Op 2'!$A$20,Q708='Adicional - Op 2'!$A$21,Q708='Adicional - Op 2'!$A$22,Q708='Adicional - Op 2'!$A$23,Q708='Adicional - Op 2'!$A$24,Q708='Adicional - Op 2'!$A$25,Q708='Adicional - Op 2'!$A$26,Q708='Adicional - Op 2'!$A$27,Q708='Adicional - Op 2'!$A$28,Q708='Adicional - Op 2'!$A$29,Q708='Adicional - Op 2'!$A$30),"B","")</f>
        <v/>
      </c>
      <c r="T708" s="282" t="str">
        <f>IF(OR(Q708='Adicional - Op 2'!$A$31,Q708='Adicional - Op 2'!$A$32,Q708='Adicional - Op 2'!$A$33,Q708='Adicional - Op 2'!$A$34),"C","")</f>
        <v/>
      </c>
      <c r="U708" s="282" t="str">
        <f>IF(OR(Q708='Adicional - Op 2'!$A$35,Q708='Adicional - Op 2'!$A$36,Q708='Adicional - Op 2'!$A$37),"D","")</f>
        <v/>
      </c>
      <c r="V708" s="282" t="str">
        <f>IF(OR(Q708='Adicional - Op 2'!$A$38,Q708='Adicional - Op 2'!$A$39,Q708='Adicional - Op 2'!$A$40,Q708='Adicional - Op 2'!$A$41,Q708='Adicional - Op 2'!$A$42,Q708='Adicional - Op 2'!$A$43),"E","")</f>
        <v/>
      </c>
      <c r="W708" s="282" t="str">
        <f>IF(OR(Q708='Adicional - Op 2'!$A$44,Q708='Adicional - Op 2'!$A$45),"F","")</f>
        <v>F</v>
      </c>
      <c r="X708" s="295" t="str">
        <f t="shared" si="235"/>
        <v>F</v>
      </c>
      <c r="Y708" s="296" t="str">
        <f>IF(P708=X708, "OK", MAL)</f>
        <v>OK</v>
      </c>
      <c r="Z708" s="73">
        <v>3451</v>
      </c>
      <c r="AA708" s="17">
        <v>3433</v>
      </c>
      <c r="AB708" s="17">
        <v>3646</v>
      </c>
      <c r="AC708" s="17">
        <v>3615</v>
      </c>
      <c r="AD708" s="17">
        <v>3557</v>
      </c>
      <c r="AE708" s="20">
        <v>2500</v>
      </c>
      <c r="AF708" s="70" t="str">
        <f t="shared" si="216"/>
        <v>7</v>
      </c>
      <c r="AG708" s="61" t="str">
        <f t="shared" si="217"/>
        <v>7</v>
      </c>
      <c r="AH708" s="61" t="str">
        <f t="shared" si="218"/>
        <v>7</v>
      </c>
      <c r="AI708" s="61" t="str">
        <f t="shared" si="219"/>
        <v>7</v>
      </c>
      <c r="AJ708" s="61" t="str">
        <f t="shared" si="220"/>
        <v>7</v>
      </c>
      <c r="AK708" s="62" t="str">
        <f t="shared" si="221"/>
        <v>7</v>
      </c>
      <c r="AL708" s="77">
        <f t="shared" si="222"/>
        <v>5.8512969437238292E-2</v>
      </c>
      <c r="AM708" s="78">
        <f t="shared" si="223"/>
        <v>-0.57057287565263248</v>
      </c>
      <c r="AN708" s="78">
        <f t="shared" si="224"/>
        <v>8.0892744540883896E-2</v>
      </c>
      <c r="AO708" s="78">
        <f t="shared" si="225"/>
        <v>0.16187450199905026</v>
      </c>
      <c r="AP708" s="79">
        <f t="shared" si="226"/>
        <v>3.5891777086763867</v>
      </c>
      <c r="AQ708" s="1" t="str">
        <f t="shared" si="227"/>
        <v>Pampeana7</v>
      </c>
      <c r="AR708" s="1" t="str">
        <f t="shared" si="228"/>
        <v>Buenos Aires7</v>
      </c>
      <c r="AS708" s="1" t="str">
        <f t="shared" si="229"/>
        <v>Pequeñas</v>
      </c>
      <c r="AT708" s="1" t="str">
        <f t="shared" si="230"/>
        <v>Pampeana</v>
      </c>
      <c r="AU708" s="1" t="str">
        <f t="shared" si="231"/>
        <v>Pequeñas</v>
      </c>
    </row>
    <row r="709" spans="1:47" x14ac:dyDescent="0.25">
      <c r="A709" s="60" t="s">
        <v>841</v>
      </c>
      <c r="B709" s="9" t="s">
        <v>774</v>
      </c>
      <c r="C709" s="9" t="s">
        <v>767</v>
      </c>
      <c r="D709" s="3" t="str">
        <f>VLOOKUP(C709,Regiones!B$4:C$27,2)</f>
        <v>Pampeana</v>
      </c>
      <c r="E709" s="10"/>
      <c r="F709" s="10"/>
      <c r="G709" s="10"/>
      <c r="H709" s="10" t="s">
        <v>4</v>
      </c>
      <c r="I709" s="10" t="s">
        <v>203</v>
      </c>
      <c r="J709" s="10" t="s">
        <v>6</v>
      </c>
      <c r="K709" s="58"/>
      <c r="L709" s="11" t="s">
        <v>6</v>
      </c>
      <c r="M709" s="289">
        <v>10</v>
      </c>
      <c r="N709" s="281" t="str">
        <f t="shared" si="232"/>
        <v>F10</v>
      </c>
      <c r="O709" s="282" t="str">
        <f>VLOOKUP(N709,'Adicional - Op 1'!$A$3:$B$79,2)</f>
        <v>F</v>
      </c>
      <c r="P709" s="293" t="str">
        <f t="shared" si="233"/>
        <v>F</v>
      </c>
      <c r="Q709" s="294" t="str">
        <f t="shared" si="234"/>
        <v>F10</v>
      </c>
      <c r="R709" s="282" t="str">
        <f>IF(OR(Q709='Adicional - Op 2'!$A$6,Q709='Adicional - Op 2'!$A$7, Q709='Adicional - Op 2'!$A$8,Q709='Adicional - Op 2'!$A$9,Q709='Adicional - Op 2'!$A$10,Q709='Adicional - Op 2'!$A$11,Q709='Adicional - Op 2'!$A$12,Q709='Adicional - Op 2'!$A$13,Q709='Adicional - Op 2'!$A$14), "A", "")</f>
        <v/>
      </c>
      <c r="S709" s="282" t="str">
        <f>IF(OR(Q709='Adicional - Op 2'!$A$15,Q709='Adicional - Op 2'!$A$16,Q709='Adicional - Op 2'!$A$17,Q709='Adicional - Op 2'!$A$18,Q709='Adicional - Op 2'!$A$19,Q709='Adicional - Op 2'!$A$20,Q709='Adicional - Op 2'!$A$21,Q709='Adicional - Op 2'!$A$22,Q709='Adicional - Op 2'!$A$23,Q709='Adicional - Op 2'!$A$24,Q709='Adicional - Op 2'!$A$25,Q709='Adicional - Op 2'!$A$26,Q709='Adicional - Op 2'!$A$27,Q709='Adicional - Op 2'!$A$28,Q709='Adicional - Op 2'!$A$29,Q709='Adicional - Op 2'!$A$30),"B","")</f>
        <v/>
      </c>
      <c r="T709" s="282" t="str">
        <f>IF(OR(Q709='Adicional - Op 2'!$A$31,Q709='Adicional - Op 2'!$A$32,Q709='Adicional - Op 2'!$A$33,Q709='Adicional - Op 2'!$A$34),"C","")</f>
        <v/>
      </c>
      <c r="U709" s="282" t="str">
        <f>IF(OR(Q709='Adicional - Op 2'!$A$35,Q709='Adicional - Op 2'!$A$36,Q709='Adicional - Op 2'!$A$37),"D","")</f>
        <v/>
      </c>
      <c r="V709" s="282" t="str">
        <f>IF(OR(Q709='Adicional - Op 2'!$A$38,Q709='Adicional - Op 2'!$A$39,Q709='Adicional - Op 2'!$A$40,Q709='Adicional - Op 2'!$A$41,Q709='Adicional - Op 2'!$A$42,Q709='Adicional - Op 2'!$A$43),"E","")</f>
        <v/>
      </c>
      <c r="W709" s="282" t="str">
        <f>IF(OR(Q709='Adicional - Op 2'!$A$44,Q709='Adicional - Op 2'!$A$45),"F","")</f>
        <v>F</v>
      </c>
      <c r="X709" s="295" t="str">
        <f t="shared" si="235"/>
        <v>F</v>
      </c>
      <c r="Y709" s="296" t="str">
        <f>IF(P709=X709, "OK", MAL)</f>
        <v>OK</v>
      </c>
      <c r="Z709" s="74">
        <v>3441</v>
      </c>
      <c r="AA709" s="12">
        <v>3427</v>
      </c>
      <c r="AB709" s="12">
        <v>3554</v>
      </c>
      <c r="AC709" s="12">
        <v>3193</v>
      </c>
      <c r="AD709" s="12">
        <v>2653</v>
      </c>
      <c r="AE709" s="13">
        <v>2438</v>
      </c>
      <c r="AF709" s="70" t="str">
        <f t="shared" si="216"/>
        <v>7</v>
      </c>
      <c r="AG709" s="61" t="str">
        <f t="shared" si="217"/>
        <v>7</v>
      </c>
      <c r="AH709" s="61" t="str">
        <f t="shared" si="218"/>
        <v>7</v>
      </c>
      <c r="AI709" s="61" t="str">
        <f t="shared" si="219"/>
        <v>7</v>
      </c>
      <c r="AJ709" s="61" t="str">
        <f t="shared" si="220"/>
        <v>7</v>
      </c>
      <c r="AK709" s="62" t="str">
        <f t="shared" si="221"/>
        <v>7</v>
      </c>
      <c r="AL709" s="77">
        <f t="shared" si="222"/>
        <v>4.5613128068742514E-2</v>
      </c>
      <c r="AM709" s="78">
        <f t="shared" si="223"/>
        <v>-0.3453006253354613</v>
      </c>
      <c r="AN709" s="78">
        <f t="shared" si="224"/>
        <v>1.0194876318068589</v>
      </c>
      <c r="AO709" s="78">
        <f t="shared" si="225"/>
        <v>1.869967324573248</v>
      </c>
      <c r="AP709" s="79">
        <f t="shared" si="226"/>
        <v>0.84871175007825217</v>
      </c>
      <c r="AQ709" s="1" t="str">
        <f t="shared" si="227"/>
        <v>Pampeana7</v>
      </c>
      <c r="AR709" s="1" t="str">
        <f t="shared" si="228"/>
        <v>Santa Fe7</v>
      </c>
      <c r="AS709" s="1" t="str">
        <f t="shared" si="229"/>
        <v>Pequeñas</v>
      </c>
      <c r="AT709" s="1" t="str">
        <f t="shared" si="230"/>
        <v>Pampeana</v>
      </c>
      <c r="AU709" s="1" t="str">
        <f t="shared" si="231"/>
        <v>Pequeñas</v>
      </c>
    </row>
    <row r="710" spans="1:47" x14ac:dyDescent="0.25">
      <c r="A710" s="60" t="s">
        <v>1377</v>
      </c>
      <c r="B710" s="9" t="s">
        <v>814</v>
      </c>
      <c r="C710" s="9" t="s">
        <v>767</v>
      </c>
      <c r="D710" s="3" t="str">
        <f>VLOOKUP(C710,Regiones!B$4:C$27,2)</f>
        <v>Pampeana</v>
      </c>
      <c r="E710" s="10"/>
      <c r="F710" s="10"/>
      <c r="G710" s="10"/>
      <c r="H710" s="10" t="s">
        <v>20</v>
      </c>
      <c r="I710" s="10" t="s">
        <v>203</v>
      </c>
      <c r="K710" s="10" t="s">
        <v>4</v>
      </c>
      <c r="L710" s="11" t="s">
        <v>21</v>
      </c>
      <c r="M710" s="289">
        <v>10</v>
      </c>
      <c r="N710" s="281" t="str">
        <f t="shared" si="232"/>
        <v>C10</v>
      </c>
      <c r="O710" s="282" t="str">
        <f>VLOOKUP(N710,'Adicional - Op 1'!$A$3:$B$79,2)</f>
        <v>C</v>
      </c>
      <c r="P710" s="293" t="str">
        <f t="shared" si="233"/>
        <v>C</v>
      </c>
      <c r="Q710" s="294" t="str">
        <f t="shared" si="234"/>
        <v>C10</v>
      </c>
      <c r="R710" s="282" t="str">
        <f>IF(OR(Q710='Adicional - Op 2'!$A$6,Q710='Adicional - Op 2'!$A$7, Q710='Adicional - Op 2'!$A$8,Q710='Adicional - Op 2'!$A$9,Q710='Adicional - Op 2'!$A$10,Q710='Adicional - Op 2'!$A$11,Q710='Adicional - Op 2'!$A$12,Q710='Adicional - Op 2'!$A$13,Q710='Adicional - Op 2'!$A$14), "A", "")</f>
        <v/>
      </c>
      <c r="S710" s="282" t="str">
        <f>IF(OR(Q710='Adicional - Op 2'!$A$15,Q710='Adicional - Op 2'!$A$16,Q710='Adicional - Op 2'!$A$17,Q710='Adicional - Op 2'!$A$18,Q710='Adicional - Op 2'!$A$19,Q710='Adicional - Op 2'!$A$20,Q710='Adicional - Op 2'!$A$21,Q710='Adicional - Op 2'!$A$22,Q710='Adicional - Op 2'!$A$23,Q710='Adicional - Op 2'!$A$24,Q710='Adicional - Op 2'!$A$25,Q710='Adicional - Op 2'!$A$26,Q710='Adicional - Op 2'!$A$27,Q710='Adicional - Op 2'!$A$28,Q710='Adicional - Op 2'!$A$29,Q710='Adicional - Op 2'!$A$30),"B","")</f>
        <v/>
      </c>
      <c r="T710" s="282" t="str">
        <f>IF(OR(Q710='Adicional - Op 2'!$A$31,Q710='Adicional - Op 2'!$A$32,Q710='Adicional - Op 2'!$A$33,Q710='Adicional - Op 2'!$A$34),"C","")</f>
        <v>C</v>
      </c>
      <c r="U710" s="282" t="str">
        <f>IF(OR(Q710='Adicional - Op 2'!$A$35,Q710='Adicional - Op 2'!$A$36,Q710='Adicional - Op 2'!$A$37),"D","")</f>
        <v/>
      </c>
      <c r="V710" s="282" t="str">
        <f>IF(OR(Q710='Adicional - Op 2'!$A$38,Q710='Adicional - Op 2'!$A$39,Q710='Adicional - Op 2'!$A$40,Q710='Adicional - Op 2'!$A$41,Q710='Adicional - Op 2'!$A$42,Q710='Adicional - Op 2'!$A$43),"E","")</f>
        <v/>
      </c>
      <c r="W710" s="282" t="str">
        <f>IF(OR(Q710='Adicional - Op 2'!$A$44,Q710='Adicional - Op 2'!$A$45),"F","")</f>
        <v/>
      </c>
      <c r="X710" s="295" t="str">
        <f t="shared" si="235"/>
        <v>C</v>
      </c>
      <c r="Y710" s="296" t="str">
        <f>IF(P710=X710, "OK", MAL)</f>
        <v>OK</v>
      </c>
      <c r="Z710" s="74">
        <v>3435</v>
      </c>
      <c r="AA710" s="12">
        <v>2882</v>
      </c>
      <c r="AB710" s="12">
        <v>1909</v>
      </c>
      <c r="AC710" s="12">
        <v>1969</v>
      </c>
      <c r="AD710" s="12">
        <v>1393</v>
      </c>
      <c r="AE710" s="13">
        <v>265</v>
      </c>
      <c r="AF710" s="70" t="str">
        <f t="shared" si="216"/>
        <v>7</v>
      </c>
      <c r="AG710" s="61" t="str">
        <f t="shared" si="217"/>
        <v>7</v>
      </c>
      <c r="AH710" s="61" t="str">
        <f t="shared" si="218"/>
        <v>7</v>
      </c>
      <c r="AI710" s="61" t="str">
        <f t="shared" si="219"/>
        <v>7</v>
      </c>
      <c r="AJ710" s="61" t="str">
        <f t="shared" si="220"/>
        <v>7</v>
      </c>
      <c r="AK710" s="62" t="str">
        <f t="shared" si="221"/>
        <v>7</v>
      </c>
      <c r="AL710" s="77">
        <f t="shared" si="222"/>
        <v>1.9828524356472625</v>
      </c>
      <c r="AM710" s="78">
        <f t="shared" si="223"/>
        <v>3.9931102327891841</v>
      </c>
      <c r="AN710" s="78">
        <f t="shared" si="224"/>
        <v>-0.29262267915340606</v>
      </c>
      <c r="AO710" s="78">
        <f t="shared" si="225"/>
        <v>3.521238698899837</v>
      </c>
      <c r="AP710" s="79">
        <f t="shared" si="226"/>
        <v>18.051232122131257</v>
      </c>
      <c r="AQ710" s="1" t="str">
        <f t="shared" si="227"/>
        <v>Pampeana7</v>
      </c>
      <c r="AR710" s="1" t="str">
        <f t="shared" si="228"/>
        <v>Santa Fe7</v>
      </c>
      <c r="AS710" s="1" t="str">
        <f t="shared" si="229"/>
        <v>Pequeñas</v>
      </c>
      <c r="AT710" s="1" t="str">
        <f t="shared" si="230"/>
        <v>Pampeana</v>
      </c>
      <c r="AU710" s="1" t="str">
        <f t="shared" si="231"/>
        <v>Pequeñas</v>
      </c>
    </row>
    <row r="711" spans="1:47" x14ac:dyDescent="0.25">
      <c r="A711" s="60" t="s">
        <v>842</v>
      </c>
      <c r="B711" s="9" t="s">
        <v>772</v>
      </c>
      <c r="C711" s="9" t="s">
        <v>767</v>
      </c>
      <c r="D711" s="3" t="str">
        <f>VLOOKUP(C711,Regiones!B$4:C$27,2)</f>
        <v>Pampeana</v>
      </c>
      <c r="E711" s="10"/>
      <c r="F711" s="10"/>
      <c r="G711" s="10"/>
      <c r="H711" s="10" t="s">
        <v>4</v>
      </c>
      <c r="I711" s="10" t="s">
        <v>203</v>
      </c>
      <c r="J711" s="10" t="s">
        <v>6</v>
      </c>
      <c r="K711" s="58"/>
      <c r="L711" s="11" t="s">
        <v>6</v>
      </c>
      <c r="M711" s="289">
        <v>10</v>
      </c>
      <c r="N711" s="281" t="str">
        <f t="shared" si="232"/>
        <v>F10</v>
      </c>
      <c r="O711" s="282" t="str">
        <f>VLOOKUP(N711,'Adicional - Op 1'!$A$3:$B$79,2)</f>
        <v>F</v>
      </c>
      <c r="P711" s="293" t="str">
        <f t="shared" si="233"/>
        <v>F</v>
      </c>
      <c r="Q711" s="294" t="str">
        <f t="shared" si="234"/>
        <v>F10</v>
      </c>
      <c r="R711" s="282" t="str">
        <f>IF(OR(Q711='Adicional - Op 2'!$A$6,Q711='Adicional - Op 2'!$A$7, Q711='Adicional - Op 2'!$A$8,Q711='Adicional - Op 2'!$A$9,Q711='Adicional - Op 2'!$A$10,Q711='Adicional - Op 2'!$A$11,Q711='Adicional - Op 2'!$A$12,Q711='Adicional - Op 2'!$A$13,Q711='Adicional - Op 2'!$A$14), "A", "")</f>
        <v/>
      </c>
      <c r="S711" s="282" t="str">
        <f>IF(OR(Q711='Adicional - Op 2'!$A$15,Q711='Adicional - Op 2'!$A$16,Q711='Adicional - Op 2'!$A$17,Q711='Adicional - Op 2'!$A$18,Q711='Adicional - Op 2'!$A$19,Q711='Adicional - Op 2'!$A$20,Q711='Adicional - Op 2'!$A$21,Q711='Adicional - Op 2'!$A$22,Q711='Adicional - Op 2'!$A$23,Q711='Adicional - Op 2'!$A$24,Q711='Adicional - Op 2'!$A$25,Q711='Adicional - Op 2'!$A$26,Q711='Adicional - Op 2'!$A$27,Q711='Adicional - Op 2'!$A$28,Q711='Adicional - Op 2'!$A$29,Q711='Adicional - Op 2'!$A$30),"B","")</f>
        <v/>
      </c>
      <c r="T711" s="282" t="str">
        <f>IF(OR(Q711='Adicional - Op 2'!$A$31,Q711='Adicional - Op 2'!$A$32,Q711='Adicional - Op 2'!$A$33,Q711='Adicional - Op 2'!$A$34),"C","")</f>
        <v/>
      </c>
      <c r="U711" s="282" t="str">
        <f>IF(OR(Q711='Adicional - Op 2'!$A$35,Q711='Adicional - Op 2'!$A$36,Q711='Adicional - Op 2'!$A$37),"D","")</f>
        <v/>
      </c>
      <c r="V711" s="282" t="str">
        <f>IF(OR(Q711='Adicional - Op 2'!$A$38,Q711='Adicional - Op 2'!$A$39,Q711='Adicional - Op 2'!$A$40,Q711='Adicional - Op 2'!$A$41,Q711='Adicional - Op 2'!$A$42,Q711='Adicional - Op 2'!$A$43),"E","")</f>
        <v/>
      </c>
      <c r="W711" s="282" t="str">
        <f>IF(OR(Q711='Adicional - Op 2'!$A$44,Q711='Adicional - Op 2'!$A$45),"F","")</f>
        <v>F</v>
      </c>
      <c r="X711" s="295" t="str">
        <f t="shared" si="235"/>
        <v>F</v>
      </c>
      <c r="Y711" s="296" t="str">
        <f>IF(P711=X711, "OK", MAL)</f>
        <v>OK</v>
      </c>
      <c r="Z711" s="74">
        <v>3433</v>
      </c>
      <c r="AA711" s="12">
        <v>3397</v>
      </c>
      <c r="AB711" s="12">
        <v>3338</v>
      </c>
      <c r="AC711" s="12">
        <v>2862</v>
      </c>
      <c r="AD711" s="12">
        <v>3014</v>
      </c>
      <c r="AE711" s="13">
        <v>2863</v>
      </c>
      <c r="AF711" s="70" t="str">
        <f t="shared" si="216"/>
        <v>7</v>
      </c>
      <c r="AG711" s="61" t="str">
        <f t="shared" si="217"/>
        <v>7</v>
      </c>
      <c r="AH711" s="61" t="str">
        <f t="shared" si="218"/>
        <v>7</v>
      </c>
      <c r="AI711" s="61" t="str">
        <f t="shared" si="219"/>
        <v>7</v>
      </c>
      <c r="AJ711" s="61" t="str">
        <f t="shared" si="220"/>
        <v>7</v>
      </c>
      <c r="AK711" s="62" t="str">
        <f t="shared" si="221"/>
        <v>7</v>
      </c>
      <c r="AL711" s="77">
        <f t="shared" si="222"/>
        <v>0.117987058945277</v>
      </c>
      <c r="AM711" s="78">
        <f t="shared" si="223"/>
        <v>0.16668690473716002</v>
      </c>
      <c r="AN711" s="78">
        <f t="shared" si="224"/>
        <v>1.4675885766807975</v>
      </c>
      <c r="AO711" s="78">
        <f t="shared" si="225"/>
        <v>-0.51613759950865523</v>
      </c>
      <c r="AP711" s="79">
        <f t="shared" si="226"/>
        <v>0.51530388782879732</v>
      </c>
      <c r="AQ711" s="1" t="str">
        <f t="shared" si="227"/>
        <v>Pampeana7</v>
      </c>
      <c r="AR711" s="1" t="str">
        <f t="shared" si="228"/>
        <v>Santa Fe7</v>
      </c>
      <c r="AS711" s="1" t="str">
        <f t="shared" si="229"/>
        <v>Pequeñas</v>
      </c>
      <c r="AT711" s="1" t="str">
        <f t="shared" si="230"/>
        <v>Pampeana</v>
      </c>
      <c r="AU711" s="1" t="str">
        <f t="shared" si="231"/>
        <v>Pequeñas</v>
      </c>
    </row>
    <row r="712" spans="1:47" x14ac:dyDescent="0.25">
      <c r="A712" s="5" t="s">
        <v>166</v>
      </c>
      <c r="B712" s="6" t="s">
        <v>119</v>
      </c>
      <c r="C712" s="6" t="s">
        <v>36</v>
      </c>
      <c r="D712" s="3" t="str">
        <f>VLOOKUP(C712,Regiones!B$4:C$27,2)</f>
        <v>Pampeana</v>
      </c>
      <c r="E712" s="16"/>
      <c r="F712" s="16"/>
      <c r="G712" s="16"/>
      <c r="H712" s="16" t="s">
        <v>20</v>
      </c>
      <c r="I712" s="16" t="s">
        <v>203</v>
      </c>
      <c r="K712" s="16" t="e">
        <v>#REF!</v>
      </c>
      <c r="L712" s="4" t="s">
        <v>3</v>
      </c>
      <c r="M712" s="289">
        <v>10</v>
      </c>
      <c r="N712" s="281" t="str">
        <f t="shared" si="232"/>
        <v>E10</v>
      </c>
      <c r="O712" s="282" t="str">
        <f>VLOOKUP(N712,'Adicional - Op 1'!$A$3:$B$79,2)</f>
        <v>E</v>
      </c>
      <c r="P712" s="293" t="str">
        <f t="shared" si="233"/>
        <v>E</v>
      </c>
      <c r="Q712" s="294" t="str">
        <f t="shared" si="234"/>
        <v>E10</v>
      </c>
      <c r="R712" s="282" t="str">
        <f>IF(OR(Q712='Adicional - Op 2'!$A$6,Q712='Adicional - Op 2'!$A$7, Q712='Adicional - Op 2'!$A$8,Q712='Adicional - Op 2'!$A$9,Q712='Adicional - Op 2'!$A$10,Q712='Adicional - Op 2'!$A$11,Q712='Adicional - Op 2'!$A$12,Q712='Adicional - Op 2'!$A$13,Q712='Adicional - Op 2'!$A$14), "A", "")</f>
        <v/>
      </c>
      <c r="S712" s="282" t="str">
        <f>IF(OR(Q712='Adicional - Op 2'!$A$15,Q712='Adicional - Op 2'!$A$16,Q712='Adicional - Op 2'!$A$17,Q712='Adicional - Op 2'!$A$18,Q712='Adicional - Op 2'!$A$19,Q712='Adicional - Op 2'!$A$20,Q712='Adicional - Op 2'!$A$21,Q712='Adicional - Op 2'!$A$22,Q712='Adicional - Op 2'!$A$23,Q712='Adicional - Op 2'!$A$24,Q712='Adicional - Op 2'!$A$25,Q712='Adicional - Op 2'!$A$26,Q712='Adicional - Op 2'!$A$27,Q712='Adicional - Op 2'!$A$28,Q712='Adicional - Op 2'!$A$29,Q712='Adicional - Op 2'!$A$30),"B","")</f>
        <v/>
      </c>
      <c r="T712" s="282" t="str">
        <f>IF(OR(Q712='Adicional - Op 2'!$A$31,Q712='Adicional - Op 2'!$A$32,Q712='Adicional - Op 2'!$A$33,Q712='Adicional - Op 2'!$A$34),"C","")</f>
        <v/>
      </c>
      <c r="U712" s="282" t="str">
        <f>IF(OR(Q712='Adicional - Op 2'!$A$35,Q712='Adicional - Op 2'!$A$36,Q712='Adicional - Op 2'!$A$37),"D","")</f>
        <v/>
      </c>
      <c r="V712" s="282" t="str">
        <f>IF(OR(Q712='Adicional - Op 2'!$A$38,Q712='Adicional - Op 2'!$A$39,Q712='Adicional - Op 2'!$A$40,Q712='Adicional - Op 2'!$A$41,Q712='Adicional - Op 2'!$A$42,Q712='Adicional - Op 2'!$A$43),"E","")</f>
        <v>E</v>
      </c>
      <c r="W712" s="282" t="str">
        <f>IF(OR(Q712='Adicional - Op 2'!$A$44,Q712='Adicional - Op 2'!$A$45),"F","")</f>
        <v/>
      </c>
      <c r="X712" s="295" t="str">
        <f t="shared" si="235"/>
        <v>E</v>
      </c>
      <c r="Y712" s="296" t="str">
        <f>IF(P712=X712, "OK", MAL)</f>
        <v>OK</v>
      </c>
      <c r="Z712" s="73">
        <v>3427</v>
      </c>
      <c r="AA712" s="17">
        <v>2533</v>
      </c>
      <c r="AB712" s="17">
        <v>1442</v>
      </c>
      <c r="AC712" s="17">
        <v>1631</v>
      </c>
      <c r="AD712" s="17">
        <v>677</v>
      </c>
      <c r="AE712" s="20">
        <v>1431</v>
      </c>
      <c r="AF712" s="70" t="str">
        <f t="shared" ref="AF712:AF775" si="236">IF(Z712="","",IF($D712="gba","GBA",IF(AND(Z712&gt;=1000000,Z712&lt;10000000),"1",IF(Z712&gt;=500000,"2",IF(Z712&gt;=100000,"3",IF(Z712&gt;=50000,"4",IF(Z712&gt;=10000,"5",IF(Z712&gt;=5000,"6","7"))))))))</f>
        <v>7</v>
      </c>
      <c r="AG712" s="61" t="str">
        <f t="shared" ref="AG712:AG775" si="237">IF(AA712="","",IF($D712="gba","GBA",IF(AND(AA712&gt;=1000000,AA712&lt;10000000),"1",IF(AA712&gt;=500000,"2",IF(AA712&gt;=100000,"3",IF(AA712&gt;=50000,"4",IF(AA712&gt;=10000,"5",IF(AA712&gt;=5000,"6","7"))))))))</f>
        <v>7</v>
      </c>
      <c r="AH712" s="61" t="str">
        <f t="shared" ref="AH712:AH775" si="238">IF(AB712="","",IF($D712="gba","GBA",IF(AND(AB712&gt;=1000000,AB712&lt;10000000),"1",IF(AB712&gt;=500000,"2",IF(AB712&gt;=100000,"3",IF(AB712&gt;=50000,"4",IF(AB712&gt;=10000,"5",IF(AB712&gt;=5000,"6","7"))))))))</f>
        <v>7</v>
      </c>
      <c r="AI712" s="61" t="str">
        <f t="shared" ref="AI712:AI775" si="239">IF(AC712="","",IF($D712="gba","GBA",IF(AND(AC712&gt;=1000000,AC712&lt;10000000),"1",IF(AC712&gt;=500000,"2",IF(AC712&gt;=100000,"3",IF(AC712&gt;=50000,"4",IF(AC712&gt;=10000,"5",IF(AC712&gt;=5000,"6","7"))))))))</f>
        <v>7</v>
      </c>
      <c r="AJ712" s="61" t="str">
        <f t="shared" ref="AJ712:AJ775" si="240">IF(AD712="","",IF($D712="gba","GBA",IF(AND(AD712&gt;=1000000,AD712&lt;10000000),"1",IF(AD712&gt;=500000,"2",IF(AD712&gt;=100000,"3",IF(AD712&gt;=50000,"4",IF(AD712&gt;=10000,"5",IF(AD712&gt;=5000,"6","7"))))))))</f>
        <v>7</v>
      </c>
      <c r="AK712" s="62" t="str">
        <f t="shared" ref="AK712:AK775" si="241">IF(AE712="","",IF($D712="gba","GBA",IF(AND(AE712&gt;=1000000,AE712&lt;10000000),"1",IF(AE712&gt;=500000,"2",IF(AE712&gt;=100000,"3",IF(AE712&gt;=50000,"4",IF(AE712&gt;=10000,"5",IF(AE712&gt;=5000,"6","7"))))))))</f>
        <v>7</v>
      </c>
      <c r="AL712" s="77">
        <f t="shared" ref="AL712:AL775" si="242">IF(OR(Z712="",AA712=""),"",RATE(8.94,,-AA712,Z712)*100)</f>
        <v>3.4390307289529596</v>
      </c>
      <c r="AM712" s="78">
        <f t="shared" ref="AM712:AM775" si="243">IF(OR(AA712="",AB712=""),"",RATE(10.52,,-AB712,AA712)*100)</f>
        <v>5.5012481974786231</v>
      </c>
      <c r="AN712" s="78">
        <f t="shared" ref="AN712:AN775" si="244">IF(OR(AB712="",AC712=""),"",RATE(10.56,,-AC712,AB712)*100)</f>
        <v>-1.1595344903273681</v>
      </c>
      <c r="AO712" s="78">
        <f t="shared" ref="AO712:AO775" si="245">IF(OR(AC712="",AD712=""),"",RATE(10,,-AD712,AC712)*100)</f>
        <v>9.1909210142765758</v>
      </c>
      <c r="AP712" s="79">
        <f t="shared" ref="AP712:AP775" si="246">IF(OR(AD712="",AE712=""),"",RATE(10,,-AE712,AD712)*100)</f>
        <v>-7.2113398817665981</v>
      </c>
      <c r="AQ712" s="1" t="str">
        <f t="shared" ref="AQ712:AQ775" si="247">CONCATENATE(D712,AF712)</f>
        <v>Pampeana7</v>
      </c>
      <c r="AR712" s="1" t="str">
        <f t="shared" ref="AR712:AR775" si="248">CONCATENATE(C712,AF712)</f>
        <v>Buenos Aires7</v>
      </c>
      <c r="AS712" s="1" t="str">
        <f t="shared" ref="AS712:AS775" si="249">IF(AF712="GBA","GBA",IF(AF712&lt;"3","Grandes",IF(AF712="7","Pequeñas","Intermedias")))</f>
        <v>Pequeñas</v>
      </c>
      <c r="AT712" s="1" t="str">
        <f t="shared" ref="AT712:AT775" si="250">IF(D712="GBA","GBA",IF(D712="Comahue","Comahue",IF(D712="Patagonia","Patagonia",IF(D712="Pampeana","Pampeana","Resto Extra Pampeana"))))</f>
        <v>Pampeana</v>
      </c>
      <c r="AU712" s="1" t="str">
        <f t="shared" si="231"/>
        <v>Pequeñas</v>
      </c>
    </row>
    <row r="713" spans="1:47" x14ac:dyDescent="0.25">
      <c r="A713" s="60" t="s">
        <v>843</v>
      </c>
      <c r="B713" s="9" t="s">
        <v>780</v>
      </c>
      <c r="C713" s="9" t="s">
        <v>767</v>
      </c>
      <c r="D713" s="3" t="str">
        <f>VLOOKUP(C713,Regiones!B$4:C$27,2)</f>
        <v>Pampeana</v>
      </c>
      <c r="E713" s="10"/>
      <c r="F713" s="10"/>
      <c r="G713" s="10"/>
      <c r="H713" s="10" t="s">
        <v>20</v>
      </c>
      <c r="I713" s="10" t="s">
        <v>203</v>
      </c>
      <c r="K713" s="10" t="s">
        <v>4</v>
      </c>
      <c r="L713" s="11" t="s">
        <v>3</v>
      </c>
      <c r="M713" s="289">
        <v>10</v>
      </c>
      <c r="N713" s="281" t="str">
        <f t="shared" si="232"/>
        <v>E10</v>
      </c>
      <c r="O713" s="282" t="str">
        <f>VLOOKUP(N713,'Adicional - Op 1'!$A$3:$B$79,2)</f>
        <v>E</v>
      </c>
      <c r="P713" s="293" t="str">
        <f t="shared" si="233"/>
        <v>E</v>
      </c>
      <c r="Q713" s="294" t="str">
        <f t="shared" si="234"/>
        <v>E10</v>
      </c>
      <c r="R713" s="282" t="str">
        <f>IF(OR(Q713='Adicional - Op 2'!$A$6,Q713='Adicional - Op 2'!$A$7, Q713='Adicional - Op 2'!$A$8,Q713='Adicional - Op 2'!$A$9,Q713='Adicional - Op 2'!$A$10,Q713='Adicional - Op 2'!$A$11,Q713='Adicional - Op 2'!$A$12,Q713='Adicional - Op 2'!$A$13,Q713='Adicional - Op 2'!$A$14), "A", "")</f>
        <v/>
      </c>
      <c r="S713" s="282" t="str">
        <f>IF(OR(Q713='Adicional - Op 2'!$A$15,Q713='Adicional - Op 2'!$A$16,Q713='Adicional - Op 2'!$A$17,Q713='Adicional - Op 2'!$A$18,Q713='Adicional - Op 2'!$A$19,Q713='Adicional - Op 2'!$A$20,Q713='Adicional - Op 2'!$A$21,Q713='Adicional - Op 2'!$A$22,Q713='Adicional - Op 2'!$A$23,Q713='Adicional - Op 2'!$A$24,Q713='Adicional - Op 2'!$A$25,Q713='Adicional - Op 2'!$A$26,Q713='Adicional - Op 2'!$A$27,Q713='Adicional - Op 2'!$A$28,Q713='Adicional - Op 2'!$A$29,Q713='Adicional - Op 2'!$A$30),"B","")</f>
        <v/>
      </c>
      <c r="T713" s="282" t="str">
        <f>IF(OR(Q713='Adicional - Op 2'!$A$31,Q713='Adicional - Op 2'!$A$32,Q713='Adicional - Op 2'!$A$33,Q713='Adicional - Op 2'!$A$34),"C","")</f>
        <v/>
      </c>
      <c r="U713" s="282" t="str">
        <f>IF(OR(Q713='Adicional - Op 2'!$A$35,Q713='Adicional - Op 2'!$A$36,Q713='Adicional - Op 2'!$A$37),"D","")</f>
        <v/>
      </c>
      <c r="V713" s="282" t="str">
        <f>IF(OR(Q713='Adicional - Op 2'!$A$38,Q713='Adicional - Op 2'!$A$39,Q713='Adicional - Op 2'!$A$40,Q713='Adicional - Op 2'!$A$41,Q713='Adicional - Op 2'!$A$42,Q713='Adicional - Op 2'!$A$43),"E","")</f>
        <v>E</v>
      </c>
      <c r="W713" s="282" t="str">
        <f>IF(OR(Q713='Adicional - Op 2'!$A$44,Q713='Adicional - Op 2'!$A$45),"F","")</f>
        <v/>
      </c>
      <c r="X713" s="295" t="str">
        <f t="shared" si="235"/>
        <v>E</v>
      </c>
      <c r="Y713" s="296" t="str">
        <f>IF(P713=X713, "OK", MAL)</f>
        <v>OK</v>
      </c>
      <c r="Z713" s="74">
        <v>3419</v>
      </c>
      <c r="AA713" s="12">
        <v>2616</v>
      </c>
      <c r="AB713" s="12">
        <v>1729</v>
      </c>
      <c r="AC713" s="12">
        <v>1251</v>
      </c>
      <c r="AD713" s="12">
        <v>956</v>
      </c>
      <c r="AE713" s="13" t="s">
        <v>4</v>
      </c>
      <c r="AF713" s="70" t="str">
        <f t="shared" si="236"/>
        <v>7</v>
      </c>
      <c r="AG713" s="61" t="str">
        <f t="shared" si="237"/>
        <v>7</v>
      </c>
      <c r="AH713" s="61" t="str">
        <f t="shared" si="238"/>
        <v>7</v>
      </c>
      <c r="AI713" s="61" t="str">
        <f t="shared" si="239"/>
        <v>7</v>
      </c>
      <c r="AJ713" s="61" t="str">
        <f t="shared" si="240"/>
        <v>7</v>
      </c>
      <c r="AK713" s="62" t="str">
        <f t="shared" si="241"/>
        <v/>
      </c>
      <c r="AL713" s="77">
        <f t="shared" si="242"/>
        <v>3.039709717284393</v>
      </c>
      <c r="AM713" s="78">
        <f t="shared" si="243"/>
        <v>4.0148430505802386</v>
      </c>
      <c r="AN713" s="78">
        <f t="shared" si="244"/>
        <v>3.1118295491147032</v>
      </c>
      <c r="AO713" s="78">
        <f t="shared" si="245"/>
        <v>2.7258968918554642</v>
      </c>
      <c r="AP713" s="79" t="str">
        <f t="shared" si="246"/>
        <v/>
      </c>
      <c r="AQ713" s="1" t="str">
        <f t="shared" si="247"/>
        <v>Pampeana7</v>
      </c>
      <c r="AR713" s="1" t="str">
        <f t="shared" si="248"/>
        <v>Santa Fe7</v>
      </c>
      <c r="AS713" s="1" t="str">
        <f t="shared" si="249"/>
        <v>Pequeñas</v>
      </c>
      <c r="AT713" s="1" t="str">
        <f t="shared" si="250"/>
        <v>Pampeana</v>
      </c>
      <c r="AU713" s="1" t="str">
        <f t="shared" ref="AU713:AU776" si="251">IF(AS713="Pequeñas","Pequeñas",CONCATENATE(AS713,AT713))</f>
        <v>Pequeñas</v>
      </c>
    </row>
    <row r="714" spans="1:47" x14ac:dyDescent="0.25">
      <c r="A714" s="21" t="s">
        <v>356</v>
      </c>
      <c r="B714" s="18" t="s">
        <v>313</v>
      </c>
      <c r="C714" s="18" t="s">
        <v>276</v>
      </c>
      <c r="D714" s="3" t="str">
        <f>VLOOKUP(C714,Regiones!B$4:C$27,2)</f>
        <v>Centro</v>
      </c>
      <c r="E714" s="19"/>
      <c r="F714" s="19"/>
      <c r="G714" s="19"/>
      <c r="H714" s="19" t="s">
        <v>4</v>
      </c>
      <c r="I714" s="19" t="s">
        <v>203</v>
      </c>
      <c r="J714" s="19" t="s">
        <v>6</v>
      </c>
      <c r="K714" s="19"/>
      <c r="L714" s="52" t="s">
        <v>6</v>
      </c>
      <c r="M714" s="289">
        <v>10</v>
      </c>
      <c r="N714" s="281" t="str">
        <f t="shared" si="232"/>
        <v>F10</v>
      </c>
      <c r="O714" s="282" t="str">
        <f>VLOOKUP(N714,'Adicional - Op 1'!$A$3:$B$79,2)</f>
        <v>F</v>
      </c>
      <c r="P714" s="293" t="str">
        <f t="shared" si="233"/>
        <v>F</v>
      </c>
      <c r="Q714" s="294" t="str">
        <f t="shared" si="234"/>
        <v>F10</v>
      </c>
      <c r="R714" s="282" t="str">
        <f>IF(OR(Q714='Adicional - Op 2'!$A$6,Q714='Adicional - Op 2'!$A$7, Q714='Adicional - Op 2'!$A$8,Q714='Adicional - Op 2'!$A$9,Q714='Adicional - Op 2'!$A$10,Q714='Adicional - Op 2'!$A$11,Q714='Adicional - Op 2'!$A$12,Q714='Adicional - Op 2'!$A$13,Q714='Adicional - Op 2'!$A$14), "A", "")</f>
        <v/>
      </c>
      <c r="S714" s="282" t="str">
        <f>IF(OR(Q714='Adicional - Op 2'!$A$15,Q714='Adicional - Op 2'!$A$16,Q714='Adicional - Op 2'!$A$17,Q714='Adicional - Op 2'!$A$18,Q714='Adicional - Op 2'!$A$19,Q714='Adicional - Op 2'!$A$20,Q714='Adicional - Op 2'!$A$21,Q714='Adicional - Op 2'!$A$22,Q714='Adicional - Op 2'!$A$23,Q714='Adicional - Op 2'!$A$24,Q714='Adicional - Op 2'!$A$25,Q714='Adicional - Op 2'!$A$26,Q714='Adicional - Op 2'!$A$27,Q714='Adicional - Op 2'!$A$28,Q714='Adicional - Op 2'!$A$29,Q714='Adicional - Op 2'!$A$30),"B","")</f>
        <v/>
      </c>
      <c r="T714" s="282" t="str">
        <f>IF(OR(Q714='Adicional - Op 2'!$A$31,Q714='Adicional - Op 2'!$A$32,Q714='Adicional - Op 2'!$A$33,Q714='Adicional - Op 2'!$A$34),"C","")</f>
        <v/>
      </c>
      <c r="U714" s="282" t="str">
        <f>IF(OR(Q714='Adicional - Op 2'!$A$35,Q714='Adicional - Op 2'!$A$36,Q714='Adicional - Op 2'!$A$37),"D","")</f>
        <v/>
      </c>
      <c r="V714" s="282" t="str">
        <f>IF(OR(Q714='Adicional - Op 2'!$A$38,Q714='Adicional - Op 2'!$A$39,Q714='Adicional - Op 2'!$A$40,Q714='Adicional - Op 2'!$A$41,Q714='Adicional - Op 2'!$A$42,Q714='Adicional - Op 2'!$A$43),"E","")</f>
        <v/>
      </c>
      <c r="W714" s="282" t="str">
        <f>IF(OR(Q714='Adicional - Op 2'!$A$44,Q714='Adicional - Op 2'!$A$45),"F","")</f>
        <v>F</v>
      </c>
      <c r="X714" s="295" t="str">
        <f t="shared" si="235"/>
        <v>F</v>
      </c>
      <c r="Y714" s="296" t="str">
        <f>IF(P714=X714, "OK", MAL)</f>
        <v>OK</v>
      </c>
      <c r="Z714" s="73">
        <v>3412</v>
      </c>
      <c r="AA714" s="17">
        <v>3155</v>
      </c>
      <c r="AB714" s="17">
        <v>2811</v>
      </c>
      <c r="AC714" s="17">
        <v>2211</v>
      </c>
      <c r="AD714" s="17">
        <v>1678</v>
      </c>
      <c r="AE714" s="20">
        <v>1614</v>
      </c>
      <c r="AF714" s="70" t="str">
        <f t="shared" si="236"/>
        <v>7</v>
      </c>
      <c r="AG714" s="61" t="str">
        <f t="shared" si="237"/>
        <v>7</v>
      </c>
      <c r="AH714" s="61" t="str">
        <f t="shared" si="238"/>
        <v>7</v>
      </c>
      <c r="AI714" s="61" t="str">
        <f t="shared" si="239"/>
        <v>7</v>
      </c>
      <c r="AJ714" s="61" t="str">
        <f t="shared" si="240"/>
        <v>7</v>
      </c>
      <c r="AK714" s="62" t="str">
        <f t="shared" si="241"/>
        <v>7</v>
      </c>
      <c r="AL714" s="77">
        <f t="shared" si="242"/>
        <v>0.87979996620790923</v>
      </c>
      <c r="AM714" s="78">
        <f t="shared" si="243"/>
        <v>1.1034600900927254</v>
      </c>
      <c r="AN714" s="78">
        <f t="shared" si="244"/>
        <v>2.2996745746393623</v>
      </c>
      <c r="AO714" s="78">
        <f t="shared" si="245"/>
        <v>2.7968196588292211</v>
      </c>
      <c r="AP714" s="79">
        <f t="shared" si="246"/>
        <v>0.38962746388014685</v>
      </c>
      <c r="AQ714" s="1" t="str">
        <f t="shared" si="247"/>
        <v>Centro7</v>
      </c>
      <c r="AR714" s="1" t="str">
        <f t="shared" si="248"/>
        <v>Córdoba7</v>
      </c>
      <c r="AS714" s="1" t="str">
        <f t="shared" si="249"/>
        <v>Pequeñas</v>
      </c>
      <c r="AT714" s="1" t="str">
        <f t="shared" si="250"/>
        <v>Resto Extra Pampeana</v>
      </c>
      <c r="AU714" s="1" t="str">
        <f t="shared" si="251"/>
        <v>Pequeñas</v>
      </c>
    </row>
    <row r="715" spans="1:47" x14ac:dyDescent="0.25">
      <c r="A715" s="5" t="s">
        <v>167</v>
      </c>
      <c r="B715" s="6" t="s">
        <v>125</v>
      </c>
      <c r="C715" s="6" t="s">
        <v>36</v>
      </c>
      <c r="D715" s="3" t="str">
        <f>VLOOKUP(C715,Regiones!B$4:C$27,2)</f>
        <v>Pampeana</v>
      </c>
      <c r="E715" s="16"/>
      <c r="F715" s="16"/>
      <c r="G715" s="16"/>
      <c r="H715" s="16"/>
      <c r="I715" s="16" t="s">
        <v>203</v>
      </c>
      <c r="J715" s="16" t="s">
        <v>6</v>
      </c>
      <c r="K715" s="16"/>
      <c r="L715" s="4" t="s">
        <v>6</v>
      </c>
      <c r="M715" s="289">
        <v>10</v>
      </c>
      <c r="N715" s="281" t="str">
        <f t="shared" si="232"/>
        <v>F10</v>
      </c>
      <c r="O715" s="282" t="str">
        <f>VLOOKUP(N715,'Adicional - Op 1'!$A$3:$B$79,2)</f>
        <v>F</v>
      </c>
      <c r="P715" s="293" t="str">
        <f t="shared" si="233"/>
        <v>F</v>
      </c>
      <c r="Q715" s="294" t="str">
        <f t="shared" si="234"/>
        <v>F10</v>
      </c>
      <c r="R715" s="282" t="str">
        <f>IF(OR(Q715='Adicional - Op 2'!$A$6,Q715='Adicional - Op 2'!$A$7, Q715='Adicional - Op 2'!$A$8,Q715='Adicional - Op 2'!$A$9,Q715='Adicional - Op 2'!$A$10,Q715='Adicional - Op 2'!$A$11,Q715='Adicional - Op 2'!$A$12,Q715='Adicional - Op 2'!$A$13,Q715='Adicional - Op 2'!$A$14), "A", "")</f>
        <v/>
      </c>
      <c r="S715" s="282" t="str">
        <f>IF(OR(Q715='Adicional - Op 2'!$A$15,Q715='Adicional - Op 2'!$A$16,Q715='Adicional - Op 2'!$A$17,Q715='Adicional - Op 2'!$A$18,Q715='Adicional - Op 2'!$A$19,Q715='Adicional - Op 2'!$A$20,Q715='Adicional - Op 2'!$A$21,Q715='Adicional - Op 2'!$A$22,Q715='Adicional - Op 2'!$A$23,Q715='Adicional - Op 2'!$A$24,Q715='Adicional - Op 2'!$A$25,Q715='Adicional - Op 2'!$A$26,Q715='Adicional - Op 2'!$A$27,Q715='Adicional - Op 2'!$A$28,Q715='Adicional - Op 2'!$A$29,Q715='Adicional - Op 2'!$A$30),"B","")</f>
        <v/>
      </c>
      <c r="T715" s="282" t="str">
        <f>IF(OR(Q715='Adicional - Op 2'!$A$31,Q715='Adicional - Op 2'!$A$32,Q715='Adicional - Op 2'!$A$33,Q715='Adicional - Op 2'!$A$34),"C","")</f>
        <v/>
      </c>
      <c r="U715" s="282" t="str">
        <f>IF(OR(Q715='Adicional - Op 2'!$A$35,Q715='Adicional - Op 2'!$A$36,Q715='Adicional - Op 2'!$A$37),"D","")</f>
        <v/>
      </c>
      <c r="V715" s="282" t="str">
        <f>IF(OR(Q715='Adicional - Op 2'!$A$38,Q715='Adicional - Op 2'!$A$39,Q715='Adicional - Op 2'!$A$40,Q715='Adicional - Op 2'!$A$41,Q715='Adicional - Op 2'!$A$42,Q715='Adicional - Op 2'!$A$43),"E","")</f>
        <v/>
      </c>
      <c r="W715" s="282" t="str">
        <f>IF(OR(Q715='Adicional - Op 2'!$A$44,Q715='Adicional - Op 2'!$A$45),"F","")</f>
        <v>F</v>
      </c>
      <c r="X715" s="295" t="str">
        <f t="shared" si="235"/>
        <v>F</v>
      </c>
      <c r="Y715" s="296" t="str">
        <f>IF(P715=X715, "OK", MAL)</f>
        <v>OK</v>
      </c>
      <c r="Z715" s="73">
        <v>3404</v>
      </c>
      <c r="AA715" s="17">
        <v>3430</v>
      </c>
      <c r="AB715" s="17">
        <v>3413</v>
      </c>
      <c r="AC715" s="17">
        <v>2650</v>
      </c>
      <c r="AD715" s="17">
        <v>2061</v>
      </c>
      <c r="AE715" s="20">
        <v>1892</v>
      </c>
      <c r="AF715" s="70" t="str">
        <f t="shared" si="236"/>
        <v>7</v>
      </c>
      <c r="AG715" s="61" t="str">
        <f t="shared" si="237"/>
        <v>7</v>
      </c>
      <c r="AH715" s="61" t="str">
        <f t="shared" si="238"/>
        <v>7</v>
      </c>
      <c r="AI715" s="61" t="str">
        <f t="shared" si="239"/>
        <v>7</v>
      </c>
      <c r="AJ715" s="61" t="str">
        <f t="shared" si="240"/>
        <v>7</v>
      </c>
      <c r="AK715" s="62" t="str">
        <f t="shared" si="241"/>
        <v>7</v>
      </c>
      <c r="AL715" s="77">
        <f t="shared" si="242"/>
        <v>-8.5076210980550279E-2</v>
      </c>
      <c r="AM715" s="78">
        <f t="shared" si="243"/>
        <v>4.7241109978615241E-2</v>
      </c>
      <c r="AN715" s="78">
        <f t="shared" si="244"/>
        <v>2.4250746704603019</v>
      </c>
      <c r="AO715" s="78">
        <f t="shared" si="245"/>
        <v>2.5455427897858334</v>
      </c>
      <c r="AP715" s="79">
        <f t="shared" si="246"/>
        <v>0.85923875873226763</v>
      </c>
      <c r="AQ715" s="1" t="str">
        <f t="shared" si="247"/>
        <v>Pampeana7</v>
      </c>
      <c r="AR715" s="1" t="str">
        <f t="shared" si="248"/>
        <v>Buenos Aires7</v>
      </c>
      <c r="AS715" s="1" t="str">
        <f t="shared" si="249"/>
        <v>Pequeñas</v>
      </c>
      <c r="AT715" s="1" t="str">
        <f t="shared" si="250"/>
        <v>Pampeana</v>
      </c>
      <c r="AU715" s="1" t="str">
        <f t="shared" si="251"/>
        <v>Pequeñas</v>
      </c>
    </row>
    <row r="716" spans="1:47" x14ac:dyDescent="0.25">
      <c r="A716" s="21" t="s">
        <v>358</v>
      </c>
      <c r="B716" s="18" t="s">
        <v>324</v>
      </c>
      <c r="C716" s="18" t="s">
        <v>276</v>
      </c>
      <c r="D716" s="3" t="str">
        <f>VLOOKUP(C716,Regiones!B$4:C$27,2)</f>
        <v>Centro</v>
      </c>
      <c r="E716" s="19"/>
      <c r="F716" s="19"/>
      <c r="G716" s="19"/>
      <c r="H716" s="19" t="s">
        <v>4</v>
      </c>
      <c r="I716" s="19" t="s">
        <v>203</v>
      </c>
      <c r="J716" s="19" t="s">
        <v>6</v>
      </c>
      <c r="K716" s="19"/>
      <c r="L716" s="52" t="s">
        <v>6</v>
      </c>
      <c r="M716" s="289">
        <v>10</v>
      </c>
      <c r="N716" s="281" t="str">
        <f t="shared" si="232"/>
        <v>F10</v>
      </c>
      <c r="O716" s="282" t="str">
        <f>VLOOKUP(N716,'Adicional - Op 1'!$A$3:$B$79,2)</f>
        <v>F</v>
      </c>
      <c r="P716" s="293" t="str">
        <f t="shared" si="233"/>
        <v>F</v>
      </c>
      <c r="Q716" s="294" t="str">
        <f t="shared" si="234"/>
        <v>F10</v>
      </c>
      <c r="R716" s="282" t="str">
        <f>IF(OR(Q716='Adicional - Op 2'!$A$6,Q716='Adicional - Op 2'!$A$7, Q716='Adicional - Op 2'!$A$8,Q716='Adicional - Op 2'!$A$9,Q716='Adicional - Op 2'!$A$10,Q716='Adicional - Op 2'!$A$11,Q716='Adicional - Op 2'!$A$12,Q716='Adicional - Op 2'!$A$13,Q716='Adicional - Op 2'!$A$14), "A", "")</f>
        <v/>
      </c>
      <c r="S716" s="282" t="str">
        <f>IF(OR(Q716='Adicional - Op 2'!$A$15,Q716='Adicional - Op 2'!$A$16,Q716='Adicional - Op 2'!$A$17,Q716='Adicional - Op 2'!$A$18,Q716='Adicional - Op 2'!$A$19,Q716='Adicional - Op 2'!$A$20,Q716='Adicional - Op 2'!$A$21,Q716='Adicional - Op 2'!$A$22,Q716='Adicional - Op 2'!$A$23,Q716='Adicional - Op 2'!$A$24,Q716='Adicional - Op 2'!$A$25,Q716='Adicional - Op 2'!$A$26,Q716='Adicional - Op 2'!$A$27,Q716='Adicional - Op 2'!$A$28,Q716='Adicional - Op 2'!$A$29,Q716='Adicional - Op 2'!$A$30),"B","")</f>
        <v/>
      </c>
      <c r="T716" s="282" t="str">
        <f>IF(OR(Q716='Adicional - Op 2'!$A$31,Q716='Adicional - Op 2'!$A$32,Q716='Adicional - Op 2'!$A$33,Q716='Adicional - Op 2'!$A$34),"C","")</f>
        <v/>
      </c>
      <c r="U716" s="282" t="str">
        <f>IF(OR(Q716='Adicional - Op 2'!$A$35,Q716='Adicional - Op 2'!$A$36,Q716='Adicional - Op 2'!$A$37),"D","")</f>
        <v/>
      </c>
      <c r="V716" s="282" t="str">
        <f>IF(OR(Q716='Adicional - Op 2'!$A$38,Q716='Adicional - Op 2'!$A$39,Q716='Adicional - Op 2'!$A$40,Q716='Adicional - Op 2'!$A$41,Q716='Adicional - Op 2'!$A$42,Q716='Adicional - Op 2'!$A$43),"E","")</f>
        <v/>
      </c>
      <c r="W716" s="282" t="str">
        <f>IF(OR(Q716='Adicional - Op 2'!$A$44,Q716='Adicional - Op 2'!$A$45),"F","")</f>
        <v>F</v>
      </c>
      <c r="X716" s="295" t="str">
        <f t="shared" si="235"/>
        <v>F</v>
      </c>
      <c r="Y716" s="296" t="str">
        <f>IF(P716=X716, "OK", MAL)</f>
        <v>OK</v>
      </c>
      <c r="Z716" s="73">
        <v>3404</v>
      </c>
      <c r="AA716" s="17">
        <v>3021</v>
      </c>
      <c r="AB716" s="17">
        <v>2263</v>
      </c>
      <c r="AC716" s="17">
        <v>1791</v>
      </c>
      <c r="AD716" s="17">
        <v>1578</v>
      </c>
      <c r="AE716" s="20">
        <v>1923</v>
      </c>
      <c r="AF716" s="70" t="str">
        <f t="shared" si="236"/>
        <v>7</v>
      </c>
      <c r="AG716" s="61" t="str">
        <f t="shared" si="237"/>
        <v>7</v>
      </c>
      <c r="AH716" s="61" t="str">
        <f t="shared" si="238"/>
        <v>7</v>
      </c>
      <c r="AI716" s="61" t="str">
        <f t="shared" si="239"/>
        <v>7</v>
      </c>
      <c r="AJ716" s="61" t="str">
        <f t="shared" si="240"/>
        <v>7</v>
      </c>
      <c r="AK716" s="62" t="str">
        <f t="shared" si="241"/>
        <v>7</v>
      </c>
      <c r="AL716" s="77">
        <f t="shared" si="242"/>
        <v>1.3441131116557081</v>
      </c>
      <c r="AM716" s="78">
        <f t="shared" si="243"/>
        <v>2.7842194430863225</v>
      </c>
      <c r="AN716" s="78">
        <f t="shared" si="244"/>
        <v>2.2398414754776126</v>
      </c>
      <c r="AO716" s="78">
        <f t="shared" si="245"/>
        <v>1.2742087379538589</v>
      </c>
      <c r="AP716" s="79">
        <f t="shared" si="246"/>
        <v>-1.957862419401845</v>
      </c>
      <c r="AQ716" s="1" t="str">
        <f t="shared" si="247"/>
        <v>Centro7</v>
      </c>
      <c r="AR716" s="1" t="str">
        <f t="shared" si="248"/>
        <v>Córdoba7</v>
      </c>
      <c r="AS716" s="1" t="str">
        <f t="shared" si="249"/>
        <v>Pequeñas</v>
      </c>
      <c r="AT716" s="1" t="str">
        <f t="shared" si="250"/>
        <v>Resto Extra Pampeana</v>
      </c>
      <c r="AU716" s="1" t="str">
        <f t="shared" si="251"/>
        <v>Pequeñas</v>
      </c>
    </row>
    <row r="717" spans="1:47" x14ac:dyDescent="0.25">
      <c r="A717" s="60" t="s">
        <v>523</v>
      </c>
      <c r="B717" s="9" t="s">
        <v>523</v>
      </c>
      <c r="C717" s="9" t="s">
        <v>506</v>
      </c>
      <c r="D717" s="3" t="str">
        <f>VLOOKUP(C717,Regiones!B$4:C$27,2)</f>
        <v>Noroeste</v>
      </c>
      <c r="E717" s="10"/>
      <c r="F717" s="10"/>
      <c r="G717" s="10"/>
      <c r="H717" s="10" t="s">
        <v>4</v>
      </c>
      <c r="I717" s="10" t="s">
        <v>203</v>
      </c>
      <c r="J717" s="10" t="s">
        <v>6</v>
      </c>
      <c r="K717" s="10"/>
      <c r="L717" s="11" t="s">
        <v>6</v>
      </c>
      <c r="M717" s="289">
        <v>10</v>
      </c>
      <c r="N717" s="281" t="str">
        <f t="shared" si="232"/>
        <v>F10</v>
      </c>
      <c r="O717" s="282" t="str">
        <f>VLOOKUP(N717,'Adicional - Op 1'!$A$3:$B$79,2)</f>
        <v>F</v>
      </c>
      <c r="P717" s="293" t="str">
        <f t="shared" si="233"/>
        <v>F</v>
      </c>
      <c r="Q717" s="294" t="str">
        <f t="shared" si="234"/>
        <v>F10</v>
      </c>
      <c r="R717" s="282" t="str">
        <f>IF(OR(Q717='Adicional - Op 2'!$A$6,Q717='Adicional - Op 2'!$A$7, Q717='Adicional - Op 2'!$A$8,Q717='Adicional - Op 2'!$A$9,Q717='Adicional - Op 2'!$A$10,Q717='Adicional - Op 2'!$A$11,Q717='Adicional - Op 2'!$A$12,Q717='Adicional - Op 2'!$A$13,Q717='Adicional - Op 2'!$A$14), "A", "")</f>
        <v/>
      </c>
      <c r="S717" s="282" t="str">
        <f>IF(OR(Q717='Adicional - Op 2'!$A$15,Q717='Adicional - Op 2'!$A$16,Q717='Adicional - Op 2'!$A$17,Q717='Adicional - Op 2'!$A$18,Q717='Adicional - Op 2'!$A$19,Q717='Adicional - Op 2'!$A$20,Q717='Adicional - Op 2'!$A$21,Q717='Adicional - Op 2'!$A$22,Q717='Adicional - Op 2'!$A$23,Q717='Adicional - Op 2'!$A$24,Q717='Adicional - Op 2'!$A$25,Q717='Adicional - Op 2'!$A$26,Q717='Adicional - Op 2'!$A$27,Q717='Adicional - Op 2'!$A$28,Q717='Adicional - Op 2'!$A$29,Q717='Adicional - Op 2'!$A$30),"B","")</f>
        <v/>
      </c>
      <c r="T717" s="282" t="str">
        <f>IF(OR(Q717='Adicional - Op 2'!$A$31,Q717='Adicional - Op 2'!$A$32,Q717='Adicional - Op 2'!$A$33,Q717='Adicional - Op 2'!$A$34),"C","")</f>
        <v/>
      </c>
      <c r="U717" s="282" t="str">
        <f>IF(OR(Q717='Adicional - Op 2'!$A$35,Q717='Adicional - Op 2'!$A$36,Q717='Adicional - Op 2'!$A$37),"D","")</f>
        <v/>
      </c>
      <c r="V717" s="282" t="str">
        <f>IF(OR(Q717='Adicional - Op 2'!$A$38,Q717='Adicional - Op 2'!$A$39,Q717='Adicional - Op 2'!$A$40,Q717='Adicional - Op 2'!$A$41,Q717='Adicional - Op 2'!$A$42,Q717='Adicional - Op 2'!$A$43),"E","")</f>
        <v/>
      </c>
      <c r="W717" s="282" t="str">
        <f>IF(OR(Q717='Adicional - Op 2'!$A$44,Q717='Adicional - Op 2'!$A$45),"F","")</f>
        <v>F</v>
      </c>
      <c r="X717" s="295" t="str">
        <f t="shared" si="235"/>
        <v>F</v>
      </c>
      <c r="Y717" s="296" t="str">
        <f>IF(P717=X717, "OK", MAL)</f>
        <v>OK</v>
      </c>
      <c r="Z717" s="74">
        <v>3403</v>
      </c>
      <c r="AA717" s="12">
        <v>3300</v>
      </c>
      <c r="AB717" s="12">
        <v>2504</v>
      </c>
      <c r="AC717" s="12">
        <v>705</v>
      </c>
      <c r="AD717" s="12">
        <v>235</v>
      </c>
      <c r="AE717" s="13">
        <v>640</v>
      </c>
      <c r="AF717" s="70" t="str">
        <f t="shared" si="236"/>
        <v>7</v>
      </c>
      <c r="AG717" s="61" t="str">
        <f t="shared" si="237"/>
        <v>7</v>
      </c>
      <c r="AH717" s="61" t="str">
        <f t="shared" si="238"/>
        <v>7</v>
      </c>
      <c r="AI717" s="61" t="str">
        <f t="shared" si="239"/>
        <v>7</v>
      </c>
      <c r="AJ717" s="61" t="str">
        <f t="shared" si="240"/>
        <v>7</v>
      </c>
      <c r="AK717" s="62" t="str">
        <f t="shared" si="241"/>
        <v>7</v>
      </c>
      <c r="AL717" s="77">
        <f t="shared" si="242"/>
        <v>0.34438276978556659</v>
      </c>
      <c r="AM717" s="78">
        <f t="shared" si="243"/>
        <v>2.658614985589498</v>
      </c>
      <c r="AN717" s="78">
        <f t="shared" si="244"/>
        <v>12.752321667221592</v>
      </c>
      <c r="AO717" s="78">
        <f t="shared" si="245"/>
        <v>11.612317403390419</v>
      </c>
      <c r="AP717" s="79">
        <f t="shared" si="246"/>
        <v>-9.5332916247322146</v>
      </c>
      <c r="AQ717" s="1" t="str">
        <f t="shared" si="247"/>
        <v>Noroeste7</v>
      </c>
      <c r="AR717" s="1" t="str">
        <f t="shared" si="248"/>
        <v>Tucumán7</v>
      </c>
      <c r="AS717" s="1" t="str">
        <f t="shared" si="249"/>
        <v>Pequeñas</v>
      </c>
      <c r="AT717" s="1" t="str">
        <f t="shared" si="250"/>
        <v>Resto Extra Pampeana</v>
      </c>
      <c r="AU717" s="1" t="str">
        <f t="shared" si="251"/>
        <v>Pequeñas</v>
      </c>
    </row>
    <row r="718" spans="1:47" x14ac:dyDescent="0.25">
      <c r="A718" s="5" t="s">
        <v>551</v>
      </c>
      <c r="B718" s="6" t="s">
        <v>551</v>
      </c>
      <c r="C718" s="6" t="s">
        <v>532</v>
      </c>
      <c r="D718" s="3" t="str">
        <f>VLOOKUP(C718,Regiones!B$4:C$27,2)</f>
        <v>Pampeana</v>
      </c>
      <c r="E718" s="16"/>
      <c r="F718" s="16"/>
      <c r="G718" s="16"/>
      <c r="H718" s="16" t="s">
        <v>4</v>
      </c>
      <c r="I718" s="16" t="s">
        <v>203</v>
      </c>
      <c r="J718" s="16" t="s">
        <v>6</v>
      </c>
      <c r="K718" s="16"/>
      <c r="L718" s="4" t="s">
        <v>6</v>
      </c>
      <c r="M718" s="289">
        <v>10</v>
      </c>
      <c r="N718" s="281" t="str">
        <f t="shared" si="232"/>
        <v>F10</v>
      </c>
      <c r="O718" s="282" t="str">
        <f>VLOOKUP(N718,'Adicional - Op 1'!$A$3:$B$79,2)</f>
        <v>F</v>
      </c>
      <c r="P718" s="293" t="str">
        <f t="shared" si="233"/>
        <v>F</v>
      </c>
      <c r="Q718" s="294" t="str">
        <f t="shared" si="234"/>
        <v>F10</v>
      </c>
      <c r="R718" s="282" t="str">
        <f>IF(OR(Q718='Adicional - Op 2'!$A$6,Q718='Adicional - Op 2'!$A$7, Q718='Adicional - Op 2'!$A$8,Q718='Adicional - Op 2'!$A$9,Q718='Adicional - Op 2'!$A$10,Q718='Adicional - Op 2'!$A$11,Q718='Adicional - Op 2'!$A$12,Q718='Adicional - Op 2'!$A$13,Q718='Adicional - Op 2'!$A$14), "A", "")</f>
        <v/>
      </c>
      <c r="S718" s="282" t="str">
        <f>IF(OR(Q718='Adicional - Op 2'!$A$15,Q718='Adicional - Op 2'!$A$16,Q718='Adicional - Op 2'!$A$17,Q718='Adicional - Op 2'!$A$18,Q718='Adicional - Op 2'!$A$19,Q718='Adicional - Op 2'!$A$20,Q718='Adicional - Op 2'!$A$21,Q718='Adicional - Op 2'!$A$22,Q718='Adicional - Op 2'!$A$23,Q718='Adicional - Op 2'!$A$24,Q718='Adicional - Op 2'!$A$25,Q718='Adicional - Op 2'!$A$26,Q718='Adicional - Op 2'!$A$27,Q718='Adicional - Op 2'!$A$28,Q718='Adicional - Op 2'!$A$29,Q718='Adicional - Op 2'!$A$30),"B","")</f>
        <v/>
      </c>
      <c r="T718" s="282" t="str">
        <f>IF(OR(Q718='Adicional - Op 2'!$A$31,Q718='Adicional - Op 2'!$A$32,Q718='Adicional - Op 2'!$A$33,Q718='Adicional - Op 2'!$A$34),"C","")</f>
        <v/>
      </c>
      <c r="U718" s="282" t="str">
        <f>IF(OR(Q718='Adicional - Op 2'!$A$35,Q718='Adicional - Op 2'!$A$36,Q718='Adicional - Op 2'!$A$37),"D","")</f>
        <v/>
      </c>
      <c r="V718" s="282" t="str">
        <f>IF(OR(Q718='Adicional - Op 2'!$A$38,Q718='Adicional - Op 2'!$A$39,Q718='Adicional - Op 2'!$A$40,Q718='Adicional - Op 2'!$A$41,Q718='Adicional - Op 2'!$A$42,Q718='Adicional - Op 2'!$A$43),"E","")</f>
        <v/>
      </c>
      <c r="W718" s="282" t="str">
        <f>IF(OR(Q718='Adicional - Op 2'!$A$44,Q718='Adicional - Op 2'!$A$45),"F","")</f>
        <v>F</v>
      </c>
      <c r="X718" s="295" t="str">
        <f t="shared" si="235"/>
        <v>F</v>
      </c>
      <c r="Y718" s="296" t="str">
        <f>IF(P718=X718, "OK", MAL)</f>
        <v>OK</v>
      </c>
      <c r="Z718" s="73">
        <v>3387</v>
      </c>
      <c r="AA718" s="17">
        <v>3081</v>
      </c>
      <c r="AB718" s="17">
        <v>2637</v>
      </c>
      <c r="AC718" s="17">
        <v>2049</v>
      </c>
      <c r="AD718" s="17">
        <v>1644</v>
      </c>
      <c r="AE718" s="20">
        <v>1645</v>
      </c>
      <c r="AF718" s="70" t="str">
        <f t="shared" si="236"/>
        <v>7</v>
      </c>
      <c r="AG718" s="61" t="str">
        <f t="shared" si="237"/>
        <v>7</v>
      </c>
      <c r="AH718" s="61" t="str">
        <f t="shared" si="238"/>
        <v>7</v>
      </c>
      <c r="AI718" s="61" t="str">
        <f t="shared" si="239"/>
        <v>7</v>
      </c>
      <c r="AJ718" s="61" t="str">
        <f t="shared" si="240"/>
        <v>7</v>
      </c>
      <c r="AK718" s="62" t="str">
        <f t="shared" si="241"/>
        <v>7</v>
      </c>
      <c r="AL718" s="77">
        <f t="shared" si="242"/>
        <v>1.0648053499549059</v>
      </c>
      <c r="AM718" s="78">
        <f t="shared" si="243"/>
        <v>1.4901988614687616</v>
      </c>
      <c r="AN718" s="78">
        <f t="shared" si="244"/>
        <v>2.4178780896764103</v>
      </c>
      <c r="AO718" s="78">
        <f t="shared" si="245"/>
        <v>2.2266230393755584</v>
      </c>
      <c r="AP718" s="79">
        <f t="shared" si="246"/>
        <v>-6.0806909519099889E-3</v>
      </c>
      <c r="AQ718" s="1" t="str">
        <f t="shared" si="247"/>
        <v>Pampeana7</v>
      </c>
      <c r="AR718" s="1" t="str">
        <f t="shared" si="248"/>
        <v>La Pampa7</v>
      </c>
      <c r="AS718" s="1" t="str">
        <f t="shared" si="249"/>
        <v>Pequeñas</v>
      </c>
      <c r="AT718" s="1" t="str">
        <f t="shared" si="250"/>
        <v>Pampeana</v>
      </c>
      <c r="AU718" s="1" t="str">
        <f t="shared" si="251"/>
        <v>Pequeñas</v>
      </c>
    </row>
    <row r="719" spans="1:47" x14ac:dyDescent="0.25">
      <c r="A719" s="60" t="s">
        <v>250</v>
      </c>
      <c r="B719" s="9" t="s">
        <v>223</v>
      </c>
      <c r="C719" s="9" t="s">
        <v>199</v>
      </c>
      <c r="D719" s="3" t="str">
        <f>VLOOKUP(C719,Regiones!B$4:C$27,2)</f>
        <v>Noreste</v>
      </c>
      <c r="E719" s="10"/>
      <c r="F719" s="10"/>
      <c r="G719" s="10"/>
      <c r="H719" s="10" t="s">
        <v>20</v>
      </c>
      <c r="I719" s="10" t="s">
        <v>203</v>
      </c>
      <c r="K719" s="10" t="s">
        <v>4</v>
      </c>
      <c r="L719" s="11" t="s">
        <v>6</v>
      </c>
      <c r="M719" s="289">
        <v>10</v>
      </c>
      <c r="N719" s="281" t="str">
        <f t="shared" si="232"/>
        <v>F10</v>
      </c>
      <c r="O719" s="282" t="str">
        <f>VLOOKUP(N719,'Adicional - Op 1'!$A$3:$B$79,2)</f>
        <v>F</v>
      </c>
      <c r="P719" s="293" t="str">
        <f t="shared" si="233"/>
        <v>F</v>
      </c>
      <c r="Q719" s="294" t="str">
        <f t="shared" si="234"/>
        <v>F10</v>
      </c>
      <c r="R719" s="282" t="str">
        <f>IF(OR(Q719='Adicional - Op 2'!$A$6,Q719='Adicional - Op 2'!$A$7, Q719='Adicional - Op 2'!$A$8,Q719='Adicional - Op 2'!$A$9,Q719='Adicional - Op 2'!$A$10,Q719='Adicional - Op 2'!$A$11,Q719='Adicional - Op 2'!$A$12,Q719='Adicional - Op 2'!$A$13,Q719='Adicional - Op 2'!$A$14), "A", "")</f>
        <v/>
      </c>
      <c r="S719" s="282" t="str">
        <f>IF(OR(Q719='Adicional - Op 2'!$A$15,Q719='Adicional - Op 2'!$A$16,Q719='Adicional - Op 2'!$A$17,Q719='Adicional - Op 2'!$A$18,Q719='Adicional - Op 2'!$A$19,Q719='Adicional - Op 2'!$A$20,Q719='Adicional - Op 2'!$A$21,Q719='Adicional - Op 2'!$A$22,Q719='Adicional - Op 2'!$A$23,Q719='Adicional - Op 2'!$A$24,Q719='Adicional - Op 2'!$A$25,Q719='Adicional - Op 2'!$A$26,Q719='Adicional - Op 2'!$A$27,Q719='Adicional - Op 2'!$A$28,Q719='Adicional - Op 2'!$A$29,Q719='Adicional - Op 2'!$A$30),"B","")</f>
        <v/>
      </c>
      <c r="T719" s="282" t="str">
        <f>IF(OR(Q719='Adicional - Op 2'!$A$31,Q719='Adicional - Op 2'!$A$32,Q719='Adicional - Op 2'!$A$33,Q719='Adicional - Op 2'!$A$34),"C","")</f>
        <v/>
      </c>
      <c r="U719" s="282" t="str">
        <f>IF(OR(Q719='Adicional - Op 2'!$A$35,Q719='Adicional - Op 2'!$A$36,Q719='Adicional - Op 2'!$A$37),"D","")</f>
        <v/>
      </c>
      <c r="V719" s="282" t="str">
        <f>IF(OR(Q719='Adicional - Op 2'!$A$38,Q719='Adicional - Op 2'!$A$39,Q719='Adicional - Op 2'!$A$40,Q719='Adicional - Op 2'!$A$41,Q719='Adicional - Op 2'!$A$42,Q719='Adicional - Op 2'!$A$43),"E","")</f>
        <v/>
      </c>
      <c r="W719" s="282" t="str">
        <f>IF(OR(Q719='Adicional - Op 2'!$A$44,Q719='Adicional - Op 2'!$A$45),"F","")</f>
        <v>F</v>
      </c>
      <c r="X719" s="295" t="str">
        <f t="shared" si="235"/>
        <v>F</v>
      </c>
      <c r="Y719" s="296" t="str">
        <f>IF(P719=X719, "OK", MAL)</f>
        <v>OK</v>
      </c>
      <c r="Z719" s="74">
        <v>3382</v>
      </c>
      <c r="AA719" s="12">
        <v>2607</v>
      </c>
      <c r="AB719" s="12">
        <v>1772</v>
      </c>
      <c r="AC719" s="12">
        <v>1151</v>
      </c>
      <c r="AD719" s="12">
        <v>626</v>
      </c>
      <c r="AE719" s="13">
        <v>1485</v>
      </c>
      <c r="AF719" s="70" t="str">
        <f t="shared" si="236"/>
        <v>7</v>
      </c>
      <c r="AG719" s="61" t="str">
        <f t="shared" si="237"/>
        <v>7</v>
      </c>
      <c r="AH719" s="61" t="str">
        <f t="shared" si="238"/>
        <v>7</v>
      </c>
      <c r="AI719" s="61" t="str">
        <f t="shared" si="239"/>
        <v>7</v>
      </c>
      <c r="AJ719" s="61" t="str">
        <f t="shared" si="240"/>
        <v>7</v>
      </c>
      <c r="AK719" s="62" t="str">
        <f t="shared" si="241"/>
        <v>7</v>
      </c>
      <c r="AL719" s="77">
        <f t="shared" si="242"/>
        <v>2.9540568512017558</v>
      </c>
      <c r="AM719" s="78">
        <f t="shared" si="243"/>
        <v>3.7382477780713339</v>
      </c>
      <c r="AN719" s="78">
        <f t="shared" si="244"/>
        <v>4.1705873953346444</v>
      </c>
      <c r="AO719" s="78">
        <f t="shared" si="245"/>
        <v>6.2796459673367195</v>
      </c>
      <c r="AP719" s="79">
        <f t="shared" si="246"/>
        <v>-8.2756193495675578</v>
      </c>
      <c r="AQ719" s="1" t="str">
        <f t="shared" si="247"/>
        <v>Noreste7</v>
      </c>
      <c r="AR719" s="1" t="str">
        <f t="shared" si="248"/>
        <v>Chaco7</v>
      </c>
      <c r="AS719" s="1" t="str">
        <f t="shared" si="249"/>
        <v>Pequeñas</v>
      </c>
      <c r="AT719" s="1" t="str">
        <f t="shared" si="250"/>
        <v>Resto Extra Pampeana</v>
      </c>
      <c r="AU719" s="1" t="str">
        <f t="shared" si="251"/>
        <v>Pequeñas</v>
      </c>
    </row>
    <row r="720" spans="1:47" x14ac:dyDescent="0.25">
      <c r="A720" s="60" t="s">
        <v>251</v>
      </c>
      <c r="B720" s="9" t="s">
        <v>207</v>
      </c>
      <c r="C720" s="9" t="s">
        <v>199</v>
      </c>
      <c r="D720" s="3" t="str">
        <f>VLOOKUP(C720,Regiones!B$4:C$27,2)</f>
        <v>Noreste</v>
      </c>
      <c r="E720" s="10"/>
      <c r="F720" s="10"/>
      <c r="G720" s="10"/>
      <c r="H720" s="10" t="s">
        <v>20</v>
      </c>
      <c r="I720" s="10" t="s">
        <v>203</v>
      </c>
      <c r="K720" s="10" t="s">
        <v>4</v>
      </c>
      <c r="L720" s="11" t="s">
        <v>3</v>
      </c>
      <c r="M720" s="289">
        <v>10</v>
      </c>
      <c r="N720" s="281" t="str">
        <f t="shared" si="232"/>
        <v>E10</v>
      </c>
      <c r="O720" s="282" t="str">
        <f>VLOOKUP(N720,'Adicional - Op 1'!$A$3:$B$79,2)</f>
        <v>E</v>
      </c>
      <c r="P720" s="293" t="str">
        <f t="shared" si="233"/>
        <v>E</v>
      </c>
      <c r="Q720" s="294" t="str">
        <f t="shared" si="234"/>
        <v>E10</v>
      </c>
      <c r="R720" s="282" t="str">
        <f>IF(OR(Q720='Adicional - Op 2'!$A$6,Q720='Adicional - Op 2'!$A$7, Q720='Adicional - Op 2'!$A$8,Q720='Adicional - Op 2'!$A$9,Q720='Adicional - Op 2'!$A$10,Q720='Adicional - Op 2'!$A$11,Q720='Adicional - Op 2'!$A$12,Q720='Adicional - Op 2'!$A$13,Q720='Adicional - Op 2'!$A$14), "A", "")</f>
        <v/>
      </c>
      <c r="S720" s="282" t="str">
        <f>IF(OR(Q720='Adicional - Op 2'!$A$15,Q720='Adicional - Op 2'!$A$16,Q720='Adicional - Op 2'!$A$17,Q720='Adicional - Op 2'!$A$18,Q720='Adicional - Op 2'!$A$19,Q720='Adicional - Op 2'!$A$20,Q720='Adicional - Op 2'!$A$21,Q720='Adicional - Op 2'!$A$22,Q720='Adicional - Op 2'!$A$23,Q720='Adicional - Op 2'!$A$24,Q720='Adicional - Op 2'!$A$25,Q720='Adicional - Op 2'!$A$26,Q720='Adicional - Op 2'!$A$27,Q720='Adicional - Op 2'!$A$28,Q720='Adicional - Op 2'!$A$29,Q720='Adicional - Op 2'!$A$30),"B","")</f>
        <v/>
      </c>
      <c r="T720" s="282" t="str">
        <f>IF(OR(Q720='Adicional - Op 2'!$A$31,Q720='Adicional - Op 2'!$A$32,Q720='Adicional - Op 2'!$A$33,Q720='Adicional - Op 2'!$A$34),"C","")</f>
        <v/>
      </c>
      <c r="U720" s="282" t="str">
        <f>IF(OR(Q720='Adicional - Op 2'!$A$35,Q720='Adicional - Op 2'!$A$36,Q720='Adicional - Op 2'!$A$37),"D","")</f>
        <v/>
      </c>
      <c r="V720" s="282" t="str">
        <f>IF(OR(Q720='Adicional - Op 2'!$A$38,Q720='Adicional - Op 2'!$A$39,Q720='Adicional - Op 2'!$A$40,Q720='Adicional - Op 2'!$A$41,Q720='Adicional - Op 2'!$A$42,Q720='Adicional - Op 2'!$A$43),"E","")</f>
        <v>E</v>
      </c>
      <c r="W720" s="282" t="str">
        <f>IF(OR(Q720='Adicional - Op 2'!$A$44,Q720='Adicional - Op 2'!$A$45),"F","")</f>
        <v/>
      </c>
      <c r="X720" s="295" t="str">
        <f t="shared" si="235"/>
        <v>E</v>
      </c>
      <c r="Y720" s="296" t="str">
        <f>IF(P720=X720, "OK", MAL)</f>
        <v>OK</v>
      </c>
      <c r="Z720" s="74">
        <v>3374</v>
      </c>
      <c r="AA720" s="12">
        <v>2615</v>
      </c>
      <c r="AB720" s="12">
        <v>1261</v>
      </c>
      <c r="AC720" s="12">
        <v>1036</v>
      </c>
      <c r="AD720" s="12">
        <v>336</v>
      </c>
      <c r="AE720" s="13" t="s">
        <v>4</v>
      </c>
      <c r="AF720" s="70" t="str">
        <f t="shared" si="236"/>
        <v>7</v>
      </c>
      <c r="AG720" s="61" t="str">
        <f t="shared" si="237"/>
        <v>7</v>
      </c>
      <c r="AH720" s="61" t="str">
        <f t="shared" si="238"/>
        <v>7</v>
      </c>
      <c r="AI720" s="61" t="str">
        <f t="shared" si="239"/>
        <v>7</v>
      </c>
      <c r="AJ720" s="61" t="str">
        <f t="shared" si="240"/>
        <v>7</v>
      </c>
      <c r="AK720" s="62" t="str">
        <f t="shared" si="241"/>
        <v/>
      </c>
      <c r="AL720" s="77">
        <f t="shared" si="242"/>
        <v>2.8915176874286743</v>
      </c>
      <c r="AM720" s="78">
        <f t="shared" si="243"/>
        <v>7.1790599494305551</v>
      </c>
      <c r="AN720" s="78">
        <f t="shared" si="244"/>
        <v>1.8785819097800698</v>
      </c>
      <c r="AO720" s="78">
        <f t="shared" si="245"/>
        <v>11.918543025576673</v>
      </c>
      <c r="AP720" s="79" t="str">
        <f t="shared" si="246"/>
        <v/>
      </c>
      <c r="AQ720" s="1" t="str">
        <f t="shared" si="247"/>
        <v>Noreste7</v>
      </c>
      <c r="AR720" s="1" t="str">
        <f t="shared" si="248"/>
        <v>Chaco7</v>
      </c>
      <c r="AS720" s="1" t="str">
        <f t="shared" si="249"/>
        <v>Pequeñas</v>
      </c>
      <c r="AT720" s="1" t="str">
        <f t="shared" si="250"/>
        <v>Resto Extra Pampeana</v>
      </c>
      <c r="AU720" s="1" t="str">
        <f t="shared" si="251"/>
        <v>Pequeñas</v>
      </c>
    </row>
    <row r="721" spans="1:47" x14ac:dyDescent="0.25">
      <c r="A721" s="5" t="s">
        <v>480</v>
      </c>
      <c r="B721" s="6" t="s">
        <v>481</v>
      </c>
      <c r="C721" s="6" t="s">
        <v>461</v>
      </c>
      <c r="D721" s="3" t="str">
        <f>VLOOKUP(C721,Regiones!B$4:C$27,2)</f>
        <v>Noreste</v>
      </c>
      <c r="E721" s="16"/>
      <c r="F721" s="16"/>
      <c r="G721" s="16"/>
      <c r="H721" s="16" t="s">
        <v>20</v>
      </c>
      <c r="I721" s="16" t="s">
        <v>203</v>
      </c>
      <c r="K721" s="16" t="s">
        <v>4</v>
      </c>
      <c r="L721" s="4" t="s">
        <v>3</v>
      </c>
      <c r="M721" s="289">
        <v>10</v>
      </c>
      <c r="N721" s="281" t="str">
        <f t="shared" si="232"/>
        <v>E10</v>
      </c>
      <c r="O721" s="282" t="str">
        <f>VLOOKUP(N721,'Adicional - Op 1'!$A$3:$B$79,2)</f>
        <v>E</v>
      </c>
      <c r="P721" s="293" t="str">
        <f t="shared" si="233"/>
        <v>E</v>
      </c>
      <c r="Q721" s="294" t="str">
        <f t="shared" si="234"/>
        <v>E10</v>
      </c>
      <c r="R721" s="282" t="str">
        <f>IF(OR(Q721='Adicional - Op 2'!$A$6,Q721='Adicional - Op 2'!$A$7, Q721='Adicional - Op 2'!$A$8,Q721='Adicional - Op 2'!$A$9,Q721='Adicional - Op 2'!$A$10,Q721='Adicional - Op 2'!$A$11,Q721='Adicional - Op 2'!$A$12,Q721='Adicional - Op 2'!$A$13,Q721='Adicional - Op 2'!$A$14), "A", "")</f>
        <v/>
      </c>
      <c r="S721" s="282" t="str">
        <f>IF(OR(Q721='Adicional - Op 2'!$A$15,Q721='Adicional - Op 2'!$A$16,Q721='Adicional - Op 2'!$A$17,Q721='Adicional - Op 2'!$A$18,Q721='Adicional - Op 2'!$A$19,Q721='Adicional - Op 2'!$A$20,Q721='Adicional - Op 2'!$A$21,Q721='Adicional - Op 2'!$A$22,Q721='Adicional - Op 2'!$A$23,Q721='Adicional - Op 2'!$A$24,Q721='Adicional - Op 2'!$A$25,Q721='Adicional - Op 2'!$A$26,Q721='Adicional - Op 2'!$A$27,Q721='Adicional - Op 2'!$A$28,Q721='Adicional - Op 2'!$A$29,Q721='Adicional - Op 2'!$A$30),"B","")</f>
        <v/>
      </c>
      <c r="T721" s="282" t="str">
        <f>IF(OR(Q721='Adicional - Op 2'!$A$31,Q721='Adicional - Op 2'!$A$32,Q721='Adicional - Op 2'!$A$33,Q721='Adicional - Op 2'!$A$34),"C","")</f>
        <v/>
      </c>
      <c r="U721" s="282" t="str">
        <f>IF(OR(Q721='Adicional - Op 2'!$A$35,Q721='Adicional - Op 2'!$A$36,Q721='Adicional - Op 2'!$A$37),"D","")</f>
        <v/>
      </c>
      <c r="V721" s="282" t="str">
        <f>IF(OR(Q721='Adicional - Op 2'!$A$38,Q721='Adicional - Op 2'!$A$39,Q721='Adicional - Op 2'!$A$40,Q721='Adicional - Op 2'!$A$41,Q721='Adicional - Op 2'!$A$42,Q721='Adicional - Op 2'!$A$43),"E","")</f>
        <v>E</v>
      </c>
      <c r="W721" s="282" t="str">
        <f>IF(OR(Q721='Adicional - Op 2'!$A$44,Q721='Adicional - Op 2'!$A$45),"F","")</f>
        <v/>
      </c>
      <c r="X721" s="295" t="str">
        <f t="shared" si="235"/>
        <v>E</v>
      </c>
      <c r="Y721" s="296" t="str">
        <f>IF(P721=X721, "OK", MAL)</f>
        <v>OK</v>
      </c>
      <c r="Z721" s="73">
        <v>3371</v>
      </c>
      <c r="AA721" s="17">
        <v>2350</v>
      </c>
      <c r="AB721" s="17" t="s">
        <v>4</v>
      </c>
      <c r="AC721" s="17" t="s">
        <v>4</v>
      </c>
      <c r="AD721" s="17" t="s">
        <v>4</v>
      </c>
      <c r="AE721" s="20" t="s">
        <v>4</v>
      </c>
      <c r="AF721" s="70" t="str">
        <f t="shared" si="236"/>
        <v>7</v>
      </c>
      <c r="AG721" s="61" t="str">
        <f t="shared" si="237"/>
        <v>7</v>
      </c>
      <c r="AH721" s="61" t="str">
        <f t="shared" si="238"/>
        <v/>
      </c>
      <c r="AI721" s="61" t="str">
        <f t="shared" si="239"/>
        <v/>
      </c>
      <c r="AJ721" s="61" t="str">
        <f t="shared" si="240"/>
        <v/>
      </c>
      <c r="AK721" s="62" t="str">
        <f t="shared" si="241"/>
        <v/>
      </c>
      <c r="AL721" s="77">
        <f t="shared" si="242"/>
        <v>4.1182704402386801</v>
      </c>
      <c r="AM721" s="78" t="str">
        <f t="shared" si="243"/>
        <v/>
      </c>
      <c r="AN721" s="78" t="str">
        <f t="shared" si="244"/>
        <v/>
      </c>
      <c r="AO721" s="78" t="str">
        <f t="shared" si="245"/>
        <v/>
      </c>
      <c r="AP721" s="79" t="str">
        <f t="shared" si="246"/>
        <v/>
      </c>
      <c r="AQ721" s="1" t="str">
        <f t="shared" si="247"/>
        <v>Noreste7</v>
      </c>
      <c r="AR721" s="1" t="str">
        <f t="shared" si="248"/>
        <v>Formosa7</v>
      </c>
      <c r="AS721" s="1" t="str">
        <f t="shared" si="249"/>
        <v>Pequeñas</v>
      </c>
      <c r="AT721" s="1" t="str">
        <f t="shared" si="250"/>
        <v>Resto Extra Pampeana</v>
      </c>
      <c r="AU721" s="1" t="str">
        <f t="shared" si="251"/>
        <v>Pequeñas</v>
      </c>
    </row>
    <row r="722" spans="1:47" x14ac:dyDescent="0.25">
      <c r="A722" s="60" t="s">
        <v>844</v>
      </c>
      <c r="B722" s="9" t="s">
        <v>219</v>
      </c>
      <c r="C722" s="9" t="s">
        <v>767</v>
      </c>
      <c r="D722" s="3" t="str">
        <f>VLOOKUP(C722,Regiones!B$4:C$27,2)</f>
        <v>Pampeana</v>
      </c>
      <c r="E722" s="10"/>
      <c r="F722" s="10"/>
      <c r="G722" s="10"/>
      <c r="H722" s="10" t="s">
        <v>4</v>
      </c>
      <c r="I722" s="10" t="s">
        <v>203</v>
      </c>
      <c r="J722" s="10" t="s">
        <v>6</v>
      </c>
      <c r="K722" s="10"/>
      <c r="L722" s="11" t="s">
        <v>6</v>
      </c>
      <c r="M722" s="289">
        <v>10</v>
      </c>
      <c r="N722" s="281" t="str">
        <f t="shared" si="232"/>
        <v>F10</v>
      </c>
      <c r="O722" s="282" t="str">
        <f>VLOOKUP(N722,'Adicional - Op 1'!$A$3:$B$79,2)</f>
        <v>F</v>
      </c>
      <c r="P722" s="293" t="str">
        <f t="shared" si="233"/>
        <v>F</v>
      </c>
      <c r="Q722" s="294" t="str">
        <f t="shared" si="234"/>
        <v>F10</v>
      </c>
      <c r="R722" s="282" t="str">
        <f>IF(OR(Q722='Adicional - Op 2'!$A$6,Q722='Adicional - Op 2'!$A$7, Q722='Adicional - Op 2'!$A$8,Q722='Adicional - Op 2'!$A$9,Q722='Adicional - Op 2'!$A$10,Q722='Adicional - Op 2'!$A$11,Q722='Adicional - Op 2'!$A$12,Q722='Adicional - Op 2'!$A$13,Q722='Adicional - Op 2'!$A$14), "A", "")</f>
        <v/>
      </c>
      <c r="S722" s="282" t="str">
        <f>IF(OR(Q722='Adicional - Op 2'!$A$15,Q722='Adicional - Op 2'!$A$16,Q722='Adicional - Op 2'!$A$17,Q722='Adicional - Op 2'!$A$18,Q722='Adicional - Op 2'!$A$19,Q722='Adicional - Op 2'!$A$20,Q722='Adicional - Op 2'!$A$21,Q722='Adicional - Op 2'!$A$22,Q722='Adicional - Op 2'!$A$23,Q722='Adicional - Op 2'!$A$24,Q722='Adicional - Op 2'!$A$25,Q722='Adicional - Op 2'!$A$26,Q722='Adicional - Op 2'!$A$27,Q722='Adicional - Op 2'!$A$28,Q722='Adicional - Op 2'!$A$29,Q722='Adicional - Op 2'!$A$30),"B","")</f>
        <v/>
      </c>
      <c r="T722" s="282" t="str">
        <f>IF(OR(Q722='Adicional - Op 2'!$A$31,Q722='Adicional - Op 2'!$A$32,Q722='Adicional - Op 2'!$A$33,Q722='Adicional - Op 2'!$A$34),"C","")</f>
        <v/>
      </c>
      <c r="U722" s="282" t="str">
        <f>IF(OR(Q722='Adicional - Op 2'!$A$35,Q722='Adicional - Op 2'!$A$36,Q722='Adicional - Op 2'!$A$37),"D","")</f>
        <v/>
      </c>
      <c r="V722" s="282" t="str">
        <f>IF(OR(Q722='Adicional - Op 2'!$A$38,Q722='Adicional - Op 2'!$A$39,Q722='Adicional - Op 2'!$A$40,Q722='Adicional - Op 2'!$A$41,Q722='Adicional - Op 2'!$A$42,Q722='Adicional - Op 2'!$A$43),"E","")</f>
        <v/>
      </c>
      <c r="W722" s="282" t="str">
        <f>IF(OR(Q722='Adicional - Op 2'!$A$44,Q722='Adicional - Op 2'!$A$45),"F","")</f>
        <v>F</v>
      </c>
      <c r="X722" s="295" t="str">
        <f t="shared" si="235"/>
        <v>F</v>
      </c>
      <c r="Y722" s="296" t="str">
        <f>IF(P722=X722, "OK", MAL)</f>
        <v>OK</v>
      </c>
      <c r="Z722" s="74">
        <v>3370</v>
      </c>
      <c r="AA722" s="12">
        <v>3254</v>
      </c>
      <c r="AB722" s="12">
        <v>3015</v>
      </c>
      <c r="AC722" s="12">
        <v>2646</v>
      </c>
      <c r="AD722" s="12">
        <v>2047</v>
      </c>
      <c r="AE722" s="13">
        <v>1566</v>
      </c>
      <c r="AF722" s="70" t="str">
        <f t="shared" si="236"/>
        <v>7</v>
      </c>
      <c r="AG722" s="61" t="str">
        <f t="shared" si="237"/>
        <v>7</v>
      </c>
      <c r="AH722" s="61" t="str">
        <f t="shared" si="238"/>
        <v>7</v>
      </c>
      <c r="AI722" s="61" t="str">
        <f t="shared" si="239"/>
        <v>7</v>
      </c>
      <c r="AJ722" s="61" t="str">
        <f t="shared" si="240"/>
        <v>7</v>
      </c>
      <c r="AK722" s="62" t="str">
        <f t="shared" si="241"/>
        <v>7</v>
      </c>
      <c r="AL722" s="77">
        <f t="shared" si="242"/>
        <v>0.39257769807621518</v>
      </c>
      <c r="AM722" s="78">
        <f t="shared" si="243"/>
        <v>0.72777982122965534</v>
      </c>
      <c r="AN722" s="78">
        <f t="shared" si="244"/>
        <v>1.2439496620105333</v>
      </c>
      <c r="AO722" s="78">
        <f t="shared" si="245"/>
        <v>2.5999619511613568</v>
      </c>
      <c r="AP722" s="79">
        <f t="shared" si="246"/>
        <v>2.7147015265891326</v>
      </c>
      <c r="AQ722" s="1" t="str">
        <f t="shared" si="247"/>
        <v>Pampeana7</v>
      </c>
      <c r="AR722" s="1" t="str">
        <f t="shared" si="248"/>
        <v>Santa Fe7</v>
      </c>
      <c r="AS722" s="1" t="str">
        <f t="shared" si="249"/>
        <v>Pequeñas</v>
      </c>
      <c r="AT722" s="1" t="str">
        <f t="shared" si="250"/>
        <v>Pampeana</v>
      </c>
      <c r="AU722" s="1" t="str">
        <f t="shared" si="251"/>
        <v>Pequeñas</v>
      </c>
    </row>
    <row r="723" spans="1:47" x14ac:dyDescent="0.25">
      <c r="A723" s="60" t="s">
        <v>845</v>
      </c>
      <c r="B723" s="9" t="s">
        <v>814</v>
      </c>
      <c r="C723" s="9" t="s">
        <v>767</v>
      </c>
      <c r="D723" s="3" t="str">
        <f>VLOOKUP(C723,Regiones!B$4:C$27,2)</f>
        <v>Pampeana</v>
      </c>
      <c r="E723" s="10"/>
      <c r="F723" s="10"/>
      <c r="G723" s="10"/>
      <c r="H723" s="10" t="s">
        <v>20</v>
      </c>
      <c r="I723" s="10" t="s">
        <v>203</v>
      </c>
      <c r="J723" s="10" t="s">
        <v>4</v>
      </c>
      <c r="K723" s="10"/>
      <c r="L723" s="11" t="s">
        <v>6</v>
      </c>
      <c r="M723" s="289">
        <v>10</v>
      </c>
      <c r="N723" s="281" t="str">
        <f t="shared" si="232"/>
        <v>F10</v>
      </c>
      <c r="O723" s="282" t="str">
        <f>VLOOKUP(N723,'Adicional - Op 1'!$A$3:$B$79,2)</f>
        <v>F</v>
      </c>
      <c r="P723" s="293" t="str">
        <f t="shared" si="233"/>
        <v>F</v>
      </c>
      <c r="Q723" s="294" t="str">
        <f t="shared" si="234"/>
        <v>F10</v>
      </c>
      <c r="R723" s="282" t="str">
        <f>IF(OR(Q723='Adicional - Op 2'!$A$6,Q723='Adicional - Op 2'!$A$7, Q723='Adicional - Op 2'!$A$8,Q723='Adicional - Op 2'!$A$9,Q723='Adicional - Op 2'!$A$10,Q723='Adicional - Op 2'!$A$11,Q723='Adicional - Op 2'!$A$12,Q723='Adicional - Op 2'!$A$13,Q723='Adicional - Op 2'!$A$14), "A", "")</f>
        <v/>
      </c>
      <c r="S723" s="282" t="str">
        <f>IF(OR(Q723='Adicional - Op 2'!$A$15,Q723='Adicional - Op 2'!$A$16,Q723='Adicional - Op 2'!$A$17,Q723='Adicional - Op 2'!$A$18,Q723='Adicional - Op 2'!$A$19,Q723='Adicional - Op 2'!$A$20,Q723='Adicional - Op 2'!$A$21,Q723='Adicional - Op 2'!$A$22,Q723='Adicional - Op 2'!$A$23,Q723='Adicional - Op 2'!$A$24,Q723='Adicional - Op 2'!$A$25,Q723='Adicional - Op 2'!$A$26,Q723='Adicional - Op 2'!$A$27,Q723='Adicional - Op 2'!$A$28,Q723='Adicional - Op 2'!$A$29,Q723='Adicional - Op 2'!$A$30),"B","")</f>
        <v/>
      </c>
      <c r="T723" s="282" t="str">
        <f>IF(OR(Q723='Adicional - Op 2'!$A$31,Q723='Adicional - Op 2'!$A$32,Q723='Adicional - Op 2'!$A$33,Q723='Adicional - Op 2'!$A$34),"C","")</f>
        <v/>
      </c>
      <c r="U723" s="282" t="str">
        <f>IF(OR(Q723='Adicional - Op 2'!$A$35,Q723='Adicional - Op 2'!$A$36,Q723='Adicional - Op 2'!$A$37),"D","")</f>
        <v/>
      </c>
      <c r="V723" s="282" t="str">
        <f>IF(OR(Q723='Adicional - Op 2'!$A$38,Q723='Adicional - Op 2'!$A$39,Q723='Adicional - Op 2'!$A$40,Q723='Adicional - Op 2'!$A$41,Q723='Adicional - Op 2'!$A$42,Q723='Adicional - Op 2'!$A$43),"E","")</f>
        <v/>
      </c>
      <c r="W723" s="282" t="str">
        <f>IF(OR(Q723='Adicional - Op 2'!$A$44,Q723='Adicional - Op 2'!$A$45),"F","")</f>
        <v>F</v>
      </c>
      <c r="X723" s="295" t="str">
        <f t="shared" si="235"/>
        <v>F</v>
      </c>
      <c r="Y723" s="296" t="str">
        <f>IF(P723=X723, "OK", MAL)</f>
        <v>OK</v>
      </c>
      <c r="Z723" s="74">
        <v>3367</v>
      </c>
      <c r="AA723" s="12">
        <v>2043</v>
      </c>
      <c r="AB723" s="12">
        <v>1501</v>
      </c>
      <c r="AC723" s="12">
        <v>1535</v>
      </c>
      <c r="AD723" s="12">
        <v>1038</v>
      </c>
      <c r="AE723" s="13">
        <v>1554</v>
      </c>
      <c r="AF723" s="70" t="str">
        <f t="shared" si="236"/>
        <v>7</v>
      </c>
      <c r="AG723" s="61" t="str">
        <f t="shared" si="237"/>
        <v>7</v>
      </c>
      <c r="AH723" s="61" t="str">
        <f t="shared" si="238"/>
        <v>7</v>
      </c>
      <c r="AI723" s="61" t="str">
        <f t="shared" si="239"/>
        <v>7</v>
      </c>
      <c r="AJ723" s="61" t="str">
        <f t="shared" si="240"/>
        <v>7</v>
      </c>
      <c r="AK723" s="62" t="str">
        <f t="shared" si="241"/>
        <v>7</v>
      </c>
      <c r="AL723" s="77">
        <f t="shared" si="242"/>
        <v>5.747499347429744</v>
      </c>
      <c r="AM723" s="78">
        <f t="shared" si="243"/>
        <v>2.973853495241281</v>
      </c>
      <c r="AN723" s="78">
        <f t="shared" si="244"/>
        <v>-0.21188532276459948</v>
      </c>
      <c r="AO723" s="78">
        <f t="shared" si="245"/>
        <v>3.9898861253459588</v>
      </c>
      <c r="AP723" s="79">
        <f t="shared" si="246"/>
        <v>-3.9550280799745221</v>
      </c>
      <c r="AQ723" s="1" t="str">
        <f t="shared" si="247"/>
        <v>Pampeana7</v>
      </c>
      <c r="AR723" s="1" t="str">
        <f t="shared" si="248"/>
        <v>Santa Fe7</v>
      </c>
      <c r="AS723" s="1" t="str">
        <f t="shared" si="249"/>
        <v>Pequeñas</v>
      </c>
      <c r="AT723" s="1" t="str">
        <f t="shared" si="250"/>
        <v>Pampeana</v>
      </c>
      <c r="AU723" s="1" t="str">
        <f t="shared" si="251"/>
        <v>Pequeñas</v>
      </c>
    </row>
    <row r="724" spans="1:47" x14ac:dyDescent="0.25">
      <c r="A724" s="45" t="s">
        <v>919</v>
      </c>
      <c r="B724" s="46" t="s">
        <v>670</v>
      </c>
      <c r="C724" s="46" t="s">
        <v>882</v>
      </c>
      <c r="D724" s="3" t="str">
        <f>VLOOKUP(C724,Regiones!B$4:C$27,2)</f>
        <v>Pampeana</v>
      </c>
      <c r="E724" s="50"/>
      <c r="F724" s="50"/>
      <c r="G724" s="50"/>
      <c r="H724" s="50" t="s">
        <v>20</v>
      </c>
      <c r="I724" s="50" t="s">
        <v>203</v>
      </c>
      <c r="J724" s="50" t="s">
        <v>4</v>
      </c>
      <c r="K724" s="50"/>
      <c r="L724" s="53" t="s">
        <v>6</v>
      </c>
      <c r="M724" s="289">
        <v>10</v>
      </c>
      <c r="N724" s="281" t="str">
        <f t="shared" si="232"/>
        <v>F10</v>
      </c>
      <c r="O724" s="282" t="str">
        <f>VLOOKUP(N724,'Adicional - Op 1'!$A$3:$B$79,2)</f>
        <v>F</v>
      </c>
      <c r="P724" s="293" t="str">
        <f t="shared" si="233"/>
        <v>F</v>
      </c>
      <c r="Q724" s="294" t="str">
        <f t="shared" si="234"/>
        <v>F10</v>
      </c>
      <c r="R724" s="282" t="str">
        <f>IF(OR(Q724='Adicional - Op 2'!$A$6,Q724='Adicional - Op 2'!$A$7, Q724='Adicional - Op 2'!$A$8,Q724='Adicional - Op 2'!$A$9,Q724='Adicional - Op 2'!$A$10,Q724='Adicional - Op 2'!$A$11,Q724='Adicional - Op 2'!$A$12,Q724='Adicional - Op 2'!$A$13,Q724='Adicional - Op 2'!$A$14), "A", "")</f>
        <v/>
      </c>
      <c r="S724" s="282" t="str">
        <f>IF(OR(Q724='Adicional - Op 2'!$A$15,Q724='Adicional - Op 2'!$A$16,Q724='Adicional - Op 2'!$A$17,Q724='Adicional - Op 2'!$A$18,Q724='Adicional - Op 2'!$A$19,Q724='Adicional - Op 2'!$A$20,Q724='Adicional - Op 2'!$A$21,Q724='Adicional - Op 2'!$A$22,Q724='Adicional - Op 2'!$A$23,Q724='Adicional - Op 2'!$A$24,Q724='Adicional - Op 2'!$A$25,Q724='Adicional - Op 2'!$A$26,Q724='Adicional - Op 2'!$A$27,Q724='Adicional - Op 2'!$A$28,Q724='Adicional - Op 2'!$A$29,Q724='Adicional - Op 2'!$A$30),"B","")</f>
        <v/>
      </c>
      <c r="T724" s="282" t="str">
        <f>IF(OR(Q724='Adicional - Op 2'!$A$31,Q724='Adicional - Op 2'!$A$32,Q724='Adicional - Op 2'!$A$33,Q724='Adicional - Op 2'!$A$34),"C","")</f>
        <v/>
      </c>
      <c r="U724" s="282" t="str">
        <f>IF(OR(Q724='Adicional - Op 2'!$A$35,Q724='Adicional - Op 2'!$A$36,Q724='Adicional - Op 2'!$A$37),"D","")</f>
        <v/>
      </c>
      <c r="V724" s="282" t="str">
        <f>IF(OR(Q724='Adicional - Op 2'!$A$38,Q724='Adicional - Op 2'!$A$39,Q724='Adicional - Op 2'!$A$40,Q724='Adicional - Op 2'!$A$41,Q724='Adicional - Op 2'!$A$42,Q724='Adicional - Op 2'!$A$43),"E","")</f>
        <v/>
      </c>
      <c r="W724" s="282" t="str">
        <f>IF(OR(Q724='Adicional - Op 2'!$A$44,Q724='Adicional - Op 2'!$A$45),"F","")</f>
        <v>F</v>
      </c>
      <c r="X724" s="295" t="str">
        <f t="shared" si="235"/>
        <v>F</v>
      </c>
      <c r="Y724" s="296" t="str">
        <f>IF(P724=X724, "OK", MAL)</f>
        <v>OK</v>
      </c>
      <c r="Z724" s="74">
        <v>3364</v>
      </c>
      <c r="AA724" s="12">
        <v>2406</v>
      </c>
      <c r="AB724" s="6">
        <v>1932</v>
      </c>
      <c r="AC724" s="6">
        <v>1973</v>
      </c>
      <c r="AD724" s="6">
        <v>1399</v>
      </c>
      <c r="AE724" s="22">
        <v>2548</v>
      </c>
      <c r="AF724" s="70" t="str">
        <f t="shared" si="236"/>
        <v>7</v>
      </c>
      <c r="AG724" s="61" t="str">
        <f t="shared" si="237"/>
        <v>7</v>
      </c>
      <c r="AH724" s="61" t="str">
        <f t="shared" si="238"/>
        <v>7</v>
      </c>
      <c r="AI724" s="61" t="str">
        <f t="shared" si="239"/>
        <v>7</v>
      </c>
      <c r="AJ724" s="61" t="str">
        <f t="shared" si="240"/>
        <v>7</v>
      </c>
      <c r="AK724" s="62" t="str">
        <f t="shared" si="241"/>
        <v>7</v>
      </c>
      <c r="AL724" s="77">
        <f t="shared" si="242"/>
        <v>3.8202140450549655</v>
      </c>
      <c r="AM724" s="78">
        <f t="shared" si="243"/>
        <v>2.1075468428077606</v>
      </c>
      <c r="AN724" s="78">
        <f t="shared" si="244"/>
        <v>-0.19866122550626572</v>
      </c>
      <c r="AO724" s="78">
        <f t="shared" si="245"/>
        <v>3.4977568086180999</v>
      </c>
      <c r="AP724" s="79">
        <f t="shared" si="246"/>
        <v>-5.8193184196966365</v>
      </c>
      <c r="AQ724" s="1" t="str">
        <f t="shared" si="247"/>
        <v>Pampeana7</v>
      </c>
      <c r="AR724" s="1" t="str">
        <f t="shared" si="248"/>
        <v>Santiago del Estero7</v>
      </c>
      <c r="AS724" s="1" t="str">
        <f t="shared" si="249"/>
        <v>Pequeñas</v>
      </c>
      <c r="AT724" s="1" t="str">
        <f t="shared" si="250"/>
        <v>Pampeana</v>
      </c>
      <c r="AU724" s="1" t="str">
        <f t="shared" si="251"/>
        <v>Pequeñas</v>
      </c>
    </row>
    <row r="725" spans="1:47" x14ac:dyDescent="0.25">
      <c r="A725" s="5" t="s">
        <v>765</v>
      </c>
      <c r="B725" s="6" t="s">
        <v>764</v>
      </c>
      <c r="C725" s="6" t="s">
        <v>753</v>
      </c>
      <c r="D725" s="3" t="str">
        <f>VLOOKUP(C725,Regiones!B$4:C$27,2)</f>
        <v>Patagonia</v>
      </c>
      <c r="E725" s="16"/>
      <c r="F725" s="16"/>
      <c r="G725" s="16"/>
      <c r="H725" s="16" t="s">
        <v>20</v>
      </c>
      <c r="I725" s="16" t="s">
        <v>203</v>
      </c>
      <c r="J725" s="16" t="s">
        <v>4</v>
      </c>
      <c r="K725" s="16"/>
      <c r="L725" s="4" t="s">
        <v>6</v>
      </c>
      <c r="M725" s="289">
        <v>10</v>
      </c>
      <c r="N725" s="281" t="str">
        <f t="shared" si="232"/>
        <v>F10</v>
      </c>
      <c r="O725" s="282" t="str">
        <f>VLOOKUP(N725,'Adicional - Op 1'!$A$3:$B$79,2)</f>
        <v>F</v>
      </c>
      <c r="P725" s="293" t="str">
        <f t="shared" si="233"/>
        <v>F</v>
      </c>
      <c r="Q725" s="294" t="str">
        <f t="shared" si="234"/>
        <v>F10</v>
      </c>
      <c r="R725" s="282" t="str">
        <f>IF(OR(Q725='Adicional - Op 2'!$A$6,Q725='Adicional - Op 2'!$A$7, Q725='Adicional - Op 2'!$A$8,Q725='Adicional - Op 2'!$A$9,Q725='Adicional - Op 2'!$A$10,Q725='Adicional - Op 2'!$A$11,Q725='Adicional - Op 2'!$A$12,Q725='Adicional - Op 2'!$A$13,Q725='Adicional - Op 2'!$A$14), "A", "")</f>
        <v/>
      </c>
      <c r="S725" s="282" t="str">
        <f>IF(OR(Q725='Adicional - Op 2'!$A$15,Q725='Adicional - Op 2'!$A$16,Q725='Adicional - Op 2'!$A$17,Q725='Adicional - Op 2'!$A$18,Q725='Adicional - Op 2'!$A$19,Q725='Adicional - Op 2'!$A$20,Q725='Adicional - Op 2'!$A$21,Q725='Adicional - Op 2'!$A$22,Q725='Adicional - Op 2'!$A$23,Q725='Adicional - Op 2'!$A$24,Q725='Adicional - Op 2'!$A$25,Q725='Adicional - Op 2'!$A$26,Q725='Adicional - Op 2'!$A$27,Q725='Adicional - Op 2'!$A$28,Q725='Adicional - Op 2'!$A$29,Q725='Adicional - Op 2'!$A$30),"B","")</f>
        <v/>
      </c>
      <c r="T725" s="282" t="str">
        <f>IF(OR(Q725='Adicional - Op 2'!$A$31,Q725='Adicional - Op 2'!$A$32,Q725='Adicional - Op 2'!$A$33,Q725='Adicional - Op 2'!$A$34),"C","")</f>
        <v/>
      </c>
      <c r="U725" s="282" t="str">
        <f>IF(OR(Q725='Adicional - Op 2'!$A$35,Q725='Adicional - Op 2'!$A$36,Q725='Adicional - Op 2'!$A$37),"D","")</f>
        <v/>
      </c>
      <c r="V725" s="282" t="str">
        <f>IF(OR(Q725='Adicional - Op 2'!$A$38,Q725='Adicional - Op 2'!$A$39,Q725='Adicional - Op 2'!$A$40,Q725='Adicional - Op 2'!$A$41,Q725='Adicional - Op 2'!$A$42,Q725='Adicional - Op 2'!$A$43),"E","")</f>
        <v/>
      </c>
      <c r="W725" s="282" t="str">
        <f>IF(OR(Q725='Adicional - Op 2'!$A$44,Q725='Adicional - Op 2'!$A$45),"F","")</f>
        <v>F</v>
      </c>
      <c r="X725" s="295" t="str">
        <f t="shared" si="235"/>
        <v>F</v>
      </c>
      <c r="Y725" s="296" t="str">
        <f>IF(P725=X725, "OK", MAL)</f>
        <v>OK</v>
      </c>
      <c r="Z725" s="74">
        <v>3363</v>
      </c>
      <c r="AA725" s="12">
        <v>2047</v>
      </c>
      <c r="AB725" s="17">
        <v>1206</v>
      </c>
      <c r="AC725" s="6" t="s">
        <v>4</v>
      </c>
      <c r="AD725" s="6">
        <v>614</v>
      </c>
      <c r="AE725" s="22">
        <v>709</v>
      </c>
      <c r="AF725" s="70" t="str">
        <f t="shared" si="236"/>
        <v>7</v>
      </c>
      <c r="AG725" s="61" t="str">
        <f t="shared" si="237"/>
        <v>7</v>
      </c>
      <c r="AH725" s="61" t="str">
        <f t="shared" si="238"/>
        <v>7</v>
      </c>
      <c r="AI725" s="61" t="str">
        <f t="shared" si="239"/>
        <v/>
      </c>
      <c r="AJ725" s="61" t="str">
        <f t="shared" si="240"/>
        <v>7</v>
      </c>
      <c r="AK725" s="62" t="str">
        <f t="shared" si="241"/>
        <v>7</v>
      </c>
      <c r="AL725" s="77">
        <f t="shared" si="242"/>
        <v>5.7103085759124612</v>
      </c>
      <c r="AM725" s="78">
        <f t="shared" si="243"/>
        <v>5.1577549421732263</v>
      </c>
      <c r="AN725" s="78" t="str">
        <f t="shared" si="244"/>
        <v/>
      </c>
      <c r="AO725" s="78" t="str">
        <f t="shared" si="245"/>
        <v/>
      </c>
      <c r="AP725" s="79">
        <f t="shared" si="246"/>
        <v>-1.4283074920173711</v>
      </c>
      <c r="AQ725" s="1" t="str">
        <f t="shared" si="247"/>
        <v>Patagonia7</v>
      </c>
      <c r="AR725" s="1" t="str">
        <f t="shared" si="248"/>
        <v>Santa Cruz7</v>
      </c>
      <c r="AS725" s="1" t="str">
        <f t="shared" si="249"/>
        <v>Pequeñas</v>
      </c>
      <c r="AT725" s="1" t="str">
        <f t="shared" si="250"/>
        <v>Patagonia</v>
      </c>
      <c r="AU725" s="1" t="str">
        <f t="shared" si="251"/>
        <v>Pequeñas</v>
      </c>
    </row>
    <row r="726" spans="1:47" x14ac:dyDescent="0.25">
      <c r="A726" s="5" t="s">
        <v>503</v>
      </c>
      <c r="B726" s="6" t="s">
        <v>498</v>
      </c>
      <c r="C726" s="6" t="s">
        <v>486</v>
      </c>
      <c r="D726" s="3" t="str">
        <f>VLOOKUP(C726,Regiones!B$4:C$27,2)</f>
        <v>Noroeste</v>
      </c>
      <c r="E726" s="16"/>
      <c r="F726" s="16"/>
      <c r="G726" s="16"/>
      <c r="H726" s="16" t="s">
        <v>20</v>
      </c>
      <c r="I726" s="16" t="s">
        <v>203</v>
      </c>
      <c r="J726" s="16" t="s">
        <v>4</v>
      </c>
      <c r="K726" s="16"/>
      <c r="L726" s="4" t="s">
        <v>6</v>
      </c>
      <c r="M726" s="289">
        <v>10</v>
      </c>
      <c r="N726" s="281" t="str">
        <f t="shared" si="232"/>
        <v>F10</v>
      </c>
      <c r="O726" s="282" t="str">
        <f>VLOOKUP(N726,'Adicional - Op 1'!$A$3:$B$79,2)</f>
        <v>F</v>
      </c>
      <c r="P726" s="293" t="str">
        <f t="shared" si="233"/>
        <v>F</v>
      </c>
      <c r="Q726" s="294" t="str">
        <f t="shared" si="234"/>
        <v>F10</v>
      </c>
      <c r="R726" s="282" t="str">
        <f>IF(OR(Q726='Adicional - Op 2'!$A$6,Q726='Adicional - Op 2'!$A$7, Q726='Adicional - Op 2'!$A$8,Q726='Adicional - Op 2'!$A$9,Q726='Adicional - Op 2'!$A$10,Q726='Adicional - Op 2'!$A$11,Q726='Adicional - Op 2'!$A$12,Q726='Adicional - Op 2'!$A$13,Q726='Adicional - Op 2'!$A$14), "A", "")</f>
        <v/>
      </c>
      <c r="S726" s="282" t="str">
        <f>IF(OR(Q726='Adicional - Op 2'!$A$15,Q726='Adicional - Op 2'!$A$16,Q726='Adicional - Op 2'!$A$17,Q726='Adicional - Op 2'!$A$18,Q726='Adicional - Op 2'!$A$19,Q726='Adicional - Op 2'!$A$20,Q726='Adicional - Op 2'!$A$21,Q726='Adicional - Op 2'!$A$22,Q726='Adicional - Op 2'!$A$23,Q726='Adicional - Op 2'!$A$24,Q726='Adicional - Op 2'!$A$25,Q726='Adicional - Op 2'!$A$26,Q726='Adicional - Op 2'!$A$27,Q726='Adicional - Op 2'!$A$28,Q726='Adicional - Op 2'!$A$29,Q726='Adicional - Op 2'!$A$30),"B","")</f>
        <v/>
      </c>
      <c r="T726" s="282" t="str">
        <f>IF(OR(Q726='Adicional - Op 2'!$A$31,Q726='Adicional - Op 2'!$A$32,Q726='Adicional - Op 2'!$A$33,Q726='Adicional - Op 2'!$A$34),"C","")</f>
        <v/>
      </c>
      <c r="U726" s="282" t="str">
        <f>IF(OR(Q726='Adicional - Op 2'!$A$35,Q726='Adicional - Op 2'!$A$36,Q726='Adicional - Op 2'!$A$37),"D","")</f>
        <v/>
      </c>
      <c r="V726" s="282" t="str">
        <f>IF(OR(Q726='Adicional - Op 2'!$A$38,Q726='Adicional - Op 2'!$A$39,Q726='Adicional - Op 2'!$A$40,Q726='Adicional - Op 2'!$A$41,Q726='Adicional - Op 2'!$A$42,Q726='Adicional - Op 2'!$A$43),"E","")</f>
        <v/>
      </c>
      <c r="W726" s="282" t="str">
        <f>IF(OR(Q726='Adicional - Op 2'!$A$44,Q726='Adicional - Op 2'!$A$45),"F","")</f>
        <v>F</v>
      </c>
      <c r="X726" s="295" t="str">
        <f t="shared" si="235"/>
        <v>F</v>
      </c>
      <c r="Y726" s="296" t="str">
        <f>IF(P726=X726, "OK", MAL)</f>
        <v>OK</v>
      </c>
      <c r="Z726" s="73">
        <v>3353</v>
      </c>
      <c r="AA726" s="17">
        <v>2240</v>
      </c>
      <c r="AB726" s="17">
        <v>1907</v>
      </c>
      <c r="AC726" s="17">
        <v>1353</v>
      </c>
      <c r="AD726" s="17">
        <v>1392</v>
      </c>
      <c r="AE726" s="20">
        <v>1308</v>
      </c>
      <c r="AF726" s="70" t="str">
        <f t="shared" si="236"/>
        <v>7</v>
      </c>
      <c r="AG726" s="61" t="str">
        <f t="shared" si="237"/>
        <v>7</v>
      </c>
      <c r="AH726" s="61" t="str">
        <f t="shared" si="238"/>
        <v>7</v>
      </c>
      <c r="AI726" s="61" t="str">
        <f t="shared" si="239"/>
        <v>7</v>
      </c>
      <c r="AJ726" s="61" t="str">
        <f t="shared" si="240"/>
        <v>7</v>
      </c>
      <c r="AK726" s="62" t="str">
        <f t="shared" si="241"/>
        <v>7</v>
      </c>
      <c r="AL726" s="77">
        <f t="shared" si="242"/>
        <v>4.6154186705033444</v>
      </c>
      <c r="AM726" s="78">
        <f t="shared" si="243"/>
        <v>1.5416537998963202</v>
      </c>
      <c r="AN726" s="78">
        <f t="shared" si="244"/>
        <v>3.3034575712839507</v>
      </c>
      <c r="AO726" s="78">
        <f t="shared" si="245"/>
        <v>-0.28376874044089323</v>
      </c>
      <c r="AP726" s="79">
        <f t="shared" si="246"/>
        <v>0.62436416642815384</v>
      </c>
      <c r="AQ726" s="1" t="str">
        <f t="shared" si="247"/>
        <v>Noroeste7</v>
      </c>
      <c r="AR726" s="1" t="str">
        <f t="shared" si="248"/>
        <v>Jujuy7</v>
      </c>
      <c r="AS726" s="1" t="str">
        <f t="shared" si="249"/>
        <v>Pequeñas</v>
      </c>
      <c r="AT726" s="1" t="str">
        <f t="shared" si="250"/>
        <v>Resto Extra Pampeana</v>
      </c>
      <c r="AU726" s="1" t="str">
        <f t="shared" si="251"/>
        <v>Pequeñas</v>
      </c>
    </row>
    <row r="727" spans="1:47" x14ac:dyDescent="0.25">
      <c r="A727" s="21" t="s">
        <v>355</v>
      </c>
      <c r="B727" s="18" t="s">
        <v>287</v>
      </c>
      <c r="C727" s="18" t="s">
        <v>276</v>
      </c>
      <c r="D727" s="3" t="str">
        <f>VLOOKUP(C727,Regiones!B$4:C$27,2)</f>
        <v>Centro</v>
      </c>
      <c r="E727" s="19"/>
      <c r="F727" s="19"/>
      <c r="G727" s="19"/>
      <c r="H727" s="19" t="s">
        <v>4</v>
      </c>
      <c r="I727" s="19" t="s">
        <v>203</v>
      </c>
      <c r="J727" s="19" t="s">
        <v>6</v>
      </c>
      <c r="K727" s="19"/>
      <c r="L727" s="52" t="s">
        <v>6</v>
      </c>
      <c r="M727" s="289">
        <v>10</v>
      </c>
      <c r="N727" s="281" t="str">
        <f t="shared" si="232"/>
        <v>F10</v>
      </c>
      <c r="O727" s="282" t="str">
        <f>VLOOKUP(N727,'Adicional - Op 1'!$A$3:$B$79,2)</f>
        <v>F</v>
      </c>
      <c r="P727" s="293" t="str">
        <f t="shared" si="233"/>
        <v>F</v>
      </c>
      <c r="Q727" s="294" t="str">
        <f t="shared" si="234"/>
        <v>F10</v>
      </c>
      <c r="R727" s="282" t="str">
        <f>IF(OR(Q727='Adicional - Op 2'!$A$6,Q727='Adicional - Op 2'!$A$7, Q727='Adicional - Op 2'!$A$8,Q727='Adicional - Op 2'!$A$9,Q727='Adicional - Op 2'!$A$10,Q727='Adicional - Op 2'!$A$11,Q727='Adicional - Op 2'!$A$12,Q727='Adicional - Op 2'!$A$13,Q727='Adicional - Op 2'!$A$14), "A", "")</f>
        <v/>
      </c>
      <c r="S727" s="282" t="str">
        <f>IF(OR(Q727='Adicional - Op 2'!$A$15,Q727='Adicional - Op 2'!$A$16,Q727='Adicional - Op 2'!$A$17,Q727='Adicional - Op 2'!$A$18,Q727='Adicional - Op 2'!$A$19,Q727='Adicional - Op 2'!$A$20,Q727='Adicional - Op 2'!$A$21,Q727='Adicional - Op 2'!$A$22,Q727='Adicional - Op 2'!$A$23,Q727='Adicional - Op 2'!$A$24,Q727='Adicional - Op 2'!$A$25,Q727='Adicional - Op 2'!$A$26,Q727='Adicional - Op 2'!$A$27,Q727='Adicional - Op 2'!$A$28,Q727='Adicional - Op 2'!$A$29,Q727='Adicional - Op 2'!$A$30),"B","")</f>
        <v/>
      </c>
      <c r="T727" s="282" t="str">
        <f>IF(OR(Q727='Adicional - Op 2'!$A$31,Q727='Adicional - Op 2'!$A$32,Q727='Adicional - Op 2'!$A$33,Q727='Adicional - Op 2'!$A$34),"C","")</f>
        <v/>
      </c>
      <c r="U727" s="282" t="str">
        <f>IF(OR(Q727='Adicional - Op 2'!$A$35,Q727='Adicional - Op 2'!$A$36,Q727='Adicional - Op 2'!$A$37),"D","")</f>
        <v/>
      </c>
      <c r="V727" s="282" t="str">
        <f>IF(OR(Q727='Adicional - Op 2'!$A$38,Q727='Adicional - Op 2'!$A$39,Q727='Adicional - Op 2'!$A$40,Q727='Adicional - Op 2'!$A$41,Q727='Adicional - Op 2'!$A$42,Q727='Adicional - Op 2'!$A$43),"E","")</f>
        <v/>
      </c>
      <c r="W727" s="282" t="str">
        <f>IF(OR(Q727='Adicional - Op 2'!$A$44,Q727='Adicional - Op 2'!$A$45),"F","")</f>
        <v>F</v>
      </c>
      <c r="X727" s="295" t="str">
        <f t="shared" si="235"/>
        <v>F</v>
      </c>
      <c r="Y727" s="296" t="str">
        <f>IF(P727=X727, "OK", MAL)</f>
        <v>OK</v>
      </c>
      <c r="Z727" s="73">
        <v>3345</v>
      </c>
      <c r="AA727" s="17">
        <v>3245</v>
      </c>
      <c r="AB727" s="17">
        <v>3074</v>
      </c>
      <c r="AC727" s="17">
        <v>2904</v>
      </c>
      <c r="AD727" s="17">
        <v>2552</v>
      </c>
      <c r="AE727" s="20">
        <v>2319</v>
      </c>
      <c r="AF727" s="70" t="str">
        <f t="shared" si="236"/>
        <v>7</v>
      </c>
      <c r="AG727" s="61" t="str">
        <f t="shared" si="237"/>
        <v>7</v>
      </c>
      <c r="AH727" s="61" t="str">
        <f t="shared" si="238"/>
        <v>7</v>
      </c>
      <c r="AI727" s="61" t="str">
        <f t="shared" si="239"/>
        <v>7</v>
      </c>
      <c r="AJ727" s="61" t="str">
        <f t="shared" si="240"/>
        <v>7</v>
      </c>
      <c r="AK727" s="62" t="str">
        <f t="shared" si="241"/>
        <v>7</v>
      </c>
      <c r="AL727" s="77">
        <f t="shared" si="242"/>
        <v>0.34007744136530782</v>
      </c>
      <c r="AM727" s="78">
        <f t="shared" si="243"/>
        <v>0.51592428604768781</v>
      </c>
      <c r="AN727" s="78">
        <f t="shared" si="244"/>
        <v>0.54019004473149101</v>
      </c>
      <c r="AO727" s="78">
        <f t="shared" si="245"/>
        <v>1.3005012216313063</v>
      </c>
      <c r="AP727" s="79">
        <f t="shared" si="246"/>
        <v>0.96201093283651717</v>
      </c>
      <c r="AQ727" s="1" t="str">
        <f t="shared" si="247"/>
        <v>Centro7</v>
      </c>
      <c r="AR727" s="1" t="str">
        <f t="shared" si="248"/>
        <v>Córdoba7</v>
      </c>
      <c r="AS727" s="1" t="str">
        <f t="shared" si="249"/>
        <v>Pequeñas</v>
      </c>
      <c r="AT727" s="1" t="str">
        <f t="shared" si="250"/>
        <v>Resto Extra Pampeana</v>
      </c>
      <c r="AU727" s="1" t="str">
        <f t="shared" si="251"/>
        <v>Pequeñas</v>
      </c>
    </row>
    <row r="728" spans="1:47" x14ac:dyDescent="0.25">
      <c r="A728" s="60" t="s">
        <v>846</v>
      </c>
      <c r="B728" s="9" t="s">
        <v>413</v>
      </c>
      <c r="C728" s="9" t="s">
        <v>767</v>
      </c>
      <c r="D728" s="3" t="str">
        <f>VLOOKUP(C728,Regiones!B$4:C$27,2)</f>
        <v>Pampeana</v>
      </c>
      <c r="E728" s="10"/>
      <c r="F728" s="10"/>
      <c r="G728" s="10"/>
      <c r="H728" s="10" t="s">
        <v>4</v>
      </c>
      <c r="I728" s="10" t="s">
        <v>203</v>
      </c>
      <c r="J728" s="10" t="s">
        <v>6</v>
      </c>
      <c r="K728" s="10"/>
      <c r="L728" s="11" t="s">
        <v>6</v>
      </c>
      <c r="M728" s="289">
        <v>10</v>
      </c>
      <c r="N728" s="281" t="str">
        <f t="shared" si="232"/>
        <v>F10</v>
      </c>
      <c r="O728" s="282" t="str">
        <f>VLOOKUP(N728,'Adicional - Op 1'!$A$3:$B$79,2)</f>
        <v>F</v>
      </c>
      <c r="P728" s="293" t="str">
        <f t="shared" si="233"/>
        <v>F</v>
      </c>
      <c r="Q728" s="294" t="str">
        <f t="shared" si="234"/>
        <v>F10</v>
      </c>
      <c r="R728" s="282" t="str">
        <f>IF(OR(Q728='Adicional - Op 2'!$A$6,Q728='Adicional - Op 2'!$A$7, Q728='Adicional - Op 2'!$A$8,Q728='Adicional - Op 2'!$A$9,Q728='Adicional - Op 2'!$A$10,Q728='Adicional - Op 2'!$A$11,Q728='Adicional - Op 2'!$A$12,Q728='Adicional - Op 2'!$A$13,Q728='Adicional - Op 2'!$A$14), "A", "")</f>
        <v/>
      </c>
      <c r="S728" s="282" t="str">
        <f>IF(OR(Q728='Adicional - Op 2'!$A$15,Q728='Adicional - Op 2'!$A$16,Q728='Adicional - Op 2'!$A$17,Q728='Adicional - Op 2'!$A$18,Q728='Adicional - Op 2'!$A$19,Q728='Adicional - Op 2'!$A$20,Q728='Adicional - Op 2'!$A$21,Q728='Adicional - Op 2'!$A$22,Q728='Adicional - Op 2'!$A$23,Q728='Adicional - Op 2'!$A$24,Q728='Adicional - Op 2'!$A$25,Q728='Adicional - Op 2'!$A$26,Q728='Adicional - Op 2'!$A$27,Q728='Adicional - Op 2'!$A$28,Q728='Adicional - Op 2'!$A$29,Q728='Adicional - Op 2'!$A$30),"B","")</f>
        <v/>
      </c>
      <c r="T728" s="282" t="str">
        <f>IF(OR(Q728='Adicional - Op 2'!$A$31,Q728='Adicional - Op 2'!$A$32,Q728='Adicional - Op 2'!$A$33,Q728='Adicional - Op 2'!$A$34),"C","")</f>
        <v/>
      </c>
      <c r="U728" s="282" t="str">
        <f>IF(OR(Q728='Adicional - Op 2'!$A$35,Q728='Adicional - Op 2'!$A$36,Q728='Adicional - Op 2'!$A$37),"D","")</f>
        <v/>
      </c>
      <c r="V728" s="282" t="str">
        <f>IF(OR(Q728='Adicional - Op 2'!$A$38,Q728='Adicional - Op 2'!$A$39,Q728='Adicional - Op 2'!$A$40,Q728='Adicional - Op 2'!$A$41,Q728='Adicional - Op 2'!$A$42,Q728='Adicional - Op 2'!$A$43),"E","")</f>
        <v/>
      </c>
      <c r="W728" s="282" t="str">
        <f>IF(OR(Q728='Adicional - Op 2'!$A$44,Q728='Adicional - Op 2'!$A$45),"F","")</f>
        <v>F</v>
      </c>
      <c r="X728" s="295" t="str">
        <f t="shared" si="235"/>
        <v>F</v>
      </c>
      <c r="Y728" s="296" t="str">
        <f>IF(P728=X728, "OK", MAL)</f>
        <v>OK</v>
      </c>
      <c r="Z728" s="74">
        <v>3336</v>
      </c>
      <c r="AA728" s="12">
        <v>3317</v>
      </c>
      <c r="AB728" s="12">
        <v>3160</v>
      </c>
      <c r="AC728" s="12">
        <v>2848</v>
      </c>
      <c r="AD728" s="12">
        <v>2653</v>
      </c>
      <c r="AE728" s="13">
        <v>2402</v>
      </c>
      <c r="AF728" s="70" t="str">
        <f t="shared" si="236"/>
        <v>7</v>
      </c>
      <c r="AG728" s="61" t="str">
        <f t="shared" si="237"/>
        <v>7</v>
      </c>
      <c r="AH728" s="61" t="str">
        <f t="shared" si="238"/>
        <v>7</v>
      </c>
      <c r="AI728" s="61" t="str">
        <f t="shared" si="239"/>
        <v>7</v>
      </c>
      <c r="AJ728" s="61" t="str">
        <f t="shared" si="240"/>
        <v>7</v>
      </c>
      <c r="AK728" s="62" t="str">
        <f t="shared" si="241"/>
        <v>7</v>
      </c>
      <c r="AL728" s="77">
        <f t="shared" si="242"/>
        <v>6.39099498588028E-2</v>
      </c>
      <c r="AM728" s="78">
        <f t="shared" si="243"/>
        <v>0.46198337705004416</v>
      </c>
      <c r="AN728" s="78">
        <f t="shared" si="244"/>
        <v>0.98928404997205899</v>
      </c>
      <c r="AO728" s="78">
        <f t="shared" si="245"/>
        <v>0.71178038398090338</v>
      </c>
      <c r="AP728" s="79">
        <f t="shared" si="246"/>
        <v>0.99884904051592072</v>
      </c>
      <c r="AQ728" s="1" t="str">
        <f t="shared" si="247"/>
        <v>Pampeana7</v>
      </c>
      <c r="AR728" s="1" t="str">
        <f t="shared" si="248"/>
        <v>Santa Fe7</v>
      </c>
      <c r="AS728" s="1" t="str">
        <f t="shared" si="249"/>
        <v>Pequeñas</v>
      </c>
      <c r="AT728" s="1" t="str">
        <f t="shared" si="250"/>
        <v>Pampeana</v>
      </c>
      <c r="AU728" s="1" t="str">
        <f t="shared" si="251"/>
        <v>Pequeñas</v>
      </c>
    </row>
    <row r="729" spans="1:47" x14ac:dyDescent="0.25">
      <c r="A729" s="5" t="s">
        <v>552</v>
      </c>
      <c r="B729" s="6" t="s">
        <v>552</v>
      </c>
      <c r="C729" s="6" t="s">
        <v>532</v>
      </c>
      <c r="D729" s="3" t="str">
        <f>VLOOKUP(C729,Regiones!B$4:C$27,2)</f>
        <v>Pampeana</v>
      </c>
      <c r="E729" s="16"/>
      <c r="F729" s="16"/>
      <c r="G729" s="16"/>
      <c r="H729" s="16" t="s">
        <v>4</v>
      </c>
      <c r="I729" s="16" t="s">
        <v>203</v>
      </c>
      <c r="J729" s="16" t="s">
        <v>6</v>
      </c>
      <c r="K729" s="16"/>
      <c r="L729" s="4" t="s">
        <v>6</v>
      </c>
      <c r="M729" s="289">
        <v>10</v>
      </c>
      <c r="N729" s="281" t="str">
        <f t="shared" si="232"/>
        <v>F10</v>
      </c>
      <c r="O729" s="282" t="str">
        <f>VLOOKUP(N729,'Adicional - Op 1'!$A$3:$B$79,2)</f>
        <v>F</v>
      </c>
      <c r="P729" s="293" t="str">
        <f t="shared" si="233"/>
        <v>F</v>
      </c>
      <c r="Q729" s="294" t="str">
        <f t="shared" si="234"/>
        <v>F10</v>
      </c>
      <c r="R729" s="282" t="str">
        <f>IF(OR(Q729='Adicional - Op 2'!$A$6,Q729='Adicional - Op 2'!$A$7, Q729='Adicional - Op 2'!$A$8,Q729='Adicional - Op 2'!$A$9,Q729='Adicional - Op 2'!$A$10,Q729='Adicional - Op 2'!$A$11,Q729='Adicional - Op 2'!$A$12,Q729='Adicional - Op 2'!$A$13,Q729='Adicional - Op 2'!$A$14), "A", "")</f>
        <v/>
      </c>
      <c r="S729" s="282" t="str">
        <f>IF(OR(Q729='Adicional - Op 2'!$A$15,Q729='Adicional - Op 2'!$A$16,Q729='Adicional - Op 2'!$A$17,Q729='Adicional - Op 2'!$A$18,Q729='Adicional - Op 2'!$A$19,Q729='Adicional - Op 2'!$A$20,Q729='Adicional - Op 2'!$A$21,Q729='Adicional - Op 2'!$A$22,Q729='Adicional - Op 2'!$A$23,Q729='Adicional - Op 2'!$A$24,Q729='Adicional - Op 2'!$A$25,Q729='Adicional - Op 2'!$A$26,Q729='Adicional - Op 2'!$A$27,Q729='Adicional - Op 2'!$A$28,Q729='Adicional - Op 2'!$A$29,Q729='Adicional - Op 2'!$A$30),"B","")</f>
        <v/>
      </c>
      <c r="T729" s="282" t="str">
        <f>IF(OR(Q729='Adicional - Op 2'!$A$31,Q729='Adicional - Op 2'!$A$32,Q729='Adicional - Op 2'!$A$33,Q729='Adicional - Op 2'!$A$34),"C","")</f>
        <v/>
      </c>
      <c r="U729" s="282" t="str">
        <f>IF(OR(Q729='Adicional - Op 2'!$A$35,Q729='Adicional - Op 2'!$A$36,Q729='Adicional - Op 2'!$A$37),"D","")</f>
        <v/>
      </c>
      <c r="V729" s="282" t="str">
        <f>IF(OR(Q729='Adicional - Op 2'!$A$38,Q729='Adicional - Op 2'!$A$39,Q729='Adicional - Op 2'!$A$40,Q729='Adicional - Op 2'!$A$41,Q729='Adicional - Op 2'!$A$42,Q729='Adicional - Op 2'!$A$43),"E","")</f>
        <v/>
      </c>
      <c r="W729" s="282" t="str">
        <f>IF(OR(Q729='Adicional - Op 2'!$A$44,Q729='Adicional - Op 2'!$A$45),"F","")</f>
        <v>F</v>
      </c>
      <c r="X729" s="295" t="str">
        <f t="shared" si="235"/>
        <v>F</v>
      </c>
      <c r="Y729" s="296" t="str">
        <f>IF(P729=X729, "OK", MAL)</f>
        <v>OK</v>
      </c>
      <c r="Z729" s="73">
        <v>3322</v>
      </c>
      <c r="AA729" s="17">
        <v>3331</v>
      </c>
      <c r="AB729" s="17">
        <v>2445</v>
      </c>
      <c r="AC729" s="17">
        <v>2428</v>
      </c>
      <c r="AD729" s="17">
        <v>1276</v>
      </c>
      <c r="AE729" s="20">
        <v>1865</v>
      </c>
      <c r="AF729" s="70" t="str">
        <f t="shared" si="236"/>
        <v>7</v>
      </c>
      <c r="AG729" s="61" t="str">
        <f t="shared" si="237"/>
        <v>7</v>
      </c>
      <c r="AH729" s="61" t="str">
        <f t="shared" si="238"/>
        <v>7</v>
      </c>
      <c r="AI729" s="61" t="str">
        <f t="shared" si="239"/>
        <v>7</v>
      </c>
      <c r="AJ729" s="61" t="str">
        <f t="shared" si="240"/>
        <v>7</v>
      </c>
      <c r="AK729" s="62" t="str">
        <f t="shared" si="241"/>
        <v>7</v>
      </c>
      <c r="AL729" s="77">
        <f t="shared" si="242"/>
        <v>-3.0258821770879275E-2</v>
      </c>
      <c r="AM729" s="78">
        <f t="shared" si="243"/>
        <v>2.9830517919903996</v>
      </c>
      <c r="AN729" s="78">
        <f t="shared" si="244"/>
        <v>6.609427326653694E-2</v>
      </c>
      <c r="AO729" s="78">
        <f t="shared" si="245"/>
        <v>6.6448286561489853</v>
      </c>
      <c r="AP729" s="79">
        <f t="shared" si="246"/>
        <v>-3.7241894116323895</v>
      </c>
      <c r="AQ729" s="1" t="str">
        <f t="shared" si="247"/>
        <v>Pampeana7</v>
      </c>
      <c r="AR729" s="1" t="str">
        <f t="shared" si="248"/>
        <v>La Pampa7</v>
      </c>
      <c r="AS729" s="1" t="str">
        <f t="shared" si="249"/>
        <v>Pequeñas</v>
      </c>
      <c r="AT729" s="1" t="str">
        <f t="shared" si="250"/>
        <v>Pampeana</v>
      </c>
      <c r="AU729" s="1" t="str">
        <f t="shared" si="251"/>
        <v>Pequeñas</v>
      </c>
    </row>
    <row r="730" spans="1:47" x14ac:dyDescent="0.25">
      <c r="A730" s="21" t="s">
        <v>360</v>
      </c>
      <c r="B730" s="18" t="s">
        <v>311</v>
      </c>
      <c r="C730" s="18" t="s">
        <v>276</v>
      </c>
      <c r="D730" s="3" t="str">
        <f>VLOOKUP(C730,Regiones!B$4:C$27,2)</f>
        <v>Centro</v>
      </c>
      <c r="E730" s="19"/>
      <c r="F730" s="19"/>
      <c r="G730" s="19"/>
      <c r="H730" s="19" t="s">
        <v>4</v>
      </c>
      <c r="I730" s="19" t="s">
        <v>203</v>
      </c>
      <c r="J730" s="19" t="s">
        <v>6</v>
      </c>
      <c r="K730" s="19"/>
      <c r="L730" s="52" t="s">
        <v>6</v>
      </c>
      <c r="M730" s="289">
        <v>10</v>
      </c>
      <c r="N730" s="281" t="str">
        <f t="shared" si="232"/>
        <v>F10</v>
      </c>
      <c r="O730" s="282" t="str">
        <f>VLOOKUP(N730,'Adicional - Op 1'!$A$3:$B$79,2)</f>
        <v>F</v>
      </c>
      <c r="P730" s="293" t="str">
        <f t="shared" si="233"/>
        <v>F</v>
      </c>
      <c r="Q730" s="294" t="str">
        <f t="shared" si="234"/>
        <v>F10</v>
      </c>
      <c r="R730" s="282" t="str">
        <f>IF(OR(Q730='Adicional - Op 2'!$A$6,Q730='Adicional - Op 2'!$A$7, Q730='Adicional - Op 2'!$A$8,Q730='Adicional - Op 2'!$A$9,Q730='Adicional - Op 2'!$A$10,Q730='Adicional - Op 2'!$A$11,Q730='Adicional - Op 2'!$A$12,Q730='Adicional - Op 2'!$A$13,Q730='Adicional - Op 2'!$A$14), "A", "")</f>
        <v/>
      </c>
      <c r="S730" s="282" t="str">
        <f>IF(OR(Q730='Adicional - Op 2'!$A$15,Q730='Adicional - Op 2'!$A$16,Q730='Adicional - Op 2'!$A$17,Q730='Adicional - Op 2'!$A$18,Q730='Adicional - Op 2'!$A$19,Q730='Adicional - Op 2'!$A$20,Q730='Adicional - Op 2'!$A$21,Q730='Adicional - Op 2'!$A$22,Q730='Adicional - Op 2'!$A$23,Q730='Adicional - Op 2'!$A$24,Q730='Adicional - Op 2'!$A$25,Q730='Adicional - Op 2'!$A$26,Q730='Adicional - Op 2'!$A$27,Q730='Adicional - Op 2'!$A$28,Q730='Adicional - Op 2'!$A$29,Q730='Adicional - Op 2'!$A$30),"B","")</f>
        <v/>
      </c>
      <c r="T730" s="282" t="str">
        <f>IF(OR(Q730='Adicional - Op 2'!$A$31,Q730='Adicional - Op 2'!$A$32,Q730='Adicional - Op 2'!$A$33,Q730='Adicional - Op 2'!$A$34),"C","")</f>
        <v/>
      </c>
      <c r="U730" s="282" t="str">
        <f>IF(OR(Q730='Adicional - Op 2'!$A$35,Q730='Adicional - Op 2'!$A$36,Q730='Adicional - Op 2'!$A$37),"D","")</f>
        <v/>
      </c>
      <c r="V730" s="282" t="str">
        <f>IF(OR(Q730='Adicional - Op 2'!$A$38,Q730='Adicional - Op 2'!$A$39,Q730='Adicional - Op 2'!$A$40,Q730='Adicional - Op 2'!$A$41,Q730='Adicional - Op 2'!$A$42,Q730='Adicional - Op 2'!$A$43),"E","")</f>
        <v/>
      </c>
      <c r="W730" s="282" t="str">
        <f>IF(OR(Q730='Adicional - Op 2'!$A$44,Q730='Adicional - Op 2'!$A$45),"F","")</f>
        <v>F</v>
      </c>
      <c r="X730" s="295" t="str">
        <f t="shared" si="235"/>
        <v>F</v>
      </c>
      <c r="Y730" s="296" t="str">
        <f>IF(P730=X730, "OK", MAL)</f>
        <v>OK</v>
      </c>
      <c r="Z730" s="73">
        <v>3317</v>
      </c>
      <c r="AA730" s="17">
        <v>2870</v>
      </c>
      <c r="AB730" s="17">
        <v>2284</v>
      </c>
      <c r="AC730" s="17">
        <v>1774</v>
      </c>
      <c r="AD730" s="17">
        <v>1369</v>
      </c>
      <c r="AE730" s="20">
        <v>1469</v>
      </c>
      <c r="AF730" s="70" t="str">
        <f t="shared" si="236"/>
        <v>7</v>
      </c>
      <c r="AG730" s="61" t="str">
        <f t="shared" si="237"/>
        <v>7</v>
      </c>
      <c r="AH730" s="61" t="str">
        <f t="shared" si="238"/>
        <v>7</v>
      </c>
      <c r="AI730" s="61" t="str">
        <f t="shared" si="239"/>
        <v>7</v>
      </c>
      <c r="AJ730" s="61" t="str">
        <f t="shared" si="240"/>
        <v>7</v>
      </c>
      <c r="AK730" s="62" t="str">
        <f t="shared" si="241"/>
        <v>7</v>
      </c>
      <c r="AL730" s="77">
        <f t="shared" si="242"/>
        <v>1.6322919826144513</v>
      </c>
      <c r="AM730" s="78">
        <f t="shared" si="243"/>
        <v>2.194684615548355</v>
      </c>
      <c r="AN730" s="78">
        <f t="shared" si="244"/>
        <v>2.421770913882352</v>
      </c>
      <c r="AO730" s="78">
        <f t="shared" si="245"/>
        <v>2.625436359792809</v>
      </c>
      <c r="AP730" s="79">
        <f t="shared" si="246"/>
        <v>-0.70253411871562754</v>
      </c>
      <c r="AQ730" s="1" t="str">
        <f t="shared" si="247"/>
        <v>Centro7</v>
      </c>
      <c r="AR730" s="1" t="str">
        <f t="shared" si="248"/>
        <v>Córdoba7</v>
      </c>
      <c r="AS730" s="1" t="str">
        <f t="shared" si="249"/>
        <v>Pequeñas</v>
      </c>
      <c r="AT730" s="1" t="str">
        <f t="shared" si="250"/>
        <v>Resto Extra Pampeana</v>
      </c>
      <c r="AU730" s="1" t="str">
        <f t="shared" si="251"/>
        <v>Pequeñas</v>
      </c>
    </row>
    <row r="731" spans="1:47" x14ac:dyDescent="0.25">
      <c r="A731" s="5" t="s">
        <v>423</v>
      </c>
      <c r="B731" s="6" t="s">
        <v>395</v>
      </c>
      <c r="C731" s="6" t="s">
        <v>396</v>
      </c>
      <c r="D731" s="3" t="str">
        <f>VLOOKUP(C731,Regiones!B$4:C$27,2)</f>
        <v>Noreste</v>
      </c>
      <c r="E731" s="16"/>
      <c r="F731" s="16"/>
      <c r="G731" s="16"/>
      <c r="H731" s="16" t="s">
        <v>4</v>
      </c>
      <c r="I731" s="16" t="s">
        <v>203</v>
      </c>
      <c r="J731" s="16" t="s">
        <v>6</v>
      </c>
      <c r="K731" s="16"/>
      <c r="L731" s="4" t="s">
        <v>6</v>
      </c>
      <c r="M731" s="289">
        <v>10</v>
      </c>
      <c r="N731" s="281" t="str">
        <f t="shared" si="232"/>
        <v>F10</v>
      </c>
      <c r="O731" s="282" t="str">
        <f>VLOOKUP(N731,'Adicional - Op 1'!$A$3:$B$79,2)</f>
        <v>F</v>
      </c>
      <c r="P731" s="293" t="str">
        <f t="shared" si="233"/>
        <v>F</v>
      </c>
      <c r="Q731" s="294" t="str">
        <f t="shared" si="234"/>
        <v>F10</v>
      </c>
      <c r="R731" s="282" t="str">
        <f>IF(OR(Q731='Adicional - Op 2'!$A$6,Q731='Adicional - Op 2'!$A$7, Q731='Adicional - Op 2'!$A$8,Q731='Adicional - Op 2'!$A$9,Q731='Adicional - Op 2'!$A$10,Q731='Adicional - Op 2'!$A$11,Q731='Adicional - Op 2'!$A$12,Q731='Adicional - Op 2'!$A$13,Q731='Adicional - Op 2'!$A$14), "A", "")</f>
        <v/>
      </c>
      <c r="S731" s="282" t="str">
        <f>IF(OR(Q731='Adicional - Op 2'!$A$15,Q731='Adicional - Op 2'!$A$16,Q731='Adicional - Op 2'!$A$17,Q731='Adicional - Op 2'!$A$18,Q731='Adicional - Op 2'!$A$19,Q731='Adicional - Op 2'!$A$20,Q731='Adicional - Op 2'!$A$21,Q731='Adicional - Op 2'!$A$22,Q731='Adicional - Op 2'!$A$23,Q731='Adicional - Op 2'!$A$24,Q731='Adicional - Op 2'!$A$25,Q731='Adicional - Op 2'!$A$26,Q731='Adicional - Op 2'!$A$27,Q731='Adicional - Op 2'!$A$28,Q731='Adicional - Op 2'!$A$29,Q731='Adicional - Op 2'!$A$30),"B","")</f>
        <v/>
      </c>
      <c r="T731" s="282" t="str">
        <f>IF(OR(Q731='Adicional - Op 2'!$A$31,Q731='Adicional - Op 2'!$A$32,Q731='Adicional - Op 2'!$A$33,Q731='Adicional - Op 2'!$A$34),"C","")</f>
        <v/>
      </c>
      <c r="U731" s="282" t="str">
        <f>IF(OR(Q731='Adicional - Op 2'!$A$35,Q731='Adicional - Op 2'!$A$36,Q731='Adicional - Op 2'!$A$37),"D","")</f>
        <v/>
      </c>
      <c r="V731" s="282" t="str">
        <f>IF(OR(Q731='Adicional - Op 2'!$A$38,Q731='Adicional - Op 2'!$A$39,Q731='Adicional - Op 2'!$A$40,Q731='Adicional - Op 2'!$A$41,Q731='Adicional - Op 2'!$A$42,Q731='Adicional - Op 2'!$A$43),"E","")</f>
        <v/>
      </c>
      <c r="W731" s="282" t="str">
        <f>IF(OR(Q731='Adicional - Op 2'!$A$44,Q731='Adicional - Op 2'!$A$45),"F","")</f>
        <v>F</v>
      </c>
      <c r="X731" s="295" t="str">
        <f t="shared" si="235"/>
        <v>F</v>
      </c>
      <c r="Y731" s="296" t="str">
        <f>IF(P731=X731, "OK", MAL)</f>
        <v>OK</v>
      </c>
      <c r="Z731" s="73">
        <v>3314</v>
      </c>
      <c r="AA731" s="17">
        <v>3025</v>
      </c>
      <c r="AB731" s="17">
        <v>2094</v>
      </c>
      <c r="AC731" s="17">
        <v>917</v>
      </c>
      <c r="AD731" s="17">
        <v>625</v>
      </c>
      <c r="AE731" s="20">
        <v>615</v>
      </c>
      <c r="AF731" s="70" t="str">
        <f t="shared" si="236"/>
        <v>7</v>
      </c>
      <c r="AG731" s="61" t="str">
        <f t="shared" si="237"/>
        <v>7</v>
      </c>
      <c r="AH731" s="61" t="str">
        <f t="shared" si="238"/>
        <v>7</v>
      </c>
      <c r="AI731" s="61" t="str">
        <f t="shared" si="239"/>
        <v>7</v>
      </c>
      <c r="AJ731" s="61" t="str">
        <f t="shared" si="240"/>
        <v>7</v>
      </c>
      <c r="AK731" s="62" t="str">
        <f t="shared" si="241"/>
        <v>7</v>
      </c>
      <c r="AL731" s="77">
        <f t="shared" si="242"/>
        <v>1.0258619054945779</v>
      </c>
      <c r="AM731" s="78">
        <f t="shared" si="243"/>
        <v>3.5583775686860553</v>
      </c>
      <c r="AN731" s="78">
        <f t="shared" si="244"/>
        <v>8.1331933404454375</v>
      </c>
      <c r="AO731" s="78">
        <f t="shared" si="245"/>
        <v>3.9079871140009588</v>
      </c>
      <c r="AP731" s="79">
        <f t="shared" si="246"/>
        <v>0.16142396774398321</v>
      </c>
      <c r="AQ731" s="1" t="str">
        <f t="shared" si="247"/>
        <v>Noreste7</v>
      </c>
      <c r="AR731" s="1" t="str">
        <f t="shared" si="248"/>
        <v>Corrientes7</v>
      </c>
      <c r="AS731" s="1" t="str">
        <f t="shared" si="249"/>
        <v>Pequeñas</v>
      </c>
      <c r="AT731" s="1" t="str">
        <f t="shared" si="250"/>
        <v>Resto Extra Pampeana</v>
      </c>
      <c r="AU731" s="1" t="str">
        <f t="shared" si="251"/>
        <v>Pequeñas</v>
      </c>
    </row>
    <row r="732" spans="1:47" x14ac:dyDescent="0.25">
      <c r="A732" s="5" t="s">
        <v>596</v>
      </c>
      <c r="B732" s="6" t="s">
        <v>583</v>
      </c>
      <c r="C732" s="6" t="s">
        <v>582</v>
      </c>
      <c r="D732" s="3" t="str">
        <f>VLOOKUP(C732,Regiones!B$4:C$27,2)</f>
        <v>Cuyo</v>
      </c>
      <c r="E732" s="16"/>
      <c r="F732" s="16"/>
      <c r="G732" s="16"/>
      <c r="H732" s="16" t="s">
        <v>4</v>
      </c>
      <c r="I732" s="16" t="s">
        <v>203</v>
      </c>
      <c r="J732" s="16" t="s">
        <v>6</v>
      </c>
      <c r="K732" s="16"/>
      <c r="L732" s="4" t="s">
        <v>6</v>
      </c>
      <c r="M732" s="289">
        <v>10</v>
      </c>
      <c r="N732" s="281" t="str">
        <f t="shared" si="232"/>
        <v>F10</v>
      </c>
      <c r="O732" s="282" t="str">
        <f>VLOOKUP(N732,'Adicional - Op 1'!$A$3:$B$79,2)</f>
        <v>F</v>
      </c>
      <c r="P732" s="293" t="str">
        <f t="shared" si="233"/>
        <v>F</v>
      </c>
      <c r="Q732" s="294" t="str">
        <f t="shared" si="234"/>
        <v>F10</v>
      </c>
      <c r="R732" s="282" t="str">
        <f>IF(OR(Q732='Adicional - Op 2'!$A$6,Q732='Adicional - Op 2'!$A$7, Q732='Adicional - Op 2'!$A$8,Q732='Adicional - Op 2'!$A$9,Q732='Adicional - Op 2'!$A$10,Q732='Adicional - Op 2'!$A$11,Q732='Adicional - Op 2'!$A$12,Q732='Adicional - Op 2'!$A$13,Q732='Adicional - Op 2'!$A$14), "A", "")</f>
        <v/>
      </c>
      <c r="S732" s="282" t="str">
        <f>IF(OR(Q732='Adicional - Op 2'!$A$15,Q732='Adicional - Op 2'!$A$16,Q732='Adicional - Op 2'!$A$17,Q732='Adicional - Op 2'!$A$18,Q732='Adicional - Op 2'!$A$19,Q732='Adicional - Op 2'!$A$20,Q732='Adicional - Op 2'!$A$21,Q732='Adicional - Op 2'!$A$22,Q732='Adicional - Op 2'!$A$23,Q732='Adicional - Op 2'!$A$24,Q732='Adicional - Op 2'!$A$25,Q732='Adicional - Op 2'!$A$26,Q732='Adicional - Op 2'!$A$27,Q732='Adicional - Op 2'!$A$28,Q732='Adicional - Op 2'!$A$29,Q732='Adicional - Op 2'!$A$30),"B","")</f>
        <v/>
      </c>
      <c r="T732" s="282" t="str">
        <f>IF(OR(Q732='Adicional - Op 2'!$A$31,Q732='Adicional - Op 2'!$A$32,Q732='Adicional - Op 2'!$A$33,Q732='Adicional - Op 2'!$A$34),"C","")</f>
        <v/>
      </c>
      <c r="U732" s="282" t="str">
        <f>IF(OR(Q732='Adicional - Op 2'!$A$35,Q732='Adicional - Op 2'!$A$36,Q732='Adicional - Op 2'!$A$37),"D","")</f>
        <v/>
      </c>
      <c r="V732" s="282" t="str">
        <f>IF(OR(Q732='Adicional - Op 2'!$A$38,Q732='Adicional - Op 2'!$A$39,Q732='Adicional - Op 2'!$A$40,Q732='Adicional - Op 2'!$A$41,Q732='Adicional - Op 2'!$A$42,Q732='Adicional - Op 2'!$A$43),"E","")</f>
        <v/>
      </c>
      <c r="W732" s="282" t="str">
        <f>IF(OR(Q732='Adicional - Op 2'!$A$44,Q732='Adicional - Op 2'!$A$45),"F","")</f>
        <v>F</v>
      </c>
      <c r="X732" s="295" t="str">
        <f t="shared" si="235"/>
        <v>F</v>
      </c>
      <c r="Y732" s="296" t="str">
        <f>IF(P732=X732, "OK", MAL)</f>
        <v>OK</v>
      </c>
      <c r="Z732" s="73">
        <v>3311</v>
      </c>
      <c r="AA732" s="17">
        <v>3164</v>
      </c>
      <c r="AB732" s="17">
        <v>2748</v>
      </c>
      <c r="AC732" s="17">
        <v>2801</v>
      </c>
      <c r="AD732" s="17">
        <v>2783</v>
      </c>
      <c r="AE732" s="20">
        <v>2700</v>
      </c>
      <c r="AF732" s="70" t="str">
        <f t="shared" si="236"/>
        <v>7</v>
      </c>
      <c r="AG732" s="61" t="str">
        <f t="shared" si="237"/>
        <v>7</v>
      </c>
      <c r="AH732" s="61" t="str">
        <f t="shared" si="238"/>
        <v>7</v>
      </c>
      <c r="AI732" s="61" t="str">
        <f t="shared" si="239"/>
        <v>7</v>
      </c>
      <c r="AJ732" s="61" t="str">
        <f t="shared" si="240"/>
        <v>7</v>
      </c>
      <c r="AK732" s="62" t="str">
        <f t="shared" si="241"/>
        <v>7</v>
      </c>
      <c r="AL732" s="77">
        <f t="shared" si="242"/>
        <v>0.50927011977972381</v>
      </c>
      <c r="AM732" s="78">
        <f t="shared" si="243"/>
        <v>1.3489765749190459</v>
      </c>
      <c r="AN732" s="78">
        <f t="shared" si="244"/>
        <v>-0.18073724890554488</v>
      </c>
      <c r="AO732" s="78">
        <f t="shared" si="245"/>
        <v>6.4490923802054262E-2</v>
      </c>
      <c r="AP732" s="79">
        <f t="shared" si="246"/>
        <v>0.30323592814536693</v>
      </c>
      <c r="AQ732" s="1" t="str">
        <f t="shared" si="247"/>
        <v>Cuyo7</v>
      </c>
      <c r="AR732" s="1" t="str">
        <f t="shared" si="248"/>
        <v>Mendoza7</v>
      </c>
      <c r="AS732" s="1" t="str">
        <f t="shared" si="249"/>
        <v>Pequeñas</v>
      </c>
      <c r="AT732" s="1" t="str">
        <f t="shared" si="250"/>
        <v>Resto Extra Pampeana</v>
      </c>
      <c r="AU732" s="1" t="str">
        <f t="shared" si="251"/>
        <v>Pequeñas</v>
      </c>
    </row>
    <row r="733" spans="1:47" x14ac:dyDescent="0.25">
      <c r="A733" s="5" t="s">
        <v>455</v>
      </c>
      <c r="B733" s="6" t="s">
        <v>430</v>
      </c>
      <c r="C733" s="6" t="s">
        <v>429</v>
      </c>
      <c r="D733" s="3" t="str">
        <f>VLOOKUP(C733,Regiones!B$4:C$27,2)</f>
        <v>Pampeana</v>
      </c>
      <c r="E733" s="16"/>
      <c r="F733" s="16"/>
      <c r="G733" s="16"/>
      <c r="H733" s="16" t="s">
        <v>20</v>
      </c>
      <c r="I733" s="16" t="s">
        <v>203</v>
      </c>
      <c r="K733" s="16" t="s">
        <v>4</v>
      </c>
      <c r="L733" s="4" t="s">
        <v>6</v>
      </c>
      <c r="M733" s="289">
        <v>10</v>
      </c>
      <c r="N733" s="281" t="str">
        <f t="shared" si="232"/>
        <v>F10</v>
      </c>
      <c r="O733" s="282" t="str">
        <f>VLOOKUP(N733,'Adicional - Op 1'!$A$3:$B$79,2)</f>
        <v>F</v>
      </c>
      <c r="P733" s="293" t="str">
        <f t="shared" si="233"/>
        <v>F</v>
      </c>
      <c r="Q733" s="294" t="str">
        <f t="shared" si="234"/>
        <v>F10</v>
      </c>
      <c r="R733" s="282" t="str">
        <f>IF(OR(Q733='Adicional - Op 2'!$A$6,Q733='Adicional - Op 2'!$A$7, Q733='Adicional - Op 2'!$A$8,Q733='Adicional - Op 2'!$A$9,Q733='Adicional - Op 2'!$A$10,Q733='Adicional - Op 2'!$A$11,Q733='Adicional - Op 2'!$A$12,Q733='Adicional - Op 2'!$A$13,Q733='Adicional - Op 2'!$A$14), "A", "")</f>
        <v/>
      </c>
      <c r="S733" s="282" t="str">
        <f>IF(OR(Q733='Adicional - Op 2'!$A$15,Q733='Adicional - Op 2'!$A$16,Q733='Adicional - Op 2'!$A$17,Q733='Adicional - Op 2'!$A$18,Q733='Adicional - Op 2'!$A$19,Q733='Adicional - Op 2'!$A$20,Q733='Adicional - Op 2'!$A$21,Q733='Adicional - Op 2'!$A$22,Q733='Adicional - Op 2'!$A$23,Q733='Adicional - Op 2'!$A$24,Q733='Adicional - Op 2'!$A$25,Q733='Adicional - Op 2'!$A$26,Q733='Adicional - Op 2'!$A$27,Q733='Adicional - Op 2'!$A$28,Q733='Adicional - Op 2'!$A$29,Q733='Adicional - Op 2'!$A$30),"B","")</f>
        <v/>
      </c>
      <c r="T733" s="282" t="str">
        <f>IF(OR(Q733='Adicional - Op 2'!$A$31,Q733='Adicional - Op 2'!$A$32,Q733='Adicional - Op 2'!$A$33,Q733='Adicional - Op 2'!$A$34),"C","")</f>
        <v/>
      </c>
      <c r="U733" s="282" t="str">
        <f>IF(OR(Q733='Adicional - Op 2'!$A$35,Q733='Adicional - Op 2'!$A$36,Q733='Adicional - Op 2'!$A$37),"D","")</f>
        <v/>
      </c>
      <c r="V733" s="282" t="str">
        <f>IF(OR(Q733='Adicional - Op 2'!$A$38,Q733='Adicional - Op 2'!$A$39,Q733='Adicional - Op 2'!$A$40,Q733='Adicional - Op 2'!$A$41,Q733='Adicional - Op 2'!$A$42,Q733='Adicional - Op 2'!$A$43),"E","")</f>
        <v/>
      </c>
      <c r="W733" s="282" t="str">
        <f>IF(OR(Q733='Adicional - Op 2'!$A$44,Q733='Adicional - Op 2'!$A$45),"F","")</f>
        <v>F</v>
      </c>
      <c r="X733" s="295" t="str">
        <f t="shared" si="235"/>
        <v>F</v>
      </c>
      <c r="Y733" s="296" t="str">
        <f>IF(P733=X733, "OK", MAL)</f>
        <v>OK</v>
      </c>
      <c r="Z733" s="73">
        <v>3306</v>
      </c>
      <c r="AA733" s="17">
        <v>2581</v>
      </c>
      <c r="AB733" s="17">
        <v>1842</v>
      </c>
      <c r="AC733" s="17">
        <v>1226</v>
      </c>
      <c r="AD733" s="17">
        <v>594</v>
      </c>
      <c r="AE733" s="20">
        <v>933</v>
      </c>
      <c r="AF733" s="70" t="str">
        <f t="shared" si="236"/>
        <v>7</v>
      </c>
      <c r="AG733" s="61" t="str">
        <f t="shared" si="237"/>
        <v>7</v>
      </c>
      <c r="AH733" s="61" t="str">
        <f t="shared" si="238"/>
        <v>7</v>
      </c>
      <c r="AI733" s="61" t="str">
        <f t="shared" si="239"/>
        <v>7</v>
      </c>
      <c r="AJ733" s="61" t="str">
        <f t="shared" si="240"/>
        <v>7</v>
      </c>
      <c r="AK733" s="62" t="str">
        <f t="shared" si="241"/>
        <v>7</v>
      </c>
      <c r="AL733" s="77">
        <f t="shared" si="242"/>
        <v>2.8078481181170116</v>
      </c>
      <c r="AM733" s="78">
        <f t="shared" si="243"/>
        <v>3.2584737231773069</v>
      </c>
      <c r="AN733" s="78">
        <f t="shared" si="244"/>
        <v>3.9303390998768428</v>
      </c>
      <c r="AO733" s="78">
        <f t="shared" si="245"/>
        <v>7.5153325427018274</v>
      </c>
      <c r="AP733" s="79">
        <f t="shared" si="246"/>
        <v>-4.4148380923847812</v>
      </c>
      <c r="AQ733" s="1" t="str">
        <f t="shared" si="247"/>
        <v>Pampeana7</v>
      </c>
      <c r="AR733" s="1" t="str">
        <f t="shared" si="248"/>
        <v>Entre Ríos7</v>
      </c>
      <c r="AS733" s="1" t="str">
        <f t="shared" si="249"/>
        <v>Pequeñas</v>
      </c>
      <c r="AT733" s="1" t="str">
        <f t="shared" si="250"/>
        <v>Pampeana</v>
      </c>
      <c r="AU733" s="1" t="str">
        <f t="shared" si="251"/>
        <v>Pequeñas</v>
      </c>
    </row>
    <row r="734" spans="1:47" x14ac:dyDescent="0.25">
      <c r="A734" s="21" t="s">
        <v>364</v>
      </c>
      <c r="B734" s="18" t="s">
        <v>282</v>
      </c>
      <c r="C734" s="18" t="s">
        <v>276</v>
      </c>
      <c r="D734" s="3" t="str">
        <f>VLOOKUP(C734,Regiones!B$4:C$27,2)</f>
        <v>Centro</v>
      </c>
      <c r="E734" s="19"/>
      <c r="F734" s="19"/>
      <c r="G734" s="19"/>
      <c r="H734" s="19" t="s">
        <v>4</v>
      </c>
      <c r="I734" s="19" t="s">
        <v>203</v>
      </c>
      <c r="J734" s="19" t="s">
        <v>6</v>
      </c>
      <c r="K734" s="19"/>
      <c r="L734" s="52" t="s">
        <v>6</v>
      </c>
      <c r="M734" s="289">
        <v>10</v>
      </c>
      <c r="N734" s="281" t="str">
        <f t="shared" si="232"/>
        <v>F10</v>
      </c>
      <c r="O734" s="282" t="str">
        <f>VLOOKUP(N734,'Adicional - Op 1'!$A$3:$B$79,2)</f>
        <v>F</v>
      </c>
      <c r="P734" s="293" t="str">
        <f t="shared" si="233"/>
        <v>F</v>
      </c>
      <c r="Q734" s="294" t="str">
        <f t="shared" si="234"/>
        <v>F10</v>
      </c>
      <c r="R734" s="282" t="str">
        <f>IF(OR(Q734='Adicional - Op 2'!$A$6,Q734='Adicional - Op 2'!$A$7, Q734='Adicional - Op 2'!$A$8,Q734='Adicional - Op 2'!$A$9,Q734='Adicional - Op 2'!$A$10,Q734='Adicional - Op 2'!$A$11,Q734='Adicional - Op 2'!$A$12,Q734='Adicional - Op 2'!$A$13,Q734='Adicional - Op 2'!$A$14), "A", "")</f>
        <v/>
      </c>
      <c r="S734" s="282" t="str">
        <f>IF(OR(Q734='Adicional - Op 2'!$A$15,Q734='Adicional - Op 2'!$A$16,Q734='Adicional - Op 2'!$A$17,Q734='Adicional - Op 2'!$A$18,Q734='Adicional - Op 2'!$A$19,Q734='Adicional - Op 2'!$A$20,Q734='Adicional - Op 2'!$A$21,Q734='Adicional - Op 2'!$A$22,Q734='Adicional - Op 2'!$A$23,Q734='Adicional - Op 2'!$A$24,Q734='Adicional - Op 2'!$A$25,Q734='Adicional - Op 2'!$A$26,Q734='Adicional - Op 2'!$A$27,Q734='Adicional - Op 2'!$A$28,Q734='Adicional - Op 2'!$A$29,Q734='Adicional - Op 2'!$A$30),"B","")</f>
        <v/>
      </c>
      <c r="T734" s="282" t="str">
        <f>IF(OR(Q734='Adicional - Op 2'!$A$31,Q734='Adicional - Op 2'!$A$32,Q734='Adicional - Op 2'!$A$33,Q734='Adicional - Op 2'!$A$34),"C","")</f>
        <v/>
      </c>
      <c r="U734" s="282" t="str">
        <f>IF(OR(Q734='Adicional - Op 2'!$A$35,Q734='Adicional - Op 2'!$A$36,Q734='Adicional - Op 2'!$A$37),"D","")</f>
        <v/>
      </c>
      <c r="V734" s="282" t="str">
        <f>IF(OR(Q734='Adicional - Op 2'!$A$38,Q734='Adicional - Op 2'!$A$39,Q734='Adicional - Op 2'!$A$40,Q734='Adicional - Op 2'!$A$41,Q734='Adicional - Op 2'!$A$42,Q734='Adicional - Op 2'!$A$43),"E","")</f>
        <v/>
      </c>
      <c r="W734" s="282" t="str">
        <f>IF(OR(Q734='Adicional - Op 2'!$A$44,Q734='Adicional - Op 2'!$A$45),"F","")</f>
        <v>F</v>
      </c>
      <c r="X734" s="295" t="str">
        <f t="shared" si="235"/>
        <v>F</v>
      </c>
      <c r="Y734" s="296" t="str">
        <f>IF(P734=X734, "OK", MAL)</f>
        <v>OK</v>
      </c>
      <c r="Z734" s="73">
        <v>3305</v>
      </c>
      <c r="AA734" s="17">
        <v>2758</v>
      </c>
      <c r="AB734" s="17">
        <v>2417</v>
      </c>
      <c r="AC734" s="17">
        <v>2226</v>
      </c>
      <c r="AD734" s="17">
        <v>1995</v>
      </c>
      <c r="AE734" s="20">
        <v>1637</v>
      </c>
      <c r="AF734" s="70" t="str">
        <f t="shared" si="236"/>
        <v>7</v>
      </c>
      <c r="AG734" s="61" t="str">
        <f t="shared" si="237"/>
        <v>7</v>
      </c>
      <c r="AH734" s="61" t="str">
        <f t="shared" si="238"/>
        <v>7</v>
      </c>
      <c r="AI734" s="61" t="str">
        <f t="shared" si="239"/>
        <v>7</v>
      </c>
      <c r="AJ734" s="61" t="str">
        <f t="shared" si="240"/>
        <v>7</v>
      </c>
      <c r="AK734" s="62" t="str">
        <f t="shared" si="241"/>
        <v>7</v>
      </c>
      <c r="AL734" s="77">
        <f t="shared" si="242"/>
        <v>2.0444516298022331</v>
      </c>
      <c r="AM734" s="78">
        <f t="shared" si="243"/>
        <v>1.2624526607255475</v>
      </c>
      <c r="AN734" s="78">
        <f t="shared" si="244"/>
        <v>0.78259992234763076</v>
      </c>
      <c r="AO734" s="78">
        <f t="shared" si="245"/>
        <v>1.101645942914053</v>
      </c>
      <c r="AP734" s="79">
        <f t="shared" si="246"/>
        <v>1.9974753173016588</v>
      </c>
      <c r="AQ734" s="1" t="str">
        <f t="shared" si="247"/>
        <v>Centro7</v>
      </c>
      <c r="AR734" s="1" t="str">
        <f t="shared" si="248"/>
        <v>Córdoba7</v>
      </c>
      <c r="AS734" s="1" t="str">
        <f t="shared" si="249"/>
        <v>Pequeñas</v>
      </c>
      <c r="AT734" s="1" t="str">
        <f t="shared" si="250"/>
        <v>Resto Extra Pampeana</v>
      </c>
      <c r="AU734" s="1" t="str">
        <f t="shared" si="251"/>
        <v>Pequeñas</v>
      </c>
    </row>
    <row r="735" spans="1:47" x14ac:dyDescent="0.25">
      <c r="A735" s="21" t="s">
        <v>352</v>
      </c>
      <c r="B735" s="18" t="s">
        <v>291</v>
      </c>
      <c r="C735" s="18" t="s">
        <v>276</v>
      </c>
      <c r="D735" s="3" t="str">
        <f>VLOOKUP(C735,Regiones!B$4:C$27,2)</f>
        <v>Centro</v>
      </c>
      <c r="E735" s="19"/>
      <c r="F735" s="19"/>
      <c r="G735" s="19"/>
      <c r="H735" s="19" t="s">
        <v>4</v>
      </c>
      <c r="I735" s="19" t="s">
        <v>203</v>
      </c>
      <c r="J735" s="19" t="s">
        <v>6</v>
      </c>
      <c r="K735" s="19"/>
      <c r="L735" s="52" t="s">
        <v>6</v>
      </c>
      <c r="M735" s="289">
        <v>10</v>
      </c>
      <c r="N735" s="281" t="str">
        <f t="shared" si="232"/>
        <v>F10</v>
      </c>
      <c r="O735" s="282" t="str">
        <f>VLOOKUP(N735,'Adicional - Op 1'!$A$3:$B$79,2)</f>
        <v>F</v>
      </c>
      <c r="P735" s="293" t="str">
        <f t="shared" si="233"/>
        <v>F</v>
      </c>
      <c r="Q735" s="294" t="str">
        <f t="shared" si="234"/>
        <v>F10</v>
      </c>
      <c r="R735" s="282" t="str">
        <f>IF(OR(Q735='Adicional - Op 2'!$A$6,Q735='Adicional - Op 2'!$A$7, Q735='Adicional - Op 2'!$A$8,Q735='Adicional - Op 2'!$A$9,Q735='Adicional - Op 2'!$A$10,Q735='Adicional - Op 2'!$A$11,Q735='Adicional - Op 2'!$A$12,Q735='Adicional - Op 2'!$A$13,Q735='Adicional - Op 2'!$A$14), "A", "")</f>
        <v/>
      </c>
      <c r="S735" s="282" t="str">
        <f>IF(OR(Q735='Adicional - Op 2'!$A$15,Q735='Adicional - Op 2'!$A$16,Q735='Adicional - Op 2'!$A$17,Q735='Adicional - Op 2'!$A$18,Q735='Adicional - Op 2'!$A$19,Q735='Adicional - Op 2'!$A$20,Q735='Adicional - Op 2'!$A$21,Q735='Adicional - Op 2'!$A$22,Q735='Adicional - Op 2'!$A$23,Q735='Adicional - Op 2'!$A$24,Q735='Adicional - Op 2'!$A$25,Q735='Adicional - Op 2'!$A$26,Q735='Adicional - Op 2'!$A$27,Q735='Adicional - Op 2'!$A$28,Q735='Adicional - Op 2'!$A$29,Q735='Adicional - Op 2'!$A$30),"B","")</f>
        <v/>
      </c>
      <c r="T735" s="282" t="str">
        <f>IF(OR(Q735='Adicional - Op 2'!$A$31,Q735='Adicional - Op 2'!$A$32,Q735='Adicional - Op 2'!$A$33,Q735='Adicional - Op 2'!$A$34),"C","")</f>
        <v/>
      </c>
      <c r="U735" s="282" t="str">
        <f>IF(OR(Q735='Adicional - Op 2'!$A$35,Q735='Adicional - Op 2'!$A$36,Q735='Adicional - Op 2'!$A$37),"D","")</f>
        <v/>
      </c>
      <c r="V735" s="282" t="str">
        <f>IF(OR(Q735='Adicional - Op 2'!$A$38,Q735='Adicional - Op 2'!$A$39,Q735='Adicional - Op 2'!$A$40,Q735='Adicional - Op 2'!$A$41,Q735='Adicional - Op 2'!$A$42,Q735='Adicional - Op 2'!$A$43),"E","")</f>
        <v/>
      </c>
      <c r="W735" s="282" t="str">
        <f>IF(OR(Q735='Adicional - Op 2'!$A$44,Q735='Adicional - Op 2'!$A$45),"F","")</f>
        <v>F</v>
      </c>
      <c r="X735" s="295" t="str">
        <f t="shared" si="235"/>
        <v>F</v>
      </c>
      <c r="Y735" s="296" t="str">
        <f>IF(P735=X735, "OK", MAL)</f>
        <v>OK</v>
      </c>
      <c r="Z735" s="73">
        <v>3299</v>
      </c>
      <c r="AA735" s="17">
        <v>3310</v>
      </c>
      <c r="AB735" s="17">
        <v>3177</v>
      </c>
      <c r="AC735" s="17">
        <v>2991</v>
      </c>
      <c r="AD735" s="17">
        <v>2550</v>
      </c>
      <c r="AE735" s="20">
        <v>2300</v>
      </c>
      <c r="AF735" s="70" t="str">
        <f t="shared" si="236"/>
        <v>7</v>
      </c>
      <c r="AG735" s="61" t="str">
        <f t="shared" si="237"/>
        <v>7</v>
      </c>
      <c r="AH735" s="61" t="str">
        <f t="shared" si="238"/>
        <v>7</v>
      </c>
      <c r="AI735" s="61" t="str">
        <f t="shared" si="239"/>
        <v>7</v>
      </c>
      <c r="AJ735" s="61" t="str">
        <f t="shared" si="240"/>
        <v>7</v>
      </c>
      <c r="AK735" s="62" t="str">
        <f t="shared" si="241"/>
        <v>7</v>
      </c>
      <c r="AL735" s="77">
        <f t="shared" si="242"/>
        <v>-3.7227936049653666E-2</v>
      </c>
      <c r="AM735" s="78">
        <f t="shared" si="243"/>
        <v>0.3905976781882744</v>
      </c>
      <c r="AN735" s="78">
        <f t="shared" si="244"/>
        <v>0.5729378462675746</v>
      </c>
      <c r="AO735" s="78">
        <f t="shared" si="245"/>
        <v>1.6079345475839339</v>
      </c>
      <c r="AP735" s="79">
        <f t="shared" si="246"/>
        <v>1.0371842130060074</v>
      </c>
      <c r="AQ735" s="1" t="str">
        <f t="shared" si="247"/>
        <v>Centro7</v>
      </c>
      <c r="AR735" s="1" t="str">
        <f t="shared" si="248"/>
        <v>Córdoba7</v>
      </c>
      <c r="AS735" s="1" t="str">
        <f t="shared" si="249"/>
        <v>Pequeñas</v>
      </c>
      <c r="AT735" s="1" t="str">
        <f t="shared" si="250"/>
        <v>Resto Extra Pampeana</v>
      </c>
      <c r="AU735" s="1" t="str">
        <f t="shared" si="251"/>
        <v>Pequeñas</v>
      </c>
    </row>
    <row r="736" spans="1:47" x14ac:dyDescent="0.25">
      <c r="A736" s="45" t="s">
        <v>914</v>
      </c>
      <c r="B736" s="46" t="s">
        <v>915</v>
      </c>
      <c r="C736" s="46" t="s">
        <v>882</v>
      </c>
      <c r="D736" s="3" t="str">
        <f>VLOOKUP(C736,Regiones!B$4:C$27,2)</f>
        <v>Pampeana</v>
      </c>
      <c r="E736" s="50"/>
      <c r="F736" s="50"/>
      <c r="G736" s="50"/>
      <c r="H736" s="50" t="s">
        <v>20</v>
      </c>
      <c r="I736" s="50" t="s">
        <v>203</v>
      </c>
      <c r="J736" s="50" t="s">
        <v>4</v>
      </c>
      <c r="K736" s="50"/>
      <c r="L736" s="53" t="s">
        <v>6</v>
      </c>
      <c r="M736" s="289">
        <v>10</v>
      </c>
      <c r="N736" s="281" t="str">
        <f t="shared" si="232"/>
        <v>F10</v>
      </c>
      <c r="O736" s="282" t="str">
        <f>VLOOKUP(N736,'Adicional - Op 1'!$A$3:$B$79,2)</f>
        <v>F</v>
      </c>
      <c r="P736" s="293" t="str">
        <f t="shared" si="233"/>
        <v>F</v>
      </c>
      <c r="Q736" s="294" t="str">
        <f t="shared" si="234"/>
        <v>F10</v>
      </c>
      <c r="R736" s="282" t="str">
        <f>IF(OR(Q736='Adicional - Op 2'!$A$6,Q736='Adicional - Op 2'!$A$7, Q736='Adicional - Op 2'!$A$8,Q736='Adicional - Op 2'!$A$9,Q736='Adicional - Op 2'!$A$10,Q736='Adicional - Op 2'!$A$11,Q736='Adicional - Op 2'!$A$12,Q736='Adicional - Op 2'!$A$13,Q736='Adicional - Op 2'!$A$14), "A", "")</f>
        <v/>
      </c>
      <c r="S736" s="282" t="str">
        <f>IF(OR(Q736='Adicional - Op 2'!$A$15,Q736='Adicional - Op 2'!$A$16,Q736='Adicional - Op 2'!$A$17,Q736='Adicional - Op 2'!$A$18,Q736='Adicional - Op 2'!$A$19,Q736='Adicional - Op 2'!$A$20,Q736='Adicional - Op 2'!$A$21,Q736='Adicional - Op 2'!$A$22,Q736='Adicional - Op 2'!$A$23,Q736='Adicional - Op 2'!$A$24,Q736='Adicional - Op 2'!$A$25,Q736='Adicional - Op 2'!$A$26,Q736='Adicional - Op 2'!$A$27,Q736='Adicional - Op 2'!$A$28,Q736='Adicional - Op 2'!$A$29,Q736='Adicional - Op 2'!$A$30),"B","")</f>
        <v/>
      </c>
      <c r="T736" s="282" t="str">
        <f>IF(OR(Q736='Adicional - Op 2'!$A$31,Q736='Adicional - Op 2'!$A$32,Q736='Adicional - Op 2'!$A$33,Q736='Adicional - Op 2'!$A$34),"C","")</f>
        <v/>
      </c>
      <c r="U736" s="282" t="str">
        <f>IF(OR(Q736='Adicional - Op 2'!$A$35,Q736='Adicional - Op 2'!$A$36,Q736='Adicional - Op 2'!$A$37),"D","")</f>
        <v/>
      </c>
      <c r="V736" s="282" t="str">
        <f>IF(OR(Q736='Adicional - Op 2'!$A$38,Q736='Adicional - Op 2'!$A$39,Q736='Adicional - Op 2'!$A$40,Q736='Adicional - Op 2'!$A$41,Q736='Adicional - Op 2'!$A$42,Q736='Adicional - Op 2'!$A$43),"E","")</f>
        <v/>
      </c>
      <c r="W736" s="282" t="str">
        <f>IF(OR(Q736='Adicional - Op 2'!$A$44,Q736='Adicional - Op 2'!$A$45),"F","")</f>
        <v>F</v>
      </c>
      <c r="X736" s="295" t="str">
        <f t="shared" si="235"/>
        <v>F</v>
      </c>
      <c r="Y736" s="296" t="str">
        <f>IF(P736=X736, "OK", MAL)</f>
        <v>OK</v>
      </c>
      <c r="Z736" s="74">
        <v>3289</v>
      </c>
      <c r="AA736" s="12">
        <v>2683</v>
      </c>
      <c r="AB736" s="6">
        <v>1837</v>
      </c>
      <c r="AC736" s="6">
        <v>2345</v>
      </c>
      <c r="AD736" s="6">
        <v>1098</v>
      </c>
      <c r="AE736" s="22">
        <v>1122</v>
      </c>
      <c r="AF736" s="70" t="str">
        <f t="shared" si="236"/>
        <v>7</v>
      </c>
      <c r="AG736" s="61" t="str">
        <f t="shared" si="237"/>
        <v>7</v>
      </c>
      <c r="AH736" s="61" t="str">
        <f t="shared" si="238"/>
        <v>7</v>
      </c>
      <c r="AI736" s="61" t="str">
        <f t="shared" si="239"/>
        <v>7</v>
      </c>
      <c r="AJ736" s="61" t="str">
        <f t="shared" si="240"/>
        <v>7</v>
      </c>
      <c r="AK736" s="62" t="str">
        <f t="shared" si="241"/>
        <v>7</v>
      </c>
      <c r="AL736" s="77">
        <f t="shared" si="242"/>
        <v>2.3040850127638102</v>
      </c>
      <c r="AM736" s="78">
        <f t="shared" si="243"/>
        <v>3.6663903783132619</v>
      </c>
      <c r="AN736" s="78">
        <f t="shared" si="244"/>
        <v>-2.2855187430374455</v>
      </c>
      <c r="AO736" s="78">
        <f t="shared" si="245"/>
        <v>7.8832573344902599</v>
      </c>
      <c r="AP736" s="79">
        <f t="shared" si="246"/>
        <v>-0.21599104305169756</v>
      </c>
      <c r="AQ736" s="1" t="str">
        <f t="shared" si="247"/>
        <v>Pampeana7</v>
      </c>
      <c r="AR736" s="1" t="str">
        <f t="shared" si="248"/>
        <v>Santiago del Estero7</v>
      </c>
      <c r="AS736" s="1" t="str">
        <f t="shared" si="249"/>
        <v>Pequeñas</v>
      </c>
      <c r="AT736" s="1" t="str">
        <f t="shared" si="250"/>
        <v>Pampeana</v>
      </c>
      <c r="AU736" s="1" t="str">
        <f t="shared" si="251"/>
        <v>Pequeñas</v>
      </c>
    </row>
    <row r="737" spans="1:47" x14ac:dyDescent="0.25">
      <c r="A737" s="60" t="s">
        <v>252</v>
      </c>
      <c r="B737" s="9" t="s">
        <v>248</v>
      </c>
      <c r="C737" s="9" t="s">
        <v>199</v>
      </c>
      <c r="D737" s="3" t="str">
        <f>VLOOKUP(C737,Regiones!B$4:C$27,2)</f>
        <v>Noreste</v>
      </c>
      <c r="E737" s="10"/>
      <c r="F737" s="10"/>
      <c r="G737" s="10"/>
      <c r="H737" s="10" t="s">
        <v>4</v>
      </c>
      <c r="I737" s="10" t="s">
        <v>203</v>
      </c>
      <c r="J737" s="10" t="s">
        <v>6</v>
      </c>
      <c r="K737" s="10"/>
      <c r="L737" s="11" t="s">
        <v>6</v>
      </c>
      <c r="M737" s="289">
        <v>10</v>
      </c>
      <c r="N737" s="281" t="str">
        <f t="shared" si="232"/>
        <v>F10</v>
      </c>
      <c r="O737" s="282" t="str">
        <f>VLOOKUP(N737,'Adicional - Op 1'!$A$3:$B$79,2)</f>
        <v>F</v>
      </c>
      <c r="P737" s="293" t="str">
        <f t="shared" si="233"/>
        <v>F</v>
      </c>
      <c r="Q737" s="294" t="str">
        <f t="shared" si="234"/>
        <v>F10</v>
      </c>
      <c r="R737" s="282" t="str">
        <f>IF(OR(Q737='Adicional - Op 2'!$A$6,Q737='Adicional - Op 2'!$A$7, Q737='Adicional - Op 2'!$A$8,Q737='Adicional - Op 2'!$A$9,Q737='Adicional - Op 2'!$A$10,Q737='Adicional - Op 2'!$A$11,Q737='Adicional - Op 2'!$A$12,Q737='Adicional - Op 2'!$A$13,Q737='Adicional - Op 2'!$A$14), "A", "")</f>
        <v/>
      </c>
      <c r="S737" s="282" t="str">
        <f>IF(OR(Q737='Adicional - Op 2'!$A$15,Q737='Adicional - Op 2'!$A$16,Q737='Adicional - Op 2'!$A$17,Q737='Adicional - Op 2'!$A$18,Q737='Adicional - Op 2'!$A$19,Q737='Adicional - Op 2'!$A$20,Q737='Adicional - Op 2'!$A$21,Q737='Adicional - Op 2'!$A$22,Q737='Adicional - Op 2'!$A$23,Q737='Adicional - Op 2'!$A$24,Q737='Adicional - Op 2'!$A$25,Q737='Adicional - Op 2'!$A$26,Q737='Adicional - Op 2'!$A$27,Q737='Adicional - Op 2'!$A$28,Q737='Adicional - Op 2'!$A$29,Q737='Adicional - Op 2'!$A$30),"B","")</f>
        <v/>
      </c>
      <c r="T737" s="282" t="str">
        <f>IF(OR(Q737='Adicional - Op 2'!$A$31,Q737='Adicional - Op 2'!$A$32,Q737='Adicional - Op 2'!$A$33,Q737='Adicional - Op 2'!$A$34),"C","")</f>
        <v/>
      </c>
      <c r="U737" s="282" t="str">
        <f>IF(OR(Q737='Adicional - Op 2'!$A$35,Q737='Adicional - Op 2'!$A$36,Q737='Adicional - Op 2'!$A$37),"D","")</f>
        <v/>
      </c>
      <c r="V737" s="282" t="str">
        <f>IF(OR(Q737='Adicional - Op 2'!$A$38,Q737='Adicional - Op 2'!$A$39,Q737='Adicional - Op 2'!$A$40,Q737='Adicional - Op 2'!$A$41,Q737='Adicional - Op 2'!$A$42,Q737='Adicional - Op 2'!$A$43),"E","")</f>
        <v/>
      </c>
      <c r="W737" s="282" t="str">
        <f>IF(OR(Q737='Adicional - Op 2'!$A$44,Q737='Adicional - Op 2'!$A$45),"F","")</f>
        <v>F</v>
      </c>
      <c r="X737" s="295" t="str">
        <f t="shared" si="235"/>
        <v>F</v>
      </c>
      <c r="Y737" s="296" t="str">
        <f>IF(P737=X737, "OK", MAL)</f>
        <v>OK</v>
      </c>
      <c r="Z737" s="74">
        <v>3282</v>
      </c>
      <c r="AA737" s="12">
        <v>3417</v>
      </c>
      <c r="AB737" s="12">
        <v>2708</v>
      </c>
      <c r="AC737" s="12">
        <v>1959</v>
      </c>
      <c r="AD737" s="12">
        <v>1480</v>
      </c>
      <c r="AE737" s="13">
        <v>1273</v>
      </c>
      <c r="AF737" s="70" t="str">
        <f t="shared" si="236"/>
        <v>7</v>
      </c>
      <c r="AG737" s="61" t="str">
        <f t="shared" si="237"/>
        <v>7</v>
      </c>
      <c r="AH737" s="61" t="str">
        <f t="shared" si="238"/>
        <v>7</v>
      </c>
      <c r="AI737" s="61" t="str">
        <f t="shared" si="239"/>
        <v>7</v>
      </c>
      <c r="AJ737" s="61" t="str">
        <f t="shared" si="240"/>
        <v>7</v>
      </c>
      <c r="AK737" s="62" t="str">
        <f t="shared" si="241"/>
        <v>7</v>
      </c>
      <c r="AL737" s="77">
        <f t="shared" si="242"/>
        <v>-0.44987963231800004</v>
      </c>
      <c r="AM737" s="78">
        <f t="shared" si="243"/>
        <v>2.2351904914096465</v>
      </c>
      <c r="AN737" s="78">
        <f t="shared" si="244"/>
        <v>3.1135504459251435</v>
      </c>
      <c r="AO737" s="78">
        <f t="shared" si="245"/>
        <v>2.8436003587008911</v>
      </c>
      <c r="AP737" s="79">
        <f t="shared" si="246"/>
        <v>1.5180649865358793</v>
      </c>
      <c r="AQ737" s="1" t="str">
        <f t="shared" si="247"/>
        <v>Noreste7</v>
      </c>
      <c r="AR737" s="1" t="str">
        <f t="shared" si="248"/>
        <v>Chaco7</v>
      </c>
      <c r="AS737" s="1" t="str">
        <f t="shared" si="249"/>
        <v>Pequeñas</v>
      </c>
      <c r="AT737" s="1" t="str">
        <f t="shared" si="250"/>
        <v>Resto Extra Pampeana</v>
      </c>
      <c r="AU737" s="1" t="str">
        <f t="shared" si="251"/>
        <v>Pequeñas</v>
      </c>
    </row>
    <row r="738" spans="1:47" x14ac:dyDescent="0.25">
      <c r="A738" s="60" t="s">
        <v>847</v>
      </c>
      <c r="B738" s="9" t="s">
        <v>779</v>
      </c>
      <c r="C738" s="9" t="s">
        <v>767</v>
      </c>
      <c r="D738" s="3" t="str">
        <f>VLOOKUP(C738,Regiones!B$4:C$27,2)</f>
        <v>Pampeana</v>
      </c>
      <c r="E738" s="10"/>
      <c r="F738" s="10"/>
      <c r="G738" s="10"/>
      <c r="H738" s="10" t="s">
        <v>4</v>
      </c>
      <c r="I738" s="10" t="s">
        <v>203</v>
      </c>
      <c r="J738" s="10" t="s">
        <v>6</v>
      </c>
      <c r="K738" s="10"/>
      <c r="L738" s="11" t="s">
        <v>6</v>
      </c>
      <c r="M738" s="289">
        <v>10</v>
      </c>
      <c r="N738" s="281" t="str">
        <f t="shared" si="232"/>
        <v>F10</v>
      </c>
      <c r="O738" s="282" t="str">
        <f>VLOOKUP(N738,'Adicional - Op 1'!$A$3:$B$79,2)</f>
        <v>F</v>
      </c>
      <c r="P738" s="293" t="str">
        <f t="shared" si="233"/>
        <v>F</v>
      </c>
      <c r="Q738" s="294" t="str">
        <f t="shared" si="234"/>
        <v>F10</v>
      </c>
      <c r="R738" s="282" t="str">
        <f>IF(OR(Q738='Adicional - Op 2'!$A$6,Q738='Adicional - Op 2'!$A$7, Q738='Adicional - Op 2'!$A$8,Q738='Adicional - Op 2'!$A$9,Q738='Adicional - Op 2'!$A$10,Q738='Adicional - Op 2'!$A$11,Q738='Adicional - Op 2'!$A$12,Q738='Adicional - Op 2'!$A$13,Q738='Adicional - Op 2'!$A$14), "A", "")</f>
        <v/>
      </c>
      <c r="S738" s="282" t="str">
        <f>IF(OR(Q738='Adicional - Op 2'!$A$15,Q738='Adicional - Op 2'!$A$16,Q738='Adicional - Op 2'!$A$17,Q738='Adicional - Op 2'!$A$18,Q738='Adicional - Op 2'!$A$19,Q738='Adicional - Op 2'!$A$20,Q738='Adicional - Op 2'!$A$21,Q738='Adicional - Op 2'!$A$22,Q738='Adicional - Op 2'!$A$23,Q738='Adicional - Op 2'!$A$24,Q738='Adicional - Op 2'!$A$25,Q738='Adicional - Op 2'!$A$26,Q738='Adicional - Op 2'!$A$27,Q738='Adicional - Op 2'!$A$28,Q738='Adicional - Op 2'!$A$29,Q738='Adicional - Op 2'!$A$30),"B","")</f>
        <v/>
      </c>
      <c r="T738" s="282" t="str">
        <f>IF(OR(Q738='Adicional - Op 2'!$A$31,Q738='Adicional - Op 2'!$A$32,Q738='Adicional - Op 2'!$A$33,Q738='Adicional - Op 2'!$A$34),"C","")</f>
        <v/>
      </c>
      <c r="U738" s="282" t="str">
        <f>IF(OR(Q738='Adicional - Op 2'!$A$35,Q738='Adicional - Op 2'!$A$36,Q738='Adicional - Op 2'!$A$37),"D","")</f>
        <v/>
      </c>
      <c r="V738" s="282" t="str">
        <f>IF(OR(Q738='Adicional - Op 2'!$A$38,Q738='Adicional - Op 2'!$A$39,Q738='Adicional - Op 2'!$A$40,Q738='Adicional - Op 2'!$A$41,Q738='Adicional - Op 2'!$A$42,Q738='Adicional - Op 2'!$A$43),"E","")</f>
        <v/>
      </c>
      <c r="W738" s="282" t="str">
        <f>IF(OR(Q738='Adicional - Op 2'!$A$44,Q738='Adicional - Op 2'!$A$45),"F","")</f>
        <v>F</v>
      </c>
      <c r="X738" s="295" t="str">
        <f t="shared" si="235"/>
        <v>F</v>
      </c>
      <c r="Y738" s="296" t="str">
        <f>IF(P738=X738, "OK", MAL)</f>
        <v>OK</v>
      </c>
      <c r="Z738" s="74">
        <v>3263</v>
      </c>
      <c r="AA738" s="12">
        <v>2975</v>
      </c>
      <c r="AB738" s="12">
        <v>2761</v>
      </c>
      <c r="AC738" s="12">
        <v>2537</v>
      </c>
      <c r="AD738" s="12">
        <v>2346</v>
      </c>
      <c r="AE738" s="13">
        <v>2334</v>
      </c>
      <c r="AF738" s="70" t="str">
        <f t="shared" si="236"/>
        <v>7</v>
      </c>
      <c r="AG738" s="61" t="str">
        <f t="shared" si="237"/>
        <v>7</v>
      </c>
      <c r="AH738" s="61" t="str">
        <f t="shared" si="238"/>
        <v>7</v>
      </c>
      <c r="AI738" s="61" t="str">
        <f t="shared" si="239"/>
        <v>7</v>
      </c>
      <c r="AJ738" s="61" t="str">
        <f t="shared" si="240"/>
        <v>7</v>
      </c>
      <c r="AK738" s="62" t="str">
        <f t="shared" si="241"/>
        <v>7</v>
      </c>
      <c r="AL738" s="77">
        <f t="shared" si="242"/>
        <v>1.0389503612441384</v>
      </c>
      <c r="AM738" s="78">
        <f t="shared" si="243"/>
        <v>0.71213498100906225</v>
      </c>
      <c r="AN738" s="78">
        <f t="shared" si="244"/>
        <v>0.80445573372566526</v>
      </c>
      <c r="AO738" s="78">
        <f t="shared" si="245"/>
        <v>0.78577644926569978</v>
      </c>
      <c r="AP738" s="79">
        <f t="shared" si="246"/>
        <v>5.1295315218845915E-2</v>
      </c>
      <c r="AQ738" s="1" t="str">
        <f t="shared" si="247"/>
        <v>Pampeana7</v>
      </c>
      <c r="AR738" s="1" t="str">
        <f t="shared" si="248"/>
        <v>Santa Fe7</v>
      </c>
      <c r="AS738" s="1" t="str">
        <f t="shared" si="249"/>
        <v>Pequeñas</v>
      </c>
      <c r="AT738" s="1" t="str">
        <f t="shared" si="250"/>
        <v>Pampeana</v>
      </c>
      <c r="AU738" s="1" t="str">
        <f t="shared" si="251"/>
        <v>Pequeñas</v>
      </c>
    </row>
    <row r="739" spans="1:47" x14ac:dyDescent="0.25">
      <c r="A739" s="60" t="s">
        <v>253</v>
      </c>
      <c r="B739" s="9" t="s">
        <v>243</v>
      </c>
      <c r="C739" s="9" t="s">
        <v>199</v>
      </c>
      <c r="D739" s="3" t="str">
        <f>VLOOKUP(C739,Regiones!B$4:C$27,2)</f>
        <v>Noreste</v>
      </c>
      <c r="E739" s="10"/>
      <c r="F739" s="10"/>
      <c r="G739" s="10"/>
      <c r="H739" s="10" t="s">
        <v>4</v>
      </c>
      <c r="I739" s="10" t="s">
        <v>203</v>
      </c>
      <c r="J739" s="10" t="s">
        <v>6</v>
      </c>
      <c r="K739" s="10"/>
      <c r="L739" s="11" t="s">
        <v>6</v>
      </c>
      <c r="M739" s="289">
        <v>10</v>
      </c>
      <c r="N739" s="281" t="str">
        <f t="shared" si="232"/>
        <v>F10</v>
      </c>
      <c r="O739" s="282" t="str">
        <f>VLOOKUP(N739,'Adicional - Op 1'!$A$3:$B$79,2)</f>
        <v>F</v>
      </c>
      <c r="P739" s="293" t="str">
        <f t="shared" si="233"/>
        <v>F</v>
      </c>
      <c r="Q739" s="294" t="str">
        <f t="shared" si="234"/>
        <v>F10</v>
      </c>
      <c r="R739" s="282" t="str">
        <f>IF(OR(Q739='Adicional - Op 2'!$A$6,Q739='Adicional - Op 2'!$A$7, Q739='Adicional - Op 2'!$A$8,Q739='Adicional - Op 2'!$A$9,Q739='Adicional - Op 2'!$A$10,Q739='Adicional - Op 2'!$A$11,Q739='Adicional - Op 2'!$A$12,Q739='Adicional - Op 2'!$A$13,Q739='Adicional - Op 2'!$A$14), "A", "")</f>
        <v/>
      </c>
      <c r="S739" s="282" t="str">
        <f>IF(OR(Q739='Adicional - Op 2'!$A$15,Q739='Adicional - Op 2'!$A$16,Q739='Adicional - Op 2'!$A$17,Q739='Adicional - Op 2'!$A$18,Q739='Adicional - Op 2'!$A$19,Q739='Adicional - Op 2'!$A$20,Q739='Adicional - Op 2'!$A$21,Q739='Adicional - Op 2'!$A$22,Q739='Adicional - Op 2'!$A$23,Q739='Adicional - Op 2'!$A$24,Q739='Adicional - Op 2'!$A$25,Q739='Adicional - Op 2'!$A$26,Q739='Adicional - Op 2'!$A$27,Q739='Adicional - Op 2'!$A$28,Q739='Adicional - Op 2'!$A$29,Q739='Adicional - Op 2'!$A$30),"B","")</f>
        <v/>
      </c>
      <c r="T739" s="282" t="str">
        <f>IF(OR(Q739='Adicional - Op 2'!$A$31,Q739='Adicional - Op 2'!$A$32,Q739='Adicional - Op 2'!$A$33,Q739='Adicional - Op 2'!$A$34),"C","")</f>
        <v/>
      </c>
      <c r="U739" s="282" t="str">
        <f>IF(OR(Q739='Adicional - Op 2'!$A$35,Q739='Adicional - Op 2'!$A$36,Q739='Adicional - Op 2'!$A$37),"D","")</f>
        <v/>
      </c>
      <c r="V739" s="282" t="str">
        <f>IF(OR(Q739='Adicional - Op 2'!$A$38,Q739='Adicional - Op 2'!$A$39,Q739='Adicional - Op 2'!$A$40,Q739='Adicional - Op 2'!$A$41,Q739='Adicional - Op 2'!$A$42,Q739='Adicional - Op 2'!$A$43),"E","")</f>
        <v/>
      </c>
      <c r="W739" s="282" t="str">
        <f>IF(OR(Q739='Adicional - Op 2'!$A$44,Q739='Adicional - Op 2'!$A$45),"F","")</f>
        <v>F</v>
      </c>
      <c r="X739" s="295" t="str">
        <f t="shared" si="235"/>
        <v>F</v>
      </c>
      <c r="Y739" s="296" t="str">
        <f>IF(P739=X739, "OK", MAL)</f>
        <v>OK</v>
      </c>
      <c r="Z739" s="74">
        <v>3261</v>
      </c>
      <c r="AA739" s="12">
        <v>3219</v>
      </c>
      <c r="AB739" s="12">
        <v>2788</v>
      </c>
      <c r="AC739" s="12">
        <v>2181</v>
      </c>
      <c r="AD739" s="12">
        <v>1827</v>
      </c>
      <c r="AE739" s="13">
        <v>1500</v>
      </c>
      <c r="AF739" s="70" t="str">
        <f t="shared" si="236"/>
        <v>7</v>
      </c>
      <c r="AG739" s="61" t="str">
        <f t="shared" si="237"/>
        <v>7</v>
      </c>
      <c r="AH739" s="61" t="str">
        <f t="shared" si="238"/>
        <v>7</v>
      </c>
      <c r="AI739" s="61" t="str">
        <f t="shared" si="239"/>
        <v>7</v>
      </c>
      <c r="AJ739" s="61" t="str">
        <f t="shared" si="240"/>
        <v>7</v>
      </c>
      <c r="AK739" s="62" t="str">
        <f t="shared" si="241"/>
        <v>7</v>
      </c>
      <c r="AL739" s="77">
        <f t="shared" si="242"/>
        <v>0.14510679439904148</v>
      </c>
      <c r="AM739" s="78">
        <f t="shared" si="243"/>
        <v>1.3757873475177724</v>
      </c>
      <c r="AN739" s="78">
        <f t="shared" si="244"/>
        <v>2.3524424128126933</v>
      </c>
      <c r="AO739" s="78">
        <f t="shared" si="245"/>
        <v>1.7868587588069931</v>
      </c>
      <c r="AP739" s="79">
        <f t="shared" si="246"/>
        <v>1.9916760825400739</v>
      </c>
      <c r="AQ739" s="1" t="str">
        <f t="shared" si="247"/>
        <v>Noreste7</v>
      </c>
      <c r="AR739" s="1" t="str">
        <f t="shared" si="248"/>
        <v>Chaco7</v>
      </c>
      <c r="AS739" s="1" t="str">
        <f t="shared" si="249"/>
        <v>Pequeñas</v>
      </c>
      <c r="AT739" s="1" t="str">
        <f t="shared" si="250"/>
        <v>Resto Extra Pampeana</v>
      </c>
      <c r="AU739" s="1" t="str">
        <f t="shared" si="251"/>
        <v>Pequeñas</v>
      </c>
    </row>
    <row r="740" spans="1:47" x14ac:dyDescent="0.25">
      <c r="A740" s="60" t="s">
        <v>1313</v>
      </c>
      <c r="B740" s="9" t="s">
        <v>313</v>
      </c>
      <c r="C740" s="9" t="s">
        <v>662</v>
      </c>
      <c r="D740" s="3" t="str">
        <f>VLOOKUP(C740,Regiones!B$4:C$27,2)</f>
        <v>Comahue</v>
      </c>
      <c r="E740" s="10"/>
      <c r="F740" s="10"/>
      <c r="G740" s="44"/>
      <c r="H740" s="10" t="s">
        <v>20</v>
      </c>
      <c r="I740" s="10" t="s">
        <v>203</v>
      </c>
      <c r="J740" s="10" t="s">
        <v>4</v>
      </c>
      <c r="K740" s="10"/>
      <c r="L740" s="11" t="s">
        <v>6</v>
      </c>
      <c r="M740" s="289">
        <v>10</v>
      </c>
      <c r="N740" s="281" t="str">
        <f t="shared" si="232"/>
        <v>F10</v>
      </c>
      <c r="O740" s="282" t="str">
        <f>VLOOKUP(N740,'Adicional - Op 1'!$A$3:$B$79,2)</f>
        <v>F</v>
      </c>
      <c r="P740" s="293" t="str">
        <f t="shared" si="233"/>
        <v>F</v>
      </c>
      <c r="Q740" s="294" t="str">
        <f t="shared" si="234"/>
        <v>F10</v>
      </c>
      <c r="R740" s="282" t="str">
        <f>IF(OR(Q740='Adicional - Op 2'!$A$6,Q740='Adicional - Op 2'!$A$7, Q740='Adicional - Op 2'!$A$8,Q740='Adicional - Op 2'!$A$9,Q740='Adicional - Op 2'!$A$10,Q740='Adicional - Op 2'!$A$11,Q740='Adicional - Op 2'!$A$12,Q740='Adicional - Op 2'!$A$13,Q740='Adicional - Op 2'!$A$14), "A", "")</f>
        <v/>
      </c>
      <c r="S740" s="282" t="str">
        <f>IF(OR(Q740='Adicional - Op 2'!$A$15,Q740='Adicional - Op 2'!$A$16,Q740='Adicional - Op 2'!$A$17,Q740='Adicional - Op 2'!$A$18,Q740='Adicional - Op 2'!$A$19,Q740='Adicional - Op 2'!$A$20,Q740='Adicional - Op 2'!$A$21,Q740='Adicional - Op 2'!$A$22,Q740='Adicional - Op 2'!$A$23,Q740='Adicional - Op 2'!$A$24,Q740='Adicional - Op 2'!$A$25,Q740='Adicional - Op 2'!$A$26,Q740='Adicional - Op 2'!$A$27,Q740='Adicional - Op 2'!$A$28,Q740='Adicional - Op 2'!$A$29,Q740='Adicional - Op 2'!$A$30),"B","")</f>
        <v/>
      </c>
      <c r="T740" s="282" t="str">
        <f>IF(OR(Q740='Adicional - Op 2'!$A$31,Q740='Adicional - Op 2'!$A$32,Q740='Adicional - Op 2'!$A$33,Q740='Adicional - Op 2'!$A$34),"C","")</f>
        <v/>
      </c>
      <c r="U740" s="282" t="str">
        <f>IF(OR(Q740='Adicional - Op 2'!$A$35,Q740='Adicional - Op 2'!$A$36,Q740='Adicional - Op 2'!$A$37),"D","")</f>
        <v/>
      </c>
      <c r="V740" s="282" t="str">
        <f>IF(OR(Q740='Adicional - Op 2'!$A$38,Q740='Adicional - Op 2'!$A$39,Q740='Adicional - Op 2'!$A$40,Q740='Adicional - Op 2'!$A$41,Q740='Adicional - Op 2'!$A$42,Q740='Adicional - Op 2'!$A$43),"E","")</f>
        <v/>
      </c>
      <c r="W740" s="282" t="str">
        <f>IF(OR(Q740='Adicional - Op 2'!$A$44,Q740='Adicional - Op 2'!$A$45),"F","")</f>
        <v>F</v>
      </c>
      <c r="X740" s="295" t="str">
        <f t="shared" si="235"/>
        <v>F</v>
      </c>
      <c r="Y740" s="296" t="str">
        <f>IF(P740=X740, "OK", MAL)</f>
        <v>OK</v>
      </c>
      <c r="Z740" s="74">
        <v>3252</v>
      </c>
      <c r="AA740" s="12">
        <v>2669</v>
      </c>
      <c r="AB740" s="12">
        <v>1819</v>
      </c>
      <c r="AC740" s="12">
        <v>1373</v>
      </c>
      <c r="AD740" s="12">
        <v>875</v>
      </c>
      <c r="AE740" s="13">
        <v>703</v>
      </c>
      <c r="AF740" s="70" t="str">
        <f t="shared" si="236"/>
        <v>7</v>
      </c>
      <c r="AG740" s="61" t="str">
        <f t="shared" si="237"/>
        <v>7</v>
      </c>
      <c r="AH740" s="61" t="str">
        <f t="shared" si="238"/>
        <v>7</v>
      </c>
      <c r="AI740" s="61" t="str">
        <f t="shared" si="239"/>
        <v>7</v>
      </c>
      <c r="AJ740" s="61" t="str">
        <f t="shared" si="240"/>
        <v>7</v>
      </c>
      <c r="AK740" s="62" t="str">
        <f t="shared" si="241"/>
        <v>7</v>
      </c>
      <c r="AL740" s="77">
        <f t="shared" si="242"/>
        <v>2.234513584834632</v>
      </c>
      <c r="AM740" s="78">
        <f t="shared" si="243"/>
        <v>3.7118796061322588</v>
      </c>
      <c r="AN740" s="78">
        <f t="shared" si="244"/>
        <v>2.6995135569009756</v>
      </c>
      <c r="AO740" s="78">
        <f t="shared" si="245"/>
        <v>4.6083250580787016</v>
      </c>
      <c r="AP740" s="79">
        <f t="shared" si="246"/>
        <v>2.2127970255328102</v>
      </c>
      <c r="AQ740" s="1" t="str">
        <f t="shared" si="247"/>
        <v>Comahue7</v>
      </c>
      <c r="AR740" s="1" t="str">
        <f t="shared" si="248"/>
        <v>Río Negro7</v>
      </c>
      <c r="AS740" s="1" t="str">
        <f t="shared" si="249"/>
        <v>Pequeñas</v>
      </c>
      <c r="AT740" s="1" t="str">
        <f t="shared" si="250"/>
        <v>Comahue</v>
      </c>
      <c r="AU740" s="1" t="str">
        <f t="shared" si="251"/>
        <v>Pequeñas</v>
      </c>
    </row>
    <row r="741" spans="1:47" x14ac:dyDescent="0.25">
      <c r="A741" s="45" t="s">
        <v>916</v>
      </c>
      <c r="B741" s="46" t="s">
        <v>917</v>
      </c>
      <c r="C741" s="46" t="s">
        <v>882</v>
      </c>
      <c r="D741" s="3" t="str">
        <f>VLOOKUP(C741,Regiones!B$4:C$27,2)</f>
        <v>Pampeana</v>
      </c>
      <c r="E741" s="50"/>
      <c r="F741" s="50"/>
      <c r="G741" s="50"/>
      <c r="H741" s="50" t="s">
        <v>20</v>
      </c>
      <c r="I741" s="50" t="s">
        <v>203</v>
      </c>
      <c r="J741" s="50" t="s">
        <v>4</v>
      </c>
      <c r="K741" s="50"/>
      <c r="L741" s="53" t="s">
        <v>6</v>
      </c>
      <c r="M741" s="289">
        <v>10</v>
      </c>
      <c r="N741" s="281" t="str">
        <f t="shared" si="232"/>
        <v>F10</v>
      </c>
      <c r="O741" s="282" t="str">
        <f>VLOOKUP(N741,'Adicional - Op 1'!$A$3:$B$79,2)</f>
        <v>F</v>
      </c>
      <c r="P741" s="293" t="str">
        <f t="shared" si="233"/>
        <v>F</v>
      </c>
      <c r="Q741" s="294" t="str">
        <f t="shared" si="234"/>
        <v>F10</v>
      </c>
      <c r="R741" s="282" t="str">
        <f>IF(OR(Q741='Adicional - Op 2'!$A$6,Q741='Adicional - Op 2'!$A$7, Q741='Adicional - Op 2'!$A$8,Q741='Adicional - Op 2'!$A$9,Q741='Adicional - Op 2'!$A$10,Q741='Adicional - Op 2'!$A$11,Q741='Adicional - Op 2'!$A$12,Q741='Adicional - Op 2'!$A$13,Q741='Adicional - Op 2'!$A$14), "A", "")</f>
        <v/>
      </c>
      <c r="S741" s="282" t="str">
        <f>IF(OR(Q741='Adicional - Op 2'!$A$15,Q741='Adicional - Op 2'!$A$16,Q741='Adicional - Op 2'!$A$17,Q741='Adicional - Op 2'!$A$18,Q741='Adicional - Op 2'!$A$19,Q741='Adicional - Op 2'!$A$20,Q741='Adicional - Op 2'!$A$21,Q741='Adicional - Op 2'!$A$22,Q741='Adicional - Op 2'!$A$23,Q741='Adicional - Op 2'!$A$24,Q741='Adicional - Op 2'!$A$25,Q741='Adicional - Op 2'!$A$26,Q741='Adicional - Op 2'!$A$27,Q741='Adicional - Op 2'!$A$28,Q741='Adicional - Op 2'!$A$29,Q741='Adicional - Op 2'!$A$30),"B","")</f>
        <v/>
      </c>
      <c r="T741" s="282" t="str">
        <f>IF(OR(Q741='Adicional - Op 2'!$A$31,Q741='Adicional - Op 2'!$A$32,Q741='Adicional - Op 2'!$A$33,Q741='Adicional - Op 2'!$A$34),"C","")</f>
        <v/>
      </c>
      <c r="U741" s="282" t="str">
        <f>IF(OR(Q741='Adicional - Op 2'!$A$35,Q741='Adicional - Op 2'!$A$36,Q741='Adicional - Op 2'!$A$37),"D","")</f>
        <v/>
      </c>
      <c r="V741" s="282" t="str">
        <f>IF(OR(Q741='Adicional - Op 2'!$A$38,Q741='Adicional - Op 2'!$A$39,Q741='Adicional - Op 2'!$A$40,Q741='Adicional - Op 2'!$A$41,Q741='Adicional - Op 2'!$A$42,Q741='Adicional - Op 2'!$A$43),"E","")</f>
        <v/>
      </c>
      <c r="W741" s="282" t="str">
        <f>IF(OR(Q741='Adicional - Op 2'!$A$44,Q741='Adicional - Op 2'!$A$45),"F","")</f>
        <v>F</v>
      </c>
      <c r="X741" s="295" t="str">
        <f t="shared" si="235"/>
        <v>F</v>
      </c>
      <c r="Y741" s="296" t="str">
        <f>IF(P741=X741, "OK", MAL)</f>
        <v>OK</v>
      </c>
      <c r="Z741" s="74">
        <v>3249</v>
      </c>
      <c r="AA741" s="12">
        <v>2634</v>
      </c>
      <c r="AB741" s="6">
        <v>1601</v>
      </c>
      <c r="AC741" s="6">
        <v>1331</v>
      </c>
      <c r="AD741" s="6">
        <v>848</v>
      </c>
      <c r="AE741" s="22">
        <v>872</v>
      </c>
      <c r="AF741" s="70" t="str">
        <f t="shared" si="236"/>
        <v>7</v>
      </c>
      <c r="AG741" s="61" t="str">
        <f t="shared" si="237"/>
        <v>7</v>
      </c>
      <c r="AH741" s="61" t="str">
        <f t="shared" si="238"/>
        <v>7</v>
      </c>
      <c r="AI741" s="61" t="str">
        <f t="shared" si="239"/>
        <v>7</v>
      </c>
      <c r="AJ741" s="61" t="str">
        <f t="shared" si="240"/>
        <v>7</v>
      </c>
      <c r="AK741" s="62" t="str">
        <f t="shared" si="241"/>
        <v>7</v>
      </c>
      <c r="AL741" s="77">
        <f t="shared" si="242"/>
        <v>2.3750090359346188</v>
      </c>
      <c r="AM741" s="78">
        <f t="shared" si="243"/>
        <v>4.8464315587592672</v>
      </c>
      <c r="AN741" s="78">
        <f t="shared" si="244"/>
        <v>1.764418242850651</v>
      </c>
      <c r="AO741" s="78">
        <f t="shared" si="245"/>
        <v>4.6112087643135506</v>
      </c>
      <c r="AP741" s="79">
        <f t="shared" si="246"/>
        <v>-0.27869879299370398</v>
      </c>
      <c r="AQ741" s="1" t="str">
        <f t="shared" si="247"/>
        <v>Pampeana7</v>
      </c>
      <c r="AR741" s="1" t="str">
        <f t="shared" si="248"/>
        <v>Santiago del Estero7</v>
      </c>
      <c r="AS741" s="1" t="str">
        <f t="shared" si="249"/>
        <v>Pequeñas</v>
      </c>
      <c r="AT741" s="1" t="str">
        <f t="shared" si="250"/>
        <v>Pampeana</v>
      </c>
      <c r="AU741" s="1" t="str">
        <f t="shared" si="251"/>
        <v>Pequeñas</v>
      </c>
    </row>
    <row r="742" spans="1:47" x14ac:dyDescent="0.25">
      <c r="A742" s="5" t="s">
        <v>456</v>
      </c>
      <c r="B742" s="6" t="s">
        <v>79</v>
      </c>
      <c r="C742" s="6" t="s">
        <v>429</v>
      </c>
      <c r="D742" s="3" t="str">
        <f>VLOOKUP(C742,Regiones!B$4:C$27,2)</f>
        <v>Pampeana</v>
      </c>
      <c r="E742" s="16"/>
      <c r="F742" s="16"/>
      <c r="G742" s="16" t="s">
        <v>20</v>
      </c>
      <c r="H742" s="16"/>
      <c r="I742" s="16"/>
      <c r="J742" s="16"/>
      <c r="K742" s="16"/>
      <c r="L742" s="54" t="s">
        <v>943</v>
      </c>
      <c r="M742" s="288">
        <v>2</v>
      </c>
      <c r="N742" s="281" t="str">
        <f t="shared" si="232"/>
        <v>N2</v>
      </c>
      <c r="O742" s="282" t="str">
        <f>VLOOKUP(N742,'Adicional - Op 1'!$A$3:$B$79,2)</f>
        <v>F</v>
      </c>
      <c r="P742" s="293" t="str">
        <f t="shared" si="233"/>
        <v>F</v>
      </c>
      <c r="Q742" s="294" t="str">
        <f t="shared" si="234"/>
        <v>N2</v>
      </c>
      <c r="R742" s="282" t="str">
        <f>IF(OR(Q742='Adicional - Op 2'!$A$6,Q742='Adicional - Op 2'!$A$7, Q742='Adicional - Op 2'!$A$8,Q742='Adicional - Op 2'!$A$9,Q742='Adicional - Op 2'!$A$10,Q742='Adicional - Op 2'!$A$11,Q742='Adicional - Op 2'!$A$12,Q742='Adicional - Op 2'!$A$13,Q742='Adicional - Op 2'!$A$14), "A", "")</f>
        <v/>
      </c>
      <c r="S742" s="282" t="str">
        <f>IF(OR(Q742='Adicional - Op 2'!$A$15,Q742='Adicional - Op 2'!$A$16,Q742='Adicional - Op 2'!$A$17,Q742='Adicional - Op 2'!$A$18,Q742='Adicional - Op 2'!$A$19,Q742='Adicional - Op 2'!$A$20,Q742='Adicional - Op 2'!$A$21,Q742='Adicional - Op 2'!$A$22,Q742='Adicional - Op 2'!$A$23,Q742='Adicional - Op 2'!$A$24,Q742='Adicional - Op 2'!$A$25,Q742='Adicional - Op 2'!$A$26,Q742='Adicional - Op 2'!$A$27,Q742='Adicional - Op 2'!$A$28,Q742='Adicional - Op 2'!$A$29,Q742='Adicional - Op 2'!$A$30),"B","")</f>
        <v/>
      </c>
      <c r="T742" s="282" t="str">
        <f>IF(OR(Q742='Adicional - Op 2'!$A$31,Q742='Adicional - Op 2'!$A$32,Q742='Adicional - Op 2'!$A$33,Q742='Adicional - Op 2'!$A$34),"C","")</f>
        <v/>
      </c>
      <c r="U742" s="282" t="str">
        <f>IF(OR(Q742='Adicional - Op 2'!$A$35,Q742='Adicional - Op 2'!$A$36,Q742='Adicional - Op 2'!$A$37),"D","")</f>
        <v/>
      </c>
      <c r="V742" s="282" t="str">
        <f>IF(OR(Q742='Adicional - Op 2'!$A$38,Q742='Adicional - Op 2'!$A$39,Q742='Adicional - Op 2'!$A$40,Q742='Adicional - Op 2'!$A$41,Q742='Adicional - Op 2'!$A$42,Q742='Adicional - Op 2'!$A$43),"E","")</f>
        <v/>
      </c>
      <c r="W742" s="282" t="str">
        <f>IF(OR(Q742='Adicional - Op 2'!$A$44,Q742='Adicional - Op 2'!$A$45),"F","")</f>
        <v>F</v>
      </c>
      <c r="X742" s="295" t="str">
        <f t="shared" si="235"/>
        <v>F</v>
      </c>
      <c r="Y742" s="296" t="str">
        <f>IF(P742=X742, "OK", MAL)</f>
        <v>OK</v>
      </c>
      <c r="Z742" s="73">
        <v>3234</v>
      </c>
      <c r="AA742" s="17">
        <v>1847</v>
      </c>
      <c r="AB742" s="17">
        <v>1078</v>
      </c>
      <c r="AC742" s="17">
        <v>587</v>
      </c>
      <c r="AD742" s="9">
        <v>355</v>
      </c>
      <c r="AE742" s="20">
        <v>442</v>
      </c>
      <c r="AF742" s="70" t="str">
        <f t="shared" si="236"/>
        <v>7</v>
      </c>
      <c r="AG742" s="61" t="str">
        <f t="shared" si="237"/>
        <v>7</v>
      </c>
      <c r="AH742" s="61" t="str">
        <f t="shared" si="238"/>
        <v>7</v>
      </c>
      <c r="AI742" s="61" t="str">
        <f t="shared" si="239"/>
        <v>7</v>
      </c>
      <c r="AJ742" s="61" t="str">
        <f t="shared" si="240"/>
        <v>7</v>
      </c>
      <c r="AK742" s="62" t="str">
        <f t="shared" si="241"/>
        <v>7</v>
      </c>
      <c r="AL742" s="77">
        <f t="shared" si="242"/>
        <v>6.4662012093239687</v>
      </c>
      <c r="AM742" s="78">
        <f t="shared" si="243"/>
        <v>5.2516493361256105</v>
      </c>
      <c r="AN742" s="78">
        <f t="shared" si="244"/>
        <v>5.9249258174362485</v>
      </c>
      <c r="AO742" s="78">
        <f t="shared" si="245"/>
        <v>5.157674849947794</v>
      </c>
      <c r="AP742" s="79">
        <f t="shared" si="246"/>
        <v>-2.1680729003709529</v>
      </c>
      <c r="AQ742" s="1" t="str">
        <f t="shared" si="247"/>
        <v>Pampeana7</v>
      </c>
      <c r="AR742" s="1" t="str">
        <f t="shared" si="248"/>
        <v>Entre Ríos7</v>
      </c>
      <c r="AS742" s="1" t="str">
        <f t="shared" si="249"/>
        <v>Pequeñas</v>
      </c>
      <c r="AT742" s="1" t="str">
        <f t="shared" si="250"/>
        <v>Pampeana</v>
      </c>
      <c r="AU742" s="1" t="str">
        <f t="shared" si="251"/>
        <v>Pequeñas</v>
      </c>
    </row>
    <row r="743" spans="1:47" x14ac:dyDescent="0.25">
      <c r="A743" s="5" t="s">
        <v>168</v>
      </c>
      <c r="B743" s="6" t="s">
        <v>117</v>
      </c>
      <c r="C743" s="6" t="s">
        <v>36</v>
      </c>
      <c r="D743" s="3" t="str">
        <f>VLOOKUP(C743,Regiones!B$4:C$27,2)</f>
        <v>Pampeana</v>
      </c>
      <c r="E743" s="16"/>
      <c r="F743" s="16"/>
      <c r="G743" s="16"/>
      <c r="H743" s="16"/>
      <c r="I743" s="16" t="s">
        <v>203</v>
      </c>
      <c r="J743" s="16" t="s">
        <v>6</v>
      </c>
      <c r="K743" s="16"/>
      <c r="L743" s="4" t="s">
        <v>6</v>
      </c>
      <c r="M743" s="289">
        <v>10</v>
      </c>
      <c r="N743" s="281" t="str">
        <f t="shared" si="232"/>
        <v>F10</v>
      </c>
      <c r="O743" s="282" t="str">
        <f>VLOOKUP(N743,'Adicional - Op 1'!$A$3:$B$79,2)</f>
        <v>F</v>
      </c>
      <c r="P743" s="293" t="str">
        <f t="shared" si="233"/>
        <v>F</v>
      </c>
      <c r="Q743" s="294" t="str">
        <f t="shared" si="234"/>
        <v>F10</v>
      </c>
      <c r="R743" s="282" t="str">
        <f>IF(OR(Q743='Adicional - Op 2'!$A$6,Q743='Adicional - Op 2'!$A$7, Q743='Adicional - Op 2'!$A$8,Q743='Adicional - Op 2'!$A$9,Q743='Adicional - Op 2'!$A$10,Q743='Adicional - Op 2'!$A$11,Q743='Adicional - Op 2'!$A$12,Q743='Adicional - Op 2'!$A$13,Q743='Adicional - Op 2'!$A$14), "A", "")</f>
        <v/>
      </c>
      <c r="S743" s="282" t="str">
        <f>IF(OR(Q743='Adicional - Op 2'!$A$15,Q743='Adicional - Op 2'!$A$16,Q743='Adicional - Op 2'!$A$17,Q743='Adicional - Op 2'!$A$18,Q743='Adicional - Op 2'!$A$19,Q743='Adicional - Op 2'!$A$20,Q743='Adicional - Op 2'!$A$21,Q743='Adicional - Op 2'!$A$22,Q743='Adicional - Op 2'!$A$23,Q743='Adicional - Op 2'!$A$24,Q743='Adicional - Op 2'!$A$25,Q743='Adicional - Op 2'!$A$26,Q743='Adicional - Op 2'!$A$27,Q743='Adicional - Op 2'!$A$28,Q743='Adicional - Op 2'!$A$29,Q743='Adicional - Op 2'!$A$30),"B","")</f>
        <v/>
      </c>
      <c r="T743" s="282" t="str">
        <f>IF(OR(Q743='Adicional - Op 2'!$A$31,Q743='Adicional - Op 2'!$A$32,Q743='Adicional - Op 2'!$A$33,Q743='Adicional - Op 2'!$A$34),"C","")</f>
        <v/>
      </c>
      <c r="U743" s="282" t="str">
        <f>IF(OR(Q743='Adicional - Op 2'!$A$35,Q743='Adicional - Op 2'!$A$36,Q743='Adicional - Op 2'!$A$37),"D","")</f>
        <v/>
      </c>
      <c r="V743" s="282" t="str">
        <f>IF(OR(Q743='Adicional - Op 2'!$A$38,Q743='Adicional - Op 2'!$A$39,Q743='Adicional - Op 2'!$A$40,Q743='Adicional - Op 2'!$A$41,Q743='Adicional - Op 2'!$A$42,Q743='Adicional - Op 2'!$A$43),"E","")</f>
        <v/>
      </c>
      <c r="W743" s="282" t="str">
        <f>IF(OR(Q743='Adicional - Op 2'!$A$44,Q743='Adicional - Op 2'!$A$45),"F","")</f>
        <v>F</v>
      </c>
      <c r="X743" s="295" t="str">
        <f t="shared" si="235"/>
        <v>F</v>
      </c>
      <c r="Y743" s="296" t="str">
        <f>IF(P743=X743, "OK", MAL)</f>
        <v>OK</v>
      </c>
      <c r="Z743" s="73">
        <v>3217</v>
      </c>
      <c r="AA743" s="17">
        <v>3016</v>
      </c>
      <c r="AB743" s="17">
        <v>3036</v>
      </c>
      <c r="AC743" s="17">
        <v>2863</v>
      </c>
      <c r="AD743" s="17">
        <v>3340</v>
      </c>
      <c r="AE743" s="20">
        <v>3187</v>
      </c>
      <c r="AF743" s="70" t="str">
        <f t="shared" si="236"/>
        <v>7</v>
      </c>
      <c r="AG743" s="61" t="str">
        <f t="shared" si="237"/>
        <v>7</v>
      </c>
      <c r="AH743" s="61" t="str">
        <f t="shared" si="238"/>
        <v>7</v>
      </c>
      <c r="AI743" s="61" t="str">
        <f t="shared" si="239"/>
        <v>7</v>
      </c>
      <c r="AJ743" s="61" t="str">
        <f t="shared" si="240"/>
        <v>7</v>
      </c>
      <c r="AK743" s="62" t="str">
        <f t="shared" si="241"/>
        <v>7</v>
      </c>
      <c r="AL743" s="77">
        <f t="shared" si="242"/>
        <v>0.72428594805120361</v>
      </c>
      <c r="AM743" s="78">
        <f t="shared" si="243"/>
        <v>-6.2807353353106443E-2</v>
      </c>
      <c r="AN743" s="78">
        <f t="shared" si="244"/>
        <v>0.55714130489688873</v>
      </c>
      <c r="AO743" s="78">
        <f t="shared" si="245"/>
        <v>-1.5291950397953378</v>
      </c>
      <c r="AP743" s="79">
        <f t="shared" si="246"/>
        <v>0.47000880812588469</v>
      </c>
      <c r="AQ743" s="1" t="str">
        <f t="shared" si="247"/>
        <v>Pampeana7</v>
      </c>
      <c r="AR743" s="1" t="str">
        <f t="shared" si="248"/>
        <v>Buenos Aires7</v>
      </c>
      <c r="AS743" s="1" t="str">
        <f t="shared" si="249"/>
        <v>Pequeñas</v>
      </c>
      <c r="AT743" s="1" t="str">
        <f t="shared" si="250"/>
        <v>Pampeana</v>
      </c>
      <c r="AU743" s="1" t="str">
        <f t="shared" si="251"/>
        <v>Pequeñas</v>
      </c>
    </row>
    <row r="744" spans="1:47" x14ac:dyDescent="0.25">
      <c r="A744" s="5" t="s">
        <v>575</v>
      </c>
      <c r="B744" s="6" t="s">
        <v>279</v>
      </c>
      <c r="C744" s="6" t="s">
        <v>563</v>
      </c>
      <c r="D744" s="3" t="str">
        <f>VLOOKUP(C744,Regiones!B$4:C$27,2)</f>
        <v>Centro</v>
      </c>
      <c r="E744" s="16"/>
      <c r="F744" s="16"/>
      <c r="G744" s="16"/>
      <c r="H744" s="16" t="s">
        <v>20</v>
      </c>
      <c r="I744" s="16" t="s">
        <v>203</v>
      </c>
      <c r="J744" s="16" t="s">
        <v>4</v>
      </c>
      <c r="K744" s="16"/>
      <c r="L744" s="4" t="s">
        <v>6</v>
      </c>
      <c r="M744" s="289">
        <v>10</v>
      </c>
      <c r="N744" s="281" t="str">
        <f t="shared" si="232"/>
        <v>F10</v>
      </c>
      <c r="O744" s="282" t="str">
        <f>VLOOKUP(N744,'Adicional - Op 1'!$A$3:$B$79,2)</f>
        <v>F</v>
      </c>
      <c r="P744" s="293" t="str">
        <f t="shared" si="233"/>
        <v>F</v>
      </c>
      <c r="Q744" s="294" t="str">
        <f t="shared" si="234"/>
        <v>F10</v>
      </c>
      <c r="R744" s="282" t="str">
        <f>IF(OR(Q744='Adicional - Op 2'!$A$6,Q744='Adicional - Op 2'!$A$7, Q744='Adicional - Op 2'!$A$8,Q744='Adicional - Op 2'!$A$9,Q744='Adicional - Op 2'!$A$10,Q744='Adicional - Op 2'!$A$11,Q744='Adicional - Op 2'!$A$12,Q744='Adicional - Op 2'!$A$13,Q744='Adicional - Op 2'!$A$14), "A", "")</f>
        <v/>
      </c>
      <c r="S744" s="282" t="str">
        <f>IF(OR(Q744='Adicional - Op 2'!$A$15,Q744='Adicional - Op 2'!$A$16,Q744='Adicional - Op 2'!$A$17,Q744='Adicional - Op 2'!$A$18,Q744='Adicional - Op 2'!$A$19,Q744='Adicional - Op 2'!$A$20,Q744='Adicional - Op 2'!$A$21,Q744='Adicional - Op 2'!$A$22,Q744='Adicional - Op 2'!$A$23,Q744='Adicional - Op 2'!$A$24,Q744='Adicional - Op 2'!$A$25,Q744='Adicional - Op 2'!$A$26,Q744='Adicional - Op 2'!$A$27,Q744='Adicional - Op 2'!$A$28,Q744='Adicional - Op 2'!$A$29,Q744='Adicional - Op 2'!$A$30),"B","")</f>
        <v/>
      </c>
      <c r="T744" s="282" t="str">
        <f>IF(OR(Q744='Adicional - Op 2'!$A$31,Q744='Adicional - Op 2'!$A$32,Q744='Adicional - Op 2'!$A$33,Q744='Adicional - Op 2'!$A$34),"C","")</f>
        <v/>
      </c>
      <c r="U744" s="282" t="str">
        <f>IF(OR(Q744='Adicional - Op 2'!$A$35,Q744='Adicional - Op 2'!$A$36,Q744='Adicional - Op 2'!$A$37),"D","")</f>
        <v/>
      </c>
      <c r="V744" s="282" t="str">
        <f>IF(OR(Q744='Adicional - Op 2'!$A$38,Q744='Adicional - Op 2'!$A$39,Q744='Adicional - Op 2'!$A$40,Q744='Adicional - Op 2'!$A$41,Q744='Adicional - Op 2'!$A$42,Q744='Adicional - Op 2'!$A$43),"E","")</f>
        <v/>
      </c>
      <c r="W744" s="282" t="str">
        <f>IF(OR(Q744='Adicional - Op 2'!$A$44,Q744='Adicional - Op 2'!$A$45),"F","")</f>
        <v>F</v>
      </c>
      <c r="X744" s="295" t="str">
        <f t="shared" si="235"/>
        <v>F</v>
      </c>
      <c r="Y744" s="296" t="str">
        <f>IF(P744=X744, "OK", MAL)</f>
        <v>OK</v>
      </c>
      <c r="Z744" s="73">
        <v>3205</v>
      </c>
      <c r="AA744" s="17">
        <v>2711</v>
      </c>
      <c r="AB744" s="17">
        <v>1521</v>
      </c>
      <c r="AC744" s="17">
        <v>802</v>
      </c>
      <c r="AD744" s="17">
        <v>629</v>
      </c>
      <c r="AE744" s="20">
        <v>438</v>
      </c>
      <c r="AF744" s="70" t="str">
        <f t="shared" si="236"/>
        <v>7</v>
      </c>
      <c r="AG744" s="61" t="str">
        <f t="shared" si="237"/>
        <v>7</v>
      </c>
      <c r="AH744" s="61" t="str">
        <f t="shared" si="238"/>
        <v>7</v>
      </c>
      <c r="AI744" s="61" t="str">
        <f t="shared" si="239"/>
        <v>7</v>
      </c>
      <c r="AJ744" s="61" t="str">
        <f t="shared" si="240"/>
        <v>7</v>
      </c>
      <c r="AK744" s="62" t="str">
        <f t="shared" si="241"/>
        <v>7</v>
      </c>
      <c r="AL744" s="77">
        <f t="shared" si="242"/>
        <v>1.8900616664627321</v>
      </c>
      <c r="AM744" s="78">
        <f t="shared" si="243"/>
        <v>5.6475291676495409</v>
      </c>
      <c r="AN744" s="78">
        <f t="shared" si="244"/>
        <v>6.2481756348572093</v>
      </c>
      <c r="AO744" s="78">
        <f t="shared" si="245"/>
        <v>2.4595330493212506</v>
      </c>
      <c r="AP744" s="79">
        <f t="shared" si="246"/>
        <v>3.6854109947504918</v>
      </c>
      <c r="AQ744" s="1" t="str">
        <f t="shared" si="247"/>
        <v>Centro7</v>
      </c>
      <c r="AR744" s="1" t="str">
        <f t="shared" si="248"/>
        <v>La Rioja7</v>
      </c>
      <c r="AS744" s="1" t="str">
        <f t="shared" si="249"/>
        <v>Pequeñas</v>
      </c>
      <c r="AT744" s="1" t="str">
        <f t="shared" si="250"/>
        <v>Resto Extra Pampeana</v>
      </c>
      <c r="AU744" s="1" t="str">
        <f t="shared" si="251"/>
        <v>Pequeñas</v>
      </c>
    </row>
    <row r="745" spans="1:47" x14ac:dyDescent="0.25">
      <c r="A745" s="5" t="s">
        <v>169</v>
      </c>
      <c r="B745" s="6" t="s">
        <v>152</v>
      </c>
      <c r="C745" s="6" t="s">
        <v>36</v>
      </c>
      <c r="D745" s="3" t="str">
        <f>VLOOKUP(C745,Regiones!B$4:C$27,2)</f>
        <v>Pampeana</v>
      </c>
      <c r="E745" s="16"/>
      <c r="F745" s="16"/>
      <c r="G745" s="16"/>
      <c r="H745" s="16"/>
      <c r="I745" s="16" t="s">
        <v>203</v>
      </c>
      <c r="J745" s="16" t="s">
        <v>6</v>
      </c>
      <c r="K745" s="16"/>
      <c r="L745" s="4" t="s">
        <v>6</v>
      </c>
      <c r="M745" s="289">
        <v>10</v>
      </c>
      <c r="N745" s="281" t="str">
        <f t="shared" si="232"/>
        <v>F10</v>
      </c>
      <c r="O745" s="282" t="str">
        <f>VLOOKUP(N745,'Adicional - Op 1'!$A$3:$B$79,2)</f>
        <v>F</v>
      </c>
      <c r="P745" s="293" t="str">
        <f t="shared" si="233"/>
        <v>F</v>
      </c>
      <c r="Q745" s="294" t="str">
        <f t="shared" si="234"/>
        <v>F10</v>
      </c>
      <c r="R745" s="282" t="str">
        <f>IF(OR(Q745='Adicional - Op 2'!$A$6,Q745='Adicional - Op 2'!$A$7, Q745='Adicional - Op 2'!$A$8,Q745='Adicional - Op 2'!$A$9,Q745='Adicional - Op 2'!$A$10,Q745='Adicional - Op 2'!$A$11,Q745='Adicional - Op 2'!$A$12,Q745='Adicional - Op 2'!$A$13,Q745='Adicional - Op 2'!$A$14), "A", "")</f>
        <v/>
      </c>
      <c r="S745" s="282" t="str">
        <f>IF(OR(Q745='Adicional - Op 2'!$A$15,Q745='Adicional - Op 2'!$A$16,Q745='Adicional - Op 2'!$A$17,Q745='Adicional - Op 2'!$A$18,Q745='Adicional - Op 2'!$A$19,Q745='Adicional - Op 2'!$A$20,Q745='Adicional - Op 2'!$A$21,Q745='Adicional - Op 2'!$A$22,Q745='Adicional - Op 2'!$A$23,Q745='Adicional - Op 2'!$A$24,Q745='Adicional - Op 2'!$A$25,Q745='Adicional - Op 2'!$A$26,Q745='Adicional - Op 2'!$A$27,Q745='Adicional - Op 2'!$A$28,Q745='Adicional - Op 2'!$A$29,Q745='Adicional - Op 2'!$A$30),"B","")</f>
        <v/>
      </c>
      <c r="T745" s="282" t="str">
        <f>IF(OR(Q745='Adicional - Op 2'!$A$31,Q745='Adicional - Op 2'!$A$32,Q745='Adicional - Op 2'!$A$33,Q745='Adicional - Op 2'!$A$34),"C","")</f>
        <v/>
      </c>
      <c r="U745" s="282" t="str">
        <f>IF(OR(Q745='Adicional - Op 2'!$A$35,Q745='Adicional - Op 2'!$A$36,Q745='Adicional - Op 2'!$A$37),"D","")</f>
        <v/>
      </c>
      <c r="V745" s="282" t="str">
        <f>IF(OR(Q745='Adicional - Op 2'!$A$38,Q745='Adicional - Op 2'!$A$39,Q745='Adicional - Op 2'!$A$40,Q745='Adicional - Op 2'!$A$41,Q745='Adicional - Op 2'!$A$42,Q745='Adicional - Op 2'!$A$43),"E","")</f>
        <v/>
      </c>
      <c r="W745" s="282" t="str">
        <f>IF(OR(Q745='Adicional - Op 2'!$A$44,Q745='Adicional - Op 2'!$A$45),"F","")</f>
        <v>F</v>
      </c>
      <c r="X745" s="295" t="str">
        <f t="shared" si="235"/>
        <v>F</v>
      </c>
      <c r="Y745" s="296" t="str">
        <f>IF(P745=X745, "OK", MAL)</f>
        <v>OK</v>
      </c>
      <c r="Z745" s="73">
        <v>3201</v>
      </c>
      <c r="AA745" s="17">
        <v>2994</v>
      </c>
      <c r="AB745" s="17">
        <v>2820</v>
      </c>
      <c r="AC745" s="17">
        <v>1429</v>
      </c>
      <c r="AD745" s="17">
        <v>2020</v>
      </c>
      <c r="AE745" s="20">
        <v>1975</v>
      </c>
      <c r="AF745" s="70" t="str">
        <f t="shared" si="236"/>
        <v>7</v>
      </c>
      <c r="AG745" s="61" t="str">
        <f t="shared" si="237"/>
        <v>7</v>
      </c>
      <c r="AH745" s="61" t="str">
        <f t="shared" si="238"/>
        <v>7</v>
      </c>
      <c r="AI745" s="61" t="str">
        <f t="shared" si="239"/>
        <v>7</v>
      </c>
      <c r="AJ745" s="61" t="str">
        <f t="shared" si="240"/>
        <v>7</v>
      </c>
      <c r="AK745" s="62" t="str">
        <f t="shared" si="241"/>
        <v>7</v>
      </c>
      <c r="AL745" s="77">
        <f t="shared" si="242"/>
        <v>0.75059911866942741</v>
      </c>
      <c r="AM745" s="78">
        <f t="shared" si="243"/>
        <v>0.57076146501381397</v>
      </c>
      <c r="AN745" s="78">
        <f t="shared" si="244"/>
        <v>6.6488419219484456</v>
      </c>
      <c r="AO745" s="78">
        <f t="shared" si="245"/>
        <v>-3.4020108504811679</v>
      </c>
      <c r="AP745" s="79">
        <f t="shared" si="246"/>
        <v>0.22554510175697207</v>
      </c>
      <c r="AQ745" s="1" t="str">
        <f t="shared" si="247"/>
        <v>Pampeana7</v>
      </c>
      <c r="AR745" s="1" t="str">
        <f t="shared" si="248"/>
        <v>Buenos Aires7</v>
      </c>
      <c r="AS745" s="1" t="str">
        <f t="shared" si="249"/>
        <v>Pequeñas</v>
      </c>
      <c r="AT745" s="1" t="str">
        <f t="shared" si="250"/>
        <v>Pampeana</v>
      </c>
      <c r="AU745" s="1" t="str">
        <f t="shared" si="251"/>
        <v>Pequeñas</v>
      </c>
    </row>
    <row r="746" spans="1:47" x14ac:dyDescent="0.25">
      <c r="A746" s="60" t="s">
        <v>848</v>
      </c>
      <c r="B746" s="9" t="s">
        <v>413</v>
      </c>
      <c r="C746" s="9" t="s">
        <v>767</v>
      </c>
      <c r="D746" s="3" t="str">
        <f>VLOOKUP(C746,Regiones!B$4:C$27,2)</f>
        <v>Pampeana</v>
      </c>
      <c r="E746" s="10"/>
      <c r="F746" s="10"/>
      <c r="G746" s="10"/>
      <c r="H746" s="10" t="s">
        <v>4</v>
      </c>
      <c r="I746" s="10" t="s">
        <v>203</v>
      </c>
      <c r="J746" s="10" t="s">
        <v>6</v>
      </c>
      <c r="K746" s="10"/>
      <c r="L746" s="11" t="s">
        <v>6</v>
      </c>
      <c r="M746" s="289">
        <v>10</v>
      </c>
      <c r="N746" s="281" t="str">
        <f t="shared" si="232"/>
        <v>F10</v>
      </c>
      <c r="O746" s="282" t="str">
        <f>VLOOKUP(N746,'Adicional - Op 1'!$A$3:$B$79,2)</f>
        <v>F</v>
      </c>
      <c r="P746" s="293" t="str">
        <f t="shared" si="233"/>
        <v>F</v>
      </c>
      <c r="Q746" s="294" t="str">
        <f t="shared" si="234"/>
        <v>F10</v>
      </c>
      <c r="R746" s="282" t="str">
        <f>IF(OR(Q746='Adicional - Op 2'!$A$6,Q746='Adicional - Op 2'!$A$7, Q746='Adicional - Op 2'!$A$8,Q746='Adicional - Op 2'!$A$9,Q746='Adicional - Op 2'!$A$10,Q746='Adicional - Op 2'!$A$11,Q746='Adicional - Op 2'!$A$12,Q746='Adicional - Op 2'!$A$13,Q746='Adicional - Op 2'!$A$14), "A", "")</f>
        <v/>
      </c>
      <c r="S746" s="282" t="str">
        <f>IF(OR(Q746='Adicional - Op 2'!$A$15,Q746='Adicional - Op 2'!$A$16,Q746='Adicional - Op 2'!$A$17,Q746='Adicional - Op 2'!$A$18,Q746='Adicional - Op 2'!$A$19,Q746='Adicional - Op 2'!$A$20,Q746='Adicional - Op 2'!$A$21,Q746='Adicional - Op 2'!$A$22,Q746='Adicional - Op 2'!$A$23,Q746='Adicional - Op 2'!$A$24,Q746='Adicional - Op 2'!$A$25,Q746='Adicional - Op 2'!$A$26,Q746='Adicional - Op 2'!$A$27,Q746='Adicional - Op 2'!$A$28,Q746='Adicional - Op 2'!$A$29,Q746='Adicional - Op 2'!$A$30),"B","")</f>
        <v/>
      </c>
      <c r="T746" s="282" t="str">
        <f>IF(OR(Q746='Adicional - Op 2'!$A$31,Q746='Adicional - Op 2'!$A$32,Q746='Adicional - Op 2'!$A$33,Q746='Adicional - Op 2'!$A$34),"C","")</f>
        <v/>
      </c>
      <c r="U746" s="282" t="str">
        <f>IF(OR(Q746='Adicional - Op 2'!$A$35,Q746='Adicional - Op 2'!$A$36,Q746='Adicional - Op 2'!$A$37),"D","")</f>
        <v/>
      </c>
      <c r="V746" s="282" t="str">
        <f>IF(OR(Q746='Adicional - Op 2'!$A$38,Q746='Adicional - Op 2'!$A$39,Q746='Adicional - Op 2'!$A$40,Q746='Adicional - Op 2'!$A$41,Q746='Adicional - Op 2'!$A$42,Q746='Adicional - Op 2'!$A$43),"E","")</f>
        <v/>
      </c>
      <c r="W746" s="282" t="str">
        <f>IF(OR(Q746='Adicional - Op 2'!$A$44,Q746='Adicional - Op 2'!$A$45),"F","")</f>
        <v>F</v>
      </c>
      <c r="X746" s="295" t="str">
        <f t="shared" si="235"/>
        <v>F</v>
      </c>
      <c r="Y746" s="296" t="str">
        <f>IF(P746=X746, "OK", MAL)</f>
        <v>OK</v>
      </c>
      <c r="Z746" s="74">
        <v>3197</v>
      </c>
      <c r="AA746" s="12">
        <v>3147</v>
      </c>
      <c r="AB746" s="12">
        <v>2869</v>
      </c>
      <c r="AC746" s="12">
        <v>2439</v>
      </c>
      <c r="AD746" s="12">
        <v>2035</v>
      </c>
      <c r="AE746" s="13">
        <v>1726</v>
      </c>
      <c r="AF746" s="70" t="str">
        <f t="shared" si="236"/>
        <v>7</v>
      </c>
      <c r="AG746" s="61" t="str">
        <f t="shared" si="237"/>
        <v>7</v>
      </c>
      <c r="AH746" s="61" t="str">
        <f t="shared" si="238"/>
        <v>7</v>
      </c>
      <c r="AI746" s="61" t="str">
        <f t="shared" si="239"/>
        <v>7</v>
      </c>
      <c r="AJ746" s="61" t="str">
        <f t="shared" si="240"/>
        <v>7</v>
      </c>
      <c r="AK746" s="62" t="str">
        <f t="shared" si="241"/>
        <v>7</v>
      </c>
      <c r="AL746" s="77">
        <f t="shared" si="242"/>
        <v>0.17647826918365384</v>
      </c>
      <c r="AM746" s="78">
        <f t="shared" si="243"/>
        <v>0.88302108909917987</v>
      </c>
      <c r="AN746" s="78">
        <f t="shared" si="244"/>
        <v>1.5495286036955074</v>
      </c>
      <c r="AO746" s="78">
        <f t="shared" si="245"/>
        <v>1.8274196440417734</v>
      </c>
      <c r="AP746" s="79">
        <f t="shared" si="246"/>
        <v>1.6605282869831726</v>
      </c>
      <c r="AQ746" s="1" t="str">
        <f t="shared" si="247"/>
        <v>Pampeana7</v>
      </c>
      <c r="AR746" s="1" t="str">
        <f t="shared" si="248"/>
        <v>Santa Fe7</v>
      </c>
      <c r="AS746" s="1" t="str">
        <f t="shared" si="249"/>
        <v>Pequeñas</v>
      </c>
      <c r="AT746" s="1" t="str">
        <f t="shared" si="250"/>
        <v>Pampeana</v>
      </c>
      <c r="AU746" s="1" t="str">
        <f t="shared" si="251"/>
        <v>Pequeñas</v>
      </c>
    </row>
    <row r="747" spans="1:47" x14ac:dyDescent="0.25">
      <c r="A747" s="60" t="s">
        <v>630</v>
      </c>
      <c r="B747" s="9" t="s">
        <v>608</v>
      </c>
      <c r="C747" s="9" t="s">
        <v>604</v>
      </c>
      <c r="D747" s="3" t="str">
        <f>VLOOKUP(C747,Regiones!B$4:C$27,2)</f>
        <v>Noreste</v>
      </c>
      <c r="E747" s="10"/>
      <c r="F747" s="10"/>
      <c r="G747" s="10"/>
      <c r="H747" s="10" t="s">
        <v>20</v>
      </c>
      <c r="I747" s="10"/>
      <c r="K747" s="10">
        <v>2</v>
      </c>
      <c r="L747" s="11" t="s">
        <v>6</v>
      </c>
      <c r="M747" s="289">
        <v>10</v>
      </c>
      <c r="N747" s="281" t="str">
        <f t="shared" si="232"/>
        <v>F10</v>
      </c>
      <c r="O747" s="282" t="str">
        <f>VLOOKUP(N747,'Adicional - Op 1'!$A$3:$B$79,2)</f>
        <v>F</v>
      </c>
      <c r="P747" s="293" t="str">
        <f t="shared" si="233"/>
        <v>F</v>
      </c>
      <c r="Q747" s="294" t="str">
        <f t="shared" si="234"/>
        <v>F10</v>
      </c>
      <c r="R747" s="282" t="str">
        <f>IF(OR(Q747='Adicional - Op 2'!$A$6,Q747='Adicional - Op 2'!$A$7, Q747='Adicional - Op 2'!$A$8,Q747='Adicional - Op 2'!$A$9,Q747='Adicional - Op 2'!$A$10,Q747='Adicional - Op 2'!$A$11,Q747='Adicional - Op 2'!$A$12,Q747='Adicional - Op 2'!$A$13,Q747='Adicional - Op 2'!$A$14), "A", "")</f>
        <v/>
      </c>
      <c r="S747" s="282" t="str">
        <f>IF(OR(Q747='Adicional - Op 2'!$A$15,Q747='Adicional - Op 2'!$A$16,Q747='Adicional - Op 2'!$A$17,Q747='Adicional - Op 2'!$A$18,Q747='Adicional - Op 2'!$A$19,Q747='Adicional - Op 2'!$A$20,Q747='Adicional - Op 2'!$A$21,Q747='Adicional - Op 2'!$A$22,Q747='Adicional - Op 2'!$A$23,Q747='Adicional - Op 2'!$A$24,Q747='Adicional - Op 2'!$A$25,Q747='Adicional - Op 2'!$A$26,Q747='Adicional - Op 2'!$A$27,Q747='Adicional - Op 2'!$A$28,Q747='Adicional - Op 2'!$A$29,Q747='Adicional - Op 2'!$A$30),"B","")</f>
        <v/>
      </c>
      <c r="T747" s="282" t="str">
        <f>IF(OR(Q747='Adicional - Op 2'!$A$31,Q747='Adicional - Op 2'!$A$32,Q747='Adicional - Op 2'!$A$33,Q747='Adicional - Op 2'!$A$34),"C","")</f>
        <v/>
      </c>
      <c r="U747" s="282" t="str">
        <f>IF(OR(Q747='Adicional - Op 2'!$A$35,Q747='Adicional - Op 2'!$A$36,Q747='Adicional - Op 2'!$A$37),"D","")</f>
        <v/>
      </c>
      <c r="V747" s="282" t="str">
        <f>IF(OR(Q747='Adicional - Op 2'!$A$38,Q747='Adicional - Op 2'!$A$39,Q747='Adicional - Op 2'!$A$40,Q747='Adicional - Op 2'!$A$41,Q747='Adicional - Op 2'!$A$42,Q747='Adicional - Op 2'!$A$43),"E","")</f>
        <v/>
      </c>
      <c r="W747" s="282" t="str">
        <f>IF(OR(Q747='Adicional - Op 2'!$A$44,Q747='Adicional - Op 2'!$A$45),"F","")</f>
        <v>F</v>
      </c>
      <c r="X747" s="295" t="str">
        <f t="shared" si="235"/>
        <v>F</v>
      </c>
      <c r="Y747" s="296" t="str">
        <f>IF(P747=X747, "OK", MAL)</f>
        <v>OK</v>
      </c>
      <c r="Z747" s="74">
        <v>3165</v>
      </c>
      <c r="AA747" s="12">
        <v>2391</v>
      </c>
      <c r="AB747" s="12">
        <v>1190</v>
      </c>
      <c r="AC747" s="12">
        <v>628</v>
      </c>
      <c r="AD747" s="12">
        <v>303</v>
      </c>
      <c r="AE747" s="13">
        <v>838</v>
      </c>
      <c r="AF747" s="70" t="str">
        <f t="shared" si="236"/>
        <v>7</v>
      </c>
      <c r="AG747" s="61" t="str">
        <f t="shared" si="237"/>
        <v>7</v>
      </c>
      <c r="AH747" s="61" t="str">
        <f t="shared" si="238"/>
        <v>7</v>
      </c>
      <c r="AI747" s="61" t="str">
        <f t="shared" si="239"/>
        <v>7</v>
      </c>
      <c r="AJ747" s="61" t="str">
        <f t="shared" si="240"/>
        <v>7</v>
      </c>
      <c r="AK747" s="62" t="str">
        <f t="shared" si="241"/>
        <v>7</v>
      </c>
      <c r="AL747" s="77">
        <f t="shared" si="242"/>
        <v>3.1866481645181715</v>
      </c>
      <c r="AM747" s="78">
        <f t="shared" si="243"/>
        <v>6.8575915943801649</v>
      </c>
      <c r="AN747" s="78">
        <f t="shared" si="244"/>
        <v>6.2396613845103879</v>
      </c>
      <c r="AO747" s="78">
        <f t="shared" si="245"/>
        <v>7.5602248741343807</v>
      </c>
      <c r="AP747" s="79">
        <f t="shared" si="246"/>
        <v>-9.6725269162348795</v>
      </c>
      <c r="AQ747" s="1" t="str">
        <f t="shared" si="247"/>
        <v>Noreste7</v>
      </c>
      <c r="AR747" s="1" t="str">
        <f t="shared" si="248"/>
        <v>Misiones7</v>
      </c>
      <c r="AS747" s="1" t="str">
        <f t="shared" si="249"/>
        <v>Pequeñas</v>
      </c>
      <c r="AT747" s="1" t="str">
        <f t="shared" si="250"/>
        <v>Resto Extra Pampeana</v>
      </c>
      <c r="AU747" s="1" t="str">
        <f t="shared" si="251"/>
        <v>Pequeñas</v>
      </c>
    </row>
    <row r="748" spans="1:47" x14ac:dyDescent="0.25">
      <c r="A748" s="21" t="s">
        <v>367</v>
      </c>
      <c r="B748" s="18" t="s">
        <v>295</v>
      </c>
      <c r="C748" s="18" t="s">
        <v>276</v>
      </c>
      <c r="D748" s="3" t="str">
        <f>VLOOKUP(C748,Regiones!B$4:C$27,2)</f>
        <v>Centro</v>
      </c>
      <c r="E748" s="19"/>
      <c r="F748" s="19"/>
      <c r="G748" s="19"/>
      <c r="H748" s="19" t="s">
        <v>4</v>
      </c>
      <c r="I748" s="19" t="s">
        <v>203</v>
      </c>
      <c r="J748" s="19" t="s">
        <v>6</v>
      </c>
      <c r="K748" s="19"/>
      <c r="L748" s="52" t="s">
        <v>6</v>
      </c>
      <c r="M748" s="289">
        <v>10</v>
      </c>
      <c r="N748" s="281" t="str">
        <f t="shared" si="232"/>
        <v>F10</v>
      </c>
      <c r="O748" s="282" t="str">
        <f>VLOOKUP(N748,'Adicional - Op 1'!$A$3:$B$79,2)</f>
        <v>F</v>
      </c>
      <c r="P748" s="293" t="str">
        <f t="shared" si="233"/>
        <v>F</v>
      </c>
      <c r="Q748" s="294" t="str">
        <f t="shared" si="234"/>
        <v>F10</v>
      </c>
      <c r="R748" s="282" t="str">
        <f>IF(OR(Q748='Adicional - Op 2'!$A$6,Q748='Adicional - Op 2'!$A$7, Q748='Adicional - Op 2'!$A$8,Q748='Adicional - Op 2'!$A$9,Q748='Adicional - Op 2'!$A$10,Q748='Adicional - Op 2'!$A$11,Q748='Adicional - Op 2'!$A$12,Q748='Adicional - Op 2'!$A$13,Q748='Adicional - Op 2'!$A$14), "A", "")</f>
        <v/>
      </c>
      <c r="S748" s="282" t="str">
        <f>IF(OR(Q748='Adicional - Op 2'!$A$15,Q748='Adicional - Op 2'!$A$16,Q748='Adicional - Op 2'!$A$17,Q748='Adicional - Op 2'!$A$18,Q748='Adicional - Op 2'!$A$19,Q748='Adicional - Op 2'!$A$20,Q748='Adicional - Op 2'!$A$21,Q748='Adicional - Op 2'!$A$22,Q748='Adicional - Op 2'!$A$23,Q748='Adicional - Op 2'!$A$24,Q748='Adicional - Op 2'!$A$25,Q748='Adicional - Op 2'!$A$26,Q748='Adicional - Op 2'!$A$27,Q748='Adicional - Op 2'!$A$28,Q748='Adicional - Op 2'!$A$29,Q748='Adicional - Op 2'!$A$30),"B","")</f>
        <v/>
      </c>
      <c r="T748" s="282" t="str">
        <f>IF(OR(Q748='Adicional - Op 2'!$A$31,Q748='Adicional - Op 2'!$A$32,Q748='Adicional - Op 2'!$A$33,Q748='Adicional - Op 2'!$A$34),"C","")</f>
        <v/>
      </c>
      <c r="U748" s="282" t="str">
        <f>IF(OR(Q748='Adicional - Op 2'!$A$35,Q748='Adicional - Op 2'!$A$36,Q748='Adicional - Op 2'!$A$37),"D","")</f>
        <v/>
      </c>
      <c r="V748" s="282" t="str">
        <f>IF(OR(Q748='Adicional - Op 2'!$A$38,Q748='Adicional - Op 2'!$A$39,Q748='Adicional - Op 2'!$A$40,Q748='Adicional - Op 2'!$A$41,Q748='Adicional - Op 2'!$A$42,Q748='Adicional - Op 2'!$A$43),"E","")</f>
        <v/>
      </c>
      <c r="W748" s="282" t="str">
        <f>IF(OR(Q748='Adicional - Op 2'!$A$44,Q748='Adicional - Op 2'!$A$45),"F","")</f>
        <v>F</v>
      </c>
      <c r="X748" s="295" t="str">
        <f t="shared" si="235"/>
        <v>F</v>
      </c>
      <c r="Y748" s="296" t="str">
        <f>IF(P748=X748, "OK", MAL)</f>
        <v>OK</v>
      </c>
      <c r="Z748" s="73">
        <v>3162</v>
      </c>
      <c r="AA748" s="17">
        <v>2670</v>
      </c>
      <c r="AB748" s="17">
        <v>2107</v>
      </c>
      <c r="AC748" s="17">
        <v>1577</v>
      </c>
      <c r="AD748" s="17">
        <v>1091</v>
      </c>
      <c r="AE748" s="20">
        <v>1576</v>
      </c>
      <c r="AF748" s="70" t="str">
        <f t="shared" si="236"/>
        <v>7</v>
      </c>
      <c r="AG748" s="61" t="str">
        <f t="shared" si="237"/>
        <v>7</v>
      </c>
      <c r="AH748" s="61" t="str">
        <f t="shared" si="238"/>
        <v>7</v>
      </c>
      <c r="AI748" s="61" t="str">
        <f t="shared" si="239"/>
        <v>7</v>
      </c>
      <c r="AJ748" s="61" t="str">
        <f t="shared" si="240"/>
        <v>7</v>
      </c>
      <c r="AK748" s="62" t="str">
        <f t="shared" si="241"/>
        <v>7</v>
      </c>
      <c r="AL748" s="77">
        <f t="shared" si="242"/>
        <v>1.9098004640396353</v>
      </c>
      <c r="AM748" s="78">
        <f t="shared" si="243"/>
        <v>2.2766052911143619</v>
      </c>
      <c r="AN748" s="78">
        <f t="shared" si="244"/>
        <v>2.7817454992686299</v>
      </c>
      <c r="AO748" s="78">
        <f t="shared" si="245"/>
        <v>3.7530074438327961</v>
      </c>
      <c r="AP748" s="79">
        <f t="shared" si="246"/>
        <v>-3.6111378061110178</v>
      </c>
      <c r="AQ748" s="1" t="str">
        <f t="shared" si="247"/>
        <v>Centro7</v>
      </c>
      <c r="AR748" s="1" t="str">
        <f t="shared" si="248"/>
        <v>Córdoba7</v>
      </c>
      <c r="AS748" s="1" t="str">
        <f t="shared" si="249"/>
        <v>Pequeñas</v>
      </c>
      <c r="AT748" s="1" t="str">
        <f t="shared" si="250"/>
        <v>Resto Extra Pampeana</v>
      </c>
      <c r="AU748" s="1" t="str">
        <f t="shared" si="251"/>
        <v>Pequeñas</v>
      </c>
    </row>
    <row r="749" spans="1:47" x14ac:dyDescent="0.25">
      <c r="A749" s="21" t="s">
        <v>359</v>
      </c>
      <c r="B749" s="18" t="s">
        <v>278</v>
      </c>
      <c r="C749" s="18" t="s">
        <v>276</v>
      </c>
      <c r="D749" s="3" t="str">
        <f>VLOOKUP(C749,Regiones!B$4:C$27,2)</f>
        <v>Centro</v>
      </c>
      <c r="E749" s="19"/>
      <c r="F749" s="19"/>
      <c r="G749" s="19"/>
      <c r="H749" s="19" t="s">
        <v>4</v>
      </c>
      <c r="I749" s="19" t="s">
        <v>203</v>
      </c>
      <c r="J749" s="19" t="s">
        <v>6</v>
      </c>
      <c r="K749" s="19"/>
      <c r="L749" s="52" t="s">
        <v>6</v>
      </c>
      <c r="M749" s="289">
        <v>10</v>
      </c>
      <c r="N749" s="281" t="str">
        <f t="shared" si="232"/>
        <v>F10</v>
      </c>
      <c r="O749" s="282" t="str">
        <f>VLOOKUP(N749,'Adicional - Op 1'!$A$3:$B$79,2)</f>
        <v>F</v>
      </c>
      <c r="P749" s="293" t="str">
        <f t="shared" si="233"/>
        <v>F</v>
      </c>
      <c r="Q749" s="294" t="str">
        <f t="shared" si="234"/>
        <v>F10</v>
      </c>
      <c r="R749" s="282" t="str">
        <f>IF(OR(Q749='Adicional - Op 2'!$A$6,Q749='Adicional - Op 2'!$A$7, Q749='Adicional - Op 2'!$A$8,Q749='Adicional - Op 2'!$A$9,Q749='Adicional - Op 2'!$A$10,Q749='Adicional - Op 2'!$A$11,Q749='Adicional - Op 2'!$A$12,Q749='Adicional - Op 2'!$A$13,Q749='Adicional - Op 2'!$A$14), "A", "")</f>
        <v/>
      </c>
      <c r="S749" s="282" t="str">
        <f>IF(OR(Q749='Adicional - Op 2'!$A$15,Q749='Adicional - Op 2'!$A$16,Q749='Adicional - Op 2'!$A$17,Q749='Adicional - Op 2'!$A$18,Q749='Adicional - Op 2'!$A$19,Q749='Adicional - Op 2'!$A$20,Q749='Adicional - Op 2'!$A$21,Q749='Adicional - Op 2'!$A$22,Q749='Adicional - Op 2'!$A$23,Q749='Adicional - Op 2'!$A$24,Q749='Adicional - Op 2'!$A$25,Q749='Adicional - Op 2'!$A$26,Q749='Adicional - Op 2'!$A$27,Q749='Adicional - Op 2'!$A$28,Q749='Adicional - Op 2'!$A$29,Q749='Adicional - Op 2'!$A$30),"B","")</f>
        <v/>
      </c>
      <c r="T749" s="282" t="str">
        <f>IF(OR(Q749='Adicional - Op 2'!$A$31,Q749='Adicional - Op 2'!$A$32,Q749='Adicional - Op 2'!$A$33,Q749='Adicional - Op 2'!$A$34),"C","")</f>
        <v/>
      </c>
      <c r="U749" s="282" t="str">
        <f>IF(OR(Q749='Adicional - Op 2'!$A$35,Q749='Adicional - Op 2'!$A$36,Q749='Adicional - Op 2'!$A$37),"D","")</f>
        <v/>
      </c>
      <c r="V749" s="282" t="str">
        <f>IF(OR(Q749='Adicional - Op 2'!$A$38,Q749='Adicional - Op 2'!$A$39,Q749='Adicional - Op 2'!$A$40,Q749='Adicional - Op 2'!$A$41,Q749='Adicional - Op 2'!$A$42,Q749='Adicional - Op 2'!$A$43),"E","")</f>
        <v/>
      </c>
      <c r="W749" s="282" t="str">
        <f>IF(OR(Q749='Adicional - Op 2'!$A$44,Q749='Adicional - Op 2'!$A$45),"F","")</f>
        <v>F</v>
      </c>
      <c r="X749" s="295" t="str">
        <f t="shared" si="235"/>
        <v>F</v>
      </c>
      <c r="Y749" s="296" t="str">
        <f>IF(P749=X749, "OK", MAL)</f>
        <v>OK</v>
      </c>
      <c r="Z749" s="73">
        <v>3160</v>
      </c>
      <c r="AA749" s="17">
        <v>2882</v>
      </c>
      <c r="AB749" s="17">
        <v>2510</v>
      </c>
      <c r="AC749" s="17">
        <v>1831</v>
      </c>
      <c r="AD749" s="17">
        <v>1525</v>
      </c>
      <c r="AE749" s="20">
        <v>1819</v>
      </c>
      <c r="AF749" s="70" t="str">
        <f t="shared" si="236"/>
        <v>7</v>
      </c>
      <c r="AG749" s="61" t="str">
        <f t="shared" si="237"/>
        <v>7</v>
      </c>
      <c r="AH749" s="61" t="str">
        <f t="shared" si="238"/>
        <v>7</v>
      </c>
      <c r="AI749" s="61" t="str">
        <f t="shared" si="239"/>
        <v>7</v>
      </c>
      <c r="AJ749" s="61" t="str">
        <f t="shared" si="240"/>
        <v>7</v>
      </c>
      <c r="AK749" s="62" t="str">
        <f t="shared" si="241"/>
        <v>7</v>
      </c>
      <c r="AL749" s="77">
        <f t="shared" si="242"/>
        <v>1.035385256959082</v>
      </c>
      <c r="AM749" s="78">
        <f t="shared" si="243"/>
        <v>1.3223718078407869</v>
      </c>
      <c r="AN749" s="78">
        <f t="shared" si="244"/>
        <v>3.0319928640451135</v>
      </c>
      <c r="AO749" s="78">
        <f t="shared" si="245"/>
        <v>1.8455012711360261</v>
      </c>
      <c r="AP749" s="79">
        <f t="shared" si="246"/>
        <v>-1.7474762894847986</v>
      </c>
      <c r="AQ749" s="1" t="str">
        <f t="shared" si="247"/>
        <v>Centro7</v>
      </c>
      <c r="AR749" s="1" t="str">
        <f t="shared" si="248"/>
        <v>Córdoba7</v>
      </c>
      <c r="AS749" s="1" t="str">
        <f t="shared" si="249"/>
        <v>Pequeñas</v>
      </c>
      <c r="AT749" s="1" t="str">
        <f t="shared" si="250"/>
        <v>Resto Extra Pampeana</v>
      </c>
      <c r="AU749" s="1" t="str">
        <f t="shared" si="251"/>
        <v>Pequeñas</v>
      </c>
    </row>
    <row r="750" spans="1:47" x14ac:dyDescent="0.25">
      <c r="A750" s="60" t="s">
        <v>524</v>
      </c>
      <c r="B750" s="9" t="s">
        <v>325</v>
      </c>
      <c r="C750" s="9" t="s">
        <v>506</v>
      </c>
      <c r="D750" s="3" t="str">
        <f>VLOOKUP(C750,Regiones!B$4:C$27,2)</f>
        <v>Noroeste</v>
      </c>
      <c r="E750" s="10"/>
      <c r="F750" s="10"/>
      <c r="G750" s="10" t="s">
        <v>20</v>
      </c>
      <c r="H750" s="10"/>
      <c r="I750" s="10"/>
      <c r="J750" s="10"/>
      <c r="K750" s="10"/>
      <c r="L750" s="54" t="s">
        <v>943</v>
      </c>
      <c r="M750" s="289">
        <v>4</v>
      </c>
      <c r="N750" s="281" t="str">
        <f t="shared" si="232"/>
        <v>N4</v>
      </c>
      <c r="O750" s="282" t="str">
        <f>VLOOKUP(N750,'Adicional - Op 1'!$A$3:$B$79,2)</f>
        <v>E</v>
      </c>
      <c r="P750" s="293" t="str">
        <f t="shared" si="233"/>
        <v>E</v>
      </c>
      <c r="Q750" s="294" t="str">
        <f t="shared" si="234"/>
        <v>N4</v>
      </c>
      <c r="R750" s="282" t="str">
        <f>IF(OR(Q750='Adicional - Op 2'!$A$6,Q750='Adicional - Op 2'!$A$7, Q750='Adicional - Op 2'!$A$8,Q750='Adicional - Op 2'!$A$9,Q750='Adicional - Op 2'!$A$10,Q750='Adicional - Op 2'!$A$11,Q750='Adicional - Op 2'!$A$12,Q750='Adicional - Op 2'!$A$13,Q750='Adicional - Op 2'!$A$14), "A", "")</f>
        <v/>
      </c>
      <c r="S750" s="282" t="str">
        <f>IF(OR(Q750='Adicional - Op 2'!$A$15,Q750='Adicional - Op 2'!$A$16,Q750='Adicional - Op 2'!$A$17,Q750='Adicional - Op 2'!$A$18,Q750='Adicional - Op 2'!$A$19,Q750='Adicional - Op 2'!$A$20,Q750='Adicional - Op 2'!$A$21,Q750='Adicional - Op 2'!$A$22,Q750='Adicional - Op 2'!$A$23,Q750='Adicional - Op 2'!$A$24,Q750='Adicional - Op 2'!$A$25,Q750='Adicional - Op 2'!$A$26,Q750='Adicional - Op 2'!$A$27,Q750='Adicional - Op 2'!$A$28,Q750='Adicional - Op 2'!$A$29,Q750='Adicional - Op 2'!$A$30),"B","")</f>
        <v/>
      </c>
      <c r="T750" s="282" t="str">
        <f>IF(OR(Q750='Adicional - Op 2'!$A$31,Q750='Adicional - Op 2'!$A$32,Q750='Adicional - Op 2'!$A$33,Q750='Adicional - Op 2'!$A$34),"C","")</f>
        <v/>
      </c>
      <c r="U750" s="282" t="str">
        <f>IF(OR(Q750='Adicional - Op 2'!$A$35,Q750='Adicional - Op 2'!$A$36,Q750='Adicional - Op 2'!$A$37),"D","")</f>
        <v/>
      </c>
      <c r="V750" s="282" t="str">
        <f>IF(OR(Q750='Adicional - Op 2'!$A$38,Q750='Adicional - Op 2'!$A$39,Q750='Adicional - Op 2'!$A$40,Q750='Adicional - Op 2'!$A$41,Q750='Adicional - Op 2'!$A$42,Q750='Adicional - Op 2'!$A$43),"E","")</f>
        <v>E</v>
      </c>
      <c r="W750" s="282" t="str">
        <f>IF(OR(Q750='Adicional - Op 2'!$A$44,Q750='Adicional - Op 2'!$A$45),"F","")</f>
        <v/>
      </c>
      <c r="X750" s="295" t="str">
        <f t="shared" si="235"/>
        <v>E</v>
      </c>
      <c r="Y750" s="296" t="str">
        <f>IF(P750=X750, "OK", MAL)</f>
        <v>OK</v>
      </c>
      <c r="Z750" s="74">
        <v>3153</v>
      </c>
      <c r="AA750" s="12">
        <v>928</v>
      </c>
      <c r="AB750" s="12"/>
      <c r="AC750" s="12"/>
      <c r="AD750" s="12"/>
      <c r="AE750" s="13">
        <v>1564</v>
      </c>
      <c r="AF750" s="70" t="str">
        <f t="shared" si="236"/>
        <v>7</v>
      </c>
      <c r="AG750" s="61" t="str">
        <f t="shared" si="237"/>
        <v>7</v>
      </c>
      <c r="AH750" s="61" t="str">
        <f t="shared" si="238"/>
        <v/>
      </c>
      <c r="AI750" s="61" t="str">
        <f t="shared" si="239"/>
        <v/>
      </c>
      <c r="AJ750" s="61" t="str">
        <f t="shared" si="240"/>
        <v/>
      </c>
      <c r="AK750" s="62" t="str">
        <f t="shared" si="241"/>
        <v>7</v>
      </c>
      <c r="AL750" s="77">
        <f t="shared" si="242"/>
        <v>14.660982640655327</v>
      </c>
      <c r="AM750" s="78" t="str">
        <f t="shared" si="243"/>
        <v/>
      </c>
      <c r="AN750" s="78" t="str">
        <f t="shared" si="244"/>
        <v/>
      </c>
      <c r="AO750" s="78" t="str">
        <f t="shared" si="245"/>
        <v/>
      </c>
      <c r="AP750" s="79" t="str">
        <f t="shared" si="246"/>
        <v/>
      </c>
      <c r="AQ750" s="1" t="str">
        <f t="shared" si="247"/>
        <v>Noroeste7</v>
      </c>
      <c r="AR750" s="1" t="str">
        <f t="shared" si="248"/>
        <v>Tucumán7</v>
      </c>
      <c r="AS750" s="1" t="str">
        <f t="shared" si="249"/>
        <v>Pequeñas</v>
      </c>
      <c r="AT750" s="1" t="str">
        <f t="shared" si="250"/>
        <v>Resto Extra Pampeana</v>
      </c>
      <c r="AU750" s="1" t="str">
        <f t="shared" si="251"/>
        <v>Pequeñas</v>
      </c>
    </row>
    <row r="751" spans="1:47" x14ac:dyDescent="0.25">
      <c r="A751" s="60" t="s">
        <v>656</v>
      </c>
      <c r="B751" s="9" t="s">
        <v>656</v>
      </c>
      <c r="C751" s="9" t="s">
        <v>639</v>
      </c>
      <c r="D751" s="3" t="str">
        <f>VLOOKUP(C751,Regiones!B$4:C$27,2)</f>
        <v>Comahue</v>
      </c>
      <c r="E751" s="10"/>
      <c r="F751" s="10"/>
      <c r="G751" s="10"/>
      <c r="H751" s="10"/>
      <c r="I751" s="10" t="s">
        <v>203</v>
      </c>
      <c r="J751" s="10" t="s">
        <v>6</v>
      </c>
      <c r="K751" s="10"/>
      <c r="L751" s="11" t="s">
        <v>6</v>
      </c>
      <c r="M751" s="289">
        <v>10</v>
      </c>
      <c r="N751" s="281" t="str">
        <f t="shared" si="232"/>
        <v>F10</v>
      </c>
      <c r="O751" s="282" t="str">
        <f>VLOOKUP(N751,'Adicional - Op 1'!$A$3:$B$79,2)</f>
        <v>F</v>
      </c>
      <c r="P751" s="293" t="str">
        <f t="shared" si="233"/>
        <v>F</v>
      </c>
      <c r="Q751" s="294" t="str">
        <f t="shared" si="234"/>
        <v>F10</v>
      </c>
      <c r="R751" s="282" t="str">
        <f>IF(OR(Q751='Adicional - Op 2'!$A$6,Q751='Adicional - Op 2'!$A$7, Q751='Adicional - Op 2'!$A$8,Q751='Adicional - Op 2'!$A$9,Q751='Adicional - Op 2'!$A$10,Q751='Adicional - Op 2'!$A$11,Q751='Adicional - Op 2'!$A$12,Q751='Adicional - Op 2'!$A$13,Q751='Adicional - Op 2'!$A$14), "A", "")</f>
        <v/>
      </c>
      <c r="S751" s="282" t="str">
        <f>IF(OR(Q751='Adicional - Op 2'!$A$15,Q751='Adicional - Op 2'!$A$16,Q751='Adicional - Op 2'!$A$17,Q751='Adicional - Op 2'!$A$18,Q751='Adicional - Op 2'!$A$19,Q751='Adicional - Op 2'!$A$20,Q751='Adicional - Op 2'!$A$21,Q751='Adicional - Op 2'!$A$22,Q751='Adicional - Op 2'!$A$23,Q751='Adicional - Op 2'!$A$24,Q751='Adicional - Op 2'!$A$25,Q751='Adicional - Op 2'!$A$26,Q751='Adicional - Op 2'!$A$27,Q751='Adicional - Op 2'!$A$28,Q751='Adicional - Op 2'!$A$29,Q751='Adicional - Op 2'!$A$30),"B","")</f>
        <v/>
      </c>
      <c r="T751" s="282" t="str">
        <f>IF(OR(Q751='Adicional - Op 2'!$A$31,Q751='Adicional - Op 2'!$A$32,Q751='Adicional - Op 2'!$A$33,Q751='Adicional - Op 2'!$A$34),"C","")</f>
        <v/>
      </c>
      <c r="U751" s="282" t="str">
        <f>IF(OR(Q751='Adicional - Op 2'!$A$35,Q751='Adicional - Op 2'!$A$36,Q751='Adicional - Op 2'!$A$37),"D","")</f>
        <v/>
      </c>
      <c r="V751" s="282" t="str">
        <f>IF(OR(Q751='Adicional - Op 2'!$A$38,Q751='Adicional - Op 2'!$A$39,Q751='Adicional - Op 2'!$A$40,Q751='Adicional - Op 2'!$A$41,Q751='Adicional - Op 2'!$A$42,Q751='Adicional - Op 2'!$A$43),"E","")</f>
        <v/>
      </c>
      <c r="W751" s="282" t="str">
        <f>IF(OR(Q751='Adicional - Op 2'!$A$44,Q751='Adicional - Op 2'!$A$45),"F","")</f>
        <v>F</v>
      </c>
      <c r="X751" s="295" t="str">
        <f t="shared" si="235"/>
        <v>F</v>
      </c>
      <c r="Y751" s="296" t="str">
        <f>IF(P751=X751, "OK", MAL)</f>
        <v>OK</v>
      </c>
      <c r="Z751" s="74">
        <v>3144</v>
      </c>
      <c r="AA751" s="12">
        <v>2687</v>
      </c>
      <c r="AB751" s="12">
        <v>2056</v>
      </c>
      <c r="AC751" s="12">
        <v>597</v>
      </c>
      <c r="AD751" s="12">
        <v>134</v>
      </c>
      <c r="AE751" s="13">
        <v>495</v>
      </c>
      <c r="AF751" s="70" t="str">
        <f t="shared" si="236"/>
        <v>7</v>
      </c>
      <c r="AG751" s="61" t="str">
        <f t="shared" si="237"/>
        <v>7</v>
      </c>
      <c r="AH751" s="61" t="str">
        <f t="shared" si="238"/>
        <v>7</v>
      </c>
      <c r="AI751" s="61" t="str">
        <f t="shared" si="239"/>
        <v>7</v>
      </c>
      <c r="AJ751" s="61" t="str">
        <f t="shared" si="240"/>
        <v>7</v>
      </c>
      <c r="AK751" s="62" t="str">
        <f t="shared" si="241"/>
        <v>7</v>
      </c>
      <c r="AL751" s="77">
        <f t="shared" si="242"/>
        <v>1.7724662192263045</v>
      </c>
      <c r="AM751" s="78">
        <f t="shared" si="243"/>
        <v>2.5769691414705065</v>
      </c>
      <c r="AN751" s="78">
        <f t="shared" si="244"/>
        <v>12.423445696371363</v>
      </c>
      <c r="AO751" s="78">
        <f t="shared" si="245"/>
        <v>16.114632845802269</v>
      </c>
      <c r="AP751" s="79">
        <f t="shared" si="246"/>
        <v>-12.249427220505757</v>
      </c>
      <c r="AQ751" s="1" t="str">
        <f t="shared" si="247"/>
        <v>Comahue7</v>
      </c>
      <c r="AR751" s="1" t="str">
        <f t="shared" si="248"/>
        <v>Neuquén7</v>
      </c>
      <c r="AS751" s="1" t="str">
        <f t="shared" si="249"/>
        <v>Pequeñas</v>
      </c>
      <c r="AT751" s="1" t="str">
        <f t="shared" si="250"/>
        <v>Comahue</v>
      </c>
      <c r="AU751" s="1" t="str">
        <f t="shared" si="251"/>
        <v>Pequeñas</v>
      </c>
    </row>
    <row r="752" spans="1:47" x14ac:dyDescent="0.25">
      <c r="A752" s="60" t="s">
        <v>849</v>
      </c>
      <c r="B752" s="9" t="s">
        <v>774</v>
      </c>
      <c r="C752" s="9" t="s">
        <v>767</v>
      </c>
      <c r="D752" s="3" t="str">
        <f>VLOOKUP(C752,Regiones!B$4:C$27,2)</f>
        <v>Pampeana</v>
      </c>
      <c r="E752" s="10"/>
      <c r="F752" s="10"/>
      <c r="G752" s="10"/>
      <c r="H752" s="10" t="s">
        <v>4</v>
      </c>
      <c r="I752" s="10" t="s">
        <v>203</v>
      </c>
      <c r="J752" s="10" t="s">
        <v>6</v>
      </c>
      <c r="K752" s="10"/>
      <c r="L752" s="11" t="s">
        <v>6</v>
      </c>
      <c r="M752" s="289">
        <v>10</v>
      </c>
      <c r="N752" s="281" t="str">
        <f t="shared" si="232"/>
        <v>F10</v>
      </c>
      <c r="O752" s="282" t="str">
        <f>VLOOKUP(N752,'Adicional - Op 1'!$A$3:$B$79,2)</f>
        <v>F</v>
      </c>
      <c r="P752" s="293" t="str">
        <f t="shared" si="233"/>
        <v>F</v>
      </c>
      <c r="Q752" s="294" t="str">
        <f t="shared" si="234"/>
        <v>F10</v>
      </c>
      <c r="R752" s="282" t="str">
        <f>IF(OR(Q752='Adicional - Op 2'!$A$6,Q752='Adicional - Op 2'!$A$7, Q752='Adicional - Op 2'!$A$8,Q752='Adicional - Op 2'!$A$9,Q752='Adicional - Op 2'!$A$10,Q752='Adicional - Op 2'!$A$11,Q752='Adicional - Op 2'!$A$12,Q752='Adicional - Op 2'!$A$13,Q752='Adicional - Op 2'!$A$14), "A", "")</f>
        <v/>
      </c>
      <c r="S752" s="282" t="str">
        <f>IF(OR(Q752='Adicional - Op 2'!$A$15,Q752='Adicional - Op 2'!$A$16,Q752='Adicional - Op 2'!$A$17,Q752='Adicional - Op 2'!$A$18,Q752='Adicional - Op 2'!$A$19,Q752='Adicional - Op 2'!$A$20,Q752='Adicional - Op 2'!$A$21,Q752='Adicional - Op 2'!$A$22,Q752='Adicional - Op 2'!$A$23,Q752='Adicional - Op 2'!$A$24,Q752='Adicional - Op 2'!$A$25,Q752='Adicional - Op 2'!$A$26,Q752='Adicional - Op 2'!$A$27,Q752='Adicional - Op 2'!$A$28,Q752='Adicional - Op 2'!$A$29,Q752='Adicional - Op 2'!$A$30),"B","")</f>
        <v/>
      </c>
      <c r="T752" s="282" t="str">
        <f>IF(OR(Q752='Adicional - Op 2'!$A$31,Q752='Adicional - Op 2'!$A$32,Q752='Adicional - Op 2'!$A$33,Q752='Adicional - Op 2'!$A$34),"C","")</f>
        <v/>
      </c>
      <c r="U752" s="282" t="str">
        <f>IF(OR(Q752='Adicional - Op 2'!$A$35,Q752='Adicional - Op 2'!$A$36,Q752='Adicional - Op 2'!$A$37),"D","")</f>
        <v/>
      </c>
      <c r="V752" s="282" t="str">
        <f>IF(OR(Q752='Adicional - Op 2'!$A$38,Q752='Adicional - Op 2'!$A$39,Q752='Adicional - Op 2'!$A$40,Q752='Adicional - Op 2'!$A$41,Q752='Adicional - Op 2'!$A$42,Q752='Adicional - Op 2'!$A$43),"E","")</f>
        <v/>
      </c>
      <c r="W752" s="282" t="str">
        <f>IF(OR(Q752='Adicional - Op 2'!$A$44,Q752='Adicional - Op 2'!$A$45),"F","")</f>
        <v>F</v>
      </c>
      <c r="X752" s="295" t="str">
        <f t="shared" si="235"/>
        <v>F</v>
      </c>
      <c r="Y752" s="296" t="str">
        <f>IF(P752=X752, "OK", MAL)</f>
        <v>OK</v>
      </c>
      <c r="Z752" s="74">
        <v>3137</v>
      </c>
      <c r="AA752" s="12">
        <v>3076</v>
      </c>
      <c r="AB752" s="12">
        <v>2907</v>
      </c>
      <c r="AC752" s="12">
        <v>2178</v>
      </c>
      <c r="AD752" s="12">
        <v>1514</v>
      </c>
      <c r="AE752" s="13">
        <v>1256</v>
      </c>
      <c r="AF752" s="70" t="str">
        <f t="shared" si="236"/>
        <v>7</v>
      </c>
      <c r="AG752" s="61" t="str">
        <f t="shared" si="237"/>
        <v>7</v>
      </c>
      <c r="AH752" s="61" t="str">
        <f t="shared" si="238"/>
        <v>7</v>
      </c>
      <c r="AI752" s="61" t="str">
        <f t="shared" si="239"/>
        <v>7</v>
      </c>
      <c r="AJ752" s="61" t="str">
        <f t="shared" si="240"/>
        <v>7</v>
      </c>
      <c r="AK752" s="62" t="str">
        <f t="shared" si="241"/>
        <v>7</v>
      </c>
      <c r="AL752" s="77">
        <f t="shared" si="242"/>
        <v>0.21989328578251488</v>
      </c>
      <c r="AM752" s="78">
        <f t="shared" si="243"/>
        <v>0.53859762701318759</v>
      </c>
      <c r="AN752" s="78">
        <f t="shared" si="244"/>
        <v>2.7717575672139452</v>
      </c>
      <c r="AO752" s="78">
        <f t="shared" si="245"/>
        <v>3.7034488810682427</v>
      </c>
      <c r="AP752" s="79">
        <f t="shared" si="246"/>
        <v>1.8857914902317017</v>
      </c>
      <c r="AQ752" s="1" t="str">
        <f t="shared" si="247"/>
        <v>Pampeana7</v>
      </c>
      <c r="AR752" s="1" t="str">
        <f t="shared" si="248"/>
        <v>Santa Fe7</v>
      </c>
      <c r="AS752" s="1" t="str">
        <f t="shared" si="249"/>
        <v>Pequeñas</v>
      </c>
      <c r="AT752" s="1" t="str">
        <f t="shared" si="250"/>
        <v>Pampeana</v>
      </c>
      <c r="AU752" s="1" t="str">
        <f t="shared" si="251"/>
        <v>Pequeñas</v>
      </c>
    </row>
    <row r="753" spans="1:47" x14ac:dyDescent="0.25">
      <c r="A753" s="60" t="s">
        <v>271</v>
      </c>
      <c r="B753" s="9" t="s">
        <v>270</v>
      </c>
      <c r="C753" s="9" t="s">
        <v>260</v>
      </c>
      <c r="D753" s="3" t="str">
        <f>VLOOKUP(C753,Regiones!B$4:C$27,2)</f>
        <v>Noreste</v>
      </c>
      <c r="E753" s="10"/>
      <c r="F753" s="10"/>
      <c r="G753" s="10"/>
      <c r="H753" s="10" t="s">
        <v>20</v>
      </c>
      <c r="I753" s="10" t="s">
        <v>203</v>
      </c>
      <c r="J753" s="10" t="s">
        <v>4</v>
      </c>
      <c r="K753" s="10"/>
      <c r="L753" s="11" t="s">
        <v>3</v>
      </c>
      <c r="M753" s="289">
        <v>10</v>
      </c>
      <c r="N753" s="281" t="str">
        <f t="shared" si="232"/>
        <v>E10</v>
      </c>
      <c r="O753" s="282" t="str">
        <f>VLOOKUP(N753,'Adicional - Op 1'!$A$3:$B$79,2)</f>
        <v>E</v>
      </c>
      <c r="P753" s="293" t="str">
        <f t="shared" si="233"/>
        <v>E</v>
      </c>
      <c r="Q753" s="294" t="str">
        <f t="shared" si="234"/>
        <v>E10</v>
      </c>
      <c r="R753" s="282" t="str">
        <f>IF(OR(Q753='Adicional - Op 2'!$A$6,Q753='Adicional - Op 2'!$A$7, Q753='Adicional - Op 2'!$A$8,Q753='Adicional - Op 2'!$A$9,Q753='Adicional - Op 2'!$A$10,Q753='Adicional - Op 2'!$A$11,Q753='Adicional - Op 2'!$A$12,Q753='Adicional - Op 2'!$A$13,Q753='Adicional - Op 2'!$A$14), "A", "")</f>
        <v/>
      </c>
      <c r="S753" s="282" t="str">
        <f>IF(OR(Q753='Adicional - Op 2'!$A$15,Q753='Adicional - Op 2'!$A$16,Q753='Adicional - Op 2'!$A$17,Q753='Adicional - Op 2'!$A$18,Q753='Adicional - Op 2'!$A$19,Q753='Adicional - Op 2'!$A$20,Q753='Adicional - Op 2'!$A$21,Q753='Adicional - Op 2'!$A$22,Q753='Adicional - Op 2'!$A$23,Q753='Adicional - Op 2'!$A$24,Q753='Adicional - Op 2'!$A$25,Q753='Adicional - Op 2'!$A$26,Q753='Adicional - Op 2'!$A$27,Q753='Adicional - Op 2'!$A$28,Q753='Adicional - Op 2'!$A$29,Q753='Adicional - Op 2'!$A$30),"B","")</f>
        <v/>
      </c>
      <c r="T753" s="282" t="str">
        <f>IF(OR(Q753='Adicional - Op 2'!$A$31,Q753='Adicional - Op 2'!$A$32,Q753='Adicional - Op 2'!$A$33,Q753='Adicional - Op 2'!$A$34),"C","")</f>
        <v/>
      </c>
      <c r="U753" s="282" t="str">
        <f>IF(OR(Q753='Adicional - Op 2'!$A$35,Q753='Adicional - Op 2'!$A$36,Q753='Adicional - Op 2'!$A$37),"D","")</f>
        <v/>
      </c>
      <c r="V753" s="282" t="str">
        <f>IF(OR(Q753='Adicional - Op 2'!$A$38,Q753='Adicional - Op 2'!$A$39,Q753='Adicional - Op 2'!$A$40,Q753='Adicional - Op 2'!$A$41,Q753='Adicional - Op 2'!$A$42,Q753='Adicional - Op 2'!$A$43),"E","")</f>
        <v>E</v>
      </c>
      <c r="W753" s="282" t="str">
        <f>IF(OR(Q753='Adicional - Op 2'!$A$44,Q753='Adicional - Op 2'!$A$45),"F","")</f>
        <v/>
      </c>
      <c r="X753" s="295" t="str">
        <f t="shared" si="235"/>
        <v>E</v>
      </c>
      <c r="Y753" s="296" t="str">
        <f>IF(P753=X753, "OK", MAL)</f>
        <v>OK</v>
      </c>
      <c r="Z753" s="74">
        <v>3129</v>
      </c>
      <c r="AA753" s="12">
        <v>2090</v>
      </c>
      <c r="AB753" s="12">
        <v>911</v>
      </c>
      <c r="AC753" s="12">
        <v>529</v>
      </c>
      <c r="AD753" s="12">
        <v>312</v>
      </c>
      <c r="AE753" s="13" t="s">
        <v>4</v>
      </c>
      <c r="AF753" s="70" t="str">
        <f t="shared" si="236"/>
        <v>7</v>
      </c>
      <c r="AG753" s="61" t="str">
        <f t="shared" si="237"/>
        <v>7</v>
      </c>
      <c r="AH753" s="61" t="str">
        <f t="shared" si="238"/>
        <v>7</v>
      </c>
      <c r="AI753" s="61" t="str">
        <f t="shared" si="239"/>
        <v>7</v>
      </c>
      <c r="AJ753" s="61" t="str">
        <f t="shared" si="240"/>
        <v>7</v>
      </c>
      <c r="AK753" s="62" t="str">
        <f t="shared" si="241"/>
        <v/>
      </c>
      <c r="AL753" s="77">
        <f t="shared" si="242"/>
        <v>4.6174056461914699</v>
      </c>
      <c r="AM753" s="78">
        <f t="shared" si="243"/>
        <v>8.2131949267868478</v>
      </c>
      <c r="AN753" s="78">
        <f t="shared" si="244"/>
        <v>5.2820718412851457</v>
      </c>
      <c r="AO753" s="78">
        <f t="shared" si="245"/>
        <v>5.4217224678581015</v>
      </c>
      <c r="AP753" s="79" t="str">
        <f t="shared" si="246"/>
        <v/>
      </c>
      <c r="AQ753" s="1" t="str">
        <f t="shared" si="247"/>
        <v>Noreste7</v>
      </c>
      <c r="AR753" s="1" t="str">
        <f t="shared" si="248"/>
        <v>Chubut7</v>
      </c>
      <c r="AS753" s="1" t="str">
        <f t="shared" si="249"/>
        <v>Pequeñas</v>
      </c>
      <c r="AT753" s="1" t="str">
        <f t="shared" si="250"/>
        <v>Resto Extra Pampeana</v>
      </c>
      <c r="AU753" s="1" t="str">
        <f t="shared" si="251"/>
        <v>Pequeñas</v>
      </c>
    </row>
    <row r="754" spans="1:47" x14ac:dyDescent="0.25">
      <c r="A754" s="5" t="s">
        <v>1288</v>
      </c>
      <c r="B754" s="6" t="s">
        <v>468</v>
      </c>
      <c r="C754" s="6" t="s">
        <v>461</v>
      </c>
      <c r="D754" s="3" t="str">
        <f>VLOOKUP(C754,Regiones!B$4:C$27,2)</f>
        <v>Noreste</v>
      </c>
      <c r="E754" s="16"/>
      <c r="F754" s="16"/>
      <c r="G754" s="16"/>
      <c r="H754" s="16" t="s">
        <v>4</v>
      </c>
      <c r="I754" s="16" t="s">
        <v>203</v>
      </c>
      <c r="J754" s="16" t="s">
        <v>3</v>
      </c>
      <c r="K754" s="16"/>
      <c r="L754" s="4" t="s">
        <v>3</v>
      </c>
      <c r="M754" s="289">
        <v>10</v>
      </c>
      <c r="N754" s="281" t="str">
        <f t="shared" si="232"/>
        <v>E10</v>
      </c>
      <c r="O754" s="282" t="str">
        <f>VLOOKUP(N754,'Adicional - Op 1'!$A$3:$B$79,2)</f>
        <v>E</v>
      </c>
      <c r="P754" s="293" t="str">
        <f t="shared" si="233"/>
        <v>E</v>
      </c>
      <c r="Q754" s="294" t="str">
        <f t="shared" si="234"/>
        <v>E10</v>
      </c>
      <c r="R754" s="282" t="str">
        <f>IF(OR(Q754='Adicional - Op 2'!$A$6,Q754='Adicional - Op 2'!$A$7, Q754='Adicional - Op 2'!$A$8,Q754='Adicional - Op 2'!$A$9,Q754='Adicional - Op 2'!$A$10,Q754='Adicional - Op 2'!$A$11,Q754='Adicional - Op 2'!$A$12,Q754='Adicional - Op 2'!$A$13,Q754='Adicional - Op 2'!$A$14), "A", "")</f>
        <v/>
      </c>
      <c r="S754" s="282" t="str">
        <f>IF(OR(Q754='Adicional - Op 2'!$A$15,Q754='Adicional - Op 2'!$A$16,Q754='Adicional - Op 2'!$A$17,Q754='Adicional - Op 2'!$A$18,Q754='Adicional - Op 2'!$A$19,Q754='Adicional - Op 2'!$A$20,Q754='Adicional - Op 2'!$A$21,Q754='Adicional - Op 2'!$A$22,Q754='Adicional - Op 2'!$A$23,Q754='Adicional - Op 2'!$A$24,Q754='Adicional - Op 2'!$A$25,Q754='Adicional - Op 2'!$A$26,Q754='Adicional - Op 2'!$A$27,Q754='Adicional - Op 2'!$A$28,Q754='Adicional - Op 2'!$A$29,Q754='Adicional - Op 2'!$A$30),"B","")</f>
        <v/>
      </c>
      <c r="T754" s="282" t="str">
        <f>IF(OR(Q754='Adicional - Op 2'!$A$31,Q754='Adicional - Op 2'!$A$32,Q754='Adicional - Op 2'!$A$33,Q754='Adicional - Op 2'!$A$34),"C","")</f>
        <v/>
      </c>
      <c r="U754" s="282" t="str">
        <f>IF(OR(Q754='Adicional - Op 2'!$A$35,Q754='Adicional - Op 2'!$A$36,Q754='Adicional - Op 2'!$A$37),"D","")</f>
        <v/>
      </c>
      <c r="V754" s="282" t="str">
        <f>IF(OR(Q754='Adicional - Op 2'!$A$38,Q754='Adicional - Op 2'!$A$39,Q754='Adicional - Op 2'!$A$40,Q754='Adicional - Op 2'!$A$41,Q754='Adicional - Op 2'!$A$42,Q754='Adicional - Op 2'!$A$43),"E","")</f>
        <v>E</v>
      </c>
      <c r="W754" s="282" t="str">
        <f>IF(OR(Q754='Adicional - Op 2'!$A$44,Q754='Adicional - Op 2'!$A$45),"F","")</f>
        <v/>
      </c>
      <c r="X754" s="295" t="str">
        <f t="shared" si="235"/>
        <v>E</v>
      </c>
      <c r="Y754" s="296" t="str">
        <f>IF(P754=X754, "OK", MAL)</f>
        <v>OK</v>
      </c>
      <c r="Z754" s="73">
        <v>3119</v>
      </c>
      <c r="AA754" s="17">
        <v>3237</v>
      </c>
      <c r="AB754" s="17">
        <v>2311</v>
      </c>
      <c r="AC754" s="17">
        <v>1032</v>
      </c>
      <c r="AD754" s="17">
        <v>681</v>
      </c>
      <c r="AE754" s="20" t="s">
        <v>4</v>
      </c>
      <c r="AF754" s="70" t="str">
        <f t="shared" si="236"/>
        <v>7</v>
      </c>
      <c r="AG754" s="61" t="str">
        <f t="shared" si="237"/>
        <v>7</v>
      </c>
      <c r="AH754" s="61" t="str">
        <f t="shared" si="238"/>
        <v>7</v>
      </c>
      <c r="AI754" s="61" t="str">
        <f t="shared" si="239"/>
        <v>7</v>
      </c>
      <c r="AJ754" s="61" t="str">
        <f t="shared" si="240"/>
        <v>7</v>
      </c>
      <c r="AK754" s="62" t="str">
        <f t="shared" si="241"/>
        <v/>
      </c>
      <c r="AL754" s="77">
        <f t="shared" si="242"/>
        <v>-0.41451364848159572</v>
      </c>
      <c r="AM754" s="78">
        <f t="shared" si="243"/>
        <v>3.2549565241276501</v>
      </c>
      <c r="AN754" s="78">
        <f t="shared" si="244"/>
        <v>7.9332679301552105</v>
      </c>
      <c r="AO754" s="78">
        <f t="shared" si="245"/>
        <v>4.2445259030823355</v>
      </c>
      <c r="AP754" s="79" t="str">
        <f t="shared" si="246"/>
        <v/>
      </c>
      <c r="AQ754" s="1" t="str">
        <f t="shared" si="247"/>
        <v>Noreste7</v>
      </c>
      <c r="AR754" s="1" t="str">
        <f t="shared" si="248"/>
        <v>Formosa7</v>
      </c>
      <c r="AS754" s="1" t="str">
        <f t="shared" si="249"/>
        <v>Pequeñas</v>
      </c>
      <c r="AT754" s="1" t="str">
        <f t="shared" si="250"/>
        <v>Resto Extra Pampeana</v>
      </c>
      <c r="AU754" s="1" t="str">
        <f t="shared" si="251"/>
        <v>Pequeñas</v>
      </c>
    </row>
    <row r="755" spans="1:47" x14ac:dyDescent="0.25">
      <c r="A755" s="21" t="s">
        <v>363</v>
      </c>
      <c r="B755" s="18" t="s">
        <v>282</v>
      </c>
      <c r="C755" s="18" t="s">
        <v>276</v>
      </c>
      <c r="D755" s="3" t="str">
        <f>VLOOKUP(C755,Regiones!B$4:C$27,2)</f>
        <v>Centro</v>
      </c>
      <c r="E755" s="19"/>
      <c r="F755" s="19"/>
      <c r="G755" s="19"/>
      <c r="H755" s="19" t="s">
        <v>4</v>
      </c>
      <c r="I755" s="19" t="s">
        <v>203</v>
      </c>
      <c r="J755" s="19" t="s">
        <v>6</v>
      </c>
      <c r="K755" s="19"/>
      <c r="L755" s="52" t="s">
        <v>6</v>
      </c>
      <c r="M755" s="289">
        <v>10</v>
      </c>
      <c r="N755" s="281" t="str">
        <f t="shared" si="232"/>
        <v>F10</v>
      </c>
      <c r="O755" s="282" t="str">
        <f>VLOOKUP(N755,'Adicional - Op 1'!$A$3:$B$79,2)</f>
        <v>F</v>
      </c>
      <c r="P755" s="293" t="str">
        <f t="shared" si="233"/>
        <v>F</v>
      </c>
      <c r="Q755" s="294" t="str">
        <f t="shared" si="234"/>
        <v>F10</v>
      </c>
      <c r="R755" s="282" t="str">
        <f>IF(OR(Q755='Adicional - Op 2'!$A$6,Q755='Adicional - Op 2'!$A$7, Q755='Adicional - Op 2'!$A$8,Q755='Adicional - Op 2'!$A$9,Q755='Adicional - Op 2'!$A$10,Q755='Adicional - Op 2'!$A$11,Q755='Adicional - Op 2'!$A$12,Q755='Adicional - Op 2'!$A$13,Q755='Adicional - Op 2'!$A$14), "A", "")</f>
        <v/>
      </c>
      <c r="S755" s="282" t="str">
        <f>IF(OR(Q755='Adicional - Op 2'!$A$15,Q755='Adicional - Op 2'!$A$16,Q755='Adicional - Op 2'!$A$17,Q755='Adicional - Op 2'!$A$18,Q755='Adicional - Op 2'!$A$19,Q755='Adicional - Op 2'!$A$20,Q755='Adicional - Op 2'!$A$21,Q755='Adicional - Op 2'!$A$22,Q755='Adicional - Op 2'!$A$23,Q755='Adicional - Op 2'!$A$24,Q755='Adicional - Op 2'!$A$25,Q755='Adicional - Op 2'!$A$26,Q755='Adicional - Op 2'!$A$27,Q755='Adicional - Op 2'!$A$28,Q755='Adicional - Op 2'!$A$29,Q755='Adicional - Op 2'!$A$30),"B","")</f>
        <v/>
      </c>
      <c r="T755" s="282" t="str">
        <f>IF(OR(Q755='Adicional - Op 2'!$A$31,Q755='Adicional - Op 2'!$A$32,Q755='Adicional - Op 2'!$A$33,Q755='Adicional - Op 2'!$A$34),"C","")</f>
        <v/>
      </c>
      <c r="U755" s="282" t="str">
        <f>IF(OR(Q755='Adicional - Op 2'!$A$35,Q755='Adicional - Op 2'!$A$36,Q755='Adicional - Op 2'!$A$37),"D","")</f>
        <v/>
      </c>
      <c r="V755" s="282" t="str">
        <f>IF(OR(Q755='Adicional - Op 2'!$A$38,Q755='Adicional - Op 2'!$A$39,Q755='Adicional - Op 2'!$A$40,Q755='Adicional - Op 2'!$A$41,Q755='Adicional - Op 2'!$A$42,Q755='Adicional - Op 2'!$A$43),"E","")</f>
        <v/>
      </c>
      <c r="W755" s="282" t="str">
        <f>IF(OR(Q755='Adicional - Op 2'!$A$44,Q755='Adicional - Op 2'!$A$45),"F","")</f>
        <v>F</v>
      </c>
      <c r="X755" s="295" t="str">
        <f t="shared" si="235"/>
        <v>F</v>
      </c>
      <c r="Y755" s="296" t="str">
        <f>IF(P755=X755, "OK", MAL)</f>
        <v>OK</v>
      </c>
      <c r="Z755" s="73">
        <v>3117</v>
      </c>
      <c r="AA755" s="17">
        <v>2791</v>
      </c>
      <c r="AB755" s="17">
        <v>2421</v>
      </c>
      <c r="AC755" s="17">
        <v>2029</v>
      </c>
      <c r="AD755" s="17">
        <v>1740</v>
      </c>
      <c r="AE755" s="20">
        <v>1935</v>
      </c>
      <c r="AF755" s="70" t="str">
        <f t="shared" si="236"/>
        <v>7</v>
      </c>
      <c r="AG755" s="61" t="str">
        <f t="shared" si="237"/>
        <v>7</v>
      </c>
      <c r="AH755" s="61" t="str">
        <f t="shared" si="238"/>
        <v>7</v>
      </c>
      <c r="AI755" s="61" t="str">
        <f t="shared" si="239"/>
        <v>7</v>
      </c>
      <c r="AJ755" s="61" t="str">
        <f t="shared" si="240"/>
        <v>7</v>
      </c>
      <c r="AK755" s="62" t="str">
        <f t="shared" si="241"/>
        <v>7</v>
      </c>
      <c r="AL755" s="77">
        <f t="shared" si="242"/>
        <v>1.2433602728831246</v>
      </c>
      <c r="AM755" s="78">
        <f t="shared" si="243"/>
        <v>1.3610736734092885</v>
      </c>
      <c r="AN755" s="78">
        <f t="shared" si="244"/>
        <v>1.6867727421279506</v>
      </c>
      <c r="AO755" s="78">
        <f t="shared" si="245"/>
        <v>1.5484455579606375</v>
      </c>
      <c r="AP755" s="79">
        <f t="shared" si="246"/>
        <v>-1.0566004756923113</v>
      </c>
      <c r="AQ755" s="1" t="str">
        <f t="shared" si="247"/>
        <v>Centro7</v>
      </c>
      <c r="AR755" s="1" t="str">
        <f t="shared" si="248"/>
        <v>Córdoba7</v>
      </c>
      <c r="AS755" s="1" t="str">
        <f t="shared" si="249"/>
        <v>Pequeñas</v>
      </c>
      <c r="AT755" s="1" t="str">
        <f t="shared" si="250"/>
        <v>Resto Extra Pampeana</v>
      </c>
      <c r="AU755" s="1" t="str">
        <f t="shared" si="251"/>
        <v>Pequeñas</v>
      </c>
    </row>
    <row r="756" spans="1:47" x14ac:dyDescent="0.25">
      <c r="A756" s="60" t="s">
        <v>681</v>
      </c>
      <c r="B756" s="9" t="s">
        <v>313</v>
      </c>
      <c r="C756" s="9" t="s">
        <v>662</v>
      </c>
      <c r="D756" s="3" t="str">
        <f>VLOOKUP(C756,Regiones!B$4:C$27,2)</f>
        <v>Comahue</v>
      </c>
      <c r="E756" s="10"/>
      <c r="F756" s="10"/>
      <c r="G756" s="44"/>
      <c r="H756" s="10" t="s">
        <v>4</v>
      </c>
      <c r="I756" s="10" t="s">
        <v>203</v>
      </c>
      <c r="J756" s="10" t="s">
        <v>6</v>
      </c>
      <c r="K756" s="10"/>
      <c r="L756" s="11" t="s">
        <v>6</v>
      </c>
      <c r="M756" s="289">
        <v>10</v>
      </c>
      <c r="N756" s="281" t="str">
        <f t="shared" si="232"/>
        <v>F10</v>
      </c>
      <c r="O756" s="282" t="str">
        <f>VLOOKUP(N756,'Adicional - Op 1'!$A$3:$B$79,2)</f>
        <v>F</v>
      </c>
      <c r="P756" s="293" t="str">
        <f t="shared" si="233"/>
        <v>F</v>
      </c>
      <c r="Q756" s="294" t="str">
        <f t="shared" si="234"/>
        <v>F10</v>
      </c>
      <c r="R756" s="282" t="str">
        <f>IF(OR(Q756='Adicional - Op 2'!$A$6,Q756='Adicional - Op 2'!$A$7, Q756='Adicional - Op 2'!$A$8,Q756='Adicional - Op 2'!$A$9,Q756='Adicional - Op 2'!$A$10,Q756='Adicional - Op 2'!$A$11,Q756='Adicional - Op 2'!$A$12,Q756='Adicional - Op 2'!$A$13,Q756='Adicional - Op 2'!$A$14), "A", "")</f>
        <v/>
      </c>
      <c r="S756" s="282" t="str">
        <f>IF(OR(Q756='Adicional - Op 2'!$A$15,Q756='Adicional - Op 2'!$A$16,Q756='Adicional - Op 2'!$A$17,Q756='Adicional - Op 2'!$A$18,Q756='Adicional - Op 2'!$A$19,Q756='Adicional - Op 2'!$A$20,Q756='Adicional - Op 2'!$A$21,Q756='Adicional - Op 2'!$A$22,Q756='Adicional - Op 2'!$A$23,Q756='Adicional - Op 2'!$A$24,Q756='Adicional - Op 2'!$A$25,Q756='Adicional - Op 2'!$A$26,Q756='Adicional - Op 2'!$A$27,Q756='Adicional - Op 2'!$A$28,Q756='Adicional - Op 2'!$A$29,Q756='Adicional - Op 2'!$A$30),"B","")</f>
        <v/>
      </c>
      <c r="T756" s="282" t="str">
        <f>IF(OR(Q756='Adicional - Op 2'!$A$31,Q756='Adicional - Op 2'!$A$32,Q756='Adicional - Op 2'!$A$33,Q756='Adicional - Op 2'!$A$34),"C","")</f>
        <v/>
      </c>
      <c r="U756" s="282" t="str">
        <f>IF(OR(Q756='Adicional - Op 2'!$A$35,Q756='Adicional - Op 2'!$A$36,Q756='Adicional - Op 2'!$A$37),"D","")</f>
        <v/>
      </c>
      <c r="V756" s="282" t="str">
        <f>IF(OR(Q756='Adicional - Op 2'!$A$38,Q756='Adicional - Op 2'!$A$39,Q756='Adicional - Op 2'!$A$40,Q756='Adicional - Op 2'!$A$41,Q756='Adicional - Op 2'!$A$42,Q756='Adicional - Op 2'!$A$43),"E","")</f>
        <v/>
      </c>
      <c r="W756" s="282" t="str">
        <f>IF(OR(Q756='Adicional - Op 2'!$A$44,Q756='Adicional - Op 2'!$A$45),"F","")</f>
        <v>F</v>
      </c>
      <c r="X756" s="295" t="str">
        <f t="shared" si="235"/>
        <v>F</v>
      </c>
      <c r="Y756" s="296" t="str">
        <f>IF(P756=X756, "OK", MAL)</f>
        <v>OK</v>
      </c>
      <c r="Z756" s="74">
        <v>3112</v>
      </c>
      <c r="AA756" s="12">
        <v>2944</v>
      </c>
      <c r="AB756" s="12">
        <v>2379</v>
      </c>
      <c r="AC756" s="12">
        <v>1227</v>
      </c>
      <c r="AD756" s="12">
        <v>620</v>
      </c>
      <c r="AE756" s="13">
        <v>1591</v>
      </c>
      <c r="AF756" s="70" t="str">
        <f t="shared" si="236"/>
        <v>7</v>
      </c>
      <c r="AG756" s="61" t="str">
        <f t="shared" si="237"/>
        <v>7</v>
      </c>
      <c r="AH756" s="61" t="str">
        <f t="shared" si="238"/>
        <v>7</v>
      </c>
      <c r="AI756" s="61" t="str">
        <f t="shared" si="239"/>
        <v>7</v>
      </c>
      <c r="AJ756" s="61" t="str">
        <f t="shared" si="240"/>
        <v>7</v>
      </c>
      <c r="AK756" s="62" t="str">
        <f t="shared" si="241"/>
        <v>7</v>
      </c>
      <c r="AL756" s="77">
        <f t="shared" si="242"/>
        <v>0.62269590160997945</v>
      </c>
      <c r="AM756" s="78">
        <f t="shared" si="243"/>
        <v>2.0462142399741179</v>
      </c>
      <c r="AN756" s="78">
        <f t="shared" si="244"/>
        <v>6.4706982416065246</v>
      </c>
      <c r="AO756" s="78">
        <f t="shared" si="245"/>
        <v>7.0644492587689536</v>
      </c>
      <c r="AP756" s="79">
        <f t="shared" si="246"/>
        <v>-8.993554747482154</v>
      </c>
      <c r="AQ756" s="1" t="str">
        <f t="shared" si="247"/>
        <v>Comahue7</v>
      </c>
      <c r="AR756" s="1" t="str">
        <f t="shared" si="248"/>
        <v>Río Negro7</v>
      </c>
      <c r="AS756" s="1" t="str">
        <f t="shared" si="249"/>
        <v>Pequeñas</v>
      </c>
      <c r="AT756" s="1" t="str">
        <f t="shared" si="250"/>
        <v>Comahue</v>
      </c>
      <c r="AU756" s="1" t="str">
        <f t="shared" si="251"/>
        <v>Pequeñas</v>
      </c>
    </row>
    <row r="757" spans="1:47" x14ac:dyDescent="0.25">
      <c r="A757" s="60" t="s">
        <v>631</v>
      </c>
      <c r="B757" s="9" t="s">
        <v>610</v>
      </c>
      <c r="C757" s="9" t="s">
        <v>604</v>
      </c>
      <c r="D757" s="3" t="str">
        <f>VLOOKUP(C757,Regiones!B$4:C$27,2)</f>
        <v>Noreste</v>
      </c>
      <c r="E757" s="10"/>
      <c r="F757" s="10"/>
      <c r="G757" s="10"/>
      <c r="H757" s="10" t="s">
        <v>20</v>
      </c>
      <c r="I757" s="10"/>
      <c r="K757" s="10">
        <v>4</v>
      </c>
      <c r="L757" s="11" t="s">
        <v>3</v>
      </c>
      <c r="M757" s="289">
        <v>10</v>
      </c>
      <c r="N757" s="281" t="str">
        <f t="shared" si="232"/>
        <v>E10</v>
      </c>
      <c r="O757" s="282" t="str">
        <f>VLOOKUP(N757,'Adicional - Op 1'!$A$3:$B$79,2)</f>
        <v>E</v>
      </c>
      <c r="P757" s="293" t="str">
        <f t="shared" si="233"/>
        <v>E</v>
      </c>
      <c r="Q757" s="294" t="str">
        <f t="shared" si="234"/>
        <v>E10</v>
      </c>
      <c r="R757" s="282" t="str">
        <f>IF(OR(Q757='Adicional - Op 2'!$A$6,Q757='Adicional - Op 2'!$A$7, Q757='Adicional - Op 2'!$A$8,Q757='Adicional - Op 2'!$A$9,Q757='Adicional - Op 2'!$A$10,Q757='Adicional - Op 2'!$A$11,Q757='Adicional - Op 2'!$A$12,Q757='Adicional - Op 2'!$A$13,Q757='Adicional - Op 2'!$A$14), "A", "")</f>
        <v/>
      </c>
      <c r="S757" s="282" t="str">
        <f>IF(OR(Q757='Adicional - Op 2'!$A$15,Q757='Adicional - Op 2'!$A$16,Q757='Adicional - Op 2'!$A$17,Q757='Adicional - Op 2'!$A$18,Q757='Adicional - Op 2'!$A$19,Q757='Adicional - Op 2'!$A$20,Q757='Adicional - Op 2'!$A$21,Q757='Adicional - Op 2'!$A$22,Q757='Adicional - Op 2'!$A$23,Q757='Adicional - Op 2'!$A$24,Q757='Adicional - Op 2'!$A$25,Q757='Adicional - Op 2'!$A$26,Q757='Adicional - Op 2'!$A$27,Q757='Adicional - Op 2'!$A$28,Q757='Adicional - Op 2'!$A$29,Q757='Adicional - Op 2'!$A$30),"B","")</f>
        <v/>
      </c>
      <c r="T757" s="282" t="str">
        <f>IF(OR(Q757='Adicional - Op 2'!$A$31,Q757='Adicional - Op 2'!$A$32,Q757='Adicional - Op 2'!$A$33,Q757='Adicional - Op 2'!$A$34),"C","")</f>
        <v/>
      </c>
      <c r="U757" s="282" t="str">
        <f>IF(OR(Q757='Adicional - Op 2'!$A$35,Q757='Adicional - Op 2'!$A$36,Q757='Adicional - Op 2'!$A$37),"D","")</f>
        <v/>
      </c>
      <c r="V757" s="282" t="str">
        <f>IF(OR(Q757='Adicional - Op 2'!$A$38,Q757='Adicional - Op 2'!$A$39,Q757='Adicional - Op 2'!$A$40,Q757='Adicional - Op 2'!$A$41,Q757='Adicional - Op 2'!$A$42,Q757='Adicional - Op 2'!$A$43),"E","")</f>
        <v>E</v>
      </c>
      <c r="W757" s="282" t="str">
        <f>IF(OR(Q757='Adicional - Op 2'!$A$44,Q757='Adicional - Op 2'!$A$45),"F","")</f>
        <v/>
      </c>
      <c r="X757" s="295" t="str">
        <f t="shared" si="235"/>
        <v>E</v>
      </c>
      <c r="Y757" s="296" t="str">
        <f>IF(P757=X757, "OK", MAL)</f>
        <v>OK</v>
      </c>
      <c r="Z757" s="74">
        <v>3109</v>
      </c>
      <c r="AA757" s="12">
        <v>3152</v>
      </c>
      <c r="AB757" s="12">
        <v>1687</v>
      </c>
      <c r="AC757" s="12">
        <v>320</v>
      </c>
      <c r="AD757" s="12" t="s">
        <v>4</v>
      </c>
      <c r="AE757" s="13">
        <v>844</v>
      </c>
      <c r="AF757" s="70" t="str">
        <f t="shared" si="236"/>
        <v>7</v>
      </c>
      <c r="AG757" s="61" t="str">
        <f t="shared" si="237"/>
        <v>7</v>
      </c>
      <c r="AH757" s="61" t="str">
        <f t="shared" si="238"/>
        <v>7</v>
      </c>
      <c r="AI757" s="61" t="str">
        <f t="shared" si="239"/>
        <v>7</v>
      </c>
      <c r="AJ757" s="61" t="str">
        <f t="shared" si="240"/>
        <v/>
      </c>
      <c r="AK757" s="62" t="str">
        <f t="shared" si="241"/>
        <v>7</v>
      </c>
      <c r="AL757" s="77">
        <f t="shared" si="242"/>
        <v>-0.15352901358790258</v>
      </c>
      <c r="AM757" s="78">
        <f t="shared" si="243"/>
        <v>6.1219545336471812</v>
      </c>
      <c r="AN757" s="78">
        <f t="shared" si="244"/>
        <v>17.0490538808324</v>
      </c>
      <c r="AO757" s="78" t="str">
        <f t="shared" si="245"/>
        <v/>
      </c>
      <c r="AP757" s="79" t="str">
        <f t="shared" si="246"/>
        <v/>
      </c>
      <c r="AQ757" s="1" t="str">
        <f t="shared" si="247"/>
        <v>Noreste7</v>
      </c>
      <c r="AR757" s="1" t="str">
        <f t="shared" si="248"/>
        <v>Misiones7</v>
      </c>
      <c r="AS757" s="1" t="str">
        <f t="shared" si="249"/>
        <v>Pequeñas</v>
      </c>
      <c r="AT757" s="1" t="str">
        <f t="shared" si="250"/>
        <v>Resto Extra Pampeana</v>
      </c>
      <c r="AU757" s="1" t="str">
        <f t="shared" si="251"/>
        <v>Pequeñas</v>
      </c>
    </row>
    <row r="758" spans="1:47" x14ac:dyDescent="0.25">
      <c r="A758" s="21" t="s">
        <v>1404</v>
      </c>
      <c r="B758" s="18" t="s">
        <v>287</v>
      </c>
      <c r="C758" s="18" t="s">
        <v>276</v>
      </c>
      <c r="D758" s="3" t="str">
        <f>VLOOKUP(C758,Regiones!B$4:C$27,2)</f>
        <v>Centro</v>
      </c>
      <c r="E758" s="19"/>
      <c r="F758" s="19"/>
      <c r="G758" s="19"/>
      <c r="H758" s="19" t="s">
        <v>4</v>
      </c>
      <c r="I758" s="19" t="s">
        <v>203</v>
      </c>
      <c r="J758" s="19" t="s">
        <v>21</v>
      </c>
      <c r="K758" s="19"/>
      <c r="L758" s="52" t="s">
        <v>21</v>
      </c>
      <c r="M758" s="289">
        <v>10</v>
      </c>
      <c r="N758" s="281" t="str">
        <f t="shared" si="232"/>
        <v>C10</v>
      </c>
      <c r="O758" s="282" t="str">
        <f>VLOOKUP(N758,'Adicional - Op 1'!$A$3:$B$79,2)</f>
        <v>C</v>
      </c>
      <c r="P758" s="293" t="str">
        <f t="shared" si="233"/>
        <v>C</v>
      </c>
      <c r="Q758" s="294" t="str">
        <f t="shared" si="234"/>
        <v>C10</v>
      </c>
      <c r="R758" s="282" t="str">
        <f>IF(OR(Q758='Adicional - Op 2'!$A$6,Q758='Adicional - Op 2'!$A$7, Q758='Adicional - Op 2'!$A$8,Q758='Adicional - Op 2'!$A$9,Q758='Adicional - Op 2'!$A$10,Q758='Adicional - Op 2'!$A$11,Q758='Adicional - Op 2'!$A$12,Q758='Adicional - Op 2'!$A$13,Q758='Adicional - Op 2'!$A$14), "A", "")</f>
        <v/>
      </c>
      <c r="S758" s="282" t="str">
        <f>IF(OR(Q758='Adicional - Op 2'!$A$15,Q758='Adicional - Op 2'!$A$16,Q758='Adicional - Op 2'!$A$17,Q758='Adicional - Op 2'!$A$18,Q758='Adicional - Op 2'!$A$19,Q758='Adicional - Op 2'!$A$20,Q758='Adicional - Op 2'!$A$21,Q758='Adicional - Op 2'!$A$22,Q758='Adicional - Op 2'!$A$23,Q758='Adicional - Op 2'!$A$24,Q758='Adicional - Op 2'!$A$25,Q758='Adicional - Op 2'!$A$26,Q758='Adicional - Op 2'!$A$27,Q758='Adicional - Op 2'!$A$28,Q758='Adicional - Op 2'!$A$29,Q758='Adicional - Op 2'!$A$30),"B","")</f>
        <v/>
      </c>
      <c r="T758" s="282" t="str">
        <f>IF(OR(Q758='Adicional - Op 2'!$A$31,Q758='Adicional - Op 2'!$A$32,Q758='Adicional - Op 2'!$A$33,Q758='Adicional - Op 2'!$A$34),"C","")</f>
        <v>C</v>
      </c>
      <c r="U758" s="282" t="str">
        <f>IF(OR(Q758='Adicional - Op 2'!$A$35,Q758='Adicional - Op 2'!$A$36,Q758='Adicional - Op 2'!$A$37),"D","")</f>
        <v/>
      </c>
      <c r="V758" s="282" t="str">
        <f>IF(OR(Q758='Adicional - Op 2'!$A$38,Q758='Adicional - Op 2'!$A$39,Q758='Adicional - Op 2'!$A$40,Q758='Adicional - Op 2'!$A$41,Q758='Adicional - Op 2'!$A$42,Q758='Adicional - Op 2'!$A$43),"E","")</f>
        <v/>
      </c>
      <c r="W758" s="282" t="str">
        <f>IF(OR(Q758='Adicional - Op 2'!$A$44,Q758='Adicional - Op 2'!$A$45),"F","")</f>
        <v/>
      </c>
      <c r="X758" s="295" t="str">
        <f t="shared" si="235"/>
        <v>C</v>
      </c>
      <c r="Y758" s="296" t="str">
        <f>IF(P758=X758, "OK", MAL)</f>
        <v>OK</v>
      </c>
      <c r="Z758" s="73">
        <v>3093</v>
      </c>
      <c r="AA758" s="17">
        <v>2696</v>
      </c>
      <c r="AB758" s="17">
        <v>2469</v>
      </c>
      <c r="AC758" s="17">
        <v>1999</v>
      </c>
      <c r="AD758" s="17">
        <v>1836</v>
      </c>
      <c r="AE758" s="20">
        <v>1801</v>
      </c>
      <c r="AF758" s="70" t="str">
        <f t="shared" si="236"/>
        <v>7</v>
      </c>
      <c r="AG758" s="61" t="str">
        <f t="shared" si="237"/>
        <v>7</v>
      </c>
      <c r="AH758" s="61" t="str">
        <f t="shared" si="238"/>
        <v>7</v>
      </c>
      <c r="AI758" s="61" t="str">
        <f t="shared" si="239"/>
        <v>7</v>
      </c>
      <c r="AJ758" s="61" t="str">
        <f t="shared" si="240"/>
        <v>7</v>
      </c>
      <c r="AK758" s="62" t="str">
        <f t="shared" si="241"/>
        <v>7</v>
      </c>
      <c r="AL758" s="77">
        <f t="shared" si="242"/>
        <v>1.5484693604301467</v>
      </c>
      <c r="AM758" s="78">
        <f t="shared" si="243"/>
        <v>0.83958842485583662</v>
      </c>
      <c r="AN758" s="78">
        <f t="shared" si="244"/>
        <v>2.0198070252383049</v>
      </c>
      <c r="AO758" s="78">
        <f t="shared" si="245"/>
        <v>0.85420532289457884</v>
      </c>
      <c r="AP758" s="79">
        <f t="shared" si="246"/>
        <v>0.19265760679388039</v>
      </c>
      <c r="AQ758" s="1" t="str">
        <f t="shared" si="247"/>
        <v>Centro7</v>
      </c>
      <c r="AR758" s="1" t="str">
        <f t="shared" si="248"/>
        <v>Córdoba7</v>
      </c>
      <c r="AS758" s="1" t="str">
        <f t="shared" si="249"/>
        <v>Pequeñas</v>
      </c>
      <c r="AT758" s="1" t="str">
        <f t="shared" si="250"/>
        <v>Resto Extra Pampeana</v>
      </c>
      <c r="AU758" s="1" t="str">
        <f t="shared" si="251"/>
        <v>Pequeñas</v>
      </c>
    </row>
    <row r="759" spans="1:47" x14ac:dyDescent="0.25">
      <c r="A759" s="60" t="s">
        <v>850</v>
      </c>
      <c r="B759" s="9" t="s">
        <v>777</v>
      </c>
      <c r="C759" s="9" t="s">
        <v>767</v>
      </c>
      <c r="D759" s="3" t="str">
        <f>VLOOKUP(C759,Regiones!B$4:C$27,2)</f>
        <v>Pampeana</v>
      </c>
      <c r="E759" s="10"/>
      <c r="F759" s="10"/>
      <c r="G759" s="10"/>
      <c r="H759" s="10" t="s">
        <v>4</v>
      </c>
      <c r="I759" s="10" t="s">
        <v>203</v>
      </c>
      <c r="J759" s="10" t="s">
        <v>6</v>
      </c>
      <c r="K759" s="10"/>
      <c r="L759" s="11" t="s">
        <v>6</v>
      </c>
      <c r="M759" s="289">
        <v>10</v>
      </c>
      <c r="N759" s="281" t="str">
        <f t="shared" si="232"/>
        <v>F10</v>
      </c>
      <c r="O759" s="282" t="str">
        <f>VLOOKUP(N759,'Adicional - Op 1'!$A$3:$B$79,2)</f>
        <v>F</v>
      </c>
      <c r="P759" s="293" t="str">
        <f t="shared" si="233"/>
        <v>F</v>
      </c>
      <c r="Q759" s="294" t="str">
        <f t="shared" si="234"/>
        <v>F10</v>
      </c>
      <c r="R759" s="282" t="str">
        <f>IF(OR(Q759='Adicional - Op 2'!$A$6,Q759='Adicional - Op 2'!$A$7, Q759='Adicional - Op 2'!$A$8,Q759='Adicional - Op 2'!$A$9,Q759='Adicional - Op 2'!$A$10,Q759='Adicional - Op 2'!$A$11,Q759='Adicional - Op 2'!$A$12,Q759='Adicional - Op 2'!$A$13,Q759='Adicional - Op 2'!$A$14), "A", "")</f>
        <v/>
      </c>
      <c r="S759" s="282" t="str">
        <f>IF(OR(Q759='Adicional - Op 2'!$A$15,Q759='Adicional - Op 2'!$A$16,Q759='Adicional - Op 2'!$A$17,Q759='Adicional - Op 2'!$A$18,Q759='Adicional - Op 2'!$A$19,Q759='Adicional - Op 2'!$A$20,Q759='Adicional - Op 2'!$A$21,Q759='Adicional - Op 2'!$A$22,Q759='Adicional - Op 2'!$A$23,Q759='Adicional - Op 2'!$A$24,Q759='Adicional - Op 2'!$A$25,Q759='Adicional - Op 2'!$A$26,Q759='Adicional - Op 2'!$A$27,Q759='Adicional - Op 2'!$A$28,Q759='Adicional - Op 2'!$A$29,Q759='Adicional - Op 2'!$A$30),"B","")</f>
        <v/>
      </c>
      <c r="T759" s="282" t="str">
        <f>IF(OR(Q759='Adicional - Op 2'!$A$31,Q759='Adicional - Op 2'!$A$32,Q759='Adicional - Op 2'!$A$33,Q759='Adicional - Op 2'!$A$34),"C","")</f>
        <v/>
      </c>
      <c r="U759" s="282" t="str">
        <f>IF(OR(Q759='Adicional - Op 2'!$A$35,Q759='Adicional - Op 2'!$A$36,Q759='Adicional - Op 2'!$A$37),"D","")</f>
        <v/>
      </c>
      <c r="V759" s="282" t="str">
        <f>IF(OR(Q759='Adicional - Op 2'!$A$38,Q759='Adicional - Op 2'!$A$39,Q759='Adicional - Op 2'!$A$40,Q759='Adicional - Op 2'!$A$41,Q759='Adicional - Op 2'!$A$42,Q759='Adicional - Op 2'!$A$43),"E","")</f>
        <v/>
      </c>
      <c r="W759" s="282" t="str">
        <f>IF(OR(Q759='Adicional - Op 2'!$A$44,Q759='Adicional - Op 2'!$A$45),"F","")</f>
        <v>F</v>
      </c>
      <c r="X759" s="295" t="str">
        <f t="shared" si="235"/>
        <v>F</v>
      </c>
      <c r="Y759" s="296" t="str">
        <f>IF(P759=X759, "OK", MAL)</f>
        <v>OK</v>
      </c>
      <c r="Z759" s="74">
        <v>3089</v>
      </c>
      <c r="AA759" s="12">
        <v>2792</v>
      </c>
      <c r="AB759" s="12">
        <v>2653</v>
      </c>
      <c r="AC759" s="12">
        <v>2399</v>
      </c>
      <c r="AD759" s="12">
        <v>1716</v>
      </c>
      <c r="AE759" s="13">
        <v>1634</v>
      </c>
      <c r="AF759" s="70" t="str">
        <f t="shared" si="236"/>
        <v>7</v>
      </c>
      <c r="AG759" s="61" t="str">
        <f t="shared" si="237"/>
        <v>7</v>
      </c>
      <c r="AH759" s="61" t="str">
        <f t="shared" si="238"/>
        <v>7</v>
      </c>
      <c r="AI759" s="61" t="str">
        <f t="shared" si="239"/>
        <v>7</v>
      </c>
      <c r="AJ759" s="61" t="str">
        <f t="shared" si="240"/>
        <v>7</v>
      </c>
      <c r="AK759" s="62" t="str">
        <f t="shared" si="241"/>
        <v>7</v>
      </c>
      <c r="AL759" s="77">
        <f t="shared" si="242"/>
        <v>1.1371691679780476</v>
      </c>
      <c r="AM759" s="78">
        <f t="shared" si="243"/>
        <v>0.48660891421721442</v>
      </c>
      <c r="AN759" s="78">
        <f t="shared" si="244"/>
        <v>0.95757741049034584</v>
      </c>
      <c r="AO759" s="78">
        <f t="shared" si="245"/>
        <v>3.4073232740808499</v>
      </c>
      <c r="AP759" s="79">
        <f t="shared" si="246"/>
        <v>0.49085079113467633</v>
      </c>
      <c r="AQ759" s="1" t="str">
        <f t="shared" si="247"/>
        <v>Pampeana7</v>
      </c>
      <c r="AR759" s="1" t="str">
        <f t="shared" si="248"/>
        <v>Santa Fe7</v>
      </c>
      <c r="AS759" s="1" t="str">
        <f t="shared" si="249"/>
        <v>Pequeñas</v>
      </c>
      <c r="AT759" s="1" t="str">
        <f t="shared" si="250"/>
        <v>Pampeana</v>
      </c>
      <c r="AU759" s="1" t="str">
        <f t="shared" si="251"/>
        <v>Pequeñas</v>
      </c>
    </row>
    <row r="760" spans="1:47" x14ac:dyDescent="0.25">
      <c r="A760" s="5" t="s">
        <v>170</v>
      </c>
      <c r="B760" s="6" t="s">
        <v>52</v>
      </c>
      <c r="C760" s="6" t="s">
        <v>36</v>
      </c>
      <c r="D760" s="3" t="str">
        <f>VLOOKUP(C760,Regiones!B$4:C$27,2)</f>
        <v>Pampeana</v>
      </c>
      <c r="E760" s="16"/>
      <c r="F760" s="16"/>
      <c r="G760" s="16"/>
      <c r="H760" s="16"/>
      <c r="I760" s="16" t="s">
        <v>203</v>
      </c>
      <c r="J760" s="16" t="s">
        <v>6</v>
      </c>
      <c r="K760" s="16"/>
      <c r="L760" s="4" t="s">
        <v>6</v>
      </c>
      <c r="M760" s="289">
        <v>10</v>
      </c>
      <c r="N760" s="281" t="str">
        <f t="shared" si="232"/>
        <v>F10</v>
      </c>
      <c r="O760" s="282" t="str">
        <f>VLOOKUP(N760,'Adicional - Op 1'!$A$3:$B$79,2)</f>
        <v>F</v>
      </c>
      <c r="P760" s="293" t="str">
        <f t="shared" si="233"/>
        <v>F</v>
      </c>
      <c r="Q760" s="294" t="str">
        <f t="shared" si="234"/>
        <v>F10</v>
      </c>
      <c r="R760" s="282" t="str">
        <f>IF(OR(Q760='Adicional - Op 2'!$A$6,Q760='Adicional - Op 2'!$A$7, Q760='Adicional - Op 2'!$A$8,Q760='Adicional - Op 2'!$A$9,Q760='Adicional - Op 2'!$A$10,Q760='Adicional - Op 2'!$A$11,Q760='Adicional - Op 2'!$A$12,Q760='Adicional - Op 2'!$A$13,Q760='Adicional - Op 2'!$A$14), "A", "")</f>
        <v/>
      </c>
      <c r="S760" s="282" t="str">
        <f>IF(OR(Q760='Adicional - Op 2'!$A$15,Q760='Adicional - Op 2'!$A$16,Q760='Adicional - Op 2'!$A$17,Q760='Adicional - Op 2'!$A$18,Q760='Adicional - Op 2'!$A$19,Q760='Adicional - Op 2'!$A$20,Q760='Adicional - Op 2'!$A$21,Q760='Adicional - Op 2'!$A$22,Q760='Adicional - Op 2'!$A$23,Q760='Adicional - Op 2'!$A$24,Q760='Adicional - Op 2'!$A$25,Q760='Adicional - Op 2'!$A$26,Q760='Adicional - Op 2'!$A$27,Q760='Adicional - Op 2'!$A$28,Q760='Adicional - Op 2'!$A$29,Q760='Adicional - Op 2'!$A$30),"B","")</f>
        <v/>
      </c>
      <c r="T760" s="282" t="str">
        <f>IF(OR(Q760='Adicional - Op 2'!$A$31,Q760='Adicional - Op 2'!$A$32,Q760='Adicional - Op 2'!$A$33,Q760='Adicional - Op 2'!$A$34),"C","")</f>
        <v/>
      </c>
      <c r="U760" s="282" t="str">
        <f>IF(OR(Q760='Adicional - Op 2'!$A$35,Q760='Adicional - Op 2'!$A$36,Q760='Adicional - Op 2'!$A$37),"D","")</f>
        <v/>
      </c>
      <c r="V760" s="282" t="str">
        <f>IF(OR(Q760='Adicional - Op 2'!$A$38,Q760='Adicional - Op 2'!$A$39,Q760='Adicional - Op 2'!$A$40,Q760='Adicional - Op 2'!$A$41,Q760='Adicional - Op 2'!$A$42,Q760='Adicional - Op 2'!$A$43),"E","")</f>
        <v/>
      </c>
      <c r="W760" s="282" t="str">
        <f>IF(OR(Q760='Adicional - Op 2'!$A$44,Q760='Adicional - Op 2'!$A$45),"F","")</f>
        <v>F</v>
      </c>
      <c r="X760" s="295" t="str">
        <f t="shared" si="235"/>
        <v>F</v>
      </c>
      <c r="Y760" s="296" t="str">
        <f>IF(P760=X760, "OK", MAL)</f>
        <v>OK</v>
      </c>
      <c r="Z760" s="73">
        <v>3083</v>
      </c>
      <c r="AA760" s="17">
        <v>3332</v>
      </c>
      <c r="AB760" s="17">
        <v>3032</v>
      </c>
      <c r="AC760" s="17">
        <v>2368</v>
      </c>
      <c r="AD760" s="17">
        <v>2421</v>
      </c>
      <c r="AE760" s="20">
        <v>1659</v>
      </c>
      <c r="AF760" s="70" t="str">
        <f t="shared" si="236"/>
        <v>7</v>
      </c>
      <c r="AG760" s="61" t="str">
        <f t="shared" si="237"/>
        <v>7</v>
      </c>
      <c r="AH760" s="61" t="str">
        <f t="shared" si="238"/>
        <v>7</v>
      </c>
      <c r="AI760" s="61" t="str">
        <f t="shared" si="239"/>
        <v>7</v>
      </c>
      <c r="AJ760" s="61" t="str">
        <f t="shared" si="240"/>
        <v>7</v>
      </c>
      <c r="AK760" s="62" t="str">
        <f t="shared" si="241"/>
        <v>7</v>
      </c>
      <c r="AL760" s="77">
        <f t="shared" si="242"/>
        <v>-0.86502414642594017</v>
      </c>
      <c r="AM760" s="78">
        <f t="shared" si="243"/>
        <v>0.90089944595052807</v>
      </c>
      <c r="AN760" s="78">
        <f t="shared" si="244"/>
        <v>2.3682980445940096</v>
      </c>
      <c r="AO760" s="78">
        <f t="shared" si="245"/>
        <v>-0.22110481174655336</v>
      </c>
      <c r="AP760" s="79">
        <f t="shared" si="246"/>
        <v>3.8519941822336077</v>
      </c>
      <c r="AQ760" s="1" t="str">
        <f t="shared" si="247"/>
        <v>Pampeana7</v>
      </c>
      <c r="AR760" s="1" t="str">
        <f t="shared" si="248"/>
        <v>Buenos Aires7</v>
      </c>
      <c r="AS760" s="1" t="str">
        <f t="shared" si="249"/>
        <v>Pequeñas</v>
      </c>
      <c r="AT760" s="1" t="str">
        <f t="shared" si="250"/>
        <v>Pampeana</v>
      </c>
      <c r="AU760" s="1" t="str">
        <f t="shared" si="251"/>
        <v>Pequeñas</v>
      </c>
    </row>
    <row r="761" spans="1:47" x14ac:dyDescent="0.25">
      <c r="A761" s="60" t="s">
        <v>1367</v>
      </c>
      <c r="B761" s="9" t="s">
        <v>522</v>
      </c>
      <c r="C761" s="9" t="s">
        <v>506</v>
      </c>
      <c r="D761" s="3" t="str">
        <f>VLOOKUP(C761,Regiones!B$4:C$27,2)</f>
        <v>Noroeste</v>
      </c>
      <c r="E761" s="10"/>
      <c r="F761" s="10"/>
      <c r="G761" s="10"/>
      <c r="H761" s="10" t="s">
        <v>20</v>
      </c>
      <c r="I761" s="10" t="s">
        <v>203</v>
      </c>
      <c r="K761" s="10" t="s">
        <v>4</v>
      </c>
      <c r="L761" s="11" t="s">
        <v>6</v>
      </c>
      <c r="M761" s="289">
        <v>10</v>
      </c>
      <c r="N761" s="281" t="str">
        <f t="shared" si="232"/>
        <v>F10</v>
      </c>
      <c r="O761" s="282" t="str">
        <f>VLOOKUP(N761,'Adicional - Op 1'!$A$3:$B$79,2)</f>
        <v>F</v>
      </c>
      <c r="P761" s="293" t="str">
        <f t="shared" si="233"/>
        <v>F</v>
      </c>
      <c r="Q761" s="294" t="str">
        <f t="shared" si="234"/>
        <v>F10</v>
      </c>
      <c r="R761" s="282" t="str">
        <f>IF(OR(Q761='Adicional - Op 2'!$A$6,Q761='Adicional - Op 2'!$A$7, Q761='Adicional - Op 2'!$A$8,Q761='Adicional - Op 2'!$A$9,Q761='Adicional - Op 2'!$A$10,Q761='Adicional - Op 2'!$A$11,Q761='Adicional - Op 2'!$A$12,Q761='Adicional - Op 2'!$A$13,Q761='Adicional - Op 2'!$A$14), "A", "")</f>
        <v/>
      </c>
      <c r="S761" s="282" t="str">
        <f>IF(OR(Q761='Adicional - Op 2'!$A$15,Q761='Adicional - Op 2'!$A$16,Q761='Adicional - Op 2'!$A$17,Q761='Adicional - Op 2'!$A$18,Q761='Adicional - Op 2'!$A$19,Q761='Adicional - Op 2'!$A$20,Q761='Adicional - Op 2'!$A$21,Q761='Adicional - Op 2'!$A$22,Q761='Adicional - Op 2'!$A$23,Q761='Adicional - Op 2'!$A$24,Q761='Adicional - Op 2'!$A$25,Q761='Adicional - Op 2'!$A$26,Q761='Adicional - Op 2'!$A$27,Q761='Adicional - Op 2'!$A$28,Q761='Adicional - Op 2'!$A$29,Q761='Adicional - Op 2'!$A$30),"B","")</f>
        <v/>
      </c>
      <c r="T761" s="282" t="str">
        <f>IF(OR(Q761='Adicional - Op 2'!$A$31,Q761='Adicional - Op 2'!$A$32,Q761='Adicional - Op 2'!$A$33,Q761='Adicional - Op 2'!$A$34),"C","")</f>
        <v/>
      </c>
      <c r="U761" s="282" t="str">
        <f>IF(OR(Q761='Adicional - Op 2'!$A$35,Q761='Adicional - Op 2'!$A$36,Q761='Adicional - Op 2'!$A$37),"D","")</f>
        <v/>
      </c>
      <c r="V761" s="282" t="str">
        <f>IF(OR(Q761='Adicional - Op 2'!$A$38,Q761='Adicional - Op 2'!$A$39,Q761='Adicional - Op 2'!$A$40,Q761='Adicional - Op 2'!$A$41,Q761='Adicional - Op 2'!$A$42,Q761='Adicional - Op 2'!$A$43),"E","")</f>
        <v/>
      </c>
      <c r="W761" s="282" t="str">
        <f>IF(OR(Q761='Adicional - Op 2'!$A$44,Q761='Adicional - Op 2'!$A$45),"F","")</f>
        <v>F</v>
      </c>
      <c r="X761" s="295" t="str">
        <f t="shared" si="235"/>
        <v>F</v>
      </c>
      <c r="Y761" s="296" t="str">
        <f>IF(P761=X761, "OK", MAL)</f>
        <v>OK</v>
      </c>
      <c r="Z761" s="74">
        <v>3065</v>
      </c>
      <c r="AA761" s="12">
        <v>2389</v>
      </c>
      <c r="AB761" s="12">
        <v>1433</v>
      </c>
      <c r="AC761" s="12">
        <v>1234</v>
      </c>
      <c r="AD761" s="12">
        <v>1611</v>
      </c>
      <c r="AE761" s="13">
        <v>853</v>
      </c>
      <c r="AF761" s="70" t="str">
        <f t="shared" si="236"/>
        <v>7</v>
      </c>
      <c r="AG761" s="61" t="str">
        <f t="shared" si="237"/>
        <v>7</v>
      </c>
      <c r="AH761" s="61" t="str">
        <f t="shared" si="238"/>
        <v>7</v>
      </c>
      <c r="AI761" s="61" t="str">
        <f t="shared" si="239"/>
        <v>7</v>
      </c>
      <c r="AJ761" s="61" t="str">
        <f t="shared" si="240"/>
        <v>7</v>
      </c>
      <c r="AK761" s="62" t="str">
        <f t="shared" si="241"/>
        <v>7</v>
      </c>
      <c r="AL761" s="77">
        <f t="shared" si="242"/>
        <v>2.8263715563632568</v>
      </c>
      <c r="AM761" s="78">
        <f t="shared" si="243"/>
        <v>4.9783653665746126</v>
      </c>
      <c r="AN761" s="78">
        <f t="shared" si="244"/>
        <v>1.4258770551588933</v>
      </c>
      <c r="AO761" s="78">
        <f t="shared" si="245"/>
        <v>-2.6307192571896389</v>
      </c>
      <c r="AP761" s="79">
        <f t="shared" si="246"/>
        <v>6.5650151263695351</v>
      </c>
      <c r="AQ761" s="1" t="str">
        <f t="shared" si="247"/>
        <v>Noroeste7</v>
      </c>
      <c r="AR761" s="1" t="str">
        <f t="shared" si="248"/>
        <v>Tucumán7</v>
      </c>
      <c r="AS761" s="1" t="str">
        <f t="shared" si="249"/>
        <v>Pequeñas</v>
      </c>
      <c r="AT761" s="1" t="str">
        <f t="shared" si="250"/>
        <v>Resto Extra Pampeana</v>
      </c>
      <c r="AU761" s="1" t="str">
        <f t="shared" si="251"/>
        <v>Pequeñas</v>
      </c>
    </row>
    <row r="762" spans="1:47" x14ac:dyDescent="0.25">
      <c r="A762" s="60" t="s">
        <v>1373</v>
      </c>
      <c r="B762" s="9" t="s">
        <v>525</v>
      </c>
      <c r="C762" s="9" t="s">
        <v>506</v>
      </c>
      <c r="D762" s="3" t="str">
        <f>VLOOKUP(C762,Regiones!B$4:C$27,2)</f>
        <v>Noroeste</v>
      </c>
      <c r="E762" s="10"/>
      <c r="F762" s="10"/>
      <c r="G762" s="10"/>
      <c r="H762" s="10" t="s">
        <v>20</v>
      </c>
      <c r="I762" s="10" t="s">
        <v>203</v>
      </c>
      <c r="K762" s="10" t="s">
        <v>4</v>
      </c>
      <c r="L762" s="11" t="s">
        <v>21</v>
      </c>
      <c r="M762" s="289">
        <v>10</v>
      </c>
      <c r="N762" s="281" t="str">
        <f t="shared" si="232"/>
        <v>C10</v>
      </c>
      <c r="O762" s="282" t="str">
        <f>VLOOKUP(N762,'Adicional - Op 1'!$A$3:$B$79,2)</f>
        <v>C</v>
      </c>
      <c r="P762" s="293" t="str">
        <f t="shared" si="233"/>
        <v>C</v>
      </c>
      <c r="Q762" s="294" t="str">
        <f t="shared" si="234"/>
        <v>C10</v>
      </c>
      <c r="R762" s="282" t="str">
        <f>IF(OR(Q762='Adicional - Op 2'!$A$6,Q762='Adicional - Op 2'!$A$7, Q762='Adicional - Op 2'!$A$8,Q762='Adicional - Op 2'!$A$9,Q762='Adicional - Op 2'!$A$10,Q762='Adicional - Op 2'!$A$11,Q762='Adicional - Op 2'!$A$12,Q762='Adicional - Op 2'!$A$13,Q762='Adicional - Op 2'!$A$14), "A", "")</f>
        <v/>
      </c>
      <c r="S762" s="282" t="str">
        <f>IF(OR(Q762='Adicional - Op 2'!$A$15,Q762='Adicional - Op 2'!$A$16,Q762='Adicional - Op 2'!$A$17,Q762='Adicional - Op 2'!$A$18,Q762='Adicional - Op 2'!$A$19,Q762='Adicional - Op 2'!$A$20,Q762='Adicional - Op 2'!$A$21,Q762='Adicional - Op 2'!$A$22,Q762='Adicional - Op 2'!$A$23,Q762='Adicional - Op 2'!$A$24,Q762='Adicional - Op 2'!$A$25,Q762='Adicional - Op 2'!$A$26,Q762='Adicional - Op 2'!$A$27,Q762='Adicional - Op 2'!$A$28,Q762='Adicional - Op 2'!$A$29,Q762='Adicional - Op 2'!$A$30),"B","")</f>
        <v/>
      </c>
      <c r="T762" s="282" t="str">
        <f>IF(OR(Q762='Adicional - Op 2'!$A$31,Q762='Adicional - Op 2'!$A$32,Q762='Adicional - Op 2'!$A$33,Q762='Adicional - Op 2'!$A$34),"C","")</f>
        <v>C</v>
      </c>
      <c r="U762" s="282" t="str">
        <f>IF(OR(Q762='Adicional - Op 2'!$A$35,Q762='Adicional - Op 2'!$A$36,Q762='Adicional - Op 2'!$A$37),"D","")</f>
        <v/>
      </c>
      <c r="V762" s="282" t="str">
        <f>IF(OR(Q762='Adicional - Op 2'!$A$38,Q762='Adicional - Op 2'!$A$39,Q762='Adicional - Op 2'!$A$40,Q762='Adicional - Op 2'!$A$41,Q762='Adicional - Op 2'!$A$42,Q762='Adicional - Op 2'!$A$43),"E","")</f>
        <v/>
      </c>
      <c r="W762" s="282" t="str">
        <f>IF(OR(Q762='Adicional - Op 2'!$A$44,Q762='Adicional - Op 2'!$A$45),"F","")</f>
        <v/>
      </c>
      <c r="X762" s="295" t="str">
        <f t="shared" si="235"/>
        <v>C</v>
      </c>
      <c r="Y762" s="296" t="str">
        <f>IF(P762=X762, "OK", MAL)</f>
        <v>OK</v>
      </c>
      <c r="Z762" s="74">
        <v>3059</v>
      </c>
      <c r="AA762" s="12">
        <v>2353</v>
      </c>
      <c r="AB762" s="12">
        <v>1807</v>
      </c>
      <c r="AC762" s="12">
        <v>1155</v>
      </c>
      <c r="AD762" s="12">
        <v>701</v>
      </c>
      <c r="AE762" s="13">
        <v>740</v>
      </c>
      <c r="AF762" s="70" t="str">
        <f t="shared" si="236"/>
        <v>7</v>
      </c>
      <c r="AG762" s="61" t="str">
        <f t="shared" si="237"/>
        <v>7</v>
      </c>
      <c r="AH762" s="61" t="str">
        <f t="shared" si="238"/>
        <v>7</v>
      </c>
      <c r="AI762" s="61" t="str">
        <f t="shared" si="239"/>
        <v>7</v>
      </c>
      <c r="AJ762" s="61" t="str">
        <f t="shared" si="240"/>
        <v>7</v>
      </c>
      <c r="AK762" s="62" t="str">
        <f t="shared" si="241"/>
        <v>7</v>
      </c>
      <c r="AL762" s="77">
        <f t="shared" si="242"/>
        <v>2.9785872516345702</v>
      </c>
      <c r="AM762" s="78">
        <f t="shared" si="243"/>
        <v>2.5414840013380489</v>
      </c>
      <c r="AN762" s="78">
        <f t="shared" si="244"/>
        <v>4.3294298764728198</v>
      </c>
      <c r="AO762" s="78">
        <f t="shared" si="245"/>
        <v>5.1202527974970042</v>
      </c>
      <c r="AP762" s="79">
        <f t="shared" si="246"/>
        <v>-0.53995993898199202</v>
      </c>
      <c r="AQ762" s="1" t="str">
        <f t="shared" si="247"/>
        <v>Noroeste7</v>
      </c>
      <c r="AR762" s="1" t="str">
        <f t="shared" si="248"/>
        <v>Tucumán7</v>
      </c>
      <c r="AS762" s="1" t="str">
        <f t="shared" si="249"/>
        <v>Pequeñas</v>
      </c>
      <c r="AT762" s="1" t="str">
        <f t="shared" si="250"/>
        <v>Resto Extra Pampeana</v>
      </c>
      <c r="AU762" s="1" t="str">
        <f t="shared" si="251"/>
        <v>Pequeñas</v>
      </c>
    </row>
    <row r="763" spans="1:47" x14ac:dyDescent="0.25">
      <c r="A763" s="60" t="s">
        <v>682</v>
      </c>
      <c r="B763" s="9" t="s">
        <v>313</v>
      </c>
      <c r="C763" s="9" t="s">
        <v>662</v>
      </c>
      <c r="D763" s="3" t="str">
        <f>VLOOKUP(C763,Regiones!B$4:C$27,2)</f>
        <v>Comahue</v>
      </c>
      <c r="E763" s="10"/>
      <c r="F763" s="10"/>
      <c r="G763" s="44"/>
      <c r="H763" s="10" t="s">
        <v>20</v>
      </c>
      <c r="I763" s="10" t="s">
        <v>203</v>
      </c>
      <c r="K763" s="10" t="s">
        <v>4</v>
      </c>
      <c r="L763" s="11" t="s">
        <v>6</v>
      </c>
      <c r="M763" s="289">
        <v>10</v>
      </c>
      <c r="N763" s="281" t="str">
        <f t="shared" si="232"/>
        <v>F10</v>
      </c>
      <c r="O763" s="282" t="str">
        <f>VLOOKUP(N763,'Adicional - Op 1'!$A$3:$B$79,2)</f>
        <v>F</v>
      </c>
      <c r="P763" s="293" t="str">
        <f t="shared" si="233"/>
        <v>F</v>
      </c>
      <c r="Q763" s="294" t="str">
        <f t="shared" si="234"/>
        <v>F10</v>
      </c>
      <c r="R763" s="282" t="str">
        <f>IF(OR(Q763='Adicional - Op 2'!$A$6,Q763='Adicional - Op 2'!$A$7, Q763='Adicional - Op 2'!$A$8,Q763='Adicional - Op 2'!$A$9,Q763='Adicional - Op 2'!$A$10,Q763='Adicional - Op 2'!$A$11,Q763='Adicional - Op 2'!$A$12,Q763='Adicional - Op 2'!$A$13,Q763='Adicional - Op 2'!$A$14), "A", "")</f>
        <v/>
      </c>
      <c r="S763" s="282" t="str">
        <f>IF(OR(Q763='Adicional - Op 2'!$A$15,Q763='Adicional - Op 2'!$A$16,Q763='Adicional - Op 2'!$A$17,Q763='Adicional - Op 2'!$A$18,Q763='Adicional - Op 2'!$A$19,Q763='Adicional - Op 2'!$A$20,Q763='Adicional - Op 2'!$A$21,Q763='Adicional - Op 2'!$A$22,Q763='Adicional - Op 2'!$A$23,Q763='Adicional - Op 2'!$A$24,Q763='Adicional - Op 2'!$A$25,Q763='Adicional - Op 2'!$A$26,Q763='Adicional - Op 2'!$A$27,Q763='Adicional - Op 2'!$A$28,Q763='Adicional - Op 2'!$A$29,Q763='Adicional - Op 2'!$A$30),"B","")</f>
        <v/>
      </c>
      <c r="T763" s="282" t="str">
        <f>IF(OR(Q763='Adicional - Op 2'!$A$31,Q763='Adicional - Op 2'!$A$32,Q763='Adicional - Op 2'!$A$33,Q763='Adicional - Op 2'!$A$34),"C","")</f>
        <v/>
      </c>
      <c r="U763" s="282" t="str">
        <f>IF(OR(Q763='Adicional - Op 2'!$A$35,Q763='Adicional - Op 2'!$A$36,Q763='Adicional - Op 2'!$A$37),"D","")</f>
        <v/>
      </c>
      <c r="V763" s="282" t="str">
        <f>IF(OR(Q763='Adicional - Op 2'!$A$38,Q763='Adicional - Op 2'!$A$39,Q763='Adicional - Op 2'!$A$40,Q763='Adicional - Op 2'!$A$41,Q763='Adicional - Op 2'!$A$42,Q763='Adicional - Op 2'!$A$43),"E","")</f>
        <v/>
      </c>
      <c r="W763" s="282" t="str">
        <f>IF(OR(Q763='Adicional - Op 2'!$A$44,Q763='Adicional - Op 2'!$A$45),"F","")</f>
        <v>F</v>
      </c>
      <c r="X763" s="295" t="str">
        <f t="shared" si="235"/>
        <v>F</v>
      </c>
      <c r="Y763" s="296" t="str">
        <f>IF(P763=X763, "OK", MAL)</f>
        <v>OK</v>
      </c>
      <c r="Z763" s="74">
        <v>3057</v>
      </c>
      <c r="AA763" s="12">
        <v>2363</v>
      </c>
      <c r="AB763" s="12">
        <v>1545</v>
      </c>
      <c r="AC763" s="12">
        <v>1041</v>
      </c>
      <c r="AD763" s="12">
        <v>669</v>
      </c>
      <c r="AE763" s="13">
        <v>1962</v>
      </c>
      <c r="AF763" s="70" t="str">
        <f t="shared" si="236"/>
        <v>7</v>
      </c>
      <c r="AG763" s="61" t="str">
        <f t="shared" si="237"/>
        <v>7</v>
      </c>
      <c r="AH763" s="61" t="str">
        <f t="shared" si="238"/>
        <v>7</v>
      </c>
      <c r="AI763" s="61" t="str">
        <f t="shared" si="239"/>
        <v>7</v>
      </c>
      <c r="AJ763" s="61" t="str">
        <f t="shared" si="240"/>
        <v>7</v>
      </c>
      <c r="AK763" s="62" t="str">
        <f t="shared" si="241"/>
        <v>7</v>
      </c>
      <c r="AL763" s="77">
        <f t="shared" si="242"/>
        <v>2.9222189049877652</v>
      </c>
      <c r="AM763" s="78">
        <f t="shared" si="243"/>
        <v>4.1217292923769691</v>
      </c>
      <c r="AN763" s="78">
        <f t="shared" si="244"/>
        <v>3.809816580725303</v>
      </c>
      <c r="AO763" s="78">
        <f t="shared" si="245"/>
        <v>4.5207364697835262</v>
      </c>
      <c r="AP763" s="79">
        <f t="shared" si="246"/>
        <v>-10.200749584968328</v>
      </c>
      <c r="AQ763" s="1" t="str">
        <f t="shared" si="247"/>
        <v>Comahue7</v>
      </c>
      <c r="AR763" s="1" t="str">
        <f t="shared" si="248"/>
        <v>Río Negro7</v>
      </c>
      <c r="AS763" s="1" t="str">
        <f t="shared" si="249"/>
        <v>Pequeñas</v>
      </c>
      <c r="AT763" s="1" t="str">
        <f t="shared" si="250"/>
        <v>Comahue</v>
      </c>
      <c r="AU763" s="1" t="str">
        <f t="shared" si="251"/>
        <v>Pequeñas</v>
      </c>
    </row>
    <row r="764" spans="1:47" x14ac:dyDescent="0.25">
      <c r="A764" s="60" t="s">
        <v>632</v>
      </c>
      <c r="B764" s="9" t="s">
        <v>125</v>
      </c>
      <c r="C764" s="9" t="s">
        <v>604</v>
      </c>
      <c r="D764" s="3" t="str">
        <f>VLOOKUP(C764,Regiones!B$4:C$27,2)</f>
        <v>Noreste</v>
      </c>
      <c r="E764" s="10"/>
      <c r="F764" s="10"/>
      <c r="G764" s="10"/>
      <c r="H764" s="10" t="s">
        <v>20</v>
      </c>
      <c r="I764" s="10"/>
      <c r="K764" s="10">
        <v>2</v>
      </c>
      <c r="L764" s="11" t="s">
        <v>6</v>
      </c>
      <c r="M764" s="289">
        <v>10</v>
      </c>
      <c r="N764" s="281" t="str">
        <f t="shared" si="232"/>
        <v>F10</v>
      </c>
      <c r="O764" s="282" t="str">
        <f>VLOOKUP(N764,'Adicional - Op 1'!$A$3:$B$79,2)</f>
        <v>F</v>
      </c>
      <c r="P764" s="293" t="str">
        <f t="shared" si="233"/>
        <v>F</v>
      </c>
      <c r="Q764" s="294" t="str">
        <f t="shared" si="234"/>
        <v>F10</v>
      </c>
      <c r="R764" s="282" t="str">
        <f>IF(OR(Q764='Adicional - Op 2'!$A$6,Q764='Adicional - Op 2'!$A$7, Q764='Adicional - Op 2'!$A$8,Q764='Adicional - Op 2'!$A$9,Q764='Adicional - Op 2'!$A$10,Q764='Adicional - Op 2'!$A$11,Q764='Adicional - Op 2'!$A$12,Q764='Adicional - Op 2'!$A$13,Q764='Adicional - Op 2'!$A$14), "A", "")</f>
        <v/>
      </c>
      <c r="S764" s="282" t="str">
        <f>IF(OR(Q764='Adicional - Op 2'!$A$15,Q764='Adicional - Op 2'!$A$16,Q764='Adicional - Op 2'!$A$17,Q764='Adicional - Op 2'!$A$18,Q764='Adicional - Op 2'!$A$19,Q764='Adicional - Op 2'!$A$20,Q764='Adicional - Op 2'!$A$21,Q764='Adicional - Op 2'!$A$22,Q764='Adicional - Op 2'!$A$23,Q764='Adicional - Op 2'!$A$24,Q764='Adicional - Op 2'!$A$25,Q764='Adicional - Op 2'!$A$26,Q764='Adicional - Op 2'!$A$27,Q764='Adicional - Op 2'!$A$28,Q764='Adicional - Op 2'!$A$29,Q764='Adicional - Op 2'!$A$30),"B","")</f>
        <v/>
      </c>
      <c r="T764" s="282" t="str">
        <f>IF(OR(Q764='Adicional - Op 2'!$A$31,Q764='Adicional - Op 2'!$A$32,Q764='Adicional - Op 2'!$A$33,Q764='Adicional - Op 2'!$A$34),"C","")</f>
        <v/>
      </c>
      <c r="U764" s="282" t="str">
        <f>IF(OR(Q764='Adicional - Op 2'!$A$35,Q764='Adicional - Op 2'!$A$36,Q764='Adicional - Op 2'!$A$37),"D","")</f>
        <v/>
      </c>
      <c r="V764" s="282" t="str">
        <f>IF(OR(Q764='Adicional - Op 2'!$A$38,Q764='Adicional - Op 2'!$A$39,Q764='Adicional - Op 2'!$A$40,Q764='Adicional - Op 2'!$A$41,Q764='Adicional - Op 2'!$A$42,Q764='Adicional - Op 2'!$A$43),"E","")</f>
        <v/>
      </c>
      <c r="W764" s="282" t="str">
        <f>IF(OR(Q764='Adicional - Op 2'!$A$44,Q764='Adicional - Op 2'!$A$45),"F","")</f>
        <v>F</v>
      </c>
      <c r="X764" s="295" t="str">
        <f t="shared" si="235"/>
        <v>F</v>
      </c>
      <c r="Y764" s="296" t="str">
        <f>IF(P764=X764, "OK", MAL)</f>
        <v>OK</v>
      </c>
      <c r="Z764" s="74">
        <v>3049</v>
      </c>
      <c r="AA764" s="12">
        <v>2412</v>
      </c>
      <c r="AB764" s="12">
        <v>1700</v>
      </c>
      <c r="AC764" s="12">
        <v>684</v>
      </c>
      <c r="AD764" s="12">
        <v>744</v>
      </c>
      <c r="AE764" s="13">
        <v>1712</v>
      </c>
      <c r="AF764" s="70" t="str">
        <f t="shared" si="236"/>
        <v>7</v>
      </c>
      <c r="AG764" s="61" t="str">
        <f t="shared" si="237"/>
        <v>7</v>
      </c>
      <c r="AH764" s="61" t="str">
        <f t="shared" si="238"/>
        <v>7</v>
      </c>
      <c r="AI764" s="61" t="str">
        <f t="shared" si="239"/>
        <v>7</v>
      </c>
      <c r="AJ764" s="61" t="str">
        <f t="shared" si="240"/>
        <v>7</v>
      </c>
      <c r="AK764" s="62" t="str">
        <f t="shared" si="241"/>
        <v>7</v>
      </c>
      <c r="AL764" s="77">
        <f t="shared" si="242"/>
        <v>2.6561094562450536</v>
      </c>
      <c r="AM764" s="78">
        <f t="shared" si="243"/>
        <v>3.3812696207384434</v>
      </c>
      <c r="AN764" s="78">
        <f t="shared" si="244"/>
        <v>9.0040167669158571</v>
      </c>
      <c r="AO764" s="78">
        <f t="shared" si="245"/>
        <v>-0.83730607376576227</v>
      </c>
      <c r="AP764" s="79">
        <f t="shared" si="246"/>
        <v>-7.9959558899025156</v>
      </c>
      <c r="AQ764" s="1" t="str">
        <f t="shared" si="247"/>
        <v>Noreste7</v>
      </c>
      <c r="AR764" s="1" t="str">
        <f t="shared" si="248"/>
        <v>Misiones7</v>
      </c>
      <c r="AS764" s="1" t="str">
        <f t="shared" si="249"/>
        <v>Pequeñas</v>
      </c>
      <c r="AT764" s="1" t="str">
        <f t="shared" si="250"/>
        <v>Resto Extra Pampeana</v>
      </c>
      <c r="AU764" s="1" t="str">
        <f t="shared" si="251"/>
        <v>Pequeñas</v>
      </c>
    </row>
    <row r="765" spans="1:47" x14ac:dyDescent="0.25">
      <c r="A765" s="5" t="s">
        <v>424</v>
      </c>
      <c r="B765" s="6" t="s">
        <v>399</v>
      </c>
      <c r="C765" s="6" t="s">
        <v>396</v>
      </c>
      <c r="D765" s="3" t="str">
        <f>VLOOKUP(C765,Regiones!B$4:C$27,2)</f>
        <v>Noreste</v>
      </c>
      <c r="E765" s="16"/>
      <c r="F765" s="16"/>
      <c r="G765" s="16"/>
      <c r="H765" s="16" t="s">
        <v>20</v>
      </c>
      <c r="I765" s="16" t="s">
        <v>203</v>
      </c>
      <c r="K765" s="16" t="s">
        <v>4</v>
      </c>
      <c r="L765" s="4" t="s">
        <v>6</v>
      </c>
      <c r="M765" s="289">
        <v>10</v>
      </c>
      <c r="N765" s="281" t="str">
        <f t="shared" si="232"/>
        <v>F10</v>
      </c>
      <c r="O765" s="282" t="str">
        <f>VLOOKUP(N765,'Adicional - Op 1'!$A$3:$B$79,2)</f>
        <v>F</v>
      </c>
      <c r="P765" s="293" t="str">
        <f t="shared" si="233"/>
        <v>F</v>
      </c>
      <c r="Q765" s="294" t="str">
        <f t="shared" si="234"/>
        <v>F10</v>
      </c>
      <c r="R765" s="282" t="str">
        <f>IF(OR(Q765='Adicional - Op 2'!$A$6,Q765='Adicional - Op 2'!$A$7, Q765='Adicional - Op 2'!$A$8,Q765='Adicional - Op 2'!$A$9,Q765='Adicional - Op 2'!$A$10,Q765='Adicional - Op 2'!$A$11,Q765='Adicional - Op 2'!$A$12,Q765='Adicional - Op 2'!$A$13,Q765='Adicional - Op 2'!$A$14), "A", "")</f>
        <v/>
      </c>
      <c r="S765" s="282" t="str">
        <f>IF(OR(Q765='Adicional - Op 2'!$A$15,Q765='Adicional - Op 2'!$A$16,Q765='Adicional - Op 2'!$A$17,Q765='Adicional - Op 2'!$A$18,Q765='Adicional - Op 2'!$A$19,Q765='Adicional - Op 2'!$A$20,Q765='Adicional - Op 2'!$A$21,Q765='Adicional - Op 2'!$A$22,Q765='Adicional - Op 2'!$A$23,Q765='Adicional - Op 2'!$A$24,Q765='Adicional - Op 2'!$A$25,Q765='Adicional - Op 2'!$A$26,Q765='Adicional - Op 2'!$A$27,Q765='Adicional - Op 2'!$A$28,Q765='Adicional - Op 2'!$A$29,Q765='Adicional - Op 2'!$A$30),"B","")</f>
        <v/>
      </c>
      <c r="T765" s="282" t="str">
        <f>IF(OR(Q765='Adicional - Op 2'!$A$31,Q765='Adicional - Op 2'!$A$32,Q765='Adicional - Op 2'!$A$33,Q765='Adicional - Op 2'!$A$34),"C","")</f>
        <v/>
      </c>
      <c r="U765" s="282" t="str">
        <f>IF(OR(Q765='Adicional - Op 2'!$A$35,Q765='Adicional - Op 2'!$A$36,Q765='Adicional - Op 2'!$A$37),"D","")</f>
        <v/>
      </c>
      <c r="V765" s="282" t="str">
        <f>IF(OR(Q765='Adicional - Op 2'!$A$38,Q765='Adicional - Op 2'!$A$39,Q765='Adicional - Op 2'!$A$40,Q765='Adicional - Op 2'!$A$41,Q765='Adicional - Op 2'!$A$42,Q765='Adicional - Op 2'!$A$43),"E","")</f>
        <v/>
      </c>
      <c r="W765" s="282" t="str">
        <f>IF(OR(Q765='Adicional - Op 2'!$A$44,Q765='Adicional - Op 2'!$A$45),"F","")</f>
        <v>F</v>
      </c>
      <c r="X765" s="295" t="str">
        <f t="shared" si="235"/>
        <v>F</v>
      </c>
      <c r="Y765" s="296" t="str">
        <f>IF(P765=X765, "OK", MAL)</f>
        <v>OK</v>
      </c>
      <c r="Z765" s="73">
        <v>3043</v>
      </c>
      <c r="AA765" s="17">
        <v>2591</v>
      </c>
      <c r="AB765" s="17">
        <v>1905</v>
      </c>
      <c r="AC765" s="17">
        <v>1374</v>
      </c>
      <c r="AD765" s="17">
        <v>1133</v>
      </c>
      <c r="AE765" s="20">
        <v>1110</v>
      </c>
      <c r="AF765" s="70" t="str">
        <f t="shared" si="236"/>
        <v>7</v>
      </c>
      <c r="AG765" s="61" t="str">
        <f t="shared" si="237"/>
        <v>7</v>
      </c>
      <c r="AH765" s="61" t="str">
        <f t="shared" si="238"/>
        <v>7</v>
      </c>
      <c r="AI765" s="61" t="str">
        <f t="shared" si="239"/>
        <v>7</v>
      </c>
      <c r="AJ765" s="61" t="str">
        <f t="shared" si="240"/>
        <v>7</v>
      </c>
      <c r="AK765" s="62" t="str">
        <f t="shared" si="241"/>
        <v>7</v>
      </c>
      <c r="AL765" s="77">
        <f t="shared" si="242"/>
        <v>1.8149306372631964</v>
      </c>
      <c r="AM765" s="78">
        <f t="shared" si="243"/>
        <v>2.9667486405627042</v>
      </c>
      <c r="AN765" s="78">
        <f t="shared" si="244"/>
        <v>3.1426489638028006</v>
      </c>
      <c r="AO765" s="78">
        <f t="shared" si="245"/>
        <v>1.9472892005155209</v>
      </c>
      <c r="AP765" s="79">
        <f t="shared" si="246"/>
        <v>0.20530011992194036</v>
      </c>
      <c r="AQ765" s="1" t="str">
        <f t="shared" si="247"/>
        <v>Noreste7</v>
      </c>
      <c r="AR765" s="1" t="str">
        <f t="shared" si="248"/>
        <v>Corrientes7</v>
      </c>
      <c r="AS765" s="1" t="str">
        <f t="shared" si="249"/>
        <v>Pequeñas</v>
      </c>
      <c r="AT765" s="1" t="str">
        <f t="shared" si="250"/>
        <v>Resto Extra Pampeana</v>
      </c>
      <c r="AU765" s="1" t="str">
        <f t="shared" si="251"/>
        <v>Pequeñas</v>
      </c>
    </row>
    <row r="766" spans="1:47" x14ac:dyDescent="0.25">
      <c r="A766" s="60" t="s">
        <v>851</v>
      </c>
      <c r="B766" s="9" t="s">
        <v>774</v>
      </c>
      <c r="C766" s="9" t="s">
        <v>767</v>
      </c>
      <c r="D766" s="3" t="str">
        <f>VLOOKUP(C766,Regiones!B$4:C$27,2)</f>
        <v>Pampeana</v>
      </c>
      <c r="E766" s="10"/>
      <c r="F766" s="10"/>
      <c r="G766" s="10"/>
      <c r="H766" s="10" t="s">
        <v>4</v>
      </c>
      <c r="I766" s="10" t="s">
        <v>203</v>
      </c>
      <c r="J766" s="10" t="s">
        <v>6</v>
      </c>
      <c r="K766" s="10"/>
      <c r="L766" s="11" t="s">
        <v>6</v>
      </c>
      <c r="M766" s="289">
        <v>10</v>
      </c>
      <c r="N766" s="281" t="str">
        <f t="shared" si="232"/>
        <v>F10</v>
      </c>
      <c r="O766" s="282" t="str">
        <f>VLOOKUP(N766,'Adicional - Op 1'!$A$3:$B$79,2)</f>
        <v>F</v>
      </c>
      <c r="P766" s="293" t="str">
        <f t="shared" si="233"/>
        <v>F</v>
      </c>
      <c r="Q766" s="294" t="str">
        <f t="shared" si="234"/>
        <v>F10</v>
      </c>
      <c r="R766" s="282" t="str">
        <f>IF(OR(Q766='Adicional - Op 2'!$A$6,Q766='Adicional - Op 2'!$A$7, Q766='Adicional - Op 2'!$A$8,Q766='Adicional - Op 2'!$A$9,Q766='Adicional - Op 2'!$A$10,Q766='Adicional - Op 2'!$A$11,Q766='Adicional - Op 2'!$A$12,Q766='Adicional - Op 2'!$A$13,Q766='Adicional - Op 2'!$A$14), "A", "")</f>
        <v/>
      </c>
      <c r="S766" s="282" t="str">
        <f>IF(OR(Q766='Adicional - Op 2'!$A$15,Q766='Adicional - Op 2'!$A$16,Q766='Adicional - Op 2'!$A$17,Q766='Adicional - Op 2'!$A$18,Q766='Adicional - Op 2'!$A$19,Q766='Adicional - Op 2'!$A$20,Q766='Adicional - Op 2'!$A$21,Q766='Adicional - Op 2'!$A$22,Q766='Adicional - Op 2'!$A$23,Q766='Adicional - Op 2'!$A$24,Q766='Adicional - Op 2'!$A$25,Q766='Adicional - Op 2'!$A$26,Q766='Adicional - Op 2'!$A$27,Q766='Adicional - Op 2'!$A$28,Q766='Adicional - Op 2'!$A$29,Q766='Adicional - Op 2'!$A$30),"B","")</f>
        <v/>
      </c>
      <c r="T766" s="282" t="str">
        <f>IF(OR(Q766='Adicional - Op 2'!$A$31,Q766='Adicional - Op 2'!$A$32,Q766='Adicional - Op 2'!$A$33,Q766='Adicional - Op 2'!$A$34),"C","")</f>
        <v/>
      </c>
      <c r="U766" s="282" t="str">
        <f>IF(OR(Q766='Adicional - Op 2'!$A$35,Q766='Adicional - Op 2'!$A$36,Q766='Adicional - Op 2'!$A$37),"D","")</f>
        <v/>
      </c>
      <c r="V766" s="282" t="str">
        <f>IF(OR(Q766='Adicional - Op 2'!$A$38,Q766='Adicional - Op 2'!$A$39,Q766='Adicional - Op 2'!$A$40,Q766='Adicional - Op 2'!$A$41,Q766='Adicional - Op 2'!$A$42,Q766='Adicional - Op 2'!$A$43),"E","")</f>
        <v/>
      </c>
      <c r="W766" s="282" t="str">
        <f>IF(OR(Q766='Adicional - Op 2'!$A$44,Q766='Adicional - Op 2'!$A$45),"F","")</f>
        <v>F</v>
      </c>
      <c r="X766" s="295" t="str">
        <f t="shared" si="235"/>
        <v>F</v>
      </c>
      <c r="Y766" s="296" t="str">
        <f>IF(P766=X766, "OK", MAL)</f>
        <v>OK</v>
      </c>
      <c r="Z766" s="74">
        <v>3039</v>
      </c>
      <c r="AA766" s="12">
        <v>3108</v>
      </c>
      <c r="AB766" s="12">
        <v>2881</v>
      </c>
      <c r="AC766" s="12">
        <v>2592</v>
      </c>
      <c r="AD766" s="12">
        <v>2219</v>
      </c>
      <c r="AE766" s="13">
        <v>2151</v>
      </c>
      <c r="AF766" s="70" t="str">
        <f t="shared" si="236"/>
        <v>7</v>
      </c>
      <c r="AG766" s="61" t="str">
        <f t="shared" si="237"/>
        <v>7</v>
      </c>
      <c r="AH766" s="61" t="str">
        <f t="shared" si="238"/>
        <v>7</v>
      </c>
      <c r="AI766" s="61" t="str">
        <f t="shared" si="239"/>
        <v>7</v>
      </c>
      <c r="AJ766" s="61" t="str">
        <f t="shared" si="240"/>
        <v>7</v>
      </c>
      <c r="AK766" s="62" t="str">
        <f t="shared" si="241"/>
        <v>7</v>
      </c>
      <c r="AL766" s="77">
        <f t="shared" si="242"/>
        <v>-0.25081377838870389</v>
      </c>
      <c r="AM766" s="78">
        <f t="shared" si="243"/>
        <v>0.72353630081881448</v>
      </c>
      <c r="AN766" s="78">
        <f t="shared" si="244"/>
        <v>1.0060466359249471</v>
      </c>
      <c r="AO766" s="78">
        <f t="shared" si="245"/>
        <v>1.5658645083361444</v>
      </c>
      <c r="AP766" s="79">
        <f t="shared" si="246"/>
        <v>0.31172278479468235</v>
      </c>
      <c r="AQ766" s="1" t="str">
        <f t="shared" si="247"/>
        <v>Pampeana7</v>
      </c>
      <c r="AR766" s="1" t="str">
        <f t="shared" si="248"/>
        <v>Santa Fe7</v>
      </c>
      <c r="AS766" s="1" t="str">
        <f t="shared" si="249"/>
        <v>Pequeñas</v>
      </c>
      <c r="AT766" s="1" t="str">
        <f t="shared" si="250"/>
        <v>Pampeana</v>
      </c>
      <c r="AU766" s="1" t="str">
        <f t="shared" si="251"/>
        <v>Pequeñas</v>
      </c>
    </row>
    <row r="767" spans="1:47" x14ac:dyDescent="0.25">
      <c r="A767" s="60" t="s">
        <v>633</v>
      </c>
      <c r="B767" s="9" t="s">
        <v>246</v>
      </c>
      <c r="C767" s="9" t="s">
        <v>604</v>
      </c>
      <c r="D767" s="3" t="str">
        <f>VLOOKUP(C767,Regiones!B$4:C$27,2)</f>
        <v>Noreste</v>
      </c>
      <c r="E767" s="10"/>
      <c r="F767" s="10"/>
      <c r="G767" s="10"/>
      <c r="H767" s="10"/>
      <c r="J767" s="10" t="s">
        <v>3</v>
      </c>
      <c r="K767" s="10"/>
      <c r="L767" s="11" t="s">
        <v>3</v>
      </c>
      <c r="M767" s="289">
        <v>10</v>
      </c>
      <c r="N767" s="281" t="str">
        <f t="shared" si="232"/>
        <v>E10</v>
      </c>
      <c r="O767" s="282" t="str">
        <f>VLOOKUP(N767,'Adicional - Op 1'!$A$3:$B$79,2)</f>
        <v>E</v>
      </c>
      <c r="P767" s="293" t="str">
        <f t="shared" si="233"/>
        <v>E</v>
      </c>
      <c r="Q767" s="294" t="str">
        <f t="shared" si="234"/>
        <v>E10</v>
      </c>
      <c r="R767" s="282" t="str">
        <f>IF(OR(Q767='Adicional - Op 2'!$A$6,Q767='Adicional - Op 2'!$A$7, Q767='Adicional - Op 2'!$A$8,Q767='Adicional - Op 2'!$A$9,Q767='Adicional - Op 2'!$A$10,Q767='Adicional - Op 2'!$A$11,Q767='Adicional - Op 2'!$A$12,Q767='Adicional - Op 2'!$A$13,Q767='Adicional - Op 2'!$A$14), "A", "")</f>
        <v/>
      </c>
      <c r="S767" s="282" t="str">
        <f>IF(OR(Q767='Adicional - Op 2'!$A$15,Q767='Adicional - Op 2'!$A$16,Q767='Adicional - Op 2'!$A$17,Q767='Adicional - Op 2'!$A$18,Q767='Adicional - Op 2'!$A$19,Q767='Adicional - Op 2'!$A$20,Q767='Adicional - Op 2'!$A$21,Q767='Adicional - Op 2'!$A$22,Q767='Adicional - Op 2'!$A$23,Q767='Adicional - Op 2'!$A$24,Q767='Adicional - Op 2'!$A$25,Q767='Adicional - Op 2'!$A$26,Q767='Adicional - Op 2'!$A$27,Q767='Adicional - Op 2'!$A$28,Q767='Adicional - Op 2'!$A$29,Q767='Adicional - Op 2'!$A$30),"B","")</f>
        <v/>
      </c>
      <c r="T767" s="282" t="str">
        <f>IF(OR(Q767='Adicional - Op 2'!$A$31,Q767='Adicional - Op 2'!$A$32,Q767='Adicional - Op 2'!$A$33,Q767='Adicional - Op 2'!$A$34),"C","")</f>
        <v/>
      </c>
      <c r="U767" s="282" t="str">
        <f>IF(OR(Q767='Adicional - Op 2'!$A$35,Q767='Adicional - Op 2'!$A$36,Q767='Adicional - Op 2'!$A$37),"D","")</f>
        <v/>
      </c>
      <c r="V767" s="282" t="str">
        <f>IF(OR(Q767='Adicional - Op 2'!$A$38,Q767='Adicional - Op 2'!$A$39,Q767='Adicional - Op 2'!$A$40,Q767='Adicional - Op 2'!$A$41,Q767='Adicional - Op 2'!$A$42,Q767='Adicional - Op 2'!$A$43),"E","")</f>
        <v>E</v>
      </c>
      <c r="W767" s="282" t="str">
        <f>IF(OR(Q767='Adicional - Op 2'!$A$44,Q767='Adicional - Op 2'!$A$45),"F","")</f>
        <v/>
      </c>
      <c r="X767" s="295" t="str">
        <f t="shared" si="235"/>
        <v>E</v>
      </c>
      <c r="Y767" s="296" t="str">
        <f>IF(P767=X767, "OK", MAL)</f>
        <v>OK</v>
      </c>
      <c r="Z767" s="74">
        <v>3034</v>
      </c>
      <c r="AA767" s="12">
        <v>2773</v>
      </c>
      <c r="AB767" s="12">
        <v>2082</v>
      </c>
      <c r="AC767" s="12">
        <v>870</v>
      </c>
      <c r="AD767" s="12">
        <v>585</v>
      </c>
      <c r="AE767" s="13" t="s">
        <v>4</v>
      </c>
      <c r="AF767" s="70" t="str">
        <f t="shared" si="236"/>
        <v>7</v>
      </c>
      <c r="AG767" s="61" t="str">
        <f t="shared" si="237"/>
        <v>7</v>
      </c>
      <c r="AH767" s="61" t="str">
        <f t="shared" si="238"/>
        <v>7</v>
      </c>
      <c r="AI767" s="61" t="str">
        <f t="shared" si="239"/>
        <v>7</v>
      </c>
      <c r="AJ767" s="61" t="str">
        <f t="shared" si="240"/>
        <v>7</v>
      </c>
      <c r="AK767" s="62" t="str">
        <f t="shared" si="241"/>
        <v/>
      </c>
      <c r="AL767" s="77">
        <f t="shared" si="242"/>
        <v>1.0112547440603123</v>
      </c>
      <c r="AM767" s="78">
        <f t="shared" si="243"/>
        <v>2.7617916837618752</v>
      </c>
      <c r="AN767" s="78">
        <f t="shared" si="244"/>
        <v>8.6141738250640465</v>
      </c>
      <c r="AO767" s="78">
        <f t="shared" si="245"/>
        <v>4.0486233849603135</v>
      </c>
      <c r="AP767" s="79" t="str">
        <f t="shared" si="246"/>
        <v/>
      </c>
      <c r="AQ767" s="1" t="str">
        <f t="shared" si="247"/>
        <v>Noreste7</v>
      </c>
      <c r="AR767" s="1" t="str">
        <f t="shared" si="248"/>
        <v>Misiones7</v>
      </c>
      <c r="AS767" s="1" t="str">
        <f t="shared" si="249"/>
        <v>Pequeñas</v>
      </c>
      <c r="AT767" s="1" t="str">
        <f t="shared" si="250"/>
        <v>Resto Extra Pampeana</v>
      </c>
      <c r="AU767" s="1" t="str">
        <f t="shared" si="251"/>
        <v>Pequeñas</v>
      </c>
    </row>
    <row r="768" spans="1:47" x14ac:dyDescent="0.25">
      <c r="A768" s="5" t="s">
        <v>576</v>
      </c>
      <c r="B768" s="6" t="s">
        <v>564</v>
      </c>
      <c r="C768" s="6" t="s">
        <v>563</v>
      </c>
      <c r="D768" s="3" t="str">
        <f>VLOOKUP(C768,Regiones!B$4:C$27,2)</f>
        <v>Centro</v>
      </c>
      <c r="E768" s="16"/>
      <c r="F768" s="16"/>
      <c r="G768" s="16"/>
      <c r="H768" s="16" t="s">
        <v>20</v>
      </c>
      <c r="I768" s="16" t="s">
        <v>203</v>
      </c>
      <c r="J768" s="16" t="s">
        <v>4</v>
      </c>
      <c r="K768" s="16"/>
      <c r="L768" s="4" t="s">
        <v>6</v>
      </c>
      <c r="M768" s="289">
        <v>10</v>
      </c>
      <c r="N768" s="281" t="str">
        <f t="shared" si="232"/>
        <v>F10</v>
      </c>
      <c r="O768" s="282" t="str">
        <f>VLOOKUP(N768,'Adicional - Op 1'!$A$3:$B$79,2)</f>
        <v>F</v>
      </c>
      <c r="P768" s="293" t="str">
        <f t="shared" si="233"/>
        <v>F</v>
      </c>
      <c r="Q768" s="294" t="str">
        <f t="shared" si="234"/>
        <v>F10</v>
      </c>
      <c r="R768" s="282" t="str">
        <f>IF(OR(Q768='Adicional - Op 2'!$A$6,Q768='Adicional - Op 2'!$A$7, Q768='Adicional - Op 2'!$A$8,Q768='Adicional - Op 2'!$A$9,Q768='Adicional - Op 2'!$A$10,Q768='Adicional - Op 2'!$A$11,Q768='Adicional - Op 2'!$A$12,Q768='Adicional - Op 2'!$A$13,Q768='Adicional - Op 2'!$A$14), "A", "")</f>
        <v/>
      </c>
      <c r="S768" s="282" t="str">
        <f>IF(OR(Q768='Adicional - Op 2'!$A$15,Q768='Adicional - Op 2'!$A$16,Q768='Adicional - Op 2'!$A$17,Q768='Adicional - Op 2'!$A$18,Q768='Adicional - Op 2'!$A$19,Q768='Adicional - Op 2'!$A$20,Q768='Adicional - Op 2'!$A$21,Q768='Adicional - Op 2'!$A$22,Q768='Adicional - Op 2'!$A$23,Q768='Adicional - Op 2'!$A$24,Q768='Adicional - Op 2'!$A$25,Q768='Adicional - Op 2'!$A$26,Q768='Adicional - Op 2'!$A$27,Q768='Adicional - Op 2'!$A$28,Q768='Adicional - Op 2'!$A$29,Q768='Adicional - Op 2'!$A$30),"B","")</f>
        <v/>
      </c>
      <c r="T768" s="282" t="str">
        <f>IF(OR(Q768='Adicional - Op 2'!$A$31,Q768='Adicional - Op 2'!$A$32,Q768='Adicional - Op 2'!$A$33,Q768='Adicional - Op 2'!$A$34),"C","")</f>
        <v/>
      </c>
      <c r="U768" s="282" t="str">
        <f>IF(OR(Q768='Adicional - Op 2'!$A$35,Q768='Adicional - Op 2'!$A$36,Q768='Adicional - Op 2'!$A$37),"D","")</f>
        <v/>
      </c>
      <c r="V768" s="282" t="str">
        <f>IF(OR(Q768='Adicional - Op 2'!$A$38,Q768='Adicional - Op 2'!$A$39,Q768='Adicional - Op 2'!$A$40,Q768='Adicional - Op 2'!$A$41,Q768='Adicional - Op 2'!$A$42,Q768='Adicional - Op 2'!$A$43),"E","")</f>
        <v/>
      </c>
      <c r="W768" s="282" t="str">
        <f>IF(OR(Q768='Adicional - Op 2'!$A$44,Q768='Adicional - Op 2'!$A$45),"F","")</f>
        <v>F</v>
      </c>
      <c r="X768" s="295" t="str">
        <f t="shared" si="235"/>
        <v>F</v>
      </c>
      <c r="Y768" s="296" t="str">
        <f>IF(P768=X768, "OK", MAL)</f>
        <v>OK</v>
      </c>
      <c r="Z768" s="73">
        <v>3016</v>
      </c>
      <c r="AA768" s="17">
        <v>2061</v>
      </c>
      <c r="AB768" s="17">
        <v>1477</v>
      </c>
      <c r="AC768" s="17">
        <v>1326</v>
      </c>
      <c r="AD768" s="17">
        <v>1234</v>
      </c>
      <c r="AE768" s="20">
        <v>1104</v>
      </c>
      <c r="AF768" s="70" t="str">
        <f t="shared" si="236"/>
        <v>7</v>
      </c>
      <c r="AG768" s="61" t="str">
        <f t="shared" si="237"/>
        <v>7</v>
      </c>
      <c r="AH768" s="61" t="str">
        <f t="shared" si="238"/>
        <v>7</v>
      </c>
      <c r="AI768" s="61" t="str">
        <f t="shared" si="239"/>
        <v>7</v>
      </c>
      <c r="AJ768" s="61" t="str">
        <f t="shared" si="240"/>
        <v>7</v>
      </c>
      <c r="AK768" s="62" t="str">
        <f t="shared" si="241"/>
        <v>7</v>
      </c>
      <c r="AL768" s="77">
        <f t="shared" si="242"/>
        <v>4.350828118272835</v>
      </c>
      <c r="AM768" s="78">
        <f t="shared" si="243"/>
        <v>3.2177801927734193</v>
      </c>
      <c r="AN768" s="78">
        <f t="shared" si="244"/>
        <v>1.02650275837992</v>
      </c>
      <c r="AO768" s="78">
        <f t="shared" si="245"/>
        <v>0.72165110441149405</v>
      </c>
      <c r="AP768" s="79">
        <f t="shared" si="246"/>
        <v>1.1194290126040769</v>
      </c>
      <c r="AQ768" s="1" t="str">
        <f t="shared" si="247"/>
        <v>Centro7</v>
      </c>
      <c r="AR768" s="1" t="str">
        <f t="shared" si="248"/>
        <v>La Rioja7</v>
      </c>
      <c r="AS768" s="1" t="str">
        <f t="shared" si="249"/>
        <v>Pequeñas</v>
      </c>
      <c r="AT768" s="1" t="str">
        <f t="shared" si="250"/>
        <v>Resto Extra Pampeana</v>
      </c>
      <c r="AU768" s="1" t="str">
        <f t="shared" si="251"/>
        <v>Pequeñas</v>
      </c>
    </row>
    <row r="769" spans="1:47" x14ac:dyDescent="0.25">
      <c r="A769" s="60" t="s">
        <v>526</v>
      </c>
      <c r="B769" s="9" t="s">
        <v>511</v>
      </c>
      <c r="C769" s="9" t="s">
        <v>506</v>
      </c>
      <c r="D769" s="3" t="str">
        <f>VLOOKUP(C769,Regiones!B$4:C$27,2)</f>
        <v>Noroeste</v>
      </c>
      <c r="E769" s="10"/>
      <c r="F769" s="10"/>
      <c r="G769" s="10"/>
      <c r="H769" s="10" t="s">
        <v>4</v>
      </c>
      <c r="I769" s="10" t="s">
        <v>203</v>
      </c>
      <c r="J769" s="10" t="s">
        <v>6</v>
      </c>
      <c r="K769" s="10"/>
      <c r="L769" s="11" t="s">
        <v>6</v>
      </c>
      <c r="M769" s="289">
        <v>10</v>
      </c>
      <c r="N769" s="281" t="str">
        <f t="shared" si="232"/>
        <v>F10</v>
      </c>
      <c r="O769" s="282" t="str">
        <f>VLOOKUP(N769,'Adicional - Op 1'!$A$3:$B$79,2)</f>
        <v>F</v>
      </c>
      <c r="P769" s="293" t="str">
        <f t="shared" si="233"/>
        <v>F</v>
      </c>
      <c r="Q769" s="294" t="str">
        <f t="shared" si="234"/>
        <v>F10</v>
      </c>
      <c r="R769" s="282" t="str">
        <f>IF(OR(Q769='Adicional - Op 2'!$A$6,Q769='Adicional - Op 2'!$A$7, Q769='Adicional - Op 2'!$A$8,Q769='Adicional - Op 2'!$A$9,Q769='Adicional - Op 2'!$A$10,Q769='Adicional - Op 2'!$A$11,Q769='Adicional - Op 2'!$A$12,Q769='Adicional - Op 2'!$A$13,Q769='Adicional - Op 2'!$A$14), "A", "")</f>
        <v/>
      </c>
      <c r="S769" s="282" t="str">
        <f>IF(OR(Q769='Adicional - Op 2'!$A$15,Q769='Adicional - Op 2'!$A$16,Q769='Adicional - Op 2'!$A$17,Q769='Adicional - Op 2'!$A$18,Q769='Adicional - Op 2'!$A$19,Q769='Adicional - Op 2'!$A$20,Q769='Adicional - Op 2'!$A$21,Q769='Adicional - Op 2'!$A$22,Q769='Adicional - Op 2'!$A$23,Q769='Adicional - Op 2'!$A$24,Q769='Adicional - Op 2'!$A$25,Q769='Adicional - Op 2'!$A$26,Q769='Adicional - Op 2'!$A$27,Q769='Adicional - Op 2'!$A$28,Q769='Adicional - Op 2'!$A$29,Q769='Adicional - Op 2'!$A$30),"B","")</f>
        <v/>
      </c>
      <c r="T769" s="282" t="str">
        <f>IF(OR(Q769='Adicional - Op 2'!$A$31,Q769='Adicional - Op 2'!$A$32,Q769='Adicional - Op 2'!$A$33,Q769='Adicional - Op 2'!$A$34),"C","")</f>
        <v/>
      </c>
      <c r="U769" s="282" t="str">
        <f>IF(OR(Q769='Adicional - Op 2'!$A$35,Q769='Adicional - Op 2'!$A$36,Q769='Adicional - Op 2'!$A$37),"D","")</f>
        <v/>
      </c>
      <c r="V769" s="282" t="str">
        <f>IF(OR(Q769='Adicional - Op 2'!$A$38,Q769='Adicional - Op 2'!$A$39,Q769='Adicional - Op 2'!$A$40,Q769='Adicional - Op 2'!$A$41,Q769='Adicional - Op 2'!$A$42,Q769='Adicional - Op 2'!$A$43),"E","")</f>
        <v/>
      </c>
      <c r="W769" s="282" t="str">
        <f>IF(OR(Q769='Adicional - Op 2'!$A$44,Q769='Adicional - Op 2'!$A$45),"F","")</f>
        <v>F</v>
      </c>
      <c r="X769" s="295" t="str">
        <f t="shared" si="235"/>
        <v>F</v>
      </c>
      <c r="Y769" s="296" t="str">
        <f>IF(P769=X769, "OK", MAL)</f>
        <v>OK</v>
      </c>
      <c r="Z769" s="76">
        <v>3010</v>
      </c>
      <c r="AA769" s="56">
        <v>2703</v>
      </c>
      <c r="AB769" s="56">
        <v>2110</v>
      </c>
      <c r="AC769" s="12">
        <v>1911</v>
      </c>
      <c r="AD769" s="12">
        <v>1811</v>
      </c>
      <c r="AE769" s="13">
        <v>1900</v>
      </c>
      <c r="AF769" s="70" t="str">
        <f t="shared" si="236"/>
        <v>7</v>
      </c>
      <c r="AG769" s="61" t="str">
        <f t="shared" si="237"/>
        <v>7</v>
      </c>
      <c r="AH769" s="61" t="str">
        <f t="shared" si="238"/>
        <v>7</v>
      </c>
      <c r="AI769" s="61" t="str">
        <f t="shared" si="239"/>
        <v>7</v>
      </c>
      <c r="AJ769" s="61" t="str">
        <f t="shared" si="240"/>
        <v>7</v>
      </c>
      <c r="AK769" s="62" t="str">
        <f t="shared" si="241"/>
        <v>7</v>
      </c>
      <c r="AL769" s="77">
        <f t="shared" si="242"/>
        <v>1.2106003829623913</v>
      </c>
      <c r="AM769" s="78">
        <f t="shared" si="243"/>
        <v>2.3822514891394824</v>
      </c>
      <c r="AN769" s="78">
        <f t="shared" si="244"/>
        <v>0.94249408837435811</v>
      </c>
      <c r="AO769" s="78">
        <f t="shared" si="245"/>
        <v>0.5389218509497139</v>
      </c>
      <c r="AP769" s="79">
        <f t="shared" si="246"/>
        <v>-0.47859812452482575</v>
      </c>
      <c r="AQ769" s="1" t="str">
        <f t="shared" si="247"/>
        <v>Noroeste7</v>
      </c>
      <c r="AR769" s="1" t="str">
        <f t="shared" si="248"/>
        <v>Tucumán7</v>
      </c>
      <c r="AS769" s="1" t="str">
        <f t="shared" si="249"/>
        <v>Pequeñas</v>
      </c>
      <c r="AT769" s="1" t="str">
        <f t="shared" si="250"/>
        <v>Resto Extra Pampeana</v>
      </c>
      <c r="AU769" s="1" t="str">
        <f t="shared" si="251"/>
        <v>Pequeñas</v>
      </c>
    </row>
    <row r="770" spans="1:47" x14ac:dyDescent="0.25">
      <c r="A770" s="60" t="s">
        <v>634</v>
      </c>
      <c r="B770" s="9" t="s">
        <v>610</v>
      </c>
      <c r="C770" s="9" t="s">
        <v>604</v>
      </c>
      <c r="D770" s="3" t="str">
        <f>VLOOKUP(C770,Regiones!B$4:C$27,2)</f>
        <v>Noreste</v>
      </c>
      <c r="E770" s="10"/>
      <c r="F770" s="10"/>
      <c r="G770" s="10"/>
      <c r="H770" s="10" t="s">
        <v>20</v>
      </c>
      <c r="I770" s="10"/>
      <c r="K770" s="10">
        <v>4</v>
      </c>
      <c r="L770" s="11" t="s">
        <v>3</v>
      </c>
      <c r="M770" s="289">
        <v>10</v>
      </c>
      <c r="N770" s="281" t="str">
        <f t="shared" ref="N770:N833" si="252">CONCATENATE(L770,M770)</f>
        <v>E10</v>
      </c>
      <c r="O770" s="282" t="str">
        <f>VLOOKUP(N770,'Adicional - Op 1'!$A$3:$B$79,2)</f>
        <v>E</v>
      </c>
      <c r="P770" s="293" t="str">
        <f t="shared" ref="P770:P833" si="253">IF(O770=0, "", O770)</f>
        <v>E</v>
      </c>
      <c r="Q770" s="294" t="str">
        <f t="shared" ref="Q770:Q833" si="254">CONCATENATE(L770,M770)</f>
        <v>E10</v>
      </c>
      <c r="R770" s="282" t="str">
        <f>IF(OR(Q770='Adicional - Op 2'!$A$6,Q770='Adicional - Op 2'!$A$7, Q770='Adicional - Op 2'!$A$8,Q770='Adicional - Op 2'!$A$9,Q770='Adicional - Op 2'!$A$10,Q770='Adicional - Op 2'!$A$11,Q770='Adicional - Op 2'!$A$12,Q770='Adicional - Op 2'!$A$13,Q770='Adicional - Op 2'!$A$14), "A", "")</f>
        <v/>
      </c>
      <c r="S770" s="282" t="str">
        <f>IF(OR(Q770='Adicional - Op 2'!$A$15,Q770='Adicional - Op 2'!$A$16,Q770='Adicional - Op 2'!$A$17,Q770='Adicional - Op 2'!$A$18,Q770='Adicional - Op 2'!$A$19,Q770='Adicional - Op 2'!$A$20,Q770='Adicional - Op 2'!$A$21,Q770='Adicional - Op 2'!$A$22,Q770='Adicional - Op 2'!$A$23,Q770='Adicional - Op 2'!$A$24,Q770='Adicional - Op 2'!$A$25,Q770='Adicional - Op 2'!$A$26,Q770='Adicional - Op 2'!$A$27,Q770='Adicional - Op 2'!$A$28,Q770='Adicional - Op 2'!$A$29,Q770='Adicional - Op 2'!$A$30),"B","")</f>
        <v/>
      </c>
      <c r="T770" s="282" t="str">
        <f>IF(OR(Q770='Adicional - Op 2'!$A$31,Q770='Adicional - Op 2'!$A$32,Q770='Adicional - Op 2'!$A$33,Q770='Adicional - Op 2'!$A$34),"C","")</f>
        <v/>
      </c>
      <c r="U770" s="282" t="str">
        <f>IF(OR(Q770='Adicional - Op 2'!$A$35,Q770='Adicional - Op 2'!$A$36,Q770='Adicional - Op 2'!$A$37),"D","")</f>
        <v/>
      </c>
      <c r="V770" s="282" t="str">
        <f>IF(OR(Q770='Adicional - Op 2'!$A$38,Q770='Adicional - Op 2'!$A$39,Q770='Adicional - Op 2'!$A$40,Q770='Adicional - Op 2'!$A$41,Q770='Adicional - Op 2'!$A$42,Q770='Adicional - Op 2'!$A$43),"E","")</f>
        <v>E</v>
      </c>
      <c r="W770" s="282" t="str">
        <f>IF(OR(Q770='Adicional - Op 2'!$A$44,Q770='Adicional - Op 2'!$A$45),"F","")</f>
        <v/>
      </c>
      <c r="X770" s="295" t="str">
        <f t="shared" ref="X770:X833" si="255">CONCATENATE(R770,S770,T770,U770,V770,W770)</f>
        <v>E</v>
      </c>
      <c r="Y770" s="296" t="str">
        <f>IF(P770=X770, "OK", MAL)</f>
        <v>OK</v>
      </c>
      <c r="Z770" s="74">
        <v>3007</v>
      </c>
      <c r="AA770" s="12">
        <v>2450</v>
      </c>
      <c r="AB770" s="12">
        <v>1808</v>
      </c>
      <c r="AC770" s="12">
        <v>1280</v>
      </c>
      <c r="AD770" s="12">
        <v>624</v>
      </c>
      <c r="AE770" s="13" t="s">
        <v>4</v>
      </c>
      <c r="AF770" s="70" t="str">
        <f t="shared" si="236"/>
        <v>7</v>
      </c>
      <c r="AG770" s="61" t="str">
        <f t="shared" si="237"/>
        <v>7</v>
      </c>
      <c r="AH770" s="61" t="str">
        <f t="shared" si="238"/>
        <v>7</v>
      </c>
      <c r="AI770" s="61" t="str">
        <f t="shared" si="239"/>
        <v>7</v>
      </c>
      <c r="AJ770" s="61" t="str">
        <f t="shared" si="240"/>
        <v>7</v>
      </c>
      <c r="AK770" s="62" t="str">
        <f t="shared" si="241"/>
        <v/>
      </c>
      <c r="AL770" s="77">
        <f t="shared" si="242"/>
        <v>2.3178968098185386</v>
      </c>
      <c r="AM770" s="78">
        <f t="shared" si="243"/>
        <v>2.9305881128373996</v>
      </c>
      <c r="AN770" s="78">
        <f t="shared" si="244"/>
        <v>3.3245332995944281</v>
      </c>
      <c r="AO770" s="78">
        <f t="shared" si="245"/>
        <v>7.4490395897632382</v>
      </c>
      <c r="AP770" s="79" t="str">
        <f t="shared" si="246"/>
        <v/>
      </c>
      <c r="AQ770" s="1" t="str">
        <f t="shared" si="247"/>
        <v>Noreste7</v>
      </c>
      <c r="AR770" s="1" t="str">
        <f t="shared" si="248"/>
        <v>Misiones7</v>
      </c>
      <c r="AS770" s="1" t="str">
        <f t="shared" si="249"/>
        <v>Pequeñas</v>
      </c>
      <c r="AT770" s="1" t="str">
        <f t="shared" si="250"/>
        <v>Resto Extra Pampeana</v>
      </c>
      <c r="AU770" s="1" t="str">
        <f t="shared" si="251"/>
        <v>Pequeñas</v>
      </c>
    </row>
    <row r="771" spans="1:47" x14ac:dyDescent="0.25">
      <c r="A771" s="5" t="s">
        <v>457</v>
      </c>
      <c r="B771" s="6" t="s">
        <v>430</v>
      </c>
      <c r="C771" s="6" t="s">
        <v>429</v>
      </c>
      <c r="D771" s="3" t="str">
        <f>VLOOKUP(C771,Regiones!B$4:C$27,2)</f>
        <v>Pampeana</v>
      </c>
      <c r="E771" s="16"/>
      <c r="F771" s="16"/>
      <c r="G771" s="16"/>
      <c r="H771" s="16" t="s">
        <v>4</v>
      </c>
      <c r="I771" s="16" t="s">
        <v>203</v>
      </c>
      <c r="J771" s="16" t="s">
        <v>6</v>
      </c>
      <c r="K771" s="16"/>
      <c r="L771" s="4" t="s">
        <v>6</v>
      </c>
      <c r="M771" s="289">
        <v>10</v>
      </c>
      <c r="N771" s="281" t="str">
        <f t="shared" si="252"/>
        <v>F10</v>
      </c>
      <c r="O771" s="282" t="str">
        <f>VLOOKUP(N771,'Adicional - Op 1'!$A$3:$B$79,2)</f>
        <v>F</v>
      </c>
      <c r="P771" s="293" t="str">
        <f t="shared" si="253"/>
        <v>F</v>
      </c>
      <c r="Q771" s="294" t="str">
        <f t="shared" si="254"/>
        <v>F10</v>
      </c>
      <c r="R771" s="282" t="str">
        <f>IF(OR(Q771='Adicional - Op 2'!$A$6,Q771='Adicional - Op 2'!$A$7, Q771='Adicional - Op 2'!$A$8,Q771='Adicional - Op 2'!$A$9,Q771='Adicional - Op 2'!$A$10,Q771='Adicional - Op 2'!$A$11,Q771='Adicional - Op 2'!$A$12,Q771='Adicional - Op 2'!$A$13,Q771='Adicional - Op 2'!$A$14), "A", "")</f>
        <v/>
      </c>
      <c r="S771" s="282" t="str">
        <f>IF(OR(Q771='Adicional - Op 2'!$A$15,Q771='Adicional - Op 2'!$A$16,Q771='Adicional - Op 2'!$A$17,Q771='Adicional - Op 2'!$A$18,Q771='Adicional - Op 2'!$A$19,Q771='Adicional - Op 2'!$A$20,Q771='Adicional - Op 2'!$A$21,Q771='Adicional - Op 2'!$A$22,Q771='Adicional - Op 2'!$A$23,Q771='Adicional - Op 2'!$A$24,Q771='Adicional - Op 2'!$A$25,Q771='Adicional - Op 2'!$A$26,Q771='Adicional - Op 2'!$A$27,Q771='Adicional - Op 2'!$A$28,Q771='Adicional - Op 2'!$A$29,Q771='Adicional - Op 2'!$A$30),"B","")</f>
        <v/>
      </c>
      <c r="T771" s="282" t="str">
        <f>IF(OR(Q771='Adicional - Op 2'!$A$31,Q771='Adicional - Op 2'!$A$32,Q771='Adicional - Op 2'!$A$33,Q771='Adicional - Op 2'!$A$34),"C","")</f>
        <v/>
      </c>
      <c r="U771" s="282" t="str">
        <f>IF(OR(Q771='Adicional - Op 2'!$A$35,Q771='Adicional - Op 2'!$A$36,Q771='Adicional - Op 2'!$A$37),"D","")</f>
        <v/>
      </c>
      <c r="V771" s="282" t="str">
        <f>IF(OR(Q771='Adicional - Op 2'!$A$38,Q771='Adicional - Op 2'!$A$39,Q771='Adicional - Op 2'!$A$40,Q771='Adicional - Op 2'!$A$41,Q771='Adicional - Op 2'!$A$42,Q771='Adicional - Op 2'!$A$43),"E","")</f>
        <v/>
      </c>
      <c r="W771" s="282" t="str">
        <f>IF(OR(Q771='Adicional - Op 2'!$A$44,Q771='Adicional - Op 2'!$A$45),"F","")</f>
        <v>F</v>
      </c>
      <c r="X771" s="295" t="str">
        <f t="shared" si="255"/>
        <v>F</v>
      </c>
      <c r="Y771" s="296" t="str">
        <f>IF(P771=X771, "OK", MAL)</f>
        <v>OK</v>
      </c>
      <c r="Z771" s="73">
        <v>2994</v>
      </c>
      <c r="AA771" s="17">
        <v>2810</v>
      </c>
      <c r="AB771" s="17">
        <v>2227</v>
      </c>
      <c r="AC771" s="17">
        <v>1877</v>
      </c>
      <c r="AD771" s="17">
        <v>1475</v>
      </c>
      <c r="AE771" s="20">
        <v>1400</v>
      </c>
      <c r="AF771" s="70" t="str">
        <f t="shared" si="236"/>
        <v>7</v>
      </c>
      <c r="AG771" s="61" t="str">
        <f t="shared" si="237"/>
        <v>7</v>
      </c>
      <c r="AH771" s="61" t="str">
        <f t="shared" si="238"/>
        <v>7</v>
      </c>
      <c r="AI771" s="61" t="str">
        <f t="shared" si="239"/>
        <v>7</v>
      </c>
      <c r="AJ771" s="61" t="str">
        <f t="shared" si="240"/>
        <v>7</v>
      </c>
      <c r="AK771" s="62" t="str">
        <f t="shared" si="241"/>
        <v>7</v>
      </c>
      <c r="AL771" s="77">
        <f t="shared" si="242"/>
        <v>0.71198351564969553</v>
      </c>
      <c r="AM771" s="78">
        <f t="shared" si="243"/>
        <v>2.2349618909347639</v>
      </c>
      <c r="AN771" s="78">
        <f t="shared" si="244"/>
        <v>1.6323137796174219</v>
      </c>
      <c r="AO771" s="78">
        <f t="shared" si="245"/>
        <v>2.439446972922577</v>
      </c>
      <c r="AP771" s="79">
        <f t="shared" si="246"/>
        <v>0.5232215798865143</v>
      </c>
      <c r="AQ771" s="1" t="str">
        <f t="shared" si="247"/>
        <v>Pampeana7</v>
      </c>
      <c r="AR771" s="1" t="str">
        <f t="shared" si="248"/>
        <v>Entre Ríos7</v>
      </c>
      <c r="AS771" s="1" t="str">
        <f t="shared" si="249"/>
        <v>Pequeñas</v>
      </c>
      <c r="AT771" s="1" t="str">
        <f t="shared" si="250"/>
        <v>Pampeana</v>
      </c>
      <c r="AU771" s="1" t="str">
        <f t="shared" si="251"/>
        <v>Pequeñas</v>
      </c>
    </row>
    <row r="772" spans="1:47" x14ac:dyDescent="0.25">
      <c r="A772" s="5" t="s">
        <v>408</v>
      </c>
      <c r="B772" s="6" t="s">
        <v>408</v>
      </c>
      <c r="C772" s="6" t="s">
        <v>396</v>
      </c>
      <c r="D772" s="3" t="str">
        <f>VLOOKUP(C772,Regiones!B$4:C$27,2)</f>
        <v>Noreste</v>
      </c>
      <c r="E772" s="16"/>
      <c r="F772" s="16"/>
      <c r="G772" s="16"/>
      <c r="H772" s="16" t="s">
        <v>20</v>
      </c>
      <c r="I772" s="16" t="s">
        <v>203</v>
      </c>
      <c r="J772" s="16" t="s">
        <v>4</v>
      </c>
      <c r="K772" s="16"/>
      <c r="L772" s="4" t="s">
        <v>6</v>
      </c>
      <c r="M772" s="289">
        <v>10</v>
      </c>
      <c r="N772" s="281" t="str">
        <f t="shared" si="252"/>
        <v>F10</v>
      </c>
      <c r="O772" s="282" t="str">
        <f>VLOOKUP(N772,'Adicional - Op 1'!$A$3:$B$79,2)</f>
        <v>F</v>
      </c>
      <c r="P772" s="293" t="str">
        <f t="shared" si="253"/>
        <v>F</v>
      </c>
      <c r="Q772" s="294" t="str">
        <f t="shared" si="254"/>
        <v>F10</v>
      </c>
      <c r="R772" s="282" t="str">
        <f>IF(OR(Q772='Adicional - Op 2'!$A$6,Q772='Adicional - Op 2'!$A$7, Q772='Adicional - Op 2'!$A$8,Q772='Adicional - Op 2'!$A$9,Q772='Adicional - Op 2'!$A$10,Q772='Adicional - Op 2'!$A$11,Q772='Adicional - Op 2'!$A$12,Q772='Adicional - Op 2'!$A$13,Q772='Adicional - Op 2'!$A$14), "A", "")</f>
        <v/>
      </c>
      <c r="S772" s="282" t="str">
        <f>IF(OR(Q772='Adicional - Op 2'!$A$15,Q772='Adicional - Op 2'!$A$16,Q772='Adicional - Op 2'!$A$17,Q772='Adicional - Op 2'!$A$18,Q772='Adicional - Op 2'!$A$19,Q772='Adicional - Op 2'!$A$20,Q772='Adicional - Op 2'!$A$21,Q772='Adicional - Op 2'!$A$22,Q772='Adicional - Op 2'!$A$23,Q772='Adicional - Op 2'!$A$24,Q772='Adicional - Op 2'!$A$25,Q772='Adicional - Op 2'!$A$26,Q772='Adicional - Op 2'!$A$27,Q772='Adicional - Op 2'!$A$28,Q772='Adicional - Op 2'!$A$29,Q772='Adicional - Op 2'!$A$30),"B","")</f>
        <v/>
      </c>
      <c r="T772" s="282" t="str">
        <f>IF(OR(Q772='Adicional - Op 2'!$A$31,Q772='Adicional - Op 2'!$A$32,Q772='Adicional - Op 2'!$A$33,Q772='Adicional - Op 2'!$A$34),"C","")</f>
        <v/>
      </c>
      <c r="U772" s="282" t="str">
        <f>IF(OR(Q772='Adicional - Op 2'!$A$35,Q772='Adicional - Op 2'!$A$36,Q772='Adicional - Op 2'!$A$37),"D","")</f>
        <v/>
      </c>
      <c r="V772" s="282" t="str">
        <f>IF(OR(Q772='Adicional - Op 2'!$A$38,Q772='Adicional - Op 2'!$A$39,Q772='Adicional - Op 2'!$A$40,Q772='Adicional - Op 2'!$A$41,Q772='Adicional - Op 2'!$A$42,Q772='Adicional - Op 2'!$A$43),"E","")</f>
        <v/>
      </c>
      <c r="W772" s="282" t="str">
        <f>IF(OR(Q772='Adicional - Op 2'!$A$44,Q772='Adicional - Op 2'!$A$45),"F","")</f>
        <v>F</v>
      </c>
      <c r="X772" s="295" t="str">
        <f t="shared" si="255"/>
        <v>F</v>
      </c>
      <c r="Y772" s="296" t="str">
        <f>IF(P772=X772, "OK", MAL)</f>
        <v>OK</v>
      </c>
      <c r="Z772" s="73">
        <v>2990</v>
      </c>
      <c r="AA772" s="17">
        <v>2345</v>
      </c>
      <c r="AB772" s="17">
        <v>1412</v>
      </c>
      <c r="AC772" s="17">
        <v>939</v>
      </c>
      <c r="AD772" s="17">
        <v>740</v>
      </c>
      <c r="AE772" s="20">
        <v>1571</v>
      </c>
      <c r="AF772" s="70" t="str">
        <f t="shared" si="236"/>
        <v>7</v>
      </c>
      <c r="AG772" s="61" t="str">
        <f t="shared" si="237"/>
        <v>7</v>
      </c>
      <c r="AH772" s="61" t="str">
        <f t="shared" si="238"/>
        <v>7</v>
      </c>
      <c r="AI772" s="61" t="str">
        <f t="shared" si="239"/>
        <v>7</v>
      </c>
      <c r="AJ772" s="61" t="str">
        <f t="shared" si="240"/>
        <v>7</v>
      </c>
      <c r="AK772" s="62" t="str">
        <f t="shared" si="241"/>
        <v>7</v>
      </c>
      <c r="AL772" s="77">
        <f t="shared" si="242"/>
        <v>2.7552606019755648</v>
      </c>
      <c r="AM772" s="78">
        <f t="shared" si="243"/>
        <v>4.9401883589084088</v>
      </c>
      <c r="AN772" s="78">
        <f t="shared" si="244"/>
        <v>3.9387231375398701</v>
      </c>
      <c r="AO772" s="78">
        <f t="shared" si="245"/>
        <v>2.4102407869817091</v>
      </c>
      <c r="AP772" s="79">
        <f t="shared" si="246"/>
        <v>-7.2517864132004224</v>
      </c>
      <c r="AQ772" s="1" t="str">
        <f t="shared" si="247"/>
        <v>Noreste7</v>
      </c>
      <c r="AR772" s="1" t="str">
        <f t="shared" si="248"/>
        <v>Corrientes7</v>
      </c>
      <c r="AS772" s="1" t="str">
        <f t="shared" si="249"/>
        <v>Pequeñas</v>
      </c>
      <c r="AT772" s="1" t="str">
        <f t="shared" si="250"/>
        <v>Resto Extra Pampeana</v>
      </c>
      <c r="AU772" s="1" t="str">
        <f t="shared" si="251"/>
        <v>Pequeñas</v>
      </c>
    </row>
    <row r="773" spans="1:47" x14ac:dyDescent="0.25">
      <c r="A773" s="21" t="s">
        <v>361</v>
      </c>
      <c r="B773" s="18" t="s">
        <v>278</v>
      </c>
      <c r="C773" s="18" t="s">
        <v>276</v>
      </c>
      <c r="D773" s="3" t="str">
        <f>VLOOKUP(C773,Regiones!B$4:C$27,2)</f>
        <v>Centro</v>
      </c>
      <c r="E773" s="19"/>
      <c r="F773" s="19"/>
      <c r="G773" s="19"/>
      <c r="H773" s="19" t="s">
        <v>4</v>
      </c>
      <c r="I773" s="19" t="s">
        <v>203</v>
      </c>
      <c r="J773" s="19" t="s">
        <v>6</v>
      </c>
      <c r="K773" s="19"/>
      <c r="L773" s="52" t="s">
        <v>6</v>
      </c>
      <c r="M773" s="289">
        <v>10</v>
      </c>
      <c r="N773" s="281" t="str">
        <f t="shared" si="252"/>
        <v>F10</v>
      </c>
      <c r="O773" s="282" t="str">
        <f>VLOOKUP(N773,'Adicional - Op 1'!$A$3:$B$79,2)</f>
        <v>F</v>
      </c>
      <c r="P773" s="293" t="str">
        <f t="shared" si="253"/>
        <v>F</v>
      </c>
      <c r="Q773" s="294" t="str">
        <f t="shared" si="254"/>
        <v>F10</v>
      </c>
      <c r="R773" s="282" t="str">
        <f>IF(OR(Q773='Adicional - Op 2'!$A$6,Q773='Adicional - Op 2'!$A$7, Q773='Adicional - Op 2'!$A$8,Q773='Adicional - Op 2'!$A$9,Q773='Adicional - Op 2'!$A$10,Q773='Adicional - Op 2'!$A$11,Q773='Adicional - Op 2'!$A$12,Q773='Adicional - Op 2'!$A$13,Q773='Adicional - Op 2'!$A$14), "A", "")</f>
        <v/>
      </c>
      <c r="S773" s="282" t="str">
        <f>IF(OR(Q773='Adicional - Op 2'!$A$15,Q773='Adicional - Op 2'!$A$16,Q773='Adicional - Op 2'!$A$17,Q773='Adicional - Op 2'!$A$18,Q773='Adicional - Op 2'!$A$19,Q773='Adicional - Op 2'!$A$20,Q773='Adicional - Op 2'!$A$21,Q773='Adicional - Op 2'!$A$22,Q773='Adicional - Op 2'!$A$23,Q773='Adicional - Op 2'!$A$24,Q773='Adicional - Op 2'!$A$25,Q773='Adicional - Op 2'!$A$26,Q773='Adicional - Op 2'!$A$27,Q773='Adicional - Op 2'!$A$28,Q773='Adicional - Op 2'!$A$29,Q773='Adicional - Op 2'!$A$30),"B","")</f>
        <v/>
      </c>
      <c r="T773" s="282" t="str">
        <f>IF(OR(Q773='Adicional - Op 2'!$A$31,Q773='Adicional - Op 2'!$A$32,Q773='Adicional - Op 2'!$A$33,Q773='Adicional - Op 2'!$A$34),"C","")</f>
        <v/>
      </c>
      <c r="U773" s="282" t="str">
        <f>IF(OR(Q773='Adicional - Op 2'!$A$35,Q773='Adicional - Op 2'!$A$36,Q773='Adicional - Op 2'!$A$37),"D","")</f>
        <v/>
      </c>
      <c r="V773" s="282" t="str">
        <f>IF(OR(Q773='Adicional - Op 2'!$A$38,Q773='Adicional - Op 2'!$A$39,Q773='Adicional - Op 2'!$A$40,Q773='Adicional - Op 2'!$A$41,Q773='Adicional - Op 2'!$A$42,Q773='Adicional - Op 2'!$A$43),"E","")</f>
        <v/>
      </c>
      <c r="W773" s="282" t="str">
        <f>IF(OR(Q773='Adicional - Op 2'!$A$44,Q773='Adicional - Op 2'!$A$45),"F","")</f>
        <v>F</v>
      </c>
      <c r="X773" s="295" t="str">
        <f t="shared" si="255"/>
        <v>F</v>
      </c>
      <c r="Y773" s="296" t="str">
        <f>IF(P773=X773, "OK", MAL)</f>
        <v>OK</v>
      </c>
      <c r="Z773" s="73">
        <v>2985</v>
      </c>
      <c r="AA773" s="17">
        <v>2815</v>
      </c>
      <c r="AB773" s="17">
        <v>2670</v>
      </c>
      <c r="AC773" s="17">
        <v>2220</v>
      </c>
      <c r="AD773" s="17">
        <v>1750</v>
      </c>
      <c r="AE773" s="20">
        <v>1369</v>
      </c>
      <c r="AF773" s="70" t="str">
        <f t="shared" si="236"/>
        <v>7</v>
      </c>
      <c r="AG773" s="61" t="str">
        <f t="shared" si="237"/>
        <v>7</v>
      </c>
      <c r="AH773" s="61" t="str">
        <f t="shared" si="238"/>
        <v>7</v>
      </c>
      <c r="AI773" s="61" t="str">
        <f t="shared" si="239"/>
        <v>7</v>
      </c>
      <c r="AJ773" s="61" t="str">
        <f t="shared" si="240"/>
        <v>7</v>
      </c>
      <c r="AK773" s="62" t="str">
        <f t="shared" si="241"/>
        <v>7</v>
      </c>
      <c r="AL773" s="77">
        <f t="shared" si="242"/>
        <v>0.65805601895708066</v>
      </c>
      <c r="AM773" s="78">
        <f t="shared" si="243"/>
        <v>0.50396326013854553</v>
      </c>
      <c r="AN773" s="78">
        <f t="shared" si="244"/>
        <v>1.7631980593891403</v>
      </c>
      <c r="AO773" s="78">
        <f t="shared" si="245"/>
        <v>2.4074359618853807</v>
      </c>
      <c r="AP773" s="79">
        <f t="shared" si="246"/>
        <v>2.4857444277062481</v>
      </c>
      <c r="AQ773" s="1" t="str">
        <f t="shared" si="247"/>
        <v>Centro7</v>
      </c>
      <c r="AR773" s="1" t="str">
        <f t="shared" si="248"/>
        <v>Córdoba7</v>
      </c>
      <c r="AS773" s="1" t="str">
        <f t="shared" si="249"/>
        <v>Pequeñas</v>
      </c>
      <c r="AT773" s="1" t="str">
        <f t="shared" si="250"/>
        <v>Resto Extra Pampeana</v>
      </c>
      <c r="AU773" s="1" t="str">
        <f t="shared" si="251"/>
        <v>Pequeñas</v>
      </c>
    </row>
    <row r="774" spans="1:47" x14ac:dyDescent="0.25">
      <c r="A774" s="5" t="s">
        <v>171</v>
      </c>
      <c r="B774" s="6" t="s">
        <v>69</v>
      </c>
      <c r="C774" s="6" t="s">
        <v>36</v>
      </c>
      <c r="D774" s="3" t="str">
        <f>VLOOKUP(C774,Regiones!B$4:C$27,2)</f>
        <v>Pampeana</v>
      </c>
      <c r="E774" s="16"/>
      <c r="F774" s="16"/>
      <c r="G774" s="16"/>
      <c r="H774" s="16"/>
      <c r="I774" s="16" t="s">
        <v>203</v>
      </c>
      <c r="J774" s="16" t="s">
        <v>6</v>
      </c>
      <c r="K774" s="16"/>
      <c r="L774" s="4" t="s">
        <v>6</v>
      </c>
      <c r="M774" s="289">
        <v>10</v>
      </c>
      <c r="N774" s="281" t="str">
        <f t="shared" si="252"/>
        <v>F10</v>
      </c>
      <c r="O774" s="282" t="str">
        <f>VLOOKUP(N774,'Adicional - Op 1'!$A$3:$B$79,2)</f>
        <v>F</v>
      </c>
      <c r="P774" s="293" t="str">
        <f t="shared" si="253"/>
        <v>F</v>
      </c>
      <c r="Q774" s="294" t="str">
        <f t="shared" si="254"/>
        <v>F10</v>
      </c>
      <c r="R774" s="282" t="str">
        <f>IF(OR(Q774='Adicional - Op 2'!$A$6,Q774='Adicional - Op 2'!$A$7, Q774='Adicional - Op 2'!$A$8,Q774='Adicional - Op 2'!$A$9,Q774='Adicional - Op 2'!$A$10,Q774='Adicional - Op 2'!$A$11,Q774='Adicional - Op 2'!$A$12,Q774='Adicional - Op 2'!$A$13,Q774='Adicional - Op 2'!$A$14), "A", "")</f>
        <v/>
      </c>
      <c r="S774" s="282" t="str">
        <f>IF(OR(Q774='Adicional - Op 2'!$A$15,Q774='Adicional - Op 2'!$A$16,Q774='Adicional - Op 2'!$A$17,Q774='Adicional - Op 2'!$A$18,Q774='Adicional - Op 2'!$A$19,Q774='Adicional - Op 2'!$A$20,Q774='Adicional - Op 2'!$A$21,Q774='Adicional - Op 2'!$A$22,Q774='Adicional - Op 2'!$A$23,Q774='Adicional - Op 2'!$A$24,Q774='Adicional - Op 2'!$A$25,Q774='Adicional - Op 2'!$A$26,Q774='Adicional - Op 2'!$A$27,Q774='Adicional - Op 2'!$A$28,Q774='Adicional - Op 2'!$A$29,Q774='Adicional - Op 2'!$A$30),"B","")</f>
        <v/>
      </c>
      <c r="T774" s="282" t="str">
        <f>IF(OR(Q774='Adicional - Op 2'!$A$31,Q774='Adicional - Op 2'!$A$32,Q774='Adicional - Op 2'!$A$33,Q774='Adicional - Op 2'!$A$34),"C","")</f>
        <v/>
      </c>
      <c r="U774" s="282" t="str">
        <f>IF(OR(Q774='Adicional - Op 2'!$A$35,Q774='Adicional - Op 2'!$A$36,Q774='Adicional - Op 2'!$A$37),"D","")</f>
        <v/>
      </c>
      <c r="V774" s="282" t="str">
        <f>IF(OR(Q774='Adicional - Op 2'!$A$38,Q774='Adicional - Op 2'!$A$39,Q774='Adicional - Op 2'!$A$40,Q774='Adicional - Op 2'!$A$41,Q774='Adicional - Op 2'!$A$42,Q774='Adicional - Op 2'!$A$43),"E","")</f>
        <v/>
      </c>
      <c r="W774" s="282" t="str">
        <f>IF(OR(Q774='Adicional - Op 2'!$A$44,Q774='Adicional - Op 2'!$A$45),"F","")</f>
        <v>F</v>
      </c>
      <c r="X774" s="295" t="str">
        <f t="shared" si="255"/>
        <v>F</v>
      </c>
      <c r="Y774" s="296" t="str">
        <f>IF(P774=X774, "OK", MAL)</f>
        <v>OK</v>
      </c>
      <c r="Z774" s="73">
        <v>2982</v>
      </c>
      <c r="AA774" s="17">
        <v>2939</v>
      </c>
      <c r="AB774" s="17">
        <v>2719</v>
      </c>
      <c r="AC774" s="17">
        <v>2487</v>
      </c>
      <c r="AD774" s="17">
        <v>2051</v>
      </c>
      <c r="AE774" s="20">
        <v>2063</v>
      </c>
      <c r="AF774" s="70" t="str">
        <f t="shared" si="236"/>
        <v>7</v>
      </c>
      <c r="AG774" s="61" t="str">
        <f t="shared" si="237"/>
        <v>7</v>
      </c>
      <c r="AH774" s="61" t="str">
        <f t="shared" si="238"/>
        <v>7</v>
      </c>
      <c r="AI774" s="61" t="str">
        <f t="shared" si="239"/>
        <v>7</v>
      </c>
      <c r="AJ774" s="61" t="str">
        <f t="shared" si="240"/>
        <v>7</v>
      </c>
      <c r="AK774" s="62" t="str">
        <f t="shared" si="241"/>
        <v>7</v>
      </c>
      <c r="AL774" s="77">
        <f t="shared" si="242"/>
        <v>0.16260217619766992</v>
      </c>
      <c r="AM774" s="78">
        <f t="shared" si="243"/>
        <v>0.74233510979311412</v>
      </c>
      <c r="AN774" s="78">
        <f t="shared" si="244"/>
        <v>0.84815045849185211</v>
      </c>
      <c r="AO774" s="78">
        <f t="shared" si="245"/>
        <v>1.9461930077509744</v>
      </c>
      <c r="AP774" s="79">
        <f t="shared" si="246"/>
        <v>-5.8320536948442143E-2</v>
      </c>
      <c r="AQ774" s="1" t="str">
        <f t="shared" si="247"/>
        <v>Pampeana7</v>
      </c>
      <c r="AR774" s="1" t="str">
        <f t="shared" si="248"/>
        <v>Buenos Aires7</v>
      </c>
      <c r="AS774" s="1" t="str">
        <f t="shared" si="249"/>
        <v>Pequeñas</v>
      </c>
      <c r="AT774" s="1" t="str">
        <f t="shared" si="250"/>
        <v>Pampeana</v>
      </c>
      <c r="AU774" s="1" t="str">
        <f t="shared" si="251"/>
        <v>Pequeñas</v>
      </c>
    </row>
    <row r="775" spans="1:47" x14ac:dyDescent="0.25">
      <c r="A775" s="21" t="s">
        <v>369</v>
      </c>
      <c r="B775" s="18" t="s">
        <v>313</v>
      </c>
      <c r="C775" s="18" t="s">
        <v>276</v>
      </c>
      <c r="D775" s="3" t="str">
        <f>VLOOKUP(C775,Regiones!B$4:C$27,2)</f>
        <v>Centro</v>
      </c>
      <c r="E775" s="19"/>
      <c r="F775" s="19"/>
      <c r="G775" s="19"/>
      <c r="H775" s="19" t="s">
        <v>4</v>
      </c>
      <c r="I775" s="19" t="s">
        <v>203</v>
      </c>
      <c r="J775" s="19" t="s">
        <v>6</v>
      </c>
      <c r="K775" s="19"/>
      <c r="L775" s="52" t="s">
        <v>6</v>
      </c>
      <c r="M775" s="289">
        <v>10</v>
      </c>
      <c r="N775" s="281" t="str">
        <f t="shared" si="252"/>
        <v>F10</v>
      </c>
      <c r="O775" s="282" t="str">
        <f>VLOOKUP(N775,'Adicional - Op 1'!$A$3:$B$79,2)</f>
        <v>F</v>
      </c>
      <c r="P775" s="293" t="str">
        <f t="shared" si="253"/>
        <v>F</v>
      </c>
      <c r="Q775" s="294" t="str">
        <f t="shared" si="254"/>
        <v>F10</v>
      </c>
      <c r="R775" s="282" t="str">
        <f>IF(OR(Q775='Adicional - Op 2'!$A$6,Q775='Adicional - Op 2'!$A$7, Q775='Adicional - Op 2'!$A$8,Q775='Adicional - Op 2'!$A$9,Q775='Adicional - Op 2'!$A$10,Q775='Adicional - Op 2'!$A$11,Q775='Adicional - Op 2'!$A$12,Q775='Adicional - Op 2'!$A$13,Q775='Adicional - Op 2'!$A$14), "A", "")</f>
        <v/>
      </c>
      <c r="S775" s="282" t="str">
        <f>IF(OR(Q775='Adicional - Op 2'!$A$15,Q775='Adicional - Op 2'!$A$16,Q775='Adicional - Op 2'!$A$17,Q775='Adicional - Op 2'!$A$18,Q775='Adicional - Op 2'!$A$19,Q775='Adicional - Op 2'!$A$20,Q775='Adicional - Op 2'!$A$21,Q775='Adicional - Op 2'!$A$22,Q775='Adicional - Op 2'!$A$23,Q775='Adicional - Op 2'!$A$24,Q775='Adicional - Op 2'!$A$25,Q775='Adicional - Op 2'!$A$26,Q775='Adicional - Op 2'!$A$27,Q775='Adicional - Op 2'!$A$28,Q775='Adicional - Op 2'!$A$29,Q775='Adicional - Op 2'!$A$30),"B","")</f>
        <v/>
      </c>
      <c r="T775" s="282" t="str">
        <f>IF(OR(Q775='Adicional - Op 2'!$A$31,Q775='Adicional - Op 2'!$A$32,Q775='Adicional - Op 2'!$A$33,Q775='Adicional - Op 2'!$A$34),"C","")</f>
        <v/>
      </c>
      <c r="U775" s="282" t="str">
        <f>IF(OR(Q775='Adicional - Op 2'!$A$35,Q775='Adicional - Op 2'!$A$36,Q775='Adicional - Op 2'!$A$37),"D","")</f>
        <v/>
      </c>
      <c r="V775" s="282" t="str">
        <f>IF(OR(Q775='Adicional - Op 2'!$A$38,Q775='Adicional - Op 2'!$A$39,Q775='Adicional - Op 2'!$A$40,Q775='Adicional - Op 2'!$A$41,Q775='Adicional - Op 2'!$A$42,Q775='Adicional - Op 2'!$A$43),"E","")</f>
        <v/>
      </c>
      <c r="W775" s="282" t="str">
        <f>IF(OR(Q775='Adicional - Op 2'!$A$44,Q775='Adicional - Op 2'!$A$45),"F","")</f>
        <v>F</v>
      </c>
      <c r="X775" s="295" t="str">
        <f t="shared" si="255"/>
        <v>F</v>
      </c>
      <c r="Y775" s="296" t="str">
        <f>IF(P775=X775, "OK", MAL)</f>
        <v>OK</v>
      </c>
      <c r="Z775" s="73">
        <v>2978</v>
      </c>
      <c r="AA775" s="17">
        <v>2525</v>
      </c>
      <c r="AB775" s="17">
        <v>2190</v>
      </c>
      <c r="AC775" s="17">
        <v>1769</v>
      </c>
      <c r="AD775" s="17">
        <v>1743</v>
      </c>
      <c r="AE775" s="20">
        <v>1228</v>
      </c>
      <c r="AF775" s="70" t="str">
        <f t="shared" si="236"/>
        <v>7</v>
      </c>
      <c r="AG775" s="61" t="str">
        <f t="shared" si="237"/>
        <v>7</v>
      </c>
      <c r="AH775" s="61" t="str">
        <f t="shared" si="238"/>
        <v>7</v>
      </c>
      <c r="AI775" s="61" t="str">
        <f t="shared" si="239"/>
        <v>7</v>
      </c>
      <c r="AJ775" s="61" t="str">
        <f t="shared" si="240"/>
        <v>7</v>
      </c>
      <c r="AK775" s="62" t="str">
        <f t="shared" si="241"/>
        <v>7</v>
      </c>
      <c r="AL775" s="77">
        <f t="shared" si="242"/>
        <v>1.8628986128354978</v>
      </c>
      <c r="AM775" s="78">
        <f t="shared" si="243"/>
        <v>1.3622322245830676</v>
      </c>
      <c r="AN775" s="78">
        <f t="shared" si="244"/>
        <v>2.0422323399284141</v>
      </c>
      <c r="AO775" s="78">
        <f t="shared" si="245"/>
        <v>0.14817615894239461</v>
      </c>
      <c r="AP775" s="79">
        <f t="shared" si="246"/>
        <v>3.5642589704225429</v>
      </c>
      <c r="AQ775" s="1" t="str">
        <f t="shared" si="247"/>
        <v>Centro7</v>
      </c>
      <c r="AR775" s="1" t="str">
        <f t="shared" si="248"/>
        <v>Córdoba7</v>
      </c>
      <c r="AS775" s="1" t="str">
        <f t="shared" si="249"/>
        <v>Pequeñas</v>
      </c>
      <c r="AT775" s="1" t="str">
        <f t="shared" si="250"/>
        <v>Resto Extra Pampeana</v>
      </c>
      <c r="AU775" s="1" t="str">
        <f t="shared" si="251"/>
        <v>Pequeñas</v>
      </c>
    </row>
    <row r="776" spans="1:47" x14ac:dyDescent="0.25">
      <c r="A776" s="60" t="s">
        <v>852</v>
      </c>
      <c r="B776" s="9" t="s">
        <v>372</v>
      </c>
      <c r="C776" s="9" t="s">
        <v>767</v>
      </c>
      <c r="D776" s="3" t="str">
        <f>VLOOKUP(C776,Regiones!B$4:C$27,2)</f>
        <v>Pampeana</v>
      </c>
      <c r="E776" s="10"/>
      <c r="F776" s="10"/>
      <c r="G776" s="10"/>
      <c r="H776" s="10" t="s">
        <v>20</v>
      </c>
      <c r="I776" s="10" t="s">
        <v>203</v>
      </c>
      <c r="J776" s="10" t="s">
        <v>4</v>
      </c>
      <c r="K776" s="10"/>
      <c r="L776" s="11" t="s">
        <v>6</v>
      </c>
      <c r="M776" s="289">
        <v>10</v>
      </c>
      <c r="N776" s="281" t="str">
        <f t="shared" si="252"/>
        <v>F10</v>
      </c>
      <c r="O776" s="282" t="str">
        <f>VLOOKUP(N776,'Adicional - Op 1'!$A$3:$B$79,2)</f>
        <v>F</v>
      </c>
      <c r="P776" s="293" t="str">
        <f t="shared" si="253"/>
        <v>F</v>
      </c>
      <c r="Q776" s="294" t="str">
        <f t="shared" si="254"/>
        <v>F10</v>
      </c>
      <c r="R776" s="282" t="str">
        <f>IF(OR(Q776='Adicional - Op 2'!$A$6,Q776='Adicional - Op 2'!$A$7, Q776='Adicional - Op 2'!$A$8,Q776='Adicional - Op 2'!$A$9,Q776='Adicional - Op 2'!$A$10,Q776='Adicional - Op 2'!$A$11,Q776='Adicional - Op 2'!$A$12,Q776='Adicional - Op 2'!$A$13,Q776='Adicional - Op 2'!$A$14), "A", "")</f>
        <v/>
      </c>
      <c r="S776" s="282" t="str">
        <f>IF(OR(Q776='Adicional - Op 2'!$A$15,Q776='Adicional - Op 2'!$A$16,Q776='Adicional - Op 2'!$A$17,Q776='Adicional - Op 2'!$A$18,Q776='Adicional - Op 2'!$A$19,Q776='Adicional - Op 2'!$A$20,Q776='Adicional - Op 2'!$A$21,Q776='Adicional - Op 2'!$A$22,Q776='Adicional - Op 2'!$A$23,Q776='Adicional - Op 2'!$A$24,Q776='Adicional - Op 2'!$A$25,Q776='Adicional - Op 2'!$A$26,Q776='Adicional - Op 2'!$A$27,Q776='Adicional - Op 2'!$A$28,Q776='Adicional - Op 2'!$A$29,Q776='Adicional - Op 2'!$A$30),"B","")</f>
        <v/>
      </c>
      <c r="T776" s="282" t="str">
        <f>IF(OR(Q776='Adicional - Op 2'!$A$31,Q776='Adicional - Op 2'!$A$32,Q776='Adicional - Op 2'!$A$33,Q776='Adicional - Op 2'!$A$34),"C","")</f>
        <v/>
      </c>
      <c r="U776" s="282" t="str">
        <f>IF(OR(Q776='Adicional - Op 2'!$A$35,Q776='Adicional - Op 2'!$A$36,Q776='Adicional - Op 2'!$A$37),"D","")</f>
        <v/>
      </c>
      <c r="V776" s="282" t="str">
        <f>IF(OR(Q776='Adicional - Op 2'!$A$38,Q776='Adicional - Op 2'!$A$39,Q776='Adicional - Op 2'!$A$40,Q776='Adicional - Op 2'!$A$41,Q776='Adicional - Op 2'!$A$42,Q776='Adicional - Op 2'!$A$43),"E","")</f>
        <v/>
      </c>
      <c r="W776" s="282" t="str">
        <f>IF(OR(Q776='Adicional - Op 2'!$A$44,Q776='Adicional - Op 2'!$A$45),"F","")</f>
        <v>F</v>
      </c>
      <c r="X776" s="295" t="str">
        <f t="shared" si="255"/>
        <v>F</v>
      </c>
      <c r="Y776" s="296" t="str">
        <f>IF(P776=X776, "OK", MAL)</f>
        <v>OK</v>
      </c>
      <c r="Z776" s="74">
        <v>2962</v>
      </c>
      <c r="AA776" s="12">
        <v>2574</v>
      </c>
      <c r="AB776" s="12">
        <v>1828</v>
      </c>
      <c r="AC776" s="12">
        <v>1590</v>
      </c>
      <c r="AD776" s="12">
        <v>1381</v>
      </c>
      <c r="AE776" s="13">
        <v>1987</v>
      </c>
      <c r="AF776" s="70" t="str">
        <f t="shared" ref="AF776:AF839" si="256">IF(Z776="","",IF($D776="gba","GBA",IF(AND(Z776&gt;=1000000,Z776&lt;10000000),"1",IF(Z776&gt;=500000,"2",IF(Z776&gt;=100000,"3",IF(Z776&gt;=50000,"4",IF(Z776&gt;=10000,"5",IF(Z776&gt;=5000,"6","7"))))))))</f>
        <v>7</v>
      </c>
      <c r="AG776" s="61" t="str">
        <f t="shared" ref="AG776:AG839" si="257">IF(AA776="","",IF($D776="gba","GBA",IF(AND(AA776&gt;=1000000,AA776&lt;10000000),"1",IF(AA776&gt;=500000,"2",IF(AA776&gt;=100000,"3",IF(AA776&gt;=50000,"4",IF(AA776&gt;=10000,"5",IF(AA776&gt;=5000,"6","7"))))))))</f>
        <v>7</v>
      </c>
      <c r="AH776" s="61" t="str">
        <f t="shared" ref="AH776:AH839" si="258">IF(AB776="","",IF($D776="gba","GBA",IF(AND(AB776&gt;=1000000,AB776&lt;10000000),"1",IF(AB776&gt;=500000,"2",IF(AB776&gt;=100000,"3",IF(AB776&gt;=50000,"4",IF(AB776&gt;=10000,"5",IF(AB776&gt;=5000,"6","7"))))))))</f>
        <v>7</v>
      </c>
      <c r="AI776" s="61" t="str">
        <f t="shared" ref="AI776:AI839" si="259">IF(AC776="","",IF($D776="gba","GBA",IF(AND(AC776&gt;=1000000,AC776&lt;10000000),"1",IF(AC776&gt;=500000,"2",IF(AC776&gt;=100000,"3",IF(AC776&gt;=50000,"4",IF(AC776&gt;=10000,"5",IF(AC776&gt;=5000,"6","7"))))))))</f>
        <v>7</v>
      </c>
      <c r="AJ776" s="61" t="str">
        <f t="shared" ref="AJ776:AJ839" si="260">IF(AD776="","",IF($D776="gba","GBA",IF(AND(AD776&gt;=1000000,AD776&lt;10000000),"1",IF(AD776&gt;=500000,"2",IF(AD776&gt;=100000,"3",IF(AD776&gt;=50000,"4",IF(AD776&gt;=10000,"5",IF(AD776&gt;=5000,"6","7"))))))))</f>
        <v>7</v>
      </c>
      <c r="AK776" s="62" t="str">
        <f t="shared" ref="AK776:AK839" si="261">IF(AE776="","",IF($D776="gba","GBA",IF(AND(AE776&gt;=1000000,AE776&lt;10000000),"1",IF(AE776&gt;=500000,"2",IF(AE776&gt;=100000,"3",IF(AE776&gt;=50000,"4",IF(AE776&gt;=10000,"5",IF(AE776&gt;=5000,"6","7"))))))))</f>
        <v>7</v>
      </c>
      <c r="AL776" s="77">
        <f t="shared" ref="AL776:AL839" si="262">IF(OR(Z776="",AA776=""),"",RATE(8.94,,-AA776,Z776)*100)</f>
        <v>1.5829074677643482</v>
      </c>
      <c r="AM776" s="78">
        <f t="shared" ref="AM776:AM839" si="263">IF(OR(AA776="",AB776=""),"",RATE(10.52,,-AB776,AA776)*100)</f>
        <v>3.3067146779502772</v>
      </c>
      <c r="AN776" s="78">
        <f t="shared" ref="AN776:AN839" si="264">IF(OR(AB776="",AC776=""),"",RATE(10.56,,-AC776,AB776)*100)</f>
        <v>1.3296760175531028</v>
      </c>
      <c r="AO776" s="78">
        <f t="shared" ref="AO776:AO839" si="265">IF(OR(AC776="",AD776=""),"",RATE(10,,-AD776,AC776)*100)</f>
        <v>1.419238318550311</v>
      </c>
      <c r="AP776" s="79">
        <f t="shared" ref="AP776:AP839" si="266">IF(OR(AD776="",AE776=""),"",RATE(10,,-AE776,AD776)*100)</f>
        <v>-3.5727944473549109</v>
      </c>
      <c r="AQ776" s="1" t="str">
        <f t="shared" ref="AQ776:AQ839" si="267">CONCATENATE(D776,AF776)</f>
        <v>Pampeana7</v>
      </c>
      <c r="AR776" s="1" t="str">
        <f t="shared" ref="AR776:AR839" si="268">CONCATENATE(C776,AF776)</f>
        <v>Santa Fe7</v>
      </c>
      <c r="AS776" s="1" t="str">
        <f t="shared" ref="AS776:AS839" si="269">IF(AF776="GBA","GBA",IF(AF776&lt;"3","Grandes",IF(AF776="7","Pequeñas","Intermedias")))</f>
        <v>Pequeñas</v>
      </c>
      <c r="AT776" s="1" t="str">
        <f t="shared" ref="AT776:AT839" si="270">IF(D776="GBA","GBA",IF(D776="Comahue","Comahue",IF(D776="Patagonia","Patagonia",IF(D776="Pampeana","Pampeana","Resto Extra Pampeana"))))</f>
        <v>Pampeana</v>
      </c>
      <c r="AU776" s="1" t="str">
        <f t="shared" si="251"/>
        <v>Pequeñas</v>
      </c>
    </row>
    <row r="777" spans="1:47" x14ac:dyDescent="0.25">
      <c r="A777" s="5" t="s">
        <v>172</v>
      </c>
      <c r="B777" s="6" t="s">
        <v>52</v>
      </c>
      <c r="C777" s="6" t="s">
        <v>36</v>
      </c>
      <c r="D777" s="3" t="str">
        <f>VLOOKUP(C777,Regiones!B$4:C$27,2)</f>
        <v>Pampeana</v>
      </c>
      <c r="E777" s="16"/>
      <c r="F777" s="16"/>
      <c r="G777" s="16"/>
      <c r="H777" s="16"/>
      <c r="I777" s="16" t="s">
        <v>203</v>
      </c>
      <c r="J777" s="16" t="s">
        <v>6</v>
      </c>
      <c r="K777" s="16"/>
      <c r="L777" s="4" t="s">
        <v>6</v>
      </c>
      <c r="M777" s="289">
        <v>10</v>
      </c>
      <c r="N777" s="281" t="str">
        <f t="shared" si="252"/>
        <v>F10</v>
      </c>
      <c r="O777" s="282" t="str">
        <f>VLOOKUP(N777,'Adicional - Op 1'!$A$3:$B$79,2)</f>
        <v>F</v>
      </c>
      <c r="P777" s="293" t="str">
        <f t="shared" si="253"/>
        <v>F</v>
      </c>
      <c r="Q777" s="294" t="str">
        <f t="shared" si="254"/>
        <v>F10</v>
      </c>
      <c r="R777" s="282" t="str">
        <f>IF(OR(Q777='Adicional - Op 2'!$A$6,Q777='Adicional - Op 2'!$A$7, Q777='Adicional - Op 2'!$A$8,Q777='Adicional - Op 2'!$A$9,Q777='Adicional - Op 2'!$A$10,Q777='Adicional - Op 2'!$A$11,Q777='Adicional - Op 2'!$A$12,Q777='Adicional - Op 2'!$A$13,Q777='Adicional - Op 2'!$A$14), "A", "")</f>
        <v/>
      </c>
      <c r="S777" s="282" t="str">
        <f>IF(OR(Q777='Adicional - Op 2'!$A$15,Q777='Adicional - Op 2'!$A$16,Q777='Adicional - Op 2'!$A$17,Q777='Adicional - Op 2'!$A$18,Q777='Adicional - Op 2'!$A$19,Q777='Adicional - Op 2'!$A$20,Q777='Adicional - Op 2'!$A$21,Q777='Adicional - Op 2'!$A$22,Q777='Adicional - Op 2'!$A$23,Q777='Adicional - Op 2'!$A$24,Q777='Adicional - Op 2'!$A$25,Q777='Adicional - Op 2'!$A$26,Q777='Adicional - Op 2'!$A$27,Q777='Adicional - Op 2'!$A$28,Q777='Adicional - Op 2'!$A$29,Q777='Adicional - Op 2'!$A$30),"B","")</f>
        <v/>
      </c>
      <c r="T777" s="282" t="str">
        <f>IF(OR(Q777='Adicional - Op 2'!$A$31,Q777='Adicional - Op 2'!$A$32,Q777='Adicional - Op 2'!$A$33,Q777='Adicional - Op 2'!$A$34),"C","")</f>
        <v/>
      </c>
      <c r="U777" s="282" t="str">
        <f>IF(OR(Q777='Adicional - Op 2'!$A$35,Q777='Adicional - Op 2'!$A$36,Q777='Adicional - Op 2'!$A$37),"D","")</f>
        <v/>
      </c>
      <c r="V777" s="282" t="str">
        <f>IF(OR(Q777='Adicional - Op 2'!$A$38,Q777='Adicional - Op 2'!$A$39,Q777='Adicional - Op 2'!$A$40,Q777='Adicional - Op 2'!$A$41,Q777='Adicional - Op 2'!$A$42,Q777='Adicional - Op 2'!$A$43),"E","")</f>
        <v/>
      </c>
      <c r="W777" s="282" t="str">
        <f>IF(OR(Q777='Adicional - Op 2'!$A$44,Q777='Adicional - Op 2'!$A$45),"F","")</f>
        <v>F</v>
      </c>
      <c r="X777" s="295" t="str">
        <f t="shared" si="255"/>
        <v>F</v>
      </c>
      <c r="Y777" s="296" t="str">
        <f>IF(P777=X777, "OK", MAL)</f>
        <v>OK</v>
      </c>
      <c r="Z777" s="73">
        <v>2960</v>
      </c>
      <c r="AA777" s="17">
        <v>2968</v>
      </c>
      <c r="AB777" s="17">
        <v>3074</v>
      </c>
      <c r="AC777" s="17">
        <v>2841</v>
      </c>
      <c r="AD777" s="17">
        <v>3028</v>
      </c>
      <c r="AE777" s="20">
        <v>2689</v>
      </c>
      <c r="AF777" s="70" t="str">
        <f t="shared" si="256"/>
        <v>7</v>
      </c>
      <c r="AG777" s="61" t="str">
        <f t="shared" si="257"/>
        <v>7</v>
      </c>
      <c r="AH777" s="61" t="str">
        <f t="shared" si="258"/>
        <v>7</v>
      </c>
      <c r="AI777" s="61" t="str">
        <f t="shared" si="259"/>
        <v>7</v>
      </c>
      <c r="AJ777" s="61" t="str">
        <f t="shared" si="260"/>
        <v>7</v>
      </c>
      <c r="AK777" s="62" t="str">
        <f t="shared" si="261"/>
        <v>7</v>
      </c>
      <c r="AL777" s="77">
        <f t="shared" si="262"/>
        <v>-3.0186236876973652E-2</v>
      </c>
      <c r="AM777" s="78">
        <f t="shared" si="263"/>
        <v>-0.33301195990320537</v>
      </c>
      <c r="AN777" s="78">
        <f t="shared" si="264"/>
        <v>0.74922783003557447</v>
      </c>
      <c r="AO777" s="78">
        <f t="shared" si="265"/>
        <v>-0.63543484636863157</v>
      </c>
      <c r="AP777" s="79">
        <f t="shared" si="266"/>
        <v>1.1944063209104867</v>
      </c>
      <c r="AQ777" s="1" t="str">
        <f t="shared" si="267"/>
        <v>Pampeana7</v>
      </c>
      <c r="AR777" s="1" t="str">
        <f t="shared" si="268"/>
        <v>Buenos Aires7</v>
      </c>
      <c r="AS777" s="1" t="str">
        <f t="shared" si="269"/>
        <v>Pequeñas</v>
      </c>
      <c r="AT777" s="1" t="str">
        <f t="shared" si="270"/>
        <v>Pampeana</v>
      </c>
      <c r="AU777" s="1" t="str">
        <f t="shared" ref="AU777:AU840" si="271">IF(AS777="Pequeñas","Pequeñas",CONCATENATE(AS777,AT777))</f>
        <v>Pequeñas</v>
      </c>
    </row>
    <row r="778" spans="1:47" x14ac:dyDescent="0.25">
      <c r="A778" s="5" t="s">
        <v>1413</v>
      </c>
      <c r="B778" s="6" t="s">
        <v>135</v>
      </c>
      <c r="C778" s="6" t="s">
        <v>36</v>
      </c>
      <c r="D778" s="3" t="str">
        <f>VLOOKUP(C778,Regiones!B$4:C$27,2)</f>
        <v>Pampeana</v>
      </c>
      <c r="E778" s="16"/>
      <c r="F778" s="16"/>
      <c r="G778" s="16"/>
      <c r="H778" s="16"/>
      <c r="I778" s="16" t="s">
        <v>203</v>
      </c>
      <c r="J778" s="16" t="s">
        <v>6</v>
      </c>
      <c r="K778" s="16"/>
      <c r="L778" s="4" t="s">
        <v>6</v>
      </c>
      <c r="M778" s="289">
        <v>10</v>
      </c>
      <c r="N778" s="281" t="str">
        <f t="shared" si="252"/>
        <v>F10</v>
      </c>
      <c r="O778" s="282" t="str">
        <f>VLOOKUP(N778,'Adicional - Op 1'!$A$3:$B$79,2)</f>
        <v>F</v>
      </c>
      <c r="P778" s="293" t="str">
        <f t="shared" si="253"/>
        <v>F</v>
      </c>
      <c r="Q778" s="294" t="str">
        <f t="shared" si="254"/>
        <v>F10</v>
      </c>
      <c r="R778" s="282" t="str">
        <f>IF(OR(Q778='Adicional - Op 2'!$A$6,Q778='Adicional - Op 2'!$A$7, Q778='Adicional - Op 2'!$A$8,Q778='Adicional - Op 2'!$A$9,Q778='Adicional - Op 2'!$A$10,Q778='Adicional - Op 2'!$A$11,Q778='Adicional - Op 2'!$A$12,Q778='Adicional - Op 2'!$A$13,Q778='Adicional - Op 2'!$A$14), "A", "")</f>
        <v/>
      </c>
      <c r="S778" s="282" t="str">
        <f>IF(OR(Q778='Adicional - Op 2'!$A$15,Q778='Adicional - Op 2'!$A$16,Q778='Adicional - Op 2'!$A$17,Q778='Adicional - Op 2'!$A$18,Q778='Adicional - Op 2'!$A$19,Q778='Adicional - Op 2'!$A$20,Q778='Adicional - Op 2'!$A$21,Q778='Adicional - Op 2'!$A$22,Q778='Adicional - Op 2'!$A$23,Q778='Adicional - Op 2'!$A$24,Q778='Adicional - Op 2'!$A$25,Q778='Adicional - Op 2'!$A$26,Q778='Adicional - Op 2'!$A$27,Q778='Adicional - Op 2'!$A$28,Q778='Adicional - Op 2'!$A$29,Q778='Adicional - Op 2'!$A$30),"B","")</f>
        <v/>
      </c>
      <c r="T778" s="282" t="str">
        <f>IF(OR(Q778='Adicional - Op 2'!$A$31,Q778='Adicional - Op 2'!$A$32,Q778='Adicional - Op 2'!$A$33,Q778='Adicional - Op 2'!$A$34),"C","")</f>
        <v/>
      </c>
      <c r="U778" s="282" t="str">
        <f>IF(OR(Q778='Adicional - Op 2'!$A$35,Q778='Adicional - Op 2'!$A$36,Q778='Adicional - Op 2'!$A$37),"D","")</f>
        <v/>
      </c>
      <c r="V778" s="282" t="str">
        <f>IF(OR(Q778='Adicional - Op 2'!$A$38,Q778='Adicional - Op 2'!$A$39,Q778='Adicional - Op 2'!$A$40,Q778='Adicional - Op 2'!$A$41,Q778='Adicional - Op 2'!$A$42,Q778='Adicional - Op 2'!$A$43),"E","")</f>
        <v/>
      </c>
      <c r="W778" s="282" t="str">
        <f>IF(OR(Q778='Adicional - Op 2'!$A$44,Q778='Adicional - Op 2'!$A$45),"F","")</f>
        <v>F</v>
      </c>
      <c r="X778" s="295" t="str">
        <f t="shared" si="255"/>
        <v>F</v>
      </c>
      <c r="Y778" s="296" t="str">
        <f>IF(P778=X778, "OK", MAL)</f>
        <v>OK</v>
      </c>
      <c r="Z778" s="73">
        <v>2934</v>
      </c>
      <c r="AA778" s="17">
        <v>2896</v>
      </c>
      <c r="AB778" s="17">
        <v>2701</v>
      </c>
      <c r="AC778" s="17">
        <v>2277</v>
      </c>
      <c r="AD778" s="17">
        <v>2073</v>
      </c>
      <c r="AE778" s="20">
        <v>1609</v>
      </c>
      <c r="AF778" s="70" t="str">
        <f t="shared" si="256"/>
        <v>7</v>
      </c>
      <c r="AG778" s="61" t="str">
        <f t="shared" si="257"/>
        <v>7</v>
      </c>
      <c r="AH778" s="61" t="str">
        <f t="shared" si="258"/>
        <v>7</v>
      </c>
      <c r="AI778" s="61" t="str">
        <f t="shared" si="259"/>
        <v>7</v>
      </c>
      <c r="AJ778" s="61" t="str">
        <f t="shared" si="260"/>
        <v>7</v>
      </c>
      <c r="AK778" s="62" t="str">
        <f t="shared" si="261"/>
        <v>7</v>
      </c>
      <c r="AL778" s="77">
        <f t="shared" si="262"/>
        <v>0.14592521746202264</v>
      </c>
      <c r="AM778" s="78">
        <f t="shared" si="263"/>
        <v>0.66482760597529078</v>
      </c>
      <c r="AN778" s="78">
        <f t="shared" si="264"/>
        <v>1.6302220335223838</v>
      </c>
      <c r="AO778" s="78">
        <f t="shared" si="265"/>
        <v>0.94303838401766704</v>
      </c>
      <c r="AP778" s="79">
        <f t="shared" si="266"/>
        <v>2.5662142331110509</v>
      </c>
      <c r="AQ778" s="1" t="str">
        <f t="shared" si="267"/>
        <v>Pampeana7</v>
      </c>
      <c r="AR778" s="1" t="str">
        <f t="shared" si="268"/>
        <v>Buenos Aires7</v>
      </c>
      <c r="AS778" s="1" t="str">
        <f t="shared" si="269"/>
        <v>Pequeñas</v>
      </c>
      <c r="AT778" s="1" t="str">
        <f t="shared" si="270"/>
        <v>Pampeana</v>
      </c>
      <c r="AU778" s="1" t="str">
        <f t="shared" si="271"/>
        <v>Pequeñas</v>
      </c>
    </row>
    <row r="779" spans="1:47" x14ac:dyDescent="0.25">
      <c r="A779" s="60" t="s">
        <v>749</v>
      </c>
      <c r="B779" s="9" t="s">
        <v>750</v>
      </c>
      <c r="C779" s="9" t="s">
        <v>740</v>
      </c>
      <c r="D779" s="3" t="str">
        <f>VLOOKUP(C779,Regiones!B$4:C$27,2)</f>
        <v>Centro</v>
      </c>
      <c r="E779" s="10"/>
      <c r="F779" s="10"/>
      <c r="G779" s="10"/>
      <c r="H779" s="10" t="s">
        <v>20</v>
      </c>
      <c r="I779" s="10" t="s">
        <v>203</v>
      </c>
      <c r="J779" s="10" t="s">
        <v>4</v>
      </c>
      <c r="K779" s="10"/>
      <c r="L779" s="11" t="s">
        <v>6</v>
      </c>
      <c r="M779" s="289">
        <v>10</v>
      </c>
      <c r="N779" s="281" t="str">
        <f t="shared" si="252"/>
        <v>F10</v>
      </c>
      <c r="O779" s="282" t="str">
        <f>VLOOKUP(N779,'Adicional - Op 1'!$A$3:$B$79,2)</f>
        <v>F</v>
      </c>
      <c r="P779" s="293" t="str">
        <f t="shared" si="253"/>
        <v>F</v>
      </c>
      <c r="Q779" s="294" t="str">
        <f t="shared" si="254"/>
        <v>F10</v>
      </c>
      <c r="R779" s="282" t="str">
        <f>IF(OR(Q779='Adicional - Op 2'!$A$6,Q779='Adicional - Op 2'!$A$7, Q779='Adicional - Op 2'!$A$8,Q779='Adicional - Op 2'!$A$9,Q779='Adicional - Op 2'!$A$10,Q779='Adicional - Op 2'!$A$11,Q779='Adicional - Op 2'!$A$12,Q779='Adicional - Op 2'!$A$13,Q779='Adicional - Op 2'!$A$14), "A", "")</f>
        <v/>
      </c>
      <c r="S779" s="282" t="str">
        <f>IF(OR(Q779='Adicional - Op 2'!$A$15,Q779='Adicional - Op 2'!$A$16,Q779='Adicional - Op 2'!$A$17,Q779='Adicional - Op 2'!$A$18,Q779='Adicional - Op 2'!$A$19,Q779='Adicional - Op 2'!$A$20,Q779='Adicional - Op 2'!$A$21,Q779='Adicional - Op 2'!$A$22,Q779='Adicional - Op 2'!$A$23,Q779='Adicional - Op 2'!$A$24,Q779='Adicional - Op 2'!$A$25,Q779='Adicional - Op 2'!$A$26,Q779='Adicional - Op 2'!$A$27,Q779='Adicional - Op 2'!$A$28,Q779='Adicional - Op 2'!$A$29,Q779='Adicional - Op 2'!$A$30),"B","")</f>
        <v/>
      </c>
      <c r="T779" s="282" t="str">
        <f>IF(OR(Q779='Adicional - Op 2'!$A$31,Q779='Adicional - Op 2'!$A$32,Q779='Adicional - Op 2'!$A$33,Q779='Adicional - Op 2'!$A$34),"C","")</f>
        <v/>
      </c>
      <c r="U779" s="282" t="str">
        <f>IF(OR(Q779='Adicional - Op 2'!$A$35,Q779='Adicional - Op 2'!$A$36,Q779='Adicional - Op 2'!$A$37),"D","")</f>
        <v/>
      </c>
      <c r="V779" s="282" t="str">
        <f>IF(OR(Q779='Adicional - Op 2'!$A$38,Q779='Adicional - Op 2'!$A$39,Q779='Adicional - Op 2'!$A$40,Q779='Adicional - Op 2'!$A$41,Q779='Adicional - Op 2'!$A$42,Q779='Adicional - Op 2'!$A$43),"E","")</f>
        <v/>
      </c>
      <c r="W779" s="282" t="str">
        <f>IF(OR(Q779='Adicional - Op 2'!$A$44,Q779='Adicional - Op 2'!$A$45),"F","")</f>
        <v>F</v>
      </c>
      <c r="X779" s="295" t="str">
        <f t="shared" si="255"/>
        <v>F</v>
      </c>
      <c r="Y779" s="296" t="str">
        <f>IF(P779=X779, "OK", MAL)</f>
        <v>OK</v>
      </c>
      <c r="Z779" s="74">
        <v>2933</v>
      </c>
      <c r="AA779" s="12">
        <v>2531</v>
      </c>
      <c r="AB779" s="12">
        <v>1873</v>
      </c>
      <c r="AC779" s="12">
        <v>1534</v>
      </c>
      <c r="AD779" s="12">
        <v>1192</v>
      </c>
      <c r="AE779" s="13">
        <v>1145</v>
      </c>
      <c r="AF779" s="70" t="str">
        <f t="shared" si="256"/>
        <v>7</v>
      </c>
      <c r="AG779" s="61" t="str">
        <f t="shared" si="257"/>
        <v>7</v>
      </c>
      <c r="AH779" s="61" t="str">
        <f t="shared" si="258"/>
        <v>7</v>
      </c>
      <c r="AI779" s="61" t="str">
        <f t="shared" si="259"/>
        <v>7</v>
      </c>
      <c r="AJ779" s="61" t="str">
        <f t="shared" si="260"/>
        <v>7</v>
      </c>
      <c r="AK779" s="62" t="str">
        <f t="shared" si="261"/>
        <v>7</v>
      </c>
      <c r="AL779" s="77">
        <f t="shared" si="262"/>
        <v>1.6625653863732142</v>
      </c>
      <c r="AM779" s="78">
        <f t="shared" si="263"/>
        <v>2.9032573650292863</v>
      </c>
      <c r="AN779" s="78">
        <f t="shared" si="264"/>
        <v>1.9087332402692372</v>
      </c>
      <c r="AO779" s="78">
        <f t="shared" si="265"/>
        <v>2.5545445937682829</v>
      </c>
      <c r="AP779" s="79">
        <f t="shared" si="266"/>
        <v>0.40308954570883138</v>
      </c>
      <c r="AQ779" s="1" t="str">
        <f t="shared" si="267"/>
        <v>Centro7</v>
      </c>
      <c r="AR779" s="1" t="str">
        <f t="shared" si="268"/>
        <v>San Luis7</v>
      </c>
      <c r="AS779" s="1" t="str">
        <f t="shared" si="269"/>
        <v>Pequeñas</v>
      </c>
      <c r="AT779" s="1" t="str">
        <f t="shared" si="270"/>
        <v>Resto Extra Pampeana</v>
      </c>
      <c r="AU779" s="1" t="str">
        <f t="shared" si="271"/>
        <v>Pequeñas</v>
      </c>
    </row>
    <row r="780" spans="1:47" x14ac:dyDescent="0.25">
      <c r="A780" s="5" t="s">
        <v>713</v>
      </c>
      <c r="B780" s="6" t="s">
        <v>688</v>
      </c>
      <c r="C780" s="6" t="s">
        <v>687</v>
      </c>
      <c r="D780" s="3" t="str">
        <f>VLOOKUP(C780,Regiones!B$4:C$27,2)</f>
        <v>Noroeste</v>
      </c>
      <c r="E780" s="16"/>
      <c r="F780" s="16"/>
      <c r="G780" s="16"/>
      <c r="H780" s="16" t="s">
        <v>4</v>
      </c>
      <c r="I780" s="16" t="s">
        <v>203</v>
      </c>
      <c r="J780" s="16" t="s">
        <v>6</v>
      </c>
      <c r="K780" s="16"/>
      <c r="L780" s="4" t="s">
        <v>6</v>
      </c>
      <c r="M780" s="289">
        <v>10</v>
      </c>
      <c r="N780" s="281" t="str">
        <f t="shared" si="252"/>
        <v>F10</v>
      </c>
      <c r="O780" s="282" t="str">
        <f>VLOOKUP(N780,'Adicional - Op 1'!$A$3:$B$79,2)</f>
        <v>F</v>
      </c>
      <c r="P780" s="293" t="str">
        <f t="shared" si="253"/>
        <v>F</v>
      </c>
      <c r="Q780" s="294" t="str">
        <f t="shared" si="254"/>
        <v>F10</v>
      </c>
      <c r="R780" s="282" t="str">
        <f>IF(OR(Q780='Adicional - Op 2'!$A$6,Q780='Adicional - Op 2'!$A$7, Q780='Adicional - Op 2'!$A$8,Q780='Adicional - Op 2'!$A$9,Q780='Adicional - Op 2'!$A$10,Q780='Adicional - Op 2'!$A$11,Q780='Adicional - Op 2'!$A$12,Q780='Adicional - Op 2'!$A$13,Q780='Adicional - Op 2'!$A$14), "A", "")</f>
        <v/>
      </c>
      <c r="S780" s="282" t="str">
        <f>IF(OR(Q780='Adicional - Op 2'!$A$15,Q780='Adicional - Op 2'!$A$16,Q780='Adicional - Op 2'!$A$17,Q780='Adicional - Op 2'!$A$18,Q780='Adicional - Op 2'!$A$19,Q780='Adicional - Op 2'!$A$20,Q780='Adicional - Op 2'!$A$21,Q780='Adicional - Op 2'!$A$22,Q780='Adicional - Op 2'!$A$23,Q780='Adicional - Op 2'!$A$24,Q780='Adicional - Op 2'!$A$25,Q780='Adicional - Op 2'!$A$26,Q780='Adicional - Op 2'!$A$27,Q780='Adicional - Op 2'!$A$28,Q780='Adicional - Op 2'!$A$29,Q780='Adicional - Op 2'!$A$30),"B","")</f>
        <v/>
      </c>
      <c r="T780" s="282" t="str">
        <f>IF(OR(Q780='Adicional - Op 2'!$A$31,Q780='Adicional - Op 2'!$A$32,Q780='Adicional - Op 2'!$A$33,Q780='Adicional - Op 2'!$A$34),"C","")</f>
        <v/>
      </c>
      <c r="U780" s="282" t="str">
        <f>IF(OR(Q780='Adicional - Op 2'!$A$35,Q780='Adicional - Op 2'!$A$36,Q780='Adicional - Op 2'!$A$37),"D","")</f>
        <v/>
      </c>
      <c r="V780" s="282" t="str">
        <f>IF(OR(Q780='Adicional - Op 2'!$A$38,Q780='Adicional - Op 2'!$A$39,Q780='Adicional - Op 2'!$A$40,Q780='Adicional - Op 2'!$A$41,Q780='Adicional - Op 2'!$A$42,Q780='Adicional - Op 2'!$A$43),"E","")</f>
        <v/>
      </c>
      <c r="W780" s="282" t="str">
        <f>IF(OR(Q780='Adicional - Op 2'!$A$44,Q780='Adicional - Op 2'!$A$45),"F","")</f>
        <v>F</v>
      </c>
      <c r="X780" s="295" t="str">
        <f t="shared" si="255"/>
        <v>F</v>
      </c>
      <c r="Y780" s="296" t="str">
        <f>IF(P780=X780, "OK", MAL)</f>
        <v>OK</v>
      </c>
      <c r="Z780" s="74">
        <v>2920</v>
      </c>
      <c r="AA780" s="17">
        <v>2874</v>
      </c>
      <c r="AB780" s="12">
        <v>2127</v>
      </c>
      <c r="AC780" s="12">
        <v>1613</v>
      </c>
      <c r="AD780" s="12">
        <v>1544</v>
      </c>
      <c r="AE780" s="13">
        <v>1238</v>
      </c>
      <c r="AF780" s="70" t="str">
        <f t="shared" si="256"/>
        <v>7</v>
      </c>
      <c r="AG780" s="61" t="str">
        <f t="shared" si="257"/>
        <v>7</v>
      </c>
      <c r="AH780" s="61" t="str">
        <f t="shared" si="258"/>
        <v>7</v>
      </c>
      <c r="AI780" s="61" t="str">
        <f t="shared" si="259"/>
        <v>7</v>
      </c>
      <c r="AJ780" s="61" t="str">
        <f t="shared" si="260"/>
        <v>7</v>
      </c>
      <c r="AK780" s="62" t="str">
        <f t="shared" si="261"/>
        <v>7</v>
      </c>
      <c r="AL780" s="77">
        <f t="shared" si="262"/>
        <v>0.17777336251661921</v>
      </c>
      <c r="AM780" s="78">
        <f t="shared" si="263"/>
        <v>2.9024669432773873</v>
      </c>
      <c r="AN780" s="78">
        <f t="shared" si="264"/>
        <v>2.6540865053196234</v>
      </c>
      <c r="AO780" s="78">
        <f t="shared" si="265"/>
        <v>0.43815056034222521</v>
      </c>
      <c r="AP780" s="79">
        <f t="shared" si="266"/>
        <v>2.2333672003739062</v>
      </c>
      <c r="AQ780" s="1" t="str">
        <f t="shared" si="267"/>
        <v>Noroeste7</v>
      </c>
      <c r="AR780" s="1" t="str">
        <f t="shared" si="268"/>
        <v>Salta7</v>
      </c>
      <c r="AS780" s="1" t="str">
        <f t="shared" si="269"/>
        <v>Pequeñas</v>
      </c>
      <c r="AT780" s="1" t="str">
        <f t="shared" si="270"/>
        <v>Resto Extra Pampeana</v>
      </c>
      <c r="AU780" s="1" t="str">
        <f t="shared" si="271"/>
        <v>Pequeñas</v>
      </c>
    </row>
    <row r="781" spans="1:47" x14ac:dyDescent="0.25">
      <c r="A781" s="2" t="s">
        <v>173</v>
      </c>
      <c r="B781" s="6" t="s">
        <v>161</v>
      </c>
      <c r="C781" s="6" t="s">
        <v>36</v>
      </c>
      <c r="D781" s="3" t="str">
        <f>VLOOKUP(C781,Regiones!B$4:C$27,2)</f>
        <v>Pampeana</v>
      </c>
      <c r="E781" s="16"/>
      <c r="F781" s="16"/>
      <c r="G781" s="16"/>
      <c r="H781" s="16"/>
      <c r="I781" s="16" t="s">
        <v>203</v>
      </c>
      <c r="J781" s="16" t="s">
        <v>6</v>
      </c>
      <c r="K781" s="16"/>
      <c r="L781" s="4" t="s">
        <v>6</v>
      </c>
      <c r="M781" s="289">
        <v>10</v>
      </c>
      <c r="N781" s="281" t="str">
        <f t="shared" si="252"/>
        <v>F10</v>
      </c>
      <c r="O781" s="282" t="str">
        <f>VLOOKUP(N781,'Adicional - Op 1'!$A$3:$B$79,2)</f>
        <v>F</v>
      </c>
      <c r="P781" s="293" t="str">
        <f t="shared" si="253"/>
        <v>F</v>
      </c>
      <c r="Q781" s="294" t="str">
        <f t="shared" si="254"/>
        <v>F10</v>
      </c>
      <c r="R781" s="282" t="str">
        <f>IF(OR(Q781='Adicional - Op 2'!$A$6,Q781='Adicional - Op 2'!$A$7, Q781='Adicional - Op 2'!$A$8,Q781='Adicional - Op 2'!$A$9,Q781='Adicional - Op 2'!$A$10,Q781='Adicional - Op 2'!$A$11,Q781='Adicional - Op 2'!$A$12,Q781='Adicional - Op 2'!$A$13,Q781='Adicional - Op 2'!$A$14), "A", "")</f>
        <v/>
      </c>
      <c r="S781" s="282" t="str">
        <f>IF(OR(Q781='Adicional - Op 2'!$A$15,Q781='Adicional - Op 2'!$A$16,Q781='Adicional - Op 2'!$A$17,Q781='Adicional - Op 2'!$A$18,Q781='Adicional - Op 2'!$A$19,Q781='Adicional - Op 2'!$A$20,Q781='Adicional - Op 2'!$A$21,Q781='Adicional - Op 2'!$A$22,Q781='Adicional - Op 2'!$A$23,Q781='Adicional - Op 2'!$A$24,Q781='Adicional - Op 2'!$A$25,Q781='Adicional - Op 2'!$A$26,Q781='Adicional - Op 2'!$A$27,Q781='Adicional - Op 2'!$A$28,Q781='Adicional - Op 2'!$A$29,Q781='Adicional - Op 2'!$A$30),"B","")</f>
        <v/>
      </c>
      <c r="T781" s="282" t="str">
        <f>IF(OR(Q781='Adicional - Op 2'!$A$31,Q781='Adicional - Op 2'!$A$32,Q781='Adicional - Op 2'!$A$33,Q781='Adicional - Op 2'!$A$34),"C","")</f>
        <v/>
      </c>
      <c r="U781" s="282" t="str">
        <f>IF(OR(Q781='Adicional - Op 2'!$A$35,Q781='Adicional - Op 2'!$A$36,Q781='Adicional - Op 2'!$A$37),"D","")</f>
        <v/>
      </c>
      <c r="V781" s="282" t="str">
        <f>IF(OR(Q781='Adicional - Op 2'!$A$38,Q781='Adicional - Op 2'!$A$39,Q781='Adicional - Op 2'!$A$40,Q781='Adicional - Op 2'!$A$41,Q781='Adicional - Op 2'!$A$42,Q781='Adicional - Op 2'!$A$43),"E","")</f>
        <v/>
      </c>
      <c r="W781" s="282" t="str">
        <f>IF(OR(Q781='Adicional - Op 2'!$A$44,Q781='Adicional - Op 2'!$A$45),"F","")</f>
        <v>F</v>
      </c>
      <c r="X781" s="295" t="str">
        <f t="shared" si="255"/>
        <v>F</v>
      </c>
      <c r="Y781" s="296" t="str">
        <f>IF(P781=X781, "OK", MAL)</f>
        <v>OK</v>
      </c>
      <c r="Z781" s="73">
        <v>2910</v>
      </c>
      <c r="AA781" s="17">
        <v>2794</v>
      </c>
      <c r="AB781" s="17">
        <v>2784</v>
      </c>
      <c r="AC781" s="17">
        <v>2589</v>
      </c>
      <c r="AD781" s="17">
        <v>2286</v>
      </c>
      <c r="AE781" s="20">
        <v>1902</v>
      </c>
      <c r="AF781" s="70" t="str">
        <f t="shared" si="256"/>
        <v>7</v>
      </c>
      <c r="AG781" s="61" t="str">
        <f t="shared" si="257"/>
        <v>7</v>
      </c>
      <c r="AH781" s="61" t="str">
        <f t="shared" si="258"/>
        <v>7</v>
      </c>
      <c r="AI781" s="61" t="str">
        <f t="shared" si="259"/>
        <v>7</v>
      </c>
      <c r="AJ781" s="61" t="str">
        <f t="shared" si="260"/>
        <v>7</v>
      </c>
      <c r="AK781" s="62" t="str">
        <f t="shared" si="261"/>
        <v>7</v>
      </c>
      <c r="AL781" s="77">
        <f t="shared" si="262"/>
        <v>0.45605715142808012</v>
      </c>
      <c r="AM781" s="78">
        <f t="shared" si="263"/>
        <v>3.408868304089515E-2</v>
      </c>
      <c r="AN781" s="78">
        <f t="shared" si="264"/>
        <v>0.69003119962489623</v>
      </c>
      <c r="AO781" s="78">
        <f t="shared" si="265"/>
        <v>1.252459750916419</v>
      </c>
      <c r="AP781" s="79">
        <f t="shared" si="266"/>
        <v>1.855989306480458</v>
      </c>
      <c r="AQ781" s="1" t="str">
        <f t="shared" si="267"/>
        <v>Pampeana7</v>
      </c>
      <c r="AR781" s="1" t="str">
        <f t="shared" si="268"/>
        <v>Buenos Aires7</v>
      </c>
      <c r="AS781" s="1" t="str">
        <f t="shared" si="269"/>
        <v>Pequeñas</v>
      </c>
      <c r="AT781" s="1" t="str">
        <f t="shared" si="270"/>
        <v>Pampeana</v>
      </c>
      <c r="AU781" s="1" t="str">
        <f t="shared" si="271"/>
        <v>Pequeñas</v>
      </c>
    </row>
    <row r="782" spans="1:47" x14ac:dyDescent="0.25">
      <c r="A782" s="2" t="s">
        <v>18</v>
      </c>
      <c r="B782" s="3" t="s">
        <v>9</v>
      </c>
      <c r="C782" s="3" t="s">
        <v>1</v>
      </c>
      <c r="D782" s="3" t="str">
        <f>VLOOKUP(C782,Regiones!B$4:C$27,2)</f>
        <v>Noroeste</v>
      </c>
      <c r="E782" s="16" t="s">
        <v>2</v>
      </c>
      <c r="F782" s="16"/>
      <c r="G782" s="16"/>
      <c r="H782" s="16"/>
      <c r="I782" s="16" t="s">
        <v>13</v>
      </c>
      <c r="J782" s="16" t="s">
        <v>3</v>
      </c>
      <c r="K782" s="16"/>
      <c r="L782" s="4" t="s">
        <v>3</v>
      </c>
      <c r="M782" s="289">
        <v>10</v>
      </c>
      <c r="N782" s="281" t="str">
        <f t="shared" si="252"/>
        <v>E10</v>
      </c>
      <c r="O782" s="282" t="str">
        <f>VLOOKUP(N782,'Adicional - Op 1'!$A$3:$B$79,2)</f>
        <v>E</v>
      </c>
      <c r="P782" s="293" t="str">
        <f t="shared" si="253"/>
        <v>E</v>
      </c>
      <c r="Q782" s="294" t="str">
        <f t="shared" si="254"/>
        <v>E10</v>
      </c>
      <c r="R782" s="282" t="str">
        <f>IF(OR(Q782='Adicional - Op 2'!$A$6,Q782='Adicional - Op 2'!$A$7, Q782='Adicional - Op 2'!$A$8,Q782='Adicional - Op 2'!$A$9,Q782='Adicional - Op 2'!$A$10,Q782='Adicional - Op 2'!$A$11,Q782='Adicional - Op 2'!$A$12,Q782='Adicional - Op 2'!$A$13,Q782='Adicional - Op 2'!$A$14), "A", "")</f>
        <v/>
      </c>
      <c r="S782" s="282" t="str">
        <f>IF(OR(Q782='Adicional - Op 2'!$A$15,Q782='Adicional - Op 2'!$A$16,Q782='Adicional - Op 2'!$A$17,Q782='Adicional - Op 2'!$A$18,Q782='Adicional - Op 2'!$A$19,Q782='Adicional - Op 2'!$A$20,Q782='Adicional - Op 2'!$A$21,Q782='Adicional - Op 2'!$A$22,Q782='Adicional - Op 2'!$A$23,Q782='Adicional - Op 2'!$A$24,Q782='Adicional - Op 2'!$A$25,Q782='Adicional - Op 2'!$A$26,Q782='Adicional - Op 2'!$A$27,Q782='Adicional - Op 2'!$A$28,Q782='Adicional - Op 2'!$A$29,Q782='Adicional - Op 2'!$A$30),"B","")</f>
        <v/>
      </c>
      <c r="T782" s="282" t="str">
        <f>IF(OR(Q782='Adicional - Op 2'!$A$31,Q782='Adicional - Op 2'!$A$32,Q782='Adicional - Op 2'!$A$33,Q782='Adicional - Op 2'!$A$34),"C","")</f>
        <v/>
      </c>
      <c r="U782" s="282" t="str">
        <f>IF(OR(Q782='Adicional - Op 2'!$A$35,Q782='Adicional - Op 2'!$A$36,Q782='Adicional - Op 2'!$A$37),"D","")</f>
        <v/>
      </c>
      <c r="V782" s="282" t="str">
        <f>IF(OR(Q782='Adicional - Op 2'!$A$38,Q782='Adicional - Op 2'!$A$39,Q782='Adicional - Op 2'!$A$40,Q782='Adicional - Op 2'!$A$41,Q782='Adicional - Op 2'!$A$42,Q782='Adicional - Op 2'!$A$43),"E","")</f>
        <v>E</v>
      </c>
      <c r="W782" s="282" t="str">
        <f>IF(OR(Q782='Adicional - Op 2'!$A$44,Q782='Adicional - Op 2'!$A$45),"F","")</f>
        <v/>
      </c>
      <c r="X782" s="295" t="str">
        <f t="shared" si="255"/>
        <v>E</v>
      </c>
      <c r="Y782" s="296" t="str">
        <f>IF(P782=X782, "OK", MAL)</f>
        <v>OK</v>
      </c>
      <c r="Z782" s="73">
        <v>2901</v>
      </c>
      <c r="AA782" s="17">
        <v>2845</v>
      </c>
      <c r="AB782" s="17">
        <v>2035</v>
      </c>
      <c r="AC782" s="17" t="s">
        <v>4</v>
      </c>
      <c r="AD782" s="17">
        <v>792</v>
      </c>
      <c r="AE782" s="20">
        <v>472</v>
      </c>
      <c r="AF782" s="70" t="str">
        <f t="shared" si="256"/>
        <v>7</v>
      </c>
      <c r="AG782" s="61" t="str">
        <f t="shared" si="257"/>
        <v>7</v>
      </c>
      <c r="AH782" s="61" t="str">
        <f t="shared" si="258"/>
        <v>7</v>
      </c>
      <c r="AI782" s="61" t="str">
        <f t="shared" si="259"/>
        <v/>
      </c>
      <c r="AJ782" s="61" t="str">
        <f t="shared" si="260"/>
        <v>7</v>
      </c>
      <c r="AK782" s="62" t="str">
        <f t="shared" si="261"/>
        <v>7</v>
      </c>
      <c r="AL782" s="77">
        <f t="shared" si="262"/>
        <v>0.21827408613314878</v>
      </c>
      <c r="AM782" s="78">
        <f t="shared" si="263"/>
        <v>3.236315436588773</v>
      </c>
      <c r="AN782" s="78" t="str">
        <f t="shared" si="264"/>
        <v/>
      </c>
      <c r="AO782" s="78" t="str">
        <f t="shared" si="265"/>
        <v/>
      </c>
      <c r="AP782" s="79">
        <f t="shared" si="266"/>
        <v>5.3121109831148452</v>
      </c>
      <c r="AQ782" s="1" t="str">
        <f t="shared" si="267"/>
        <v>Noroeste7</v>
      </c>
      <c r="AR782" s="1" t="str">
        <f t="shared" si="268"/>
        <v>Catamarca7</v>
      </c>
      <c r="AS782" s="1" t="str">
        <f t="shared" si="269"/>
        <v>Pequeñas</v>
      </c>
      <c r="AT782" s="1" t="str">
        <f t="shared" si="270"/>
        <v>Resto Extra Pampeana</v>
      </c>
      <c r="AU782" s="1" t="str">
        <f t="shared" si="271"/>
        <v>Pequeñas</v>
      </c>
    </row>
    <row r="783" spans="1:47" x14ac:dyDescent="0.25">
      <c r="A783" s="5" t="s">
        <v>1289</v>
      </c>
      <c r="B783" s="6" t="s">
        <v>500</v>
      </c>
      <c r="C783" s="6" t="s">
        <v>486</v>
      </c>
      <c r="D783" s="3" t="str">
        <f>VLOOKUP(C783,Regiones!B$4:C$27,2)</f>
        <v>Noroeste</v>
      </c>
      <c r="E783" s="16"/>
      <c r="F783" s="16"/>
      <c r="G783" s="16"/>
      <c r="H783" s="16" t="s">
        <v>4</v>
      </c>
      <c r="I783" s="16" t="s">
        <v>203</v>
      </c>
      <c r="J783" s="16" t="s">
        <v>3</v>
      </c>
      <c r="K783" s="16"/>
      <c r="L783" s="4" t="s">
        <v>3</v>
      </c>
      <c r="M783" s="289">
        <v>10</v>
      </c>
      <c r="N783" s="281" t="str">
        <f t="shared" si="252"/>
        <v>E10</v>
      </c>
      <c r="O783" s="282" t="str">
        <f>VLOOKUP(N783,'Adicional - Op 1'!$A$3:$B$79,2)</f>
        <v>E</v>
      </c>
      <c r="P783" s="293" t="str">
        <f t="shared" si="253"/>
        <v>E</v>
      </c>
      <c r="Q783" s="294" t="str">
        <f t="shared" si="254"/>
        <v>E10</v>
      </c>
      <c r="R783" s="282" t="str">
        <f>IF(OR(Q783='Adicional - Op 2'!$A$6,Q783='Adicional - Op 2'!$A$7, Q783='Adicional - Op 2'!$A$8,Q783='Adicional - Op 2'!$A$9,Q783='Adicional - Op 2'!$A$10,Q783='Adicional - Op 2'!$A$11,Q783='Adicional - Op 2'!$A$12,Q783='Adicional - Op 2'!$A$13,Q783='Adicional - Op 2'!$A$14), "A", "")</f>
        <v/>
      </c>
      <c r="S783" s="282" t="str">
        <f>IF(OR(Q783='Adicional - Op 2'!$A$15,Q783='Adicional - Op 2'!$A$16,Q783='Adicional - Op 2'!$A$17,Q783='Adicional - Op 2'!$A$18,Q783='Adicional - Op 2'!$A$19,Q783='Adicional - Op 2'!$A$20,Q783='Adicional - Op 2'!$A$21,Q783='Adicional - Op 2'!$A$22,Q783='Adicional - Op 2'!$A$23,Q783='Adicional - Op 2'!$A$24,Q783='Adicional - Op 2'!$A$25,Q783='Adicional - Op 2'!$A$26,Q783='Adicional - Op 2'!$A$27,Q783='Adicional - Op 2'!$A$28,Q783='Adicional - Op 2'!$A$29,Q783='Adicional - Op 2'!$A$30),"B","")</f>
        <v/>
      </c>
      <c r="T783" s="282" t="str">
        <f>IF(OR(Q783='Adicional - Op 2'!$A$31,Q783='Adicional - Op 2'!$A$32,Q783='Adicional - Op 2'!$A$33,Q783='Adicional - Op 2'!$A$34),"C","")</f>
        <v/>
      </c>
      <c r="U783" s="282" t="str">
        <f>IF(OR(Q783='Adicional - Op 2'!$A$35,Q783='Adicional - Op 2'!$A$36,Q783='Adicional - Op 2'!$A$37),"D","")</f>
        <v/>
      </c>
      <c r="V783" s="282" t="str">
        <f>IF(OR(Q783='Adicional - Op 2'!$A$38,Q783='Adicional - Op 2'!$A$39,Q783='Adicional - Op 2'!$A$40,Q783='Adicional - Op 2'!$A$41,Q783='Adicional - Op 2'!$A$42,Q783='Adicional - Op 2'!$A$43),"E","")</f>
        <v>E</v>
      </c>
      <c r="W783" s="282" t="str">
        <f>IF(OR(Q783='Adicional - Op 2'!$A$44,Q783='Adicional - Op 2'!$A$45),"F","")</f>
        <v/>
      </c>
      <c r="X783" s="295" t="str">
        <f t="shared" si="255"/>
        <v>E</v>
      </c>
      <c r="Y783" s="296" t="str">
        <f>IF(P783=X783, "OK", MAL)</f>
        <v>OK</v>
      </c>
      <c r="Z783" s="73">
        <v>2901</v>
      </c>
      <c r="AA783" s="17">
        <v>2709</v>
      </c>
      <c r="AB783" s="17">
        <v>2703</v>
      </c>
      <c r="AC783" s="17">
        <v>4886</v>
      </c>
      <c r="AD783" s="17">
        <v>1248</v>
      </c>
      <c r="AE783" s="20" t="s">
        <v>4</v>
      </c>
      <c r="AF783" s="70" t="str">
        <f t="shared" si="256"/>
        <v>7</v>
      </c>
      <c r="AG783" s="61" t="str">
        <f t="shared" si="257"/>
        <v>7</v>
      </c>
      <c r="AH783" s="61" t="str">
        <f t="shared" si="258"/>
        <v>7</v>
      </c>
      <c r="AI783" s="61" t="str">
        <f t="shared" si="259"/>
        <v>7</v>
      </c>
      <c r="AJ783" s="61" t="str">
        <f t="shared" si="260"/>
        <v>7</v>
      </c>
      <c r="AK783" s="62" t="str">
        <f t="shared" si="261"/>
        <v/>
      </c>
      <c r="AL783" s="77">
        <f t="shared" si="262"/>
        <v>0.76889103649685508</v>
      </c>
      <c r="AM783" s="78">
        <f t="shared" si="263"/>
        <v>2.1079177702715494E-2</v>
      </c>
      <c r="AN783" s="78">
        <f t="shared" si="264"/>
        <v>-5.4519215821727718</v>
      </c>
      <c r="AO783" s="78">
        <f t="shared" si="265"/>
        <v>14.623558679957952</v>
      </c>
      <c r="AP783" s="79" t="str">
        <f t="shared" si="266"/>
        <v/>
      </c>
      <c r="AQ783" s="1" t="str">
        <f t="shared" si="267"/>
        <v>Noroeste7</v>
      </c>
      <c r="AR783" s="1" t="str">
        <f t="shared" si="268"/>
        <v>Jujuy7</v>
      </c>
      <c r="AS783" s="1" t="str">
        <f t="shared" si="269"/>
        <v>Pequeñas</v>
      </c>
      <c r="AT783" s="1" t="str">
        <f t="shared" si="270"/>
        <v>Resto Extra Pampeana</v>
      </c>
      <c r="AU783" s="1" t="str">
        <f t="shared" si="271"/>
        <v>Pequeñas</v>
      </c>
    </row>
    <row r="784" spans="1:47" x14ac:dyDescent="0.25">
      <c r="A784" s="60" t="s">
        <v>272</v>
      </c>
      <c r="B784" s="9" t="s">
        <v>268</v>
      </c>
      <c r="C784" s="9" t="s">
        <v>260</v>
      </c>
      <c r="D784" s="3" t="str">
        <f>VLOOKUP(C784,Regiones!B$4:C$27,2)</f>
        <v>Noreste</v>
      </c>
      <c r="E784" s="10"/>
      <c r="F784" s="10"/>
      <c r="G784" s="10"/>
      <c r="H784" s="10" t="s">
        <v>4</v>
      </c>
      <c r="I784" s="10" t="s">
        <v>203</v>
      </c>
      <c r="J784" s="10" t="s">
        <v>6</v>
      </c>
      <c r="K784" s="10"/>
      <c r="L784" s="11" t="s">
        <v>6</v>
      </c>
      <c r="M784" s="289">
        <v>10</v>
      </c>
      <c r="N784" s="281" t="str">
        <f t="shared" si="252"/>
        <v>F10</v>
      </c>
      <c r="O784" s="282" t="str">
        <f>VLOOKUP(N784,'Adicional - Op 1'!$A$3:$B$79,2)</f>
        <v>F</v>
      </c>
      <c r="P784" s="293" t="str">
        <f t="shared" si="253"/>
        <v>F</v>
      </c>
      <c r="Q784" s="294" t="str">
        <f t="shared" si="254"/>
        <v>F10</v>
      </c>
      <c r="R784" s="282" t="str">
        <f>IF(OR(Q784='Adicional - Op 2'!$A$6,Q784='Adicional - Op 2'!$A$7, Q784='Adicional - Op 2'!$A$8,Q784='Adicional - Op 2'!$A$9,Q784='Adicional - Op 2'!$A$10,Q784='Adicional - Op 2'!$A$11,Q784='Adicional - Op 2'!$A$12,Q784='Adicional - Op 2'!$A$13,Q784='Adicional - Op 2'!$A$14), "A", "")</f>
        <v/>
      </c>
      <c r="S784" s="282" t="str">
        <f>IF(OR(Q784='Adicional - Op 2'!$A$15,Q784='Adicional - Op 2'!$A$16,Q784='Adicional - Op 2'!$A$17,Q784='Adicional - Op 2'!$A$18,Q784='Adicional - Op 2'!$A$19,Q784='Adicional - Op 2'!$A$20,Q784='Adicional - Op 2'!$A$21,Q784='Adicional - Op 2'!$A$22,Q784='Adicional - Op 2'!$A$23,Q784='Adicional - Op 2'!$A$24,Q784='Adicional - Op 2'!$A$25,Q784='Adicional - Op 2'!$A$26,Q784='Adicional - Op 2'!$A$27,Q784='Adicional - Op 2'!$A$28,Q784='Adicional - Op 2'!$A$29,Q784='Adicional - Op 2'!$A$30),"B","")</f>
        <v/>
      </c>
      <c r="T784" s="282" t="str">
        <f>IF(OR(Q784='Adicional - Op 2'!$A$31,Q784='Adicional - Op 2'!$A$32,Q784='Adicional - Op 2'!$A$33,Q784='Adicional - Op 2'!$A$34),"C","")</f>
        <v/>
      </c>
      <c r="U784" s="282" t="str">
        <f>IF(OR(Q784='Adicional - Op 2'!$A$35,Q784='Adicional - Op 2'!$A$36,Q784='Adicional - Op 2'!$A$37),"D","")</f>
        <v/>
      </c>
      <c r="V784" s="282" t="str">
        <f>IF(OR(Q784='Adicional - Op 2'!$A$38,Q784='Adicional - Op 2'!$A$39,Q784='Adicional - Op 2'!$A$40,Q784='Adicional - Op 2'!$A$41,Q784='Adicional - Op 2'!$A$42,Q784='Adicional - Op 2'!$A$43),"E","")</f>
        <v/>
      </c>
      <c r="W784" s="282" t="str">
        <f>IF(OR(Q784='Adicional - Op 2'!$A$44,Q784='Adicional - Op 2'!$A$45),"F","")</f>
        <v>F</v>
      </c>
      <c r="X784" s="295" t="str">
        <f t="shared" si="255"/>
        <v>F</v>
      </c>
      <c r="Y784" s="296" t="str">
        <f>IF(P784=X784, "OK", MAL)</f>
        <v>OK</v>
      </c>
      <c r="Z784" s="74">
        <v>2887</v>
      </c>
      <c r="AA784" s="12">
        <v>2494</v>
      </c>
      <c r="AB784" s="12">
        <v>2126</v>
      </c>
      <c r="AC784" s="12">
        <v>1775</v>
      </c>
      <c r="AD784" s="12">
        <v>1281</v>
      </c>
      <c r="AE784" s="13">
        <v>1277</v>
      </c>
      <c r="AF784" s="70" t="str">
        <f t="shared" si="256"/>
        <v>7</v>
      </c>
      <c r="AG784" s="61" t="str">
        <f t="shared" si="257"/>
        <v>7</v>
      </c>
      <c r="AH784" s="61" t="str">
        <f t="shared" si="258"/>
        <v>7</v>
      </c>
      <c r="AI784" s="61" t="str">
        <f t="shared" si="259"/>
        <v>7</v>
      </c>
      <c r="AJ784" s="61" t="str">
        <f t="shared" si="260"/>
        <v>7</v>
      </c>
      <c r="AK784" s="62" t="str">
        <f t="shared" si="261"/>
        <v>7</v>
      </c>
      <c r="AL784" s="77">
        <f t="shared" si="262"/>
        <v>1.6502704746320249</v>
      </c>
      <c r="AM784" s="78">
        <f t="shared" si="263"/>
        <v>1.529116574314564</v>
      </c>
      <c r="AN784" s="78">
        <f t="shared" si="264"/>
        <v>1.7234120001039392</v>
      </c>
      <c r="AO784" s="78">
        <f t="shared" si="265"/>
        <v>3.3153670038308962</v>
      </c>
      <c r="AP784" s="79">
        <f t="shared" si="266"/>
        <v>3.1279349610686784E-2</v>
      </c>
      <c r="AQ784" s="1" t="str">
        <f t="shared" si="267"/>
        <v>Noreste7</v>
      </c>
      <c r="AR784" s="1" t="str">
        <f t="shared" si="268"/>
        <v>Chubut7</v>
      </c>
      <c r="AS784" s="1" t="str">
        <f t="shared" si="269"/>
        <v>Pequeñas</v>
      </c>
      <c r="AT784" s="1" t="str">
        <f t="shared" si="270"/>
        <v>Resto Extra Pampeana</v>
      </c>
      <c r="AU784" s="1" t="str">
        <f t="shared" si="271"/>
        <v>Pequeñas</v>
      </c>
    </row>
    <row r="785" spans="1:47" x14ac:dyDescent="0.25">
      <c r="A785" s="21" t="s">
        <v>373</v>
      </c>
      <c r="B785" s="18" t="s">
        <v>282</v>
      </c>
      <c r="C785" s="18" t="s">
        <v>276</v>
      </c>
      <c r="D785" s="3" t="str">
        <f>VLOOKUP(C785,Regiones!B$4:C$27,2)</f>
        <v>Centro</v>
      </c>
      <c r="E785" s="19"/>
      <c r="F785" s="19"/>
      <c r="G785" s="19"/>
      <c r="H785" s="19" t="s">
        <v>4</v>
      </c>
      <c r="I785" s="19" t="s">
        <v>203</v>
      </c>
      <c r="J785" s="19" t="s">
        <v>6</v>
      </c>
      <c r="K785" s="19"/>
      <c r="L785" s="52" t="s">
        <v>6</v>
      </c>
      <c r="M785" s="289">
        <v>10</v>
      </c>
      <c r="N785" s="281" t="str">
        <f t="shared" si="252"/>
        <v>F10</v>
      </c>
      <c r="O785" s="282" t="str">
        <f>VLOOKUP(N785,'Adicional - Op 1'!$A$3:$B$79,2)</f>
        <v>F</v>
      </c>
      <c r="P785" s="293" t="str">
        <f t="shared" si="253"/>
        <v>F</v>
      </c>
      <c r="Q785" s="294" t="str">
        <f t="shared" si="254"/>
        <v>F10</v>
      </c>
      <c r="R785" s="282" t="str">
        <f>IF(OR(Q785='Adicional - Op 2'!$A$6,Q785='Adicional - Op 2'!$A$7, Q785='Adicional - Op 2'!$A$8,Q785='Adicional - Op 2'!$A$9,Q785='Adicional - Op 2'!$A$10,Q785='Adicional - Op 2'!$A$11,Q785='Adicional - Op 2'!$A$12,Q785='Adicional - Op 2'!$A$13,Q785='Adicional - Op 2'!$A$14), "A", "")</f>
        <v/>
      </c>
      <c r="S785" s="282" t="str">
        <f>IF(OR(Q785='Adicional - Op 2'!$A$15,Q785='Adicional - Op 2'!$A$16,Q785='Adicional - Op 2'!$A$17,Q785='Adicional - Op 2'!$A$18,Q785='Adicional - Op 2'!$A$19,Q785='Adicional - Op 2'!$A$20,Q785='Adicional - Op 2'!$A$21,Q785='Adicional - Op 2'!$A$22,Q785='Adicional - Op 2'!$A$23,Q785='Adicional - Op 2'!$A$24,Q785='Adicional - Op 2'!$A$25,Q785='Adicional - Op 2'!$A$26,Q785='Adicional - Op 2'!$A$27,Q785='Adicional - Op 2'!$A$28,Q785='Adicional - Op 2'!$A$29,Q785='Adicional - Op 2'!$A$30),"B","")</f>
        <v/>
      </c>
      <c r="T785" s="282" t="str">
        <f>IF(OR(Q785='Adicional - Op 2'!$A$31,Q785='Adicional - Op 2'!$A$32,Q785='Adicional - Op 2'!$A$33,Q785='Adicional - Op 2'!$A$34),"C","")</f>
        <v/>
      </c>
      <c r="U785" s="282" t="str">
        <f>IF(OR(Q785='Adicional - Op 2'!$A$35,Q785='Adicional - Op 2'!$A$36,Q785='Adicional - Op 2'!$A$37),"D","")</f>
        <v/>
      </c>
      <c r="V785" s="282" t="str">
        <f>IF(OR(Q785='Adicional - Op 2'!$A$38,Q785='Adicional - Op 2'!$A$39,Q785='Adicional - Op 2'!$A$40,Q785='Adicional - Op 2'!$A$41,Q785='Adicional - Op 2'!$A$42,Q785='Adicional - Op 2'!$A$43),"E","")</f>
        <v/>
      </c>
      <c r="W785" s="282" t="str">
        <f>IF(OR(Q785='Adicional - Op 2'!$A$44,Q785='Adicional - Op 2'!$A$45),"F","")</f>
        <v>F</v>
      </c>
      <c r="X785" s="295" t="str">
        <f t="shared" si="255"/>
        <v>F</v>
      </c>
      <c r="Y785" s="296" t="str">
        <f>IF(P785=X785, "OK", MAL)</f>
        <v>OK</v>
      </c>
      <c r="Z785" s="73">
        <v>2886</v>
      </c>
      <c r="AA785" s="17">
        <v>2444</v>
      </c>
      <c r="AB785" s="17">
        <v>2099</v>
      </c>
      <c r="AC785" s="17">
        <v>1408</v>
      </c>
      <c r="AD785" s="17">
        <v>1511</v>
      </c>
      <c r="AE785" s="20">
        <v>1914</v>
      </c>
      <c r="AF785" s="70" t="str">
        <f t="shared" si="256"/>
        <v>7</v>
      </c>
      <c r="AG785" s="61" t="str">
        <f t="shared" si="257"/>
        <v>7</v>
      </c>
      <c r="AH785" s="61" t="str">
        <f t="shared" si="258"/>
        <v>7</v>
      </c>
      <c r="AI785" s="61" t="str">
        <f t="shared" si="259"/>
        <v>7</v>
      </c>
      <c r="AJ785" s="61" t="str">
        <f t="shared" si="260"/>
        <v>7</v>
      </c>
      <c r="AK785" s="62" t="str">
        <f t="shared" si="261"/>
        <v>7</v>
      </c>
      <c r="AL785" s="77">
        <f t="shared" si="262"/>
        <v>1.8768521365270754</v>
      </c>
      <c r="AM785" s="78">
        <f t="shared" si="263"/>
        <v>1.4570433035557586</v>
      </c>
      <c r="AN785" s="78">
        <f t="shared" si="264"/>
        <v>3.8535582583230905</v>
      </c>
      <c r="AO785" s="78">
        <f t="shared" si="265"/>
        <v>-0.70352782984962237</v>
      </c>
      <c r="AP785" s="79">
        <f t="shared" si="266"/>
        <v>-2.3365069927831281</v>
      </c>
      <c r="AQ785" s="1" t="str">
        <f t="shared" si="267"/>
        <v>Centro7</v>
      </c>
      <c r="AR785" s="1" t="str">
        <f t="shared" si="268"/>
        <v>Córdoba7</v>
      </c>
      <c r="AS785" s="1" t="str">
        <f t="shared" si="269"/>
        <v>Pequeñas</v>
      </c>
      <c r="AT785" s="1" t="str">
        <f t="shared" si="270"/>
        <v>Resto Extra Pampeana</v>
      </c>
      <c r="AU785" s="1" t="str">
        <f t="shared" si="271"/>
        <v>Pequeñas</v>
      </c>
    </row>
    <row r="786" spans="1:47" x14ac:dyDescent="0.25">
      <c r="A786" s="21" t="s">
        <v>366</v>
      </c>
      <c r="B786" s="18" t="s">
        <v>311</v>
      </c>
      <c r="C786" s="18" t="s">
        <v>276</v>
      </c>
      <c r="D786" s="3" t="str">
        <f>VLOOKUP(C786,Regiones!B$4:C$27,2)</f>
        <v>Centro</v>
      </c>
      <c r="E786" s="19"/>
      <c r="F786" s="19"/>
      <c r="G786" s="19"/>
      <c r="H786" s="19" t="s">
        <v>4</v>
      </c>
      <c r="I786" s="19" t="s">
        <v>203</v>
      </c>
      <c r="J786" s="19" t="s">
        <v>6</v>
      </c>
      <c r="K786" s="19"/>
      <c r="L786" s="52" t="s">
        <v>6</v>
      </c>
      <c r="M786" s="289">
        <v>10</v>
      </c>
      <c r="N786" s="281" t="str">
        <f t="shared" si="252"/>
        <v>F10</v>
      </c>
      <c r="O786" s="282" t="str">
        <f>VLOOKUP(N786,'Adicional - Op 1'!$A$3:$B$79,2)</f>
        <v>F</v>
      </c>
      <c r="P786" s="293" t="str">
        <f t="shared" si="253"/>
        <v>F</v>
      </c>
      <c r="Q786" s="294" t="str">
        <f t="shared" si="254"/>
        <v>F10</v>
      </c>
      <c r="R786" s="282" t="str">
        <f>IF(OR(Q786='Adicional - Op 2'!$A$6,Q786='Adicional - Op 2'!$A$7, Q786='Adicional - Op 2'!$A$8,Q786='Adicional - Op 2'!$A$9,Q786='Adicional - Op 2'!$A$10,Q786='Adicional - Op 2'!$A$11,Q786='Adicional - Op 2'!$A$12,Q786='Adicional - Op 2'!$A$13,Q786='Adicional - Op 2'!$A$14), "A", "")</f>
        <v/>
      </c>
      <c r="S786" s="282" t="str">
        <f>IF(OR(Q786='Adicional - Op 2'!$A$15,Q786='Adicional - Op 2'!$A$16,Q786='Adicional - Op 2'!$A$17,Q786='Adicional - Op 2'!$A$18,Q786='Adicional - Op 2'!$A$19,Q786='Adicional - Op 2'!$A$20,Q786='Adicional - Op 2'!$A$21,Q786='Adicional - Op 2'!$A$22,Q786='Adicional - Op 2'!$A$23,Q786='Adicional - Op 2'!$A$24,Q786='Adicional - Op 2'!$A$25,Q786='Adicional - Op 2'!$A$26,Q786='Adicional - Op 2'!$A$27,Q786='Adicional - Op 2'!$A$28,Q786='Adicional - Op 2'!$A$29,Q786='Adicional - Op 2'!$A$30),"B","")</f>
        <v/>
      </c>
      <c r="T786" s="282" t="str">
        <f>IF(OR(Q786='Adicional - Op 2'!$A$31,Q786='Adicional - Op 2'!$A$32,Q786='Adicional - Op 2'!$A$33,Q786='Adicional - Op 2'!$A$34),"C","")</f>
        <v/>
      </c>
      <c r="U786" s="282" t="str">
        <f>IF(OR(Q786='Adicional - Op 2'!$A$35,Q786='Adicional - Op 2'!$A$36,Q786='Adicional - Op 2'!$A$37),"D","")</f>
        <v/>
      </c>
      <c r="V786" s="282" t="str">
        <f>IF(OR(Q786='Adicional - Op 2'!$A$38,Q786='Adicional - Op 2'!$A$39,Q786='Adicional - Op 2'!$A$40,Q786='Adicional - Op 2'!$A$41,Q786='Adicional - Op 2'!$A$42,Q786='Adicional - Op 2'!$A$43),"E","")</f>
        <v/>
      </c>
      <c r="W786" s="282" t="str">
        <f>IF(OR(Q786='Adicional - Op 2'!$A$44,Q786='Adicional - Op 2'!$A$45),"F","")</f>
        <v>F</v>
      </c>
      <c r="X786" s="295" t="str">
        <f t="shared" si="255"/>
        <v>F</v>
      </c>
      <c r="Y786" s="296" t="str">
        <f>IF(P786=X786, "OK", MAL)</f>
        <v>OK</v>
      </c>
      <c r="Z786" s="73">
        <v>2879</v>
      </c>
      <c r="AA786" s="17">
        <v>2720</v>
      </c>
      <c r="AB786" s="17">
        <v>2642</v>
      </c>
      <c r="AC786" s="17">
        <v>2311</v>
      </c>
      <c r="AD786" s="17">
        <v>1572</v>
      </c>
      <c r="AE786" s="20">
        <v>1777</v>
      </c>
      <c r="AF786" s="70" t="str">
        <f t="shared" si="256"/>
        <v>7</v>
      </c>
      <c r="AG786" s="61" t="str">
        <f t="shared" si="257"/>
        <v>7</v>
      </c>
      <c r="AH786" s="61" t="str">
        <f t="shared" si="258"/>
        <v>7</v>
      </c>
      <c r="AI786" s="61" t="str">
        <f t="shared" si="259"/>
        <v>7</v>
      </c>
      <c r="AJ786" s="61" t="str">
        <f t="shared" si="260"/>
        <v>7</v>
      </c>
      <c r="AK786" s="62" t="str">
        <f t="shared" si="261"/>
        <v>7</v>
      </c>
      <c r="AL786" s="77">
        <f t="shared" si="262"/>
        <v>0.63749467002137361</v>
      </c>
      <c r="AM786" s="78">
        <f t="shared" si="263"/>
        <v>0.27695767096942059</v>
      </c>
      <c r="AN786" s="78">
        <f t="shared" si="264"/>
        <v>1.2756423508554426</v>
      </c>
      <c r="AO786" s="78">
        <f t="shared" si="265"/>
        <v>3.9285194358531497</v>
      </c>
      <c r="AP786" s="79">
        <f t="shared" si="266"/>
        <v>-1.2182964887413283</v>
      </c>
      <c r="AQ786" s="1" t="str">
        <f t="shared" si="267"/>
        <v>Centro7</v>
      </c>
      <c r="AR786" s="1" t="str">
        <f t="shared" si="268"/>
        <v>Córdoba7</v>
      </c>
      <c r="AS786" s="1" t="str">
        <f t="shared" si="269"/>
        <v>Pequeñas</v>
      </c>
      <c r="AT786" s="1" t="str">
        <f t="shared" si="270"/>
        <v>Resto Extra Pampeana</v>
      </c>
      <c r="AU786" s="1" t="str">
        <f t="shared" si="271"/>
        <v>Pequeñas</v>
      </c>
    </row>
    <row r="787" spans="1:47" x14ac:dyDescent="0.25">
      <c r="A787" s="45" t="s">
        <v>918</v>
      </c>
      <c r="B787" s="46" t="s">
        <v>108</v>
      </c>
      <c r="C787" s="46" t="s">
        <v>882</v>
      </c>
      <c r="D787" s="3" t="str">
        <f>VLOOKUP(C787,Regiones!B$4:C$27,2)</f>
        <v>Pampeana</v>
      </c>
      <c r="E787" s="50"/>
      <c r="F787" s="50"/>
      <c r="G787" s="50"/>
      <c r="H787" s="50" t="s">
        <v>4</v>
      </c>
      <c r="I787" s="50" t="s">
        <v>203</v>
      </c>
      <c r="J787" s="50" t="s">
        <v>6</v>
      </c>
      <c r="K787" s="50"/>
      <c r="L787" s="53" t="s">
        <v>6</v>
      </c>
      <c r="M787" s="289">
        <v>10</v>
      </c>
      <c r="N787" s="281" t="str">
        <f t="shared" si="252"/>
        <v>F10</v>
      </c>
      <c r="O787" s="282" t="str">
        <f>VLOOKUP(N787,'Adicional - Op 1'!$A$3:$B$79,2)</f>
        <v>F</v>
      </c>
      <c r="P787" s="293" t="str">
        <f t="shared" si="253"/>
        <v>F</v>
      </c>
      <c r="Q787" s="294" t="str">
        <f t="shared" si="254"/>
        <v>F10</v>
      </c>
      <c r="R787" s="282" t="str">
        <f>IF(OR(Q787='Adicional - Op 2'!$A$6,Q787='Adicional - Op 2'!$A$7, Q787='Adicional - Op 2'!$A$8,Q787='Adicional - Op 2'!$A$9,Q787='Adicional - Op 2'!$A$10,Q787='Adicional - Op 2'!$A$11,Q787='Adicional - Op 2'!$A$12,Q787='Adicional - Op 2'!$A$13,Q787='Adicional - Op 2'!$A$14), "A", "")</f>
        <v/>
      </c>
      <c r="S787" s="282" t="str">
        <f>IF(OR(Q787='Adicional - Op 2'!$A$15,Q787='Adicional - Op 2'!$A$16,Q787='Adicional - Op 2'!$A$17,Q787='Adicional - Op 2'!$A$18,Q787='Adicional - Op 2'!$A$19,Q787='Adicional - Op 2'!$A$20,Q787='Adicional - Op 2'!$A$21,Q787='Adicional - Op 2'!$A$22,Q787='Adicional - Op 2'!$A$23,Q787='Adicional - Op 2'!$A$24,Q787='Adicional - Op 2'!$A$25,Q787='Adicional - Op 2'!$A$26,Q787='Adicional - Op 2'!$A$27,Q787='Adicional - Op 2'!$A$28,Q787='Adicional - Op 2'!$A$29,Q787='Adicional - Op 2'!$A$30),"B","")</f>
        <v/>
      </c>
      <c r="T787" s="282" t="str">
        <f>IF(OR(Q787='Adicional - Op 2'!$A$31,Q787='Adicional - Op 2'!$A$32,Q787='Adicional - Op 2'!$A$33,Q787='Adicional - Op 2'!$A$34),"C","")</f>
        <v/>
      </c>
      <c r="U787" s="282" t="str">
        <f>IF(OR(Q787='Adicional - Op 2'!$A$35,Q787='Adicional - Op 2'!$A$36,Q787='Adicional - Op 2'!$A$37),"D","")</f>
        <v/>
      </c>
      <c r="V787" s="282" t="str">
        <f>IF(OR(Q787='Adicional - Op 2'!$A$38,Q787='Adicional - Op 2'!$A$39,Q787='Adicional - Op 2'!$A$40,Q787='Adicional - Op 2'!$A$41,Q787='Adicional - Op 2'!$A$42,Q787='Adicional - Op 2'!$A$43),"E","")</f>
        <v/>
      </c>
      <c r="W787" s="282" t="str">
        <f>IF(OR(Q787='Adicional - Op 2'!$A$44,Q787='Adicional - Op 2'!$A$45),"F","")</f>
        <v>F</v>
      </c>
      <c r="X787" s="295" t="str">
        <f t="shared" si="255"/>
        <v>F</v>
      </c>
      <c r="Y787" s="296" t="str">
        <f>IF(P787=X787, "OK", MAL)</f>
        <v>OK</v>
      </c>
      <c r="Z787" s="74">
        <v>2878</v>
      </c>
      <c r="AA787" s="12">
        <v>2543</v>
      </c>
      <c r="AB787" s="12">
        <v>2114</v>
      </c>
      <c r="AC787" s="12">
        <v>1583</v>
      </c>
      <c r="AD787" s="12">
        <v>1575</v>
      </c>
      <c r="AE787" s="13">
        <v>1070</v>
      </c>
      <c r="AF787" s="70" t="str">
        <f t="shared" si="256"/>
        <v>7</v>
      </c>
      <c r="AG787" s="61" t="str">
        <f t="shared" si="257"/>
        <v>7</v>
      </c>
      <c r="AH787" s="61" t="str">
        <f t="shared" si="258"/>
        <v>7</v>
      </c>
      <c r="AI787" s="61" t="str">
        <f t="shared" si="259"/>
        <v>7</v>
      </c>
      <c r="AJ787" s="61" t="str">
        <f t="shared" si="260"/>
        <v>7</v>
      </c>
      <c r="AK787" s="62" t="str">
        <f t="shared" si="261"/>
        <v>7</v>
      </c>
      <c r="AL787" s="77">
        <f t="shared" si="262"/>
        <v>1.3938657104569829</v>
      </c>
      <c r="AM787" s="78">
        <f t="shared" si="263"/>
        <v>1.771812079761008</v>
      </c>
      <c r="AN787" s="78">
        <f t="shared" si="264"/>
        <v>2.7770666975562843</v>
      </c>
      <c r="AO787" s="78">
        <f t="shared" si="265"/>
        <v>5.0677923135506626E-2</v>
      </c>
      <c r="AP787" s="79">
        <f t="shared" si="266"/>
        <v>3.9416670850134201</v>
      </c>
      <c r="AQ787" s="1" t="str">
        <f t="shared" si="267"/>
        <v>Pampeana7</v>
      </c>
      <c r="AR787" s="1" t="str">
        <f t="shared" si="268"/>
        <v>Santiago del Estero7</v>
      </c>
      <c r="AS787" s="1" t="str">
        <f t="shared" si="269"/>
        <v>Pequeñas</v>
      </c>
      <c r="AT787" s="1" t="str">
        <f t="shared" si="270"/>
        <v>Pampeana</v>
      </c>
      <c r="AU787" s="1" t="str">
        <f t="shared" si="271"/>
        <v>Pequeñas</v>
      </c>
    </row>
    <row r="788" spans="1:47" x14ac:dyDescent="0.25">
      <c r="A788" s="60" t="s">
        <v>853</v>
      </c>
      <c r="B788" s="9" t="s">
        <v>785</v>
      </c>
      <c r="C788" s="9" t="s">
        <v>767</v>
      </c>
      <c r="D788" s="3" t="str">
        <f>VLOOKUP(C788,Regiones!B$4:C$27,2)</f>
        <v>Pampeana</v>
      </c>
      <c r="E788" s="10"/>
      <c r="F788" s="10"/>
      <c r="G788" s="10"/>
      <c r="H788" s="10" t="s">
        <v>4</v>
      </c>
      <c r="I788" s="10" t="s">
        <v>203</v>
      </c>
      <c r="J788" s="10" t="s">
        <v>6</v>
      </c>
      <c r="K788" s="10"/>
      <c r="L788" s="11" t="s">
        <v>6</v>
      </c>
      <c r="M788" s="289">
        <v>10</v>
      </c>
      <c r="N788" s="281" t="str">
        <f t="shared" si="252"/>
        <v>F10</v>
      </c>
      <c r="O788" s="282" t="str">
        <f>VLOOKUP(N788,'Adicional - Op 1'!$A$3:$B$79,2)</f>
        <v>F</v>
      </c>
      <c r="P788" s="293" t="str">
        <f t="shared" si="253"/>
        <v>F</v>
      </c>
      <c r="Q788" s="294" t="str">
        <f t="shared" si="254"/>
        <v>F10</v>
      </c>
      <c r="R788" s="282" t="str">
        <f>IF(OR(Q788='Adicional - Op 2'!$A$6,Q788='Adicional - Op 2'!$A$7, Q788='Adicional - Op 2'!$A$8,Q788='Adicional - Op 2'!$A$9,Q788='Adicional - Op 2'!$A$10,Q788='Adicional - Op 2'!$A$11,Q788='Adicional - Op 2'!$A$12,Q788='Adicional - Op 2'!$A$13,Q788='Adicional - Op 2'!$A$14), "A", "")</f>
        <v/>
      </c>
      <c r="S788" s="282" t="str">
        <f>IF(OR(Q788='Adicional - Op 2'!$A$15,Q788='Adicional - Op 2'!$A$16,Q788='Adicional - Op 2'!$A$17,Q788='Adicional - Op 2'!$A$18,Q788='Adicional - Op 2'!$A$19,Q788='Adicional - Op 2'!$A$20,Q788='Adicional - Op 2'!$A$21,Q788='Adicional - Op 2'!$A$22,Q788='Adicional - Op 2'!$A$23,Q788='Adicional - Op 2'!$A$24,Q788='Adicional - Op 2'!$A$25,Q788='Adicional - Op 2'!$A$26,Q788='Adicional - Op 2'!$A$27,Q788='Adicional - Op 2'!$A$28,Q788='Adicional - Op 2'!$A$29,Q788='Adicional - Op 2'!$A$30),"B","")</f>
        <v/>
      </c>
      <c r="T788" s="282" t="str">
        <f>IF(OR(Q788='Adicional - Op 2'!$A$31,Q788='Adicional - Op 2'!$A$32,Q788='Adicional - Op 2'!$A$33,Q788='Adicional - Op 2'!$A$34),"C","")</f>
        <v/>
      </c>
      <c r="U788" s="282" t="str">
        <f>IF(OR(Q788='Adicional - Op 2'!$A$35,Q788='Adicional - Op 2'!$A$36,Q788='Adicional - Op 2'!$A$37),"D","")</f>
        <v/>
      </c>
      <c r="V788" s="282" t="str">
        <f>IF(OR(Q788='Adicional - Op 2'!$A$38,Q788='Adicional - Op 2'!$A$39,Q788='Adicional - Op 2'!$A$40,Q788='Adicional - Op 2'!$A$41,Q788='Adicional - Op 2'!$A$42,Q788='Adicional - Op 2'!$A$43),"E","")</f>
        <v/>
      </c>
      <c r="W788" s="282" t="str">
        <f>IF(OR(Q788='Adicional - Op 2'!$A$44,Q788='Adicional - Op 2'!$A$45),"F","")</f>
        <v>F</v>
      </c>
      <c r="X788" s="295" t="str">
        <f t="shared" si="255"/>
        <v>F</v>
      </c>
      <c r="Y788" s="296" t="str">
        <f>IF(P788=X788, "OK", MAL)</f>
        <v>OK</v>
      </c>
      <c r="Z788" s="74">
        <v>2870</v>
      </c>
      <c r="AA788" s="12">
        <v>2934</v>
      </c>
      <c r="AB788" s="12">
        <v>2604</v>
      </c>
      <c r="AC788" s="12">
        <v>2280</v>
      </c>
      <c r="AD788" s="12">
        <v>1897</v>
      </c>
      <c r="AE788" s="13">
        <v>1435</v>
      </c>
      <c r="AF788" s="70" t="str">
        <f t="shared" si="256"/>
        <v>7</v>
      </c>
      <c r="AG788" s="61" t="str">
        <f t="shared" si="257"/>
        <v>7</v>
      </c>
      <c r="AH788" s="61" t="str">
        <f t="shared" si="258"/>
        <v>7</v>
      </c>
      <c r="AI788" s="61" t="str">
        <f t="shared" si="259"/>
        <v>7</v>
      </c>
      <c r="AJ788" s="61" t="str">
        <f t="shared" si="260"/>
        <v>7</v>
      </c>
      <c r="AK788" s="62" t="str">
        <f t="shared" si="261"/>
        <v>7</v>
      </c>
      <c r="AL788" s="77">
        <f t="shared" si="262"/>
        <v>-0.24639226288918248</v>
      </c>
      <c r="AM788" s="78">
        <f t="shared" si="263"/>
        <v>1.1406575439642364</v>
      </c>
      <c r="AN788" s="78">
        <f t="shared" si="264"/>
        <v>1.2662192304991915</v>
      </c>
      <c r="AO788" s="78">
        <f t="shared" si="265"/>
        <v>1.8560315845071114</v>
      </c>
      <c r="AP788" s="79">
        <f t="shared" si="266"/>
        <v>2.8304042174564263</v>
      </c>
      <c r="AQ788" s="1" t="str">
        <f t="shared" si="267"/>
        <v>Pampeana7</v>
      </c>
      <c r="AR788" s="1" t="str">
        <f t="shared" si="268"/>
        <v>Santa Fe7</v>
      </c>
      <c r="AS788" s="1" t="str">
        <f t="shared" si="269"/>
        <v>Pequeñas</v>
      </c>
      <c r="AT788" s="1" t="str">
        <f t="shared" si="270"/>
        <v>Pampeana</v>
      </c>
      <c r="AU788" s="1" t="str">
        <f t="shared" si="271"/>
        <v>Pequeñas</v>
      </c>
    </row>
    <row r="789" spans="1:47" x14ac:dyDescent="0.25">
      <c r="A789" s="60" t="s">
        <v>254</v>
      </c>
      <c r="B789" s="9" t="s">
        <v>223</v>
      </c>
      <c r="C789" s="9" t="s">
        <v>199</v>
      </c>
      <c r="D789" s="3" t="str">
        <f>VLOOKUP(C789,Regiones!B$4:C$27,2)</f>
        <v>Noreste</v>
      </c>
      <c r="E789" s="10"/>
      <c r="F789" s="10"/>
      <c r="G789" s="10"/>
      <c r="H789" s="10" t="s">
        <v>20</v>
      </c>
      <c r="I789" s="10" t="s">
        <v>203</v>
      </c>
      <c r="J789" s="10" t="s">
        <v>4</v>
      </c>
      <c r="K789" s="10"/>
      <c r="L789" s="11" t="s">
        <v>6</v>
      </c>
      <c r="M789" s="289">
        <v>10</v>
      </c>
      <c r="N789" s="281" t="str">
        <f t="shared" si="252"/>
        <v>F10</v>
      </c>
      <c r="O789" s="282" t="str">
        <f>VLOOKUP(N789,'Adicional - Op 1'!$A$3:$B$79,2)</f>
        <v>F</v>
      </c>
      <c r="P789" s="293" t="str">
        <f t="shared" si="253"/>
        <v>F</v>
      </c>
      <c r="Q789" s="294" t="str">
        <f t="shared" si="254"/>
        <v>F10</v>
      </c>
      <c r="R789" s="282" t="str">
        <f>IF(OR(Q789='Adicional - Op 2'!$A$6,Q789='Adicional - Op 2'!$A$7, Q789='Adicional - Op 2'!$A$8,Q789='Adicional - Op 2'!$A$9,Q789='Adicional - Op 2'!$A$10,Q789='Adicional - Op 2'!$A$11,Q789='Adicional - Op 2'!$A$12,Q789='Adicional - Op 2'!$A$13,Q789='Adicional - Op 2'!$A$14), "A", "")</f>
        <v/>
      </c>
      <c r="S789" s="282" t="str">
        <f>IF(OR(Q789='Adicional - Op 2'!$A$15,Q789='Adicional - Op 2'!$A$16,Q789='Adicional - Op 2'!$A$17,Q789='Adicional - Op 2'!$A$18,Q789='Adicional - Op 2'!$A$19,Q789='Adicional - Op 2'!$A$20,Q789='Adicional - Op 2'!$A$21,Q789='Adicional - Op 2'!$A$22,Q789='Adicional - Op 2'!$A$23,Q789='Adicional - Op 2'!$A$24,Q789='Adicional - Op 2'!$A$25,Q789='Adicional - Op 2'!$A$26,Q789='Adicional - Op 2'!$A$27,Q789='Adicional - Op 2'!$A$28,Q789='Adicional - Op 2'!$A$29,Q789='Adicional - Op 2'!$A$30),"B","")</f>
        <v/>
      </c>
      <c r="T789" s="282" t="str">
        <f>IF(OR(Q789='Adicional - Op 2'!$A$31,Q789='Adicional - Op 2'!$A$32,Q789='Adicional - Op 2'!$A$33,Q789='Adicional - Op 2'!$A$34),"C","")</f>
        <v/>
      </c>
      <c r="U789" s="282" t="str">
        <f>IF(OR(Q789='Adicional - Op 2'!$A$35,Q789='Adicional - Op 2'!$A$36,Q789='Adicional - Op 2'!$A$37),"D","")</f>
        <v/>
      </c>
      <c r="V789" s="282" t="str">
        <f>IF(OR(Q789='Adicional - Op 2'!$A$38,Q789='Adicional - Op 2'!$A$39,Q789='Adicional - Op 2'!$A$40,Q789='Adicional - Op 2'!$A$41,Q789='Adicional - Op 2'!$A$42,Q789='Adicional - Op 2'!$A$43),"E","")</f>
        <v/>
      </c>
      <c r="W789" s="282" t="str">
        <f>IF(OR(Q789='Adicional - Op 2'!$A$44,Q789='Adicional - Op 2'!$A$45),"F","")</f>
        <v>F</v>
      </c>
      <c r="X789" s="295" t="str">
        <f t="shared" si="255"/>
        <v>F</v>
      </c>
      <c r="Y789" s="296" t="str">
        <f>IF(P789=X789, "OK", MAL)</f>
        <v>OK</v>
      </c>
      <c r="Z789" s="74">
        <v>2866</v>
      </c>
      <c r="AA789" s="12">
        <v>2544</v>
      </c>
      <c r="AB789" s="12">
        <v>1462</v>
      </c>
      <c r="AC789" s="12">
        <v>808</v>
      </c>
      <c r="AD789" s="12">
        <v>612</v>
      </c>
      <c r="AE789" s="13">
        <v>910</v>
      </c>
      <c r="AF789" s="70" t="str">
        <f t="shared" si="256"/>
        <v>7</v>
      </c>
      <c r="AG789" s="61" t="str">
        <f t="shared" si="257"/>
        <v>7</v>
      </c>
      <c r="AH789" s="61" t="str">
        <f t="shared" si="258"/>
        <v>7</v>
      </c>
      <c r="AI789" s="61" t="str">
        <f t="shared" si="259"/>
        <v>7</v>
      </c>
      <c r="AJ789" s="61" t="str">
        <f t="shared" si="260"/>
        <v>7</v>
      </c>
      <c r="AK789" s="62" t="str">
        <f t="shared" si="261"/>
        <v>7</v>
      </c>
      <c r="AL789" s="77">
        <f t="shared" si="262"/>
        <v>1.3420315614695941</v>
      </c>
      <c r="AM789" s="78">
        <f t="shared" si="263"/>
        <v>5.4066098382096115</v>
      </c>
      <c r="AN789" s="78">
        <f t="shared" si="264"/>
        <v>5.776180255875567</v>
      </c>
      <c r="AO789" s="78">
        <f t="shared" si="265"/>
        <v>2.8172523739499229</v>
      </c>
      <c r="AP789" s="79">
        <f t="shared" si="266"/>
        <v>-3.8894631799143458</v>
      </c>
      <c r="AQ789" s="1" t="str">
        <f t="shared" si="267"/>
        <v>Noreste7</v>
      </c>
      <c r="AR789" s="1" t="str">
        <f t="shared" si="268"/>
        <v>Chaco7</v>
      </c>
      <c r="AS789" s="1" t="str">
        <f t="shared" si="269"/>
        <v>Pequeñas</v>
      </c>
      <c r="AT789" s="1" t="str">
        <f t="shared" si="270"/>
        <v>Resto Extra Pampeana</v>
      </c>
      <c r="AU789" s="1" t="str">
        <f t="shared" si="271"/>
        <v>Pequeñas</v>
      </c>
    </row>
    <row r="790" spans="1:47" x14ac:dyDescent="0.25">
      <c r="A790" s="5" t="s">
        <v>1182</v>
      </c>
      <c r="B790" s="6" t="s">
        <v>19</v>
      </c>
      <c r="C790" s="6" t="s">
        <v>1</v>
      </c>
      <c r="D790" s="3" t="str">
        <f>VLOOKUP(C790,Regiones!B$4:C$27,2)</f>
        <v>Noroeste</v>
      </c>
      <c r="E790" s="16"/>
      <c r="F790" s="16"/>
      <c r="G790" s="16"/>
      <c r="H790" s="16" t="s">
        <v>20</v>
      </c>
      <c r="I790" s="16"/>
      <c r="J790" s="16"/>
      <c r="K790" s="16"/>
      <c r="L790" s="4" t="s">
        <v>21</v>
      </c>
      <c r="M790" s="289">
        <v>10</v>
      </c>
      <c r="N790" s="281" t="str">
        <f t="shared" si="252"/>
        <v>C10</v>
      </c>
      <c r="O790" s="282" t="str">
        <f>VLOOKUP(N790,'Adicional - Op 1'!$A$3:$B$79,2)</f>
        <v>C</v>
      </c>
      <c r="P790" s="293" t="str">
        <f t="shared" si="253"/>
        <v>C</v>
      </c>
      <c r="Q790" s="294" t="str">
        <f t="shared" si="254"/>
        <v>C10</v>
      </c>
      <c r="R790" s="282" t="str">
        <f>IF(OR(Q790='Adicional - Op 2'!$A$6,Q790='Adicional - Op 2'!$A$7, Q790='Adicional - Op 2'!$A$8,Q790='Adicional - Op 2'!$A$9,Q790='Adicional - Op 2'!$A$10,Q790='Adicional - Op 2'!$A$11,Q790='Adicional - Op 2'!$A$12,Q790='Adicional - Op 2'!$A$13,Q790='Adicional - Op 2'!$A$14), "A", "")</f>
        <v/>
      </c>
      <c r="S790" s="282" t="str">
        <f>IF(OR(Q790='Adicional - Op 2'!$A$15,Q790='Adicional - Op 2'!$A$16,Q790='Adicional - Op 2'!$A$17,Q790='Adicional - Op 2'!$A$18,Q790='Adicional - Op 2'!$A$19,Q790='Adicional - Op 2'!$A$20,Q790='Adicional - Op 2'!$A$21,Q790='Adicional - Op 2'!$A$22,Q790='Adicional - Op 2'!$A$23,Q790='Adicional - Op 2'!$A$24,Q790='Adicional - Op 2'!$A$25,Q790='Adicional - Op 2'!$A$26,Q790='Adicional - Op 2'!$A$27,Q790='Adicional - Op 2'!$A$28,Q790='Adicional - Op 2'!$A$29,Q790='Adicional - Op 2'!$A$30),"B","")</f>
        <v/>
      </c>
      <c r="T790" s="282" t="str">
        <f>IF(OR(Q790='Adicional - Op 2'!$A$31,Q790='Adicional - Op 2'!$A$32,Q790='Adicional - Op 2'!$A$33,Q790='Adicional - Op 2'!$A$34),"C","")</f>
        <v>C</v>
      </c>
      <c r="U790" s="282" t="str">
        <f>IF(OR(Q790='Adicional - Op 2'!$A$35,Q790='Adicional - Op 2'!$A$36,Q790='Adicional - Op 2'!$A$37),"D","")</f>
        <v/>
      </c>
      <c r="V790" s="282" t="str">
        <f>IF(OR(Q790='Adicional - Op 2'!$A$38,Q790='Adicional - Op 2'!$A$39,Q790='Adicional - Op 2'!$A$40,Q790='Adicional - Op 2'!$A$41,Q790='Adicional - Op 2'!$A$42,Q790='Adicional - Op 2'!$A$43),"E","")</f>
        <v/>
      </c>
      <c r="W790" s="282" t="str">
        <f>IF(OR(Q790='Adicional - Op 2'!$A$44,Q790='Adicional - Op 2'!$A$45),"F","")</f>
        <v/>
      </c>
      <c r="X790" s="295" t="str">
        <f t="shared" si="255"/>
        <v>C</v>
      </c>
      <c r="Y790" s="296" t="str">
        <f>IF(P790=X790, "OK", MAL)</f>
        <v>OK</v>
      </c>
      <c r="Z790" s="73">
        <v>2856</v>
      </c>
      <c r="AA790" s="17">
        <v>2259</v>
      </c>
      <c r="AB790" s="17">
        <v>1577</v>
      </c>
      <c r="AC790" s="17">
        <v>1247</v>
      </c>
      <c r="AD790" s="17">
        <v>1156</v>
      </c>
      <c r="AE790" s="20">
        <v>1100</v>
      </c>
      <c r="AF790" s="70" t="str">
        <f t="shared" si="256"/>
        <v>7</v>
      </c>
      <c r="AG790" s="61" t="str">
        <f t="shared" si="257"/>
        <v>7</v>
      </c>
      <c r="AH790" s="61" t="str">
        <f t="shared" si="258"/>
        <v>7</v>
      </c>
      <c r="AI790" s="61" t="str">
        <f t="shared" si="259"/>
        <v>7</v>
      </c>
      <c r="AJ790" s="61" t="str">
        <f t="shared" si="260"/>
        <v>7</v>
      </c>
      <c r="AK790" s="62" t="str">
        <f t="shared" si="261"/>
        <v>7</v>
      </c>
      <c r="AL790" s="77">
        <f t="shared" si="262"/>
        <v>2.657744823010189</v>
      </c>
      <c r="AM790" s="78">
        <f t="shared" si="263"/>
        <v>3.475356951827143</v>
      </c>
      <c r="AN790" s="78">
        <f t="shared" si="264"/>
        <v>2.2482301122307393</v>
      </c>
      <c r="AO790" s="78">
        <f t="shared" si="265"/>
        <v>0.76062714714990065</v>
      </c>
      <c r="AP790" s="79">
        <f t="shared" si="266"/>
        <v>0.49779078640354252</v>
      </c>
      <c r="AQ790" s="1" t="str">
        <f t="shared" si="267"/>
        <v>Noroeste7</v>
      </c>
      <c r="AR790" s="1" t="str">
        <f t="shared" si="268"/>
        <v>Catamarca7</v>
      </c>
      <c r="AS790" s="1" t="str">
        <f t="shared" si="269"/>
        <v>Pequeñas</v>
      </c>
      <c r="AT790" s="1" t="str">
        <f t="shared" si="270"/>
        <v>Resto Extra Pampeana</v>
      </c>
      <c r="AU790" s="1" t="str">
        <f t="shared" si="271"/>
        <v>Pequeñas</v>
      </c>
    </row>
    <row r="791" spans="1:47" x14ac:dyDescent="0.25">
      <c r="A791" s="5" t="s">
        <v>160</v>
      </c>
      <c r="B791" s="6" t="s">
        <v>160</v>
      </c>
      <c r="C791" s="6" t="s">
        <v>36</v>
      </c>
      <c r="D791" s="3" t="str">
        <f>VLOOKUP(C791,Regiones!B$4:C$27,2)</f>
        <v>Pampeana</v>
      </c>
      <c r="E791" s="16"/>
      <c r="F791" s="16"/>
      <c r="G791" s="16"/>
      <c r="H791" s="16"/>
      <c r="I791" s="16" t="s">
        <v>203</v>
      </c>
      <c r="J791" s="16" t="s">
        <v>6</v>
      </c>
      <c r="K791" s="16"/>
      <c r="L791" s="4" t="s">
        <v>6</v>
      </c>
      <c r="M791" s="289">
        <v>10</v>
      </c>
      <c r="N791" s="281" t="str">
        <f t="shared" si="252"/>
        <v>F10</v>
      </c>
      <c r="O791" s="282" t="str">
        <f>VLOOKUP(N791,'Adicional - Op 1'!$A$3:$B$79,2)</f>
        <v>F</v>
      </c>
      <c r="P791" s="293" t="str">
        <f t="shared" si="253"/>
        <v>F</v>
      </c>
      <c r="Q791" s="294" t="str">
        <f t="shared" si="254"/>
        <v>F10</v>
      </c>
      <c r="R791" s="282" t="str">
        <f>IF(OR(Q791='Adicional - Op 2'!$A$6,Q791='Adicional - Op 2'!$A$7, Q791='Adicional - Op 2'!$A$8,Q791='Adicional - Op 2'!$A$9,Q791='Adicional - Op 2'!$A$10,Q791='Adicional - Op 2'!$A$11,Q791='Adicional - Op 2'!$A$12,Q791='Adicional - Op 2'!$A$13,Q791='Adicional - Op 2'!$A$14), "A", "")</f>
        <v/>
      </c>
      <c r="S791" s="282" t="str">
        <f>IF(OR(Q791='Adicional - Op 2'!$A$15,Q791='Adicional - Op 2'!$A$16,Q791='Adicional - Op 2'!$A$17,Q791='Adicional - Op 2'!$A$18,Q791='Adicional - Op 2'!$A$19,Q791='Adicional - Op 2'!$A$20,Q791='Adicional - Op 2'!$A$21,Q791='Adicional - Op 2'!$A$22,Q791='Adicional - Op 2'!$A$23,Q791='Adicional - Op 2'!$A$24,Q791='Adicional - Op 2'!$A$25,Q791='Adicional - Op 2'!$A$26,Q791='Adicional - Op 2'!$A$27,Q791='Adicional - Op 2'!$A$28,Q791='Adicional - Op 2'!$A$29,Q791='Adicional - Op 2'!$A$30),"B","")</f>
        <v/>
      </c>
      <c r="T791" s="282" t="str">
        <f>IF(OR(Q791='Adicional - Op 2'!$A$31,Q791='Adicional - Op 2'!$A$32,Q791='Adicional - Op 2'!$A$33,Q791='Adicional - Op 2'!$A$34),"C","")</f>
        <v/>
      </c>
      <c r="U791" s="282" t="str">
        <f>IF(OR(Q791='Adicional - Op 2'!$A$35,Q791='Adicional - Op 2'!$A$36,Q791='Adicional - Op 2'!$A$37),"D","")</f>
        <v/>
      </c>
      <c r="V791" s="282" t="str">
        <f>IF(OR(Q791='Adicional - Op 2'!$A$38,Q791='Adicional - Op 2'!$A$39,Q791='Adicional - Op 2'!$A$40,Q791='Adicional - Op 2'!$A$41,Q791='Adicional - Op 2'!$A$42,Q791='Adicional - Op 2'!$A$43),"E","")</f>
        <v/>
      </c>
      <c r="W791" s="282" t="str">
        <f>IF(OR(Q791='Adicional - Op 2'!$A$44,Q791='Adicional - Op 2'!$A$45),"F","")</f>
        <v>F</v>
      </c>
      <c r="X791" s="295" t="str">
        <f t="shared" si="255"/>
        <v>F</v>
      </c>
      <c r="Y791" s="296" t="str">
        <f>IF(P791=X791, "OK", MAL)</f>
        <v>OK</v>
      </c>
      <c r="Z791" s="73">
        <v>2845</v>
      </c>
      <c r="AA791" s="17">
        <v>2704</v>
      </c>
      <c r="AB791" s="17">
        <v>2733</v>
      </c>
      <c r="AC791" s="17">
        <v>2765</v>
      </c>
      <c r="AD791" s="17">
        <v>2544</v>
      </c>
      <c r="AE791" s="20">
        <v>1959</v>
      </c>
      <c r="AF791" s="70" t="str">
        <f t="shared" si="256"/>
        <v>7</v>
      </c>
      <c r="AG791" s="61" t="str">
        <f t="shared" si="257"/>
        <v>7</v>
      </c>
      <c r="AH791" s="61" t="str">
        <f t="shared" si="258"/>
        <v>7</v>
      </c>
      <c r="AI791" s="61" t="str">
        <f t="shared" si="259"/>
        <v>7</v>
      </c>
      <c r="AJ791" s="61" t="str">
        <f t="shared" si="260"/>
        <v>7</v>
      </c>
      <c r="AK791" s="62" t="str">
        <f t="shared" si="261"/>
        <v>7</v>
      </c>
      <c r="AL791" s="77">
        <f t="shared" si="262"/>
        <v>0.57019787978046921</v>
      </c>
      <c r="AM791" s="78">
        <f t="shared" si="263"/>
        <v>-0.10135305899870756</v>
      </c>
      <c r="AN791" s="78">
        <f t="shared" si="264"/>
        <v>-0.11017343139624852</v>
      </c>
      <c r="AO791" s="78">
        <f t="shared" si="265"/>
        <v>0.83650924362134915</v>
      </c>
      <c r="AP791" s="79">
        <f t="shared" si="266"/>
        <v>2.6474741405290034</v>
      </c>
      <c r="AQ791" s="1" t="str">
        <f t="shared" si="267"/>
        <v>Pampeana7</v>
      </c>
      <c r="AR791" s="1" t="str">
        <f t="shared" si="268"/>
        <v>Buenos Aires7</v>
      </c>
      <c r="AS791" s="1" t="str">
        <f t="shared" si="269"/>
        <v>Pequeñas</v>
      </c>
      <c r="AT791" s="1" t="str">
        <f t="shared" si="270"/>
        <v>Pampeana</v>
      </c>
      <c r="AU791" s="1" t="str">
        <f t="shared" si="271"/>
        <v>Pequeñas</v>
      </c>
    </row>
    <row r="792" spans="1:47" x14ac:dyDescent="0.25">
      <c r="A792" s="5" t="s">
        <v>1378</v>
      </c>
      <c r="B792" s="6" t="s">
        <v>442</v>
      </c>
      <c r="C792" s="6" t="s">
        <v>429</v>
      </c>
      <c r="D792" s="3" t="str">
        <f>VLOOKUP(C792,Regiones!B$4:C$27,2)</f>
        <v>Pampeana</v>
      </c>
      <c r="E792" s="16"/>
      <c r="F792" s="16"/>
      <c r="G792" s="16"/>
      <c r="H792" s="16" t="s">
        <v>4</v>
      </c>
      <c r="I792" s="16" t="s">
        <v>13</v>
      </c>
      <c r="J792" s="16" t="s">
        <v>3</v>
      </c>
      <c r="K792" s="16"/>
      <c r="L792" s="4" t="s">
        <v>3</v>
      </c>
      <c r="M792" s="289">
        <v>10</v>
      </c>
      <c r="N792" s="281" t="str">
        <f t="shared" si="252"/>
        <v>E10</v>
      </c>
      <c r="O792" s="282" t="str">
        <f>VLOOKUP(N792,'Adicional - Op 1'!$A$3:$B$79,2)</f>
        <v>E</v>
      </c>
      <c r="P792" s="293" t="str">
        <f t="shared" si="253"/>
        <v>E</v>
      </c>
      <c r="Q792" s="294" t="str">
        <f t="shared" si="254"/>
        <v>E10</v>
      </c>
      <c r="R792" s="282" t="str">
        <f>IF(OR(Q792='Adicional - Op 2'!$A$6,Q792='Adicional - Op 2'!$A$7, Q792='Adicional - Op 2'!$A$8,Q792='Adicional - Op 2'!$A$9,Q792='Adicional - Op 2'!$A$10,Q792='Adicional - Op 2'!$A$11,Q792='Adicional - Op 2'!$A$12,Q792='Adicional - Op 2'!$A$13,Q792='Adicional - Op 2'!$A$14), "A", "")</f>
        <v/>
      </c>
      <c r="S792" s="282" t="str">
        <f>IF(OR(Q792='Adicional - Op 2'!$A$15,Q792='Adicional - Op 2'!$A$16,Q792='Adicional - Op 2'!$A$17,Q792='Adicional - Op 2'!$A$18,Q792='Adicional - Op 2'!$A$19,Q792='Adicional - Op 2'!$A$20,Q792='Adicional - Op 2'!$A$21,Q792='Adicional - Op 2'!$A$22,Q792='Adicional - Op 2'!$A$23,Q792='Adicional - Op 2'!$A$24,Q792='Adicional - Op 2'!$A$25,Q792='Adicional - Op 2'!$A$26,Q792='Adicional - Op 2'!$A$27,Q792='Adicional - Op 2'!$A$28,Q792='Adicional - Op 2'!$A$29,Q792='Adicional - Op 2'!$A$30),"B","")</f>
        <v/>
      </c>
      <c r="T792" s="282" t="str">
        <f>IF(OR(Q792='Adicional - Op 2'!$A$31,Q792='Adicional - Op 2'!$A$32,Q792='Adicional - Op 2'!$A$33,Q792='Adicional - Op 2'!$A$34),"C","")</f>
        <v/>
      </c>
      <c r="U792" s="282" t="str">
        <f>IF(OR(Q792='Adicional - Op 2'!$A$35,Q792='Adicional - Op 2'!$A$36,Q792='Adicional - Op 2'!$A$37),"D","")</f>
        <v/>
      </c>
      <c r="V792" s="282" t="str">
        <f>IF(OR(Q792='Adicional - Op 2'!$A$38,Q792='Adicional - Op 2'!$A$39,Q792='Adicional - Op 2'!$A$40,Q792='Adicional - Op 2'!$A$41,Q792='Adicional - Op 2'!$A$42,Q792='Adicional - Op 2'!$A$43),"E","")</f>
        <v>E</v>
      </c>
      <c r="W792" s="282" t="str">
        <f>IF(OR(Q792='Adicional - Op 2'!$A$44,Q792='Adicional - Op 2'!$A$45),"F","")</f>
        <v/>
      </c>
      <c r="X792" s="295" t="str">
        <f t="shared" si="255"/>
        <v>E</v>
      </c>
      <c r="Y792" s="296" t="str">
        <f>IF(P792=X792, "OK", MAL)</f>
        <v>OK</v>
      </c>
      <c r="Z792" s="73">
        <v>2845</v>
      </c>
      <c r="AA792" s="17">
        <v>2806</v>
      </c>
      <c r="AB792" s="17">
        <v>2174</v>
      </c>
      <c r="AC792" s="17">
        <v>1658</v>
      </c>
      <c r="AD792" s="17">
        <v>1161</v>
      </c>
      <c r="AE792" s="20">
        <v>501</v>
      </c>
      <c r="AF792" s="70" t="str">
        <f t="shared" si="256"/>
        <v>7</v>
      </c>
      <c r="AG792" s="61" t="str">
        <f t="shared" si="257"/>
        <v>7</v>
      </c>
      <c r="AH792" s="61" t="str">
        <f t="shared" si="258"/>
        <v>7</v>
      </c>
      <c r="AI792" s="61" t="str">
        <f t="shared" si="259"/>
        <v>7</v>
      </c>
      <c r="AJ792" s="61" t="str">
        <f t="shared" si="260"/>
        <v>7</v>
      </c>
      <c r="AK792" s="62" t="str">
        <f t="shared" si="261"/>
        <v>7</v>
      </c>
      <c r="AL792" s="77">
        <f t="shared" si="262"/>
        <v>0.15451618741514841</v>
      </c>
      <c r="AM792" s="78">
        <f t="shared" si="263"/>
        <v>2.4554329927754837</v>
      </c>
      <c r="AN792" s="78">
        <f t="shared" si="264"/>
        <v>2.5990801634889134</v>
      </c>
      <c r="AO792" s="78">
        <f t="shared" si="265"/>
        <v>3.6275500283713451</v>
      </c>
      <c r="AP792" s="79">
        <f t="shared" si="266"/>
        <v>8.7675758638927199</v>
      </c>
      <c r="AQ792" s="1" t="str">
        <f t="shared" si="267"/>
        <v>Pampeana7</v>
      </c>
      <c r="AR792" s="1" t="str">
        <f t="shared" si="268"/>
        <v>Entre Ríos7</v>
      </c>
      <c r="AS792" s="1" t="str">
        <f t="shared" si="269"/>
        <v>Pequeñas</v>
      </c>
      <c r="AT792" s="1" t="str">
        <f t="shared" si="270"/>
        <v>Pampeana</v>
      </c>
      <c r="AU792" s="1" t="str">
        <f t="shared" si="271"/>
        <v>Pequeñas</v>
      </c>
    </row>
    <row r="793" spans="1:47" x14ac:dyDescent="0.25">
      <c r="A793" s="60" t="s">
        <v>1361</v>
      </c>
      <c r="B793" s="9" t="s">
        <v>527</v>
      </c>
      <c r="C793" s="9" t="s">
        <v>506</v>
      </c>
      <c r="D793" s="3" t="str">
        <f>VLOOKUP(C793,Regiones!B$4:C$27,2)</f>
        <v>Noroeste</v>
      </c>
      <c r="E793" s="10"/>
      <c r="F793" s="10"/>
      <c r="G793" s="10"/>
      <c r="H793" s="10" t="s">
        <v>4</v>
      </c>
      <c r="I793" s="10" t="s">
        <v>203</v>
      </c>
      <c r="J793" s="10" t="s">
        <v>21</v>
      </c>
      <c r="K793" s="10"/>
      <c r="L793" s="11" t="s">
        <v>21</v>
      </c>
      <c r="M793" s="289">
        <v>10</v>
      </c>
      <c r="N793" s="281" t="str">
        <f t="shared" si="252"/>
        <v>C10</v>
      </c>
      <c r="O793" s="282" t="str">
        <f>VLOOKUP(N793,'Adicional - Op 1'!$A$3:$B$79,2)</f>
        <v>C</v>
      </c>
      <c r="P793" s="293" t="str">
        <f t="shared" si="253"/>
        <v>C</v>
      </c>
      <c r="Q793" s="294" t="str">
        <f t="shared" si="254"/>
        <v>C10</v>
      </c>
      <c r="R793" s="282" t="str">
        <f>IF(OR(Q793='Adicional - Op 2'!$A$6,Q793='Adicional - Op 2'!$A$7, Q793='Adicional - Op 2'!$A$8,Q793='Adicional - Op 2'!$A$9,Q793='Adicional - Op 2'!$A$10,Q793='Adicional - Op 2'!$A$11,Q793='Adicional - Op 2'!$A$12,Q793='Adicional - Op 2'!$A$13,Q793='Adicional - Op 2'!$A$14), "A", "")</f>
        <v/>
      </c>
      <c r="S793" s="282" t="str">
        <f>IF(OR(Q793='Adicional - Op 2'!$A$15,Q793='Adicional - Op 2'!$A$16,Q793='Adicional - Op 2'!$A$17,Q793='Adicional - Op 2'!$A$18,Q793='Adicional - Op 2'!$A$19,Q793='Adicional - Op 2'!$A$20,Q793='Adicional - Op 2'!$A$21,Q793='Adicional - Op 2'!$A$22,Q793='Adicional - Op 2'!$A$23,Q793='Adicional - Op 2'!$A$24,Q793='Adicional - Op 2'!$A$25,Q793='Adicional - Op 2'!$A$26,Q793='Adicional - Op 2'!$A$27,Q793='Adicional - Op 2'!$A$28,Q793='Adicional - Op 2'!$A$29,Q793='Adicional - Op 2'!$A$30),"B","")</f>
        <v/>
      </c>
      <c r="T793" s="282" t="str">
        <f>IF(OR(Q793='Adicional - Op 2'!$A$31,Q793='Adicional - Op 2'!$A$32,Q793='Adicional - Op 2'!$A$33,Q793='Adicional - Op 2'!$A$34),"C","")</f>
        <v>C</v>
      </c>
      <c r="U793" s="282" t="str">
        <f>IF(OR(Q793='Adicional - Op 2'!$A$35,Q793='Adicional - Op 2'!$A$36,Q793='Adicional - Op 2'!$A$37),"D","")</f>
        <v/>
      </c>
      <c r="V793" s="282" t="str">
        <f>IF(OR(Q793='Adicional - Op 2'!$A$38,Q793='Adicional - Op 2'!$A$39,Q793='Adicional - Op 2'!$A$40,Q793='Adicional - Op 2'!$A$41,Q793='Adicional - Op 2'!$A$42,Q793='Adicional - Op 2'!$A$43),"E","")</f>
        <v/>
      </c>
      <c r="W793" s="282" t="str">
        <f>IF(OR(Q793='Adicional - Op 2'!$A$44,Q793='Adicional - Op 2'!$A$45),"F","")</f>
        <v/>
      </c>
      <c r="X793" s="295" t="str">
        <f t="shared" si="255"/>
        <v>C</v>
      </c>
      <c r="Y793" s="296" t="str">
        <f>IF(P793=X793, "OK", MAL)</f>
        <v>OK</v>
      </c>
      <c r="Z793" s="76">
        <v>2841</v>
      </c>
      <c r="AA793" s="56">
        <v>2654</v>
      </c>
      <c r="AB793" s="56">
        <v>2471</v>
      </c>
      <c r="AC793" s="12">
        <v>2152</v>
      </c>
      <c r="AD793" s="12">
        <v>2139</v>
      </c>
      <c r="AE793" s="13">
        <v>2116</v>
      </c>
      <c r="AF793" s="70" t="str">
        <f t="shared" si="256"/>
        <v>7</v>
      </c>
      <c r="AG793" s="61" t="str">
        <f t="shared" si="257"/>
        <v>7</v>
      </c>
      <c r="AH793" s="61" t="str">
        <f t="shared" si="258"/>
        <v>7</v>
      </c>
      <c r="AI793" s="61" t="str">
        <f t="shared" si="259"/>
        <v>7</v>
      </c>
      <c r="AJ793" s="61" t="str">
        <f t="shared" si="260"/>
        <v>7</v>
      </c>
      <c r="AK793" s="62" t="str">
        <f t="shared" si="261"/>
        <v>7</v>
      </c>
      <c r="AL793" s="77">
        <f t="shared" si="262"/>
        <v>0.76452025162444159</v>
      </c>
      <c r="AM793" s="78">
        <f t="shared" si="263"/>
        <v>0.68144641724704813</v>
      </c>
      <c r="AN793" s="78">
        <f t="shared" si="264"/>
        <v>1.3175558315840332</v>
      </c>
      <c r="AO793" s="78">
        <f t="shared" si="265"/>
        <v>6.0610482727179255E-2</v>
      </c>
      <c r="AP793" s="79">
        <f t="shared" si="266"/>
        <v>0.10816762006031649</v>
      </c>
      <c r="AQ793" s="1" t="str">
        <f t="shared" si="267"/>
        <v>Noroeste7</v>
      </c>
      <c r="AR793" s="1" t="str">
        <f t="shared" si="268"/>
        <v>Tucumán7</v>
      </c>
      <c r="AS793" s="1" t="str">
        <f t="shared" si="269"/>
        <v>Pequeñas</v>
      </c>
      <c r="AT793" s="1" t="str">
        <f t="shared" si="270"/>
        <v>Resto Extra Pampeana</v>
      </c>
      <c r="AU793" s="1" t="str">
        <f t="shared" si="271"/>
        <v>Pequeñas</v>
      </c>
    </row>
    <row r="794" spans="1:47" x14ac:dyDescent="0.25">
      <c r="A794" s="60" t="s">
        <v>612</v>
      </c>
      <c r="B794" s="9" t="s">
        <v>605</v>
      </c>
      <c r="C794" s="9" t="s">
        <v>604</v>
      </c>
      <c r="D794" s="3" t="str">
        <f>VLOOKUP(C794,Regiones!B$4:C$27,2)</f>
        <v>Noreste</v>
      </c>
      <c r="E794" s="10"/>
      <c r="F794" s="10"/>
      <c r="G794" s="10"/>
      <c r="H794" s="10" t="s">
        <v>20</v>
      </c>
      <c r="I794" s="10"/>
      <c r="K794" s="10">
        <v>2</v>
      </c>
      <c r="L794" s="11" t="s">
        <v>6</v>
      </c>
      <c r="M794" s="289">
        <v>10</v>
      </c>
      <c r="N794" s="281" t="str">
        <f t="shared" si="252"/>
        <v>F10</v>
      </c>
      <c r="O794" s="282" t="str">
        <f>VLOOKUP(N794,'Adicional - Op 1'!$A$3:$B$79,2)</f>
        <v>F</v>
      </c>
      <c r="P794" s="293" t="str">
        <f t="shared" si="253"/>
        <v>F</v>
      </c>
      <c r="Q794" s="294" t="str">
        <f t="shared" si="254"/>
        <v>F10</v>
      </c>
      <c r="R794" s="282" t="str">
        <f>IF(OR(Q794='Adicional - Op 2'!$A$6,Q794='Adicional - Op 2'!$A$7, Q794='Adicional - Op 2'!$A$8,Q794='Adicional - Op 2'!$A$9,Q794='Adicional - Op 2'!$A$10,Q794='Adicional - Op 2'!$A$11,Q794='Adicional - Op 2'!$A$12,Q794='Adicional - Op 2'!$A$13,Q794='Adicional - Op 2'!$A$14), "A", "")</f>
        <v/>
      </c>
      <c r="S794" s="282" t="str">
        <f>IF(OR(Q794='Adicional - Op 2'!$A$15,Q794='Adicional - Op 2'!$A$16,Q794='Adicional - Op 2'!$A$17,Q794='Adicional - Op 2'!$A$18,Q794='Adicional - Op 2'!$A$19,Q794='Adicional - Op 2'!$A$20,Q794='Adicional - Op 2'!$A$21,Q794='Adicional - Op 2'!$A$22,Q794='Adicional - Op 2'!$A$23,Q794='Adicional - Op 2'!$A$24,Q794='Adicional - Op 2'!$A$25,Q794='Adicional - Op 2'!$A$26,Q794='Adicional - Op 2'!$A$27,Q794='Adicional - Op 2'!$A$28,Q794='Adicional - Op 2'!$A$29,Q794='Adicional - Op 2'!$A$30),"B","")</f>
        <v/>
      </c>
      <c r="T794" s="282" t="str">
        <f>IF(OR(Q794='Adicional - Op 2'!$A$31,Q794='Adicional - Op 2'!$A$32,Q794='Adicional - Op 2'!$A$33,Q794='Adicional - Op 2'!$A$34),"C","")</f>
        <v/>
      </c>
      <c r="U794" s="282" t="str">
        <f>IF(OR(Q794='Adicional - Op 2'!$A$35,Q794='Adicional - Op 2'!$A$36,Q794='Adicional - Op 2'!$A$37),"D","")</f>
        <v/>
      </c>
      <c r="V794" s="282" t="str">
        <f>IF(OR(Q794='Adicional - Op 2'!$A$38,Q794='Adicional - Op 2'!$A$39,Q794='Adicional - Op 2'!$A$40,Q794='Adicional - Op 2'!$A$41,Q794='Adicional - Op 2'!$A$42,Q794='Adicional - Op 2'!$A$43),"E","")</f>
        <v/>
      </c>
      <c r="W794" s="282" t="str">
        <f>IF(OR(Q794='Adicional - Op 2'!$A$44,Q794='Adicional - Op 2'!$A$45),"F","")</f>
        <v>F</v>
      </c>
      <c r="X794" s="295" t="str">
        <f t="shared" si="255"/>
        <v>F</v>
      </c>
      <c r="Y794" s="296" t="str">
        <f>IF(P794=X794, "OK", MAL)</f>
        <v>OK</v>
      </c>
      <c r="Z794" s="74">
        <v>2824</v>
      </c>
      <c r="AA794" s="12">
        <v>2101</v>
      </c>
      <c r="AB794" s="12">
        <v>1449</v>
      </c>
      <c r="AC794" s="12">
        <v>1054</v>
      </c>
      <c r="AD794" s="12">
        <v>833</v>
      </c>
      <c r="AE794" s="13">
        <v>1533</v>
      </c>
      <c r="AF794" s="70" t="str">
        <f t="shared" si="256"/>
        <v>7</v>
      </c>
      <c r="AG794" s="61" t="str">
        <f t="shared" si="257"/>
        <v>7</v>
      </c>
      <c r="AH794" s="61" t="str">
        <f t="shared" si="258"/>
        <v>7</v>
      </c>
      <c r="AI794" s="61" t="str">
        <f t="shared" si="259"/>
        <v>7</v>
      </c>
      <c r="AJ794" s="61" t="str">
        <f t="shared" si="260"/>
        <v>7</v>
      </c>
      <c r="AK794" s="62" t="str">
        <f t="shared" si="261"/>
        <v>7</v>
      </c>
      <c r="AL794" s="77">
        <f t="shared" si="262"/>
        <v>3.3633885361964948</v>
      </c>
      <c r="AM794" s="78">
        <f t="shared" si="263"/>
        <v>3.5948536634751429</v>
      </c>
      <c r="AN794" s="78">
        <f t="shared" si="264"/>
        <v>3.0599082242872355</v>
      </c>
      <c r="AO794" s="78">
        <f t="shared" si="265"/>
        <v>2.38104567917923</v>
      </c>
      <c r="AP794" s="79">
        <f t="shared" si="266"/>
        <v>-5.917189020029193</v>
      </c>
      <c r="AQ794" s="1" t="str">
        <f t="shared" si="267"/>
        <v>Noreste7</v>
      </c>
      <c r="AR794" s="1" t="str">
        <f t="shared" si="268"/>
        <v>Misiones7</v>
      </c>
      <c r="AS794" s="1" t="str">
        <f t="shared" si="269"/>
        <v>Pequeñas</v>
      </c>
      <c r="AT794" s="1" t="str">
        <f t="shared" si="270"/>
        <v>Resto Extra Pampeana</v>
      </c>
      <c r="AU794" s="1" t="str">
        <f t="shared" si="271"/>
        <v>Pequeñas</v>
      </c>
    </row>
    <row r="795" spans="1:47" x14ac:dyDescent="0.25">
      <c r="A795" s="60" t="s">
        <v>854</v>
      </c>
      <c r="B795" s="9" t="s">
        <v>779</v>
      </c>
      <c r="C795" s="9" t="s">
        <v>767</v>
      </c>
      <c r="D795" s="3" t="str">
        <f>VLOOKUP(C795,Regiones!B$4:C$27,2)</f>
        <v>Pampeana</v>
      </c>
      <c r="E795" s="10"/>
      <c r="F795" s="10"/>
      <c r="G795" s="10"/>
      <c r="H795" s="10" t="s">
        <v>4</v>
      </c>
      <c r="I795" s="10" t="s">
        <v>203</v>
      </c>
      <c r="J795" s="10" t="s">
        <v>6</v>
      </c>
      <c r="K795" s="10"/>
      <c r="L795" s="11" t="s">
        <v>6</v>
      </c>
      <c r="M795" s="289">
        <v>10</v>
      </c>
      <c r="N795" s="281" t="str">
        <f t="shared" si="252"/>
        <v>F10</v>
      </c>
      <c r="O795" s="282" t="str">
        <f>VLOOKUP(N795,'Adicional - Op 1'!$A$3:$B$79,2)</f>
        <v>F</v>
      </c>
      <c r="P795" s="293" t="str">
        <f t="shared" si="253"/>
        <v>F</v>
      </c>
      <c r="Q795" s="294" t="str">
        <f t="shared" si="254"/>
        <v>F10</v>
      </c>
      <c r="R795" s="282" t="str">
        <f>IF(OR(Q795='Adicional - Op 2'!$A$6,Q795='Adicional - Op 2'!$A$7, Q795='Adicional - Op 2'!$A$8,Q795='Adicional - Op 2'!$A$9,Q795='Adicional - Op 2'!$A$10,Q795='Adicional - Op 2'!$A$11,Q795='Adicional - Op 2'!$A$12,Q795='Adicional - Op 2'!$A$13,Q795='Adicional - Op 2'!$A$14), "A", "")</f>
        <v/>
      </c>
      <c r="S795" s="282" t="str">
        <f>IF(OR(Q795='Adicional - Op 2'!$A$15,Q795='Adicional - Op 2'!$A$16,Q795='Adicional - Op 2'!$A$17,Q795='Adicional - Op 2'!$A$18,Q795='Adicional - Op 2'!$A$19,Q795='Adicional - Op 2'!$A$20,Q795='Adicional - Op 2'!$A$21,Q795='Adicional - Op 2'!$A$22,Q795='Adicional - Op 2'!$A$23,Q795='Adicional - Op 2'!$A$24,Q795='Adicional - Op 2'!$A$25,Q795='Adicional - Op 2'!$A$26,Q795='Adicional - Op 2'!$A$27,Q795='Adicional - Op 2'!$A$28,Q795='Adicional - Op 2'!$A$29,Q795='Adicional - Op 2'!$A$30),"B","")</f>
        <v/>
      </c>
      <c r="T795" s="282" t="str">
        <f>IF(OR(Q795='Adicional - Op 2'!$A$31,Q795='Adicional - Op 2'!$A$32,Q795='Adicional - Op 2'!$A$33,Q795='Adicional - Op 2'!$A$34),"C","")</f>
        <v/>
      </c>
      <c r="U795" s="282" t="str">
        <f>IF(OR(Q795='Adicional - Op 2'!$A$35,Q795='Adicional - Op 2'!$A$36,Q795='Adicional - Op 2'!$A$37),"D","")</f>
        <v/>
      </c>
      <c r="V795" s="282" t="str">
        <f>IF(OR(Q795='Adicional - Op 2'!$A$38,Q795='Adicional - Op 2'!$A$39,Q795='Adicional - Op 2'!$A$40,Q795='Adicional - Op 2'!$A$41,Q795='Adicional - Op 2'!$A$42,Q795='Adicional - Op 2'!$A$43),"E","")</f>
        <v/>
      </c>
      <c r="W795" s="282" t="str">
        <f>IF(OR(Q795='Adicional - Op 2'!$A$44,Q795='Adicional - Op 2'!$A$45),"F","")</f>
        <v>F</v>
      </c>
      <c r="X795" s="295" t="str">
        <f t="shared" si="255"/>
        <v>F</v>
      </c>
      <c r="Y795" s="296" t="str">
        <f>IF(P795=X795, "OK", MAL)</f>
        <v>OK</v>
      </c>
      <c r="Z795" s="74">
        <v>2820</v>
      </c>
      <c r="AA795" s="12">
        <v>2916</v>
      </c>
      <c r="AB795" s="12">
        <v>2810</v>
      </c>
      <c r="AC795" s="12">
        <v>2417</v>
      </c>
      <c r="AD795" s="12">
        <v>1992</v>
      </c>
      <c r="AE795" s="13">
        <v>1768</v>
      </c>
      <c r="AF795" s="70" t="str">
        <f t="shared" si="256"/>
        <v>7</v>
      </c>
      <c r="AG795" s="61" t="str">
        <f t="shared" si="257"/>
        <v>7</v>
      </c>
      <c r="AH795" s="61" t="str">
        <f t="shared" si="258"/>
        <v>7</v>
      </c>
      <c r="AI795" s="61" t="str">
        <f t="shared" si="259"/>
        <v>7</v>
      </c>
      <c r="AJ795" s="61" t="str">
        <f t="shared" si="260"/>
        <v>7</v>
      </c>
      <c r="AK795" s="62" t="str">
        <f t="shared" si="261"/>
        <v>7</v>
      </c>
      <c r="AL795" s="77">
        <f t="shared" si="262"/>
        <v>-0.37375091564593443</v>
      </c>
      <c r="AM795" s="78">
        <f t="shared" si="263"/>
        <v>0.35260050899373852</v>
      </c>
      <c r="AN795" s="78">
        <f t="shared" si="264"/>
        <v>1.4369053969859542</v>
      </c>
      <c r="AO795" s="78">
        <f t="shared" si="265"/>
        <v>1.9527000007761615</v>
      </c>
      <c r="AP795" s="79">
        <f t="shared" si="266"/>
        <v>1.2000454013076514</v>
      </c>
      <c r="AQ795" s="1" t="str">
        <f t="shared" si="267"/>
        <v>Pampeana7</v>
      </c>
      <c r="AR795" s="1" t="str">
        <f t="shared" si="268"/>
        <v>Santa Fe7</v>
      </c>
      <c r="AS795" s="1" t="str">
        <f t="shared" si="269"/>
        <v>Pequeñas</v>
      </c>
      <c r="AT795" s="1" t="str">
        <f t="shared" si="270"/>
        <v>Pampeana</v>
      </c>
      <c r="AU795" s="1" t="str">
        <f t="shared" si="271"/>
        <v>Pequeñas</v>
      </c>
    </row>
    <row r="796" spans="1:47" x14ac:dyDescent="0.25">
      <c r="A796" s="5" t="s">
        <v>597</v>
      </c>
      <c r="B796" s="6" t="s">
        <v>408</v>
      </c>
      <c r="C796" s="6" t="s">
        <v>582</v>
      </c>
      <c r="D796" s="3" t="str">
        <f>VLOOKUP(C796,Regiones!B$4:C$27,2)</f>
        <v>Cuyo</v>
      </c>
      <c r="E796" s="16"/>
      <c r="F796" s="16"/>
      <c r="G796" s="16"/>
      <c r="H796" s="16" t="s">
        <v>20</v>
      </c>
      <c r="I796" s="16" t="s">
        <v>203</v>
      </c>
      <c r="J796" s="16" t="s">
        <v>4</v>
      </c>
      <c r="K796" s="16"/>
      <c r="L796" s="4" t="s">
        <v>3</v>
      </c>
      <c r="M796" s="289">
        <v>10</v>
      </c>
      <c r="N796" s="281" t="str">
        <f t="shared" si="252"/>
        <v>E10</v>
      </c>
      <c r="O796" s="282" t="str">
        <f>VLOOKUP(N796,'Adicional - Op 1'!$A$3:$B$79,2)</f>
        <v>E</v>
      </c>
      <c r="P796" s="293" t="str">
        <f t="shared" si="253"/>
        <v>E</v>
      </c>
      <c r="Q796" s="294" t="str">
        <f t="shared" si="254"/>
        <v>E10</v>
      </c>
      <c r="R796" s="282" t="str">
        <f>IF(OR(Q796='Adicional - Op 2'!$A$6,Q796='Adicional - Op 2'!$A$7, Q796='Adicional - Op 2'!$A$8,Q796='Adicional - Op 2'!$A$9,Q796='Adicional - Op 2'!$A$10,Q796='Adicional - Op 2'!$A$11,Q796='Adicional - Op 2'!$A$12,Q796='Adicional - Op 2'!$A$13,Q796='Adicional - Op 2'!$A$14), "A", "")</f>
        <v/>
      </c>
      <c r="S796" s="282" t="str">
        <f>IF(OR(Q796='Adicional - Op 2'!$A$15,Q796='Adicional - Op 2'!$A$16,Q796='Adicional - Op 2'!$A$17,Q796='Adicional - Op 2'!$A$18,Q796='Adicional - Op 2'!$A$19,Q796='Adicional - Op 2'!$A$20,Q796='Adicional - Op 2'!$A$21,Q796='Adicional - Op 2'!$A$22,Q796='Adicional - Op 2'!$A$23,Q796='Adicional - Op 2'!$A$24,Q796='Adicional - Op 2'!$A$25,Q796='Adicional - Op 2'!$A$26,Q796='Adicional - Op 2'!$A$27,Q796='Adicional - Op 2'!$A$28,Q796='Adicional - Op 2'!$A$29,Q796='Adicional - Op 2'!$A$30),"B","")</f>
        <v/>
      </c>
      <c r="T796" s="282" t="str">
        <f>IF(OR(Q796='Adicional - Op 2'!$A$31,Q796='Adicional - Op 2'!$A$32,Q796='Adicional - Op 2'!$A$33,Q796='Adicional - Op 2'!$A$34),"C","")</f>
        <v/>
      </c>
      <c r="U796" s="282" t="str">
        <f>IF(OR(Q796='Adicional - Op 2'!$A$35,Q796='Adicional - Op 2'!$A$36,Q796='Adicional - Op 2'!$A$37),"D","")</f>
        <v/>
      </c>
      <c r="V796" s="282" t="str">
        <f>IF(OR(Q796='Adicional - Op 2'!$A$38,Q796='Adicional - Op 2'!$A$39,Q796='Adicional - Op 2'!$A$40,Q796='Adicional - Op 2'!$A$41,Q796='Adicional - Op 2'!$A$42,Q796='Adicional - Op 2'!$A$43),"E","")</f>
        <v>E</v>
      </c>
      <c r="W796" s="282" t="str">
        <f>IF(OR(Q796='Adicional - Op 2'!$A$44,Q796='Adicional - Op 2'!$A$45),"F","")</f>
        <v/>
      </c>
      <c r="X796" s="295" t="str">
        <f t="shared" si="255"/>
        <v>E</v>
      </c>
      <c r="Y796" s="296" t="str">
        <f>IF(P796=X796, "OK", MAL)</f>
        <v>OK</v>
      </c>
      <c r="Z796" s="73">
        <v>2816</v>
      </c>
      <c r="AA796" s="17">
        <v>2629</v>
      </c>
      <c r="AB796" s="17">
        <v>1871</v>
      </c>
      <c r="AC796" s="17">
        <v>427</v>
      </c>
      <c r="AD796" s="17" t="s">
        <v>4</v>
      </c>
      <c r="AE796" s="20">
        <v>2003</v>
      </c>
      <c r="AF796" s="70" t="str">
        <f t="shared" si="256"/>
        <v>7</v>
      </c>
      <c r="AG796" s="61" t="str">
        <f t="shared" si="257"/>
        <v>7</v>
      </c>
      <c r="AH796" s="61" t="str">
        <f t="shared" si="258"/>
        <v>7</v>
      </c>
      <c r="AI796" s="61" t="str">
        <f t="shared" si="259"/>
        <v>7</v>
      </c>
      <c r="AJ796" s="61" t="str">
        <f t="shared" si="260"/>
        <v/>
      </c>
      <c r="AK796" s="62" t="str">
        <f t="shared" si="261"/>
        <v>7</v>
      </c>
      <c r="AL796" s="77">
        <f t="shared" si="262"/>
        <v>0.77157317612737009</v>
      </c>
      <c r="AM796" s="78">
        <f t="shared" si="263"/>
        <v>3.2860147769446604</v>
      </c>
      <c r="AN796" s="78">
        <f t="shared" si="264"/>
        <v>15.016970303132403</v>
      </c>
      <c r="AO796" s="78" t="str">
        <f t="shared" si="265"/>
        <v/>
      </c>
      <c r="AP796" s="79" t="str">
        <f t="shared" si="266"/>
        <v/>
      </c>
      <c r="AQ796" s="1" t="str">
        <f t="shared" si="267"/>
        <v>Cuyo7</v>
      </c>
      <c r="AR796" s="1" t="str">
        <f t="shared" si="268"/>
        <v>Mendoza7</v>
      </c>
      <c r="AS796" s="1" t="str">
        <f t="shared" si="269"/>
        <v>Pequeñas</v>
      </c>
      <c r="AT796" s="1" t="str">
        <f t="shared" si="270"/>
        <v>Resto Extra Pampeana</v>
      </c>
      <c r="AU796" s="1" t="str">
        <f t="shared" si="271"/>
        <v>Pequeñas</v>
      </c>
    </row>
    <row r="797" spans="1:47" x14ac:dyDescent="0.25">
      <c r="A797" s="5" t="s">
        <v>553</v>
      </c>
      <c r="B797" s="6" t="s">
        <v>549</v>
      </c>
      <c r="C797" s="6" t="s">
        <v>532</v>
      </c>
      <c r="D797" s="3" t="str">
        <f>VLOOKUP(C797,Regiones!B$4:C$27,2)</f>
        <v>Pampeana</v>
      </c>
      <c r="E797" s="16"/>
      <c r="F797" s="16"/>
      <c r="G797" s="16"/>
      <c r="H797" s="16" t="s">
        <v>4</v>
      </c>
      <c r="I797" s="16" t="s">
        <v>203</v>
      </c>
      <c r="J797" s="16" t="s">
        <v>6</v>
      </c>
      <c r="K797" s="16"/>
      <c r="L797" s="4" t="s">
        <v>6</v>
      </c>
      <c r="M797" s="289">
        <v>10</v>
      </c>
      <c r="N797" s="281" t="str">
        <f t="shared" si="252"/>
        <v>F10</v>
      </c>
      <c r="O797" s="282" t="str">
        <f>VLOOKUP(N797,'Adicional - Op 1'!$A$3:$B$79,2)</f>
        <v>F</v>
      </c>
      <c r="P797" s="293" t="str">
        <f t="shared" si="253"/>
        <v>F</v>
      </c>
      <c r="Q797" s="294" t="str">
        <f t="shared" si="254"/>
        <v>F10</v>
      </c>
      <c r="R797" s="282" t="str">
        <f>IF(OR(Q797='Adicional - Op 2'!$A$6,Q797='Adicional - Op 2'!$A$7, Q797='Adicional - Op 2'!$A$8,Q797='Adicional - Op 2'!$A$9,Q797='Adicional - Op 2'!$A$10,Q797='Adicional - Op 2'!$A$11,Q797='Adicional - Op 2'!$A$12,Q797='Adicional - Op 2'!$A$13,Q797='Adicional - Op 2'!$A$14), "A", "")</f>
        <v/>
      </c>
      <c r="S797" s="282" t="str">
        <f>IF(OR(Q797='Adicional - Op 2'!$A$15,Q797='Adicional - Op 2'!$A$16,Q797='Adicional - Op 2'!$A$17,Q797='Adicional - Op 2'!$A$18,Q797='Adicional - Op 2'!$A$19,Q797='Adicional - Op 2'!$A$20,Q797='Adicional - Op 2'!$A$21,Q797='Adicional - Op 2'!$A$22,Q797='Adicional - Op 2'!$A$23,Q797='Adicional - Op 2'!$A$24,Q797='Adicional - Op 2'!$A$25,Q797='Adicional - Op 2'!$A$26,Q797='Adicional - Op 2'!$A$27,Q797='Adicional - Op 2'!$A$28,Q797='Adicional - Op 2'!$A$29,Q797='Adicional - Op 2'!$A$30),"B","")</f>
        <v/>
      </c>
      <c r="T797" s="282" t="str">
        <f>IF(OR(Q797='Adicional - Op 2'!$A$31,Q797='Adicional - Op 2'!$A$32,Q797='Adicional - Op 2'!$A$33,Q797='Adicional - Op 2'!$A$34),"C","")</f>
        <v/>
      </c>
      <c r="U797" s="282" t="str">
        <f>IF(OR(Q797='Adicional - Op 2'!$A$35,Q797='Adicional - Op 2'!$A$36,Q797='Adicional - Op 2'!$A$37),"D","")</f>
        <v/>
      </c>
      <c r="V797" s="282" t="str">
        <f>IF(OR(Q797='Adicional - Op 2'!$A$38,Q797='Adicional - Op 2'!$A$39,Q797='Adicional - Op 2'!$A$40,Q797='Adicional - Op 2'!$A$41,Q797='Adicional - Op 2'!$A$42,Q797='Adicional - Op 2'!$A$43),"E","")</f>
        <v/>
      </c>
      <c r="W797" s="282" t="str">
        <f>IF(OR(Q797='Adicional - Op 2'!$A$44,Q797='Adicional - Op 2'!$A$45),"F","")</f>
        <v>F</v>
      </c>
      <c r="X797" s="295" t="str">
        <f t="shared" si="255"/>
        <v>F</v>
      </c>
      <c r="Y797" s="296" t="str">
        <f>IF(P797=X797, "OK", MAL)</f>
        <v>OK</v>
      </c>
      <c r="Z797" s="73">
        <v>2804</v>
      </c>
      <c r="AA797" s="17">
        <v>3054</v>
      </c>
      <c r="AB797" s="17">
        <v>2996</v>
      </c>
      <c r="AC797" s="17">
        <v>2350</v>
      </c>
      <c r="AD797" s="17">
        <v>2262</v>
      </c>
      <c r="AE797" s="20">
        <v>2094</v>
      </c>
      <c r="AF797" s="70" t="str">
        <f t="shared" si="256"/>
        <v>7</v>
      </c>
      <c r="AG797" s="61" t="str">
        <f t="shared" si="257"/>
        <v>7</v>
      </c>
      <c r="AH797" s="61" t="str">
        <f t="shared" si="258"/>
        <v>7</v>
      </c>
      <c r="AI797" s="61" t="str">
        <f t="shared" si="259"/>
        <v>7</v>
      </c>
      <c r="AJ797" s="61" t="str">
        <f t="shared" si="260"/>
        <v>7</v>
      </c>
      <c r="AK797" s="62" t="str">
        <f t="shared" si="261"/>
        <v>7</v>
      </c>
      <c r="AL797" s="77">
        <f t="shared" si="262"/>
        <v>-0.95076721132730435</v>
      </c>
      <c r="AM797" s="78">
        <f t="shared" si="263"/>
        <v>0.18242990030302325</v>
      </c>
      <c r="AN797" s="78">
        <f t="shared" si="264"/>
        <v>2.3264866808077227</v>
      </c>
      <c r="AO797" s="78">
        <f t="shared" si="265"/>
        <v>0.38238875196084954</v>
      </c>
      <c r="AP797" s="79">
        <f t="shared" si="266"/>
        <v>0.77471818405587234</v>
      </c>
      <c r="AQ797" s="1" t="str">
        <f t="shared" si="267"/>
        <v>Pampeana7</v>
      </c>
      <c r="AR797" s="1" t="str">
        <f t="shared" si="268"/>
        <v>La Pampa7</v>
      </c>
      <c r="AS797" s="1" t="str">
        <f t="shared" si="269"/>
        <v>Pequeñas</v>
      </c>
      <c r="AT797" s="1" t="str">
        <f t="shared" si="270"/>
        <v>Pampeana</v>
      </c>
      <c r="AU797" s="1" t="str">
        <f t="shared" si="271"/>
        <v>Pequeñas</v>
      </c>
    </row>
    <row r="798" spans="1:47" x14ac:dyDescent="0.25">
      <c r="A798" s="5" t="s">
        <v>1314</v>
      </c>
      <c r="B798" s="6" t="s">
        <v>473</v>
      </c>
      <c r="C798" s="6" t="s">
        <v>461</v>
      </c>
      <c r="D798" s="3" t="str">
        <f>VLOOKUP(C798,Regiones!B$4:C$27,2)</f>
        <v>Noreste</v>
      </c>
      <c r="E798" s="16"/>
      <c r="F798" s="16"/>
      <c r="G798" s="16"/>
      <c r="H798" s="16" t="s">
        <v>20</v>
      </c>
      <c r="I798" s="16" t="s">
        <v>203</v>
      </c>
      <c r="J798" s="16" t="s">
        <v>4</v>
      </c>
      <c r="K798" s="16"/>
      <c r="L798" s="4" t="s">
        <v>3</v>
      </c>
      <c r="M798" s="289">
        <v>10</v>
      </c>
      <c r="N798" s="281" t="str">
        <f t="shared" si="252"/>
        <v>E10</v>
      </c>
      <c r="O798" s="282" t="str">
        <f>VLOOKUP(N798,'Adicional - Op 1'!$A$3:$B$79,2)</f>
        <v>E</v>
      </c>
      <c r="P798" s="293" t="str">
        <f t="shared" si="253"/>
        <v>E</v>
      </c>
      <c r="Q798" s="294" t="str">
        <f t="shared" si="254"/>
        <v>E10</v>
      </c>
      <c r="R798" s="282" t="str">
        <f>IF(OR(Q798='Adicional - Op 2'!$A$6,Q798='Adicional - Op 2'!$A$7, Q798='Adicional - Op 2'!$A$8,Q798='Adicional - Op 2'!$A$9,Q798='Adicional - Op 2'!$A$10,Q798='Adicional - Op 2'!$A$11,Q798='Adicional - Op 2'!$A$12,Q798='Adicional - Op 2'!$A$13,Q798='Adicional - Op 2'!$A$14), "A", "")</f>
        <v/>
      </c>
      <c r="S798" s="282" t="str">
        <f>IF(OR(Q798='Adicional - Op 2'!$A$15,Q798='Adicional - Op 2'!$A$16,Q798='Adicional - Op 2'!$A$17,Q798='Adicional - Op 2'!$A$18,Q798='Adicional - Op 2'!$A$19,Q798='Adicional - Op 2'!$A$20,Q798='Adicional - Op 2'!$A$21,Q798='Adicional - Op 2'!$A$22,Q798='Adicional - Op 2'!$A$23,Q798='Adicional - Op 2'!$A$24,Q798='Adicional - Op 2'!$A$25,Q798='Adicional - Op 2'!$A$26,Q798='Adicional - Op 2'!$A$27,Q798='Adicional - Op 2'!$A$28,Q798='Adicional - Op 2'!$A$29,Q798='Adicional - Op 2'!$A$30),"B","")</f>
        <v/>
      </c>
      <c r="T798" s="282" t="str">
        <f>IF(OR(Q798='Adicional - Op 2'!$A$31,Q798='Adicional - Op 2'!$A$32,Q798='Adicional - Op 2'!$A$33,Q798='Adicional - Op 2'!$A$34),"C","")</f>
        <v/>
      </c>
      <c r="U798" s="282" t="str">
        <f>IF(OR(Q798='Adicional - Op 2'!$A$35,Q798='Adicional - Op 2'!$A$36,Q798='Adicional - Op 2'!$A$37),"D","")</f>
        <v/>
      </c>
      <c r="V798" s="282" t="str">
        <f>IF(OR(Q798='Adicional - Op 2'!$A$38,Q798='Adicional - Op 2'!$A$39,Q798='Adicional - Op 2'!$A$40,Q798='Adicional - Op 2'!$A$41,Q798='Adicional - Op 2'!$A$42,Q798='Adicional - Op 2'!$A$43),"E","")</f>
        <v>E</v>
      </c>
      <c r="W798" s="282" t="str">
        <f>IF(OR(Q798='Adicional - Op 2'!$A$44,Q798='Adicional - Op 2'!$A$45),"F","")</f>
        <v/>
      </c>
      <c r="X798" s="295" t="str">
        <f t="shared" si="255"/>
        <v>E</v>
      </c>
      <c r="Y798" s="296" t="str">
        <f>IF(P798=X798, "OK", MAL)</f>
        <v>OK</v>
      </c>
      <c r="Z798" s="73">
        <v>2802</v>
      </c>
      <c r="AA798" s="17">
        <v>2337</v>
      </c>
      <c r="AB798" s="17">
        <v>1590</v>
      </c>
      <c r="AC798" s="17">
        <v>974</v>
      </c>
      <c r="AD798" s="17" t="s">
        <v>4</v>
      </c>
      <c r="AE798" s="20" t="s">
        <v>4</v>
      </c>
      <c r="AF798" s="70" t="str">
        <f t="shared" si="256"/>
        <v>7</v>
      </c>
      <c r="AG798" s="61" t="str">
        <f t="shared" si="257"/>
        <v>7</v>
      </c>
      <c r="AH798" s="61" t="str">
        <f t="shared" si="258"/>
        <v>7</v>
      </c>
      <c r="AI798" s="61" t="str">
        <f t="shared" si="259"/>
        <v>7</v>
      </c>
      <c r="AJ798" s="61" t="str">
        <f t="shared" si="260"/>
        <v/>
      </c>
      <c r="AK798" s="62" t="str">
        <f t="shared" si="261"/>
        <v/>
      </c>
      <c r="AL798" s="77">
        <f t="shared" si="262"/>
        <v>2.0505550570224318</v>
      </c>
      <c r="AM798" s="78">
        <f t="shared" si="263"/>
        <v>3.7288087818938691</v>
      </c>
      <c r="AN798" s="78">
        <f t="shared" si="264"/>
        <v>4.7502647981601402</v>
      </c>
      <c r="AO798" s="78" t="str">
        <f t="shared" si="265"/>
        <v/>
      </c>
      <c r="AP798" s="79" t="str">
        <f t="shared" si="266"/>
        <v/>
      </c>
      <c r="AQ798" s="1" t="str">
        <f t="shared" si="267"/>
        <v>Noreste7</v>
      </c>
      <c r="AR798" s="1" t="str">
        <f t="shared" si="268"/>
        <v>Formosa7</v>
      </c>
      <c r="AS798" s="1" t="str">
        <f t="shared" si="269"/>
        <v>Pequeñas</v>
      </c>
      <c r="AT798" s="1" t="str">
        <f t="shared" si="270"/>
        <v>Resto Extra Pampeana</v>
      </c>
      <c r="AU798" s="1" t="str">
        <f t="shared" si="271"/>
        <v>Pequeñas</v>
      </c>
    </row>
    <row r="799" spans="1:47" x14ac:dyDescent="0.25">
      <c r="A799" s="60" t="s">
        <v>1243</v>
      </c>
      <c r="B799" s="9" t="s">
        <v>273</v>
      </c>
      <c r="C799" s="9" t="s">
        <v>260</v>
      </c>
      <c r="D799" s="3" t="str">
        <f>VLOOKUP(C799,Regiones!B$4:C$27,2)</f>
        <v>Noreste</v>
      </c>
      <c r="E799" s="10"/>
      <c r="F799" s="10"/>
      <c r="G799" s="10"/>
      <c r="H799" s="10" t="s">
        <v>4</v>
      </c>
      <c r="I799" s="10" t="s">
        <v>203</v>
      </c>
      <c r="J799" s="10" t="s">
        <v>6</v>
      </c>
      <c r="K799" s="10"/>
      <c r="L799" s="11" t="s">
        <v>6</v>
      </c>
      <c r="M799" s="289">
        <v>10</v>
      </c>
      <c r="N799" s="281" t="str">
        <f t="shared" si="252"/>
        <v>F10</v>
      </c>
      <c r="O799" s="282" t="str">
        <f>VLOOKUP(N799,'Adicional - Op 1'!$A$3:$B$79,2)</f>
        <v>F</v>
      </c>
      <c r="P799" s="293" t="str">
        <f t="shared" si="253"/>
        <v>F</v>
      </c>
      <c r="Q799" s="294" t="str">
        <f t="shared" si="254"/>
        <v>F10</v>
      </c>
      <c r="R799" s="282" t="str">
        <f>IF(OR(Q799='Adicional - Op 2'!$A$6,Q799='Adicional - Op 2'!$A$7, Q799='Adicional - Op 2'!$A$8,Q799='Adicional - Op 2'!$A$9,Q799='Adicional - Op 2'!$A$10,Q799='Adicional - Op 2'!$A$11,Q799='Adicional - Op 2'!$A$12,Q799='Adicional - Op 2'!$A$13,Q799='Adicional - Op 2'!$A$14), "A", "")</f>
        <v/>
      </c>
      <c r="S799" s="282" t="str">
        <f>IF(OR(Q799='Adicional - Op 2'!$A$15,Q799='Adicional - Op 2'!$A$16,Q799='Adicional - Op 2'!$A$17,Q799='Adicional - Op 2'!$A$18,Q799='Adicional - Op 2'!$A$19,Q799='Adicional - Op 2'!$A$20,Q799='Adicional - Op 2'!$A$21,Q799='Adicional - Op 2'!$A$22,Q799='Adicional - Op 2'!$A$23,Q799='Adicional - Op 2'!$A$24,Q799='Adicional - Op 2'!$A$25,Q799='Adicional - Op 2'!$A$26,Q799='Adicional - Op 2'!$A$27,Q799='Adicional - Op 2'!$A$28,Q799='Adicional - Op 2'!$A$29,Q799='Adicional - Op 2'!$A$30),"B","")</f>
        <v/>
      </c>
      <c r="T799" s="282" t="str">
        <f>IF(OR(Q799='Adicional - Op 2'!$A$31,Q799='Adicional - Op 2'!$A$32,Q799='Adicional - Op 2'!$A$33,Q799='Adicional - Op 2'!$A$34),"C","")</f>
        <v/>
      </c>
      <c r="U799" s="282" t="str">
        <f>IF(OR(Q799='Adicional - Op 2'!$A$35,Q799='Adicional - Op 2'!$A$36,Q799='Adicional - Op 2'!$A$37),"D","")</f>
        <v/>
      </c>
      <c r="V799" s="282" t="str">
        <f>IF(OR(Q799='Adicional - Op 2'!$A$38,Q799='Adicional - Op 2'!$A$39,Q799='Adicional - Op 2'!$A$40,Q799='Adicional - Op 2'!$A$41,Q799='Adicional - Op 2'!$A$42,Q799='Adicional - Op 2'!$A$43),"E","")</f>
        <v/>
      </c>
      <c r="W799" s="282" t="str">
        <f>IF(OR(Q799='Adicional - Op 2'!$A$44,Q799='Adicional - Op 2'!$A$45),"F","")</f>
        <v>F</v>
      </c>
      <c r="X799" s="295" t="str">
        <f t="shared" si="255"/>
        <v>F</v>
      </c>
      <c r="Y799" s="296" t="str">
        <f>IF(P799=X799, "OK", MAL)</f>
        <v>OK</v>
      </c>
      <c r="Z799" s="74">
        <v>2791</v>
      </c>
      <c r="AA799" s="12">
        <v>2939</v>
      </c>
      <c r="AB799" s="12">
        <v>2651</v>
      </c>
      <c r="AC799" s="12">
        <v>1728</v>
      </c>
      <c r="AD799" s="12">
        <v>1407</v>
      </c>
      <c r="AE799" s="13">
        <v>937</v>
      </c>
      <c r="AF799" s="70" t="str">
        <f t="shared" si="256"/>
        <v>7</v>
      </c>
      <c r="AG799" s="61" t="str">
        <f t="shared" si="257"/>
        <v>7</v>
      </c>
      <c r="AH799" s="61" t="str">
        <f t="shared" si="258"/>
        <v>7</v>
      </c>
      <c r="AI799" s="61" t="str">
        <f t="shared" si="259"/>
        <v>7</v>
      </c>
      <c r="AJ799" s="61" t="str">
        <f t="shared" si="260"/>
        <v>7</v>
      </c>
      <c r="AK799" s="62" t="str">
        <f t="shared" si="261"/>
        <v>7</v>
      </c>
      <c r="AL799" s="77">
        <f t="shared" si="262"/>
        <v>-0.57629089876381867</v>
      </c>
      <c r="AM799" s="78">
        <f t="shared" si="263"/>
        <v>0.98516771800199809</v>
      </c>
      <c r="AN799" s="78">
        <f t="shared" si="264"/>
        <v>4.1360129825453438</v>
      </c>
      <c r="AO799" s="78">
        <f t="shared" si="265"/>
        <v>2.0763104483065926</v>
      </c>
      <c r="AP799" s="79">
        <f t="shared" si="266"/>
        <v>4.149083043348238</v>
      </c>
      <c r="AQ799" s="1" t="str">
        <f t="shared" si="267"/>
        <v>Noreste7</v>
      </c>
      <c r="AR799" s="1" t="str">
        <f t="shared" si="268"/>
        <v>Chubut7</v>
      </c>
      <c r="AS799" s="1" t="str">
        <f t="shared" si="269"/>
        <v>Pequeñas</v>
      </c>
      <c r="AT799" s="1" t="str">
        <f t="shared" si="270"/>
        <v>Resto Extra Pampeana</v>
      </c>
      <c r="AU799" s="1" t="str">
        <f t="shared" si="271"/>
        <v>Pequeñas</v>
      </c>
    </row>
    <row r="800" spans="1:47" x14ac:dyDescent="0.25">
      <c r="A800" s="60" t="s">
        <v>855</v>
      </c>
      <c r="B800" s="9" t="s">
        <v>219</v>
      </c>
      <c r="C800" s="9" t="s">
        <v>767</v>
      </c>
      <c r="D800" s="3" t="str">
        <f>VLOOKUP(C800,Regiones!B$4:C$27,2)</f>
        <v>Pampeana</v>
      </c>
      <c r="E800" s="10"/>
      <c r="F800" s="10"/>
      <c r="G800" s="10"/>
      <c r="H800" s="10" t="s">
        <v>4</v>
      </c>
      <c r="I800" s="10" t="s">
        <v>203</v>
      </c>
      <c r="J800" s="10" t="s">
        <v>6</v>
      </c>
      <c r="K800" s="10"/>
      <c r="L800" s="11" t="s">
        <v>6</v>
      </c>
      <c r="M800" s="289">
        <v>10</v>
      </c>
      <c r="N800" s="281" t="str">
        <f t="shared" si="252"/>
        <v>F10</v>
      </c>
      <c r="O800" s="282" t="str">
        <f>VLOOKUP(N800,'Adicional - Op 1'!$A$3:$B$79,2)</f>
        <v>F</v>
      </c>
      <c r="P800" s="293" t="str">
        <f t="shared" si="253"/>
        <v>F</v>
      </c>
      <c r="Q800" s="294" t="str">
        <f t="shared" si="254"/>
        <v>F10</v>
      </c>
      <c r="R800" s="282" t="str">
        <f>IF(OR(Q800='Adicional - Op 2'!$A$6,Q800='Adicional - Op 2'!$A$7, Q800='Adicional - Op 2'!$A$8,Q800='Adicional - Op 2'!$A$9,Q800='Adicional - Op 2'!$A$10,Q800='Adicional - Op 2'!$A$11,Q800='Adicional - Op 2'!$A$12,Q800='Adicional - Op 2'!$A$13,Q800='Adicional - Op 2'!$A$14), "A", "")</f>
        <v/>
      </c>
      <c r="S800" s="282" t="str">
        <f>IF(OR(Q800='Adicional - Op 2'!$A$15,Q800='Adicional - Op 2'!$A$16,Q800='Adicional - Op 2'!$A$17,Q800='Adicional - Op 2'!$A$18,Q800='Adicional - Op 2'!$A$19,Q800='Adicional - Op 2'!$A$20,Q800='Adicional - Op 2'!$A$21,Q800='Adicional - Op 2'!$A$22,Q800='Adicional - Op 2'!$A$23,Q800='Adicional - Op 2'!$A$24,Q800='Adicional - Op 2'!$A$25,Q800='Adicional - Op 2'!$A$26,Q800='Adicional - Op 2'!$A$27,Q800='Adicional - Op 2'!$A$28,Q800='Adicional - Op 2'!$A$29,Q800='Adicional - Op 2'!$A$30),"B","")</f>
        <v/>
      </c>
      <c r="T800" s="282" t="str">
        <f>IF(OR(Q800='Adicional - Op 2'!$A$31,Q800='Adicional - Op 2'!$A$32,Q800='Adicional - Op 2'!$A$33,Q800='Adicional - Op 2'!$A$34),"C","")</f>
        <v/>
      </c>
      <c r="U800" s="282" t="str">
        <f>IF(OR(Q800='Adicional - Op 2'!$A$35,Q800='Adicional - Op 2'!$A$36,Q800='Adicional - Op 2'!$A$37),"D","")</f>
        <v/>
      </c>
      <c r="V800" s="282" t="str">
        <f>IF(OR(Q800='Adicional - Op 2'!$A$38,Q800='Adicional - Op 2'!$A$39,Q800='Adicional - Op 2'!$A$40,Q800='Adicional - Op 2'!$A$41,Q800='Adicional - Op 2'!$A$42,Q800='Adicional - Op 2'!$A$43),"E","")</f>
        <v/>
      </c>
      <c r="W800" s="282" t="str">
        <f>IF(OR(Q800='Adicional - Op 2'!$A$44,Q800='Adicional - Op 2'!$A$45),"F","")</f>
        <v>F</v>
      </c>
      <c r="X800" s="295" t="str">
        <f t="shared" si="255"/>
        <v>F</v>
      </c>
      <c r="Y800" s="296" t="str">
        <f>IF(P800=X800, "OK", MAL)</f>
        <v>OK</v>
      </c>
      <c r="Z800" s="74">
        <v>2791</v>
      </c>
      <c r="AA800" s="12">
        <v>2532</v>
      </c>
      <c r="AB800" s="12">
        <v>2160</v>
      </c>
      <c r="AC800" s="12">
        <v>1960</v>
      </c>
      <c r="AD800" s="12">
        <v>1473</v>
      </c>
      <c r="AE800" s="13">
        <v>1337</v>
      </c>
      <c r="AF800" s="70" t="str">
        <f t="shared" si="256"/>
        <v>7</v>
      </c>
      <c r="AG800" s="61" t="str">
        <f t="shared" si="257"/>
        <v>7</v>
      </c>
      <c r="AH800" s="61" t="str">
        <f t="shared" si="258"/>
        <v>7</v>
      </c>
      <c r="AI800" s="61" t="str">
        <f t="shared" si="259"/>
        <v>7</v>
      </c>
      <c r="AJ800" s="61" t="str">
        <f t="shared" si="260"/>
        <v>7</v>
      </c>
      <c r="AK800" s="62" t="str">
        <f t="shared" si="261"/>
        <v>7</v>
      </c>
      <c r="AL800" s="77">
        <f t="shared" si="262"/>
        <v>1.0953339735214502</v>
      </c>
      <c r="AM800" s="78">
        <f t="shared" si="263"/>
        <v>1.5219336940590347</v>
      </c>
      <c r="AN800" s="78">
        <f t="shared" si="264"/>
        <v>0.92435729065869832</v>
      </c>
      <c r="AO800" s="78">
        <f t="shared" si="265"/>
        <v>2.8976206424738216</v>
      </c>
      <c r="AP800" s="79">
        <f t="shared" si="266"/>
        <v>0.97343575534745652</v>
      </c>
      <c r="AQ800" s="1" t="str">
        <f t="shared" si="267"/>
        <v>Pampeana7</v>
      </c>
      <c r="AR800" s="1" t="str">
        <f t="shared" si="268"/>
        <v>Santa Fe7</v>
      </c>
      <c r="AS800" s="1" t="str">
        <f t="shared" si="269"/>
        <v>Pequeñas</v>
      </c>
      <c r="AT800" s="1" t="str">
        <f t="shared" si="270"/>
        <v>Pampeana</v>
      </c>
      <c r="AU800" s="1" t="str">
        <f t="shared" si="271"/>
        <v>Pequeñas</v>
      </c>
    </row>
    <row r="801" spans="1:47" x14ac:dyDescent="0.25">
      <c r="A801" s="60" t="s">
        <v>1354</v>
      </c>
      <c r="B801" s="9" t="s">
        <v>516</v>
      </c>
      <c r="C801" s="9" t="s">
        <v>506</v>
      </c>
      <c r="D801" s="3" t="str">
        <f>VLOOKUP(C801,Regiones!B$4:C$27,2)</f>
        <v>Noroeste</v>
      </c>
      <c r="E801" s="10"/>
      <c r="F801" s="10"/>
      <c r="G801" s="10"/>
      <c r="H801" s="10" t="s">
        <v>4</v>
      </c>
      <c r="I801" s="10" t="s">
        <v>203</v>
      </c>
      <c r="J801" s="10" t="s">
        <v>21</v>
      </c>
      <c r="K801" s="10"/>
      <c r="L801" s="11" t="s">
        <v>21</v>
      </c>
      <c r="M801" s="289">
        <v>10</v>
      </c>
      <c r="N801" s="281" t="str">
        <f t="shared" si="252"/>
        <v>C10</v>
      </c>
      <c r="O801" s="282" t="str">
        <f>VLOOKUP(N801,'Adicional - Op 1'!$A$3:$B$79,2)</f>
        <v>C</v>
      </c>
      <c r="P801" s="293" t="str">
        <f t="shared" si="253"/>
        <v>C</v>
      </c>
      <c r="Q801" s="294" t="str">
        <f t="shared" si="254"/>
        <v>C10</v>
      </c>
      <c r="R801" s="282" t="str">
        <f>IF(OR(Q801='Adicional - Op 2'!$A$6,Q801='Adicional - Op 2'!$A$7, Q801='Adicional - Op 2'!$A$8,Q801='Adicional - Op 2'!$A$9,Q801='Adicional - Op 2'!$A$10,Q801='Adicional - Op 2'!$A$11,Q801='Adicional - Op 2'!$A$12,Q801='Adicional - Op 2'!$A$13,Q801='Adicional - Op 2'!$A$14), "A", "")</f>
        <v/>
      </c>
      <c r="S801" s="282" t="str">
        <f>IF(OR(Q801='Adicional - Op 2'!$A$15,Q801='Adicional - Op 2'!$A$16,Q801='Adicional - Op 2'!$A$17,Q801='Adicional - Op 2'!$A$18,Q801='Adicional - Op 2'!$A$19,Q801='Adicional - Op 2'!$A$20,Q801='Adicional - Op 2'!$A$21,Q801='Adicional - Op 2'!$A$22,Q801='Adicional - Op 2'!$A$23,Q801='Adicional - Op 2'!$A$24,Q801='Adicional - Op 2'!$A$25,Q801='Adicional - Op 2'!$A$26,Q801='Adicional - Op 2'!$A$27,Q801='Adicional - Op 2'!$A$28,Q801='Adicional - Op 2'!$A$29,Q801='Adicional - Op 2'!$A$30),"B","")</f>
        <v/>
      </c>
      <c r="T801" s="282" t="str">
        <f>IF(OR(Q801='Adicional - Op 2'!$A$31,Q801='Adicional - Op 2'!$A$32,Q801='Adicional - Op 2'!$A$33,Q801='Adicional - Op 2'!$A$34),"C","")</f>
        <v>C</v>
      </c>
      <c r="U801" s="282" t="str">
        <f>IF(OR(Q801='Adicional - Op 2'!$A$35,Q801='Adicional - Op 2'!$A$36,Q801='Adicional - Op 2'!$A$37),"D","")</f>
        <v/>
      </c>
      <c r="V801" s="282" t="str">
        <f>IF(OR(Q801='Adicional - Op 2'!$A$38,Q801='Adicional - Op 2'!$A$39,Q801='Adicional - Op 2'!$A$40,Q801='Adicional - Op 2'!$A$41,Q801='Adicional - Op 2'!$A$42,Q801='Adicional - Op 2'!$A$43),"E","")</f>
        <v/>
      </c>
      <c r="W801" s="282" t="str">
        <f>IF(OR(Q801='Adicional - Op 2'!$A$44,Q801='Adicional - Op 2'!$A$45),"F","")</f>
        <v/>
      </c>
      <c r="X801" s="295" t="str">
        <f t="shared" si="255"/>
        <v>C</v>
      </c>
      <c r="Y801" s="296" t="str">
        <f>IF(P801=X801, "OK", MAL)</f>
        <v>OK</v>
      </c>
      <c r="Z801" s="76">
        <v>2791</v>
      </c>
      <c r="AA801" s="56">
        <v>2740</v>
      </c>
      <c r="AB801" s="56">
        <v>2089</v>
      </c>
      <c r="AC801" s="12">
        <v>1935</v>
      </c>
      <c r="AD801" s="12">
        <v>1152</v>
      </c>
      <c r="AE801" s="13">
        <v>1168</v>
      </c>
      <c r="AF801" s="70" t="str">
        <f t="shared" si="256"/>
        <v>7</v>
      </c>
      <c r="AG801" s="61" t="str">
        <f t="shared" si="257"/>
        <v>7</v>
      </c>
      <c r="AH801" s="61" t="str">
        <f t="shared" si="258"/>
        <v>7</v>
      </c>
      <c r="AI801" s="61" t="str">
        <f t="shared" si="259"/>
        <v>7</v>
      </c>
      <c r="AJ801" s="61" t="str">
        <f t="shared" si="260"/>
        <v>7</v>
      </c>
      <c r="AK801" s="62" t="str">
        <f t="shared" si="261"/>
        <v>7</v>
      </c>
      <c r="AL801" s="77">
        <f t="shared" si="262"/>
        <v>0.2064996529735485</v>
      </c>
      <c r="AM801" s="78">
        <f t="shared" si="263"/>
        <v>2.6121697648926507</v>
      </c>
      <c r="AN801" s="78">
        <f t="shared" si="264"/>
        <v>0.72780767171689142</v>
      </c>
      <c r="AO801" s="78">
        <f t="shared" si="265"/>
        <v>5.3229097980679576</v>
      </c>
      <c r="AP801" s="79">
        <f t="shared" si="266"/>
        <v>-0.13783813717811505</v>
      </c>
      <c r="AQ801" s="1" t="str">
        <f t="shared" si="267"/>
        <v>Noroeste7</v>
      </c>
      <c r="AR801" s="1" t="str">
        <f t="shared" si="268"/>
        <v>Tucumán7</v>
      </c>
      <c r="AS801" s="1" t="str">
        <f t="shared" si="269"/>
        <v>Pequeñas</v>
      </c>
      <c r="AT801" s="1" t="str">
        <f t="shared" si="270"/>
        <v>Resto Extra Pampeana</v>
      </c>
      <c r="AU801" s="1" t="str">
        <f t="shared" si="271"/>
        <v>Pequeñas</v>
      </c>
    </row>
    <row r="802" spans="1:47" x14ac:dyDescent="0.25">
      <c r="A802" s="60" t="s">
        <v>856</v>
      </c>
      <c r="B802" s="9" t="s">
        <v>785</v>
      </c>
      <c r="C802" s="9" t="s">
        <v>767</v>
      </c>
      <c r="D802" s="3" t="str">
        <f>VLOOKUP(C802,Regiones!B$4:C$27,2)</f>
        <v>Pampeana</v>
      </c>
      <c r="E802" s="10"/>
      <c r="F802" s="10"/>
      <c r="G802" s="10"/>
      <c r="H802" s="10" t="s">
        <v>20</v>
      </c>
      <c r="I802" s="10" t="s">
        <v>203</v>
      </c>
      <c r="J802" s="10" t="s">
        <v>4</v>
      </c>
      <c r="K802" s="10"/>
      <c r="L802" s="11" t="s">
        <v>6</v>
      </c>
      <c r="M802" s="289">
        <v>10</v>
      </c>
      <c r="N802" s="281" t="str">
        <f t="shared" si="252"/>
        <v>F10</v>
      </c>
      <c r="O802" s="282" t="str">
        <f>VLOOKUP(N802,'Adicional - Op 1'!$A$3:$B$79,2)</f>
        <v>F</v>
      </c>
      <c r="P802" s="293" t="str">
        <f t="shared" si="253"/>
        <v>F</v>
      </c>
      <c r="Q802" s="294" t="str">
        <f t="shared" si="254"/>
        <v>F10</v>
      </c>
      <c r="R802" s="282" t="str">
        <f>IF(OR(Q802='Adicional - Op 2'!$A$6,Q802='Adicional - Op 2'!$A$7, Q802='Adicional - Op 2'!$A$8,Q802='Adicional - Op 2'!$A$9,Q802='Adicional - Op 2'!$A$10,Q802='Adicional - Op 2'!$A$11,Q802='Adicional - Op 2'!$A$12,Q802='Adicional - Op 2'!$A$13,Q802='Adicional - Op 2'!$A$14), "A", "")</f>
        <v/>
      </c>
      <c r="S802" s="282" t="str">
        <f>IF(OR(Q802='Adicional - Op 2'!$A$15,Q802='Adicional - Op 2'!$A$16,Q802='Adicional - Op 2'!$A$17,Q802='Adicional - Op 2'!$A$18,Q802='Adicional - Op 2'!$A$19,Q802='Adicional - Op 2'!$A$20,Q802='Adicional - Op 2'!$A$21,Q802='Adicional - Op 2'!$A$22,Q802='Adicional - Op 2'!$A$23,Q802='Adicional - Op 2'!$A$24,Q802='Adicional - Op 2'!$A$25,Q802='Adicional - Op 2'!$A$26,Q802='Adicional - Op 2'!$A$27,Q802='Adicional - Op 2'!$A$28,Q802='Adicional - Op 2'!$A$29,Q802='Adicional - Op 2'!$A$30),"B","")</f>
        <v/>
      </c>
      <c r="T802" s="282" t="str">
        <f>IF(OR(Q802='Adicional - Op 2'!$A$31,Q802='Adicional - Op 2'!$A$32,Q802='Adicional - Op 2'!$A$33,Q802='Adicional - Op 2'!$A$34),"C","")</f>
        <v/>
      </c>
      <c r="U802" s="282" t="str">
        <f>IF(OR(Q802='Adicional - Op 2'!$A$35,Q802='Adicional - Op 2'!$A$36,Q802='Adicional - Op 2'!$A$37),"D","")</f>
        <v/>
      </c>
      <c r="V802" s="282" t="str">
        <f>IF(OR(Q802='Adicional - Op 2'!$A$38,Q802='Adicional - Op 2'!$A$39,Q802='Adicional - Op 2'!$A$40,Q802='Adicional - Op 2'!$A$41,Q802='Adicional - Op 2'!$A$42,Q802='Adicional - Op 2'!$A$43),"E","")</f>
        <v/>
      </c>
      <c r="W802" s="282" t="str">
        <f>IF(OR(Q802='Adicional - Op 2'!$A$44,Q802='Adicional - Op 2'!$A$45),"F","")</f>
        <v>F</v>
      </c>
      <c r="X802" s="295" t="str">
        <f t="shared" si="255"/>
        <v>F</v>
      </c>
      <c r="Y802" s="296" t="str">
        <f>IF(P802=X802, "OK", MAL)</f>
        <v>OK</v>
      </c>
      <c r="Z802" s="74">
        <v>2788</v>
      </c>
      <c r="AA802" s="12">
        <v>2483</v>
      </c>
      <c r="AB802" s="12">
        <v>1885</v>
      </c>
      <c r="AC802" s="12">
        <v>1539</v>
      </c>
      <c r="AD802" s="12">
        <v>1683</v>
      </c>
      <c r="AE802" s="13">
        <v>1737</v>
      </c>
      <c r="AF802" s="70" t="str">
        <f t="shared" si="256"/>
        <v>7</v>
      </c>
      <c r="AG802" s="61" t="str">
        <f t="shared" si="257"/>
        <v>7</v>
      </c>
      <c r="AH802" s="61" t="str">
        <f t="shared" si="258"/>
        <v>7</v>
      </c>
      <c r="AI802" s="61" t="str">
        <f t="shared" si="259"/>
        <v>7</v>
      </c>
      <c r="AJ802" s="61" t="str">
        <f t="shared" si="260"/>
        <v>7</v>
      </c>
      <c r="AK802" s="62" t="str">
        <f t="shared" si="261"/>
        <v>7</v>
      </c>
      <c r="AL802" s="77">
        <f t="shared" si="262"/>
        <v>1.3043731327473729</v>
      </c>
      <c r="AM802" s="78">
        <f t="shared" si="263"/>
        <v>2.6538009792336132</v>
      </c>
      <c r="AN802" s="78">
        <f t="shared" si="264"/>
        <v>1.9389652969509426</v>
      </c>
      <c r="AO802" s="78">
        <f t="shared" si="265"/>
        <v>-0.89046229411846212</v>
      </c>
      <c r="AP802" s="79">
        <f t="shared" si="266"/>
        <v>-0.31531754723075872</v>
      </c>
      <c r="AQ802" s="1" t="str">
        <f t="shared" si="267"/>
        <v>Pampeana7</v>
      </c>
      <c r="AR802" s="1" t="str">
        <f t="shared" si="268"/>
        <v>Santa Fe7</v>
      </c>
      <c r="AS802" s="1" t="str">
        <f t="shared" si="269"/>
        <v>Pequeñas</v>
      </c>
      <c r="AT802" s="1" t="str">
        <f t="shared" si="270"/>
        <v>Pampeana</v>
      </c>
      <c r="AU802" s="1" t="str">
        <f t="shared" si="271"/>
        <v>Pequeñas</v>
      </c>
    </row>
    <row r="803" spans="1:47" x14ac:dyDescent="0.25">
      <c r="A803" s="60" t="s">
        <v>857</v>
      </c>
      <c r="B803" s="9" t="s">
        <v>793</v>
      </c>
      <c r="C803" s="9" t="s">
        <v>767</v>
      </c>
      <c r="D803" s="3" t="str">
        <f>VLOOKUP(C803,Regiones!B$4:C$27,2)</f>
        <v>Pampeana</v>
      </c>
      <c r="E803" s="10"/>
      <c r="F803" s="10"/>
      <c r="G803" s="10"/>
      <c r="H803" s="10" t="s">
        <v>4</v>
      </c>
      <c r="I803" s="10" t="s">
        <v>203</v>
      </c>
      <c r="J803" s="10" t="s">
        <v>6</v>
      </c>
      <c r="K803" s="10"/>
      <c r="L803" s="11" t="s">
        <v>6</v>
      </c>
      <c r="M803" s="289">
        <v>10</v>
      </c>
      <c r="N803" s="281" t="str">
        <f t="shared" si="252"/>
        <v>F10</v>
      </c>
      <c r="O803" s="282" t="str">
        <f>VLOOKUP(N803,'Adicional - Op 1'!$A$3:$B$79,2)</f>
        <v>F</v>
      </c>
      <c r="P803" s="293" t="str">
        <f t="shared" si="253"/>
        <v>F</v>
      </c>
      <c r="Q803" s="294" t="str">
        <f t="shared" si="254"/>
        <v>F10</v>
      </c>
      <c r="R803" s="282" t="str">
        <f>IF(OR(Q803='Adicional - Op 2'!$A$6,Q803='Adicional - Op 2'!$A$7, Q803='Adicional - Op 2'!$A$8,Q803='Adicional - Op 2'!$A$9,Q803='Adicional - Op 2'!$A$10,Q803='Adicional - Op 2'!$A$11,Q803='Adicional - Op 2'!$A$12,Q803='Adicional - Op 2'!$A$13,Q803='Adicional - Op 2'!$A$14), "A", "")</f>
        <v/>
      </c>
      <c r="S803" s="282" t="str">
        <f>IF(OR(Q803='Adicional - Op 2'!$A$15,Q803='Adicional - Op 2'!$A$16,Q803='Adicional - Op 2'!$A$17,Q803='Adicional - Op 2'!$A$18,Q803='Adicional - Op 2'!$A$19,Q803='Adicional - Op 2'!$A$20,Q803='Adicional - Op 2'!$A$21,Q803='Adicional - Op 2'!$A$22,Q803='Adicional - Op 2'!$A$23,Q803='Adicional - Op 2'!$A$24,Q803='Adicional - Op 2'!$A$25,Q803='Adicional - Op 2'!$A$26,Q803='Adicional - Op 2'!$A$27,Q803='Adicional - Op 2'!$A$28,Q803='Adicional - Op 2'!$A$29,Q803='Adicional - Op 2'!$A$30),"B","")</f>
        <v/>
      </c>
      <c r="T803" s="282" t="str">
        <f>IF(OR(Q803='Adicional - Op 2'!$A$31,Q803='Adicional - Op 2'!$A$32,Q803='Adicional - Op 2'!$A$33,Q803='Adicional - Op 2'!$A$34),"C","")</f>
        <v/>
      </c>
      <c r="U803" s="282" t="str">
        <f>IF(OR(Q803='Adicional - Op 2'!$A$35,Q803='Adicional - Op 2'!$A$36,Q803='Adicional - Op 2'!$A$37),"D","")</f>
        <v/>
      </c>
      <c r="V803" s="282" t="str">
        <f>IF(OR(Q803='Adicional - Op 2'!$A$38,Q803='Adicional - Op 2'!$A$39,Q803='Adicional - Op 2'!$A$40,Q803='Adicional - Op 2'!$A$41,Q803='Adicional - Op 2'!$A$42,Q803='Adicional - Op 2'!$A$43),"E","")</f>
        <v/>
      </c>
      <c r="W803" s="282" t="str">
        <f>IF(OR(Q803='Adicional - Op 2'!$A$44,Q803='Adicional - Op 2'!$A$45),"F","")</f>
        <v>F</v>
      </c>
      <c r="X803" s="295" t="str">
        <f t="shared" si="255"/>
        <v>F</v>
      </c>
      <c r="Y803" s="296" t="str">
        <f>IF(P803=X803, "OK", MAL)</f>
        <v>OK</v>
      </c>
      <c r="Z803" s="74">
        <v>2780</v>
      </c>
      <c r="AA803" s="12">
        <v>2771</v>
      </c>
      <c r="AB803" s="12">
        <v>2602</v>
      </c>
      <c r="AC803" s="12">
        <v>2734</v>
      </c>
      <c r="AD803" s="12">
        <v>2561</v>
      </c>
      <c r="AE803" s="13">
        <v>2399</v>
      </c>
      <c r="AF803" s="70" t="str">
        <f t="shared" si="256"/>
        <v>7</v>
      </c>
      <c r="AG803" s="61" t="str">
        <f t="shared" si="257"/>
        <v>7</v>
      </c>
      <c r="AH803" s="61" t="str">
        <f t="shared" si="258"/>
        <v>7</v>
      </c>
      <c r="AI803" s="61" t="str">
        <f t="shared" si="259"/>
        <v>7</v>
      </c>
      <c r="AJ803" s="61" t="str">
        <f t="shared" si="260"/>
        <v>7</v>
      </c>
      <c r="AK803" s="62" t="str">
        <f t="shared" si="261"/>
        <v>7</v>
      </c>
      <c r="AL803" s="77">
        <f t="shared" si="262"/>
        <v>3.6277963892501625E-2</v>
      </c>
      <c r="AM803" s="78">
        <f t="shared" si="263"/>
        <v>0.59996645146175687</v>
      </c>
      <c r="AN803" s="78">
        <f t="shared" si="264"/>
        <v>-0.46751507681042853</v>
      </c>
      <c r="AO803" s="78">
        <f t="shared" si="265"/>
        <v>0.65582045691796387</v>
      </c>
      <c r="AP803" s="79">
        <f t="shared" si="266"/>
        <v>0.65559793004873279</v>
      </c>
      <c r="AQ803" s="1" t="str">
        <f t="shared" si="267"/>
        <v>Pampeana7</v>
      </c>
      <c r="AR803" s="1" t="str">
        <f t="shared" si="268"/>
        <v>Santa Fe7</v>
      </c>
      <c r="AS803" s="1" t="str">
        <f t="shared" si="269"/>
        <v>Pequeñas</v>
      </c>
      <c r="AT803" s="1" t="str">
        <f t="shared" si="270"/>
        <v>Pampeana</v>
      </c>
      <c r="AU803" s="1" t="str">
        <f t="shared" si="271"/>
        <v>Pequeñas</v>
      </c>
    </row>
    <row r="804" spans="1:47" x14ac:dyDescent="0.25">
      <c r="A804" s="21" t="s">
        <v>376</v>
      </c>
      <c r="B804" s="18" t="s">
        <v>288</v>
      </c>
      <c r="C804" s="18" t="s">
        <v>276</v>
      </c>
      <c r="D804" s="3" t="str">
        <f>VLOOKUP(C804,Regiones!B$4:C$27,2)</f>
        <v>Centro</v>
      </c>
      <c r="E804" s="19"/>
      <c r="F804" s="19"/>
      <c r="G804" s="19"/>
      <c r="H804" s="19" t="s">
        <v>20</v>
      </c>
      <c r="I804" s="19" t="s">
        <v>203</v>
      </c>
      <c r="J804" s="19" t="s">
        <v>4</v>
      </c>
      <c r="K804" s="19"/>
      <c r="L804" s="52" t="s">
        <v>6</v>
      </c>
      <c r="M804" s="289">
        <v>10</v>
      </c>
      <c r="N804" s="281" t="str">
        <f t="shared" si="252"/>
        <v>F10</v>
      </c>
      <c r="O804" s="282" t="str">
        <f>VLOOKUP(N804,'Adicional - Op 1'!$A$3:$B$79,2)</f>
        <v>F</v>
      </c>
      <c r="P804" s="293" t="str">
        <f t="shared" si="253"/>
        <v>F</v>
      </c>
      <c r="Q804" s="294" t="str">
        <f t="shared" si="254"/>
        <v>F10</v>
      </c>
      <c r="R804" s="282" t="str">
        <f>IF(OR(Q804='Adicional - Op 2'!$A$6,Q804='Adicional - Op 2'!$A$7, Q804='Adicional - Op 2'!$A$8,Q804='Adicional - Op 2'!$A$9,Q804='Adicional - Op 2'!$A$10,Q804='Adicional - Op 2'!$A$11,Q804='Adicional - Op 2'!$A$12,Q804='Adicional - Op 2'!$A$13,Q804='Adicional - Op 2'!$A$14), "A", "")</f>
        <v/>
      </c>
      <c r="S804" s="282" t="str">
        <f>IF(OR(Q804='Adicional - Op 2'!$A$15,Q804='Adicional - Op 2'!$A$16,Q804='Adicional - Op 2'!$A$17,Q804='Adicional - Op 2'!$A$18,Q804='Adicional - Op 2'!$A$19,Q804='Adicional - Op 2'!$A$20,Q804='Adicional - Op 2'!$A$21,Q804='Adicional - Op 2'!$A$22,Q804='Adicional - Op 2'!$A$23,Q804='Adicional - Op 2'!$A$24,Q804='Adicional - Op 2'!$A$25,Q804='Adicional - Op 2'!$A$26,Q804='Adicional - Op 2'!$A$27,Q804='Adicional - Op 2'!$A$28,Q804='Adicional - Op 2'!$A$29,Q804='Adicional - Op 2'!$A$30),"B","")</f>
        <v/>
      </c>
      <c r="T804" s="282" t="str">
        <f>IF(OR(Q804='Adicional - Op 2'!$A$31,Q804='Adicional - Op 2'!$A$32,Q804='Adicional - Op 2'!$A$33,Q804='Adicional - Op 2'!$A$34),"C","")</f>
        <v/>
      </c>
      <c r="U804" s="282" t="str">
        <f>IF(OR(Q804='Adicional - Op 2'!$A$35,Q804='Adicional - Op 2'!$A$36,Q804='Adicional - Op 2'!$A$37),"D","")</f>
        <v/>
      </c>
      <c r="V804" s="282" t="str">
        <f>IF(OR(Q804='Adicional - Op 2'!$A$38,Q804='Adicional - Op 2'!$A$39,Q804='Adicional - Op 2'!$A$40,Q804='Adicional - Op 2'!$A$41,Q804='Adicional - Op 2'!$A$42,Q804='Adicional - Op 2'!$A$43),"E","")</f>
        <v/>
      </c>
      <c r="W804" s="282" t="str">
        <f>IF(OR(Q804='Adicional - Op 2'!$A$44,Q804='Adicional - Op 2'!$A$45),"F","")</f>
        <v>F</v>
      </c>
      <c r="X804" s="295" t="str">
        <f t="shared" si="255"/>
        <v>F</v>
      </c>
      <c r="Y804" s="296" t="str">
        <f>IF(P804=X804, "OK", MAL)</f>
        <v>OK</v>
      </c>
      <c r="Z804" s="73">
        <v>2779</v>
      </c>
      <c r="AA804" s="17">
        <v>2358</v>
      </c>
      <c r="AB804" s="17">
        <v>1718</v>
      </c>
      <c r="AC804" s="17">
        <v>1361</v>
      </c>
      <c r="AD804" s="17">
        <v>1169</v>
      </c>
      <c r="AE804" s="20">
        <v>999</v>
      </c>
      <c r="AF804" s="70" t="str">
        <f t="shared" si="256"/>
        <v>7</v>
      </c>
      <c r="AG804" s="61" t="str">
        <f t="shared" si="257"/>
        <v>7</v>
      </c>
      <c r="AH804" s="61" t="str">
        <f t="shared" si="258"/>
        <v>7</v>
      </c>
      <c r="AI804" s="61" t="str">
        <f t="shared" si="259"/>
        <v>7</v>
      </c>
      <c r="AJ804" s="61" t="str">
        <f t="shared" si="260"/>
        <v>7</v>
      </c>
      <c r="AK804" s="62" t="str">
        <f t="shared" si="261"/>
        <v>7</v>
      </c>
      <c r="AL804" s="77">
        <f t="shared" si="262"/>
        <v>1.8545411517104902</v>
      </c>
      <c r="AM804" s="78">
        <f t="shared" si="263"/>
        <v>3.0557680420759659</v>
      </c>
      <c r="AN804" s="78">
        <f t="shared" si="264"/>
        <v>2.2303910818558497</v>
      </c>
      <c r="AO804" s="78">
        <f t="shared" si="265"/>
        <v>1.5323320483251741</v>
      </c>
      <c r="AP804" s="79">
        <f t="shared" si="266"/>
        <v>1.5839046982378602</v>
      </c>
      <c r="AQ804" s="1" t="str">
        <f t="shared" si="267"/>
        <v>Centro7</v>
      </c>
      <c r="AR804" s="1" t="str">
        <f t="shared" si="268"/>
        <v>Córdoba7</v>
      </c>
      <c r="AS804" s="1" t="str">
        <f t="shared" si="269"/>
        <v>Pequeñas</v>
      </c>
      <c r="AT804" s="1" t="str">
        <f t="shared" si="270"/>
        <v>Resto Extra Pampeana</v>
      </c>
      <c r="AU804" s="1" t="str">
        <f t="shared" si="271"/>
        <v>Pequeñas</v>
      </c>
    </row>
    <row r="805" spans="1:47" x14ac:dyDescent="0.25">
      <c r="A805" s="21" t="s">
        <v>313</v>
      </c>
      <c r="B805" s="18" t="s">
        <v>291</v>
      </c>
      <c r="C805" s="18" t="s">
        <v>276</v>
      </c>
      <c r="D805" s="3" t="str">
        <f>VLOOKUP(C805,Regiones!B$4:C$27,2)</f>
        <v>Centro</v>
      </c>
      <c r="E805" s="19"/>
      <c r="F805" s="19"/>
      <c r="G805" s="19"/>
      <c r="H805" s="19" t="s">
        <v>4</v>
      </c>
      <c r="I805" s="19" t="s">
        <v>203</v>
      </c>
      <c r="J805" s="19" t="s">
        <v>6</v>
      </c>
      <c r="K805" s="19"/>
      <c r="L805" s="52" t="s">
        <v>6</v>
      </c>
      <c r="M805" s="289">
        <v>10</v>
      </c>
      <c r="N805" s="281" t="str">
        <f t="shared" si="252"/>
        <v>F10</v>
      </c>
      <c r="O805" s="282" t="str">
        <f>VLOOKUP(N805,'Adicional - Op 1'!$A$3:$B$79,2)</f>
        <v>F</v>
      </c>
      <c r="P805" s="293" t="str">
        <f t="shared" si="253"/>
        <v>F</v>
      </c>
      <c r="Q805" s="294" t="str">
        <f t="shared" si="254"/>
        <v>F10</v>
      </c>
      <c r="R805" s="282" t="str">
        <f>IF(OR(Q805='Adicional - Op 2'!$A$6,Q805='Adicional - Op 2'!$A$7, Q805='Adicional - Op 2'!$A$8,Q805='Adicional - Op 2'!$A$9,Q805='Adicional - Op 2'!$A$10,Q805='Adicional - Op 2'!$A$11,Q805='Adicional - Op 2'!$A$12,Q805='Adicional - Op 2'!$A$13,Q805='Adicional - Op 2'!$A$14), "A", "")</f>
        <v/>
      </c>
      <c r="S805" s="282" t="str">
        <f>IF(OR(Q805='Adicional - Op 2'!$A$15,Q805='Adicional - Op 2'!$A$16,Q805='Adicional - Op 2'!$A$17,Q805='Adicional - Op 2'!$A$18,Q805='Adicional - Op 2'!$A$19,Q805='Adicional - Op 2'!$A$20,Q805='Adicional - Op 2'!$A$21,Q805='Adicional - Op 2'!$A$22,Q805='Adicional - Op 2'!$A$23,Q805='Adicional - Op 2'!$A$24,Q805='Adicional - Op 2'!$A$25,Q805='Adicional - Op 2'!$A$26,Q805='Adicional - Op 2'!$A$27,Q805='Adicional - Op 2'!$A$28,Q805='Adicional - Op 2'!$A$29,Q805='Adicional - Op 2'!$A$30),"B","")</f>
        <v/>
      </c>
      <c r="T805" s="282" t="str">
        <f>IF(OR(Q805='Adicional - Op 2'!$A$31,Q805='Adicional - Op 2'!$A$32,Q805='Adicional - Op 2'!$A$33,Q805='Adicional - Op 2'!$A$34),"C","")</f>
        <v/>
      </c>
      <c r="U805" s="282" t="str">
        <f>IF(OR(Q805='Adicional - Op 2'!$A$35,Q805='Adicional - Op 2'!$A$36,Q805='Adicional - Op 2'!$A$37),"D","")</f>
        <v/>
      </c>
      <c r="V805" s="282" t="str">
        <f>IF(OR(Q805='Adicional - Op 2'!$A$38,Q805='Adicional - Op 2'!$A$39,Q805='Adicional - Op 2'!$A$40,Q805='Adicional - Op 2'!$A$41,Q805='Adicional - Op 2'!$A$42,Q805='Adicional - Op 2'!$A$43),"E","")</f>
        <v/>
      </c>
      <c r="W805" s="282" t="str">
        <f>IF(OR(Q805='Adicional - Op 2'!$A$44,Q805='Adicional - Op 2'!$A$45),"F","")</f>
        <v>F</v>
      </c>
      <c r="X805" s="295" t="str">
        <f t="shared" si="255"/>
        <v>F</v>
      </c>
      <c r="Y805" s="296" t="str">
        <f>IF(P805=X805, "OK", MAL)</f>
        <v>OK</v>
      </c>
      <c r="Z805" s="73">
        <v>2777</v>
      </c>
      <c r="AA805" s="17">
        <v>2597</v>
      </c>
      <c r="AB805" s="17">
        <v>2446</v>
      </c>
      <c r="AC805" s="17">
        <v>2354</v>
      </c>
      <c r="AD805" s="17">
        <v>2015</v>
      </c>
      <c r="AE805" s="20">
        <v>1945</v>
      </c>
      <c r="AF805" s="70" t="str">
        <f t="shared" si="256"/>
        <v>7</v>
      </c>
      <c r="AG805" s="61" t="str">
        <f t="shared" si="257"/>
        <v>7</v>
      </c>
      <c r="AH805" s="61" t="str">
        <f t="shared" si="258"/>
        <v>7</v>
      </c>
      <c r="AI805" s="61" t="str">
        <f t="shared" si="259"/>
        <v>7</v>
      </c>
      <c r="AJ805" s="61" t="str">
        <f t="shared" si="260"/>
        <v>7</v>
      </c>
      <c r="AK805" s="62" t="str">
        <f t="shared" si="261"/>
        <v>7</v>
      </c>
      <c r="AL805" s="77">
        <f t="shared" si="262"/>
        <v>0.75241693568418155</v>
      </c>
      <c r="AM805" s="78">
        <f t="shared" si="263"/>
        <v>0.57104343033973026</v>
      </c>
      <c r="AN805" s="78">
        <f t="shared" si="264"/>
        <v>0.3637093346109469</v>
      </c>
      <c r="AO805" s="78">
        <f t="shared" si="265"/>
        <v>1.5671206715428216</v>
      </c>
      <c r="AP805" s="79">
        <f t="shared" si="266"/>
        <v>0.35419798706500438</v>
      </c>
      <c r="AQ805" s="1" t="str">
        <f t="shared" si="267"/>
        <v>Centro7</v>
      </c>
      <c r="AR805" s="1" t="str">
        <f t="shared" si="268"/>
        <v>Córdoba7</v>
      </c>
      <c r="AS805" s="1" t="str">
        <f t="shared" si="269"/>
        <v>Pequeñas</v>
      </c>
      <c r="AT805" s="1" t="str">
        <f t="shared" si="270"/>
        <v>Resto Extra Pampeana</v>
      </c>
      <c r="AU805" s="1" t="str">
        <f t="shared" si="271"/>
        <v>Pequeñas</v>
      </c>
    </row>
    <row r="806" spans="1:47" x14ac:dyDescent="0.25">
      <c r="A806" s="45" t="s">
        <v>921</v>
      </c>
      <c r="B806" s="46" t="s">
        <v>903</v>
      </c>
      <c r="C806" s="46" t="s">
        <v>882</v>
      </c>
      <c r="D806" s="3" t="str">
        <f>VLOOKUP(C806,Regiones!B$4:C$27,2)</f>
        <v>Pampeana</v>
      </c>
      <c r="E806" s="50"/>
      <c r="F806" s="50"/>
      <c r="G806" s="50"/>
      <c r="H806" s="50" t="s">
        <v>20</v>
      </c>
      <c r="I806" s="50" t="s">
        <v>203</v>
      </c>
      <c r="J806" s="50" t="s">
        <v>4</v>
      </c>
      <c r="K806" s="50"/>
      <c r="L806" s="53" t="s">
        <v>6</v>
      </c>
      <c r="M806" s="289">
        <v>10</v>
      </c>
      <c r="N806" s="281" t="str">
        <f t="shared" si="252"/>
        <v>F10</v>
      </c>
      <c r="O806" s="282" t="str">
        <f>VLOOKUP(N806,'Adicional - Op 1'!$A$3:$B$79,2)</f>
        <v>F</v>
      </c>
      <c r="P806" s="293" t="str">
        <f t="shared" si="253"/>
        <v>F</v>
      </c>
      <c r="Q806" s="294" t="str">
        <f t="shared" si="254"/>
        <v>F10</v>
      </c>
      <c r="R806" s="282" t="str">
        <f>IF(OR(Q806='Adicional - Op 2'!$A$6,Q806='Adicional - Op 2'!$A$7, Q806='Adicional - Op 2'!$A$8,Q806='Adicional - Op 2'!$A$9,Q806='Adicional - Op 2'!$A$10,Q806='Adicional - Op 2'!$A$11,Q806='Adicional - Op 2'!$A$12,Q806='Adicional - Op 2'!$A$13,Q806='Adicional - Op 2'!$A$14), "A", "")</f>
        <v/>
      </c>
      <c r="S806" s="282" t="str">
        <f>IF(OR(Q806='Adicional - Op 2'!$A$15,Q806='Adicional - Op 2'!$A$16,Q806='Adicional - Op 2'!$A$17,Q806='Adicional - Op 2'!$A$18,Q806='Adicional - Op 2'!$A$19,Q806='Adicional - Op 2'!$A$20,Q806='Adicional - Op 2'!$A$21,Q806='Adicional - Op 2'!$A$22,Q806='Adicional - Op 2'!$A$23,Q806='Adicional - Op 2'!$A$24,Q806='Adicional - Op 2'!$A$25,Q806='Adicional - Op 2'!$A$26,Q806='Adicional - Op 2'!$A$27,Q806='Adicional - Op 2'!$A$28,Q806='Adicional - Op 2'!$A$29,Q806='Adicional - Op 2'!$A$30),"B","")</f>
        <v/>
      </c>
      <c r="T806" s="282" t="str">
        <f>IF(OR(Q806='Adicional - Op 2'!$A$31,Q806='Adicional - Op 2'!$A$32,Q806='Adicional - Op 2'!$A$33,Q806='Adicional - Op 2'!$A$34),"C","")</f>
        <v/>
      </c>
      <c r="U806" s="282" t="str">
        <f>IF(OR(Q806='Adicional - Op 2'!$A$35,Q806='Adicional - Op 2'!$A$36,Q806='Adicional - Op 2'!$A$37),"D","")</f>
        <v/>
      </c>
      <c r="V806" s="282" t="str">
        <f>IF(OR(Q806='Adicional - Op 2'!$A$38,Q806='Adicional - Op 2'!$A$39,Q806='Adicional - Op 2'!$A$40,Q806='Adicional - Op 2'!$A$41,Q806='Adicional - Op 2'!$A$42,Q806='Adicional - Op 2'!$A$43),"E","")</f>
        <v/>
      </c>
      <c r="W806" s="282" t="str">
        <f>IF(OR(Q806='Adicional - Op 2'!$A$44,Q806='Adicional - Op 2'!$A$45),"F","")</f>
        <v>F</v>
      </c>
      <c r="X806" s="295" t="str">
        <f t="shared" si="255"/>
        <v>F</v>
      </c>
      <c r="Y806" s="296" t="str">
        <f>IF(P806=X806, "OK", MAL)</f>
        <v>OK</v>
      </c>
      <c r="Z806" s="74">
        <v>2777</v>
      </c>
      <c r="AA806" s="12">
        <v>2120</v>
      </c>
      <c r="AB806" s="6">
        <v>1256</v>
      </c>
      <c r="AC806" s="6">
        <v>590</v>
      </c>
      <c r="AD806" s="6">
        <v>577</v>
      </c>
      <c r="AE806" s="22">
        <v>570</v>
      </c>
      <c r="AF806" s="70" t="str">
        <f t="shared" si="256"/>
        <v>7</v>
      </c>
      <c r="AG806" s="61" t="str">
        <f t="shared" si="257"/>
        <v>7</v>
      </c>
      <c r="AH806" s="61" t="str">
        <f t="shared" si="258"/>
        <v>7</v>
      </c>
      <c r="AI806" s="61" t="str">
        <f t="shared" si="259"/>
        <v>7</v>
      </c>
      <c r="AJ806" s="61" t="str">
        <f t="shared" si="260"/>
        <v>7</v>
      </c>
      <c r="AK806" s="62" t="str">
        <f t="shared" si="261"/>
        <v>7</v>
      </c>
      <c r="AL806" s="77">
        <f t="shared" si="262"/>
        <v>3.065685481867396</v>
      </c>
      <c r="AM806" s="78">
        <f t="shared" si="263"/>
        <v>5.1019702828558504</v>
      </c>
      <c r="AN806" s="78">
        <f t="shared" si="264"/>
        <v>7.4171533475310536</v>
      </c>
      <c r="AO806" s="78">
        <f t="shared" si="265"/>
        <v>0.22305109357975897</v>
      </c>
      <c r="AP806" s="79">
        <f t="shared" si="266"/>
        <v>0.12213357917915584</v>
      </c>
      <c r="AQ806" s="1" t="str">
        <f t="shared" si="267"/>
        <v>Pampeana7</v>
      </c>
      <c r="AR806" s="1" t="str">
        <f t="shared" si="268"/>
        <v>Santiago del Estero7</v>
      </c>
      <c r="AS806" s="1" t="str">
        <f t="shared" si="269"/>
        <v>Pequeñas</v>
      </c>
      <c r="AT806" s="1" t="str">
        <f t="shared" si="270"/>
        <v>Pampeana</v>
      </c>
      <c r="AU806" s="1" t="str">
        <f t="shared" si="271"/>
        <v>Pequeñas</v>
      </c>
    </row>
    <row r="807" spans="1:47" x14ac:dyDescent="0.25">
      <c r="A807" s="21" t="s">
        <v>368</v>
      </c>
      <c r="B807" s="18" t="s">
        <v>287</v>
      </c>
      <c r="C807" s="18" t="s">
        <v>276</v>
      </c>
      <c r="D807" s="3" t="str">
        <f>VLOOKUP(C807,Regiones!B$4:C$27,2)</f>
        <v>Centro</v>
      </c>
      <c r="E807" s="19"/>
      <c r="F807" s="19"/>
      <c r="G807" s="19"/>
      <c r="H807" s="19" t="s">
        <v>4</v>
      </c>
      <c r="I807" s="19" t="s">
        <v>203</v>
      </c>
      <c r="J807" s="19" t="s">
        <v>6</v>
      </c>
      <c r="K807" s="19"/>
      <c r="L807" s="52" t="s">
        <v>6</v>
      </c>
      <c r="M807" s="289">
        <v>10</v>
      </c>
      <c r="N807" s="281" t="str">
        <f t="shared" si="252"/>
        <v>F10</v>
      </c>
      <c r="O807" s="282" t="str">
        <f>VLOOKUP(N807,'Adicional - Op 1'!$A$3:$B$79,2)</f>
        <v>F</v>
      </c>
      <c r="P807" s="293" t="str">
        <f t="shared" si="253"/>
        <v>F</v>
      </c>
      <c r="Q807" s="294" t="str">
        <f t="shared" si="254"/>
        <v>F10</v>
      </c>
      <c r="R807" s="282" t="str">
        <f>IF(OR(Q807='Adicional - Op 2'!$A$6,Q807='Adicional - Op 2'!$A$7, Q807='Adicional - Op 2'!$A$8,Q807='Adicional - Op 2'!$A$9,Q807='Adicional - Op 2'!$A$10,Q807='Adicional - Op 2'!$A$11,Q807='Adicional - Op 2'!$A$12,Q807='Adicional - Op 2'!$A$13,Q807='Adicional - Op 2'!$A$14), "A", "")</f>
        <v/>
      </c>
      <c r="S807" s="282" t="str">
        <f>IF(OR(Q807='Adicional - Op 2'!$A$15,Q807='Adicional - Op 2'!$A$16,Q807='Adicional - Op 2'!$A$17,Q807='Adicional - Op 2'!$A$18,Q807='Adicional - Op 2'!$A$19,Q807='Adicional - Op 2'!$A$20,Q807='Adicional - Op 2'!$A$21,Q807='Adicional - Op 2'!$A$22,Q807='Adicional - Op 2'!$A$23,Q807='Adicional - Op 2'!$A$24,Q807='Adicional - Op 2'!$A$25,Q807='Adicional - Op 2'!$A$26,Q807='Adicional - Op 2'!$A$27,Q807='Adicional - Op 2'!$A$28,Q807='Adicional - Op 2'!$A$29,Q807='Adicional - Op 2'!$A$30),"B","")</f>
        <v/>
      </c>
      <c r="T807" s="282" t="str">
        <f>IF(OR(Q807='Adicional - Op 2'!$A$31,Q807='Adicional - Op 2'!$A$32,Q807='Adicional - Op 2'!$A$33,Q807='Adicional - Op 2'!$A$34),"C","")</f>
        <v/>
      </c>
      <c r="U807" s="282" t="str">
        <f>IF(OR(Q807='Adicional - Op 2'!$A$35,Q807='Adicional - Op 2'!$A$36,Q807='Adicional - Op 2'!$A$37),"D","")</f>
        <v/>
      </c>
      <c r="V807" s="282" t="str">
        <f>IF(OR(Q807='Adicional - Op 2'!$A$38,Q807='Adicional - Op 2'!$A$39,Q807='Adicional - Op 2'!$A$40,Q807='Adicional - Op 2'!$A$41,Q807='Adicional - Op 2'!$A$42,Q807='Adicional - Op 2'!$A$43),"E","")</f>
        <v/>
      </c>
      <c r="W807" s="282" t="str">
        <f>IF(OR(Q807='Adicional - Op 2'!$A$44,Q807='Adicional - Op 2'!$A$45),"F","")</f>
        <v>F</v>
      </c>
      <c r="X807" s="295" t="str">
        <f t="shared" si="255"/>
        <v>F</v>
      </c>
      <c r="Y807" s="296" t="str">
        <f>IF(P807=X807, "OK", MAL)</f>
        <v>OK</v>
      </c>
      <c r="Z807" s="73">
        <v>2763</v>
      </c>
      <c r="AA807" s="17">
        <v>2567</v>
      </c>
      <c r="AB807" s="17">
        <v>2199</v>
      </c>
      <c r="AC807" s="17">
        <v>2049</v>
      </c>
      <c r="AD807" s="17">
        <v>1872</v>
      </c>
      <c r="AE807" s="20">
        <v>1760</v>
      </c>
      <c r="AF807" s="70" t="str">
        <f t="shared" si="256"/>
        <v>7</v>
      </c>
      <c r="AG807" s="61" t="str">
        <f t="shared" si="257"/>
        <v>7</v>
      </c>
      <c r="AH807" s="61" t="str">
        <f t="shared" si="258"/>
        <v>7</v>
      </c>
      <c r="AI807" s="61" t="str">
        <f t="shared" si="259"/>
        <v>7</v>
      </c>
      <c r="AJ807" s="61" t="str">
        <f t="shared" si="260"/>
        <v>7</v>
      </c>
      <c r="AK807" s="62" t="str">
        <f t="shared" si="261"/>
        <v>7</v>
      </c>
      <c r="AL807" s="77">
        <f t="shared" si="262"/>
        <v>0.82642915822458285</v>
      </c>
      <c r="AM807" s="78">
        <f t="shared" si="263"/>
        <v>1.4817373055906682</v>
      </c>
      <c r="AN807" s="78">
        <f t="shared" si="264"/>
        <v>0.67128515343090034</v>
      </c>
      <c r="AO807" s="78">
        <f t="shared" si="265"/>
        <v>0.90753829342120007</v>
      </c>
      <c r="AP807" s="79">
        <f t="shared" si="266"/>
        <v>0.61884265785306436</v>
      </c>
      <c r="AQ807" s="1" t="str">
        <f t="shared" si="267"/>
        <v>Centro7</v>
      </c>
      <c r="AR807" s="1" t="str">
        <f t="shared" si="268"/>
        <v>Córdoba7</v>
      </c>
      <c r="AS807" s="1" t="str">
        <f t="shared" si="269"/>
        <v>Pequeñas</v>
      </c>
      <c r="AT807" s="1" t="str">
        <f t="shared" si="270"/>
        <v>Resto Extra Pampeana</v>
      </c>
      <c r="AU807" s="1" t="str">
        <f t="shared" si="271"/>
        <v>Pequeñas</v>
      </c>
    </row>
    <row r="808" spans="1:47" x14ac:dyDescent="0.25">
      <c r="A808" s="5" t="s">
        <v>736</v>
      </c>
      <c r="B808" s="6" t="s">
        <v>57</v>
      </c>
      <c r="C808" s="6" t="s">
        <v>723</v>
      </c>
      <c r="D808" s="3" t="str">
        <f>VLOOKUP(C808,Regiones!B$4:C$27,2)</f>
        <v>Cuyo</v>
      </c>
      <c r="E808" s="16"/>
      <c r="F808" s="16"/>
      <c r="G808" s="16" t="s">
        <v>20</v>
      </c>
      <c r="H808" s="16"/>
      <c r="I808" s="16"/>
      <c r="J808" s="16"/>
      <c r="K808" s="16"/>
      <c r="L808" s="54" t="s">
        <v>943</v>
      </c>
      <c r="M808" s="288">
        <v>4</v>
      </c>
      <c r="N808" s="281" t="str">
        <f t="shared" si="252"/>
        <v>N4</v>
      </c>
      <c r="O808" s="282" t="str">
        <f>VLOOKUP(N808,'Adicional - Op 1'!$A$3:$B$79,2)</f>
        <v>E</v>
      </c>
      <c r="P808" s="293" t="str">
        <f t="shared" si="253"/>
        <v>E</v>
      </c>
      <c r="Q808" s="294" t="str">
        <f t="shared" si="254"/>
        <v>N4</v>
      </c>
      <c r="R808" s="282" t="str">
        <f>IF(OR(Q808='Adicional - Op 2'!$A$6,Q808='Adicional - Op 2'!$A$7, Q808='Adicional - Op 2'!$A$8,Q808='Adicional - Op 2'!$A$9,Q808='Adicional - Op 2'!$A$10,Q808='Adicional - Op 2'!$A$11,Q808='Adicional - Op 2'!$A$12,Q808='Adicional - Op 2'!$A$13,Q808='Adicional - Op 2'!$A$14), "A", "")</f>
        <v/>
      </c>
      <c r="S808" s="282" t="str">
        <f>IF(OR(Q808='Adicional - Op 2'!$A$15,Q808='Adicional - Op 2'!$A$16,Q808='Adicional - Op 2'!$A$17,Q808='Adicional - Op 2'!$A$18,Q808='Adicional - Op 2'!$A$19,Q808='Adicional - Op 2'!$A$20,Q808='Adicional - Op 2'!$A$21,Q808='Adicional - Op 2'!$A$22,Q808='Adicional - Op 2'!$A$23,Q808='Adicional - Op 2'!$A$24,Q808='Adicional - Op 2'!$A$25,Q808='Adicional - Op 2'!$A$26,Q808='Adicional - Op 2'!$A$27,Q808='Adicional - Op 2'!$A$28,Q808='Adicional - Op 2'!$A$29,Q808='Adicional - Op 2'!$A$30),"B","")</f>
        <v/>
      </c>
      <c r="T808" s="282" t="str">
        <f>IF(OR(Q808='Adicional - Op 2'!$A$31,Q808='Adicional - Op 2'!$A$32,Q808='Adicional - Op 2'!$A$33,Q808='Adicional - Op 2'!$A$34),"C","")</f>
        <v/>
      </c>
      <c r="U808" s="282" t="str">
        <f>IF(OR(Q808='Adicional - Op 2'!$A$35,Q808='Adicional - Op 2'!$A$36,Q808='Adicional - Op 2'!$A$37),"D","")</f>
        <v/>
      </c>
      <c r="V808" s="282" t="str">
        <f>IF(OR(Q808='Adicional - Op 2'!$A$38,Q808='Adicional - Op 2'!$A$39,Q808='Adicional - Op 2'!$A$40,Q808='Adicional - Op 2'!$A$41,Q808='Adicional - Op 2'!$A$42,Q808='Adicional - Op 2'!$A$43),"E","")</f>
        <v>E</v>
      </c>
      <c r="W808" s="282" t="str">
        <f>IF(OR(Q808='Adicional - Op 2'!$A$44,Q808='Adicional - Op 2'!$A$45),"F","")</f>
        <v/>
      </c>
      <c r="X808" s="295" t="str">
        <f t="shared" si="255"/>
        <v>E</v>
      </c>
      <c r="Y808" s="296" t="str">
        <f>IF(P808=X808, "OK", MAL)</f>
        <v>OK</v>
      </c>
      <c r="Z808" s="73">
        <v>2760</v>
      </c>
      <c r="AA808" s="17">
        <v>1572</v>
      </c>
      <c r="AB808" s="12">
        <v>733</v>
      </c>
      <c r="AC808" s="12">
        <v>617</v>
      </c>
      <c r="AD808" s="12"/>
      <c r="AE808" s="13"/>
      <c r="AF808" s="70" t="str">
        <f t="shared" si="256"/>
        <v>7</v>
      </c>
      <c r="AG808" s="61" t="str">
        <f t="shared" si="257"/>
        <v>7</v>
      </c>
      <c r="AH808" s="61" t="str">
        <f t="shared" si="258"/>
        <v>7</v>
      </c>
      <c r="AI808" s="61" t="str">
        <f t="shared" si="259"/>
        <v>7</v>
      </c>
      <c r="AJ808" s="61" t="str">
        <f t="shared" si="260"/>
        <v/>
      </c>
      <c r="AK808" s="62" t="str">
        <f t="shared" si="261"/>
        <v/>
      </c>
      <c r="AL808" s="77">
        <f t="shared" si="262"/>
        <v>6.4986572176717701</v>
      </c>
      <c r="AM808" s="78">
        <f t="shared" si="263"/>
        <v>7.5219202919126431</v>
      </c>
      <c r="AN808" s="78">
        <f t="shared" si="264"/>
        <v>1.644788057116068</v>
      </c>
      <c r="AO808" s="78" t="str">
        <f t="shared" si="265"/>
        <v/>
      </c>
      <c r="AP808" s="79" t="str">
        <f t="shared" si="266"/>
        <v/>
      </c>
      <c r="AQ808" s="1" t="str">
        <f t="shared" si="267"/>
        <v>Cuyo7</v>
      </c>
      <c r="AR808" s="1" t="str">
        <f t="shared" si="268"/>
        <v>San Juan7</v>
      </c>
      <c r="AS808" s="1" t="str">
        <f t="shared" si="269"/>
        <v>Pequeñas</v>
      </c>
      <c r="AT808" s="1" t="str">
        <f t="shared" si="270"/>
        <v>Resto Extra Pampeana</v>
      </c>
      <c r="AU808" s="1" t="str">
        <f t="shared" si="271"/>
        <v>Pequeñas</v>
      </c>
    </row>
    <row r="809" spans="1:47" x14ac:dyDescent="0.25">
      <c r="A809" s="5" t="s">
        <v>1414</v>
      </c>
      <c r="B809" s="6" t="s">
        <v>62</v>
      </c>
      <c r="C809" s="6" t="s">
        <v>36</v>
      </c>
      <c r="D809" s="3" t="str">
        <f>VLOOKUP(C809,Regiones!B$4:C$27,2)</f>
        <v>Pampeana</v>
      </c>
      <c r="E809" s="16"/>
      <c r="F809" s="16"/>
      <c r="G809" s="16"/>
      <c r="H809" s="16"/>
      <c r="I809" s="16" t="s">
        <v>203</v>
      </c>
      <c r="J809" s="16" t="s">
        <v>6</v>
      </c>
      <c r="K809" s="16"/>
      <c r="L809" s="4" t="s">
        <v>6</v>
      </c>
      <c r="M809" s="289">
        <v>10</v>
      </c>
      <c r="N809" s="281" t="str">
        <f t="shared" si="252"/>
        <v>F10</v>
      </c>
      <c r="O809" s="282" t="str">
        <f>VLOOKUP(N809,'Adicional - Op 1'!$A$3:$B$79,2)</f>
        <v>F</v>
      </c>
      <c r="P809" s="293" t="str">
        <f t="shared" si="253"/>
        <v>F</v>
      </c>
      <c r="Q809" s="294" t="str">
        <f t="shared" si="254"/>
        <v>F10</v>
      </c>
      <c r="R809" s="282" t="str">
        <f>IF(OR(Q809='Adicional - Op 2'!$A$6,Q809='Adicional - Op 2'!$A$7, Q809='Adicional - Op 2'!$A$8,Q809='Adicional - Op 2'!$A$9,Q809='Adicional - Op 2'!$A$10,Q809='Adicional - Op 2'!$A$11,Q809='Adicional - Op 2'!$A$12,Q809='Adicional - Op 2'!$A$13,Q809='Adicional - Op 2'!$A$14), "A", "")</f>
        <v/>
      </c>
      <c r="S809" s="282" t="str">
        <f>IF(OR(Q809='Adicional - Op 2'!$A$15,Q809='Adicional - Op 2'!$A$16,Q809='Adicional - Op 2'!$A$17,Q809='Adicional - Op 2'!$A$18,Q809='Adicional - Op 2'!$A$19,Q809='Adicional - Op 2'!$A$20,Q809='Adicional - Op 2'!$A$21,Q809='Adicional - Op 2'!$A$22,Q809='Adicional - Op 2'!$A$23,Q809='Adicional - Op 2'!$A$24,Q809='Adicional - Op 2'!$A$25,Q809='Adicional - Op 2'!$A$26,Q809='Adicional - Op 2'!$A$27,Q809='Adicional - Op 2'!$A$28,Q809='Adicional - Op 2'!$A$29,Q809='Adicional - Op 2'!$A$30),"B","")</f>
        <v/>
      </c>
      <c r="T809" s="282" t="str">
        <f>IF(OR(Q809='Adicional - Op 2'!$A$31,Q809='Adicional - Op 2'!$A$32,Q809='Adicional - Op 2'!$A$33,Q809='Adicional - Op 2'!$A$34),"C","")</f>
        <v/>
      </c>
      <c r="U809" s="282" t="str">
        <f>IF(OR(Q809='Adicional - Op 2'!$A$35,Q809='Adicional - Op 2'!$A$36,Q809='Adicional - Op 2'!$A$37),"D","")</f>
        <v/>
      </c>
      <c r="V809" s="282" t="str">
        <f>IF(OR(Q809='Adicional - Op 2'!$A$38,Q809='Adicional - Op 2'!$A$39,Q809='Adicional - Op 2'!$A$40,Q809='Adicional - Op 2'!$A$41,Q809='Adicional - Op 2'!$A$42,Q809='Adicional - Op 2'!$A$43),"E","")</f>
        <v/>
      </c>
      <c r="W809" s="282" t="str">
        <f>IF(OR(Q809='Adicional - Op 2'!$A$44,Q809='Adicional - Op 2'!$A$45),"F","")</f>
        <v>F</v>
      </c>
      <c r="X809" s="295" t="str">
        <f t="shared" si="255"/>
        <v>F</v>
      </c>
      <c r="Y809" s="296" t="str">
        <f>IF(P809=X809, "OK", MAL)</f>
        <v>OK</v>
      </c>
      <c r="Z809" s="73">
        <v>2759</v>
      </c>
      <c r="AA809" s="17">
        <v>2874</v>
      </c>
      <c r="AB809" s="17">
        <v>1152</v>
      </c>
      <c r="AC809" s="17">
        <v>743</v>
      </c>
      <c r="AD809" s="17">
        <v>736</v>
      </c>
      <c r="AE809" s="20" t="s">
        <v>4</v>
      </c>
      <c r="AF809" s="70" t="str">
        <f t="shared" si="256"/>
        <v>7</v>
      </c>
      <c r="AG809" s="61" t="str">
        <f t="shared" si="257"/>
        <v>7</v>
      </c>
      <c r="AH809" s="61" t="str">
        <f t="shared" si="258"/>
        <v>7</v>
      </c>
      <c r="AI809" s="61" t="str">
        <f t="shared" si="259"/>
        <v>7</v>
      </c>
      <c r="AJ809" s="61" t="str">
        <f t="shared" si="260"/>
        <v>7</v>
      </c>
      <c r="AK809" s="62" t="str">
        <f t="shared" si="261"/>
        <v/>
      </c>
      <c r="AL809" s="77">
        <f t="shared" si="262"/>
        <v>-0.45574235997172391</v>
      </c>
      <c r="AM809" s="78">
        <f t="shared" si="263"/>
        <v>9.0789381557225539</v>
      </c>
      <c r="AN809" s="78">
        <f t="shared" si="264"/>
        <v>4.2404630598785769</v>
      </c>
      <c r="AO809" s="78">
        <f t="shared" si="265"/>
        <v>9.4704075906003674E-2</v>
      </c>
      <c r="AP809" s="79" t="str">
        <f t="shared" si="266"/>
        <v/>
      </c>
      <c r="AQ809" s="1" t="str">
        <f t="shared" si="267"/>
        <v>Pampeana7</v>
      </c>
      <c r="AR809" s="1" t="str">
        <f t="shared" si="268"/>
        <v>Buenos Aires7</v>
      </c>
      <c r="AS809" s="1" t="str">
        <f t="shared" si="269"/>
        <v>Pequeñas</v>
      </c>
      <c r="AT809" s="1" t="str">
        <f t="shared" si="270"/>
        <v>Pampeana</v>
      </c>
      <c r="AU809" s="1" t="str">
        <f t="shared" si="271"/>
        <v>Pequeñas</v>
      </c>
    </row>
    <row r="810" spans="1:47" x14ac:dyDescent="0.25">
      <c r="A810" s="21" t="s">
        <v>362</v>
      </c>
      <c r="B810" s="18" t="s">
        <v>291</v>
      </c>
      <c r="C810" s="18" t="s">
        <v>276</v>
      </c>
      <c r="D810" s="3" t="str">
        <f>VLOOKUP(C810,Regiones!B$4:C$27,2)</f>
        <v>Centro</v>
      </c>
      <c r="E810" s="19"/>
      <c r="F810" s="19"/>
      <c r="G810" s="19"/>
      <c r="H810" s="19" t="s">
        <v>4</v>
      </c>
      <c r="I810" s="19" t="s">
        <v>203</v>
      </c>
      <c r="J810" s="19" t="s">
        <v>6</v>
      </c>
      <c r="K810" s="19"/>
      <c r="L810" s="52" t="s">
        <v>6</v>
      </c>
      <c r="M810" s="289">
        <v>10</v>
      </c>
      <c r="N810" s="281" t="str">
        <f t="shared" si="252"/>
        <v>F10</v>
      </c>
      <c r="O810" s="282" t="str">
        <f>VLOOKUP(N810,'Adicional - Op 1'!$A$3:$B$79,2)</f>
        <v>F</v>
      </c>
      <c r="P810" s="293" t="str">
        <f t="shared" si="253"/>
        <v>F</v>
      </c>
      <c r="Q810" s="294" t="str">
        <f t="shared" si="254"/>
        <v>F10</v>
      </c>
      <c r="R810" s="282" t="str">
        <f>IF(OR(Q810='Adicional - Op 2'!$A$6,Q810='Adicional - Op 2'!$A$7, Q810='Adicional - Op 2'!$A$8,Q810='Adicional - Op 2'!$A$9,Q810='Adicional - Op 2'!$A$10,Q810='Adicional - Op 2'!$A$11,Q810='Adicional - Op 2'!$A$12,Q810='Adicional - Op 2'!$A$13,Q810='Adicional - Op 2'!$A$14), "A", "")</f>
        <v/>
      </c>
      <c r="S810" s="282" t="str">
        <f>IF(OR(Q810='Adicional - Op 2'!$A$15,Q810='Adicional - Op 2'!$A$16,Q810='Adicional - Op 2'!$A$17,Q810='Adicional - Op 2'!$A$18,Q810='Adicional - Op 2'!$A$19,Q810='Adicional - Op 2'!$A$20,Q810='Adicional - Op 2'!$A$21,Q810='Adicional - Op 2'!$A$22,Q810='Adicional - Op 2'!$A$23,Q810='Adicional - Op 2'!$A$24,Q810='Adicional - Op 2'!$A$25,Q810='Adicional - Op 2'!$A$26,Q810='Adicional - Op 2'!$A$27,Q810='Adicional - Op 2'!$A$28,Q810='Adicional - Op 2'!$A$29,Q810='Adicional - Op 2'!$A$30),"B","")</f>
        <v/>
      </c>
      <c r="T810" s="282" t="str">
        <f>IF(OR(Q810='Adicional - Op 2'!$A$31,Q810='Adicional - Op 2'!$A$32,Q810='Adicional - Op 2'!$A$33,Q810='Adicional - Op 2'!$A$34),"C","")</f>
        <v/>
      </c>
      <c r="U810" s="282" t="str">
        <f>IF(OR(Q810='Adicional - Op 2'!$A$35,Q810='Adicional - Op 2'!$A$36,Q810='Adicional - Op 2'!$A$37),"D","")</f>
        <v/>
      </c>
      <c r="V810" s="282" t="str">
        <f>IF(OR(Q810='Adicional - Op 2'!$A$38,Q810='Adicional - Op 2'!$A$39,Q810='Adicional - Op 2'!$A$40,Q810='Adicional - Op 2'!$A$41,Q810='Adicional - Op 2'!$A$42,Q810='Adicional - Op 2'!$A$43),"E","")</f>
        <v/>
      </c>
      <c r="W810" s="282" t="str">
        <f>IF(OR(Q810='Adicional - Op 2'!$A$44,Q810='Adicional - Op 2'!$A$45),"F","")</f>
        <v>F</v>
      </c>
      <c r="X810" s="295" t="str">
        <f t="shared" si="255"/>
        <v>F</v>
      </c>
      <c r="Y810" s="296" t="str">
        <f>IF(P810=X810, "OK", MAL)</f>
        <v>OK</v>
      </c>
      <c r="Z810" s="73">
        <v>2752</v>
      </c>
      <c r="AA810" s="17">
        <v>2804</v>
      </c>
      <c r="AB810" s="17">
        <v>2565</v>
      </c>
      <c r="AC810" s="17">
        <v>2272</v>
      </c>
      <c r="AD810" s="17">
        <v>2133</v>
      </c>
      <c r="AE810" s="20">
        <v>2243</v>
      </c>
      <c r="AF810" s="70" t="str">
        <f t="shared" si="256"/>
        <v>7</v>
      </c>
      <c r="AG810" s="61" t="str">
        <f t="shared" si="257"/>
        <v>7</v>
      </c>
      <c r="AH810" s="61" t="str">
        <f t="shared" si="258"/>
        <v>7</v>
      </c>
      <c r="AI810" s="61" t="str">
        <f t="shared" si="259"/>
        <v>7</v>
      </c>
      <c r="AJ810" s="61" t="str">
        <f t="shared" si="260"/>
        <v>7</v>
      </c>
      <c r="AK810" s="62" t="str">
        <f t="shared" si="261"/>
        <v>7</v>
      </c>
      <c r="AL810" s="77">
        <f t="shared" si="262"/>
        <v>-0.20916627852542385</v>
      </c>
      <c r="AM810" s="78">
        <f t="shared" si="263"/>
        <v>0.85044467714072181</v>
      </c>
      <c r="AN810" s="78">
        <f t="shared" si="264"/>
        <v>1.1552774668582098</v>
      </c>
      <c r="AO810" s="78">
        <f t="shared" si="265"/>
        <v>0.63330757929192627</v>
      </c>
      <c r="AP810" s="79">
        <f t="shared" si="266"/>
        <v>-0.50158599560298678</v>
      </c>
      <c r="AQ810" s="1" t="str">
        <f t="shared" si="267"/>
        <v>Centro7</v>
      </c>
      <c r="AR810" s="1" t="str">
        <f t="shared" si="268"/>
        <v>Córdoba7</v>
      </c>
      <c r="AS810" s="1" t="str">
        <f t="shared" si="269"/>
        <v>Pequeñas</v>
      </c>
      <c r="AT810" s="1" t="str">
        <f t="shared" si="270"/>
        <v>Resto Extra Pampeana</v>
      </c>
      <c r="AU810" s="1" t="str">
        <f t="shared" si="271"/>
        <v>Pequeñas</v>
      </c>
    </row>
    <row r="811" spans="1:47" x14ac:dyDescent="0.25">
      <c r="A811" s="60" t="s">
        <v>635</v>
      </c>
      <c r="B811" s="9" t="s">
        <v>606</v>
      </c>
      <c r="C811" s="9" t="s">
        <v>604</v>
      </c>
      <c r="D811" s="3" t="str">
        <f>VLOOKUP(C811,Regiones!B$4:C$27,2)</f>
        <v>Noreste</v>
      </c>
      <c r="E811" s="44"/>
      <c r="F811" s="44"/>
      <c r="G811" s="10" t="s">
        <v>20</v>
      </c>
      <c r="H811" s="44"/>
      <c r="I811" s="44"/>
      <c r="J811" s="44"/>
      <c r="K811" s="44"/>
      <c r="L811" s="54" t="s">
        <v>943</v>
      </c>
      <c r="M811" s="290">
        <v>4</v>
      </c>
      <c r="N811" s="281" t="str">
        <f t="shared" si="252"/>
        <v>N4</v>
      </c>
      <c r="O811" s="282" t="str">
        <f>VLOOKUP(N811,'Adicional - Op 1'!$A$3:$B$79,2)</f>
        <v>E</v>
      </c>
      <c r="P811" s="293" t="str">
        <f t="shared" si="253"/>
        <v>E</v>
      </c>
      <c r="Q811" s="294" t="str">
        <f t="shared" si="254"/>
        <v>N4</v>
      </c>
      <c r="R811" s="282" t="str">
        <f>IF(OR(Q811='Adicional - Op 2'!$A$6,Q811='Adicional - Op 2'!$A$7, Q811='Adicional - Op 2'!$A$8,Q811='Adicional - Op 2'!$A$9,Q811='Adicional - Op 2'!$A$10,Q811='Adicional - Op 2'!$A$11,Q811='Adicional - Op 2'!$A$12,Q811='Adicional - Op 2'!$A$13,Q811='Adicional - Op 2'!$A$14), "A", "")</f>
        <v/>
      </c>
      <c r="S811" s="282" t="str">
        <f>IF(OR(Q811='Adicional - Op 2'!$A$15,Q811='Adicional - Op 2'!$A$16,Q811='Adicional - Op 2'!$A$17,Q811='Adicional - Op 2'!$A$18,Q811='Adicional - Op 2'!$A$19,Q811='Adicional - Op 2'!$A$20,Q811='Adicional - Op 2'!$A$21,Q811='Adicional - Op 2'!$A$22,Q811='Adicional - Op 2'!$A$23,Q811='Adicional - Op 2'!$A$24,Q811='Adicional - Op 2'!$A$25,Q811='Adicional - Op 2'!$A$26,Q811='Adicional - Op 2'!$A$27,Q811='Adicional - Op 2'!$A$28,Q811='Adicional - Op 2'!$A$29,Q811='Adicional - Op 2'!$A$30),"B","")</f>
        <v/>
      </c>
      <c r="T811" s="282" t="str">
        <f>IF(OR(Q811='Adicional - Op 2'!$A$31,Q811='Adicional - Op 2'!$A$32,Q811='Adicional - Op 2'!$A$33,Q811='Adicional - Op 2'!$A$34),"C","")</f>
        <v/>
      </c>
      <c r="U811" s="282" t="str">
        <f>IF(OR(Q811='Adicional - Op 2'!$A$35,Q811='Adicional - Op 2'!$A$36,Q811='Adicional - Op 2'!$A$37),"D","")</f>
        <v/>
      </c>
      <c r="V811" s="282" t="str">
        <f>IF(OR(Q811='Adicional - Op 2'!$A$38,Q811='Adicional - Op 2'!$A$39,Q811='Adicional - Op 2'!$A$40,Q811='Adicional - Op 2'!$A$41,Q811='Adicional - Op 2'!$A$42,Q811='Adicional - Op 2'!$A$43),"E","")</f>
        <v>E</v>
      </c>
      <c r="W811" s="282" t="str">
        <f>IF(OR(Q811='Adicional - Op 2'!$A$44,Q811='Adicional - Op 2'!$A$45),"F","")</f>
        <v/>
      </c>
      <c r="X811" s="295" t="str">
        <f t="shared" si="255"/>
        <v>E</v>
      </c>
      <c r="Y811" s="296" t="str">
        <f>IF(P811=X811, "OK", MAL)</f>
        <v>OK</v>
      </c>
      <c r="Z811" s="74">
        <v>2743</v>
      </c>
      <c r="AA811" s="12">
        <v>1196</v>
      </c>
      <c r="AB811" s="12">
        <v>890</v>
      </c>
      <c r="AC811" s="12"/>
      <c r="AD811" s="12"/>
      <c r="AE811" s="13"/>
      <c r="AF811" s="70" t="str">
        <f t="shared" si="256"/>
        <v>7</v>
      </c>
      <c r="AG811" s="61" t="str">
        <f t="shared" si="257"/>
        <v>7</v>
      </c>
      <c r="AH811" s="61" t="str">
        <f t="shared" si="258"/>
        <v>7</v>
      </c>
      <c r="AI811" s="61" t="str">
        <f t="shared" si="259"/>
        <v/>
      </c>
      <c r="AJ811" s="61" t="str">
        <f t="shared" si="260"/>
        <v/>
      </c>
      <c r="AK811" s="62" t="str">
        <f t="shared" si="261"/>
        <v/>
      </c>
      <c r="AL811" s="77">
        <f t="shared" si="262"/>
        <v>9.7295969248470122</v>
      </c>
      <c r="AM811" s="78">
        <f t="shared" si="263"/>
        <v>2.8489189762086178</v>
      </c>
      <c r="AN811" s="78" t="str">
        <f t="shared" si="264"/>
        <v/>
      </c>
      <c r="AO811" s="78" t="str">
        <f t="shared" si="265"/>
        <v/>
      </c>
      <c r="AP811" s="79" t="str">
        <f t="shared" si="266"/>
        <v/>
      </c>
      <c r="AQ811" s="1" t="str">
        <f t="shared" si="267"/>
        <v>Noreste7</v>
      </c>
      <c r="AR811" s="1" t="str">
        <f t="shared" si="268"/>
        <v>Misiones7</v>
      </c>
      <c r="AS811" s="1" t="str">
        <f t="shared" si="269"/>
        <v>Pequeñas</v>
      </c>
      <c r="AT811" s="1" t="str">
        <f t="shared" si="270"/>
        <v>Resto Extra Pampeana</v>
      </c>
      <c r="AU811" s="1" t="str">
        <f t="shared" si="271"/>
        <v>Pequeñas</v>
      </c>
    </row>
    <row r="812" spans="1:47" x14ac:dyDescent="0.25">
      <c r="A812" s="60" t="s">
        <v>287</v>
      </c>
      <c r="B812" s="9" t="s">
        <v>750</v>
      </c>
      <c r="C812" s="9" t="s">
        <v>740</v>
      </c>
      <c r="D812" s="3" t="str">
        <f>VLOOKUP(C812,Regiones!B$4:C$27,2)</f>
        <v>Centro</v>
      </c>
      <c r="E812" s="10"/>
      <c r="F812" s="10"/>
      <c r="G812" s="10"/>
      <c r="H812" s="10" t="s">
        <v>20</v>
      </c>
      <c r="I812" s="10" t="s">
        <v>203</v>
      </c>
      <c r="J812" s="10" t="s">
        <v>4</v>
      </c>
      <c r="K812" s="10"/>
      <c r="L812" s="11" t="s">
        <v>6</v>
      </c>
      <c r="M812" s="289">
        <v>10</v>
      </c>
      <c r="N812" s="281" t="str">
        <f t="shared" si="252"/>
        <v>F10</v>
      </c>
      <c r="O812" s="282" t="str">
        <f>VLOOKUP(N812,'Adicional - Op 1'!$A$3:$B$79,2)</f>
        <v>F</v>
      </c>
      <c r="P812" s="293" t="str">
        <f t="shared" si="253"/>
        <v>F</v>
      </c>
      <c r="Q812" s="294" t="str">
        <f t="shared" si="254"/>
        <v>F10</v>
      </c>
      <c r="R812" s="282" t="str">
        <f>IF(OR(Q812='Adicional - Op 2'!$A$6,Q812='Adicional - Op 2'!$A$7, Q812='Adicional - Op 2'!$A$8,Q812='Adicional - Op 2'!$A$9,Q812='Adicional - Op 2'!$A$10,Q812='Adicional - Op 2'!$A$11,Q812='Adicional - Op 2'!$A$12,Q812='Adicional - Op 2'!$A$13,Q812='Adicional - Op 2'!$A$14), "A", "")</f>
        <v/>
      </c>
      <c r="S812" s="282" t="str">
        <f>IF(OR(Q812='Adicional - Op 2'!$A$15,Q812='Adicional - Op 2'!$A$16,Q812='Adicional - Op 2'!$A$17,Q812='Adicional - Op 2'!$A$18,Q812='Adicional - Op 2'!$A$19,Q812='Adicional - Op 2'!$A$20,Q812='Adicional - Op 2'!$A$21,Q812='Adicional - Op 2'!$A$22,Q812='Adicional - Op 2'!$A$23,Q812='Adicional - Op 2'!$A$24,Q812='Adicional - Op 2'!$A$25,Q812='Adicional - Op 2'!$A$26,Q812='Adicional - Op 2'!$A$27,Q812='Adicional - Op 2'!$A$28,Q812='Adicional - Op 2'!$A$29,Q812='Adicional - Op 2'!$A$30),"B","")</f>
        <v/>
      </c>
      <c r="T812" s="282" t="str">
        <f>IF(OR(Q812='Adicional - Op 2'!$A$31,Q812='Adicional - Op 2'!$A$32,Q812='Adicional - Op 2'!$A$33,Q812='Adicional - Op 2'!$A$34),"C","")</f>
        <v/>
      </c>
      <c r="U812" s="282" t="str">
        <f>IF(OR(Q812='Adicional - Op 2'!$A$35,Q812='Adicional - Op 2'!$A$36,Q812='Adicional - Op 2'!$A$37),"D","")</f>
        <v/>
      </c>
      <c r="V812" s="282" t="str">
        <f>IF(OR(Q812='Adicional - Op 2'!$A$38,Q812='Adicional - Op 2'!$A$39,Q812='Adicional - Op 2'!$A$40,Q812='Adicional - Op 2'!$A$41,Q812='Adicional - Op 2'!$A$42,Q812='Adicional - Op 2'!$A$43),"E","")</f>
        <v/>
      </c>
      <c r="W812" s="282" t="str">
        <f>IF(OR(Q812='Adicional - Op 2'!$A$44,Q812='Adicional - Op 2'!$A$45),"F","")</f>
        <v>F</v>
      </c>
      <c r="X812" s="295" t="str">
        <f t="shared" si="255"/>
        <v>F</v>
      </c>
      <c r="Y812" s="296" t="str">
        <f>IF(P812=X812, "OK", MAL)</f>
        <v>OK</v>
      </c>
      <c r="Z812" s="74">
        <v>2729</v>
      </c>
      <c r="AA812" s="12">
        <v>2341</v>
      </c>
      <c r="AB812" s="12">
        <v>1556</v>
      </c>
      <c r="AC812" s="12">
        <v>988</v>
      </c>
      <c r="AD812" s="12">
        <v>724</v>
      </c>
      <c r="AE812" s="13">
        <v>630</v>
      </c>
      <c r="AF812" s="70" t="str">
        <f t="shared" si="256"/>
        <v>7</v>
      </c>
      <c r="AG812" s="61" t="str">
        <f t="shared" si="257"/>
        <v>7</v>
      </c>
      <c r="AH812" s="61" t="str">
        <f t="shared" si="258"/>
        <v>7</v>
      </c>
      <c r="AI812" s="61" t="str">
        <f t="shared" si="259"/>
        <v>7</v>
      </c>
      <c r="AJ812" s="61" t="str">
        <f t="shared" si="260"/>
        <v>7</v>
      </c>
      <c r="AK812" s="62" t="str">
        <f t="shared" si="261"/>
        <v>7</v>
      </c>
      <c r="AL812" s="77">
        <f t="shared" si="262"/>
        <v>1.7302008133395663</v>
      </c>
      <c r="AM812" s="78">
        <f t="shared" si="263"/>
        <v>3.9590591517576343</v>
      </c>
      <c r="AN812" s="78">
        <f t="shared" si="264"/>
        <v>4.3948868810191488</v>
      </c>
      <c r="AO812" s="78">
        <f t="shared" si="265"/>
        <v>3.1577444840070625</v>
      </c>
      <c r="AP812" s="79">
        <f t="shared" si="266"/>
        <v>1.4004311670023644</v>
      </c>
      <c r="AQ812" s="1" t="str">
        <f t="shared" si="267"/>
        <v>Centro7</v>
      </c>
      <c r="AR812" s="1" t="str">
        <f t="shared" si="268"/>
        <v>San Luis7</v>
      </c>
      <c r="AS812" s="1" t="str">
        <f t="shared" si="269"/>
        <v>Pequeñas</v>
      </c>
      <c r="AT812" s="1" t="str">
        <f t="shared" si="270"/>
        <v>Resto Extra Pampeana</v>
      </c>
      <c r="AU812" s="1" t="str">
        <f t="shared" si="271"/>
        <v>Pequeñas</v>
      </c>
    </row>
    <row r="813" spans="1:47" x14ac:dyDescent="0.25">
      <c r="A813" s="5" t="s">
        <v>458</v>
      </c>
      <c r="B813" s="6" t="s">
        <v>435</v>
      </c>
      <c r="C813" s="6" t="s">
        <v>429</v>
      </c>
      <c r="D813" s="3" t="str">
        <f>VLOOKUP(C813,Regiones!B$4:C$27,2)</f>
        <v>Pampeana</v>
      </c>
      <c r="E813" s="16"/>
      <c r="F813" s="16"/>
      <c r="G813" s="16"/>
      <c r="H813" s="16" t="s">
        <v>4</v>
      </c>
      <c r="I813" s="16" t="s">
        <v>203</v>
      </c>
      <c r="J813" s="16" t="s">
        <v>6</v>
      </c>
      <c r="K813" s="16"/>
      <c r="L813" s="4" t="s">
        <v>6</v>
      </c>
      <c r="M813" s="289">
        <v>10</v>
      </c>
      <c r="N813" s="281" t="str">
        <f t="shared" si="252"/>
        <v>F10</v>
      </c>
      <c r="O813" s="282" t="str">
        <f>VLOOKUP(N813,'Adicional - Op 1'!$A$3:$B$79,2)</f>
        <v>F</v>
      </c>
      <c r="P813" s="293" t="str">
        <f t="shared" si="253"/>
        <v>F</v>
      </c>
      <c r="Q813" s="294" t="str">
        <f t="shared" si="254"/>
        <v>F10</v>
      </c>
      <c r="R813" s="282" t="str">
        <f>IF(OR(Q813='Adicional - Op 2'!$A$6,Q813='Adicional - Op 2'!$A$7, Q813='Adicional - Op 2'!$A$8,Q813='Adicional - Op 2'!$A$9,Q813='Adicional - Op 2'!$A$10,Q813='Adicional - Op 2'!$A$11,Q813='Adicional - Op 2'!$A$12,Q813='Adicional - Op 2'!$A$13,Q813='Adicional - Op 2'!$A$14), "A", "")</f>
        <v/>
      </c>
      <c r="S813" s="282" t="str">
        <f>IF(OR(Q813='Adicional - Op 2'!$A$15,Q813='Adicional - Op 2'!$A$16,Q813='Adicional - Op 2'!$A$17,Q813='Adicional - Op 2'!$A$18,Q813='Adicional - Op 2'!$A$19,Q813='Adicional - Op 2'!$A$20,Q813='Adicional - Op 2'!$A$21,Q813='Adicional - Op 2'!$A$22,Q813='Adicional - Op 2'!$A$23,Q813='Adicional - Op 2'!$A$24,Q813='Adicional - Op 2'!$A$25,Q813='Adicional - Op 2'!$A$26,Q813='Adicional - Op 2'!$A$27,Q813='Adicional - Op 2'!$A$28,Q813='Adicional - Op 2'!$A$29,Q813='Adicional - Op 2'!$A$30),"B","")</f>
        <v/>
      </c>
      <c r="T813" s="282" t="str">
        <f>IF(OR(Q813='Adicional - Op 2'!$A$31,Q813='Adicional - Op 2'!$A$32,Q813='Adicional - Op 2'!$A$33,Q813='Adicional - Op 2'!$A$34),"C","")</f>
        <v/>
      </c>
      <c r="U813" s="282" t="str">
        <f>IF(OR(Q813='Adicional - Op 2'!$A$35,Q813='Adicional - Op 2'!$A$36,Q813='Adicional - Op 2'!$A$37),"D","")</f>
        <v/>
      </c>
      <c r="V813" s="282" t="str">
        <f>IF(OR(Q813='Adicional - Op 2'!$A$38,Q813='Adicional - Op 2'!$A$39,Q813='Adicional - Op 2'!$A$40,Q813='Adicional - Op 2'!$A$41,Q813='Adicional - Op 2'!$A$42,Q813='Adicional - Op 2'!$A$43),"E","")</f>
        <v/>
      </c>
      <c r="W813" s="282" t="str">
        <f>IF(OR(Q813='Adicional - Op 2'!$A$44,Q813='Adicional - Op 2'!$A$45),"F","")</f>
        <v>F</v>
      </c>
      <c r="X813" s="295" t="str">
        <f t="shared" si="255"/>
        <v>F</v>
      </c>
      <c r="Y813" s="296" t="str">
        <f>IF(P813=X813, "OK", MAL)</f>
        <v>OK</v>
      </c>
      <c r="Z813" s="73">
        <v>2726</v>
      </c>
      <c r="AA813" s="17">
        <v>2627</v>
      </c>
      <c r="AB813" s="17">
        <v>2236</v>
      </c>
      <c r="AC813" s="17">
        <v>1856</v>
      </c>
      <c r="AD813" s="17">
        <v>1736</v>
      </c>
      <c r="AE813" s="20">
        <v>1557</v>
      </c>
      <c r="AF813" s="70" t="str">
        <f t="shared" si="256"/>
        <v>7</v>
      </c>
      <c r="AG813" s="61" t="str">
        <f t="shared" si="257"/>
        <v>7</v>
      </c>
      <c r="AH813" s="61" t="str">
        <f t="shared" si="258"/>
        <v>7</v>
      </c>
      <c r="AI813" s="61" t="str">
        <f t="shared" si="259"/>
        <v>7</v>
      </c>
      <c r="AJ813" s="61" t="str">
        <f t="shared" si="260"/>
        <v>7</v>
      </c>
      <c r="AK813" s="62" t="str">
        <f t="shared" si="261"/>
        <v>7</v>
      </c>
      <c r="AL813" s="77">
        <f t="shared" si="262"/>
        <v>0.41464725436125949</v>
      </c>
      <c r="AM813" s="78">
        <f t="shared" si="263"/>
        <v>1.5436751568413565</v>
      </c>
      <c r="AN813" s="78">
        <f t="shared" si="264"/>
        <v>1.7795204545032921</v>
      </c>
      <c r="AO813" s="78">
        <f t="shared" si="265"/>
        <v>0.67063896049197325</v>
      </c>
      <c r="AP813" s="79">
        <f t="shared" si="266"/>
        <v>1.0941699636638647</v>
      </c>
      <c r="AQ813" s="1" t="str">
        <f t="shared" si="267"/>
        <v>Pampeana7</v>
      </c>
      <c r="AR813" s="1" t="str">
        <f t="shared" si="268"/>
        <v>Entre Ríos7</v>
      </c>
      <c r="AS813" s="1" t="str">
        <f t="shared" si="269"/>
        <v>Pequeñas</v>
      </c>
      <c r="AT813" s="1" t="str">
        <f t="shared" si="270"/>
        <v>Pampeana</v>
      </c>
      <c r="AU813" s="1" t="str">
        <f t="shared" si="271"/>
        <v>Pequeñas</v>
      </c>
    </row>
    <row r="814" spans="1:47" x14ac:dyDescent="0.25">
      <c r="A814" s="5" t="s">
        <v>174</v>
      </c>
      <c r="B814" s="6" t="s">
        <v>48</v>
      </c>
      <c r="C814" s="6" t="s">
        <v>36</v>
      </c>
      <c r="D814" s="3" t="str">
        <f>VLOOKUP(C814,Regiones!B$4:C$27,2)</f>
        <v>Pampeana</v>
      </c>
      <c r="E814" s="16"/>
      <c r="F814" s="16"/>
      <c r="G814" s="16"/>
      <c r="H814" s="16"/>
      <c r="I814" s="16" t="s">
        <v>203</v>
      </c>
      <c r="J814" s="16" t="s">
        <v>6</v>
      </c>
      <c r="K814" s="16"/>
      <c r="L814" s="4" t="s">
        <v>6</v>
      </c>
      <c r="M814" s="289">
        <v>10</v>
      </c>
      <c r="N814" s="281" t="str">
        <f t="shared" si="252"/>
        <v>F10</v>
      </c>
      <c r="O814" s="282" t="str">
        <f>VLOOKUP(N814,'Adicional - Op 1'!$A$3:$B$79,2)</f>
        <v>F</v>
      </c>
      <c r="P814" s="293" t="str">
        <f t="shared" si="253"/>
        <v>F</v>
      </c>
      <c r="Q814" s="294" t="str">
        <f t="shared" si="254"/>
        <v>F10</v>
      </c>
      <c r="R814" s="282" t="str">
        <f>IF(OR(Q814='Adicional - Op 2'!$A$6,Q814='Adicional - Op 2'!$A$7, Q814='Adicional - Op 2'!$A$8,Q814='Adicional - Op 2'!$A$9,Q814='Adicional - Op 2'!$A$10,Q814='Adicional - Op 2'!$A$11,Q814='Adicional - Op 2'!$A$12,Q814='Adicional - Op 2'!$A$13,Q814='Adicional - Op 2'!$A$14), "A", "")</f>
        <v/>
      </c>
      <c r="S814" s="282" t="str">
        <f>IF(OR(Q814='Adicional - Op 2'!$A$15,Q814='Adicional - Op 2'!$A$16,Q814='Adicional - Op 2'!$A$17,Q814='Adicional - Op 2'!$A$18,Q814='Adicional - Op 2'!$A$19,Q814='Adicional - Op 2'!$A$20,Q814='Adicional - Op 2'!$A$21,Q814='Adicional - Op 2'!$A$22,Q814='Adicional - Op 2'!$A$23,Q814='Adicional - Op 2'!$A$24,Q814='Adicional - Op 2'!$A$25,Q814='Adicional - Op 2'!$A$26,Q814='Adicional - Op 2'!$A$27,Q814='Adicional - Op 2'!$A$28,Q814='Adicional - Op 2'!$A$29,Q814='Adicional - Op 2'!$A$30),"B","")</f>
        <v/>
      </c>
      <c r="T814" s="282" t="str">
        <f>IF(OR(Q814='Adicional - Op 2'!$A$31,Q814='Adicional - Op 2'!$A$32,Q814='Adicional - Op 2'!$A$33,Q814='Adicional - Op 2'!$A$34),"C","")</f>
        <v/>
      </c>
      <c r="U814" s="282" t="str">
        <f>IF(OR(Q814='Adicional - Op 2'!$A$35,Q814='Adicional - Op 2'!$A$36,Q814='Adicional - Op 2'!$A$37),"D","")</f>
        <v/>
      </c>
      <c r="V814" s="282" t="str">
        <f>IF(OR(Q814='Adicional - Op 2'!$A$38,Q814='Adicional - Op 2'!$A$39,Q814='Adicional - Op 2'!$A$40,Q814='Adicional - Op 2'!$A$41,Q814='Adicional - Op 2'!$A$42,Q814='Adicional - Op 2'!$A$43),"E","")</f>
        <v/>
      </c>
      <c r="W814" s="282" t="str">
        <f>IF(OR(Q814='Adicional - Op 2'!$A$44,Q814='Adicional - Op 2'!$A$45),"F","")</f>
        <v>F</v>
      </c>
      <c r="X814" s="295" t="str">
        <f t="shared" si="255"/>
        <v>F</v>
      </c>
      <c r="Y814" s="296" t="str">
        <f>IF(P814=X814, "OK", MAL)</f>
        <v>OK</v>
      </c>
      <c r="Z814" s="73">
        <v>2721</v>
      </c>
      <c r="AA814" s="17">
        <v>2886</v>
      </c>
      <c r="AB814" s="17">
        <v>2771</v>
      </c>
      <c r="AC814" s="17">
        <v>2878</v>
      </c>
      <c r="AD814" s="17">
        <v>3021</v>
      </c>
      <c r="AE814" s="20">
        <v>2816</v>
      </c>
      <c r="AF814" s="70" t="str">
        <f t="shared" si="256"/>
        <v>7</v>
      </c>
      <c r="AG814" s="61" t="str">
        <f t="shared" si="257"/>
        <v>7</v>
      </c>
      <c r="AH814" s="61" t="str">
        <f t="shared" si="258"/>
        <v>7</v>
      </c>
      <c r="AI814" s="61" t="str">
        <f t="shared" si="259"/>
        <v>7</v>
      </c>
      <c r="AJ814" s="61" t="str">
        <f t="shared" si="260"/>
        <v>7</v>
      </c>
      <c r="AK814" s="62" t="str">
        <f t="shared" si="261"/>
        <v>7</v>
      </c>
      <c r="AL814" s="77">
        <f t="shared" si="262"/>
        <v>-0.65635998180516675</v>
      </c>
      <c r="AM814" s="78">
        <f t="shared" si="263"/>
        <v>0.38728026624216516</v>
      </c>
      <c r="AN814" s="78">
        <f t="shared" si="264"/>
        <v>-0.35813880092823075</v>
      </c>
      <c r="AO814" s="78">
        <f t="shared" si="265"/>
        <v>-0.48374908630175523</v>
      </c>
      <c r="AP814" s="79">
        <f t="shared" si="266"/>
        <v>0.70517940351112773</v>
      </c>
      <c r="AQ814" s="1" t="str">
        <f t="shared" si="267"/>
        <v>Pampeana7</v>
      </c>
      <c r="AR814" s="1" t="str">
        <f t="shared" si="268"/>
        <v>Buenos Aires7</v>
      </c>
      <c r="AS814" s="1" t="str">
        <f t="shared" si="269"/>
        <v>Pequeñas</v>
      </c>
      <c r="AT814" s="1" t="str">
        <f t="shared" si="270"/>
        <v>Pampeana</v>
      </c>
      <c r="AU814" s="1" t="str">
        <f t="shared" si="271"/>
        <v>Pequeñas</v>
      </c>
    </row>
    <row r="815" spans="1:47" x14ac:dyDescent="0.25">
      <c r="A815" s="5" t="s">
        <v>459</v>
      </c>
      <c r="B815" s="6" t="s">
        <v>437</v>
      </c>
      <c r="C815" s="6" t="s">
        <v>429</v>
      </c>
      <c r="D815" s="3" t="str">
        <f>VLOOKUP(C815,Regiones!B$4:C$27,2)</f>
        <v>Pampeana</v>
      </c>
      <c r="E815" s="16"/>
      <c r="F815" s="16"/>
      <c r="G815" s="16"/>
      <c r="H815" s="16" t="s">
        <v>20</v>
      </c>
      <c r="I815" s="16" t="s">
        <v>203</v>
      </c>
      <c r="J815" s="16" t="s">
        <v>4</v>
      </c>
      <c r="K815" s="16"/>
      <c r="L815" s="4" t="s">
        <v>6</v>
      </c>
      <c r="M815" s="289">
        <v>10</v>
      </c>
      <c r="N815" s="281" t="str">
        <f t="shared" si="252"/>
        <v>F10</v>
      </c>
      <c r="O815" s="282" t="str">
        <f>VLOOKUP(N815,'Adicional - Op 1'!$A$3:$B$79,2)</f>
        <v>F</v>
      </c>
      <c r="P815" s="293" t="str">
        <f t="shared" si="253"/>
        <v>F</v>
      </c>
      <c r="Q815" s="294" t="str">
        <f t="shared" si="254"/>
        <v>F10</v>
      </c>
      <c r="R815" s="282" t="str">
        <f>IF(OR(Q815='Adicional - Op 2'!$A$6,Q815='Adicional - Op 2'!$A$7, Q815='Adicional - Op 2'!$A$8,Q815='Adicional - Op 2'!$A$9,Q815='Adicional - Op 2'!$A$10,Q815='Adicional - Op 2'!$A$11,Q815='Adicional - Op 2'!$A$12,Q815='Adicional - Op 2'!$A$13,Q815='Adicional - Op 2'!$A$14), "A", "")</f>
        <v/>
      </c>
      <c r="S815" s="282" t="str">
        <f>IF(OR(Q815='Adicional - Op 2'!$A$15,Q815='Adicional - Op 2'!$A$16,Q815='Adicional - Op 2'!$A$17,Q815='Adicional - Op 2'!$A$18,Q815='Adicional - Op 2'!$A$19,Q815='Adicional - Op 2'!$A$20,Q815='Adicional - Op 2'!$A$21,Q815='Adicional - Op 2'!$A$22,Q815='Adicional - Op 2'!$A$23,Q815='Adicional - Op 2'!$A$24,Q815='Adicional - Op 2'!$A$25,Q815='Adicional - Op 2'!$A$26,Q815='Adicional - Op 2'!$A$27,Q815='Adicional - Op 2'!$A$28,Q815='Adicional - Op 2'!$A$29,Q815='Adicional - Op 2'!$A$30),"B","")</f>
        <v/>
      </c>
      <c r="T815" s="282" t="str">
        <f>IF(OR(Q815='Adicional - Op 2'!$A$31,Q815='Adicional - Op 2'!$A$32,Q815='Adicional - Op 2'!$A$33,Q815='Adicional - Op 2'!$A$34),"C","")</f>
        <v/>
      </c>
      <c r="U815" s="282" t="str">
        <f>IF(OR(Q815='Adicional - Op 2'!$A$35,Q815='Adicional - Op 2'!$A$36,Q815='Adicional - Op 2'!$A$37),"D","")</f>
        <v/>
      </c>
      <c r="V815" s="282" t="str">
        <f>IF(OR(Q815='Adicional - Op 2'!$A$38,Q815='Adicional - Op 2'!$A$39,Q815='Adicional - Op 2'!$A$40,Q815='Adicional - Op 2'!$A$41,Q815='Adicional - Op 2'!$A$42,Q815='Adicional - Op 2'!$A$43),"E","")</f>
        <v/>
      </c>
      <c r="W815" s="282" t="str">
        <f>IF(OR(Q815='Adicional - Op 2'!$A$44,Q815='Adicional - Op 2'!$A$45),"F","")</f>
        <v>F</v>
      </c>
      <c r="X815" s="295" t="str">
        <f t="shared" si="255"/>
        <v>F</v>
      </c>
      <c r="Y815" s="296" t="str">
        <f>IF(P815=X815, "OK", MAL)</f>
        <v>OK</v>
      </c>
      <c r="Z815" s="73">
        <v>2720</v>
      </c>
      <c r="AA815" s="17">
        <v>2289</v>
      </c>
      <c r="AB815" s="17">
        <v>1490</v>
      </c>
      <c r="AC815" s="17">
        <v>710</v>
      </c>
      <c r="AD815" s="17">
        <v>407</v>
      </c>
      <c r="AE815" s="20">
        <v>1206</v>
      </c>
      <c r="AF815" s="70" t="str">
        <f t="shared" si="256"/>
        <v>7</v>
      </c>
      <c r="AG815" s="61" t="str">
        <f t="shared" si="257"/>
        <v>7</v>
      </c>
      <c r="AH815" s="61" t="str">
        <f t="shared" si="258"/>
        <v>7</v>
      </c>
      <c r="AI815" s="61" t="str">
        <f t="shared" si="259"/>
        <v>7</v>
      </c>
      <c r="AJ815" s="61" t="str">
        <f t="shared" si="260"/>
        <v>7</v>
      </c>
      <c r="AK815" s="62" t="str">
        <f t="shared" si="261"/>
        <v>7</v>
      </c>
      <c r="AL815" s="77">
        <f t="shared" si="262"/>
        <v>1.9484579747137645</v>
      </c>
      <c r="AM815" s="78">
        <f t="shared" si="263"/>
        <v>4.1655927124853376</v>
      </c>
      <c r="AN815" s="78">
        <f t="shared" si="264"/>
        <v>7.2718075076753141</v>
      </c>
      <c r="AO815" s="78">
        <f t="shared" si="265"/>
        <v>5.722249186401779</v>
      </c>
      <c r="AP815" s="79">
        <f t="shared" si="266"/>
        <v>-10.293335245236761</v>
      </c>
      <c r="AQ815" s="1" t="str">
        <f t="shared" si="267"/>
        <v>Pampeana7</v>
      </c>
      <c r="AR815" s="1" t="str">
        <f t="shared" si="268"/>
        <v>Entre Ríos7</v>
      </c>
      <c r="AS815" s="1" t="str">
        <f t="shared" si="269"/>
        <v>Pequeñas</v>
      </c>
      <c r="AT815" s="1" t="str">
        <f t="shared" si="270"/>
        <v>Pampeana</v>
      </c>
      <c r="AU815" s="1" t="str">
        <f t="shared" si="271"/>
        <v>Pequeñas</v>
      </c>
    </row>
    <row r="816" spans="1:47" x14ac:dyDescent="0.25">
      <c r="A816" s="5" t="s">
        <v>505</v>
      </c>
      <c r="B816" s="6" t="s">
        <v>489</v>
      </c>
      <c r="C816" s="6" t="s">
        <v>486</v>
      </c>
      <c r="D816" s="3" t="str">
        <f>VLOOKUP(C816,Regiones!B$4:C$27,2)</f>
        <v>Noroeste</v>
      </c>
      <c r="E816" s="16"/>
      <c r="F816" s="16"/>
      <c r="G816" s="16" t="s">
        <v>20</v>
      </c>
      <c r="H816" s="16"/>
      <c r="I816" s="16"/>
      <c r="J816" s="16"/>
      <c r="K816" s="16"/>
      <c r="L816" s="54" t="s">
        <v>943</v>
      </c>
      <c r="M816" s="288">
        <v>2</v>
      </c>
      <c r="N816" s="281" t="str">
        <f t="shared" si="252"/>
        <v>N2</v>
      </c>
      <c r="O816" s="282" t="str">
        <f>VLOOKUP(N816,'Adicional - Op 1'!$A$3:$B$79,2)</f>
        <v>F</v>
      </c>
      <c r="P816" s="293" t="str">
        <f t="shared" si="253"/>
        <v>F</v>
      </c>
      <c r="Q816" s="294" t="str">
        <f t="shared" si="254"/>
        <v>N2</v>
      </c>
      <c r="R816" s="282" t="str">
        <f>IF(OR(Q816='Adicional - Op 2'!$A$6,Q816='Adicional - Op 2'!$A$7, Q816='Adicional - Op 2'!$A$8,Q816='Adicional - Op 2'!$A$9,Q816='Adicional - Op 2'!$A$10,Q816='Adicional - Op 2'!$A$11,Q816='Adicional - Op 2'!$A$12,Q816='Adicional - Op 2'!$A$13,Q816='Adicional - Op 2'!$A$14), "A", "")</f>
        <v/>
      </c>
      <c r="S816" s="282" t="str">
        <f>IF(OR(Q816='Adicional - Op 2'!$A$15,Q816='Adicional - Op 2'!$A$16,Q816='Adicional - Op 2'!$A$17,Q816='Adicional - Op 2'!$A$18,Q816='Adicional - Op 2'!$A$19,Q816='Adicional - Op 2'!$A$20,Q816='Adicional - Op 2'!$A$21,Q816='Adicional - Op 2'!$A$22,Q816='Adicional - Op 2'!$A$23,Q816='Adicional - Op 2'!$A$24,Q816='Adicional - Op 2'!$A$25,Q816='Adicional - Op 2'!$A$26,Q816='Adicional - Op 2'!$A$27,Q816='Adicional - Op 2'!$A$28,Q816='Adicional - Op 2'!$A$29,Q816='Adicional - Op 2'!$A$30),"B","")</f>
        <v/>
      </c>
      <c r="T816" s="282" t="str">
        <f>IF(OR(Q816='Adicional - Op 2'!$A$31,Q816='Adicional - Op 2'!$A$32,Q816='Adicional - Op 2'!$A$33,Q816='Adicional - Op 2'!$A$34),"C","")</f>
        <v/>
      </c>
      <c r="U816" s="282" t="str">
        <f>IF(OR(Q816='Adicional - Op 2'!$A$35,Q816='Adicional - Op 2'!$A$36,Q816='Adicional - Op 2'!$A$37),"D","")</f>
        <v/>
      </c>
      <c r="V816" s="282" t="str">
        <f>IF(OR(Q816='Adicional - Op 2'!$A$38,Q816='Adicional - Op 2'!$A$39,Q816='Adicional - Op 2'!$A$40,Q816='Adicional - Op 2'!$A$41,Q816='Adicional - Op 2'!$A$42,Q816='Adicional - Op 2'!$A$43),"E","")</f>
        <v/>
      </c>
      <c r="W816" s="282" t="str">
        <f>IF(OR(Q816='Adicional - Op 2'!$A$44,Q816='Adicional - Op 2'!$A$45),"F","")</f>
        <v>F</v>
      </c>
      <c r="X816" s="295" t="str">
        <f t="shared" si="255"/>
        <v>F</v>
      </c>
      <c r="Y816" s="296" t="str">
        <f>IF(P816=X816, "OK", MAL)</f>
        <v>OK</v>
      </c>
      <c r="Z816" s="73">
        <v>2720</v>
      </c>
      <c r="AA816" s="17">
        <v>1992</v>
      </c>
      <c r="AB816" s="17">
        <v>627</v>
      </c>
      <c r="AC816" s="17">
        <v>275</v>
      </c>
      <c r="AD816" s="9">
        <v>336</v>
      </c>
      <c r="AE816" s="20">
        <v>259</v>
      </c>
      <c r="AF816" s="70" t="str">
        <f t="shared" si="256"/>
        <v>7</v>
      </c>
      <c r="AG816" s="61" t="str">
        <f t="shared" si="257"/>
        <v>7</v>
      </c>
      <c r="AH816" s="61" t="str">
        <f t="shared" si="258"/>
        <v>7</v>
      </c>
      <c r="AI816" s="61" t="str">
        <f t="shared" si="259"/>
        <v>7</v>
      </c>
      <c r="AJ816" s="61" t="str">
        <f t="shared" si="260"/>
        <v>7</v>
      </c>
      <c r="AK816" s="62" t="str">
        <f t="shared" si="261"/>
        <v>7</v>
      </c>
      <c r="AL816" s="77">
        <f t="shared" si="262"/>
        <v>3.5456700856041761</v>
      </c>
      <c r="AM816" s="78">
        <f t="shared" si="263"/>
        <v>11.614521766652892</v>
      </c>
      <c r="AN816" s="78">
        <f t="shared" si="264"/>
        <v>8.1173382835081842</v>
      </c>
      <c r="AO816" s="78">
        <f t="shared" si="265"/>
        <v>-1.9834658987576983</v>
      </c>
      <c r="AP816" s="79">
        <f t="shared" si="266"/>
        <v>2.6370004419484459</v>
      </c>
      <c r="AQ816" s="1" t="str">
        <f t="shared" si="267"/>
        <v>Noroeste7</v>
      </c>
      <c r="AR816" s="1" t="str">
        <f t="shared" si="268"/>
        <v>Jujuy7</v>
      </c>
      <c r="AS816" s="1" t="str">
        <f t="shared" si="269"/>
        <v>Pequeñas</v>
      </c>
      <c r="AT816" s="1" t="str">
        <f t="shared" si="270"/>
        <v>Resto Extra Pampeana</v>
      </c>
      <c r="AU816" s="1" t="str">
        <f t="shared" si="271"/>
        <v>Pequeñas</v>
      </c>
    </row>
    <row r="817" spans="1:47" x14ac:dyDescent="0.25">
      <c r="A817" s="60" t="s">
        <v>255</v>
      </c>
      <c r="B817" s="9" t="s">
        <v>243</v>
      </c>
      <c r="C817" s="9" t="s">
        <v>199</v>
      </c>
      <c r="D817" s="3" t="str">
        <f>VLOOKUP(C817,Regiones!B$4:C$27,2)</f>
        <v>Noreste</v>
      </c>
      <c r="E817" s="10"/>
      <c r="F817" s="10"/>
      <c r="G817" s="10"/>
      <c r="H817" s="10" t="s">
        <v>4</v>
      </c>
      <c r="I817" s="10" t="s">
        <v>203</v>
      </c>
      <c r="J817" s="10" t="s">
        <v>6</v>
      </c>
      <c r="K817" s="10"/>
      <c r="L817" s="11" t="s">
        <v>6</v>
      </c>
      <c r="M817" s="289">
        <v>10</v>
      </c>
      <c r="N817" s="281" t="str">
        <f t="shared" si="252"/>
        <v>F10</v>
      </c>
      <c r="O817" s="282" t="str">
        <f>VLOOKUP(N817,'Adicional - Op 1'!$A$3:$B$79,2)</f>
        <v>F</v>
      </c>
      <c r="P817" s="293" t="str">
        <f t="shared" si="253"/>
        <v>F</v>
      </c>
      <c r="Q817" s="294" t="str">
        <f t="shared" si="254"/>
        <v>F10</v>
      </c>
      <c r="R817" s="282" t="str">
        <f>IF(OR(Q817='Adicional - Op 2'!$A$6,Q817='Adicional - Op 2'!$A$7, Q817='Adicional - Op 2'!$A$8,Q817='Adicional - Op 2'!$A$9,Q817='Adicional - Op 2'!$A$10,Q817='Adicional - Op 2'!$A$11,Q817='Adicional - Op 2'!$A$12,Q817='Adicional - Op 2'!$A$13,Q817='Adicional - Op 2'!$A$14), "A", "")</f>
        <v/>
      </c>
      <c r="S817" s="282" t="str">
        <f>IF(OR(Q817='Adicional - Op 2'!$A$15,Q817='Adicional - Op 2'!$A$16,Q817='Adicional - Op 2'!$A$17,Q817='Adicional - Op 2'!$A$18,Q817='Adicional - Op 2'!$A$19,Q817='Adicional - Op 2'!$A$20,Q817='Adicional - Op 2'!$A$21,Q817='Adicional - Op 2'!$A$22,Q817='Adicional - Op 2'!$A$23,Q817='Adicional - Op 2'!$A$24,Q817='Adicional - Op 2'!$A$25,Q817='Adicional - Op 2'!$A$26,Q817='Adicional - Op 2'!$A$27,Q817='Adicional - Op 2'!$A$28,Q817='Adicional - Op 2'!$A$29,Q817='Adicional - Op 2'!$A$30),"B","")</f>
        <v/>
      </c>
      <c r="T817" s="282" t="str">
        <f>IF(OR(Q817='Adicional - Op 2'!$A$31,Q817='Adicional - Op 2'!$A$32,Q817='Adicional - Op 2'!$A$33,Q817='Adicional - Op 2'!$A$34),"C","")</f>
        <v/>
      </c>
      <c r="U817" s="282" t="str">
        <f>IF(OR(Q817='Adicional - Op 2'!$A$35,Q817='Adicional - Op 2'!$A$36,Q817='Adicional - Op 2'!$A$37),"D","")</f>
        <v/>
      </c>
      <c r="V817" s="282" t="str">
        <f>IF(OR(Q817='Adicional - Op 2'!$A$38,Q817='Adicional - Op 2'!$A$39,Q817='Adicional - Op 2'!$A$40,Q817='Adicional - Op 2'!$A$41,Q817='Adicional - Op 2'!$A$42,Q817='Adicional - Op 2'!$A$43),"E","")</f>
        <v/>
      </c>
      <c r="W817" s="282" t="str">
        <f>IF(OR(Q817='Adicional - Op 2'!$A$44,Q817='Adicional - Op 2'!$A$45),"F","")</f>
        <v>F</v>
      </c>
      <c r="X817" s="295" t="str">
        <f t="shared" si="255"/>
        <v>F</v>
      </c>
      <c r="Y817" s="296" t="str">
        <f>IF(P817=X817, "OK", MAL)</f>
        <v>OK</v>
      </c>
      <c r="Z817" s="74">
        <v>2717</v>
      </c>
      <c r="AA817" s="12">
        <v>2486</v>
      </c>
      <c r="AB817" s="12">
        <v>2162</v>
      </c>
      <c r="AC817" s="12">
        <v>1696</v>
      </c>
      <c r="AD817" s="12">
        <v>965</v>
      </c>
      <c r="AE817" s="13">
        <v>1728</v>
      </c>
      <c r="AF817" s="70" t="str">
        <f t="shared" si="256"/>
        <v>7</v>
      </c>
      <c r="AG817" s="61" t="str">
        <f t="shared" si="257"/>
        <v>7</v>
      </c>
      <c r="AH817" s="61" t="str">
        <f t="shared" si="258"/>
        <v>7</v>
      </c>
      <c r="AI817" s="61" t="str">
        <f t="shared" si="259"/>
        <v>7</v>
      </c>
      <c r="AJ817" s="61" t="str">
        <f t="shared" si="260"/>
        <v>7</v>
      </c>
      <c r="AK817" s="62" t="str">
        <f t="shared" si="261"/>
        <v>7</v>
      </c>
      <c r="AL817" s="77">
        <f t="shared" si="262"/>
        <v>0.9988406482321972</v>
      </c>
      <c r="AM817" s="78">
        <f t="shared" si="263"/>
        <v>1.336237446310512</v>
      </c>
      <c r="AN817" s="78">
        <f t="shared" si="264"/>
        <v>2.3255026108870607</v>
      </c>
      <c r="AO817" s="78">
        <f t="shared" si="265"/>
        <v>5.8010197122099099</v>
      </c>
      <c r="AP817" s="79">
        <f t="shared" si="266"/>
        <v>-5.6594600595522264</v>
      </c>
      <c r="AQ817" s="1" t="str">
        <f t="shared" si="267"/>
        <v>Noreste7</v>
      </c>
      <c r="AR817" s="1" t="str">
        <f t="shared" si="268"/>
        <v>Chaco7</v>
      </c>
      <c r="AS817" s="1" t="str">
        <f t="shared" si="269"/>
        <v>Pequeñas</v>
      </c>
      <c r="AT817" s="1" t="str">
        <f t="shared" si="270"/>
        <v>Resto Extra Pampeana</v>
      </c>
      <c r="AU817" s="1" t="str">
        <f t="shared" si="271"/>
        <v>Pequeñas</v>
      </c>
    </row>
    <row r="818" spans="1:47" x14ac:dyDescent="0.25">
      <c r="A818" s="60" t="s">
        <v>683</v>
      </c>
      <c r="B818" s="9" t="s">
        <v>313</v>
      </c>
      <c r="C818" s="9" t="s">
        <v>662</v>
      </c>
      <c r="D818" s="3" t="str">
        <f>VLOOKUP(C818,Regiones!B$4:C$27,2)</f>
        <v>Comahue</v>
      </c>
      <c r="E818" s="10"/>
      <c r="F818" s="10"/>
      <c r="G818" s="44" t="s">
        <v>20</v>
      </c>
      <c r="H818" s="10"/>
      <c r="I818" s="10"/>
      <c r="J818" s="10"/>
      <c r="K818" s="10"/>
      <c r="L818" s="54" t="s">
        <v>943</v>
      </c>
      <c r="M818" s="289">
        <v>4</v>
      </c>
      <c r="N818" s="281" t="str">
        <f t="shared" si="252"/>
        <v>N4</v>
      </c>
      <c r="O818" s="282" t="str">
        <f>VLOOKUP(N818,'Adicional - Op 1'!$A$3:$B$79,2)</f>
        <v>E</v>
      </c>
      <c r="P818" s="293" t="str">
        <f t="shared" si="253"/>
        <v>E</v>
      </c>
      <c r="Q818" s="294" t="str">
        <f t="shared" si="254"/>
        <v>N4</v>
      </c>
      <c r="R818" s="282" t="str">
        <f>IF(OR(Q818='Adicional - Op 2'!$A$6,Q818='Adicional - Op 2'!$A$7, Q818='Adicional - Op 2'!$A$8,Q818='Adicional - Op 2'!$A$9,Q818='Adicional - Op 2'!$A$10,Q818='Adicional - Op 2'!$A$11,Q818='Adicional - Op 2'!$A$12,Q818='Adicional - Op 2'!$A$13,Q818='Adicional - Op 2'!$A$14), "A", "")</f>
        <v/>
      </c>
      <c r="S818" s="282" t="str">
        <f>IF(OR(Q818='Adicional - Op 2'!$A$15,Q818='Adicional - Op 2'!$A$16,Q818='Adicional - Op 2'!$A$17,Q818='Adicional - Op 2'!$A$18,Q818='Adicional - Op 2'!$A$19,Q818='Adicional - Op 2'!$A$20,Q818='Adicional - Op 2'!$A$21,Q818='Adicional - Op 2'!$A$22,Q818='Adicional - Op 2'!$A$23,Q818='Adicional - Op 2'!$A$24,Q818='Adicional - Op 2'!$A$25,Q818='Adicional - Op 2'!$A$26,Q818='Adicional - Op 2'!$A$27,Q818='Adicional - Op 2'!$A$28,Q818='Adicional - Op 2'!$A$29,Q818='Adicional - Op 2'!$A$30),"B","")</f>
        <v/>
      </c>
      <c r="T818" s="282" t="str">
        <f>IF(OR(Q818='Adicional - Op 2'!$A$31,Q818='Adicional - Op 2'!$A$32,Q818='Adicional - Op 2'!$A$33,Q818='Adicional - Op 2'!$A$34),"C","")</f>
        <v/>
      </c>
      <c r="U818" s="282" t="str">
        <f>IF(OR(Q818='Adicional - Op 2'!$A$35,Q818='Adicional - Op 2'!$A$36,Q818='Adicional - Op 2'!$A$37),"D","")</f>
        <v/>
      </c>
      <c r="V818" s="282" t="str">
        <f>IF(OR(Q818='Adicional - Op 2'!$A$38,Q818='Adicional - Op 2'!$A$39,Q818='Adicional - Op 2'!$A$40,Q818='Adicional - Op 2'!$A$41,Q818='Adicional - Op 2'!$A$42,Q818='Adicional - Op 2'!$A$43),"E","")</f>
        <v>E</v>
      </c>
      <c r="W818" s="282" t="str">
        <f>IF(OR(Q818='Adicional - Op 2'!$A$44,Q818='Adicional - Op 2'!$A$45),"F","")</f>
        <v/>
      </c>
      <c r="X818" s="295" t="str">
        <f t="shared" si="255"/>
        <v>E</v>
      </c>
      <c r="Y818" s="296" t="str">
        <f>IF(P818=X818, "OK", MAL)</f>
        <v>OK</v>
      </c>
      <c r="Z818" s="74">
        <v>2697</v>
      </c>
      <c r="AA818" s="12">
        <v>1890</v>
      </c>
      <c r="AB818" s="12">
        <v>1754</v>
      </c>
      <c r="AC818" s="12">
        <v>1363</v>
      </c>
      <c r="AD818" s="9">
        <v>909</v>
      </c>
      <c r="AE818" s="13"/>
      <c r="AF818" s="70" t="str">
        <f t="shared" si="256"/>
        <v>7</v>
      </c>
      <c r="AG818" s="61" t="str">
        <f t="shared" si="257"/>
        <v>7</v>
      </c>
      <c r="AH818" s="61" t="str">
        <f t="shared" si="258"/>
        <v>7</v>
      </c>
      <c r="AI818" s="61" t="str">
        <f t="shared" si="259"/>
        <v>7</v>
      </c>
      <c r="AJ818" s="61" t="str">
        <f t="shared" si="260"/>
        <v>7</v>
      </c>
      <c r="AK818" s="62" t="str">
        <f t="shared" si="261"/>
        <v/>
      </c>
      <c r="AL818" s="77">
        <f t="shared" si="262"/>
        <v>4.0573675063303654</v>
      </c>
      <c r="AM818" s="78">
        <f t="shared" si="263"/>
        <v>0.71239182669008905</v>
      </c>
      <c r="AN818" s="78">
        <f t="shared" si="264"/>
        <v>2.4171090188842506</v>
      </c>
      <c r="AO818" s="78">
        <f t="shared" si="265"/>
        <v>4.1341549946627332</v>
      </c>
      <c r="AP818" s="79" t="str">
        <f t="shared" si="266"/>
        <v/>
      </c>
      <c r="AQ818" s="1" t="str">
        <f t="shared" si="267"/>
        <v>Comahue7</v>
      </c>
      <c r="AR818" s="1" t="str">
        <f t="shared" si="268"/>
        <v>Río Negro7</v>
      </c>
      <c r="AS818" s="1" t="str">
        <f t="shared" si="269"/>
        <v>Pequeñas</v>
      </c>
      <c r="AT818" s="1" t="str">
        <f t="shared" si="270"/>
        <v>Comahue</v>
      </c>
      <c r="AU818" s="1" t="str">
        <f t="shared" si="271"/>
        <v>Pequeñas</v>
      </c>
    </row>
    <row r="819" spans="1:47" x14ac:dyDescent="0.25">
      <c r="A819" s="60" t="s">
        <v>858</v>
      </c>
      <c r="B819" s="9" t="s">
        <v>768</v>
      </c>
      <c r="C819" s="9" t="s">
        <v>767</v>
      </c>
      <c r="D819" s="3" t="str">
        <f>VLOOKUP(C819,Regiones!B$4:C$27,2)</f>
        <v>Pampeana</v>
      </c>
      <c r="E819" s="10"/>
      <c r="F819" s="10"/>
      <c r="G819" s="10"/>
      <c r="H819" s="10" t="s">
        <v>4</v>
      </c>
      <c r="I819" s="10" t="s">
        <v>203</v>
      </c>
      <c r="J819" s="10" t="s">
        <v>6</v>
      </c>
      <c r="K819" s="10"/>
      <c r="L819" s="11" t="s">
        <v>6</v>
      </c>
      <c r="M819" s="289">
        <v>10</v>
      </c>
      <c r="N819" s="281" t="str">
        <f t="shared" si="252"/>
        <v>F10</v>
      </c>
      <c r="O819" s="282" t="str">
        <f>VLOOKUP(N819,'Adicional - Op 1'!$A$3:$B$79,2)</f>
        <v>F</v>
      </c>
      <c r="P819" s="293" t="str">
        <f t="shared" si="253"/>
        <v>F</v>
      </c>
      <c r="Q819" s="294" t="str">
        <f t="shared" si="254"/>
        <v>F10</v>
      </c>
      <c r="R819" s="282" t="str">
        <f>IF(OR(Q819='Adicional - Op 2'!$A$6,Q819='Adicional - Op 2'!$A$7, Q819='Adicional - Op 2'!$A$8,Q819='Adicional - Op 2'!$A$9,Q819='Adicional - Op 2'!$A$10,Q819='Adicional - Op 2'!$A$11,Q819='Adicional - Op 2'!$A$12,Q819='Adicional - Op 2'!$A$13,Q819='Adicional - Op 2'!$A$14), "A", "")</f>
        <v/>
      </c>
      <c r="S819" s="282" t="str">
        <f>IF(OR(Q819='Adicional - Op 2'!$A$15,Q819='Adicional - Op 2'!$A$16,Q819='Adicional - Op 2'!$A$17,Q819='Adicional - Op 2'!$A$18,Q819='Adicional - Op 2'!$A$19,Q819='Adicional - Op 2'!$A$20,Q819='Adicional - Op 2'!$A$21,Q819='Adicional - Op 2'!$A$22,Q819='Adicional - Op 2'!$A$23,Q819='Adicional - Op 2'!$A$24,Q819='Adicional - Op 2'!$A$25,Q819='Adicional - Op 2'!$A$26,Q819='Adicional - Op 2'!$A$27,Q819='Adicional - Op 2'!$A$28,Q819='Adicional - Op 2'!$A$29,Q819='Adicional - Op 2'!$A$30),"B","")</f>
        <v/>
      </c>
      <c r="T819" s="282" t="str">
        <f>IF(OR(Q819='Adicional - Op 2'!$A$31,Q819='Adicional - Op 2'!$A$32,Q819='Adicional - Op 2'!$A$33,Q819='Adicional - Op 2'!$A$34),"C","")</f>
        <v/>
      </c>
      <c r="U819" s="282" t="str">
        <f>IF(OR(Q819='Adicional - Op 2'!$A$35,Q819='Adicional - Op 2'!$A$36,Q819='Adicional - Op 2'!$A$37),"D","")</f>
        <v/>
      </c>
      <c r="V819" s="282" t="str">
        <f>IF(OR(Q819='Adicional - Op 2'!$A$38,Q819='Adicional - Op 2'!$A$39,Q819='Adicional - Op 2'!$A$40,Q819='Adicional - Op 2'!$A$41,Q819='Adicional - Op 2'!$A$42,Q819='Adicional - Op 2'!$A$43),"E","")</f>
        <v/>
      </c>
      <c r="W819" s="282" t="str">
        <f>IF(OR(Q819='Adicional - Op 2'!$A$44,Q819='Adicional - Op 2'!$A$45),"F","")</f>
        <v>F</v>
      </c>
      <c r="X819" s="295" t="str">
        <f t="shared" si="255"/>
        <v>F</v>
      </c>
      <c r="Y819" s="296" t="str">
        <f>IF(P819=X819, "OK", MAL)</f>
        <v>OK</v>
      </c>
      <c r="Z819" s="74">
        <v>2696</v>
      </c>
      <c r="AA819" s="12">
        <v>2920</v>
      </c>
      <c r="AB819" s="12">
        <v>2407</v>
      </c>
      <c r="AC819" s="12">
        <v>2053</v>
      </c>
      <c r="AD819" s="12">
        <v>1208</v>
      </c>
      <c r="AE819" s="13">
        <v>2897</v>
      </c>
      <c r="AF819" s="70" t="str">
        <f t="shared" si="256"/>
        <v>7</v>
      </c>
      <c r="AG819" s="61" t="str">
        <f t="shared" si="257"/>
        <v>7</v>
      </c>
      <c r="AH819" s="61" t="str">
        <f t="shared" si="258"/>
        <v>7</v>
      </c>
      <c r="AI819" s="61" t="str">
        <f t="shared" si="259"/>
        <v>7</v>
      </c>
      <c r="AJ819" s="61" t="str">
        <f t="shared" si="260"/>
        <v>7</v>
      </c>
      <c r="AK819" s="62" t="str">
        <f t="shared" si="261"/>
        <v>7</v>
      </c>
      <c r="AL819" s="77">
        <f t="shared" si="262"/>
        <v>-0.88880534701248015</v>
      </c>
      <c r="AM819" s="78">
        <f t="shared" si="263"/>
        <v>1.85349310010216</v>
      </c>
      <c r="AN819" s="78">
        <f t="shared" si="264"/>
        <v>1.5178339711377937</v>
      </c>
      <c r="AO819" s="78">
        <f t="shared" si="265"/>
        <v>5.4465078612882625</v>
      </c>
      <c r="AP819" s="79">
        <f t="shared" si="266"/>
        <v>-8.3754522732466459</v>
      </c>
      <c r="AQ819" s="1" t="str">
        <f t="shared" si="267"/>
        <v>Pampeana7</v>
      </c>
      <c r="AR819" s="1" t="str">
        <f t="shared" si="268"/>
        <v>Santa Fe7</v>
      </c>
      <c r="AS819" s="1" t="str">
        <f t="shared" si="269"/>
        <v>Pequeñas</v>
      </c>
      <c r="AT819" s="1" t="str">
        <f t="shared" si="270"/>
        <v>Pampeana</v>
      </c>
      <c r="AU819" s="1" t="str">
        <f t="shared" si="271"/>
        <v>Pequeñas</v>
      </c>
    </row>
    <row r="820" spans="1:47" x14ac:dyDescent="0.25">
      <c r="A820" s="5" t="s">
        <v>175</v>
      </c>
      <c r="B820" s="6" t="s">
        <v>99</v>
      </c>
      <c r="C820" s="6" t="s">
        <v>36</v>
      </c>
      <c r="D820" s="3" t="str">
        <f>VLOOKUP(C820,Regiones!B$4:C$27,2)</f>
        <v>Pampeana</v>
      </c>
      <c r="E820" s="16"/>
      <c r="F820" s="16">
        <v>1</v>
      </c>
      <c r="G820" s="16"/>
      <c r="H820" s="16"/>
      <c r="I820" s="16" t="s">
        <v>190</v>
      </c>
      <c r="J820" s="16" t="s">
        <v>3</v>
      </c>
      <c r="K820" s="16"/>
      <c r="L820" s="4" t="s">
        <v>3</v>
      </c>
      <c r="M820" s="289">
        <v>10</v>
      </c>
      <c r="N820" s="281" t="str">
        <f t="shared" si="252"/>
        <v>E10</v>
      </c>
      <c r="O820" s="282" t="str">
        <f>VLOOKUP(N820,'Adicional - Op 1'!$A$3:$B$79,2)</f>
        <v>E</v>
      </c>
      <c r="P820" s="293" t="str">
        <f t="shared" si="253"/>
        <v>E</v>
      </c>
      <c r="Q820" s="294" t="str">
        <f t="shared" si="254"/>
        <v>E10</v>
      </c>
      <c r="R820" s="282" t="str">
        <f>IF(OR(Q820='Adicional - Op 2'!$A$6,Q820='Adicional - Op 2'!$A$7, Q820='Adicional - Op 2'!$A$8,Q820='Adicional - Op 2'!$A$9,Q820='Adicional - Op 2'!$A$10,Q820='Adicional - Op 2'!$A$11,Q820='Adicional - Op 2'!$A$12,Q820='Adicional - Op 2'!$A$13,Q820='Adicional - Op 2'!$A$14), "A", "")</f>
        <v/>
      </c>
      <c r="S820" s="282" t="str">
        <f>IF(OR(Q820='Adicional - Op 2'!$A$15,Q820='Adicional - Op 2'!$A$16,Q820='Adicional - Op 2'!$A$17,Q820='Adicional - Op 2'!$A$18,Q820='Adicional - Op 2'!$A$19,Q820='Adicional - Op 2'!$A$20,Q820='Adicional - Op 2'!$A$21,Q820='Adicional - Op 2'!$A$22,Q820='Adicional - Op 2'!$A$23,Q820='Adicional - Op 2'!$A$24,Q820='Adicional - Op 2'!$A$25,Q820='Adicional - Op 2'!$A$26,Q820='Adicional - Op 2'!$A$27,Q820='Adicional - Op 2'!$A$28,Q820='Adicional - Op 2'!$A$29,Q820='Adicional - Op 2'!$A$30),"B","")</f>
        <v/>
      </c>
      <c r="T820" s="282" t="str">
        <f>IF(OR(Q820='Adicional - Op 2'!$A$31,Q820='Adicional - Op 2'!$A$32,Q820='Adicional - Op 2'!$A$33,Q820='Adicional - Op 2'!$A$34),"C","")</f>
        <v/>
      </c>
      <c r="U820" s="282" t="str">
        <f>IF(OR(Q820='Adicional - Op 2'!$A$35,Q820='Adicional - Op 2'!$A$36,Q820='Adicional - Op 2'!$A$37),"D","")</f>
        <v/>
      </c>
      <c r="V820" s="282" t="str">
        <f>IF(OR(Q820='Adicional - Op 2'!$A$38,Q820='Adicional - Op 2'!$A$39,Q820='Adicional - Op 2'!$A$40,Q820='Adicional - Op 2'!$A$41,Q820='Adicional - Op 2'!$A$42,Q820='Adicional - Op 2'!$A$43),"E","")</f>
        <v>E</v>
      </c>
      <c r="W820" s="282" t="str">
        <f>IF(OR(Q820='Adicional - Op 2'!$A$44,Q820='Adicional - Op 2'!$A$45),"F","")</f>
        <v/>
      </c>
      <c r="X820" s="295" t="str">
        <f t="shared" si="255"/>
        <v>E</v>
      </c>
      <c r="Y820" s="296" t="str">
        <f>IF(P820=X820, "OK", MAL)</f>
        <v>OK</v>
      </c>
      <c r="Z820" s="73">
        <v>2689</v>
      </c>
      <c r="AA820" s="17">
        <v>2013</v>
      </c>
      <c r="AB820" s="17">
        <v>2475</v>
      </c>
      <c r="AC820" s="17">
        <v>3269</v>
      </c>
      <c r="AD820" s="17">
        <v>2490</v>
      </c>
      <c r="AE820" s="20">
        <v>1124</v>
      </c>
      <c r="AF820" s="70" t="str">
        <f t="shared" si="256"/>
        <v>7</v>
      </c>
      <c r="AG820" s="61" t="str">
        <f t="shared" si="257"/>
        <v>7</v>
      </c>
      <c r="AH820" s="61" t="str">
        <f t="shared" si="258"/>
        <v>7</v>
      </c>
      <c r="AI820" s="61" t="str">
        <f t="shared" si="259"/>
        <v>7</v>
      </c>
      <c r="AJ820" s="61" t="str">
        <f t="shared" si="260"/>
        <v>7</v>
      </c>
      <c r="AK820" s="62" t="str">
        <f t="shared" si="261"/>
        <v>7</v>
      </c>
      <c r="AL820" s="77">
        <f t="shared" si="262"/>
        <v>3.2917565590949769</v>
      </c>
      <c r="AM820" s="78">
        <f t="shared" si="263"/>
        <v>-1.9448526738621474</v>
      </c>
      <c r="AN820" s="78">
        <f t="shared" si="264"/>
        <v>-2.6004736442790706</v>
      </c>
      <c r="AO820" s="78">
        <f t="shared" si="265"/>
        <v>2.7593994182078108</v>
      </c>
      <c r="AP820" s="79">
        <f t="shared" si="266"/>
        <v>8.2787674712050663</v>
      </c>
      <c r="AQ820" s="1" t="str">
        <f t="shared" si="267"/>
        <v>Pampeana7</v>
      </c>
      <c r="AR820" s="1" t="str">
        <f t="shared" si="268"/>
        <v>Buenos Aires7</v>
      </c>
      <c r="AS820" s="1" t="str">
        <f t="shared" si="269"/>
        <v>Pequeñas</v>
      </c>
      <c r="AT820" s="1" t="str">
        <f t="shared" si="270"/>
        <v>Pampeana</v>
      </c>
      <c r="AU820" s="1" t="str">
        <f t="shared" si="271"/>
        <v>Pequeñas</v>
      </c>
    </row>
    <row r="821" spans="1:47" x14ac:dyDescent="0.25">
      <c r="A821" s="60" t="s">
        <v>528</v>
      </c>
      <c r="B821" s="9" t="s">
        <v>512</v>
      </c>
      <c r="C821" s="9" t="s">
        <v>506</v>
      </c>
      <c r="D821" s="3" t="str">
        <f>VLOOKUP(C821,Regiones!B$4:C$27,2)</f>
        <v>Noroeste</v>
      </c>
      <c r="E821" s="10"/>
      <c r="F821" s="10"/>
      <c r="G821" s="10"/>
      <c r="H821" s="10" t="s">
        <v>20</v>
      </c>
      <c r="I821" s="10" t="s">
        <v>203</v>
      </c>
      <c r="J821" s="10" t="s">
        <v>4</v>
      </c>
      <c r="K821" s="10"/>
      <c r="L821" s="11" t="s">
        <v>6</v>
      </c>
      <c r="M821" s="289">
        <v>10</v>
      </c>
      <c r="N821" s="281" t="str">
        <f t="shared" si="252"/>
        <v>F10</v>
      </c>
      <c r="O821" s="282" t="str">
        <f>VLOOKUP(N821,'Adicional - Op 1'!$A$3:$B$79,2)</f>
        <v>F</v>
      </c>
      <c r="P821" s="293" t="str">
        <f t="shared" si="253"/>
        <v>F</v>
      </c>
      <c r="Q821" s="294" t="str">
        <f t="shared" si="254"/>
        <v>F10</v>
      </c>
      <c r="R821" s="282" t="str">
        <f>IF(OR(Q821='Adicional - Op 2'!$A$6,Q821='Adicional - Op 2'!$A$7, Q821='Adicional - Op 2'!$A$8,Q821='Adicional - Op 2'!$A$9,Q821='Adicional - Op 2'!$A$10,Q821='Adicional - Op 2'!$A$11,Q821='Adicional - Op 2'!$A$12,Q821='Adicional - Op 2'!$A$13,Q821='Adicional - Op 2'!$A$14), "A", "")</f>
        <v/>
      </c>
      <c r="S821" s="282" t="str">
        <f>IF(OR(Q821='Adicional - Op 2'!$A$15,Q821='Adicional - Op 2'!$A$16,Q821='Adicional - Op 2'!$A$17,Q821='Adicional - Op 2'!$A$18,Q821='Adicional - Op 2'!$A$19,Q821='Adicional - Op 2'!$A$20,Q821='Adicional - Op 2'!$A$21,Q821='Adicional - Op 2'!$A$22,Q821='Adicional - Op 2'!$A$23,Q821='Adicional - Op 2'!$A$24,Q821='Adicional - Op 2'!$A$25,Q821='Adicional - Op 2'!$A$26,Q821='Adicional - Op 2'!$A$27,Q821='Adicional - Op 2'!$A$28,Q821='Adicional - Op 2'!$A$29,Q821='Adicional - Op 2'!$A$30),"B","")</f>
        <v/>
      </c>
      <c r="T821" s="282" t="str">
        <f>IF(OR(Q821='Adicional - Op 2'!$A$31,Q821='Adicional - Op 2'!$A$32,Q821='Adicional - Op 2'!$A$33,Q821='Adicional - Op 2'!$A$34),"C","")</f>
        <v/>
      </c>
      <c r="U821" s="282" t="str">
        <f>IF(OR(Q821='Adicional - Op 2'!$A$35,Q821='Adicional - Op 2'!$A$36,Q821='Adicional - Op 2'!$A$37),"D","")</f>
        <v/>
      </c>
      <c r="V821" s="282" t="str">
        <f>IF(OR(Q821='Adicional - Op 2'!$A$38,Q821='Adicional - Op 2'!$A$39,Q821='Adicional - Op 2'!$A$40,Q821='Adicional - Op 2'!$A$41,Q821='Adicional - Op 2'!$A$42,Q821='Adicional - Op 2'!$A$43),"E","")</f>
        <v/>
      </c>
      <c r="W821" s="282" t="str">
        <f>IF(OR(Q821='Adicional - Op 2'!$A$44,Q821='Adicional - Op 2'!$A$45),"F","")</f>
        <v>F</v>
      </c>
      <c r="X821" s="295" t="str">
        <f t="shared" si="255"/>
        <v>F</v>
      </c>
      <c r="Y821" s="296" t="str">
        <f>IF(P821=X821, "OK", MAL)</f>
        <v>OK</v>
      </c>
      <c r="Z821" s="76">
        <v>2683</v>
      </c>
      <c r="AA821" s="56">
        <v>2093</v>
      </c>
      <c r="AB821" s="56">
        <v>1726</v>
      </c>
      <c r="AC821" s="12">
        <v>1571</v>
      </c>
      <c r="AD821" s="12">
        <v>1833</v>
      </c>
      <c r="AE821" s="13">
        <v>2207</v>
      </c>
      <c r="AF821" s="70" t="str">
        <f t="shared" si="256"/>
        <v>7</v>
      </c>
      <c r="AG821" s="61" t="str">
        <f t="shared" si="257"/>
        <v>7</v>
      </c>
      <c r="AH821" s="61" t="str">
        <f t="shared" si="258"/>
        <v>7</v>
      </c>
      <c r="AI821" s="61" t="str">
        <f t="shared" si="259"/>
        <v>7</v>
      </c>
      <c r="AJ821" s="61" t="str">
        <f t="shared" si="260"/>
        <v>7</v>
      </c>
      <c r="AK821" s="62" t="str">
        <f t="shared" si="261"/>
        <v>7</v>
      </c>
      <c r="AL821" s="77">
        <f t="shared" si="262"/>
        <v>2.8167613850693201</v>
      </c>
      <c r="AM821" s="78">
        <f t="shared" si="263"/>
        <v>1.8495177286057203</v>
      </c>
      <c r="AN821" s="78">
        <f t="shared" si="264"/>
        <v>0.89502548991662456</v>
      </c>
      <c r="AO821" s="78">
        <f t="shared" si="265"/>
        <v>-1.530581781688471</v>
      </c>
      <c r="AP821" s="79">
        <f t="shared" si="266"/>
        <v>-1.8396692253900024</v>
      </c>
      <c r="AQ821" s="1" t="str">
        <f t="shared" si="267"/>
        <v>Noroeste7</v>
      </c>
      <c r="AR821" s="1" t="str">
        <f t="shared" si="268"/>
        <v>Tucumán7</v>
      </c>
      <c r="AS821" s="1" t="str">
        <f t="shared" si="269"/>
        <v>Pequeñas</v>
      </c>
      <c r="AT821" s="1" t="str">
        <f t="shared" si="270"/>
        <v>Resto Extra Pampeana</v>
      </c>
      <c r="AU821" s="1" t="str">
        <f t="shared" si="271"/>
        <v>Pequeñas</v>
      </c>
    </row>
    <row r="822" spans="1:47" x14ac:dyDescent="0.25">
      <c r="A822" s="21" t="s">
        <v>375</v>
      </c>
      <c r="B822" s="18" t="s">
        <v>279</v>
      </c>
      <c r="C822" s="18" t="s">
        <v>276</v>
      </c>
      <c r="D822" s="3" t="str">
        <f>VLOOKUP(C822,Regiones!B$4:C$27,2)</f>
        <v>Centro</v>
      </c>
      <c r="E822" s="19"/>
      <c r="F822" s="19"/>
      <c r="G822" s="19"/>
      <c r="H822" s="19" t="s">
        <v>20</v>
      </c>
      <c r="I822" s="19" t="s">
        <v>203</v>
      </c>
      <c r="J822" s="19" t="s">
        <v>4</v>
      </c>
      <c r="K822" s="19"/>
      <c r="L822" s="52" t="s">
        <v>6</v>
      </c>
      <c r="M822" s="289">
        <v>10</v>
      </c>
      <c r="N822" s="281" t="str">
        <f t="shared" si="252"/>
        <v>F10</v>
      </c>
      <c r="O822" s="282" t="str">
        <f>VLOOKUP(N822,'Adicional - Op 1'!$A$3:$B$79,2)</f>
        <v>F</v>
      </c>
      <c r="P822" s="293" t="str">
        <f t="shared" si="253"/>
        <v>F</v>
      </c>
      <c r="Q822" s="294" t="str">
        <f t="shared" si="254"/>
        <v>F10</v>
      </c>
      <c r="R822" s="282" t="str">
        <f>IF(OR(Q822='Adicional - Op 2'!$A$6,Q822='Adicional - Op 2'!$A$7, Q822='Adicional - Op 2'!$A$8,Q822='Adicional - Op 2'!$A$9,Q822='Adicional - Op 2'!$A$10,Q822='Adicional - Op 2'!$A$11,Q822='Adicional - Op 2'!$A$12,Q822='Adicional - Op 2'!$A$13,Q822='Adicional - Op 2'!$A$14), "A", "")</f>
        <v/>
      </c>
      <c r="S822" s="282" t="str">
        <f>IF(OR(Q822='Adicional - Op 2'!$A$15,Q822='Adicional - Op 2'!$A$16,Q822='Adicional - Op 2'!$A$17,Q822='Adicional - Op 2'!$A$18,Q822='Adicional - Op 2'!$A$19,Q822='Adicional - Op 2'!$A$20,Q822='Adicional - Op 2'!$A$21,Q822='Adicional - Op 2'!$A$22,Q822='Adicional - Op 2'!$A$23,Q822='Adicional - Op 2'!$A$24,Q822='Adicional - Op 2'!$A$25,Q822='Adicional - Op 2'!$A$26,Q822='Adicional - Op 2'!$A$27,Q822='Adicional - Op 2'!$A$28,Q822='Adicional - Op 2'!$A$29,Q822='Adicional - Op 2'!$A$30),"B","")</f>
        <v/>
      </c>
      <c r="T822" s="282" t="str">
        <f>IF(OR(Q822='Adicional - Op 2'!$A$31,Q822='Adicional - Op 2'!$A$32,Q822='Adicional - Op 2'!$A$33,Q822='Adicional - Op 2'!$A$34),"C","")</f>
        <v/>
      </c>
      <c r="U822" s="282" t="str">
        <f>IF(OR(Q822='Adicional - Op 2'!$A$35,Q822='Adicional - Op 2'!$A$36,Q822='Adicional - Op 2'!$A$37),"D","")</f>
        <v/>
      </c>
      <c r="V822" s="282" t="str">
        <f>IF(OR(Q822='Adicional - Op 2'!$A$38,Q822='Adicional - Op 2'!$A$39,Q822='Adicional - Op 2'!$A$40,Q822='Adicional - Op 2'!$A$41,Q822='Adicional - Op 2'!$A$42,Q822='Adicional - Op 2'!$A$43),"E","")</f>
        <v/>
      </c>
      <c r="W822" s="282" t="str">
        <f>IF(OR(Q822='Adicional - Op 2'!$A$44,Q822='Adicional - Op 2'!$A$45),"F","")</f>
        <v>F</v>
      </c>
      <c r="X822" s="295" t="str">
        <f t="shared" si="255"/>
        <v>F</v>
      </c>
      <c r="Y822" s="296" t="str">
        <f>IF(P822=X822, "OK", MAL)</f>
        <v>OK</v>
      </c>
      <c r="Z822" s="73">
        <v>2672</v>
      </c>
      <c r="AA822" s="17">
        <v>2376</v>
      </c>
      <c r="AB822" s="17">
        <v>1844</v>
      </c>
      <c r="AC822" s="17">
        <v>1805</v>
      </c>
      <c r="AD822" s="17">
        <v>1649</v>
      </c>
      <c r="AE822" s="20">
        <v>1233</v>
      </c>
      <c r="AF822" s="70" t="str">
        <f t="shared" si="256"/>
        <v>7</v>
      </c>
      <c r="AG822" s="61" t="str">
        <f t="shared" si="257"/>
        <v>7</v>
      </c>
      <c r="AH822" s="61" t="str">
        <f t="shared" si="258"/>
        <v>7</v>
      </c>
      <c r="AI822" s="61" t="str">
        <f t="shared" si="259"/>
        <v>7</v>
      </c>
      <c r="AJ822" s="61" t="str">
        <f t="shared" si="260"/>
        <v>7</v>
      </c>
      <c r="AK822" s="62" t="str">
        <f t="shared" si="261"/>
        <v>7</v>
      </c>
      <c r="AL822" s="77">
        <f t="shared" si="262"/>
        <v>1.3219597815681714</v>
      </c>
      <c r="AM822" s="78">
        <f t="shared" si="263"/>
        <v>2.4387812807832954</v>
      </c>
      <c r="AN822" s="78">
        <f t="shared" si="264"/>
        <v>0.20263431949775279</v>
      </c>
      <c r="AO822" s="78">
        <f t="shared" si="265"/>
        <v>0.90801313520211846</v>
      </c>
      <c r="AP822" s="79">
        <f t="shared" si="266"/>
        <v>2.9498594171477994</v>
      </c>
      <c r="AQ822" s="1" t="str">
        <f t="shared" si="267"/>
        <v>Centro7</v>
      </c>
      <c r="AR822" s="1" t="str">
        <f t="shared" si="268"/>
        <v>Córdoba7</v>
      </c>
      <c r="AS822" s="1" t="str">
        <f t="shared" si="269"/>
        <v>Pequeñas</v>
      </c>
      <c r="AT822" s="1" t="str">
        <f t="shared" si="270"/>
        <v>Resto Extra Pampeana</v>
      </c>
      <c r="AU822" s="1" t="str">
        <f t="shared" si="271"/>
        <v>Pequeñas</v>
      </c>
    </row>
    <row r="823" spans="1:47" x14ac:dyDescent="0.25">
      <c r="A823" s="5" t="s">
        <v>714</v>
      </c>
      <c r="B823" s="6" t="s">
        <v>715</v>
      </c>
      <c r="C823" s="6" t="s">
        <v>687</v>
      </c>
      <c r="D823" s="3" t="str">
        <f>VLOOKUP(C823,Regiones!B$4:C$27,2)</f>
        <v>Noroeste</v>
      </c>
      <c r="E823" s="16"/>
      <c r="F823" s="16"/>
      <c r="G823" s="16"/>
      <c r="H823" s="16" t="s">
        <v>20</v>
      </c>
      <c r="I823" s="16" t="s">
        <v>203</v>
      </c>
      <c r="J823" s="16" t="s">
        <v>4</v>
      </c>
      <c r="K823" s="16"/>
      <c r="L823" s="4" t="s">
        <v>6</v>
      </c>
      <c r="M823" s="289">
        <v>10</v>
      </c>
      <c r="N823" s="281" t="str">
        <f t="shared" si="252"/>
        <v>F10</v>
      </c>
      <c r="O823" s="282" t="str">
        <f>VLOOKUP(N823,'Adicional - Op 1'!$A$3:$B$79,2)</f>
        <v>F</v>
      </c>
      <c r="P823" s="293" t="str">
        <f t="shared" si="253"/>
        <v>F</v>
      </c>
      <c r="Q823" s="294" t="str">
        <f t="shared" si="254"/>
        <v>F10</v>
      </c>
      <c r="R823" s="282" t="str">
        <f>IF(OR(Q823='Adicional - Op 2'!$A$6,Q823='Adicional - Op 2'!$A$7, Q823='Adicional - Op 2'!$A$8,Q823='Adicional - Op 2'!$A$9,Q823='Adicional - Op 2'!$A$10,Q823='Adicional - Op 2'!$A$11,Q823='Adicional - Op 2'!$A$12,Q823='Adicional - Op 2'!$A$13,Q823='Adicional - Op 2'!$A$14), "A", "")</f>
        <v/>
      </c>
      <c r="S823" s="282" t="str">
        <f>IF(OR(Q823='Adicional - Op 2'!$A$15,Q823='Adicional - Op 2'!$A$16,Q823='Adicional - Op 2'!$A$17,Q823='Adicional - Op 2'!$A$18,Q823='Adicional - Op 2'!$A$19,Q823='Adicional - Op 2'!$A$20,Q823='Adicional - Op 2'!$A$21,Q823='Adicional - Op 2'!$A$22,Q823='Adicional - Op 2'!$A$23,Q823='Adicional - Op 2'!$A$24,Q823='Adicional - Op 2'!$A$25,Q823='Adicional - Op 2'!$A$26,Q823='Adicional - Op 2'!$A$27,Q823='Adicional - Op 2'!$A$28,Q823='Adicional - Op 2'!$A$29,Q823='Adicional - Op 2'!$A$30),"B","")</f>
        <v/>
      </c>
      <c r="T823" s="282" t="str">
        <f>IF(OR(Q823='Adicional - Op 2'!$A$31,Q823='Adicional - Op 2'!$A$32,Q823='Adicional - Op 2'!$A$33,Q823='Adicional - Op 2'!$A$34),"C","")</f>
        <v/>
      </c>
      <c r="U823" s="282" t="str">
        <f>IF(OR(Q823='Adicional - Op 2'!$A$35,Q823='Adicional - Op 2'!$A$36,Q823='Adicional - Op 2'!$A$37),"D","")</f>
        <v/>
      </c>
      <c r="V823" s="282" t="str">
        <f>IF(OR(Q823='Adicional - Op 2'!$A$38,Q823='Adicional - Op 2'!$A$39,Q823='Adicional - Op 2'!$A$40,Q823='Adicional - Op 2'!$A$41,Q823='Adicional - Op 2'!$A$42,Q823='Adicional - Op 2'!$A$43),"E","")</f>
        <v/>
      </c>
      <c r="W823" s="282" t="str">
        <f>IF(OR(Q823='Adicional - Op 2'!$A$44,Q823='Adicional - Op 2'!$A$45),"F","")</f>
        <v>F</v>
      </c>
      <c r="X823" s="295" t="str">
        <f t="shared" si="255"/>
        <v>F</v>
      </c>
      <c r="Y823" s="296" t="str">
        <f>IF(P823=X823, "OK", MAL)</f>
        <v>OK</v>
      </c>
      <c r="Z823" s="74">
        <v>2672</v>
      </c>
      <c r="AA823" s="17">
        <v>2267</v>
      </c>
      <c r="AB823" s="12">
        <v>1494</v>
      </c>
      <c r="AC823" s="12">
        <v>1814</v>
      </c>
      <c r="AD823" s="12">
        <v>1024</v>
      </c>
      <c r="AE823" s="13">
        <v>972</v>
      </c>
      <c r="AF823" s="70" t="str">
        <f t="shared" si="256"/>
        <v>7</v>
      </c>
      <c r="AG823" s="61" t="str">
        <f t="shared" si="257"/>
        <v>7</v>
      </c>
      <c r="AH823" s="61" t="str">
        <f t="shared" si="258"/>
        <v>7</v>
      </c>
      <c r="AI823" s="61" t="str">
        <f t="shared" si="259"/>
        <v>7</v>
      </c>
      <c r="AJ823" s="61" t="str">
        <f t="shared" si="260"/>
        <v>7</v>
      </c>
      <c r="AK823" s="62" t="str">
        <f t="shared" si="261"/>
        <v>7</v>
      </c>
      <c r="AL823" s="77">
        <f t="shared" si="262"/>
        <v>1.8555954257663436</v>
      </c>
      <c r="AM823" s="78">
        <f t="shared" si="263"/>
        <v>4.0434911989378879</v>
      </c>
      <c r="AN823" s="78">
        <f t="shared" si="264"/>
        <v>-1.8210673602628327</v>
      </c>
      <c r="AO823" s="78">
        <f t="shared" si="265"/>
        <v>5.8848272995996904</v>
      </c>
      <c r="AP823" s="79">
        <f t="shared" si="266"/>
        <v>0.52252041243954117</v>
      </c>
      <c r="AQ823" s="1" t="str">
        <f t="shared" si="267"/>
        <v>Noroeste7</v>
      </c>
      <c r="AR823" s="1" t="str">
        <f t="shared" si="268"/>
        <v>Salta7</v>
      </c>
      <c r="AS823" s="1" t="str">
        <f t="shared" si="269"/>
        <v>Pequeñas</v>
      </c>
      <c r="AT823" s="1" t="str">
        <f t="shared" si="270"/>
        <v>Resto Extra Pampeana</v>
      </c>
      <c r="AU823" s="1" t="str">
        <f t="shared" si="271"/>
        <v>Pequeñas</v>
      </c>
    </row>
    <row r="824" spans="1:47" x14ac:dyDescent="0.25">
      <c r="A824" s="5" t="s">
        <v>176</v>
      </c>
      <c r="B824" s="6" t="s">
        <v>57</v>
      </c>
      <c r="C824" s="6" t="s">
        <v>36</v>
      </c>
      <c r="D824" s="3" t="str">
        <f>VLOOKUP(C824,Regiones!B$4:C$27,2)</f>
        <v>Pampeana</v>
      </c>
      <c r="E824" s="16"/>
      <c r="F824" s="16"/>
      <c r="G824" s="16"/>
      <c r="H824" s="16"/>
      <c r="I824" s="16" t="s">
        <v>203</v>
      </c>
      <c r="J824" s="16" t="s">
        <v>6</v>
      </c>
      <c r="K824" s="16"/>
      <c r="L824" s="4" t="s">
        <v>6</v>
      </c>
      <c r="M824" s="289">
        <v>10</v>
      </c>
      <c r="N824" s="281" t="str">
        <f t="shared" si="252"/>
        <v>F10</v>
      </c>
      <c r="O824" s="282" t="str">
        <f>VLOOKUP(N824,'Adicional - Op 1'!$A$3:$B$79,2)</f>
        <v>F</v>
      </c>
      <c r="P824" s="293" t="str">
        <f t="shared" si="253"/>
        <v>F</v>
      </c>
      <c r="Q824" s="294" t="str">
        <f t="shared" si="254"/>
        <v>F10</v>
      </c>
      <c r="R824" s="282" t="str">
        <f>IF(OR(Q824='Adicional - Op 2'!$A$6,Q824='Adicional - Op 2'!$A$7, Q824='Adicional - Op 2'!$A$8,Q824='Adicional - Op 2'!$A$9,Q824='Adicional - Op 2'!$A$10,Q824='Adicional - Op 2'!$A$11,Q824='Adicional - Op 2'!$A$12,Q824='Adicional - Op 2'!$A$13,Q824='Adicional - Op 2'!$A$14), "A", "")</f>
        <v/>
      </c>
      <c r="S824" s="282" t="str">
        <f>IF(OR(Q824='Adicional - Op 2'!$A$15,Q824='Adicional - Op 2'!$A$16,Q824='Adicional - Op 2'!$A$17,Q824='Adicional - Op 2'!$A$18,Q824='Adicional - Op 2'!$A$19,Q824='Adicional - Op 2'!$A$20,Q824='Adicional - Op 2'!$A$21,Q824='Adicional - Op 2'!$A$22,Q824='Adicional - Op 2'!$A$23,Q824='Adicional - Op 2'!$A$24,Q824='Adicional - Op 2'!$A$25,Q824='Adicional - Op 2'!$A$26,Q824='Adicional - Op 2'!$A$27,Q824='Adicional - Op 2'!$A$28,Q824='Adicional - Op 2'!$A$29,Q824='Adicional - Op 2'!$A$30),"B","")</f>
        <v/>
      </c>
      <c r="T824" s="282" t="str">
        <f>IF(OR(Q824='Adicional - Op 2'!$A$31,Q824='Adicional - Op 2'!$A$32,Q824='Adicional - Op 2'!$A$33,Q824='Adicional - Op 2'!$A$34),"C","")</f>
        <v/>
      </c>
      <c r="U824" s="282" t="str">
        <f>IF(OR(Q824='Adicional - Op 2'!$A$35,Q824='Adicional - Op 2'!$A$36,Q824='Adicional - Op 2'!$A$37),"D","")</f>
        <v/>
      </c>
      <c r="V824" s="282" t="str">
        <f>IF(OR(Q824='Adicional - Op 2'!$A$38,Q824='Adicional - Op 2'!$A$39,Q824='Adicional - Op 2'!$A$40,Q824='Adicional - Op 2'!$A$41,Q824='Adicional - Op 2'!$A$42,Q824='Adicional - Op 2'!$A$43),"E","")</f>
        <v/>
      </c>
      <c r="W824" s="282" t="str">
        <f>IF(OR(Q824='Adicional - Op 2'!$A$44,Q824='Adicional - Op 2'!$A$45),"F","")</f>
        <v>F</v>
      </c>
      <c r="X824" s="295" t="str">
        <f t="shared" si="255"/>
        <v>F</v>
      </c>
      <c r="Y824" s="296" t="str">
        <f>IF(P824=X824, "OK", MAL)</f>
        <v>OK</v>
      </c>
      <c r="Z824" s="73">
        <v>2670</v>
      </c>
      <c r="AA824" s="17">
        <v>2542</v>
      </c>
      <c r="AB824" s="17">
        <v>2506</v>
      </c>
      <c r="AC824" s="17">
        <v>2124</v>
      </c>
      <c r="AD824" s="17">
        <v>2377</v>
      </c>
      <c r="AE824" s="20">
        <v>1982</v>
      </c>
      <c r="AF824" s="70" t="str">
        <f t="shared" si="256"/>
        <v>7</v>
      </c>
      <c r="AG824" s="61" t="str">
        <f t="shared" si="257"/>
        <v>7</v>
      </c>
      <c r="AH824" s="61" t="str">
        <f t="shared" si="258"/>
        <v>7</v>
      </c>
      <c r="AI824" s="61" t="str">
        <f t="shared" si="259"/>
        <v>7</v>
      </c>
      <c r="AJ824" s="61" t="str">
        <f t="shared" si="260"/>
        <v>7</v>
      </c>
      <c r="AK824" s="62" t="str">
        <f t="shared" si="261"/>
        <v>7</v>
      </c>
      <c r="AL824" s="77">
        <f t="shared" si="262"/>
        <v>0.55103501105634967</v>
      </c>
      <c r="AM824" s="78">
        <f t="shared" si="263"/>
        <v>0.1356748096059629</v>
      </c>
      <c r="AN824" s="78">
        <f t="shared" si="264"/>
        <v>1.5784910363495823</v>
      </c>
      <c r="AO824" s="78">
        <f t="shared" si="265"/>
        <v>-1.1190721275901461</v>
      </c>
      <c r="AP824" s="79">
        <f t="shared" si="266"/>
        <v>1.8339414116744355</v>
      </c>
      <c r="AQ824" s="1" t="str">
        <f t="shared" si="267"/>
        <v>Pampeana7</v>
      </c>
      <c r="AR824" s="1" t="str">
        <f t="shared" si="268"/>
        <v>Buenos Aires7</v>
      </c>
      <c r="AS824" s="1" t="str">
        <f t="shared" si="269"/>
        <v>Pequeñas</v>
      </c>
      <c r="AT824" s="1" t="str">
        <f t="shared" si="270"/>
        <v>Pampeana</v>
      </c>
      <c r="AU824" s="1" t="str">
        <f t="shared" si="271"/>
        <v>Pequeñas</v>
      </c>
    </row>
    <row r="825" spans="1:47" x14ac:dyDescent="0.25">
      <c r="A825" s="5" t="s">
        <v>177</v>
      </c>
      <c r="B825" s="6" t="s">
        <v>42</v>
      </c>
      <c r="C825" s="6" t="s">
        <v>36</v>
      </c>
      <c r="D825" s="3" t="str">
        <f>VLOOKUP(C825,Regiones!B$4:C$27,2)</f>
        <v>Pampeana</v>
      </c>
      <c r="E825" s="16"/>
      <c r="F825" s="16"/>
      <c r="G825" s="16" t="s">
        <v>20</v>
      </c>
      <c r="H825" s="16"/>
      <c r="I825" s="16"/>
      <c r="J825" s="16"/>
      <c r="K825" s="16"/>
      <c r="L825" s="54" t="s">
        <v>943</v>
      </c>
      <c r="M825" s="288">
        <v>2</v>
      </c>
      <c r="N825" s="281" t="str">
        <f t="shared" si="252"/>
        <v>N2</v>
      </c>
      <c r="O825" s="282" t="str">
        <f>VLOOKUP(N825,'Adicional - Op 1'!$A$3:$B$79,2)</f>
        <v>F</v>
      </c>
      <c r="P825" s="293" t="str">
        <f t="shared" si="253"/>
        <v>F</v>
      </c>
      <c r="Q825" s="294" t="str">
        <f t="shared" si="254"/>
        <v>N2</v>
      </c>
      <c r="R825" s="282" t="str">
        <f>IF(OR(Q825='Adicional - Op 2'!$A$6,Q825='Adicional - Op 2'!$A$7, Q825='Adicional - Op 2'!$A$8,Q825='Adicional - Op 2'!$A$9,Q825='Adicional - Op 2'!$A$10,Q825='Adicional - Op 2'!$A$11,Q825='Adicional - Op 2'!$A$12,Q825='Adicional - Op 2'!$A$13,Q825='Adicional - Op 2'!$A$14), "A", "")</f>
        <v/>
      </c>
      <c r="S825" s="282" t="str">
        <f>IF(OR(Q825='Adicional - Op 2'!$A$15,Q825='Adicional - Op 2'!$A$16,Q825='Adicional - Op 2'!$A$17,Q825='Adicional - Op 2'!$A$18,Q825='Adicional - Op 2'!$A$19,Q825='Adicional - Op 2'!$A$20,Q825='Adicional - Op 2'!$A$21,Q825='Adicional - Op 2'!$A$22,Q825='Adicional - Op 2'!$A$23,Q825='Adicional - Op 2'!$A$24,Q825='Adicional - Op 2'!$A$25,Q825='Adicional - Op 2'!$A$26,Q825='Adicional - Op 2'!$A$27,Q825='Adicional - Op 2'!$A$28,Q825='Adicional - Op 2'!$A$29,Q825='Adicional - Op 2'!$A$30),"B","")</f>
        <v/>
      </c>
      <c r="T825" s="282" t="str">
        <f>IF(OR(Q825='Adicional - Op 2'!$A$31,Q825='Adicional - Op 2'!$A$32,Q825='Adicional - Op 2'!$A$33,Q825='Adicional - Op 2'!$A$34),"C","")</f>
        <v/>
      </c>
      <c r="U825" s="282" t="str">
        <f>IF(OR(Q825='Adicional - Op 2'!$A$35,Q825='Adicional - Op 2'!$A$36,Q825='Adicional - Op 2'!$A$37),"D","")</f>
        <v/>
      </c>
      <c r="V825" s="282" t="str">
        <f>IF(OR(Q825='Adicional - Op 2'!$A$38,Q825='Adicional - Op 2'!$A$39,Q825='Adicional - Op 2'!$A$40,Q825='Adicional - Op 2'!$A$41,Q825='Adicional - Op 2'!$A$42,Q825='Adicional - Op 2'!$A$43),"E","")</f>
        <v/>
      </c>
      <c r="W825" s="282" t="str">
        <f>IF(OR(Q825='Adicional - Op 2'!$A$44,Q825='Adicional - Op 2'!$A$45),"F","")</f>
        <v>F</v>
      </c>
      <c r="X825" s="295" t="str">
        <f t="shared" si="255"/>
        <v>F</v>
      </c>
      <c r="Y825" s="296" t="str">
        <f>IF(P825=X825, "OK", MAL)</f>
        <v>OK</v>
      </c>
      <c r="Z825" s="73">
        <v>2664</v>
      </c>
      <c r="AA825" s="17">
        <v>1727</v>
      </c>
      <c r="AB825" s="17">
        <v>1312</v>
      </c>
      <c r="AC825" s="17">
        <v>2360</v>
      </c>
      <c r="AD825" s="17">
        <v>2445</v>
      </c>
      <c r="AE825" s="20">
        <v>2669</v>
      </c>
      <c r="AF825" s="70" t="str">
        <f t="shared" si="256"/>
        <v>7</v>
      </c>
      <c r="AG825" s="61" t="str">
        <f t="shared" si="257"/>
        <v>7</v>
      </c>
      <c r="AH825" s="61" t="str">
        <f t="shared" si="258"/>
        <v>7</v>
      </c>
      <c r="AI825" s="61" t="str">
        <f t="shared" si="259"/>
        <v>7</v>
      </c>
      <c r="AJ825" s="61" t="str">
        <f t="shared" si="260"/>
        <v>7</v>
      </c>
      <c r="AK825" s="62" t="str">
        <f t="shared" si="261"/>
        <v>7</v>
      </c>
      <c r="AL825" s="77">
        <f t="shared" si="262"/>
        <v>4.9678106412405416</v>
      </c>
      <c r="AM825" s="78">
        <f t="shared" si="263"/>
        <v>2.6469064566847149</v>
      </c>
      <c r="AN825" s="78">
        <f t="shared" si="264"/>
        <v>-5.4080147856793266</v>
      </c>
      <c r="AO825" s="78">
        <f t="shared" si="265"/>
        <v>-0.35320978039786666</v>
      </c>
      <c r="AP825" s="79">
        <f t="shared" si="266"/>
        <v>-0.87275664863512381</v>
      </c>
      <c r="AQ825" s="1" t="str">
        <f t="shared" si="267"/>
        <v>Pampeana7</v>
      </c>
      <c r="AR825" s="1" t="str">
        <f t="shared" si="268"/>
        <v>Buenos Aires7</v>
      </c>
      <c r="AS825" s="1" t="str">
        <f t="shared" si="269"/>
        <v>Pequeñas</v>
      </c>
      <c r="AT825" s="1" t="str">
        <f t="shared" si="270"/>
        <v>Pampeana</v>
      </c>
      <c r="AU825" s="1" t="str">
        <f t="shared" si="271"/>
        <v>Pequeñas</v>
      </c>
    </row>
    <row r="826" spans="1:47" x14ac:dyDescent="0.25">
      <c r="A826" s="60" t="s">
        <v>1275</v>
      </c>
      <c r="B826" s="9" t="s">
        <v>226</v>
      </c>
      <c r="C826" s="9" t="s">
        <v>199</v>
      </c>
      <c r="D826" s="3" t="str">
        <f>VLOOKUP(C826,Regiones!B$4:C$27,2)</f>
        <v>Noreste</v>
      </c>
      <c r="E826" s="10"/>
      <c r="F826" s="10"/>
      <c r="G826" s="10" t="s">
        <v>20</v>
      </c>
      <c r="H826" s="10"/>
      <c r="I826" s="10"/>
      <c r="J826" s="10"/>
      <c r="K826" s="10"/>
      <c r="L826" s="54" t="s">
        <v>943</v>
      </c>
      <c r="M826" s="289">
        <v>1</v>
      </c>
      <c r="N826" s="281" t="str">
        <f t="shared" si="252"/>
        <v>N1</v>
      </c>
      <c r="O826" s="282" t="str">
        <f>VLOOKUP(N826,'Adicional - Op 1'!$A$3:$B$79,2)</f>
        <v>C</v>
      </c>
      <c r="P826" s="293" t="str">
        <f t="shared" si="253"/>
        <v>C</v>
      </c>
      <c r="Q826" s="294" t="str">
        <f t="shared" si="254"/>
        <v>N1</v>
      </c>
      <c r="R826" s="282" t="str">
        <f>IF(OR(Q826='Adicional - Op 2'!$A$6,Q826='Adicional - Op 2'!$A$7, Q826='Adicional - Op 2'!$A$8,Q826='Adicional - Op 2'!$A$9,Q826='Adicional - Op 2'!$A$10,Q826='Adicional - Op 2'!$A$11,Q826='Adicional - Op 2'!$A$12,Q826='Adicional - Op 2'!$A$13,Q826='Adicional - Op 2'!$A$14), "A", "")</f>
        <v/>
      </c>
      <c r="S826" s="282" t="str">
        <f>IF(OR(Q826='Adicional - Op 2'!$A$15,Q826='Adicional - Op 2'!$A$16,Q826='Adicional - Op 2'!$A$17,Q826='Adicional - Op 2'!$A$18,Q826='Adicional - Op 2'!$A$19,Q826='Adicional - Op 2'!$A$20,Q826='Adicional - Op 2'!$A$21,Q826='Adicional - Op 2'!$A$22,Q826='Adicional - Op 2'!$A$23,Q826='Adicional - Op 2'!$A$24,Q826='Adicional - Op 2'!$A$25,Q826='Adicional - Op 2'!$A$26,Q826='Adicional - Op 2'!$A$27,Q826='Adicional - Op 2'!$A$28,Q826='Adicional - Op 2'!$A$29,Q826='Adicional - Op 2'!$A$30),"B","")</f>
        <v/>
      </c>
      <c r="T826" s="282" t="str">
        <f>IF(OR(Q826='Adicional - Op 2'!$A$31,Q826='Adicional - Op 2'!$A$32,Q826='Adicional - Op 2'!$A$33,Q826='Adicional - Op 2'!$A$34),"C","")</f>
        <v>C</v>
      </c>
      <c r="U826" s="282" t="str">
        <f>IF(OR(Q826='Adicional - Op 2'!$A$35,Q826='Adicional - Op 2'!$A$36,Q826='Adicional - Op 2'!$A$37),"D","")</f>
        <v/>
      </c>
      <c r="V826" s="282" t="str">
        <f>IF(OR(Q826='Adicional - Op 2'!$A$38,Q826='Adicional - Op 2'!$A$39,Q826='Adicional - Op 2'!$A$40,Q826='Adicional - Op 2'!$A$41,Q826='Adicional - Op 2'!$A$42,Q826='Adicional - Op 2'!$A$43),"E","")</f>
        <v/>
      </c>
      <c r="W826" s="282" t="str">
        <f>IF(OR(Q826='Adicional - Op 2'!$A$44,Q826='Adicional - Op 2'!$A$45),"F","")</f>
        <v/>
      </c>
      <c r="X826" s="295" t="str">
        <f t="shared" si="255"/>
        <v>C</v>
      </c>
      <c r="Y826" s="296" t="str">
        <f>IF(P826=X826, "OK", MAL)</f>
        <v>OK</v>
      </c>
      <c r="Z826" s="74">
        <v>2661</v>
      </c>
      <c r="AA826" s="12">
        <v>1960</v>
      </c>
      <c r="AB826" s="12">
        <v>839</v>
      </c>
      <c r="AC826" s="12">
        <v>489</v>
      </c>
      <c r="AD826" s="9">
        <v>317</v>
      </c>
      <c r="AE826" s="15">
        <v>1300</v>
      </c>
      <c r="AF826" s="70" t="str">
        <f t="shared" si="256"/>
        <v>7</v>
      </c>
      <c r="AG826" s="61" t="str">
        <f t="shared" si="257"/>
        <v>7</v>
      </c>
      <c r="AH826" s="61" t="str">
        <f t="shared" si="258"/>
        <v>7</v>
      </c>
      <c r="AI826" s="61" t="str">
        <f t="shared" si="259"/>
        <v>7</v>
      </c>
      <c r="AJ826" s="61" t="str">
        <f t="shared" si="260"/>
        <v>7</v>
      </c>
      <c r="AK826" s="62" t="str">
        <f t="shared" si="261"/>
        <v>7</v>
      </c>
      <c r="AL826" s="77">
        <f t="shared" si="262"/>
        <v>3.4792646124476794</v>
      </c>
      <c r="AM826" s="78">
        <f t="shared" si="263"/>
        <v>8.399669298212542</v>
      </c>
      <c r="AN826" s="78">
        <f t="shared" si="264"/>
        <v>5.2451274241739858</v>
      </c>
      <c r="AO826" s="78">
        <f t="shared" si="265"/>
        <v>4.4299234587275258</v>
      </c>
      <c r="AP826" s="79">
        <f t="shared" si="266"/>
        <v>-13.161644384865903</v>
      </c>
      <c r="AQ826" s="1" t="str">
        <f t="shared" si="267"/>
        <v>Noreste7</v>
      </c>
      <c r="AR826" s="1" t="str">
        <f t="shared" si="268"/>
        <v>Chaco7</v>
      </c>
      <c r="AS826" s="1" t="str">
        <f t="shared" si="269"/>
        <v>Pequeñas</v>
      </c>
      <c r="AT826" s="1" t="str">
        <f t="shared" si="270"/>
        <v>Resto Extra Pampeana</v>
      </c>
      <c r="AU826" s="1" t="str">
        <f t="shared" si="271"/>
        <v>Pequeñas</v>
      </c>
    </row>
    <row r="827" spans="1:47" x14ac:dyDescent="0.25">
      <c r="A827" s="5" t="s">
        <v>482</v>
      </c>
      <c r="B827" s="6" t="s">
        <v>473</v>
      </c>
      <c r="C827" s="6" t="s">
        <v>461</v>
      </c>
      <c r="D827" s="3" t="str">
        <f>VLOOKUP(C827,Regiones!B$4:C$27,2)</f>
        <v>Noreste</v>
      </c>
      <c r="E827" s="16"/>
      <c r="F827" s="16"/>
      <c r="G827" s="16"/>
      <c r="H827" s="16" t="s">
        <v>20</v>
      </c>
      <c r="I827" s="16" t="s">
        <v>203</v>
      </c>
      <c r="J827" s="16" t="s">
        <v>4</v>
      </c>
      <c r="K827" s="16"/>
      <c r="L827" s="4" t="s">
        <v>6</v>
      </c>
      <c r="M827" s="289">
        <v>10</v>
      </c>
      <c r="N827" s="281" t="str">
        <f t="shared" si="252"/>
        <v>F10</v>
      </c>
      <c r="O827" s="282" t="str">
        <f>VLOOKUP(N827,'Adicional - Op 1'!$A$3:$B$79,2)</f>
        <v>F</v>
      </c>
      <c r="P827" s="293" t="str">
        <f t="shared" si="253"/>
        <v>F</v>
      </c>
      <c r="Q827" s="294" t="str">
        <f t="shared" si="254"/>
        <v>F10</v>
      </c>
      <c r="R827" s="282" t="str">
        <f>IF(OR(Q827='Adicional - Op 2'!$A$6,Q827='Adicional - Op 2'!$A$7, Q827='Adicional - Op 2'!$A$8,Q827='Adicional - Op 2'!$A$9,Q827='Adicional - Op 2'!$A$10,Q827='Adicional - Op 2'!$A$11,Q827='Adicional - Op 2'!$A$12,Q827='Adicional - Op 2'!$A$13,Q827='Adicional - Op 2'!$A$14), "A", "")</f>
        <v/>
      </c>
      <c r="S827" s="282" t="str">
        <f>IF(OR(Q827='Adicional - Op 2'!$A$15,Q827='Adicional - Op 2'!$A$16,Q827='Adicional - Op 2'!$A$17,Q827='Adicional - Op 2'!$A$18,Q827='Adicional - Op 2'!$A$19,Q827='Adicional - Op 2'!$A$20,Q827='Adicional - Op 2'!$A$21,Q827='Adicional - Op 2'!$A$22,Q827='Adicional - Op 2'!$A$23,Q827='Adicional - Op 2'!$A$24,Q827='Adicional - Op 2'!$A$25,Q827='Adicional - Op 2'!$A$26,Q827='Adicional - Op 2'!$A$27,Q827='Adicional - Op 2'!$A$28,Q827='Adicional - Op 2'!$A$29,Q827='Adicional - Op 2'!$A$30),"B","")</f>
        <v/>
      </c>
      <c r="T827" s="282" t="str">
        <f>IF(OR(Q827='Adicional - Op 2'!$A$31,Q827='Adicional - Op 2'!$A$32,Q827='Adicional - Op 2'!$A$33,Q827='Adicional - Op 2'!$A$34),"C","")</f>
        <v/>
      </c>
      <c r="U827" s="282" t="str">
        <f>IF(OR(Q827='Adicional - Op 2'!$A$35,Q827='Adicional - Op 2'!$A$36,Q827='Adicional - Op 2'!$A$37),"D","")</f>
        <v/>
      </c>
      <c r="V827" s="282" t="str">
        <f>IF(OR(Q827='Adicional - Op 2'!$A$38,Q827='Adicional - Op 2'!$A$39,Q827='Adicional - Op 2'!$A$40,Q827='Adicional - Op 2'!$A$41,Q827='Adicional - Op 2'!$A$42,Q827='Adicional - Op 2'!$A$43),"E","")</f>
        <v/>
      </c>
      <c r="W827" s="282" t="str">
        <f>IF(OR(Q827='Adicional - Op 2'!$A$44,Q827='Adicional - Op 2'!$A$45),"F","")</f>
        <v>F</v>
      </c>
      <c r="X827" s="295" t="str">
        <f t="shared" si="255"/>
        <v>F</v>
      </c>
      <c r="Y827" s="296" t="str">
        <f>IF(P827=X827, "OK", MAL)</f>
        <v>OK</v>
      </c>
      <c r="Z827" s="73">
        <v>2660</v>
      </c>
      <c r="AA827" s="17">
        <v>2333</v>
      </c>
      <c r="AB827" s="17">
        <v>1533</v>
      </c>
      <c r="AC827" s="17">
        <v>715</v>
      </c>
      <c r="AD827" s="17">
        <v>497</v>
      </c>
      <c r="AE827" s="20">
        <v>1679</v>
      </c>
      <c r="AF827" s="70" t="str">
        <f t="shared" si="256"/>
        <v>7</v>
      </c>
      <c r="AG827" s="61" t="str">
        <f t="shared" si="257"/>
        <v>7</v>
      </c>
      <c r="AH827" s="61" t="str">
        <f t="shared" si="258"/>
        <v>7</v>
      </c>
      <c r="AI827" s="61" t="str">
        <f t="shared" si="259"/>
        <v>7</v>
      </c>
      <c r="AJ827" s="61" t="str">
        <f t="shared" si="260"/>
        <v>7</v>
      </c>
      <c r="AK827" s="62" t="str">
        <f t="shared" si="261"/>
        <v>7</v>
      </c>
      <c r="AL827" s="77">
        <f t="shared" si="262"/>
        <v>1.4780553712817137</v>
      </c>
      <c r="AM827" s="78">
        <f t="shared" si="263"/>
        <v>4.0724544133400604</v>
      </c>
      <c r="AN827" s="78">
        <f t="shared" si="264"/>
        <v>7.4897508308491219</v>
      </c>
      <c r="AO827" s="78">
        <f t="shared" si="265"/>
        <v>3.703870406389989</v>
      </c>
      <c r="AP827" s="79">
        <f t="shared" si="266"/>
        <v>-11.461824296020739</v>
      </c>
      <c r="AQ827" s="1" t="str">
        <f t="shared" si="267"/>
        <v>Noreste7</v>
      </c>
      <c r="AR827" s="1" t="str">
        <f t="shared" si="268"/>
        <v>Formosa7</v>
      </c>
      <c r="AS827" s="1" t="str">
        <f t="shared" si="269"/>
        <v>Pequeñas</v>
      </c>
      <c r="AT827" s="1" t="str">
        <f t="shared" si="270"/>
        <v>Resto Extra Pampeana</v>
      </c>
      <c r="AU827" s="1" t="str">
        <f t="shared" si="271"/>
        <v>Pequeñas</v>
      </c>
    </row>
    <row r="828" spans="1:47" x14ac:dyDescent="0.25">
      <c r="A828" s="60" t="s">
        <v>659</v>
      </c>
      <c r="B828" s="9" t="s">
        <v>640</v>
      </c>
      <c r="C828" s="9" t="s">
        <v>639</v>
      </c>
      <c r="D828" s="3" t="str">
        <f>VLOOKUP(C828,Regiones!B$4:C$27,2)</f>
        <v>Comahue</v>
      </c>
      <c r="E828" s="10"/>
      <c r="F828" s="10"/>
      <c r="G828" s="10" t="s">
        <v>20</v>
      </c>
      <c r="H828" s="10"/>
      <c r="I828" s="10"/>
      <c r="J828" s="10"/>
      <c r="K828" s="10"/>
      <c r="L828" s="54" t="s">
        <v>943</v>
      </c>
      <c r="M828" s="289">
        <v>2</v>
      </c>
      <c r="N828" s="281" t="str">
        <f t="shared" si="252"/>
        <v>N2</v>
      </c>
      <c r="O828" s="282" t="str">
        <f>VLOOKUP(N828,'Adicional - Op 1'!$A$3:$B$79,2)</f>
        <v>F</v>
      </c>
      <c r="P828" s="293" t="str">
        <f t="shared" si="253"/>
        <v>F</v>
      </c>
      <c r="Q828" s="294" t="str">
        <f t="shared" si="254"/>
        <v>N2</v>
      </c>
      <c r="R828" s="282" t="str">
        <f>IF(OR(Q828='Adicional - Op 2'!$A$6,Q828='Adicional - Op 2'!$A$7, Q828='Adicional - Op 2'!$A$8,Q828='Adicional - Op 2'!$A$9,Q828='Adicional - Op 2'!$A$10,Q828='Adicional - Op 2'!$A$11,Q828='Adicional - Op 2'!$A$12,Q828='Adicional - Op 2'!$A$13,Q828='Adicional - Op 2'!$A$14), "A", "")</f>
        <v/>
      </c>
      <c r="S828" s="282" t="str">
        <f>IF(OR(Q828='Adicional - Op 2'!$A$15,Q828='Adicional - Op 2'!$A$16,Q828='Adicional - Op 2'!$A$17,Q828='Adicional - Op 2'!$A$18,Q828='Adicional - Op 2'!$A$19,Q828='Adicional - Op 2'!$A$20,Q828='Adicional - Op 2'!$A$21,Q828='Adicional - Op 2'!$A$22,Q828='Adicional - Op 2'!$A$23,Q828='Adicional - Op 2'!$A$24,Q828='Adicional - Op 2'!$A$25,Q828='Adicional - Op 2'!$A$26,Q828='Adicional - Op 2'!$A$27,Q828='Adicional - Op 2'!$A$28,Q828='Adicional - Op 2'!$A$29,Q828='Adicional - Op 2'!$A$30),"B","")</f>
        <v/>
      </c>
      <c r="T828" s="282" t="str">
        <f>IF(OR(Q828='Adicional - Op 2'!$A$31,Q828='Adicional - Op 2'!$A$32,Q828='Adicional - Op 2'!$A$33,Q828='Adicional - Op 2'!$A$34),"C","")</f>
        <v/>
      </c>
      <c r="U828" s="282" t="str">
        <f>IF(OR(Q828='Adicional - Op 2'!$A$35,Q828='Adicional - Op 2'!$A$36,Q828='Adicional - Op 2'!$A$37),"D","")</f>
        <v/>
      </c>
      <c r="V828" s="282" t="str">
        <f>IF(OR(Q828='Adicional - Op 2'!$A$38,Q828='Adicional - Op 2'!$A$39,Q828='Adicional - Op 2'!$A$40,Q828='Adicional - Op 2'!$A$41,Q828='Adicional - Op 2'!$A$42,Q828='Adicional - Op 2'!$A$43),"E","")</f>
        <v/>
      </c>
      <c r="W828" s="282" t="str">
        <f>IF(OR(Q828='Adicional - Op 2'!$A$44,Q828='Adicional - Op 2'!$A$45),"F","")</f>
        <v>F</v>
      </c>
      <c r="X828" s="295" t="str">
        <f t="shared" si="255"/>
        <v>F</v>
      </c>
      <c r="Y828" s="296" t="str">
        <f>IF(P828=X828, "OK", MAL)</f>
        <v>OK</v>
      </c>
      <c r="Z828" s="74">
        <v>2660</v>
      </c>
      <c r="AA828" s="12">
        <v>1982</v>
      </c>
      <c r="AB828" s="12">
        <v>1715</v>
      </c>
      <c r="AC828" s="12">
        <v>1561</v>
      </c>
      <c r="AD828" s="9">
        <v>657</v>
      </c>
      <c r="AE828" s="13">
        <v>568</v>
      </c>
      <c r="AF828" s="70" t="str">
        <f t="shared" si="256"/>
        <v>7</v>
      </c>
      <c r="AG828" s="61" t="str">
        <f t="shared" si="257"/>
        <v>7</v>
      </c>
      <c r="AH828" s="61" t="str">
        <f t="shared" si="258"/>
        <v>7</v>
      </c>
      <c r="AI828" s="61" t="str">
        <f t="shared" si="259"/>
        <v>7</v>
      </c>
      <c r="AJ828" s="61" t="str">
        <f t="shared" si="260"/>
        <v>7</v>
      </c>
      <c r="AK828" s="62" t="str">
        <f t="shared" si="261"/>
        <v>7</v>
      </c>
      <c r="AL828" s="77">
        <f t="shared" si="262"/>
        <v>3.3458019439552102</v>
      </c>
      <c r="AM828" s="78">
        <f t="shared" si="263"/>
        <v>1.3849144303802565</v>
      </c>
      <c r="AN828" s="78">
        <f t="shared" si="264"/>
        <v>0.89495101963971913</v>
      </c>
      <c r="AO828" s="78">
        <f t="shared" si="265"/>
        <v>9.0394753885408257</v>
      </c>
      <c r="AP828" s="79">
        <f t="shared" si="266"/>
        <v>1.4662718257787839</v>
      </c>
      <c r="AQ828" s="1" t="str">
        <f t="shared" si="267"/>
        <v>Comahue7</v>
      </c>
      <c r="AR828" s="1" t="str">
        <f t="shared" si="268"/>
        <v>Neuquén7</v>
      </c>
      <c r="AS828" s="1" t="str">
        <f t="shared" si="269"/>
        <v>Pequeñas</v>
      </c>
      <c r="AT828" s="1" t="str">
        <f t="shared" si="270"/>
        <v>Comahue</v>
      </c>
      <c r="AU828" s="1" t="str">
        <f t="shared" si="271"/>
        <v>Pequeñas</v>
      </c>
    </row>
    <row r="829" spans="1:47" x14ac:dyDescent="0.25">
      <c r="A829" s="21" t="s">
        <v>374</v>
      </c>
      <c r="B829" s="18" t="s">
        <v>279</v>
      </c>
      <c r="C829" s="18" t="s">
        <v>276</v>
      </c>
      <c r="D829" s="3" t="str">
        <f>VLOOKUP(C829,Regiones!B$4:C$27,2)</f>
        <v>Centro</v>
      </c>
      <c r="E829" s="19"/>
      <c r="F829" s="19"/>
      <c r="G829" s="19"/>
      <c r="H829" s="19" t="s">
        <v>4</v>
      </c>
      <c r="I829" s="19" t="s">
        <v>203</v>
      </c>
      <c r="J829" s="19" t="s">
        <v>6</v>
      </c>
      <c r="K829" s="19"/>
      <c r="L829" s="52" t="s">
        <v>6</v>
      </c>
      <c r="M829" s="289">
        <v>10</v>
      </c>
      <c r="N829" s="281" t="str">
        <f t="shared" si="252"/>
        <v>F10</v>
      </c>
      <c r="O829" s="282" t="str">
        <f>VLOOKUP(N829,'Adicional - Op 1'!$A$3:$B$79,2)</f>
        <v>F</v>
      </c>
      <c r="P829" s="293" t="str">
        <f t="shared" si="253"/>
        <v>F</v>
      </c>
      <c r="Q829" s="294" t="str">
        <f t="shared" si="254"/>
        <v>F10</v>
      </c>
      <c r="R829" s="282" t="str">
        <f>IF(OR(Q829='Adicional - Op 2'!$A$6,Q829='Adicional - Op 2'!$A$7, Q829='Adicional - Op 2'!$A$8,Q829='Adicional - Op 2'!$A$9,Q829='Adicional - Op 2'!$A$10,Q829='Adicional - Op 2'!$A$11,Q829='Adicional - Op 2'!$A$12,Q829='Adicional - Op 2'!$A$13,Q829='Adicional - Op 2'!$A$14), "A", "")</f>
        <v/>
      </c>
      <c r="S829" s="282" t="str">
        <f>IF(OR(Q829='Adicional - Op 2'!$A$15,Q829='Adicional - Op 2'!$A$16,Q829='Adicional - Op 2'!$A$17,Q829='Adicional - Op 2'!$A$18,Q829='Adicional - Op 2'!$A$19,Q829='Adicional - Op 2'!$A$20,Q829='Adicional - Op 2'!$A$21,Q829='Adicional - Op 2'!$A$22,Q829='Adicional - Op 2'!$A$23,Q829='Adicional - Op 2'!$A$24,Q829='Adicional - Op 2'!$A$25,Q829='Adicional - Op 2'!$A$26,Q829='Adicional - Op 2'!$A$27,Q829='Adicional - Op 2'!$A$28,Q829='Adicional - Op 2'!$A$29,Q829='Adicional - Op 2'!$A$30),"B","")</f>
        <v/>
      </c>
      <c r="T829" s="282" t="str">
        <f>IF(OR(Q829='Adicional - Op 2'!$A$31,Q829='Adicional - Op 2'!$A$32,Q829='Adicional - Op 2'!$A$33,Q829='Adicional - Op 2'!$A$34),"C","")</f>
        <v/>
      </c>
      <c r="U829" s="282" t="str">
        <f>IF(OR(Q829='Adicional - Op 2'!$A$35,Q829='Adicional - Op 2'!$A$36,Q829='Adicional - Op 2'!$A$37),"D","")</f>
        <v/>
      </c>
      <c r="V829" s="282" t="str">
        <f>IF(OR(Q829='Adicional - Op 2'!$A$38,Q829='Adicional - Op 2'!$A$39,Q829='Adicional - Op 2'!$A$40,Q829='Adicional - Op 2'!$A$41,Q829='Adicional - Op 2'!$A$42,Q829='Adicional - Op 2'!$A$43),"E","")</f>
        <v/>
      </c>
      <c r="W829" s="282" t="str">
        <f>IF(OR(Q829='Adicional - Op 2'!$A$44,Q829='Adicional - Op 2'!$A$45),"F","")</f>
        <v>F</v>
      </c>
      <c r="X829" s="295" t="str">
        <f t="shared" si="255"/>
        <v>F</v>
      </c>
      <c r="Y829" s="296" t="str">
        <f>IF(P829=X829, "OK", MAL)</f>
        <v>OK</v>
      </c>
      <c r="Z829" s="73">
        <v>2655</v>
      </c>
      <c r="AA829" s="17">
        <v>2383</v>
      </c>
      <c r="AB829" s="17">
        <v>2015</v>
      </c>
      <c r="AC829" s="17">
        <v>1731</v>
      </c>
      <c r="AD829" s="17">
        <v>1421</v>
      </c>
      <c r="AE829" s="20">
        <v>1159</v>
      </c>
      <c r="AF829" s="70" t="str">
        <f t="shared" si="256"/>
        <v>7</v>
      </c>
      <c r="AG829" s="61" t="str">
        <f t="shared" si="257"/>
        <v>7</v>
      </c>
      <c r="AH829" s="61" t="str">
        <f t="shared" si="258"/>
        <v>7</v>
      </c>
      <c r="AI829" s="61" t="str">
        <f t="shared" si="259"/>
        <v>7</v>
      </c>
      <c r="AJ829" s="61" t="str">
        <f t="shared" si="260"/>
        <v>7</v>
      </c>
      <c r="AK829" s="62" t="str">
        <f t="shared" si="261"/>
        <v>7</v>
      </c>
      <c r="AL829" s="77">
        <f t="shared" si="262"/>
        <v>1.2163363235497004</v>
      </c>
      <c r="AM829" s="78">
        <f t="shared" si="263"/>
        <v>1.6072761493831629</v>
      </c>
      <c r="AN829" s="78">
        <f t="shared" si="264"/>
        <v>1.4490337645235469</v>
      </c>
      <c r="AO829" s="78">
        <f t="shared" si="265"/>
        <v>1.9929842136394502</v>
      </c>
      <c r="AP829" s="79">
        <f t="shared" si="266"/>
        <v>2.058942544564335</v>
      </c>
      <c r="AQ829" s="1" t="str">
        <f t="shared" si="267"/>
        <v>Centro7</v>
      </c>
      <c r="AR829" s="1" t="str">
        <f t="shared" si="268"/>
        <v>Córdoba7</v>
      </c>
      <c r="AS829" s="1" t="str">
        <f t="shared" si="269"/>
        <v>Pequeñas</v>
      </c>
      <c r="AT829" s="1" t="str">
        <f t="shared" si="270"/>
        <v>Resto Extra Pampeana</v>
      </c>
      <c r="AU829" s="1" t="str">
        <f t="shared" si="271"/>
        <v>Pequeñas</v>
      </c>
    </row>
    <row r="830" spans="1:47" x14ac:dyDescent="0.25">
      <c r="A830" s="60" t="s">
        <v>859</v>
      </c>
      <c r="B830" s="9" t="s">
        <v>795</v>
      </c>
      <c r="C830" s="9" t="s">
        <v>767</v>
      </c>
      <c r="D830" s="3" t="str">
        <f>VLOOKUP(C830,Regiones!B$4:C$27,2)</f>
        <v>Pampeana</v>
      </c>
      <c r="E830" s="10"/>
      <c r="F830" s="10"/>
      <c r="G830" s="10"/>
      <c r="H830" s="10" t="s">
        <v>4</v>
      </c>
      <c r="I830" s="10" t="s">
        <v>203</v>
      </c>
      <c r="J830" s="10" t="s">
        <v>6</v>
      </c>
      <c r="K830" s="10"/>
      <c r="L830" s="11" t="s">
        <v>6</v>
      </c>
      <c r="M830" s="289">
        <v>10</v>
      </c>
      <c r="N830" s="281" t="str">
        <f t="shared" si="252"/>
        <v>F10</v>
      </c>
      <c r="O830" s="282" t="str">
        <f>VLOOKUP(N830,'Adicional - Op 1'!$A$3:$B$79,2)</f>
        <v>F</v>
      </c>
      <c r="P830" s="293" t="str">
        <f t="shared" si="253"/>
        <v>F</v>
      </c>
      <c r="Q830" s="294" t="str">
        <f t="shared" si="254"/>
        <v>F10</v>
      </c>
      <c r="R830" s="282" t="str">
        <f>IF(OR(Q830='Adicional - Op 2'!$A$6,Q830='Adicional - Op 2'!$A$7, Q830='Adicional - Op 2'!$A$8,Q830='Adicional - Op 2'!$A$9,Q830='Adicional - Op 2'!$A$10,Q830='Adicional - Op 2'!$A$11,Q830='Adicional - Op 2'!$A$12,Q830='Adicional - Op 2'!$A$13,Q830='Adicional - Op 2'!$A$14), "A", "")</f>
        <v/>
      </c>
      <c r="S830" s="282" t="str">
        <f>IF(OR(Q830='Adicional - Op 2'!$A$15,Q830='Adicional - Op 2'!$A$16,Q830='Adicional - Op 2'!$A$17,Q830='Adicional - Op 2'!$A$18,Q830='Adicional - Op 2'!$A$19,Q830='Adicional - Op 2'!$A$20,Q830='Adicional - Op 2'!$A$21,Q830='Adicional - Op 2'!$A$22,Q830='Adicional - Op 2'!$A$23,Q830='Adicional - Op 2'!$A$24,Q830='Adicional - Op 2'!$A$25,Q830='Adicional - Op 2'!$A$26,Q830='Adicional - Op 2'!$A$27,Q830='Adicional - Op 2'!$A$28,Q830='Adicional - Op 2'!$A$29,Q830='Adicional - Op 2'!$A$30),"B","")</f>
        <v/>
      </c>
      <c r="T830" s="282" t="str">
        <f>IF(OR(Q830='Adicional - Op 2'!$A$31,Q830='Adicional - Op 2'!$A$32,Q830='Adicional - Op 2'!$A$33,Q830='Adicional - Op 2'!$A$34),"C","")</f>
        <v/>
      </c>
      <c r="U830" s="282" t="str">
        <f>IF(OR(Q830='Adicional - Op 2'!$A$35,Q830='Adicional - Op 2'!$A$36,Q830='Adicional - Op 2'!$A$37),"D","")</f>
        <v/>
      </c>
      <c r="V830" s="282" t="str">
        <f>IF(OR(Q830='Adicional - Op 2'!$A$38,Q830='Adicional - Op 2'!$A$39,Q830='Adicional - Op 2'!$A$40,Q830='Adicional - Op 2'!$A$41,Q830='Adicional - Op 2'!$A$42,Q830='Adicional - Op 2'!$A$43),"E","")</f>
        <v/>
      </c>
      <c r="W830" s="282" t="str">
        <f>IF(OR(Q830='Adicional - Op 2'!$A$44,Q830='Adicional - Op 2'!$A$45),"F","")</f>
        <v>F</v>
      </c>
      <c r="X830" s="295" t="str">
        <f t="shared" si="255"/>
        <v>F</v>
      </c>
      <c r="Y830" s="296" t="str">
        <f>IF(P830=X830, "OK", MAL)</f>
        <v>OK</v>
      </c>
      <c r="Z830" s="74">
        <v>2655</v>
      </c>
      <c r="AA830" s="12">
        <v>2609</v>
      </c>
      <c r="AB830" s="12">
        <v>2534</v>
      </c>
      <c r="AC830" s="12">
        <v>2217</v>
      </c>
      <c r="AD830" s="12">
        <v>1856</v>
      </c>
      <c r="AE830" s="13">
        <v>1493</v>
      </c>
      <c r="AF830" s="70" t="str">
        <f t="shared" si="256"/>
        <v>7</v>
      </c>
      <c r="AG830" s="61" t="str">
        <f t="shared" si="257"/>
        <v>7</v>
      </c>
      <c r="AH830" s="61" t="str">
        <f t="shared" si="258"/>
        <v>7</v>
      </c>
      <c r="AI830" s="61" t="str">
        <f t="shared" si="259"/>
        <v>7</v>
      </c>
      <c r="AJ830" s="61" t="str">
        <f t="shared" si="260"/>
        <v>7</v>
      </c>
      <c r="AK830" s="62" t="str">
        <f t="shared" si="261"/>
        <v>7</v>
      </c>
      <c r="AL830" s="77">
        <f t="shared" si="262"/>
        <v>0.19569064909585149</v>
      </c>
      <c r="AM830" s="78">
        <f t="shared" si="263"/>
        <v>0.27764636297238304</v>
      </c>
      <c r="AN830" s="78">
        <f t="shared" si="264"/>
        <v>1.2736118373255589</v>
      </c>
      <c r="AO830" s="78">
        <f t="shared" si="265"/>
        <v>1.7932011576109783</v>
      </c>
      <c r="AP830" s="79">
        <f t="shared" si="266"/>
        <v>2.2002166439199802</v>
      </c>
      <c r="AQ830" s="1" t="str">
        <f t="shared" si="267"/>
        <v>Pampeana7</v>
      </c>
      <c r="AR830" s="1" t="str">
        <f t="shared" si="268"/>
        <v>Santa Fe7</v>
      </c>
      <c r="AS830" s="1" t="str">
        <f t="shared" si="269"/>
        <v>Pequeñas</v>
      </c>
      <c r="AT830" s="1" t="str">
        <f t="shared" si="270"/>
        <v>Pampeana</v>
      </c>
      <c r="AU830" s="1" t="str">
        <f t="shared" si="271"/>
        <v>Pequeñas</v>
      </c>
    </row>
    <row r="831" spans="1:47" x14ac:dyDescent="0.25">
      <c r="A831" s="21" t="s">
        <v>365</v>
      </c>
      <c r="B831" s="18" t="s">
        <v>279</v>
      </c>
      <c r="C831" s="18" t="s">
        <v>276</v>
      </c>
      <c r="D831" s="3" t="str">
        <f>VLOOKUP(C831,Regiones!B$4:C$27,2)</f>
        <v>Centro</v>
      </c>
      <c r="E831" s="19"/>
      <c r="F831" s="19"/>
      <c r="G831" s="19"/>
      <c r="H831" s="19" t="s">
        <v>4</v>
      </c>
      <c r="I831" s="19" t="s">
        <v>203</v>
      </c>
      <c r="J831" s="19" t="s">
        <v>6</v>
      </c>
      <c r="K831" s="19"/>
      <c r="L831" s="52" t="s">
        <v>6</v>
      </c>
      <c r="M831" s="289">
        <v>10</v>
      </c>
      <c r="N831" s="281" t="str">
        <f t="shared" si="252"/>
        <v>F10</v>
      </c>
      <c r="O831" s="282" t="str">
        <f>VLOOKUP(N831,'Adicional - Op 1'!$A$3:$B$79,2)</f>
        <v>F</v>
      </c>
      <c r="P831" s="293" t="str">
        <f t="shared" si="253"/>
        <v>F</v>
      </c>
      <c r="Q831" s="294" t="str">
        <f t="shared" si="254"/>
        <v>F10</v>
      </c>
      <c r="R831" s="282" t="str">
        <f>IF(OR(Q831='Adicional - Op 2'!$A$6,Q831='Adicional - Op 2'!$A$7, Q831='Adicional - Op 2'!$A$8,Q831='Adicional - Op 2'!$A$9,Q831='Adicional - Op 2'!$A$10,Q831='Adicional - Op 2'!$A$11,Q831='Adicional - Op 2'!$A$12,Q831='Adicional - Op 2'!$A$13,Q831='Adicional - Op 2'!$A$14), "A", "")</f>
        <v/>
      </c>
      <c r="S831" s="282" t="str">
        <f>IF(OR(Q831='Adicional - Op 2'!$A$15,Q831='Adicional - Op 2'!$A$16,Q831='Adicional - Op 2'!$A$17,Q831='Adicional - Op 2'!$A$18,Q831='Adicional - Op 2'!$A$19,Q831='Adicional - Op 2'!$A$20,Q831='Adicional - Op 2'!$A$21,Q831='Adicional - Op 2'!$A$22,Q831='Adicional - Op 2'!$A$23,Q831='Adicional - Op 2'!$A$24,Q831='Adicional - Op 2'!$A$25,Q831='Adicional - Op 2'!$A$26,Q831='Adicional - Op 2'!$A$27,Q831='Adicional - Op 2'!$A$28,Q831='Adicional - Op 2'!$A$29,Q831='Adicional - Op 2'!$A$30),"B","")</f>
        <v/>
      </c>
      <c r="T831" s="282" t="str">
        <f>IF(OR(Q831='Adicional - Op 2'!$A$31,Q831='Adicional - Op 2'!$A$32,Q831='Adicional - Op 2'!$A$33,Q831='Adicional - Op 2'!$A$34),"C","")</f>
        <v/>
      </c>
      <c r="U831" s="282" t="str">
        <f>IF(OR(Q831='Adicional - Op 2'!$A$35,Q831='Adicional - Op 2'!$A$36,Q831='Adicional - Op 2'!$A$37),"D","")</f>
        <v/>
      </c>
      <c r="V831" s="282" t="str">
        <f>IF(OR(Q831='Adicional - Op 2'!$A$38,Q831='Adicional - Op 2'!$A$39,Q831='Adicional - Op 2'!$A$40,Q831='Adicional - Op 2'!$A$41,Q831='Adicional - Op 2'!$A$42,Q831='Adicional - Op 2'!$A$43),"E","")</f>
        <v/>
      </c>
      <c r="W831" s="282" t="str">
        <f>IF(OR(Q831='Adicional - Op 2'!$A$44,Q831='Adicional - Op 2'!$A$45),"F","")</f>
        <v>F</v>
      </c>
      <c r="X831" s="295" t="str">
        <f t="shared" si="255"/>
        <v>F</v>
      </c>
      <c r="Y831" s="296" t="str">
        <f>IF(P831=X831, "OK", MAL)</f>
        <v>OK</v>
      </c>
      <c r="Z831" s="73">
        <v>2654</v>
      </c>
      <c r="AA831" s="17">
        <v>2727</v>
      </c>
      <c r="AB831" s="17">
        <v>2320</v>
      </c>
      <c r="AC831" s="17">
        <v>2007</v>
      </c>
      <c r="AD831" s="17">
        <v>1617</v>
      </c>
      <c r="AE831" s="20">
        <v>493</v>
      </c>
      <c r="AF831" s="70" t="str">
        <f t="shared" si="256"/>
        <v>7</v>
      </c>
      <c r="AG831" s="61" t="str">
        <f t="shared" si="257"/>
        <v>7</v>
      </c>
      <c r="AH831" s="61" t="str">
        <f t="shared" si="258"/>
        <v>7</v>
      </c>
      <c r="AI831" s="61" t="str">
        <f t="shared" si="259"/>
        <v>7</v>
      </c>
      <c r="AJ831" s="61" t="str">
        <f t="shared" si="260"/>
        <v>7</v>
      </c>
      <c r="AK831" s="62" t="str">
        <f t="shared" si="261"/>
        <v>7</v>
      </c>
      <c r="AL831" s="77">
        <f t="shared" si="262"/>
        <v>-0.30305404427456012</v>
      </c>
      <c r="AM831" s="78">
        <f t="shared" si="263"/>
        <v>1.5483177275826443</v>
      </c>
      <c r="AN831" s="78">
        <f t="shared" si="264"/>
        <v>1.3818671271952976</v>
      </c>
      <c r="AO831" s="78">
        <f t="shared" si="265"/>
        <v>2.1841967219358485</v>
      </c>
      <c r="AP831" s="79">
        <f t="shared" si="266"/>
        <v>12.612424838375416</v>
      </c>
      <c r="AQ831" s="1" t="str">
        <f t="shared" si="267"/>
        <v>Centro7</v>
      </c>
      <c r="AR831" s="1" t="str">
        <f t="shared" si="268"/>
        <v>Córdoba7</v>
      </c>
      <c r="AS831" s="1" t="str">
        <f t="shared" si="269"/>
        <v>Pequeñas</v>
      </c>
      <c r="AT831" s="1" t="str">
        <f t="shared" si="270"/>
        <v>Resto Extra Pampeana</v>
      </c>
      <c r="AU831" s="1" t="str">
        <f t="shared" si="271"/>
        <v>Pequeñas</v>
      </c>
    </row>
    <row r="832" spans="1:47" x14ac:dyDescent="0.25">
      <c r="A832" s="5" t="s">
        <v>178</v>
      </c>
      <c r="B832" s="6" t="s">
        <v>73</v>
      </c>
      <c r="C832" s="6" t="s">
        <v>36</v>
      </c>
      <c r="D832" s="3" t="str">
        <f>VLOOKUP(C832,Regiones!B$4:C$27,2)</f>
        <v>Pampeana</v>
      </c>
      <c r="E832" s="16"/>
      <c r="F832" s="16"/>
      <c r="G832" s="16"/>
      <c r="H832" s="16" t="s">
        <v>20</v>
      </c>
      <c r="I832" s="16" t="s">
        <v>203</v>
      </c>
      <c r="J832" s="16" t="s">
        <v>4</v>
      </c>
      <c r="K832" s="16"/>
      <c r="L832" s="4" t="s">
        <v>6</v>
      </c>
      <c r="M832" s="289">
        <v>10</v>
      </c>
      <c r="N832" s="281" t="str">
        <f t="shared" si="252"/>
        <v>F10</v>
      </c>
      <c r="O832" s="282" t="str">
        <f>VLOOKUP(N832,'Adicional - Op 1'!$A$3:$B$79,2)</f>
        <v>F</v>
      </c>
      <c r="P832" s="293" t="str">
        <f t="shared" si="253"/>
        <v>F</v>
      </c>
      <c r="Q832" s="294" t="str">
        <f t="shared" si="254"/>
        <v>F10</v>
      </c>
      <c r="R832" s="282" t="str">
        <f>IF(OR(Q832='Adicional - Op 2'!$A$6,Q832='Adicional - Op 2'!$A$7, Q832='Adicional - Op 2'!$A$8,Q832='Adicional - Op 2'!$A$9,Q832='Adicional - Op 2'!$A$10,Q832='Adicional - Op 2'!$A$11,Q832='Adicional - Op 2'!$A$12,Q832='Adicional - Op 2'!$A$13,Q832='Adicional - Op 2'!$A$14), "A", "")</f>
        <v/>
      </c>
      <c r="S832" s="282" t="str">
        <f>IF(OR(Q832='Adicional - Op 2'!$A$15,Q832='Adicional - Op 2'!$A$16,Q832='Adicional - Op 2'!$A$17,Q832='Adicional - Op 2'!$A$18,Q832='Adicional - Op 2'!$A$19,Q832='Adicional - Op 2'!$A$20,Q832='Adicional - Op 2'!$A$21,Q832='Adicional - Op 2'!$A$22,Q832='Adicional - Op 2'!$A$23,Q832='Adicional - Op 2'!$A$24,Q832='Adicional - Op 2'!$A$25,Q832='Adicional - Op 2'!$A$26,Q832='Adicional - Op 2'!$A$27,Q832='Adicional - Op 2'!$A$28,Q832='Adicional - Op 2'!$A$29,Q832='Adicional - Op 2'!$A$30),"B","")</f>
        <v/>
      </c>
      <c r="T832" s="282" t="str">
        <f>IF(OR(Q832='Adicional - Op 2'!$A$31,Q832='Adicional - Op 2'!$A$32,Q832='Adicional - Op 2'!$A$33,Q832='Adicional - Op 2'!$A$34),"C","")</f>
        <v/>
      </c>
      <c r="U832" s="282" t="str">
        <f>IF(OR(Q832='Adicional - Op 2'!$A$35,Q832='Adicional - Op 2'!$A$36,Q832='Adicional - Op 2'!$A$37),"D","")</f>
        <v/>
      </c>
      <c r="V832" s="282" t="str">
        <f>IF(OR(Q832='Adicional - Op 2'!$A$38,Q832='Adicional - Op 2'!$A$39,Q832='Adicional - Op 2'!$A$40,Q832='Adicional - Op 2'!$A$41,Q832='Adicional - Op 2'!$A$42,Q832='Adicional - Op 2'!$A$43),"E","")</f>
        <v/>
      </c>
      <c r="W832" s="282" t="str">
        <f>IF(OR(Q832='Adicional - Op 2'!$A$44,Q832='Adicional - Op 2'!$A$45),"F","")</f>
        <v>F</v>
      </c>
      <c r="X832" s="295" t="str">
        <f t="shared" si="255"/>
        <v>F</v>
      </c>
      <c r="Y832" s="296" t="str">
        <f>IF(P832=X832, "OK", MAL)</f>
        <v>OK</v>
      </c>
      <c r="Z832" s="73">
        <v>2643</v>
      </c>
      <c r="AA832" s="17">
        <v>2524</v>
      </c>
      <c r="AB832" s="17">
        <v>2922</v>
      </c>
      <c r="AC832" s="17">
        <v>2514</v>
      </c>
      <c r="AD832" s="17">
        <v>2539</v>
      </c>
      <c r="AE832" s="20">
        <v>2064</v>
      </c>
      <c r="AF832" s="70" t="str">
        <f t="shared" si="256"/>
        <v>7</v>
      </c>
      <c r="AG832" s="61" t="str">
        <f t="shared" si="257"/>
        <v>7</v>
      </c>
      <c r="AH832" s="61" t="str">
        <f t="shared" si="258"/>
        <v>7</v>
      </c>
      <c r="AI832" s="61" t="str">
        <f t="shared" si="259"/>
        <v>7</v>
      </c>
      <c r="AJ832" s="61" t="str">
        <f t="shared" si="260"/>
        <v>7</v>
      </c>
      <c r="AK832" s="62" t="str">
        <f t="shared" si="261"/>
        <v>7</v>
      </c>
      <c r="AL832" s="77">
        <f t="shared" si="262"/>
        <v>0.51665098978364687</v>
      </c>
      <c r="AM832" s="78">
        <f t="shared" si="263"/>
        <v>-1.3822155692890865</v>
      </c>
      <c r="AN832" s="78">
        <f t="shared" si="264"/>
        <v>1.4343677918103497</v>
      </c>
      <c r="AO832" s="78">
        <f t="shared" si="265"/>
        <v>-9.8902984271039884E-2</v>
      </c>
      <c r="AP832" s="79">
        <f t="shared" si="266"/>
        <v>2.0928436871538376</v>
      </c>
      <c r="AQ832" s="1" t="str">
        <f t="shared" si="267"/>
        <v>Pampeana7</v>
      </c>
      <c r="AR832" s="1" t="str">
        <f t="shared" si="268"/>
        <v>Buenos Aires7</v>
      </c>
      <c r="AS832" s="1" t="str">
        <f t="shared" si="269"/>
        <v>Pequeñas</v>
      </c>
      <c r="AT832" s="1" t="str">
        <f t="shared" si="270"/>
        <v>Pampeana</v>
      </c>
      <c r="AU832" s="1" t="str">
        <f t="shared" si="271"/>
        <v>Pequeñas</v>
      </c>
    </row>
    <row r="833" spans="1:47" x14ac:dyDescent="0.25">
      <c r="A833" s="60" t="s">
        <v>860</v>
      </c>
      <c r="B833" s="9" t="s">
        <v>219</v>
      </c>
      <c r="C833" s="9" t="s">
        <v>767</v>
      </c>
      <c r="D833" s="3" t="str">
        <f>VLOOKUP(C833,Regiones!B$4:C$27,2)</f>
        <v>Pampeana</v>
      </c>
      <c r="E833" s="10"/>
      <c r="F833" s="10"/>
      <c r="G833" s="10"/>
      <c r="H833" s="10" t="s">
        <v>4</v>
      </c>
      <c r="I833" s="10" t="s">
        <v>203</v>
      </c>
      <c r="J833" s="10" t="s">
        <v>6</v>
      </c>
      <c r="K833" s="10"/>
      <c r="L833" s="11" t="s">
        <v>6</v>
      </c>
      <c r="M833" s="289">
        <v>10</v>
      </c>
      <c r="N833" s="281" t="str">
        <f t="shared" si="252"/>
        <v>F10</v>
      </c>
      <c r="O833" s="282" t="str">
        <f>VLOOKUP(N833,'Adicional - Op 1'!$A$3:$B$79,2)</f>
        <v>F</v>
      </c>
      <c r="P833" s="293" t="str">
        <f t="shared" si="253"/>
        <v>F</v>
      </c>
      <c r="Q833" s="294" t="str">
        <f t="shared" si="254"/>
        <v>F10</v>
      </c>
      <c r="R833" s="282" t="str">
        <f>IF(OR(Q833='Adicional - Op 2'!$A$6,Q833='Adicional - Op 2'!$A$7, Q833='Adicional - Op 2'!$A$8,Q833='Adicional - Op 2'!$A$9,Q833='Adicional - Op 2'!$A$10,Q833='Adicional - Op 2'!$A$11,Q833='Adicional - Op 2'!$A$12,Q833='Adicional - Op 2'!$A$13,Q833='Adicional - Op 2'!$A$14), "A", "")</f>
        <v/>
      </c>
      <c r="S833" s="282" t="str">
        <f>IF(OR(Q833='Adicional - Op 2'!$A$15,Q833='Adicional - Op 2'!$A$16,Q833='Adicional - Op 2'!$A$17,Q833='Adicional - Op 2'!$A$18,Q833='Adicional - Op 2'!$A$19,Q833='Adicional - Op 2'!$A$20,Q833='Adicional - Op 2'!$A$21,Q833='Adicional - Op 2'!$A$22,Q833='Adicional - Op 2'!$A$23,Q833='Adicional - Op 2'!$A$24,Q833='Adicional - Op 2'!$A$25,Q833='Adicional - Op 2'!$A$26,Q833='Adicional - Op 2'!$A$27,Q833='Adicional - Op 2'!$A$28,Q833='Adicional - Op 2'!$A$29,Q833='Adicional - Op 2'!$A$30),"B","")</f>
        <v/>
      </c>
      <c r="T833" s="282" t="str">
        <f>IF(OR(Q833='Adicional - Op 2'!$A$31,Q833='Adicional - Op 2'!$A$32,Q833='Adicional - Op 2'!$A$33,Q833='Adicional - Op 2'!$A$34),"C","")</f>
        <v/>
      </c>
      <c r="U833" s="282" t="str">
        <f>IF(OR(Q833='Adicional - Op 2'!$A$35,Q833='Adicional - Op 2'!$A$36,Q833='Adicional - Op 2'!$A$37),"D","")</f>
        <v/>
      </c>
      <c r="V833" s="282" t="str">
        <f>IF(OR(Q833='Adicional - Op 2'!$A$38,Q833='Adicional - Op 2'!$A$39,Q833='Adicional - Op 2'!$A$40,Q833='Adicional - Op 2'!$A$41,Q833='Adicional - Op 2'!$A$42,Q833='Adicional - Op 2'!$A$43),"E","")</f>
        <v/>
      </c>
      <c r="W833" s="282" t="str">
        <f>IF(OR(Q833='Adicional - Op 2'!$A$44,Q833='Adicional - Op 2'!$A$45),"F","")</f>
        <v>F</v>
      </c>
      <c r="X833" s="295" t="str">
        <f t="shared" si="255"/>
        <v>F</v>
      </c>
      <c r="Y833" s="296" t="str">
        <f>IF(P833=X833, "OK", MAL)</f>
        <v>OK</v>
      </c>
      <c r="Z833" s="74">
        <v>2641</v>
      </c>
      <c r="AA833" s="12">
        <v>2512</v>
      </c>
      <c r="AB833" s="12">
        <v>2392</v>
      </c>
      <c r="AC833" s="12">
        <v>2030</v>
      </c>
      <c r="AD833" s="12">
        <v>1801</v>
      </c>
      <c r="AE833" s="13">
        <v>1548</v>
      </c>
      <c r="AF833" s="70" t="str">
        <f t="shared" si="256"/>
        <v>7</v>
      </c>
      <c r="AG833" s="61" t="str">
        <f t="shared" si="257"/>
        <v>7</v>
      </c>
      <c r="AH833" s="61" t="str">
        <f t="shared" si="258"/>
        <v>7</v>
      </c>
      <c r="AI833" s="61" t="str">
        <f t="shared" si="259"/>
        <v>7</v>
      </c>
      <c r="AJ833" s="61" t="str">
        <f t="shared" si="260"/>
        <v>7</v>
      </c>
      <c r="AK833" s="62" t="str">
        <f t="shared" si="261"/>
        <v>7</v>
      </c>
      <c r="AL833" s="77">
        <f t="shared" si="262"/>
        <v>0.5617327375348059</v>
      </c>
      <c r="AM833" s="78">
        <f t="shared" si="263"/>
        <v>0.46638279293157753</v>
      </c>
      <c r="AN833" s="78">
        <f t="shared" si="264"/>
        <v>1.5660569927680981</v>
      </c>
      <c r="AO833" s="78">
        <f t="shared" si="265"/>
        <v>1.2041292284956875</v>
      </c>
      <c r="AP833" s="79">
        <f t="shared" si="266"/>
        <v>1.5252986380905487</v>
      </c>
      <c r="AQ833" s="1" t="str">
        <f t="shared" si="267"/>
        <v>Pampeana7</v>
      </c>
      <c r="AR833" s="1" t="str">
        <f t="shared" si="268"/>
        <v>Santa Fe7</v>
      </c>
      <c r="AS833" s="1" t="str">
        <f t="shared" si="269"/>
        <v>Pequeñas</v>
      </c>
      <c r="AT833" s="1" t="str">
        <f t="shared" si="270"/>
        <v>Pampeana</v>
      </c>
      <c r="AU833" s="1" t="str">
        <f t="shared" si="271"/>
        <v>Pequeñas</v>
      </c>
    </row>
    <row r="834" spans="1:47" x14ac:dyDescent="0.25">
      <c r="A834" s="5" t="s">
        <v>1347</v>
      </c>
      <c r="B834" s="6" t="s">
        <v>716</v>
      </c>
      <c r="C834" s="6" t="s">
        <v>687</v>
      </c>
      <c r="D834" s="3" t="str">
        <f>VLOOKUP(C834,Regiones!B$4:C$27,2)</f>
        <v>Noroeste</v>
      </c>
      <c r="E834" s="16"/>
      <c r="F834" s="16"/>
      <c r="G834" s="16"/>
      <c r="H834" s="16" t="s">
        <v>20</v>
      </c>
      <c r="I834" s="16" t="s">
        <v>203</v>
      </c>
      <c r="J834" s="16" t="s">
        <v>4</v>
      </c>
      <c r="K834" s="16"/>
      <c r="L834" s="4" t="s">
        <v>21</v>
      </c>
      <c r="M834" s="289">
        <v>10</v>
      </c>
      <c r="N834" s="281" t="str">
        <f t="shared" ref="N834:N897" si="272">CONCATENATE(L834,M834)</f>
        <v>C10</v>
      </c>
      <c r="O834" s="282" t="str">
        <f>VLOOKUP(N834,'Adicional - Op 1'!$A$3:$B$79,2)</f>
        <v>C</v>
      </c>
      <c r="P834" s="293" t="str">
        <f t="shared" ref="P834:P897" si="273">IF(O834=0, "", O834)</f>
        <v>C</v>
      </c>
      <c r="Q834" s="294" t="str">
        <f t="shared" ref="Q834:Q897" si="274">CONCATENATE(L834,M834)</f>
        <v>C10</v>
      </c>
      <c r="R834" s="282" t="str">
        <f>IF(OR(Q834='Adicional - Op 2'!$A$6,Q834='Adicional - Op 2'!$A$7, Q834='Adicional - Op 2'!$A$8,Q834='Adicional - Op 2'!$A$9,Q834='Adicional - Op 2'!$A$10,Q834='Adicional - Op 2'!$A$11,Q834='Adicional - Op 2'!$A$12,Q834='Adicional - Op 2'!$A$13,Q834='Adicional - Op 2'!$A$14), "A", "")</f>
        <v/>
      </c>
      <c r="S834" s="282" t="str">
        <f>IF(OR(Q834='Adicional - Op 2'!$A$15,Q834='Adicional - Op 2'!$A$16,Q834='Adicional - Op 2'!$A$17,Q834='Adicional - Op 2'!$A$18,Q834='Adicional - Op 2'!$A$19,Q834='Adicional - Op 2'!$A$20,Q834='Adicional - Op 2'!$A$21,Q834='Adicional - Op 2'!$A$22,Q834='Adicional - Op 2'!$A$23,Q834='Adicional - Op 2'!$A$24,Q834='Adicional - Op 2'!$A$25,Q834='Adicional - Op 2'!$A$26,Q834='Adicional - Op 2'!$A$27,Q834='Adicional - Op 2'!$A$28,Q834='Adicional - Op 2'!$A$29,Q834='Adicional - Op 2'!$A$30),"B","")</f>
        <v/>
      </c>
      <c r="T834" s="282" t="str">
        <f>IF(OR(Q834='Adicional - Op 2'!$A$31,Q834='Adicional - Op 2'!$A$32,Q834='Adicional - Op 2'!$A$33,Q834='Adicional - Op 2'!$A$34),"C","")</f>
        <v>C</v>
      </c>
      <c r="U834" s="282" t="str">
        <f>IF(OR(Q834='Adicional - Op 2'!$A$35,Q834='Adicional - Op 2'!$A$36,Q834='Adicional - Op 2'!$A$37),"D","")</f>
        <v/>
      </c>
      <c r="V834" s="282" t="str">
        <f>IF(OR(Q834='Adicional - Op 2'!$A$38,Q834='Adicional - Op 2'!$A$39,Q834='Adicional - Op 2'!$A$40,Q834='Adicional - Op 2'!$A$41,Q834='Adicional - Op 2'!$A$42,Q834='Adicional - Op 2'!$A$43),"E","")</f>
        <v/>
      </c>
      <c r="W834" s="282" t="str">
        <f>IF(OR(Q834='Adicional - Op 2'!$A$44,Q834='Adicional - Op 2'!$A$45),"F","")</f>
        <v/>
      </c>
      <c r="X834" s="295" t="str">
        <f t="shared" ref="X834:X897" si="275">CONCATENATE(R834,S834,T834,U834,V834,W834)</f>
        <v>C</v>
      </c>
      <c r="Y834" s="296" t="str">
        <f>IF(P834=X834, "OK", MAL)</f>
        <v>OK</v>
      </c>
      <c r="Z834" s="74">
        <v>2632</v>
      </c>
      <c r="AA834" s="17">
        <v>2329</v>
      </c>
      <c r="AB834" s="12">
        <v>1889</v>
      </c>
      <c r="AC834" s="12">
        <v>1326</v>
      </c>
      <c r="AD834" s="12">
        <v>1102</v>
      </c>
      <c r="AE834" s="13">
        <v>1099</v>
      </c>
      <c r="AF834" s="70" t="str">
        <f t="shared" si="256"/>
        <v>7</v>
      </c>
      <c r="AG834" s="61" t="str">
        <f t="shared" si="257"/>
        <v>7</v>
      </c>
      <c r="AH834" s="61" t="str">
        <f t="shared" si="258"/>
        <v>7</v>
      </c>
      <c r="AI834" s="61" t="str">
        <f t="shared" si="259"/>
        <v>7</v>
      </c>
      <c r="AJ834" s="61" t="str">
        <f t="shared" si="260"/>
        <v>7</v>
      </c>
      <c r="AK834" s="62" t="str">
        <f t="shared" si="261"/>
        <v>7</v>
      </c>
      <c r="AL834" s="77">
        <f t="shared" si="262"/>
        <v>1.3774659613872917</v>
      </c>
      <c r="AM834" s="78">
        <f t="shared" si="263"/>
        <v>2.0103533627882659</v>
      </c>
      <c r="AN834" s="78">
        <f t="shared" si="264"/>
        <v>3.4079262788923206</v>
      </c>
      <c r="AO834" s="78">
        <f t="shared" si="265"/>
        <v>1.8676278312568035</v>
      </c>
      <c r="AP834" s="79">
        <f t="shared" si="266"/>
        <v>2.7264069064334623E-2</v>
      </c>
      <c r="AQ834" s="1" t="str">
        <f t="shared" si="267"/>
        <v>Noroeste7</v>
      </c>
      <c r="AR834" s="1" t="str">
        <f t="shared" si="268"/>
        <v>Salta7</v>
      </c>
      <c r="AS834" s="1" t="str">
        <f t="shared" si="269"/>
        <v>Pequeñas</v>
      </c>
      <c r="AT834" s="1" t="str">
        <f t="shared" si="270"/>
        <v>Resto Extra Pampeana</v>
      </c>
      <c r="AU834" s="1" t="str">
        <f t="shared" si="271"/>
        <v>Pequeñas</v>
      </c>
    </row>
    <row r="835" spans="1:47" x14ac:dyDescent="0.25">
      <c r="A835" s="60" t="s">
        <v>1301</v>
      </c>
      <c r="B835" s="9" t="s">
        <v>608</v>
      </c>
      <c r="C835" s="9" t="s">
        <v>604</v>
      </c>
      <c r="D835" s="3" t="str">
        <f>VLOOKUP(C835,Regiones!B$4:C$27,2)</f>
        <v>Noreste</v>
      </c>
      <c r="E835" s="10"/>
      <c r="F835" s="10"/>
      <c r="G835" s="10"/>
      <c r="H835" s="10" t="s">
        <v>20</v>
      </c>
      <c r="I835" s="10"/>
      <c r="K835" s="10">
        <v>4</v>
      </c>
      <c r="L835" s="11" t="s">
        <v>3</v>
      </c>
      <c r="M835" s="289">
        <v>10</v>
      </c>
      <c r="N835" s="281" t="str">
        <f t="shared" si="272"/>
        <v>E10</v>
      </c>
      <c r="O835" s="282" t="str">
        <f>VLOOKUP(N835,'Adicional - Op 1'!$A$3:$B$79,2)</f>
        <v>E</v>
      </c>
      <c r="P835" s="293" t="str">
        <f t="shared" si="273"/>
        <v>E</v>
      </c>
      <c r="Q835" s="294" t="str">
        <f t="shared" si="274"/>
        <v>E10</v>
      </c>
      <c r="R835" s="282" t="str">
        <f>IF(OR(Q835='Adicional - Op 2'!$A$6,Q835='Adicional - Op 2'!$A$7, Q835='Adicional - Op 2'!$A$8,Q835='Adicional - Op 2'!$A$9,Q835='Adicional - Op 2'!$A$10,Q835='Adicional - Op 2'!$A$11,Q835='Adicional - Op 2'!$A$12,Q835='Adicional - Op 2'!$A$13,Q835='Adicional - Op 2'!$A$14), "A", "")</f>
        <v/>
      </c>
      <c r="S835" s="282" t="str">
        <f>IF(OR(Q835='Adicional - Op 2'!$A$15,Q835='Adicional - Op 2'!$A$16,Q835='Adicional - Op 2'!$A$17,Q835='Adicional - Op 2'!$A$18,Q835='Adicional - Op 2'!$A$19,Q835='Adicional - Op 2'!$A$20,Q835='Adicional - Op 2'!$A$21,Q835='Adicional - Op 2'!$A$22,Q835='Adicional - Op 2'!$A$23,Q835='Adicional - Op 2'!$A$24,Q835='Adicional - Op 2'!$A$25,Q835='Adicional - Op 2'!$A$26,Q835='Adicional - Op 2'!$A$27,Q835='Adicional - Op 2'!$A$28,Q835='Adicional - Op 2'!$A$29,Q835='Adicional - Op 2'!$A$30),"B","")</f>
        <v/>
      </c>
      <c r="T835" s="282" t="str">
        <f>IF(OR(Q835='Adicional - Op 2'!$A$31,Q835='Adicional - Op 2'!$A$32,Q835='Adicional - Op 2'!$A$33,Q835='Adicional - Op 2'!$A$34),"C","")</f>
        <v/>
      </c>
      <c r="U835" s="282" t="str">
        <f>IF(OR(Q835='Adicional - Op 2'!$A$35,Q835='Adicional - Op 2'!$A$36,Q835='Adicional - Op 2'!$A$37),"D","")</f>
        <v/>
      </c>
      <c r="V835" s="282" t="str">
        <f>IF(OR(Q835='Adicional - Op 2'!$A$38,Q835='Adicional - Op 2'!$A$39,Q835='Adicional - Op 2'!$A$40,Q835='Adicional - Op 2'!$A$41,Q835='Adicional - Op 2'!$A$42,Q835='Adicional - Op 2'!$A$43),"E","")</f>
        <v>E</v>
      </c>
      <c r="W835" s="282" t="str">
        <f>IF(OR(Q835='Adicional - Op 2'!$A$44,Q835='Adicional - Op 2'!$A$45),"F","")</f>
        <v/>
      </c>
      <c r="X835" s="295" t="str">
        <f t="shared" si="275"/>
        <v>E</v>
      </c>
      <c r="Y835" s="296" t="str">
        <f>IF(P835=X835, "OK", MAL)</f>
        <v>OK</v>
      </c>
      <c r="Z835" s="74">
        <v>2627</v>
      </c>
      <c r="AA835" s="12">
        <v>2248</v>
      </c>
      <c r="AB835" s="12">
        <v>799</v>
      </c>
      <c r="AC835" s="12">
        <v>524</v>
      </c>
      <c r="AD835" s="12">
        <v>561</v>
      </c>
      <c r="AE835" s="13" t="s">
        <v>4</v>
      </c>
      <c r="AF835" s="70" t="str">
        <f t="shared" si="256"/>
        <v>7</v>
      </c>
      <c r="AG835" s="61" t="str">
        <f t="shared" si="257"/>
        <v>7</v>
      </c>
      <c r="AH835" s="61" t="str">
        <f t="shared" si="258"/>
        <v>7</v>
      </c>
      <c r="AI835" s="61" t="str">
        <f t="shared" si="259"/>
        <v>7</v>
      </c>
      <c r="AJ835" s="61" t="str">
        <f t="shared" si="260"/>
        <v>7</v>
      </c>
      <c r="AK835" s="62" t="str">
        <f t="shared" si="261"/>
        <v/>
      </c>
      <c r="AL835" s="77">
        <f t="shared" si="262"/>
        <v>1.7580214025857215</v>
      </c>
      <c r="AM835" s="78">
        <f t="shared" si="263"/>
        <v>10.332720729797536</v>
      </c>
      <c r="AN835" s="78">
        <f t="shared" si="264"/>
        <v>4.0758465051821151</v>
      </c>
      <c r="AO835" s="78">
        <f t="shared" si="265"/>
        <v>-0.67996988339403719</v>
      </c>
      <c r="AP835" s="79" t="str">
        <f t="shared" si="266"/>
        <v/>
      </c>
      <c r="AQ835" s="1" t="str">
        <f t="shared" si="267"/>
        <v>Noreste7</v>
      </c>
      <c r="AR835" s="1" t="str">
        <f t="shared" si="268"/>
        <v>Misiones7</v>
      </c>
      <c r="AS835" s="1" t="str">
        <f t="shared" si="269"/>
        <v>Pequeñas</v>
      </c>
      <c r="AT835" s="1" t="str">
        <f t="shared" si="270"/>
        <v>Resto Extra Pampeana</v>
      </c>
      <c r="AU835" s="1" t="str">
        <f t="shared" si="271"/>
        <v>Pequeñas</v>
      </c>
    </row>
    <row r="836" spans="1:47" x14ac:dyDescent="0.25">
      <c r="A836" s="60" t="s">
        <v>928</v>
      </c>
      <c r="B836" s="9" t="s">
        <v>925</v>
      </c>
      <c r="C836" s="9" t="s">
        <v>926</v>
      </c>
      <c r="D836" s="3" t="str">
        <f>VLOOKUP(C836,Regiones!B$4:C$27,2)</f>
        <v>Patagonia</v>
      </c>
      <c r="E836" s="10"/>
      <c r="F836" s="10"/>
      <c r="G836" s="10" t="s">
        <v>20</v>
      </c>
      <c r="H836" s="10"/>
      <c r="I836" s="10"/>
      <c r="J836" s="10"/>
      <c r="K836" s="10"/>
      <c r="L836" s="54" t="s">
        <v>943</v>
      </c>
      <c r="M836" s="289">
        <v>2</v>
      </c>
      <c r="N836" s="281" t="str">
        <f t="shared" si="272"/>
        <v>N2</v>
      </c>
      <c r="O836" s="282" t="str">
        <f>VLOOKUP(N836,'Adicional - Op 1'!$A$3:$B$79,2)</f>
        <v>F</v>
      </c>
      <c r="P836" s="293" t="str">
        <f t="shared" si="273"/>
        <v>F</v>
      </c>
      <c r="Q836" s="294" t="str">
        <f t="shared" si="274"/>
        <v>N2</v>
      </c>
      <c r="R836" s="282" t="str">
        <f>IF(OR(Q836='Adicional - Op 2'!$A$6,Q836='Adicional - Op 2'!$A$7, Q836='Adicional - Op 2'!$A$8,Q836='Adicional - Op 2'!$A$9,Q836='Adicional - Op 2'!$A$10,Q836='Adicional - Op 2'!$A$11,Q836='Adicional - Op 2'!$A$12,Q836='Adicional - Op 2'!$A$13,Q836='Adicional - Op 2'!$A$14), "A", "")</f>
        <v/>
      </c>
      <c r="S836" s="282" t="str">
        <f>IF(OR(Q836='Adicional - Op 2'!$A$15,Q836='Adicional - Op 2'!$A$16,Q836='Adicional - Op 2'!$A$17,Q836='Adicional - Op 2'!$A$18,Q836='Adicional - Op 2'!$A$19,Q836='Adicional - Op 2'!$A$20,Q836='Adicional - Op 2'!$A$21,Q836='Adicional - Op 2'!$A$22,Q836='Adicional - Op 2'!$A$23,Q836='Adicional - Op 2'!$A$24,Q836='Adicional - Op 2'!$A$25,Q836='Adicional - Op 2'!$A$26,Q836='Adicional - Op 2'!$A$27,Q836='Adicional - Op 2'!$A$28,Q836='Adicional - Op 2'!$A$29,Q836='Adicional - Op 2'!$A$30),"B","")</f>
        <v/>
      </c>
      <c r="T836" s="282" t="str">
        <f>IF(OR(Q836='Adicional - Op 2'!$A$31,Q836='Adicional - Op 2'!$A$32,Q836='Adicional - Op 2'!$A$33,Q836='Adicional - Op 2'!$A$34),"C","")</f>
        <v/>
      </c>
      <c r="U836" s="282" t="str">
        <f>IF(OR(Q836='Adicional - Op 2'!$A$35,Q836='Adicional - Op 2'!$A$36,Q836='Adicional - Op 2'!$A$37),"D","")</f>
        <v/>
      </c>
      <c r="V836" s="282" t="str">
        <f>IF(OR(Q836='Adicional - Op 2'!$A$38,Q836='Adicional - Op 2'!$A$39,Q836='Adicional - Op 2'!$A$40,Q836='Adicional - Op 2'!$A$41,Q836='Adicional - Op 2'!$A$42,Q836='Adicional - Op 2'!$A$43),"E","")</f>
        <v/>
      </c>
      <c r="W836" s="282" t="str">
        <f>IF(OR(Q836='Adicional - Op 2'!$A$44,Q836='Adicional - Op 2'!$A$45),"F","")</f>
        <v>F</v>
      </c>
      <c r="X836" s="295" t="str">
        <f t="shared" si="275"/>
        <v>F</v>
      </c>
      <c r="Y836" s="296" t="str">
        <f>IF(P836=X836, "OK", MAL)</f>
        <v>OK</v>
      </c>
      <c r="Z836" s="74">
        <v>2626</v>
      </c>
      <c r="AA836" s="12">
        <v>1201</v>
      </c>
      <c r="AB836" s="12">
        <v>445</v>
      </c>
      <c r="AC836" s="12"/>
      <c r="AD836" s="12"/>
      <c r="AE836" s="13"/>
      <c r="AF836" s="70" t="str">
        <f t="shared" si="256"/>
        <v>7</v>
      </c>
      <c r="AG836" s="61" t="str">
        <f t="shared" si="257"/>
        <v>7</v>
      </c>
      <c r="AH836" s="61" t="str">
        <f t="shared" si="258"/>
        <v>7</v>
      </c>
      <c r="AI836" s="61" t="str">
        <f t="shared" si="259"/>
        <v/>
      </c>
      <c r="AJ836" s="61" t="str">
        <f t="shared" si="260"/>
        <v/>
      </c>
      <c r="AK836" s="62" t="str">
        <f t="shared" si="261"/>
        <v/>
      </c>
      <c r="AL836" s="77">
        <f t="shared" si="262"/>
        <v>9.1449251745111564</v>
      </c>
      <c r="AM836" s="78">
        <f t="shared" si="263"/>
        <v>9.8972884129704006</v>
      </c>
      <c r="AN836" s="78" t="str">
        <f t="shared" si="264"/>
        <v/>
      </c>
      <c r="AO836" s="78" t="str">
        <f t="shared" si="265"/>
        <v/>
      </c>
      <c r="AP836" s="79" t="str">
        <f t="shared" si="266"/>
        <v/>
      </c>
      <c r="AQ836" s="1" t="str">
        <f t="shared" si="267"/>
        <v>Patagonia7</v>
      </c>
      <c r="AR836" s="1" t="str">
        <f t="shared" si="268"/>
        <v>Tierra del Fuego7</v>
      </c>
      <c r="AS836" s="1" t="str">
        <f t="shared" si="269"/>
        <v>Pequeñas</v>
      </c>
      <c r="AT836" s="1" t="str">
        <f t="shared" si="270"/>
        <v>Patagonia</v>
      </c>
      <c r="AU836" s="1" t="str">
        <f t="shared" si="271"/>
        <v>Pequeñas</v>
      </c>
    </row>
    <row r="837" spans="1:47" x14ac:dyDescent="0.25">
      <c r="A837" s="5" t="s">
        <v>1348</v>
      </c>
      <c r="B837" s="6" t="s">
        <v>737</v>
      </c>
      <c r="C837" s="6" t="s">
        <v>723</v>
      </c>
      <c r="D837" s="3" t="str">
        <f>VLOOKUP(C837,Regiones!B$4:C$27,2)</f>
        <v>Cuyo</v>
      </c>
      <c r="E837" s="16"/>
      <c r="F837" s="16"/>
      <c r="G837" s="16"/>
      <c r="H837" s="16" t="s">
        <v>20</v>
      </c>
      <c r="I837" s="16" t="s">
        <v>203</v>
      </c>
      <c r="J837" s="16" t="s">
        <v>4</v>
      </c>
      <c r="K837" s="16" t="s">
        <v>4</v>
      </c>
      <c r="L837" s="4" t="s">
        <v>3</v>
      </c>
      <c r="M837" s="289">
        <v>10</v>
      </c>
      <c r="N837" s="281" t="str">
        <f t="shared" si="272"/>
        <v>E10</v>
      </c>
      <c r="O837" s="282" t="str">
        <f>VLOOKUP(N837,'Adicional - Op 1'!$A$3:$B$79,2)</f>
        <v>E</v>
      </c>
      <c r="P837" s="293" t="str">
        <f t="shared" si="273"/>
        <v>E</v>
      </c>
      <c r="Q837" s="294" t="str">
        <f t="shared" si="274"/>
        <v>E10</v>
      </c>
      <c r="R837" s="282" t="str">
        <f>IF(OR(Q837='Adicional - Op 2'!$A$6,Q837='Adicional - Op 2'!$A$7, Q837='Adicional - Op 2'!$A$8,Q837='Adicional - Op 2'!$A$9,Q837='Adicional - Op 2'!$A$10,Q837='Adicional - Op 2'!$A$11,Q837='Adicional - Op 2'!$A$12,Q837='Adicional - Op 2'!$A$13,Q837='Adicional - Op 2'!$A$14), "A", "")</f>
        <v/>
      </c>
      <c r="S837" s="282" t="str">
        <f>IF(OR(Q837='Adicional - Op 2'!$A$15,Q837='Adicional - Op 2'!$A$16,Q837='Adicional - Op 2'!$A$17,Q837='Adicional - Op 2'!$A$18,Q837='Adicional - Op 2'!$A$19,Q837='Adicional - Op 2'!$A$20,Q837='Adicional - Op 2'!$A$21,Q837='Adicional - Op 2'!$A$22,Q837='Adicional - Op 2'!$A$23,Q837='Adicional - Op 2'!$A$24,Q837='Adicional - Op 2'!$A$25,Q837='Adicional - Op 2'!$A$26,Q837='Adicional - Op 2'!$A$27,Q837='Adicional - Op 2'!$A$28,Q837='Adicional - Op 2'!$A$29,Q837='Adicional - Op 2'!$A$30),"B","")</f>
        <v/>
      </c>
      <c r="T837" s="282" t="str">
        <f>IF(OR(Q837='Adicional - Op 2'!$A$31,Q837='Adicional - Op 2'!$A$32,Q837='Adicional - Op 2'!$A$33,Q837='Adicional - Op 2'!$A$34),"C","")</f>
        <v/>
      </c>
      <c r="U837" s="282" t="str">
        <f>IF(OR(Q837='Adicional - Op 2'!$A$35,Q837='Adicional - Op 2'!$A$36,Q837='Adicional - Op 2'!$A$37),"D","")</f>
        <v/>
      </c>
      <c r="V837" s="282" t="str">
        <f>IF(OR(Q837='Adicional - Op 2'!$A$38,Q837='Adicional - Op 2'!$A$39,Q837='Adicional - Op 2'!$A$40,Q837='Adicional - Op 2'!$A$41,Q837='Adicional - Op 2'!$A$42,Q837='Adicional - Op 2'!$A$43),"E","")</f>
        <v>E</v>
      </c>
      <c r="W837" s="282" t="str">
        <f>IF(OR(Q837='Adicional - Op 2'!$A$44,Q837='Adicional - Op 2'!$A$45),"F","")</f>
        <v/>
      </c>
      <c r="X837" s="295" t="str">
        <f t="shared" si="275"/>
        <v>E</v>
      </c>
      <c r="Y837" s="296" t="str">
        <f>IF(P837=X837, "OK", MAL)</f>
        <v>OK</v>
      </c>
      <c r="Z837" s="73">
        <v>2625</v>
      </c>
      <c r="AA837" s="17">
        <v>2393</v>
      </c>
      <c r="AB837" s="12">
        <v>1591</v>
      </c>
      <c r="AC837" s="12">
        <v>1071</v>
      </c>
      <c r="AD837" s="6">
        <v>705</v>
      </c>
      <c r="AE837" s="22">
        <v>832</v>
      </c>
      <c r="AF837" s="70" t="str">
        <f t="shared" si="256"/>
        <v>7</v>
      </c>
      <c r="AG837" s="61" t="str">
        <f t="shared" si="257"/>
        <v>7</v>
      </c>
      <c r="AH837" s="61" t="str">
        <f t="shared" si="258"/>
        <v>7</v>
      </c>
      <c r="AI837" s="61" t="str">
        <f t="shared" si="259"/>
        <v>7</v>
      </c>
      <c r="AJ837" s="61" t="str">
        <f t="shared" si="260"/>
        <v>7</v>
      </c>
      <c r="AK837" s="62" t="str">
        <f t="shared" si="261"/>
        <v>7</v>
      </c>
      <c r="AL837" s="77">
        <f t="shared" si="262"/>
        <v>1.0404208447233696</v>
      </c>
      <c r="AM837" s="78">
        <f t="shared" si="263"/>
        <v>3.9563445594107032</v>
      </c>
      <c r="AN837" s="78">
        <f t="shared" si="264"/>
        <v>3.8189380616271058</v>
      </c>
      <c r="AO837" s="78">
        <f t="shared" si="265"/>
        <v>4.2701589024024891</v>
      </c>
      <c r="AP837" s="79">
        <f t="shared" si="266"/>
        <v>-1.6427043868318978</v>
      </c>
      <c r="AQ837" s="1" t="str">
        <f t="shared" si="267"/>
        <v>Cuyo7</v>
      </c>
      <c r="AR837" s="1" t="str">
        <f t="shared" si="268"/>
        <v>San Juan7</v>
      </c>
      <c r="AS837" s="1" t="str">
        <f t="shared" si="269"/>
        <v>Pequeñas</v>
      </c>
      <c r="AT837" s="1" t="str">
        <f t="shared" si="270"/>
        <v>Resto Extra Pampeana</v>
      </c>
      <c r="AU837" s="1" t="str">
        <f t="shared" si="271"/>
        <v>Pequeñas</v>
      </c>
    </row>
    <row r="838" spans="1:47" x14ac:dyDescent="0.25">
      <c r="A838" s="5" t="s">
        <v>717</v>
      </c>
      <c r="B838" s="6" t="s">
        <v>717</v>
      </c>
      <c r="C838" s="6" t="s">
        <v>687</v>
      </c>
      <c r="D838" s="3" t="str">
        <f>VLOOKUP(C838,Regiones!B$4:C$27,2)</f>
        <v>Noroeste</v>
      </c>
      <c r="E838" s="16"/>
      <c r="F838" s="16"/>
      <c r="G838" s="16"/>
      <c r="H838" s="16" t="s">
        <v>20</v>
      </c>
      <c r="I838" s="16" t="s">
        <v>203</v>
      </c>
      <c r="J838" s="16" t="s">
        <v>4</v>
      </c>
      <c r="K838" s="16" t="s">
        <v>4</v>
      </c>
      <c r="L838" s="4" t="s">
        <v>6</v>
      </c>
      <c r="M838" s="289">
        <v>10</v>
      </c>
      <c r="N838" s="281" t="str">
        <f t="shared" si="272"/>
        <v>F10</v>
      </c>
      <c r="O838" s="282" t="str">
        <f>VLOOKUP(N838,'Adicional - Op 1'!$A$3:$B$79,2)</f>
        <v>F</v>
      </c>
      <c r="P838" s="293" t="str">
        <f t="shared" si="273"/>
        <v>F</v>
      </c>
      <c r="Q838" s="294" t="str">
        <f t="shared" si="274"/>
        <v>F10</v>
      </c>
      <c r="R838" s="282" t="str">
        <f>IF(OR(Q838='Adicional - Op 2'!$A$6,Q838='Adicional - Op 2'!$A$7, Q838='Adicional - Op 2'!$A$8,Q838='Adicional - Op 2'!$A$9,Q838='Adicional - Op 2'!$A$10,Q838='Adicional - Op 2'!$A$11,Q838='Adicional - Op 2'!$A$12,Q838='Adicional - Op 2'!$A$13,Q838='Adicional - Op 2'!$A$14), "A", "")</f>
        <v/>
      </c>
      <c r="S838" s="282" t="str">
        <f>IF(OR(Q838='Adicional - Op 2'!$A$15,Q838='Adicional - Op 2'!$A$16,Q838='Adicional - Op 2'!$A$17,Q838='Adicional - Op 2'!$A$18,Q838='Adicional - Op 2'!$A$19,Q838='Adicional - Op 2'!$A$20,Q838='Adicional - Op 2'!$A$21,Q838='Adicional - Op 2'!$A$22,Q838='Adicional - Op 2'!$A$23,Q838='Adicional - Op 2'!$A$24,Q838='Adicional - Op 2'!$A$25,Q838='Adicional - Op 2'!$A$26,Q838='Adicional - Op 2'!$A$27,Q838='Adicional - Op 2'!$A$28,Q838='Adicional - Op 2'!$A$29,Q838='Adicional - Op 2'!$A$30),"B","")</f>
        <v/>
      </c>
      <c r="T838" s="282" t="str">
        <f>IF(OR(Q838='Adicional - Op 2'!$A$31,Q838='Adicional - Op 2'!$A$32,Q838='Adicional - Op 2'!$A$33,Q838='Adicional - Op 2'!$A$34),"C","")</f>
        <v/>
      </c>
      <c r="U838" s="282" t="str">
        <f>IF(OR(Q838='Adicional - Op 2'!$A$35,Q838='Adicional - Op 2'!$A$36,Q838='Adicional - Op 2'!$A$37),"D","")</f>
        <v/>
      </c>
      <c r="V838" s="282" t="str">
        <f>IF(OR(Q838='Adicional - Op 2'!$A$38,Q838='Adicional - Op 2'!$A$39,Q838='Adicional - Op 2'!$A$40,Q838='Adicional - Op 2'!$A$41,Q838='Adicional - Op 2'!$A$42,Q838='Adicional - Op 2'!$A$43),"E","")</f>
        <v/>
      </c>
      <c r="W838" s="282" t="str">
        <f>IF(OR(Q838='Adicional - Op 2'!$A$44,Q838='Adicional - Op 2'!$A$45),"F","")</f>
        <v>F</v>
      </c>
      <c r="X838" s="295" t="str">
        <f t="shared" si="275"/>
        <v>F</v>
      </c>
      <c r="Y838" s="296" t="str">
        <f>IF(P838=X838, "OK", MAL)</f>
        <v>OK</v>
      </c>
      <c r="Z838" s="74">
        <v>2616</v>
      </c>
      <c r="AA838" s="17">
        <v>2189</v>
      </c>
      <c r="AB838" s="12">
        <v>1434</v>
      </c>
      <c r="AC838" s="12">
        <v>1143</v>
      </c>
      <c r="AD838" s="12">
        <v>1018</v>
      </c>
      <c r="AE838" s="13">
        <v>491</v>
      </c>
      <c r="AF838" s="70" t="str">
        <f t="shared" si="256"/>
        <v>7</v>
      </c>
      <c r="AG838" s="61" t="str">
        <f t="shared" si="257"/>
        <v>7</v>
      </c>
      <c r="AH838" s="61" t="str">
        <f t="shared" si="258"/>
        <v>7</v>
      </c>
      <c r="AI838" s="61" t="str">
        <f t="shared" si="259"/>
        <v>7</v>
      </c>
      <c r="AJ838" s="61" t="str">
        <f t="shared" si="260"/>
        <v>7</v>
      </c>
      <c r="AK838" s="62" t="str">
        <f t="shared" si="261"/>
        <v>7</v>
      </c>
      <c r="AL838" s="77">
        <f t="shared" si="262"/>
        <v>2.0133056728091243</v>
      </c>
      <c r="AM838" s="78">
        <f t="shared" si="263"/>
        <v>4.1026188547341587</v>
      </c>
      <c r="AN838" s="78">
        <f t="shared" si="264"/>
        <v>2.1710668265377033</v>
      </c>
      <c r="AO838" s="78">
        <f t="shared" si="265"/>
        <v>1.1648973606093884</v>
      </c>
      <c r="AP838" s="79">
        <f t="shared" si="266"/>
        <v>7.5639218724867074</v>
      </c>
      <c r="AQ838" s="1" t="str">
        <f t="shared" si="267"/>
        <v>Noroeste7</v>
      </c>
      <c r="AR838" s="1" t="str">
        <f t="shared" si="268"/>
        <v>Salta7</v>
      </c>
      <c r="AS838" s="1" t="str">
        <f t="shared" si="269"/>
        <v>Pequeñas</v>
      </c>
      <c r="AT838" s="1" t="str">
        <f t="shared" si="270"/>
        <v>Resto Extra Pampeana</v>
      </c>
      <c r="AU838" s="1" t="str">
        <f t="shared" si="271"/>
        <v>Pequeñas</v>
      </c>
    </row>
    <row r="839" spans="1:47" x14ac:dyDescent="0.25">
      <c r="A839" s="21" t="s">
        <v>377</v>
      </c>
      <c r="B839" s="18" t="s">
        <v>287</v>
      </c>
      <c r="C839" s="18" t="s">
        <v>276</v>
      </c>
      <c r="D839" s="3" t="str">
        <f>VLOOKUP(C839,Regiones!B$4:C$27,2)</f>
        <v>Centro</v>
      </c>
      <c r="E839" s="19"/>
      <c r="F839" s="19"/>
      <c r="G839" s="19"/>
      <c r="H839" s="19" t="s">
        <v>4</v>
      </c>
      <c r="I839" s="19" t="s">
        <v>203</v>
      </c>
      <c r="J839" s="19" t="s">
        <v>6</v>
      </c>
      <c r="K839" s="19"/>
      <c r="L839" s="52" t="s">
        <v>6</v>
      </c>
      <c r="M839" s="289">
        <v>10</v>
      </c>
      <c r="N839" s="281" t="str">
        <f t="shared" si="272"/>
        <v>F10</v>
      </c>
      <c r="O839" s="282" t="str">
        <f>VLOOKUP(N839,'Adicional - Op 1'!$A$3:$B$79,2)</f>
        <v>F</v>
      </c>
      <c r="P839" s="293" t="str">
        <f t="shared" si="273"/>
        <v>F</v>
      </c>
      <c r="Q839" s="294" t="str">
        <f t="shared" si="274"/>
        <v>F10</v>
      </c>
      <c r="R839" s="282" t="str">
        <f>IF(OR(Q839='Adicional - Op 2'!$A$6,Q839='Adicional - Op 2'!$A$7, Q839='Adicional - Op 2'!$A$8,Q839='Adicional - Op 2'!$A$9,Q839='Adicional - Op 2'!$A$10,Q839='Adicional - Op 2'!$A$11,Q839='Adicional - Op 2'!$A$12,Q839='Adicional - Op 2'!$A$13,Q839='Adicional - Op 2'!$A$14), "A", "")</f>
        <v/>
      </c>
      <c r="S839" s="282" t="str">
        <f>IF(OR(Q839='Adicional - Op 2'!$A$15,Q839='Adicional - Op 2'!$A$16,Q839='Adicional - Op 2'!$A$17,Q839='Adicional - Op 2'!$A$18,Q839='Adicional - Op 2'!$A$19,Q839='Adicional - Op 2'!$A$20,Q839='Adicional - Op 2'!$A$21,Q839='Adicional - Op 2'!$A$22,Q839='Adicional - Op 2'!$A$23,Q839='Adicional - Op 2'!$A$24,Q839='Adicional - Op 2'!$A$25,Q839='Adicional - Op 2'!$A$26,Q839='Adicional - Op 2'!$A$27,Q839='Adicional - Op 2'!$A$28,Q839='Adicional - Op 2'!$A$29,Q839='Adicional - Op 2'!$A$30),"B","")</f>
        <v/>
      </c>
      <c r="T839" s="282" t="str">
        <f>IF(OR(Q839='Adicional - Op 2'!$A$31,Q839='Adicional - Op 2'!$A$32,Q839='Adicional - Op 2'!$A$33,Q839='Adicional - Op 2'!$A$34),"C","")</f>
        <v/>
      </c>
      <c r="U839" s="282" t="str">
        <f>IF(OR(Q839='Adicional - Op 2'!$A$35,Q839='Adicional - Op 2'!$A$36,Q839='Adicional - Op 2'!$A$37),"D","")</f>
        <v/>
      </c>
      <c r="V839" s="282" t="str">
        <f>IF(OR(Q839='Adicional - Op 2'!$A$38,Q839='Adicional - Op 2'!$A$39,Q839='Adicional - Op 2'!$A$40,Q839='Adicional - Op 2'!$A$41,Q839='Adicional - Op 2'!$A$42,Q839='Adicional - Op 2'!$A$43),"E","")</f>
        <v/>
      </c>
      <c r="W839" s="282" t="str">
        <f>IF(OR(Q839='Adicional - Op 2'!$A$44,Q839='Adicional - Op 2'!$A$45),"F","")</f>
        <v>F</v>
      </c>
      <c r="X839" s="295" t="str">
        <f t="shared" si="275"/>
        <v>F</v>
      </c>
      <c r="Y839" s="296" t="str">
        <f>IF(P839=X839, "OK", MAL)</f>
        <v>OK</v>
      </c>
      <c r="Z839" s="73">
        <v>2609</v>
      </c>
      <c r="AA839" s="17">
        <v>2328</v>
      </c>
      <c r="AB839" s="17">
        <v>2278</v>
      </c>
      <c r="AC839" s="17">
        <v>1745</v>
      </c>
      <c r="AD839" s="17">
        <v>1549</v>
      </c>
      <c r="AE839" s="20">
        <v>1642</v>
      </c>
      <c r="AF839" s="70" t="str">
        <f t="shared" si="256"/>
        <v>7</v>
      </c>
      <c r="AG839" s="61" t="str">
        <f t="shared" si="257"/>
        <v>7</v>
      </c>
      <c r="AH839" s="61" t="str">
        <f t="shared" si="258"/>
        <v>7</v>
      </c>
      <c r="AI839" s="61" t="str">
        <f t="shared" si="259"/>
        <v>7</v>
      </c>
      <c r="AJ839" s="61" t="str">
        <f t="shared" si="260"/>
        <v>7</v>
      </c>
      <c r="AK839" s="62" t="str">
        <f t="shared" si="261"/>
        <v>7</v>
      </c>
      <c r="AL839" s="77">
        <f t="shared" si="262"/>
        <v>1.2828509585856291</v>
      </c>
      <c r="AM839" s="78">
        <f t="shared" si="263"/>
        <v>0.20659776651055389</v>
      </c>
      <c r="AN839" s="78">
        <f t="shared" si="264"/>
        <v>2.556209094382194</v>
      </c>
      <c r="AO839" s="78">
        <f t="shared" si="265"/>
        <v>1.1985759799562694</v>
      </c>
      <c r="AP839" s="79">
        <f t="shared" si="266"/>
        <v>-0.58135803193309243</v>
      </c>
      <c r="AQ839" s="1" t="str">
        <f t="shared" si="267"/>
        <v>Centro7</v>
      </c>
      <c r="AR839" s="1" t="str">
        <f t="shared" si="268"/>
        <v>Córdoba7</v>
      </c>
      <c r="AS839" s="1" t="str">
        <f t="shared" si="269"/>
        <v>Pequeñas</v>
      </c>
      <c r="AT839" s="1" t="str">
        <f t="shared" si="270"/>
        <v>Resto Extra Pampeana</v>
      </c>
      <c r="AU839" s="1" t="str">
        <f t="shared" si="271"/>
        <v>Pequeñas</v>
      </c>
    </row>
    <row r="840" spans="1:47" x14ac:dyDescent="0.25">
      <c r="A840" s="5" t="s">
        <v>179</v>
      </c>
      <c r="B840" s="6" t="s">
        <v>53</v>
      </c>
      <c r="C840" s="6" t="s">
        <v>36</v>
      </c>
      <c r="D840" s="3" t="str">
        <f>VLOOKUP(C840,Regiones!B$4:C$27,2)</f>
        <v>Pampeana</v>
      </c>
      <c r="E840" s="16"/>
      <c r="F840" s="16"/>
      <c r="G840" s="16"/>
      <c r="H840" s="16"/>
      <c r="I840" s="16" t="s">
        <v>203</v>
      </c>
      <c r="J840" s="16" t="s">
        <v>6</v>
      </c>
      <c r="K840" s="16"/>
      <c r="L840" s="4" t="s">
        <v>6</v>
      </c>
      <c r="M840" s="289">
        <v>10</v>
      </c>
      <c r="N840" s="281" t="str">
        <f t="shared" si="272"/>
        <v>F10</v>
      </c>
      <c r="O840" s="282" t="str">
        <f>VLOOKUP(N840,'Adicional - Op 1'!$A$3:$B$79,2)</f>
        <v>F</v>
      </c>
      <c r="P840" s="293" t="str">
        <f t="shared" si="273"/>
        <v>F</v>
      </c>
      <c r="Q840" s="294" t="str">
        <f t="shared" si="274"/>
        <v>F10</v>
      </c>
      <c r="R840" s="282" t="str">
        <f>IF(OR(Q840='Adicional - Op 2'!$A$6,Q840='Adicional - Op 2'!$A$7, Q840='Adicional - Op 2'!$A$8,Q840='Adicional - Op 2'!$A$9,Q840='Adicional - Op 2'!$A$10,Q840='Adicional - Op 2'!$A$11,Q840='Adicional - Op 2'!$A$12,Q840='Adicional - Op 2'!$A$13,Q840='Adicional - Op 2'!$A$14), "A", "")</f>
        <v/>
      </c>
      <c r="S840" s="282" t="str">
        <f>IF(OR(Q840='Adicional - Op 2'!$A$15,Q840='Adicional - Op 2'!$A$16,Q840='Adicional - Op 2'!$A$17,Q840='Adicional - Op 2'!$A$18,Q840='Adicional - Op 2'!$A$19,Q840='Adicional - Op 2'!$A$20,Q840='Adicional - Op 2'!$A$21,Q840='Adicional - Op 2'!$A$22,Q840='Adicional - Op 2'!$A$23,Q840='Adicional - Op 2'!$A$24,Q840='Adicional - Op 2'!$A$25,Q840='Adicional - Op 2'!$A$26,Q840='Adicional - Op 2'!$A$27,Q840='Adicional - Op 2'!$A$28,Q840='Adicional - Op 2'!$A$29,Q840='Adicional - Op 2'!$A$30),"B","")</f>
        <v/>
      </c>
      <c r="T840" s="282" t="str">
        <f>IF(OR(Q840='Adicional - Op 2'!$A$31,Q840='Adicional - Op 2'!$A$32,Q840='Adicional - Op 2'!$A$33,Q840='Adicional - Op 2'!$A$34),"C","")</f>
        <v/>
      </c>
      <c r="U840" s="282" t="str">
        <f>IF(OR(Q840='Adicional - Op 2'!$A$35,Q840='Adicional - Op 2'!$A$36,Q840='Adicional - Op 2'!$A$37),"D","")</f>
        <v/>
      </c>
      <c r="V840" s="282" t="str">
        <f>IF(OR(Q840='Adicional - Op 2'!$A$38,Q840='Adicional - Op 2'!$A$39,Q840='Adicional - Op 2'!$A$40,Q840='Adicional - Op 2'!$A$41,Q840='Adicional - Op 2'!$A$42,Q840='Adicional - Op 2'!$A$43),"E","")</f>
        <v/>
      </c>
      <c r="W840" s="282" t="str">
        <f>IF(OR(Q840='Adicional - Op 2'!$A$44,Q840='Adicional - Op 2'!$A$45),"F","")</f>
        <v>F</v>
      </c>
      <c r="X840" s="295" t="str">
        <f t="shared" si="275"/>
        <v>F</v>
      </c>
      <c r="Y840" s="296" t="str">
        <f>IF(P840=X840, "OK", MAL)</f>
        <v>OK</v>
      </c>
      <c r="Z840" s="73">
        <v>2607</v>
      </c>
      <c r="AA840" s="17">
        <v>2604</v>
      </c>
      <c r="AB840" s="17">
        <v>2127</v>
      </c>
      <c r="AC840" s="17">
        <v>1410</v>
      </c>
      <c r="AD840" s="17">
        <v>850</v>
      </c>
      <c r="AE840" s="20">
        <v>1111</v>
      </c>
      <c r="AF840" s="70" t="str">
        <f t="shared" ref="AF840:AF903" si="276">IF(Z840="","",IF($D840="gba","GBA",IF(AND(Z840&gt;=1000000,Z840&lt;10000000),"1",IF(Z840&gt;=500000,"2",IF(Z840&gt;=100000,"3",IF(Z840&gt;=50000,"4",IF(Z840&gt;=10000,"5",IF(Z840&gt;=5000,"6","7"))))))))</f>
        <v>7</v>
      </c>
      <c r="AG840" s="61" t="str">
        <f t="shared" ref="AG840:AG903" si="277">IF(AA840="","",IF($D840="gba","GBA",IF(AND(AA840&gt;=1000000,AA840&lt;10000000),"1",IF(AA840&gt;=500000,"2",IF(AA840&gt;=100000,"3",IF(AA840&gt;=50000,"4",IF(AA840&gt;=10000,"5",IF(AA840&gt;=5000,"6","7"))))))))</f>
        <v>7</v>
      </c>
      <c r="AH840" s="61" t="str">
        <f t="shared" ref="AH840:AH903" si="278">IF(AB840="","",IF($D840="gba","GBA",IF(AND(AB840&gt;=1000000,AB840&lt;10000000),"1",IF(AB840&gt;=500000,"2",IF(AB840&gt;=100000,"3",IF(AB840&gt;=50000,"4",IF(AB840&gt;=10000,"5",IF(AB840&gt;=5000,"6","7"))))))))</f>
        <v>7</v>
      </c>
      <c r="AI840" s="61" t="str">
        <f t="shared" ref="AI840:AI903" si="279">IF(AC840="","",IF($D840="gba","GBA",IF(AND(AC840&gt;=1000000,AC840&lt;10000000),"1",IF(AC840&gt;=500000,"2",IF(AC840&gt;=100000,"3",IF(AC840&gt;=50000,"4",IF(AC840&gt;=10000,"5",IF(AC840&gt;=5000,"6","7"))))))))</f>
        <v>7</v>
      </c>
      <c r="AJ840" s="61" t="str">
        <f t="shared" ref="AJ840:AJ903" si="280">IF(AD840="","",IF($D840="gba","GBA",IF(AND(AD840&gt;=1000000,AD840&lt;10000000),"1",IF(AD840&gt;=500000,"2",IF(AD840&gt;=100000,"3",IF(AD840&gt;=50000,"4",IF(AD840&gt;=10000,"5",IF(AD840&gt;=5000,"6","7"))))))))</f>
        <v>7</v>
      </c>
      <c r="AK840" s="62" t="str">
        <f t="shared" ref="AK840:AK903" si="281">IF(AE840="","",IF($D840="gba","GBA",IF(AND(AE840&gt;=1000000,AE840&lt;10000000),"1",IF(AE840&gt;=500000,"2",IF(AE840&gt;=100000,"3",IF(AE840&gt;=50000,"4",IF(AE840&gt;=10000,"5",IF(AE840&gt;=5000,"6","7"))))))))</f>
        <v>7</v>
      </c>
      <c r="AL840" s="77">
        <f t="shared" ref="AL840:AL903" si="282">IF(OR(Z840="",AA840=""),"",RATE(8.94,,-AA840,Z840)*100)</f>
        <v>1.2880142674671319E-2</v>
      </c>
      <c r="AM840" s="78">
        <f t="shared" ref="AM840:AM903" si="283">IF(OR(AA840="",AB840=""),"",RATE(10.52,,-AB840,AA840)*100)</f>
        <v>1.9419632849488389</v>
      </c>
      <c r="AN840" s="78">
        <f t="shared" ref="AN840:AN903" si="284">IF(OR(AB840="",AC840=""),"",RATE(10.56,,-AC840,AB840)*100)</f>
        <v>3.9699871436535155</v>
      </c>
      <c r="AO840" s="78">
        <f t="shared" ref="AO840:AO903" si="285">IF(OR(AC840="",AD840=""),"",RATE(10,,-AD840,AC840)*100)</f>
        <v>5.1913475583482613</v>
      </c>
      <c r="AP840" s="79">
        <f t="shared" ref="AP840:AP903" si="286">IF(OR(AD840="",AE840=""),"",RATE(10,,-AE840,AD840)*100)</f>
        <v>-2.6422593786975903</v>
      </c>
      <c r="AQ840" s="1" t="str">
        <f t="shared" ref="AQ840:AQ903" si="287">CONCATENATE(D840,AF840)</f>
        <v>Pampeana7</v>
      </c>
      <c r="AR840" s="1" t="str">
        <f t="shared" ref="AR840:AR903" si="288">CONCATENATE(C840,AF840)</f>
        <v>Buenos Aires7</v>
      </c>
      <c r="AS840" s="1" t="str">
        <f t="shared" ref="AS840:AS903" si="289">IF(AF840="GBA","GBA",IF(AF840&lt;"3","Grandes",IF(AF840="7","Pequeñas","Intermedias")))</f>
        <v>Pequeñas</v>
      </c>
      <c r="AT840" s="1" t="str">
        <f t="shared" ref="AT840:AT903" si="290">IF(D840="GBA","GBA",IF(D840="Comahue","Comahue",IF(D840="Patagonia","Patagonia",IF(D840="Pampeana","Pampeana","Resto Extra Pampeana"))))</f>
        <v>Pampeana</v>
      </c>
      <c r="AU840" s="1" t="str">
        <f t="shared" si="271"/>
        <v>Pequeñas</v>
      </c>
    </row>
    <row r="841" spans="1:47" x14ac:dyDescent="0.25">
      <c r="A841" s="60" t="s">
        <v>861</v>
      </c>
      <c r="B841" s="9" t="s">
        <v>793</v>
      </c>
      <c r="C841" s="9" t="s">
        <v>767</v>
      </c>
      <c r="D841" s="3" t="str">
        <f>VLOOKUP(C841,Regiones!B$4:C$27,2)</f>
        <v>Pampeana</v>
      </c>
      <c r="E841" s="10"/>
      <c r="F841" s="10"/>
      <c r="G841" s="10"/>
      <c r="H841" s="10" t="s">
        <v>20</v>
      </c>
      <c r="I841" s="10" t="s">
        <v>203</v>
      </c>
      <c r="J841" s="10" t="s">
        <v>4</v>
      </c>
      <c r="K841" s="10"/>
      <c r="L841" s="11" t="s">
        <v>6</v>
      </c>
      <c r="M841" s="289">
        <v>10</v>
      </c>
      <c r="N841" s="281" t="str">
        <f t="shared" si="272"/>
        <v>F10</v>
      </c>
      <c r="O841" s="282" t="str">
        <f>VLOOKUP(N841,'Adicional - Op 1'!$A$3:$B$79,2)</f>
        <v>F</v>
      </c>
      <c r="P841" s="293" t="str">
        <f t="shared" si="273"/>
        <v>F</v>
      </c>
      <c r="Q841" s="294" t="str">
        <f t="shared" si="274"/>
        <v>F10</v>
      </c>
      <c r="R841" s="282" t="str">
        <f>IF(OR(Q841='Adicional - Op 2'!$A$6,Q841='Adicional - Op 2'!$A$7, Q841='Adicional - Op 2'!$A$8,Q841='Adicional - Op 2'!$A$9,Q841='Adicional - Op 2'!$A$10,Q841='Adicional - Op 2'!$A$11,Q841='Adicional - Op 2'!$A$12,Q841='Adicional - Op 2'!$A$13,Q841='Adicional - Op 2'!$A$14), "A", "")</f>
        <v/>
      </c>
      <c r="S841" s="282" t="str">
        <f>IF(OR(Q841='Adicional - Op 2'!$A$15,Q841='Adicional - Op 2'!$A$16,Q841='Adicional - Op 2'!$A$17,Q841='Adicional - Op 2'!$A$18,Q841='Adicional - Op 2'!$A$19,Q841='Adicional - Op 2'!$A$20,Q841='Adicional - Op 2'!$A$21,Q841='Adicional - Op 2'!$A$22,Q841='Adicional - Op 2'!$A$23,Q841='Adicional - Op 2'!$A$24,Q841='Adicional - Op 2'!$A$25,Q841='Adicional - Op 2'!$A$26,Q841='Adicional - Op 2'!$A$27,Q841='Adicional - Op 2'!$A$28,Q841='Adicional - Op 2'!$A$29,Q841='Adicional - Op 2'!$A$30),"B","")</f>
        <v/>
      </c>
      <c r="T841" s="282" t="str">
        <f>IF(OR(Q841='Adicional - Op 2'!$A$31,Q841='Adicional - Op 2'!$A$32,Q841='Adicional - Op 2'!$A$33,Q841='Adicional - Op 2'!$A$34),"C","")</f>
        <v/>
      </c>
      <c r="U841" s="282" t="str">
        <f>IF(OR(Q841='Adicional - Op 2'!$A$35,Q841='Adicional - Op 2'!$A$36,Q841='Adicional - Op 2'!$A$37),"D","")</f>
        <v/>
      </c>
      <c r="V841" s="282" t="str">
        <f>IF(OR(Q841='Adicional - Op 2'!$A$38,Q841='Adicional - Op 2'!$A$39,Q841='Adicional - Op 2'!$A$40,Q841='Adicional - Op 2'!$A$41,Q841='Adicional - Op 2'!$A$42,Q841='Adicional - Op 2'!$A$43),"E","")</f>
        <v/>
      </c>
      <c r="W841" s="282" t="str">
        <f>IF(OR(Q841='Adicional - Op 2'!$A$44,Q841='Adicional - Op 2'!$A$45),"F","")</f>
        <v>F</v>
      </c>
      <c r="X841" s="295" t="str">
        <f t="shared" si="275"/>
        <v>F</v>
      </c>
      <c r="Y841" s="296" t="str">
        <f>IF(P841=X841, "OK", MAL)</f>
        <v>OK</v>
      </c>
      <c r="Z841" s="74">
        <v>2606</v>
      </c>
      <c r="AA841" s="12">
        <v>2256</v>
      </c>
      <c r="AB841" s="12">
        <v>1609</v>
      </c>
      <c r="AC841" s="12">
        <v>1120</v>
      </c>
      <c r="AD841" s="12">
        <v>916</v>
      </c>
      <c r="AE841" s="13">
        <v>1387</v>
      </c>
      <c r="AF841" s="70" t="str">
        <f t="shared" si="276"/>
        <v>7</v>
      </c>
      <c r="AG841" s="61" t="str">
        <f t="shared" si="277"/>
        <v>7</v>
      </c>
      <c r="AH841" s="61" t="str">
        <f t="shared" si="278"/>
        <v>7</v>
      </c>
      <c r="AI841" s="61" t="str">
        <f t="shared" si="279"/>
        <v>7</v>
      </c>
      <c r="AJ841" s="61" t="str">
        <f t="shared" si="280"/>
        <v>7</v>
      </c>
      <c r="AK841" s="62" t="str">
        <f t="shared" si="281"/>
        <v>7</v>
      </c>
      <c r="AL841" s="77">
        <f t="shared" si="282"/>
        <v>1.6263171670799226</v>
      </c>
      <c r="AM841" s="78">
        <f t="shared" si="283"/>
        <v>3.2649077777518194</v>
      </c>
      <c r="AN841" s="78">
        <f t="shared" si="284"/>
        <v>3.4902494711565533</v>
      </c>
      <c r="AO841" s="78">
        <f t="shared" si="285"/>
        <v>2.0310262499925371</v>
      </c>
      <c r="AP841" s="79">
        <f t="shared" si="286"/>
        <v>-4.0639349597759296</v>
      </c>
      <c r="AQ841" s="1" t="str">
        <f t="shared" si="287"/>
        <v>Pampeana7</v>
      </c>
      <c r="AR841" s="1" t="str">
        <f t="shared" si="288"/>
        <v>Santa Fe7</v>
      </c>
      <c r="AS841" s="1" t="str">
        <f t="shared" si="289"/>
        <v>Pequeñas</v>
      </c>
      <c r="AT841" s="1" t="str">
        <f t="shared" si="290"/>
        <v>Pampeana</v>
      </c>
      <c r="AU841" s="1" t="str">
        <f t="shared" ref="AU841:AU904" si="291">IF(AS841="Pequeñas","Pequeñas",CONCATENATE(AS841,AT841))</f>
        <v>Pequeñas</v>
      </c>
    </row>
    <row r="842" spans="1:47" x14ac:dyDescent="0.25">
      <c r="A842" s="5" t="s">
        <v>180</v>
      </c>
      <c r="B842" s="6" t="s">
        <v>76</v>
      </c>
      <c r="C842" s="6" t="s">
        <v>36</v>
      </c>
      <c r="D842" s="3" t="str">
        <f>VLOOKUP(C842,Regiones!B$4:C$27,2)</f>
        <v>Pampeana</v>
      </c>
      <c r="E842" s="16" t="s">
        <v>2</v>
      </c>
      <c r="F842" s="16"/>
      <c r="G842" s="16" t="s">
        <v>20</v>
      </c>
      <c r="H842" s="16"/>
      <c r="I842" s="16"/>
      <c r="J842" s="16"/>
      <c r="K842" s="16"/>
      <c r="L842" s="54" t="s">
        <v>943</v>
      </c>
      <c r="M842" s="288">
        <v>2</v>
      </c>
      <c r="N842" s="281" t="str">
        <f t="shared" si="272"/>
        <v>N2</v>
      </c>
      <c r="O842" s="282" t="str">
        <f>VLOOKUP(N842,'Adicional - Op 1'!$A$3:$B$79,2)</f>
        <v>F</v>
      </c>
      <c r="P842" s="293" t="str">
        <f t="shared" si="273"/>
        <v>F</v>
      </c>
      <c r="Q842" s="294" t="str">
        <f t="shared" si="274"/>
        <v>N2</v>
      </c>
      <c r="R842" s="282" t="str">
        <f>IF(OR(Q842='Adicional - Op 2'!$A$6,Q842='Adicional - Op 2'!$A$7, Q842='Adicional - Op 2'!$A$8,Q842='Adicional - Op 2'!$A$9,Q842='Adicional - Op 2'!$A$10,Q842='Adicional - Op 2'!$A$11,Q842='Adicional - Op 2'!$A$12,Q842='Adicional - Op 2'!$A$13,Q842='Adicional - Op 2'!$A$14), "A", "")</f>
        <v/>
      </c>
      <c r="S842" s="282" t="str">
        <f>IF(OR(Q842='Adicional - Op 2'!$A$15,Q842='Adicional - Op 2'!$A$16,Q842='Adicional - Op 2'!$A$17,Q842='Adicional - Op 2'!$A$18,Q842='Adicional - Op 2'!$A$19,Q842='Adicional - Op 2'!$A$20,Q842='Adicional - Op 2'!$A$21,Q842='Adicional - Op 2'!$A$22,Q842='Adicional - Op 2'!$A$23,Q842='Adicional - Op 2'!$A$24,Q842='Adicional - Op 2'!$A$25,Q842='Adicional - Op 2'!$A$26,Q842='Adicional - Op 2'!$A$27,Q842='Adicional - Op 2'!$A$28,Q842='Adicional - Op 2'!$A$29,Q842='Adicional - Op 2'!$A$30),"B","")</f>
        <v/>
      </c>
      <c r="T842" s="282" t="str">
        <f>IF(OR(Q842='Adicional - Op 2'!$A$31,Q842='Adicional - Op 2'!$A$32,Q842='Adicional - Op 2'!$A$33,Q842='Adicional - Op 2'!$A$34),"C","")</f>
        <v/>
      </c>
      <c r="U842" s="282" t="str">
        <f>IF(OR(Q842='Adicional - Op 2'!$A$35,Q842='Adicional - Op 2'!$A$36,Q842='Adicional - Op 2'!$A$37),"D","")</f>
        <v/>
      </c>
      <c r="V842" s="282" t="str">
        <f>IF(OR(Q842='Adicional - Op 2'!$A$38,Q842='Adicional - Op 2'!$A$39,Q842='Adicional - Op 2'!$A$40,Q842='Adicional - Op 2'!$A$41,Q842='Adicional - Op 2'!$A$42,Q842='Adicional - Op 2'!$A$43),"E","")</f>
        <v/>
      </c>
      <c r="W842" s="282" t="str">
        <f>IF(OR(Q842='Adicional - Op 2'!$A$44,Q842='Adicional - Op 2'!$A$45),"F","")</f>
        <v>F</v>
      </c>
      <c r="X842" s="295" t="str">
        <f t="shared" si="275"/>
        <v>F</v>
      </c>
      <c r="Y842" s="296" t="str">
        <f>IF(P842=X842, "OK", MAL)</f>
        <v>OK</v>
      </c>
      <c r="Z842" s="73">
        <v>2599</v>
      </c>
      <c r="AA842" s="17">
        <v>1819</v>
      </c>
      <c r="AB842" s="17">
        <v>1149</v>
      </c>
      <c r="AC842" s="17">
        <v>849</v>
      </c>
      <c r="AD842" s="17">
        <v>607</v>
      </c>
      <c r="AE842" s="20">
        <v>628</v>
      </c>
      <c r="AF842" s="70" t="str">
        <f t="shared" si="276"/>
        <v>7</v>
      </c>
      <c r="AG842" s="61" t="str">
        <f t="shared" si="277"/>
        <v>7</v>
      </c>
      <c r="AH842" s="61" t="str">
        <f t="shared" si="278"/>
        <v>7</v>
      </c>
      <c r="AI842" s="61" t="str">
        <f t="shared" si="279"/>
        <v>7</v>
      </c>
      <c r="AJ842" s="61" t="str">
        <f t="shared" si="280"/>
        <v>7</v>
      </c>
      <c r="AK842" s="62" t="str">
        <f t="shared" si="281"/>
        <v>7</v>
      </c>
      <c r="AL842" s="77">
        <f t="shared" si="282"/>
        <v>4.0722280646265689</v>
      </c>
      <c r="AM842" s="78">
        <f t="shared" si="283"/>
        <v>4.4636227119686129</v>
      </c>
      <c r="AN842" s="78">
        <f t="shared" si="284"/>
        <v>2.906865561035807</v>
      </c>
      <c r="AO842" s="78">
        <f t="shared" si="285"/>
        <v>3.4122291627128138</v>
      </c>
      <c r="AP842" s="79">
        <f t="shared" si="286"/>
        <v>-0.33953602242546976</v>
      </c>
      <c r="AQ842" s="1" t="str">
        <f t="shared" si="287"/>
        <v>Pampeana7</v>
      </c>
      <c r="AR842" s="1" t="str">
        <f t="shared" si="288"/>
        <v>Buenos Aires7</v>
      </c>
      <c r="AS842" s="1" t="str">
        <f t="shared" si="289"/>
        <v>Pequeñas</v>
      </c>
      <c r="AT842" s="1" t="str">
        <f t="shared" si="290"/>
        <v>Pampeana</v>
      </c>
      <c r="AU842" s="1" t="str">
        <f t="shared" si="291"/>
        <v>Pequeñas</v>
      </c>
    </row>
    <row r="843" spans="1:47" x14ac:dyDescent="0.25">
      <c r="A843" s="60" t="s">
        <v>862</v>
      </c>
      <c r="B843" s="9" t="s">
        <v>768</v>
      </c>
      <c r="C843" s="9" t="s">
        <v>767</v>
      </c>
      <c r="D843" s="3" t="str">
        <f>VLOOKUP(C843,Regiones!B$4:C$27,2)</f>
        <v>Pampeana</v>
      </c>
      <c r="E843" s="10"/>
      <c r="F843" s="10"/>
      <c r="G843" s="10"/>
      <c r="H843" s="10" t="s">
        <v>20</v>
      </c>
      <c r="I843" s="10" t="s">
        <v>203</v>
      </c>
      <c r="J843" s="10" t="s">
        <v>4</v>
      </c>
      <c r="K843" s="10"/>
      <c r="L843" s="11" t="s">
        <v>6</v>
      </c>
      <c r="M843" s="289">
        <v>10</v>
      </c>
      <c r="N843" s="281" t="str">
        <f t="shared" si="272"/>
        <v>F10</v>
      </c>
      <c r="O843" s="282" t="str">
        <f>VLOOKUP(N843,'Adicional - Op 1'!$A$3:$B$79,2)</f>
        <v>F</v>
      </c>
      <c r="P843" s="293" t="str">
        <f t="shared" si="273"/>
        <v>F</v>
      </c>
      <c r="Q843" s="294" t="str">
        <f t="shared" si="274"/>
        <v>F10</v>
      </c>
      <c r="R843" s="282" t="str">
        <f>IF(OR(Q843='Adicional - Op 2'!$A$6,Q843='Adicional - Op 2'!$A$7, Q843='Adicional - Op 2'!$A$8,Q843='Adicional - Op 2'!$A$9,Q843='Adicional - Op 2'!$A$10,Q843='Adicional - Op 2'!$A$11,Q843='Adicional - Op 2'!$A$12,Q843='Adicional - Op 2'!$A$13,Q843='Adicional - Op 2'!$A$14), "A", "")</f>
        <v/>
      </c>
      <c r="S843" s="282" t="str">
        <f>IF(OR(Q843='Adicional - Op 2'!$A$15,Q843='Adicional - Op 2'!$A$16,Q843='Adicional - Op 2'!$A$17,Q843='Adicional - Op 2'!$A$18,Q843='Adicional - Op 2'!$A$19,Q843='Adicional - Op 2'!$A$20,Q843='Adicional - Op 2'!$A$21,Q843='Adicional - Op 2'!$A$22,Q843='Adicional - Op 2'!$A$23,Q843='Adicional - Op 2'!$A$24,Q843='Adicional - Op 2'!$A$25,Q843='Adicional - Op 2'!$A$26,Q843='Adicional - Op 2'!$A$27,Q843='Adicional - Op 2'!$A$28,Q843='Adicional - Op 2'!$A$29,Q843='Adicional - Op 2'!$A$30),"B","")</f>
        <v/>
      </c>
      <c r="T843" s="282" t="str">
        <f>IF(OR(Q843='Adicional - Op 2'!$A$31,Q843='Adicional - Op 2'!$A$32,Q843='Adicional - Op 2'!$A$33,Q843='Adicional - Op 2'!$A$34),"C","")</f>
        <v/>
      </c>
      <c r="U843" s="282" t="str">
        <f>IF(OR(Q843='Adicional - Op 2'!$A$35,Q843='Adicional - Op 2'!$A$36,Q843='Adicional - Op 2'!$A$37),"D","")</f>
        <v/>
      </c>
      <c r="V843" s="282" t="str">
        <f>IF(OR(Q843='Adicional - Op 2'!$A$38,Q843='Adicional - Op 2'!$A$39,Q843='Adicional - Op 2'!$A$40,Q843='Adicional - Op 2'!$A$41,Q843='Adicional - Op 2'!$A$42,Q843='Adicional - Op 2'!$A$43),"E","")</f>
        <v/>
      </c>
      <c r="W843" s="282" t="str">
        <f>IF(OR(Q843='Adicional - Op 2'!$A$44,Q843='Adicional - Op 2'!$A$45),"F","")</f>
        <v>F</v>
      </c>
      <c r="X843" s="295" t="str">
        <f t="shared" si="275"/>
        <v>F</v>
      </c>
      <c r="Y843" s="296" t="str">
        <f>IF(P843=X843, "OK", MAL)</f>
        <v>OK</v>
      </c>
      <c r="Z843" s="74">
        <v>2586</v>
      </c>
      <c r="AA843" s="12">
        <v>2301</v>
      </c>
      <c r="AB843" s="12">
        <v>1130</v>
      </c>
      <c r="AC843" s="12">
        <v>822</v>
      </c>
      <c r="AD843" s="12">
        <v>1119</v>
      </c>
      <c r="AE843" s="13">
        <v>2838</v>
      </c>
      <c r="AF843" s="70" t="str">
        <f t="shared" si="276"/>
        <v>7</v>
      </c>
      <c r="AG843" s="61" t="str">
        <f t="shared" si="277"/>
        <v>7</v>
      </c>
      <c r="AH843" s="61" t="str">
        <f t="shared" si="278"/>
        <v>7</v>
      </c>
      <c r="AI843" s="61" t="str">
        <f t="shared" si="279"/>
        <v>7</v>
      </c>
      <c r="AJ843" s="61" t="str">
        <f t="shared" si="280"/>
        <v>7</v>
      </c>
      <c r="AK843" s="62" t="str">
        <f t="shared" si="281"/>
        <v>7</v>
      </c>
      <c r="AL843" s="77">
        <f t="shared" si="282"/>
        <v>1.314702205848497</v>
      </c>
      <c r="AM843" s="78">
        <f t="shared" si="283"/>
        <v>6.9934621782387936</v>
      </c>
      <c r="AN843" s="78">
        <f t="shared" si="284"/>
        <v>3.0594329731151846</v>
      </c>
      <c r="AO843" s="78">
        <f t="shared" si="285"/>
        <v>-3.0374176936599846</v>
      </c>
      <c r="AP843" s="79">
        <f t="shared" si="286"/>
        <v>-8.8867014555758175</v>
      </c>
      <c r="AQ843" s="1" t="str">
        <f t="shared" si="287"/>
        <v>Pampeana7</v>
      </c>
      <c r="AR843" s="1" t="str">
        <f t="shared" si="288"/>
        <v>Santa Fe7</v>
      </c>
      <c r="AS843" s="1" t="str">
        <f t="shared" si="289"/>
        <v>Pequeñas</v>
      </c>
      <c r="AT843" s="1" t="str">
        <f t="shared" si="290"/>
        <v>Pampeana</v>
      </c>
      <c r="AU843" s="1" t="str">
        <f t="shared" si="291"/>
        <v>Pequeñas</v>
      </c>
    </row>
    <row r="844" spans="1:47" x14ac:dyDescent="0.25">
      <c r="A844" s="45" t="s">
        <v>920</v>
      </c>
      <c r="B844" s="46" t="s">
        <v>264</v>
      </c>
      <c r="C844" s="46" t="s">
        <v>882</v>
      </c>
      <c r="D844" s="3" t="str">
        <f>VLOOKUP(C844,Regiones!B$4:C$27,2)</f>
        <v>Pampeana</v>
      </c>
      <c r="E844" s="50"/>
      <c r="F844" s="50"/>
      <c r="G844" s="50"/>
      <c r="H844" s="50" t="s">
        <v>20</v>
      </c>
      <c r="I844" s="50" t="s">
        <v>203</v>
      </c>
      <c r="J844" s="50" t="s">
        <v>4</v>
      </c>
      <c r="K844" s="50"/>
      <c r="L844" s="53" t="s">
        <v>6</v>
      </c>
      <c r="M844" s="289">
        <v>10</v>
      </c>
      <c r="N844" s="281" t="str">
        <f t="shared" si="272"/>
        <v>F10</v>
      </c>
      <c r="O844" s="282" t="str">
        <f>VLOOKUP(N844,'Adicional - Op 1'!$A$3:$B$79,2)</f>
        <v>F</v>
      </c>
      <c r="P844" s="293" t="str">
        <f t="shared" si="273"/>
        <v>F</v>
      </c>
      <c r="Q844" s="294" t="str">
        <f t="shared" si="274"/>
        <v>F10</v>
      </c>
      <c r="R844" s="282" t="str">
        <f>IF(OR(Q844='Adicional - Op 2'!$A$6,Q844='Adicional - Op 2'!$A$7, Q844='Adicional - Op 2'!$A$8,Q844='Adicional - Op 2'!$A$9,Q844='Adicional - Op 2'!$A$10,Q844='Adicional - Op 2'!$A$11,Q844='Adicional - Op 2'!$A$12,Q844='Adicional - Op 2'!$A$13,Q844='Adicional - Op 2'!$A$14), "A", "")</f>
        <v/>
      </c>
      <c r="S844" s="282" t="str">
        <f>IF(OR(Q844='Adicional - Op 2'!$A$15,Q844='Adicional - Op 2'!$A$16,Q844='Adicional - Op 2'!$A$17,Q844='Adicional - Op 2'!$A$18,Q844='Adicional - Op 2'!$A$19,Q844='Adicional - Op 2'!$A$20,Q844='Adicional - Op 2'!$A$21,Q844='Adicional - Op 2'!$A$22,Q844='Adicional - Op 2'!$A$23,Q844='Adicional - Op 2'!$A$24,Q844='Adicional - Op 2'!$A$25,Q844='Adicional - Op 2'!$A$26,Q844='Adicional - Op 2'!$A$27,Q844='Adicional - Op 2'!$A$28,Q844='Adicional - Op 2'!$A$29,Q844='Adicional - Op 2'!$A$30),"B","")</f>
        <v/>
      </c>
      <c r="T844" s="282" t="str">
        <f>IF(OR(Q844='Adicional - Op 2'!$A$31,Q844='Adicional - Op 2'!$A$32,Q844='Adicional - Op 2'!$A$33,Q844='Adicional - Op 2'!$A$34),"C","")</f>
        <v/>
      </c>
      <c r="U844" s="282" t="str">
        <f>IF(OR(Q844='Adicional - Op 2'!$A$35,Q844='Adicional - Op 2'!$A$36,Q844='Adicional - Op 2'!$A$37),"D","")</f>
        <v/>
      </c>
      <c r="V844" s="282" t="str">
        <f>IF(OR(Q844='Adicional - Op 2'!$A$38,Q844='Adicional - Op 2'!$A$39,Q844='Adicional - Op 2'!$A$40,Q844='Adicional - Op 2'!$A$41,Q844='Adicional - Op 2'!$A$42,Q844='Adicional - Op 2'!$A$43),"E","")</f>
        <v/>
      </c>
      <c r="W844" s="282" t="str">
        <f>IF(OR(Q844='Adicional - Op 2'!$A$44,Q844='Adicional - Op 2'!$A$45),"F","")</f>
        <v>F</v>
      </c>
      <c r="X844" s="295" t="str">
        <f t="shared" si="275"/>
        <v>F</v>
      </c>
      <c r="Y844" s="296" t="str">
        <f>IF(P844=X844, "OK", MAL)</f>
        <v>OK</v>
      </c>
      <c r="Z844" s="74">
        <v>2584</v>
      </c>
      <c r="AA844" s="12">
        <v>2295</v>
      </c>
      <c r="AB844" s="6">
        <v>1663</v>
      </c>
      <c r="AC844" s="6">
        <v>1253</v>
      </c>
      <c r="AD844" s="6">
        <v>954</v>
      </c>
      <c r="AE844" s="22">
        <v>632</v>
      </c>
      <c r="AF844" s="70" t="str">
        <f t="shared" si="276"/>
        <v>7</v>
      </c>
      <c r="AG844" s="61" t="str">
        <f t="shared" si="277"/>
        <v>7</v>
      </c>
      <c r="AH844" s="61" t="str">
        <f t="shared" si="278"/>
        <v>7</v>
      </c>
      <c r="AI844" s="61" t="str">
        <f t="shared" si="279"/>
        <v>7</v>
      </c>
      <c r="AJ844" s="61" t="str">
        <f t="shared" si="280"/>
        <v>7</v>
      </c>
      <c r="AK844" s="62" t="str">
        <f t="shared" si="281"/>
        <v>7</v>
      </c>
      <c r="AL844" s="77">
        <f t="shared" si="282"/>
        <v>1.3355256853374773</v>
      </c>
      <c r="AM844" s="78">
        <f t="shared" si="283"/>
        <v>3.1092363541710877</v>
      </c>
      <c r="AN844" s="78">
        <f t="shared" si="284"/>
        <v>2.7169598692058314</v>
      </c>
      <c r="AO844" s="78">
        <f t="shared" si="285"/>
        <v>2.7638270686052837</v>
      </c>
      <c r="AP844" s="79">
        <f t="shared" si="286"/>
        <v>4.2036975399752476</v>
      </c>
      <c r="AQ844" s="1" t="str">
        <f t="shared" si="287"/>
        <v>Pampeana7</v>
      </c>
      <c r="AR844" s="1" t="str">
        <f t="shared" si="288"/>
        <v>Santiago del Estero7</v>
      </c>
      <c r="AS844" s="1" t="str">
        <f t="shared" si="289"/>
        <v>Pequeñas</v>
      </c>
      <c r="AT844" s="1" t="str">
        <f t="shared" si="290"/>
        <v>Pampeana</v>
      </c>
      <c r="AU844" s="1" t="str">
        <f t="shared" si="291"/>
        <v>Pequeñas</v>
      </c>
    </row>
    <row r="845" spans="1:47" x14ac:dyDescent="0.25">
      <c r="A845" s="60" t="s">
        <v>863</v>
      </c>
      <c r="B845" s="9" t="s">
        <v>768</v>
      </c>
      <c r="C845" s="9" t="s">
        <v>767</v>
      </c>
      <c r="D845" s="3" t="str">
        <f>VLOOKUP(C845,Regiones!B$4:C$27,2)</f>
        <v>Pampeana</v>
      </c>
      <c r="E845" s="10"/>
      <c r="F845" s="10"/>
      <c r="G845" s="10"/>
      <c r="H845" s="10" t="s">
        <v>20</v>
      </c>
      <c r="I845" s="10" t="s">
        <v>203</v>
      </c>
      <c r="J845" s="10" t="s">
        <v>4</v>
      </c>
      <c r="K845" s="10"/>
      <c r="L845" s="11" t="s">
        <v>6</v>
      </c>
      <c r="M845" s="289">
        <v>10</v>
      </c>
      <c r="N845" s="281" t="str">
        <f t="shared" si="272"/>
        <v>F10</v>
      </c>
      <c r="O845" s="282" t="str">
        <f>VLOOKUP(N845,'Adicional - Op 1'!$A$3:$B$79,2)</f>
        <v>F</v>
      </c>
      <c r="P845" s="293" t="str">
        <f t="shared" si="273"/>
        <v>F</v>
      </c>
      <c r="Q845" s="294" t="str">
        <f t="shared" si="274"/>
        <v>F10</v>
      </c>
      <c r="R845" s="282" t="str">
        <f>IF(OR(Q845='Adicional - Op 2'!$A$6,Q845='Adicional - Op 2'!$A$7, Q845='Adicional - Op 2'!$A$8,Q845='Adicional - Op 2'!$A$9,Q845='Adicional - Op 2'!$A$10,Q845='Adicional - Op 2'!$A$11,Q845='Adicional - Op 2'!$A$12,Q845='Adicional - Op 2'!$A$13,Q845='Adicional - Op 2'!$A$14), "A", "")</f>
        <v/>
      </c>
      <c r="S845" s="282" t="str">
        <f>IF(OR(Q845='Adicional - Op 2'!$A$15,Q845='Adicional - Op 2'!$A$16,Q845='Adicional - Op 2'!$A$17,Q845='Adicional - Op 2'!$A$18,Q845='Adicional - Op 2'!$A$19,Q845='Adicional - Op 2'!$A$20,Q845='Adicional - Op 2'!$A$21,Q845='Adicional - Op 2'!$A$22,Q845='Adicional - Op 2'!$A$23,Q845='Adicional - Op 2'!$A$24,Q845='Adicional - Op 2'!$A$25,Q845='Adicional - Op 2'!$A$26,Q845='Adicional - Op 2'!$A$27,Q845='Adicional - Op 2'!$A$28,Q845='Adicional - Op 2'!$A$29,Q845='Adicional - Op 2'!$A$30),"B","")</f>
        <v/>
      </c>
      <c r="T845" s="282" t="str">
        <f>IF(OR(Q845='Adicional - Op 2'!$A$31,Q845='Adicional - Op 2'!$A$32,Q845='Adicional - Op 2'!$A$33,Q845='Adicional - Op 2'!$A$34),"C","")</f>
        <v/>
      </c>
      <c r="U845" s="282" t="str">
        <f>IF(OR(Q845='Adicional - Op 2'!$A$35,Q845='Adicional - Op 2'!$A$36,Q845='Adicional - Op 2'!$A$37),"D","")</f>
        <v/>
      </c>
      <c r="V845" s="282" t="str">
        <f>IF(OR(Q845='Adicional - Op 2'!$A$38,Q845='Adicional - Op 2'!$A$39,Q845='Adicional - Op 2'!$A$40,Q845='Adicional - Op 2'!$A$41,Q845='Adicional - Op 2'!$A$42,Q845='Adicional - Op 2'!$A$43),"E","")</f>
        <v/>
      </c>
      <c r="W845" s="282" t="str">
        <f>IF(OR(Q845='Adicional - Op 2'!$A$44,Q845='Adicional - Op 2'!$A$45),"F","")</f>
        <v>F</v>
      </c>
      <c r="X845" s="295" t="str">
        <f t="shared" si="275"/>
        <v>F</v>
      </c>
      <c r="Y845" s="296" t="str">
        <f>IF(P845=X845, "OK", MAL)</f>
        <v>OK</v>
      </c>
      <c r="Z845" s="74">
        <v>2579</v>
      </c>
      <c r="AA845" s="12">
        <v>2262</v>
      </c>
      <c r="AB845" s="12">
        <v>1549</v>
      </c>
      <c r="AC845" s="12">
        <v>1117</v>
      </c>
      <c r="AD845" s="12">
        <v>878</v>
      </c>
      <c r="AE845" s="13">
        <v>1375</v>
      </c>
      <c r="AF845" s="70" t="str">
        <f t="shared" si="276"/>
        <v>7</v>
      </c>
      <c r="AG845" s="61" t="str">
        <f t="shared" si="277"/>
        <v>7</v>
      </c>
      <c r="AH845" s="61" t="str">
        <f t="shared" si="278"/>
        <v>7</v>
      </c>
      <c r="AI845" s="61" t="str">
        <f t="shared" si="279"/>
        <v>7</v>
      </c>
      <c r="AJ845" s="61" t="str">
        <f t="shared" si="280"/>
        <v>7</v>
      </c>
      <c r="AK845" s="62" t="str">
        <f t="shared" si="281"/>
        <v>7</v>
      </c>
      <c r="AL845" s="77">
        <f t="shared" si="282"/>
        <v>1.4778421932512176</v>
      </c>
      <c r="AM845" s="78">
        <f t="shared" si="283"/>
        <v>3.6647945100640769</v>
      </c>
      <c r="AN845" s="78">
        <f t="shared" si="284"/>
        <v>3.1446730269652177</v>
      </c>
      <c r="AO845" s="78">
        <f t="shared" si="285"/>
        <v>2.436767577424694</v>
      </c>
      <c r="AP845" s="79">
        <f t="shared" si="286"/>
        <v>-4.3865075663997448</v>
      </c>
      <c r="AQ845" s="1" t="str">
        <f t="shared" si="287"/>
        <v>Pampeana7</v>
      </c>
      <c r="AR845" s="1" t="str">
        <f t="shared" si="288"/>
        <v>Santa Fe7</v>
      </c>
      <c r="AS845" s="1" t="str">
        <f t="shared" si="289"/>
        <v>Pequeñas</v>
      </c>
      <c r="AT845" s="1" t="str">
        <f t="shared" si="290"/>
        <v>Pampeana</v>
      </c>
      <c r="AU845" s="1" t="str">
        <f t="shared" si="291"/>
        <v>Pequeñas</v>
      </c>
    </row>
    <row r="846" spans="1:47" x14ac:dyDescent="0.25">
      <c r="A846" s="5" t="s">
        <v>554</v>
      </c>
      <c r="B846" s="6" t="s">
        <v>555</v>
      </c>
      <c r="C846" s="6" t="s">
        <v>532</v>
      </c>
      <c r="D846" s="3" t="str">
        <f>VLOOKUP(C846,Regiones!B$4:C$27,2)</f>
        <v>Pampeana</v>
      </c>
      <c r="E846" s="16"/>
      <c r="F846" s="16"/>
      <c r="G846" s="16"/>
      <c r="H846" s="16" t="s">
        <v>4</v>
      </c>
      <c r="I846" s="16" t="s">
        <v>203</v>
      </c>
      <c r="J846" s="16" t="s">
        <v>6</v>
      </c>
      <c r="K846" s="16"/>
      <c r="L846" s="4" t="s">
        <v>6</v>
      </c>
      <c r="M846" s="289">
        <v>10</v>
      </c>
      <c r="N846" s="281" t="str">
        <f t="shared" si="272"/>
        <v>F10</v>
      </c>
      <c r="O846" s="282" t="str">
        <f>VLOOKUP(N846,'Adicional - Op 1'!$A$3:$B$79,2)</f>
        <v>F</v>
      </c>
      <c r="P846" s="293" t="str">
        <f t="shared" si="273"/>
        <v>F</v>
      </c>
      <c r="Q846" s="294" t="str">
        <f t="shared" si="274"/>
        <v>F10</v>
      </c>
      <c r="R846" s="282" t="str">
        <f>IF(OR(Q846='Adicional - Op 2'!$A$6,Q846='Adicional - Op 2'!$A$7, Q846='Adicional - Op 2'!$A$8,Q846='Adicional - Op 2'!$A$9,Q846='Adicional - Op 2'!$A$10,Q846='Adicional - Op 2'!$A$11,Q846='Adicional - Op 2'!$A$12,Q846='Adicional - Op 2'!$A$13,Q846='Adicional - Op 2'!$A$14), "A", "")</f>
        <v/>
      </c>
      <c r="S846" s="282" t="str">
        <f>IF(OR(Q846='Adicional - Op 2'!$A$15,Q846='Adicional - Op 2'!$A$16,Q846='Adicional - Op 2'!$A$17,Q846='Adicional - Op 2'!$A$18,Q846='Adicional - Op 2'!$A$19,Q846='Adicional - Op 2'!$A$20,Q846='Adicional - Op 2'!$A$21,Q846='Adicional - Op 2'!$A$22,Q846='Adicional - Op 2'!$A$23,Q846='Adicional - Op 2'!$A$24,Q846='Adicional - Op 2'!$A$25,Q846='Adicional - Op 2'!$A$26,Q846='Adicional - Op 2'!$A$27,Q846='Adicional - Op 2'!$A$28,Q846='Adicional - Op 2'!$A$29,Q846='Adicional - Op 2'!$A$30),"B","")</f>
        <v/>
      </c>
      <c r="T846" s="282" t="str">
        <f>IF(OR(Q846='Adicional - Op 2'!$A$31,Q846='Adicional - Op 2'!$A$32,Q846='Adicional - Op 2'!$A$33,Q846='Adicional - Op 2'!$A$34),"C","")</f>
        <v/>
      </c>
      <c r="U846" s="282" t="str">
        <f>IF(OR(Q846='Adicional - Op 2'!$A$35,Q846='Adicional - Op 2'!$A$36,Q846='Adicional - Op 2'!$A$37),"D","")</f>
        <v/>
      </c>
      <c r="V846" s="282" t="str">
        <f>IF(OR(Q846='Adicional - Op 2'!$A$38,Q846='Adicional - Op 2'!$A$39,Q846='Adicional - Op 2'!$A$40,Q846='Adicional - Op 2'!$A$41,Q846='Adicional - Op 2'!$A$42,Q846='Adicional - Op 2'!$A$43),"E","")</f>
        <v/>
      </c>
      <c r="W846" s="282" t="str">
        <f>IF(OR(Q846='Adicional - Op 2'!$A$44,Q846='Adicional - Op 2'!$A$45),"F","")</f>
        <v>F</v>
      </c>
      <c r="X846" s="295" t="str">
        <f t="shared" si="275"/>
        <v>F</v>
      </c>
      <c r="Y846" s="296" t="str">
        <f>IF(P846=X846, "OK", MAL)</f>
        <v>OK</v>
      </c>
      <c r="Z846" s="73">
        <v>2576</v>
      </c>
      <c r="AA846" s="17">
        <v>2548</v>
      </c>
      <c r="AB846" s="17">
        <v>2381</v>
      </c>
      <c r="AC846" s="17">
        <v>2168</v>
      </c>
      <c r="AD846" s="17">
        <v>1883</v>
      </c>
      <c r="AE846" s="20">
        <v>2187</v>
      </c>
      <c r="AF846" s="70" t="str">
        <f t="shared" si="276"/>
        <v>7</v>
      </c>
      <c r="AG846" s="61" t="str">
        <f t="shared" si="277"/>
        <v>7</v>
      </c>
      <c r="AH846" s="61" t="str">
        <f t="shared" si="278"/>
        <v>7</v>
      </c>
      <c r="AI846" s="61" t="str">
        <f t="shared" si="279"/>
        <v>7</v>
      </c>
      <c r="AJ846" s="61" t="str">
        <f t="shared" si="280"/>
        <v>7</v>
      </c>
      <c r="AK846" s="62" t="str">
        <f t="shared" si="281"/>
        <v>7</v>
      </c>
      <c r="AL846" s="77">
        <f t="shared" si="282"/>
        <v>0.12232386578335387</v>
      </c>
      <c r="AM846" s="78">
        <f t="shared" si="283"/>
        <v>0.64645479876742784</v>
      </c>
      <c r="AN846" s="78">
        <f t="shared" si="284"/>
        <v>0.89140681082821338</v>
      </c>
      <c r="AO846" s="78">
        <f t="shared" si="285"/>
        <v>1.4193670409170946</v>
      </c>
      <c r="AP846" s="79">
        <f t="shared" si="286"/>
        <v>-1.4855008550718463</v>
      </c>
      <c r="AQ846" s="1" t="str">
        <f t="shared" si="287"/>
        <v>Pampeana7</v>
      </c>
      <c r="AR846" s="1" t="str">
        <f t="shared" si="288"/>
        <v>La Pampa7</v>
      </c>
      <c r="AS846" s="1" t="str">
        <f t="shared" si="289"/>
        <v>Pequeñas</v>
      </c>
      <c r="AT846" s="1" t="str">
        <f t="shared" si="290"/>
        <v>Pampeana</v>
      </c>
      <c r="AU846" s="1" t="str">
        <f t="shared" si="291"/>
        <v>Pequeñas</v>
      </c>
    </row>
    <row r="847" spans="1:47" x14ac:dyDescent="0.25">
      <c r="A847" s="45" t="s">
        <v>922</v>
      </c>
      <c r="B847" s="46" t="s">
        <v>923</v>
      </c>
      <c r="C847" s="46" t="s">
        <v>882</v>
      </c>
      <c r="D847" s="3" t="str">
        <f>VLOOKUP(C847,Regiones!B$4:C$27,2)</f>
        <v>Pampeana</v>
      </c>
      <c r="E847" s="50"/>
      <c r="F847" s="50"/>
      <c r="G847" s="50"/>
      <c r="H847" s="50" t="s">
        <v>20</v>
      </c>
      <c r="I847" s="50" t="s">
        <v>203</v>
      </c>
      <c r="K847" s="50" t="s">
        <v>4</v>
      </c>
      <c r="L847" s="53" t="s">
        <v>6</v>
      </c>
      <c r="M847" s="289">
        <v>10</v>
      </c>
      <c r="N847" s="281" t="str">
        <f t="shared" si="272"/>
        <v>F10</v>
      </c>
      <c r="O847" s="282" t="str">
        <f>VLOOKUP(N847,'Adicional - Op 1'!$A$3:$B$79,2)</f>
        <v>F</v>
      </c>
      <c r="P847" s="293" t="str">
        <f t="shared" si="273"/>
        <v>F</v>
      </c>
      <c r="Q847" s="294" t="str">
        <f t="shared" si="274"/>
        <v>F10</v>
      </c>
      <c r="R847" s="282" t="str">
        <f>IF(OR(Q847='Adicional - Op 2'!$A$6,Q847='Adicional - Op 2'!$A$7, Q847='Adicional - Op 2'!$A$8,Q847='Adicional - Op 2'!$A$9,Q847='Adicional - Op 2'!$A$10,Q847='Adicional - Op 2'!$A$11,Q847='Adicional - Op 2'!$A$12,Q847='Adicional - Op 2'!$A$13,Q847='Adicional - Op 2'!$A$14), "A", "")</f>
        <v/>
      </c>
      <c r="S847" s="282" t="str">
        <f>IF(OR(Q847='Adicional - Op 2'!$A$15,Q847='Adicional - Op 2'!$A$16,Q847='Adicional - Op 2'!$A$17,Q847='Adicional - Op 2'!$A$18,Q847='Adicional - Op 2'!$A$19,Q847='Adicional - Op 2'!$A$20,Q847='Adicional - Op 2'!$A$21,Q847='Adicional - Op 2'!$A$22,Q847='Adicional - Op 2'!$A$23,Q847='Adicional - Op 2'!$A$24,Q847='Adicional - Op 2'!$A$25,Q847='Adicional - Op 2'!$A$26,Q847='Adicional - Op 2'!$A$27,Q847='Adicional - Op 2'!$A$28,Q847='Adicional - Op 2'!$A$29,Q847='Adicional - Op 2'!$A$30),"B","")</f>
        <v/>
      </c>
      <c r="T847" s="282" t="str">
        <f>IF(OR(Q847='Adicional - Op 2'!$A$31,Q847='Adicional - Op 2'!$A$32,Q847='Adicional - Op 2'!$A$33,Q847='Adicional - Op 2'!$A$34),"C","")</f>
        <v/>
      </c>
      <c r="U847" s="282" t="str">
        <f>IF(OR(Q847='Adicional - Op 2'!$A$35,Q847='Adicional - Op 2'!$A$36,Q847='Adicional - Op 2'!$A$37),"D","")</f>
        <v/>
      </c>
      <c r="V847" s="282" t="str">
        <f>IF(OR(Q847='Adicional - Op 2'!$A$38,Q847='Adicional - Op 2'!$A$39,Q847='Adicional - Op 2'!$A$40,Q847='Adicional - Op 2'!$A$41,Q847='Adicional - Op 2'!$A$42,Q847='Adicional - Op 2'!$A$43),"E","")</f>
        <v/>
      </c>
      <c r="W847" s="282" t="str">
        <f>IF(OR(Q847='Adicional - Op 2'!$A$44,Q847='Adicional - Op 2'!$A$45),"F","")</f>
        <v>F</v>
      </c>
      <c r="X847" s="295" t="str">
        <f t="shared" si="275"/>
        <v>F</v>
      </c>
      <c r="Y847" s="296" t="str">
        <f>IF(P847=X847, "OK", MAL)</f>
        <v>OK</v>
      </c>
      <c r="Z847" s="74">
        <v>2573</v>
      </c>
      <c r="AA847" s="12">
        <v>2032</v>
      </c>
      <c r="AB847" s="6">
        <v>1338</v>
      </c>
      <c r="AC847" s="6">
        <v>1191</v>
      </c>
      <c r="AD847" s="6">
        <v>931</v>
      </c>
      <c r="AE847" s="22">
        <v>1033</v>
      </c>
      <c r="AF847" s="70" t="str">
        <f t="shared" si="276"/>
        <v>7</v>
      </c>
      <c r="AG847" s="61" t="str">
        <f t="shared" si="277"/>
        <v>7</v>
      </c>
      <c r="AH847" s="61" t="str">
        <f t="shared" si="278"/>
        <v>7</v>
      </c>
      <c r="AI847" s="61" t="str">
        <f t="shared" si="279"/>
        <v>7</v>
      </c>
      <c r="AJ847" s="61" t="str">
        <f t="shared" si="280"/>
        <v>7</v>
      </c>
      <c r="AK847" s="62" t="str">
        <f t="shared" si="281"/>
        <v>7</v>
      </c>
      <c r="AL847" s="77">
        <f t="shared" si="282"/>
        <v>2.6755701961069134</v>
      </c>
      <c r="AM847" s="78">
        <f t="shared" si="283"/>
        <v>4.0518415502873042</v>
      </c>
      <c r="AN847" s="78">
        <f t="shared" si="284"/>
        <v>1.1082042199674484</v>
      </c>
      <c r="AO847" s="78">
        <f t="shared" si="285"/>
        <v>2.4934726612358626</v>
      </c>
      <c r="AP847" s="79">
        <f t="shared" si="286"/>
        <v>-1.0342464250560532</v>
      </c>
      <c r="AQ847" s="1" t="str">
        <f t="shared" si="287"/>
        <v>Pampeana7</v>
      </c>
      <c r="AR847" s="1" t="str">
        <f t="shared" si="288"/>
        <v>Santiago del Estero7</v>
      </c>
      <c r="AS847" s="1" t="str">
        <f t="shared" si="289"/>
        <v>Pequeñas</v>
      </c>
      <c r="AT847" s="1" t="str">
        <f t="shared" si="290"/>
        <v>Pampeana</v>
      </c>
      <c r="AU847" s="1" t="str">
        <f t="shared" si="291"/>
        <v>Pequeñas</v>
      </c>
    </row>
    <row r="848" spans="1:47" x14ac:dyDescent="0.25">
      <c r="A848" s="60" t="s">
        <v>864</v>
      </c>
      <c r="B848" s="9" t="s">
        <v>219</v>
      </c>
      <c r="C848" s="9" t="s">
        <v>767</v>
      </c>
      <c r="D848" s="3" t="str">
        <f>VLOOKUP(C848,Regiones!B$4:C$27,2)</f>
        <v>Pampeana</v>
      </c>
      <c r="E848" s="10"/>
      <c r="F848" s="10"/>
      <c r="G848" s="10" t="s">
        <v>20</v>
      </c>
      <c r="H848" s="10"/>
      <c r="I848" s="10"/>
      <c r="K848" s="10"/>
      <c r="L848" s="54" t="s">
        <v>943</v>
      </c>
      <c r="M848" s="289">
        <v>4</v>
      </c>
      <c r="N848" s="281" t="str">
        <f t="shared" si="272"/>
        <v>N4</v>
      </c>
      <c r="O848" s="282" t="str">
        <f>VLOOKUP(N848,'Adicional - Op 1'!$A$3:$B$79,2)</f>
        <v>E</v>
      </c>
      <c r="P848" s="293" t="str">
        <f t="shared" si="273"/>
        <v>E</v>
      </c>
      <c r="Q848" s="294" t="str">
        <f t="shared" si="274"/>
        <v>N4</v>
      </c>
      <c r="R848" s="282" t="str">
        <f>IF(OR(Q848='Adicional - Op 2'!$A$6,Q848='Adicional - Op 2'!$A$7, Q848='Adicional - Op 2'!$A$8,Q848='Adicional - Op 2'!$A$9,Q848='Adicional - Op 2'!$A$10,Q848='Adicional - Op 2'!$A$11,Q848='Adicional - Op 2'!$A$12,Q848='Adicional - Op 2'!$A$13,Q848='Adicional - Op 2'!$A$14), "A", "")</f>
        <v/>
      </c>
      <c r="S848" s="282" t="str">
        <f>IF(OR(Q848='Adicional - Op 2'!$A$15,Q848='Adicional - Op 2'!$A$16,Q848='Adicional - Op 2'!$A$17,Q848='Adicional - Op 2'!$A$18,Q848='Adicional - Op 2'!$A$19,Q848='Adicional - Op 2'!$A$20,Q848='Adicional - Op 2'!$A$21,Q848='Adicional - Op 2'!$A$22,Q848='Adicional - Op 2'!$A$23,Q848='Adicional - Op 2'!$A$24,Q848='Adicional - Op 2'!$A$25,Q848='Adicional - Op 2'!$A$26,Q848='Adicional - Op 2'!$A$27,Q848='Adicional - Op 2'!$A$28,Q848='Adicional - Op 2'!$A$29,Q848='Adicional - Op 2'!$A$30),"B","")</f>
        <v/>
      </c>
      <c r="T848" s="282" t="str">
        <f>IF(OR(Q848='Adicional - Op 2'!$A$31,Q848='Adicional - Op 2'!$A$32,Q848='Adicional - Op 2'!$A$33,Q848='Adicional - Op 2'!$A$34),"C","")</f>
        <v/>
      </c>
      <c r="U848" s="282" t="str">
        <f>IF(OR(Q848='Adicional - Op 2'!$A$35,Q848='Adicional - Op 2'!$A$36,Q848='Adicional - Op 2'!$A$37),"D","")</f>
        <v/>
      </c>
      <c r="V848" s="282" t="str">
        <f>IF(OR(Q848='Adicional - Op 2'!$A$38,Q848='Adicional - Op 2'!$A$39,Q848='Adicional - Op 2'!$A$40,Q848='Adicional - Op 2'!$A$41,Q848='Adicional - Op 2'!$A$42,Q848='Adicional - Op 2'!$A$43),"E","")</f>
        <v>E</v>
      </c>
      <c r="W848" s="282" t="str">
        <f>IF(OR(Q848='Adicional - Op 2'!$A$44,Q848='Adicional - Op 2'!$A$45),"F","")</f>
        <v/>
      </c>
      <c r="X848" s="295" t="str">
        <f t="shared" si="275"/>
        <v>E</v>
      </c>
      <c r="Y848" s="296" t="str">
        <f>IF(P848=X848, "OK", MAL)</f>
        <v>OK</v>
      </c>
      <c r="Z848" s="74">
        <v>2570</v>
      </c>
      <c r="AA848" s="12">
        <v>1475</v>
      </c>
      <c r="AB848" s="12">
        <v>628</v>
      </c>
      <c r="AC848" s="12">
        <v>373</v>
      </c>
      <c r="AD848" s="12"/>
      <c r="AE848" s="13">
        <v>690</v>
      </c>
      <c r="AF848" s="70" t="str">
        <f t="shared" si="276"/>
        <v>7</v>
      </c>
      <c r="AG848" s="61" t="str">
        <f t="shared" si="277"/>
        <v>7</v>
      </c>
      <c r="AH848" s="61" t="str">
        <f t="shared" si="278"/>
        <v>7</v>
      </c>
      <c r="AI848" s="61" t="str">
        <f t="shared" si="279"/>
        <v>7</v>
      </c>
      <c r="AJ848" s="61" t="str">
        <f t="shared" si="280"/>
        <v/>
      </c>
      <c r="AK848" s="62" t="str">
        <f t="shared" si="281"/>
        <v>7</v>
      </c>
      <c r="AL848" s="77">
        <f t="shared" si="282"/>
        <v>6.4077543230045677</v>
      </c>
      <c r="AM848" s="78">
        <f t="shared" si="283"/>
        <v>8.4551616293444205</v>
      </c>
      <c r="AN848" s="78">
        <f t="shared" si="284"/>
        <v>5.0570656326641696</v>
      </c>
      <c r="AO848" s="78" t="str">
        <f t="shared" si="285"/>
        <v/>
      </c>
      <c r="AP848" s="79" t="str">
        <f t="shared" si="286"/>
        <v/>
      </c>
      <c r="AQ848" s="1" t="str">
        <f t="shared" si="287"/>
        <v>Pampeana7</v>
      </c>
      <c r="AR848" s="1" t="str">
        <f t="shared" si="288"/>
        <v>Santa Fe7</v>
      </c>
      <c r="AS848" s="1" t="str">
        <f t="shared" si="289"/>
        <v>Pequeñas</v>
      </c>
      <c r="AT848" s="1" t="str">
        <f t="shared" si="290"/>
        <v>Pampeana</v>
      </c>
      <c r="AU848" s="1" t="str">
        <f t="shared" si="291"/>
        <v>Pequeñas</v>
      </c>
    </row>
    <row r="849" spans="1:47" x14ac:dyDescent="0.25">
      <c r="A849" s="5" t="s">
        <v>219</v>
      </c>
      <c r="B849" s="6" t="s">
        <v>405</v>
      </c>
      <c r="C849" s="6" t="s">
        <v>396</v>
      </c>
      <c r="D849" s="3" t="str">
        <f>VLOOKUP(C849,Regiones!B$4:C$27,2)</f>
        <v>Noreste</v>
      </c>
      <c r="E849" s="16"/>
      <c r="F849" s="16"/>
      <c r="G849" s="16"/>
      <c r="H849" s="16" t="s">
        <v>20</v>
      </c>
      <c r="I849" s="16" t="s">
        <v>203</v>
      </c>
      <c r="K849" s="16" t="s">
        <v>4</v>
      </c>
      <c r="L849" s="4" t="s">
        <v>6</v>
      </c>
      <c r="M849" s="289">
        <v>10</v>
      </c>
      <c r="N849" s="281" t="str">
        <f t="shared" si="272"/>
        <v>F10</v>
      </c>
      <c r="O849" s="282" t="str">
        <f>VLOOKUP(N849,'Adicional - Op 1'!$A$3:$B$79,2)</f>
        <v>F</v>
      </c>
      <c r="P849" s="293" t="str">
        <f t="shared" si="273"/>
        <v>F</v>
      </c>
      <c r="Q849" s="294" t="str">
        <f t="shared" si="274"/>
        <v>F10</v>
      </c>
      <c r="R849" s="282" t="str">
        <f>IF(OR(Q849='Adicional - Op 2'!$A$6,Q849='Adicional - Op 2'!$A$7, Q849='Adicional - Op 2'!$A$8,Q849='Adicional - Op 2'!$A$9,Q849='Adicional - Op 2'!$A$10,Q849='Adicional - Op 2'!$A$11,Q849='Adicional - Op 2'!$A$12,Q849='Adicional - Op 2'!$A$13,Q849='Adicional - Op 2'!$A$14), "A", "")</f>
        <v/>
      </c>
      <c r="S849" s="282" t="str">
        <f>IF(OR(Q849='Adicional - Op 2'!$A$15,Q849='Adicional - Op 2'!$A$16,Q849='Adicional - Op 2'!$A$17,Q849='Adicional - Op 2'!$A$18,Q849='Adicional - Op 2'!$A$19,Q849='Adicional - Op 2'!$A$20,Q849='Adicional - Op 2'!$A$21,Q849='Adicional - Op 2'!$A$22,Q849='Adicional - Op 2'!$A$23,Q849='Adicional - Op 2'!$A$24,Q849='Adicional - Op 2'!$A$25,Q849='Adicional - Op 2'!$A$26,Q849='Adicional - Op 2'!$A$27,Q849='Adicional - Op 2'!$A$28,Q849='Adicional - Op 2'!$A$29,Q849='Adicional - Op 2'!$A$30),"B","")</f>
        <v/>
      </c>
      <c r="T849" s="282" t="str">
        <f>IF(OR(Q849='Adicional - Op 2'!$A$31,Q849='Adicional - Op 2'!$A$32,Q849='Adicional - Op 2'!$A$33,Q849='Adicional - Op 2'!$A$34),"C","")</f>
        <v/>
      </c>
      <c r="U849" s="282" t="str">
        <f>IF(OR(Q849='Adicional - Op 2'!$A$35,Q849='Adicional - Op 2'!$A$36,Q849='Adicional - Op 2'!$A$37),"D","")</f>
        <v/>
      </c>
      <c r="V849" s="282" t="str">
        <f>IF(OR(Q849='Adicional - Op 2'!$A$38,Q849='Adicional - Op 2'!$A$39,Q849='Adicional - Op 2'!$A$40,Q849='Adicional - Op 2'!$A$41,Q849='Adicional - Op 2'!$A$42,Q849='Adicional - Op 2'!$A$43),"E","")</f>
        <v/>
      </c>
      <c r="W849" s="282" t="str">
        <f>IF(OR(Q849='Adicional - Op 2'!$A$44,Q849='Adicional - Op 2'!$A$45),"F","")</f>
        <v>F</v>
      </c>
      <c r="X849" s="295" t="str">
        <f t="shared" si="275"/>
        <v>F</v>
      </c>
      <c r="Y849" s="296" t="str">
        <f>IF(P849=X849, "OK", MAL)</f>
        <v>OK</v>
      </c>
      <c r="Z849" s="73">
        <v>2569</v>
      </c>
      <c r="AA849" s="17">
        <v>2098</v>
      </c>
      <c r="AB849" s="17">
        <v>1586</v>
      </c>
      <c r="AC849" s="17">
        <v>1100</v>
      </c>
      <c r="AD849" s="17">
        <v>836</v>
      </c>
      <c r="AE849" s="20">
        <v>800</v>
      </c>
      <c r="AF849" s="70" t="str">
        <f t="shared" si="276"/>
        <v>7</v>
      </c>
      <c r="AG849" s="61" t="str">
        <f t="shared" si="277"/>
        <v>7</v>
      </c>
      <c r="AH849" s="61" t="str">
        <f t="shared" si="278"/>
        <v>7</v>
      </c>
      <c r="AI849" s="61" t="str">
        <f t="shared" si="279"/>
        <v>7</v>
      </c>
      <c r="AJ849" s="61" t="str">
        <f t="shared" si="280"/>
        <v>7</v>
      </c>
      <c r="AK849" s="62" t="str">
        <f t="shared" si="281"/>
        <v>7</v>
      </c>
      <c r="AL849" s="77">
        <f t="shared" si="282"/>
        <v>2.2913173944909309</v>
      </c>
      <c r="AM849" s="78">
        <f t="shared" si="283"/>
        <v>2.695082556883615</v>
      </c>
      <c r="AN849" s="78">
        <f t="shared" si="284"/>
        <v>3.5257397813755809</v>
      </c>
      <c r="AO849" s="78">
        <f t="shared" si="285"/>
        <v>2.7823731142674304</v>
      </c>
      <c r="AP849" s="79">
        <f t="shared" si="286"/>
        <v>0.44113902020260787</v>
      </c>
      <c r="AQ849" s="1" t="str">
        <f t="shared" si="287"/>
        <v>Noreste7</v>
      </c>
      <c r="AR849" s="1" t="str">
        <f t="shared" si="288"/>
        <v>Corrientes7</v>
      </c>
      <c r="AS849" s="1" t="str">
        <f t="shared" si="289"/>
        <v>Pequeñas</v>
      </c>
      <c r="AT849" s="1" t="str">
        <f t="shared" si="290"/>
        <v>Resto Extra Pampeana</v>
      </c>
      <c r="AU849" s="1" t="str">
        <f t="shared" si="291"/>
        <v>Pequeñas</v>
      </c>
    </row>
    <row r="850" spans="1:47" x14ac:dyDescent="0.25">
      <c r="A850" s="5" t="s">
        <v>420</v>
      </c>
      <c r="B850" s="6" t="s">
        <v>420</v>
      </c>
      <c r="C850" s="6" t="s">
        <v>396</v>
      </c>
      <c r="D850" s="3" t="str">
        <f>VLOOKUP(C850,Regiones!B$4:C$27,2)</f>
        <v>Noreste</v>
      </c>
      <c r="E850" s="16"/>
      <c r="F850" s="16"/>
      <c r="G850" s="16" t="s">
        <v>20</v>
      </c>
      <c r="H850" s="16"/>
      <c r="I850" s="16"/>
      <c r="K850" s="16"/>
      <c r="L850" s="54" t="s">
        <v>943</v>
      </c>
      <c r="M850" s="288">
        <v>2</v>
      </c>
      <c r="N850" s="281" t="str">
        <f t="shared" si="272"/>
        <v>N2</v>
      </c>
      <c r="O850" s="282" t="str">
        <f>VLOOKUP(N850,'Adicional - Op 1'!$A$3:$B$79,2)</f>
        <v>F</v>
      </c>
      <c r="P850" s="293" t="str">
        <f t="shared" si="273"/>
        <v>F</v>
      </c>
      <c r="Q850" s="294" t="str">
        <f t="shared" si="274"/>
        <v>N2</v>
      </c>
      <c r="R850" s="282" t="str">
        <f>IF(OR(Q850='Adicional - Op 2'!$A$6,Q850='Adicional - Op 2'!$A$7, Q850='Adicional - Op 2'!$A$8,Q850='Adicional - Op 2'!$A$9,Q850='Adicional - Op 2'!$A$10,Q850='Adicional - Op 2'!$A$11,Q850='Adicional - Op 2'!$A$12,Q850='Adicional - Op 2'!$A$13,Q850='Adicional - Op 2'!$A$14), "A", "")</f>
        <v/>
      </c>
      <c r="S850" s="282" t="str">
        <f>IF(OR(Q850='Adicional - Op 2'!$A$15,Q850='Adicional - Op 2'!$A$16,Q850='Adicional - Op 2'!$A$17,Q850='Adicional - Op 2'!$A$18,Q850='Adicional - Op 2'!$A$19,Q850='Adicional - Op 2'!$A$20,Q850='Adicional - Op 2'!$A$21,Q850='Adicional - Op 2'!$A$22,Q850='Adicional - Op 2'!$A$23,Q850='Adicional - Op 2'!$A$24,Q850='Adicional - Op 2'!$A$25,Q850='Adicional - Op 2'!$A$26,Q850='Adicional - Op 2'!$A$27,Q850='Adicional - Op 2'!$A$28,Q850='Adicional - Op 2'!$A$29,Q850='Adicional - Op 2'!$A$30),"B","")</f>
        <v/>
      </c>
      <c r="T850" s="282" t="str">
        <f>IF(OR(Q850='Adicional - Op 2'!$A$31,Q850='Adicional - Op 2'!$A$32,Q850='Adicional - Op 2'!$A$33,Q850='Adicional - Op 2'!$A$34),"C","")</f>
        <v/>
      </c>
      <c r="U850" s="282" t="str">
        <f>IF(OR(Q850='Adicional - Op 2'!$A$35,Q850='Adicional - Op 2'!$A$36,Q850='Adicional - Op 2'!$A$37),"D","")</f>
        <v/>
      </c>
      <c r="V850" s="282" t="str">
        <f>IF(OR(Q850='Adicional - Op 2'!$A$38,Q850='Adicional - Op 2'!$A$39,Q850='Adicional - Op 2'!$A$40,Q850='Adicional - Op 2'!$A$41,Q850='Adicional - Op 2'!$A$42,Q850='Adicional - Op 2'!$A$43),"E","")</f>
        <v/>
      </c>
      <c r="W850" s="282" t="str">
        <f>IF(OR(Q850='Adicional - Op 2'!$A$44,Q850='Adicional - Op 2'!$A$45),"F","")</f>
        <v>F</v>
      </c>
      <c r="X850" s="295" t="str">
        <f t="shared" si="275"/>
        <v>F</v>
      </c>
      <c r="Y850" s="296" t="str">
        <f>IF(P850=X850, "OK", MAL)</f>
        <v>OK</v>
      </c>
      <c r="Z850" s="73">
        <v>2563</v>
      </c>
      <c r="AA850" s="17">
        <v>1989</v>
      </c>
      <c r="AB850" s="17">
        <v>1408</v>
      </c>
      <c r="AC850" s="17">
        <v>954</v>
      </c>
      <c r="AD850" s="17">
        <v>856</v>
      </c>
      <c r="AE850" s="22">
        <v>496</v>
      </c>
      <c r="AF850" s="70" t="str">
        <f t="shared" si="276"/>
        <v>7</v>
      </c>
      <c r="AG850" s="61" t="str">
        <f t="shared" si="277"/>
        <v>7</v>
      </c>
      <c r="AH850" s="61" t="str">
        <f t="shared" si="278"/>
        <v>7</v>
      </c>
      <c r="AI850" s="61" t="str">
        <f t="shared" si="279"/>
        <v>7</v>
      </c>
      <c r="AJ850" s="61" t="str">
        <f t="shared" si="280"/>
        <v>7</v>
      </c>
      <c r="AK850" s="62" t="str">
        <f t="shared" si="281"/>
        <v>7</v>
      </c>
      <c r="AL850" s="77">
        <f t="shared" si="282"/>
        <v>2.8766899579462923</v>
      </c>
      <c r="AM850" s="78">
        <f t="shared" si="283"/>
        <v>3.3383705243134583</v>
      </c>
      <c r="AN850" s="78">
        <f t="shared" si="284"/>
        <v>3.754974510216543</v>
      </c>
      <c r="AO850" s="78">
        <f t="shared" si="285"/>
        <v>1.0898287893474716</v>
      </c>
      <c r="AP850" s="79">
        <f t="shared" si="286"/>
        <v>5.6085813684986103</v>
      </c>
      <c r="AQ850" s="1" t="str">
        <f t="shared" si="287"/>
        <v>Noreste7</v>
      </c>
      <c r="AR850" s="1" t="str">
        <f t="shared" si="288"/>
        <v>Corrientes7</v>
      </c>
      <c r="AS850" s="1" t="str">
        <f t="shared" si="289"/>
        <v>Pequeñas</v>
      </c>
      <c r="AT850" s="1" t="str">
        <f t="shared" si="290"/>
        <v>Resto Extra Pampeana</v>
      </c>
      <c r="AU850" s="1" t="str">
        <f t="shared" si="291"/>
        <v>Pequeñas</v>
      </c>
    </row>
    <row r="851" spans="1:47" x14ac:dyDescent="0.25">
      <c r="A851" s="5" t="s">
        <v>1339</v>
      </c>
      <c r="B851" s="6" t="s">
        <v>489</v>
      </c>
      <c r="C851" s="6" t="s">
        <v>486</v>
      </c>
      <c r="D851" s="3" t="str">
        <f>VLOOKUP(C851,Regiones!B$4:C$27,2)</f>
        <v>Noroeste</v>
      </c>
      <c r="E851" s="16"/>
      <c r="F851" s="16"/>
      <c r="G851" s="16" t="s">
        <v>20</v>
      </c>
      <c r="H851" s="16"/>
      <c r="I851" s="16"/>
      <c r="K851" s="16"/>
      <c r="L851" s="54" t="s">
        <v>943</v>
      </c>
      <c r="M851" s="288">
        <v>4</v>
      </c>
      <c r="N851" s="281" t="str">
        <f t="shared" si="272"/>
        <v>N4</v>
      </c>
      <c r="O851" s="282" t="str">
        <f>VLOOKUP(N851,'Adicional - Op 1'!$A$3:$B$79,2)</f>
        <v>E</v>
      </c>
      <c r="P851" s="293" t="str">
        <f t="shared" si="273"/>
        <v>E</v>
      </c>
      <c r="Q851" s="294" t="str">
        <f t="shared" si="274"/>
        <v>N4</v>
      </c>
      <c r="R851" s="282" t="str">
        <f>IF(OR(Q851='Adicional - Op 2'!$A$6,Q851='Adicional - Op 2'!$A$7, Q851='Adicional - Op 2'!$A$8,Q851='Adicional - Op 2'!$A$9,Q851='Adicional - Op 2'!$A$10,Q851='Adicional - Op 2'!$A$11,Q851='Adicional - Op 2'!$A$12,Q851='Adicional - Op 2'!$A$13,Q851='Adicional - Op 2'!$A$14), "A", "")</f>
        <v/>
      </c>
      <c r="S851" s="282" t="str">
        <f>IF(OR(Q851='Adicional - Op 2'!$A$15,Q851='Adicional - Op 2'!$A$16,Q851='Adicional - Op 2'!$A$17,Q851='Adicional - Op 2'!$A$18,Q851='Adicional - Op 2'!$A$19,Q851='Adicional - Op 2'!$A$20,Q851='Adicional - Op 2'!$A$21,Q851='Adicional - Op 2'!$A$22,Q851='Adicional - Op 2'!$A$23,Q851='Adicional - Op 2'!$A$24,Q851='Adicional - Op 2'!$A$25,Q851='Adicional - Op 2'!$A$26,Q851='Adicional - Op 2'!$A$27,Q851='Adicional - Op 2'!$A$28,Q851='Adicional - Op 2'!$A$29,Q851='Adicional - Op 2'!$A$30),"B","")</f>
        <v/>
      </c>
      <c r="T851" s="282" t="str">
        <f>IF(OR(Q851='Adicional - Op 2'!$A$31,Q851='Adicional - Op 2'!$A$32,Q851='Adicional - Op 2'!$A$33,Q851='Adicional - Op 2'!$A$34),"C","")</f>
        <v/>
      </c>
      <c r="U851" s="282" t="str">
        <f>IF(OR(Q851='Adicional - Op 2'!$A$35,Q851='Adicional - Op 2'!$A$36,Q851='Adicional - Op 2'!$A$37),"D","")</f>
        <v/>
      </c>
      <c r="V851" s="282" t="str">
        <f>IF(OR(Q851='Adicional - Op 2'!$A$38,Q851='Adicional - Op 2'!$A$39,Q851='Adicional - Op 2'!$A$40,Q851='Adicional - Op 2'!$A$41,Q851='Adicional - Op 2'!$A$42,Q851='Adicional - Op 2'!$A$43),"E","")</f>
        <v>E</v>
      </c>
      <c r="W851" s="282" t="str">
        <f>IF(OR(Q851='Adicional - Op 2'!$A$44,Q851='Adicional - Op 2'!$A$45),"F","")</f>
        <v/>
      </c>
      <c r="X851" s="295" t="str">
        <f t="shared" si="275"/>
        <v>E</v>
      </c>
      <c r="Y851" s="296" t="str">
        <f>IF(P851=X851, "OK", MAL)</f>
        <v>OK</v>
      </c>
      <c r="Z851" s="73">
        <v>2563</v>
      </c>
      <c r="AA851" s="17">
        <v>1723</v>
      </c>
      <c r="AB851" s="12">
        <v>178</v>
      </c>
      <c r="AC851" s="17"/>
      <c r="AD851" s="17">
        <v>1002</v>
      </c>
      <c r="AE851" s="20"/>
      <c r="AF851" s="70" t="str">
        <f t="shared" si="276"/>
        <v>7</v>
      </c>
      <c r="AG851" s="61" t="str">
        <f t="shared" si="277"/>
        <v>7</v>
      </c>
      <c r="AH851" s="61" t="str">
        <f t="shared" si="278"/>
        <v>7</v>
      </c>
      <c r="AI851" s="61" t="str">
        <f t="shared" si="279"/>
        <v/>
      </c>
      <c r="AJ851" s="61" t="str">
        <f t="shared" si="280"/>
        <v>7</v>
      </c>
      <c r="AK851" s="62" t="str">
        <f t="shared" si="281"/>
        <v/>
      </c>
      <c r="AL851" s="77">
        <f t="shared" si="282"/>
        <v>4.5420952575597902</v>
      </c>
      <c r="AM851" s="78">
        <f t="shared" si="283"/>
        <v>24.083326902284877</v>
      </c>
      <c r="AN851" s="78" t="str">
        <f t="shared" si="284"/>
        <v/>
      </c>
      <c r="AO851" s="78" t="str">
        <f t="shared" si="285"/>
        <v/>
      </c>
      <c r="AP851" s="79" t="str">
        <f t="shared" si="286"/>
        <v/>
      </c>
      <c r="AQ851" s="1" t="str">
        <f t="shared" si="287"/>
        <v>Noroeste7</v>
      </c>
      <c r="AR851" s="1" t="str">
        <f t="shared" si="288"/>
        <v>Jujuy7</v>
      </c>
      <c r="AS851" s="1" t="str">
        <f t="shared" si="289"/>
        <v>Pequeñas</v>
      </c>
      <c r="AT851" s="1" t="str">
        <f t="shared" si="290"/>
        <v>Resto Extra Pampeana</v>
      </c>
      <c r="AU851" s="1" t="str">
        <f t="shared" si="291"/>
        <v>Pequeñas</v>
      </c>
    </row>
    <row r="852" spans="1:47" x14ac:dyDescent="0.25">
      <c r="A852" s="5" t="s">
        <v>738</v>
      </c>
      <c r="B852" s="6" t="s">
        <v>413</v>
      </c>
      <c r="C852" s="6" t="s">
        <v>723</v>
      </c>
      <c r="D852" s="3" t="str">
        <f>VLOOKUP(C852,Regiones!B$4:C$27,2)</f>
        <v>Cuyo</v>
      </c>
      <c r="E852" s="16"/>
      <c r="F852" s="16"/>
      <c r="G852" s="16"/>
      <c r="H852" s="16" t="s">
        <v>20</v>
      </c>
      <c r="I852" s="16" t="s">
        <v>203</v>
      </c>
      <c r="K852" s="16" t="s">
        <v>4</v>
      </c>
      <c r="L852" s="4" t="s">
        <v>3</v>
      </c>
      <c r="M852" s="289">
        <v>10</v>
      </c>
      <c r="N852" s="281" t="str">
        <f t="shared" si="272"/>
        <v>E10</v>
      </c>
      <c r="O852" s="282" t="str">
        <f>VLOOKUP(N852,'Adicional - Op 1'!$A$3:$B$79,2)</f>
        <v>E</v>
      </c>
      <c r="P852" s="293" t="str">
        <f t="shared" si="273"/>
        <v>E</v>
      </c>
      <c r="Q852" s="294" t="str">
        <f t="shared" si="274"/>
        <v>E10</v>
      </c>
      <c r="R852" s="282" t="str">
        <f>IF(OR(Q852='Adicional - Op 2'!$A$6,Q852='Adicional - Op 2'!$A$7, Q852='Adicional - Op 2'!$A$8,Q852='Adicional - Op 2'!$A$9,Q852='Adicional - Op 2'!$A$10,Q852='Adicional - Op 2'!$A$11,Q852='Adicional - Op 2'!$A$12,Q852='Adicional - Op 2'!$A$13,Q852='Adicional - Op 2'!$A$14), "A", "")</f>
        <v/>
      </c>
      <c r="S852" s="282" t="str">
        <f>IF(OR(Q852='Adicional - Op 2'!$A$15,Q852='Adicional - Op 2'!$A$16,Q852='Adicional - Op 2'!$A$17,Q852='Adicional - Op 2'!$A$18,Q852='Adicional - Op 2'!$A$19,Q852='Adicional - Op 2'!$A$20,Q852='Adicional - Op 2'!$A$21,Q852='Adicional - Op 2'!$A$22,Q852='Adicional - Op 2'!$A$23,Q852='Adicional - Op 2'!$A$24,Q852='Adicional - Op 2'!$A$25,Q852='Adicional - Op 2'!$A$26,Q852='Adicional - Op 2'!$A$27,Q852='Adicional - Op 2'!$A$28,Q852='Adicional - Op 2'!$A$29,Q852='Adicional - Op 2'!$A$30),"B","")</f>
        <v/>
      </c>
      <c r="T852" s="282" t="str">
        <f>IF(OR(Q852='Adicional - Op 2'!$A$31,Q852='Adicional - Op 2'!$A$32,Q852='Adicional - Op 2'!$A$33,Q852='Adicional - Op 2'!$A$34),"C","")</f>
        <v/>
      </c>
      <c r="U852" s="282" t="str">
        <f>IF(OR(Q852='Adicional - Op 2'!$A$35,Q852='Adicional - Op 2'!$A$36,Q852='Adicional - Op 2'!$A$37),"D","")</f>
        <v/>
      </c>
      <c r="V852" s="282" t="str">
        <f>IF(OR(Q852='Adicional - Op 2'!$A$38,Q852='Adicional - Op 2'!$A$39,Q852='Adicional - Op 2'!$A$40,Q852='Adicional - Op 2'!$A$41,Q852='Adicional - Op 2'!$A$42,Q852='Adicional - Op 2'!$A$43),"E","")</f>
        <v>E</v>
      </c>
      <c r="W852" s="282" t="str">
        <f>IF(OR(Q852='Adicional - Op 2'!$A$44,Q852='Adicional - Op 2'!$A$45),"F","")</f>
        <v/>
      </c>
      <c r="X852" s="295" t="str">
        <f t="shared" si="275"/>
        <v>E</v>
      </c>
      <c r="Y852" s="296" t="str">
        <f>IF(P852=X852, "OK", MAL)</f>
        <v>OK</v>
      </c>
      <c r="Z852" s="73">
        <v>2557</v>
      </c>
      <c r="AA852" s="17">
        <v>2107</v>
      </c>
      <c r="AB852" s="12">
        <v>1551</v>
      </c>
      <c r="AC852" s="12">
        <v>995</v>
      </c>
      <c r="AD852" s="6" t="s">
        <v>4</v>
      </c>
      <c r="AE852" s="22" t="s">
        <v>4</v>
      </c>
      <c r="AF852" s="70" t="str">
        <f t="shared" si="276"/>
        <v>7</v>
      </c>
      <c r="AG852" s="61" t="str">
        <f t="shared" si="277"/>
        <v>7</v>
      </c>
      <c r="AH852" s="61" t="str">
        <f t="shared" si="278"/>
        <v>7</v>
      </c>
      <c r="AI852" s="61" t="str">
        <f t="shared" si="279"/>
        <v>7</v>
      </c>
      <c r="AJ852" s="61" t="str">
        <f t="shared" si="280"/>
        <v/>
      </c>
      <c r="AK852" s="62" t="str">
        <f t="shared" si="281"/>
        <v/>
      </c>
      <c r="AL852" s="77">
        <f t="shared" si="282"/>
        <v>2.1888183422897152</v>
      </c>
      <c r="AM852" s="78">
        <f t="shared" si="283"/>
        <v>2.9550369136646983</v>
      </c>
      <c r="AN852" s="78">
        <f t="shared" si="284"/>
        <v>4.2933235051146035</v>
      </c>
      <c r="AO852" s="78" t="str">
        <f t="shared" si="285"/>
        <v/>
      </c>
      <c r="AP852" s="79" t="str">
        <f t="shared" si="286"/>
        <v/>
      </c>
      <c r="AQ852" s="1" t="str">
        <f t="shared" si="287"/>
        <v>Cuyo7</v>
      </c>
      <c r="AR852" s="1" t="str">
        <f t="shared" si="288"/>
        <v>San Juan7</v>
      </c>
      <c r="AS852" s="1" t="str">
        <f t="shared" si="289"/>
        <v>Pequeñas</v>
      </c>
      <c r="AT852" s="1" t="str">
        <f t="shared" si="290"/>
        <v>Resto Extra Pampeana</v>
      </c>
      <c r="AU852" s="1" t="str">
        <f t="shared" si="291"/>
        <v>Pequeñas</v>
      </c>
    </row>
    <row r="853" spans="1:47" x14ac:dyDescent="0.25">
      <c r="A853" s="5" t="s">
        <v>598</v>
      </c>
      <c r="B853" s="6" t="s">
        <v>413</v>
      </c>
      <c r="C853" s="6" t="s">
        <v>582</v>
      </c>
      <c r="D853" s="3" t="str">
        <f>VLOOKUP(C853,Regiones!B$4:C$27,2)</f>
        <v>Cuyo</v>
      </c>
      <c r="E853" s="16"/>
      <c r="F853" s="16"/>
      <c r="G853" s="16"/>
      <c r="H853" s="16" t="s">
        <v>20</v>
      </c>
      <c r="I853" s="16" t="s">
        <v>203</v>
      </c>
      <c r="K853" s="16" t="s">
        <v>4</v>
      </c>
      <c r="L853" s="4" t="s">
        <v>3</v>
      </c>
      <c r="M853" s="289">
        <v>10</v>
      </c>
      <c r="N853" s="281" t="str">
        <f t="shared" si="272"/>
        <v>E10</v>
      </c>
      <c r="O853" s="282" t="str">
        <f>VLOOKUP(N853,'Adicional - Op 1'!$A$3:$B$79,2)</f>
        <v>E</v>
      </c>
      <c r="P853" s="293" t="str">
        <f t="shared" si="273"/>
        <v>E</v>
      </c>
      <c r="Q853" s="294" t="str">
        <f t="shared" si="274"/>
        <v>E10</v>
      </c>
      <c r="R853" s="282" t="str">
        <f>IF(OR(Q853='Adicional - Op 2'!$A$6,Q853='Adicional - Op 2'!$A$7, Q853='Adicional - Op 2'!$A$8,Q853='Adicional - Op 2'!$A$9,Q853='Adicional - Op 2'!$A$10,Q853='Adicional - Op 2'!$A$11,Q853='Adicional - Op 2'!$A$12,Q853='Adicional - Op 2'!$A$13,Q853='Adicional - Op 2'!$A$14), "A", "")</f>
        <v/>
      </c>
      <c r="S853" s="282" t="str">
        <f>IF(OR(Q853='Adicional - Op 2'!$A$15,Q853='Adicional - Op 2'!$A$16,Q853='Adicional - Op 2'!$A$17,Q853='Adicional - Op 2'!$A$18,Q853='Adicional - Op 2'!$A$19,Q853='Adicional - Op 2'!$A$20,Q853='Adicional - Op 2'!$A$21,Q853='Adicional - Op 2'!$A$22,Q853='Adicional - Op 2'!$A$23,Q853='Adicional - Op 2'!$A$24,Q853='Adicional - Op 2'!$A$25,Q853='Adicional - Op 2'!$A$26,Q853='Adicional - Op 2'!$A$27,Q853='Adicional - Op 2'!$A$28,Q853='Adicional - Op 2'!$A$29,Q853='Adicional - Op 2'!$A$30),"B","")</f>
        <v/>
      </c>
      <c r="T853" s="282" t="str">
        <f>IF(OR(Q853='Adicional - Op 2'!$A$31,Q853='Adicional - Op 2'!$A$32,Q853='Adicional - Op 2'!$A$33,Q853='Adicional - Op 2'!$A$34),"C","")</f>
        <v/>
      </c>
      <c r="U853" s="282" t="str">
        <f>IF(OR(Q853='Adicional - Op 2'!$A$35,Q853='Adicional - Op 2'!$A$36,Q853='Adicional - Op 2'!$A$37),"D","")</f>
        <v/>
      </c>
      <c r="V853" s="282" t="str">
        <f>IF(OR(Q853='Adicional - Op 2'!$A$38,Q853='Adicional - Op 2'!$A$39,Q853='Adicional - Op 2'!$A$40,Q853='Adicional - Op 2'!$A$41,Q853='Adicional - Op 2'!$A$42,Q853='Adicional - Op 2'!$A$43),"E","")</f>
        <v>E</v>
      </c>
      <c r="W853" s="282" t="str">
        <f>IF(OR(Q853='Adicional - Op 2'!$A$44,Q853='Adicional - Op 2'!$A$45),"F","")</f>
        <v/>
      </c>
      <c r="X853" s="295" t="str">
        <f t="shared" si="275"/>
        <v>E</v>
      </c>
      <c r="Y853" s="296" t="str">
        <f>IF(P853=X853, "OK", MAL)</f>
        <v>OK</v>
      </c>
      <c r="Z853" s="73">
        <v>2545</v>
      </c>
      <c r="AA853" s="17">
        <v>2160</v>
      </c>
      <c r="AB853" s="17">
        <v>1560</v>
      </c>
      <c r="AC853" s="17">
        <v>854</v>
      </c>
      <c r="AD853" s="17">
        <v>495</v>
      </c>
      <c r="AE853" s="20" t="s">
        <v>4</v>
      </c>
      <c r="AF853" s="70" t="str">
        <f t="shared" si="276"/>
        <v>7</v>
      </c>
      <c r="AG853" s="61" t="str">
        <f t="shared" si="277"/>
        <v>7</v>
      </c>
      <c r="AH853" s="61" t="str">
        <f t="shared" si="278"/>
        <v>7</v>
      </c>
      <c r="AI853" s="61" t="str">
        <f t="shared" si="279"/>
        <v>7</v>
      </c>
      <c r="AJ853" s="61" t="str">
        <f t="shared" si="280"/>
        <v>7</v>
      </c>
      <c r="AK853" s="62" t="str">
        <f t="shared" si="281"/>
        <v/>
      </c>
      <c r="AL853" s="77">
        <f t="shared" si="282"/>
        <v>1.8516368537296581</v>
      </c>
      <c r="AM853" s="78">
        <f t="shared" si="283"/>
        <v>3.1417106550327958</v>
      </c>
      <c r="AN853" s="78">
        <f t="shared" si="284"/>
        <v>5.8714951052673765</v>
      </c>
      <c r="AO853" s="78">
        <f t="shared" si="285"/>
        <v>5.605191195277099</v>
      </c>
      <c r="AP853" s="79" t="str">
        <f t="shared" si="286"/>
        <v/>
      </c>
      <c r="AQ853" s="1" t="str">
        <f t="shared" si="287"/>
        <v>Cuyo7</v>
      </c>
      <c r="AR853" s="1" t="str">
        <f t="shared" si="288"/>
        <v>Mendoza7</v>
      </c>
      <c r="AS853" s="1" t="str">
        <f t="shared" si="289"/>
        <v>Pequeñas</v>
      </c>
      <c r="AT853" s="1" t="str">
        <f t="shared" si="290"/>
        <v>Resto Extra Pampeana</v>
      </c>
      <c r="AU853" s="1" t="str">
        <f t="shared" si="291"/>
        <v>Pequeñas</v>
      </c>
    </row>
    <row r="854" spans="1:47" x14ac:dyDescent="0.25">
      <c r="A854" s="60" t="s">
        <v>865</v>
      </c>
      <c r="B854" s="9" t="s">
        <v>775</v>
      </c>
      <c r="C854" s="9" t="s">
        <v>767</v>
      </c>
      <c r="D854" s="3" t="str">
        <f>VLOOKUP(C854,Regiones!B$4:C$27,2)</f>
        <v>Pampeana</v>
      </c>
      <c r="E854" s="10"/>
      <c r="F854" s="10"/>
      <c r="G854" s="10"/>
      <c r="H854" s="10" t="s">
        <v>4</v>
      </c>
      <c r="I854" s="10" t="s">
        <v>203</v>
      </c>
      <c r="J854" s="10" t="s">
        <v>6</v>
      </c>
      <c r="K854" s="10"/>
      <c r="L854" s="11" t="s">
        <v>6</v>
      </c>
      <c r="M854" s="289">
        <v>10</v>
      </c>
      <c r="N854" s="281" t="str">
        <f t="shared" si="272"/>
        <v>F10</v>
      </c>
      <c r="O854" s="282" t="str">
        <f>VLOOKUP(N854,'Adicional - Op 1'!$A$3:$B$79,2)</f>
        <v>F</v>
      </c>
      <c r="P854" s="293" t="str">
        <f t="shared" si="273"/>
        <v>F</v>
      </c>
      <c r="Q854" s="294" t="str">
        <f t="shared" si="274"/>
        <v>F10</v>
      </c>
      <c r="R854" s="282" t="str">
        <f>IF(OR(Q854='Adicional - Op 2'!$A$6,Q854='Adicional - Op 2'!$A$7, Q854='Adicional - Op 2'!$A$8,Q854='Adicional - Op 2'!$A$9,Q854='Adicional - Op 2'!$A$10,Q854='Adicional - Op 2'!$A$11,Q854='Adicional - Op 2'!$A$12,Q854='Adicional - Op 2'!$A$13,Q854='Adicional - Op 2'!$A$14), "A", "")</f>
        <v/>
      </c>
      <c r="S854" s="282" t="str">
        <f>IF(OR(Q854='Adicional - Op 2'!$A$15,Q854='Adicional - Op 2'!$A$16,Q854='Adicional - Op 2'!$A$17,Q854='Adicional - Op 2'!$A$18,Q854='Adicional - Op 2'!$A$19,Q854='Adicional - Op 2'!$A$20,Q854='Adicional - Op 2'!$A$21,Q854='Adicional - Op 2'!$A$22,Q854='Adicional - Op 2'!$A$23,Q854='Adicional - Op 2'!$A$24,Q854='Adicional - Op 2'!$A$25,Q854='Adicional - Op 2'!$A$26,Q854='Adicional - Op 2'!$A$27,Q854='Adicional - Op 2'!$A$28,Q854='Adicional - Op 2'!$A$29,Q854='Adicional - Op 2'!$A$30),"B","")</f>
        <v/>
      </c>
      <c r="T854" s="282" t="str">
        <f>IF(OR(Q854='Adicional - Op 2'!$A$31,Q854='Adicional - Op 2'!$A$32,Q854='Adicional - Op 2'!$A$33,Q854='Adicional - Op 2'!$A$34),"C","")</f>
        <v/>
      </c>
      <c r="U854" s="282" t="str">
        <f>IF(OR(Q854='Adicional - Op 2'!$A$35,Q854='Adicional - Op 2'!$A$36,Q854='Adicional - Op 2'!$A$37),"D","")</f>
        <v/>
      </c>
      <c r="V854" s="282" t="str">
        <f>IF(OR(Q854='Adicional - Op 2'!$A$38,Q854='Adicional - Op 2'!$A$39,Q854='Adicional - Op 2'!$A$40,Q854='Adicional - Op 2'!$A$41,Q854='Adicional - Op 2'!$A$42,Q854='Adicional - Op 2'!$A$43),"E","")</f>
        <v/>
      </c>
      <c r="W854" s="282" t="str">
        <f>IF(OR(Q854='Adicional - Op 2'!$A$44,Q854='Adicional - Op 2'!$A$45),"F","")</f>
        <v>F</v>
      </c>
      <c r="X854" s="295" t="str">
        <f t="shared" si="275"/>
        <v>F</v>
      </c>
      <c r="Y854" s="296" t="str">
        <f>IF(P854=X854, "OK", MAL)</f>
        <v>OK</v>
      </c>
      <c r="Z854" s="74">
        <v>2540</v>
      </c>
      <c r="AA854" s="12">
        <v>2439</v>
      </c>
      <c r="AB854" s="12">
        <v>2102</v>
      </c>
      <c r="AC854" s="12">
        <v>1890</v>
      </c>
      <c r="AD854" s="12">
        <v>1613</v>
      </c>
      <c r="AE854" s="13">
        <v>1456</v>
      </c>
      <c r="AF854" s="70" t="str">
        <f t="shared" si="276"/>
        <v>7</v>
      </c>
      <c r="AG854" s="61" t="str">
        <f t="shared" si="277"/>
        <v>7</v>
      </c>
      <c r="AH854" s="61" t="str">
        <f t="shared" si="278"/>
        <v>7</v>
      </c>
      <c r="AI854" s="61" t="str">
        <f t="shared" si="279"/>
        <v>7</v>
      </c>
      <c r="AJ854" s="61" t="str">
        <f t="shared" si="280"/>
        <v>7</v>
      </c>
      <c r="AK854" s="62" t="str">
        <f t="shared" si="281"/>
        <v>7</v>
      </c>
      <c r="AL854" s="77">
        <f t="shared" si="282"/>
        <v>0.45490136785604485</v>
      </c>
      <c r="AM854" s="78">
        <f t="shared" si="283"/>
        <v>1.4235241007531854</v>
      </c>
      <c r="AN854" s="78">
        <f t="shared" si="284"/>
        <v>1.0118313659287872</v>
      </c>
      <c r="AO854" s="78">
        <f t="shared" si="285"/>
        <v>1.5974350221723321</v>
      </c>
      <c r="AP854" s="79">
        <f t="shared" si="286"/>
        <v>1.029289608568255</v>
      </c>
      <c r="AQ854" s="1" t="str">
        <f t="shared" si="287"/>
        <v>Pampeana7</v>
      </c>
      <c r="AR854" s="1" t="str">
        <f t="shared" si="288"/>
        <v>Santa Fe7</v>
      </c>
      <c r="AS854" s="1" t="str">
        <f t="shared" si="289"/>
        <v>Pequeñas</v>
      </c>
      <c r="AT854" s="1" t="str">
        <f t="shared" si="290"/>
        <v>Pampeana</v>
      </c>
      <c r="AU854" s="1" t="str">
        <f t="shared" si="291"/>
        <v>Pequeñas</v>
      </c>
    </row>
    <row r="855" spans="1:47" x14ac:dyDescent="0.25">
      <c r="A855" s="5" t="s">
        <v>556</v>
      </c>
      <c r="B855" s="6" t="s">
        <v>557</v>
      </c>
      <c r="C855" s="6" t="s">
        <v>532</v>
      </c>
      <c r="D855" s="3" t="str">
        <f>VLOOKUP(C855,Regiones!B$4:C$27,2)</f>
        <v>Pampeana</v>
      </c>
      <c r="E855" s="16"/>
      <c r="F855" s="16"/>
      <c r="G855" s="16" t="s">
        <v>20</v>
      </c>
      <c r="H855" s="16"/>
      <c r="I855" s="16" t="s">
        <v>203</v>
      </c>
      <c r="J855" s="6"/>
      <c r="K855" s="16"/>
      <c r="L855" s="54" t="s">
        <v>943</v>
      </c>
      <c r="M855" s="288">
        <v>2</v>
      </c>
      <c r="N855" s="281" t="str">
        <f t="shared" si="272"/>
        <v>N2</v>
      </c>
      <c r="O855" s="282" t="str">
        <f>VLOOKUP(N855,'Adicional - Op 1'!$A$3:$B$79,2)</f>
        <v>F</v>
      </c>
      <c r="P855" s="293" t="str">
        <f t="shared" si="273"/>
        <v>F</v>
      </c>
      <c r="Q855" s="294" t="str">
        <f t="shared" si="274"/>
        <v>N2</v>
      </c>
      <c r="R855" s="282" t="str">
        <f>IF(OR(Q855='Adicional - Op 2'!$A$6,Q855='Adicional - Op 2'!$A$7, Q855='Adicional - Op 2'!$A$8,Q855='Adicional - Op 2'!$A$9,Q855='Adicional - Op 2'!$A$10,Q855='Adicional - Op 2'!$A$11,Q855='Adicional - Op 2'!$A$12,Q855='Adicional - Op 2'!$A$13,Q855='Adicional - Op 2'!$A$14), "A", "")</f>
        <v/>
      </c>
      <c r="S855" s="282" t="str">
        <f>IF(OR(Q855='Adicional - Op 2'!$A$15,Q855='Adicional - Op 2'!$A$16,Q855='Adicional - Op 2'!$A$17,Q855='Adicional - Op 2'!$A$18,Q855='Adicional - Op 2'!$A$19,Q855='Adicional - Op 2'!$A$20,Q855='Adicional - Op 2'!$A$21,Q855='Adicional - Op 2'!$A$22,Q855='Adicional - Op 2'!$A$23,Q855='Adicional - Op 2'!$A$24,Q855='Adicional - Op 2'!$A$25,Q855='Adicional - Op 2'!$A$26,Q855='Adicional - Op 2'!$A$27,Q855='Adicional - Op 2'!$A$28,Q855='Adicional - Op 2'!$A$29,Q855='Adicional - Op 2'!$A$30),"B","")</f>
        <v/>
      </c>
      <c r="T855" s="282" t="str">
        <f>IF(OR(Q855='Adicional - Op 2'!$A$31,Q855='Adicional - Op 2'!$A$32,Q855='Adicional - Op 2'!$A$33,Q855='Adicional - Op 2'!$A$34),"C","")</f>
        <v/>
      </c>
      <c r="U855" s="282" t="str">
        <f>IF(OR(Q855='Adicional - Op 2'!$A$35,Q855='Adicional - Op 2'!$A$36,Q855='Adicional - Op 2'!$A$37),"D","")</f>
        <v/>
      </c>
      <c r="V855" s="282" t="str">
        <f>IF(OR(Q855='Adicional - Op 2'!$A$38,Q855='Adicional - Op 2'!$A$39,Q855='Adicional - Op 2'!$A$40,Q855='Adicional - Op 2'!$A$41,Q855='Adicional - Op 2'!$A$42,Q855='Adicional - Op 2'!$A$43),"E","")</f>
        <v/>
      </c>
      <c r="W855" s="282" t="str">
        <f>IF(OR(Q855='Adicional - Op 2'!$A$44,Q855='Adicional - Op 2'!$A$45),"F","")</f>
        <v>F</v>
      </c>
      <c r="X855" s="295" t="str">
        <f t="shared" si="275"/>
        <v>F</v>
      </c>
      <c r="Y855" s="296" t="str">
        <f>IF(P855=X855, "OK", MAL)</f>
        <v>OK</v>
      </c>
      <c r="Z855" s="73">
        <v>2526</v>
      </c>
      <c r="AA855" s="17">
        <v>1895</v>
      </c>
      <c r="AB855" s="17">
        <v>1267</v>
      </c>
      <c r="AC855" s="17">
        <v>780</v>
      </c>
      <c r="AD855" s="9">
        <v>403</v>
      </c>
      <c r="AE855" s="20">
        <v>706</v>
      </c>
      <c r="AF855" s="70" t="str">
        <f t="shared" si="276"/>
        <v>7</v>
      </c>
      <c r="AG855" s="61" t="str">
        <f t="shared" si="277"/>
        <v>7</v>
      </c>
      <c r="AH855" s="61" t="str">
        <f t="shared" si="278"/>
        <v>7</v>
      </c>
      <c r="AI855" s="61" t="str">
        <f t="shared" si="279"/>
        <v>7</v>
      </c>
      <c r="AJ855" s="61" t="str">
        <f t="shared" si="280"/>
        <v>7</v>
      </c>
      <c r="AK855" s="62" t="str">
        <f t="shared" si="281"/>
        <v>7</v>
      </c>
      <c r="AL855" s="77">
        <f t="shared" si="282"/>
        <v>3.2672069428141346</v>
      </c>
      <c r="AM855" s="78">
        <f t="shared" si="283"/>
        <v>3.9008423215452117</v>
      </c>
      <c r="AN855" s="78">
        <f t="shared" si="284"/>
        <v>4.7010285625441686</v>
      </c>
      <c r="AO855" s="78">
        <f t="shared" si="285"/>
        <v>6.8264891756941104</v>
      </c>
      <c r="AP855" s="79">
        <f t="shared" si="286"/>
        <v>-5.4525033361058117</v>
      </c>
      <c r="AQ855" s="1" t="str">
        <f t="shared" si="287"/>
        <v>Pampeana7</v>
      </c>
      <c r="AR855" s="1" t="str">
        <f t="shared" si="288"/>
        <v>La Pampa7</v>
      </c>
      <c r="AS855" s="1" t="str">
        <f t="shared" si="289"/>
        <v>Pequeñas</v>
      </c>
      <c r="AT855" s="1" t="str">
        <f t="shared" si="290"/>
        <v>Pampeana</v>
      </c>
      <c r="AU855" s="1" t="str">
        <f t="shared" si="291"/>
        <v>Pequeñas</v>
      </c>
    </row>
    <row r="856" spans="1:47" x14ac:dyDescent="0.25">
      <c r="A856" s="5" t="s">
        <v>577</v>
      </c>
      <c r="B856" s="6" t="s">
        <v>571</v>
      </c>
      <c r="C856" s="6" t="s">
        <v>563</v>
      </c>
      <c r="D856" s="3" t="str">
        <f>VLOOKUP(C856,Regiones!B$4:C$27,2)</f>
        <v>Centro</v>
      </c>
      <c r="E856" s="16" t="s">
        <v>2</v>
      </c>
      <c r="F856" s="16"/>
      <c r="G856" s="16"/>
      <c r="H856" s="16" t="s">
        <v>4</v>
      </c>
      <c r="I856" s="16" t="s">
        <v>13</v>
      </c>
      <c r="J856" s="16" t="s">
        <v>3</v>
      </c>
      <c r="K856" s="16"/>
      <c r="L856" s="4" t="s">
        <v>3</v>
      </c>
      <c r="M856" s="289">
        <v>10</v>
      </c>
      <c r="N856" s="281" t="str">
        <f t="shared" si="272"/>
        <v>E10</v>
      </c>
      <c r="O856" s="282" t="str">
        <f>VLOOKUP(N856,'Adicional - Op 1'!$A$3:$B$79,2)</f>
        <v>E</v>
      </c>
      <c r="P856" s="293" t="str">
        <f t="shared" si="273"/>
        <v>E</v>
      </c>
      <c r="Q856" s="294" t="str">
        <f t="shared" si="274"/>
        <v>E10</v>
      </c>
      <c r="R856" s="282" t="str">
        <f>IF(OR(Q856='Adicional - Op 2'!$A$6,Q856='Adicional - Op 2'!$A$7, Q856='Adicional - Op 2'!$A$8,Q856='Adicional - Op 2'!$A$9,Q856='Adicional - Op 2'!$A$10,Q856='Adicional - Op 2'!$A$11,Q856='Adicional - Op 2'!$A$12,Q856='Adicional - Op 2'!$A$13,Q856='Adicional - Op 2'!$A$14), "A", "")</f>
        <v/>
      </c>
      <c r="S856" s="282" t="str">
        <f>IF(OR(Q856='Adicional - Op 2'!$A$15,Q856='Adicional - Op 2'!$A$16,Q856='Adicional - Op 2'!$A$17,Q856='Adicional - Op 2'!$A$18,Q856='Adicional - Op 2'!$A$19,Q856='Adicional - Op 2'!$A$20,Q856='Adicional - Op 2'!$A$21,Q856='Adicional - Op 2'!$A$22,Q856='Adicional - Op 2'!$A$23,Q856='Adicional - Op 2'!$A$24,Q856='Adicional - Op 2'!$A$25,Q856='Adicional - Op 2'!$A$26,Q856='Adicional - Op 2'!$A$27,Q856='Adicional - Op 2'!$A$28,Q856='Adicional - Op 2'!$A$29,Q856='Adicional - Op 2'!$A$30),"B","")</f>
        <v/>
      </c>
      <c r="T856" s="282" t="str">
        <f>IF(OR(Q856='Adicional - Op 2'!$A$31,Q856='Adicional - Op 2'!$A$32,Q856='Adicional - Op 2'!$A$33,Q856='Adicional - Op 2'!$A$34),"C","")</f>
        <v/>
      </c>
      <c r="U856" s="282" t="str">
        <f>IF(OR(Q856='Adicional - Op 2'!$A$35,Q856='Adicional - Op 2'!$A$36,Q856='Adicional - Op 2'!$A$37),"D","")</f>
        <v/>
      </c>
      <c r="V856" s="282" t="str">
        <f>IF(OR(Q856='Adicional - Op 2'!$A$38,Q856='Adicional - Op 2'!$A$39,Q856='Adicional - Op 2'!$A$40,Q856='Adicional - Op 2'!$A$41,Q856='Adicional - Op 2'!$A$42,Q856='Adicional - Op 2'!$A$43),"E","")</f>
        <v>E</v>
      </c>
      <c r="W856" s="282" t="str">
        <f>IF(OR(Q856='Adicional - Op 2'!$A$44,Q856='Adicional - Op 2'!$A$45),"F","")</f>
        <v/>
      </c>
      <c r="X856" s="295" t="str">
        <f t="shared" si="275"/>
        <v>E</v>
      </c>
      <c r="Y856" s="296" t="str">
        <f>IF(P856=X856, "OK", MAL)</f>
        <v>OK</v>
      </c>
      <c r="Z856" s="73">
        <v>2525</v>
      </c>
      <c r="AA856" s="17">
        <v>2651</v>
      </c>
      <c r="AB856" s="17">
        <v>2094</v>
      </c>
      <c r="AC856" s="17">
        <v>1346</v>
      </c>
      <c r="AD856" s="17">
        <v>1073</v>
      </c>
      <c r="AE856" s="20">
        <v>1939</v>
      </c>
      <c r="AF856" s="70" t="str">
        <f t="shared" si="276"/>
        <v>7</v>
      </c>
      <c r="AG856" s="61" t="str">
        <f t="shared" si="277"/>
        <v>7</v>
      </c>
      <c r="AH856" s="61" t="str">
        <f t="shared" si="278"/>
        <v>7</v>
      </c>
      <c r="AI856" s="61" t="str">
        <f t="shared" si="279"/>
        <v>7</v>
      </c>
      <c r="AJ856" s="61" t="str">
        <f t="shared" si="280"/>
        <v>7</v>
      </c>
      <c r="AK856" s="62" t="str">
        <f t="shared" si="281"/>
        <v>7</v>
      </c>
      <c r="AL856" s="77">
        <f t="shared" si="282"/>
        <v>-0.54321569038321504</v>
      </c>
      <c r="AM856" s="78">
        <f t="shared" si="283"/>
        <v>2.2673451788380627</v>
      </c>
      <c r="AN856" s="78">
        <f t="shared" si="284"/>
        <v>4.2738340815130123</v>
      </c>
      <c r="AO856" s="78">
        <f t="shared" si="285"/>
        <v>2.2926745377656892</v>
      </c>
      <c r="AP856" s="79">
        <f t="shared" si="286"/>
        <v>-5.7454788699804968</v>
      </c>
      <c r="AQ856" s="1" t="str">
        <f t="shared" si="287"/>
        <v>Centro7</v>
      </c>
      <c r="AR856" s="1" t="str">
        <f t="shared" si="288"/>
        <v>La Rioja7</v>
      </c>
      <c r="AS856" s="1" t="str">
        <f t="shared" si="289"/>
        <v>Pequeñas</v>
      </c>
      <c r="AT856" s="1" t="str">
        <f t="shared" si="290"/>
        <v>Resto Extra Pampeana</v>
      </c>
      <c r="AU856" s="1" t="str">
        <f t="shared" si="291"/>
        <v>Pequeñas</v>
      </c>
    </row>
    <row r="857" spans="1:47" x14ac:dyDescent="0.25">
      <c r="A857" s="60" t="s">
        <v>636</v>
      </c>
      <c r="B857" s="9" t="s">
        <v>606</v>
      </c>
      <c r="C857" s="9" t="s">
        <v>604</v>
      </c>
      <c r="D857" s="3" t="str">
        <f>VLOOKUP(C857,Regiones!B$4:C$27,2)</f>
        <v>Noreste</v>
      </c>
      <c r="E857" s="44"/>
      <c r="F857" s="44"/>
      <c r="G857" s="10" t="s">
        <v>20</v>
      </c>
      <c r="H857" s="44"/>
      <c r="I857" s="44"/>
      <c r="J857" s="44"/>
      <c r="K857" s="44"/>
      <c r="L857" s="54" t="s">
        <v>943</v>
      </c>
      <c r="M857" s="290">
        <v>4</v>
      </c>
      <c r="N857" s="281" t="str">
        <f t="shared" si="272"/>
        <v>N4</v>
      </c>
      <c r="O857" s="282" t="str">
        <f>VLOOKUP(N857,'Adicional - Op 1'!$A$3:$B$79,2)</f>
        <v>E</v>
      </c>
      <c r="P857" s="293" t="str">
        <f t="shared" si="273"/>
        <v>E</v>
      </c>
      <c r="Q857" s="294" t="str">
        <f t="shared" si="274"/>
        <v>N4</v>
      </c>
      <c r="R857" s="282" t="str">
        <f>IF(OR(Q857='Adicional - Op 2'!$A$6,Q857='Adicional - Op 2'!$A$7, Q857='Adicional - Op 2'!$A$8,Q857='Adicional - Op 2'!$A$9,Q857='Adicional - Op 2'!$A$10,Q857='Adicional - Op 2'!$A$11,Q857='Adicional - Op 2'!$A$12,Q857='Adicional - Op 2'!$A$13,Q857='Adicional - Op 2'!$A$14), "A", "")</f>
        <v/>
      </c>
      <c r="S857" s="282" t="str">
        <f>IF(OR(Q857='Adicional - Op 2'!$A$15,Q857='Adicional - Op 2'!$A$16,Q857='Adicional - Op 2'!$A$17,Q857='Adicional - Op 2'!$A$18,Q857='Adicional - Op 2'!$A$19,Q857='Adicional - Op 2'!$A$20,Q857='Adicional - Op 2'!$A$21,Q857='Adicional - Op 2'!$A$22,Q857='Adicional - Op 2'!$A$23,Q857='Adicional - Op 2'!$A$24,Q857='Adicional - Op 2'!$A$25,Q857='Adicional - Op 2'!$A$26,Q857='Adicional - Op 2'!$A$27,Q857='Adicional - Op 2'!$A$28,Q857='Adicional - Op 2'!$A$29,Q857='Adicional - Op 2'!$A$30),"B","")</f>
        <v/>
      </c>
      <c r="T857" s="282" t="str">
        <f>IF(OR(Q857='Adicional - Op 2'!$A$31,Q857='Adicional - Op 2'!$A$32,Q857='Adicional - Op 2'!$A$33,Q857='Adicional - Op 2'!$A$34),"C","")</f>
        <v/>
      </c>
      <c r="U857" s="282" t="str">
        <f>IF(OR(Q857='Adicional - Op 2'!$A$35,Q857='Adicional - Op 2'!$A$36,Q857='Adicional - Op 2'!$A$37),"D","")</f>
        <v/>
      </c>
      <c r="V857" s="282" t="str">
        <f>IF(OR(Q857='Adicional - Op 2'!$A$38,Q857='Adicional - Op 2'!$A$39,Q857='Adicional - Op 2'!$A$40,Q857='Adicional - Op 2'!$A$41,Q857='Adicional - Op 2'!$A$42,Q857='Adicional - Op 2'!$A$43),"E","")</f>
        <v>E</v>
      </c>
      <c r="W857" s="282" t="str">
        <f>IF(OR(Q857='Adicional - Op 2'!$A$44,Q857='Adicional - Op 2'!$A$45),"F","")</f>
        <v/>
      </c>
      <c r="X857" s="295" t="str">
        <f t="shared" si="275"/>
        <v>E</v>
      </c>
      <c r="Y857" s="296" t="str">
        <f>IF(P857=X857, "OK", MAL)</f>
        <v>OK</v>
      </c>
      <c r="Z857" s="74">
        <v>2525</v>
      </c>
      <c r="AA857" s="12">
        <v>1842</v>
      </c>
      <c r="AB857" s="12">
        <v>1327</v>
      </c>
      <c r="AC857" s="12"/>
      <c r="AD857" s="12"/>
      <c r="AE857" s="13"/>
      <c r="AF857" s="70" t="str">
        <f t="shared" si="276"/>
        <v>7</v>
      </c>
      <c r="AG857" s="61" t="str">
        <f t="shared" si="277"/>
        <v>7</v>
      </c>
      <c r="AH857" s="61" t="str">
        <f t="shared" si="278"/>
        <v>7</v>
      </c>
      <c r="AI857" s="61" t="str">
        <f t="shared" si="279"/>
        <v/>
      </c>
      <c r="AJ857" s="61" t="str">
        <f t="shared" si="280"/>
        <v/>
      </c>
      <c r="AK857" s="62" t="str">
        <f t="shared" si="281"/>
        <v/>
      </c>
      <c r="AL857" s="77">
        <f t="shared" si="282"/>
        <v>3.5908091986690707</v>
      </c>
      <c r="AM857" s="78">
        <f t="shared" si="283"/>
        <v>3.1663105532043474</v>
      </c>
      <c r="AN857" s="78" t="str">
        <f t="shared" si="284"/>
        <v/>
      </c>
      <c r="AO857" s="78" t="str">
        <f t="shared" si="285"/>
        <v/>
      </c>
      <c r="AP857" s="79" t="str">
        <f t="shared" si="286"/>
        <v/>
      </c>
      <c r="AQ857" s="1" t="str">
        <f t="shared" si="287"/>
        <v>Noreste7</v>
      </c>
      <c r="AR857" s="1" t="str">
        <f t="shared" si="288"/>
        <v>Misiones7</v>
      </c>
      <c r="AS857" s="1" t="str">
        <f t="shared" si="289"/>
        <v>Pequeñas</v>
      </c>
      <c r="AT857" s="1" t="str">
        <f t="shared" si="290"/>
        <v>Resto Extra Pampeana</v>
      </c>
      <c r="AU857" s="1" t="str">
        <f t="shared" si="291"/>
        <v>Pequeñas</v>
      </c>
    </row>
    <row r="858" spans="1:47" x14ac:dyDescent="0.25">
      <c r="A858" s="5" t="s">
        <v>504</v>
      </c>
      <c r="B858" s="6" t="s">
        <v>500</v>
      </c>
      <c r="C858" s="6" t="s">
        <v>486</v>
      </c>
      <c r="D858" s="3" t="str">
        <f>VLOOKUP(C858,Regiones!B$4:C$27,2)</f>
        <v>Noroeste</v>
      </c>
      <c r="E858" s="16"/>
      <c r="F858" s="16"/>
      <c r="G858" s="16"/>
      <c r="H858" s="16" t="s">
        <v>20</v>
      </c>
      <c r="I858" s="16" t="s">
        <v>203</v>
      </c>
      <c r="J858" s="16" t="s">
        <v>4</v>
      </c>
      <c r="K858" s="16"/>
      <c r="L858" s="4" t="s">
        <v>6</v>
      </c>
      <c r="M858" s="289">
        <v>10</v>
      </c>
      <c r="N858" s="281" t="str">
        <f t="shared" si="272"/>
        <v>F10</v>
      </c>
      <c r="O858" s="282" t="str">
        <f>VLOOKUP(N858,'Adicional - Op 1'!$A$3:$B$79,2)</f>
        <v>F</v>
      </c>
      <c r="P858" s="293" t="str">
        <f t="shared" si="273"/>
        <v>F</v>
      </c>
      <c r="Q858" s="294" t="str">
        <f t="shared" si="274"/>
        <v>F10</v>
      </c>
      <c r="R858" s="282" t="str">
        <f>IF(OR(Q858='Adicional - Op 2'!$A$6,Q858='Adicional - Op 2'!$A$7, Q858='Adicional - Op 2'!$A$8,Q858='Adicional - Op 2'!$A$9,Q858='Adicional - Op 2'!$A$10,Q858='Adicional - Op 2'!$A$11,Q858='Adicional - Op 2'!$A$12,Q858='Adicional - Op 2'!$A$13,Q858='Adicional - Op 2'!$A$14), "A", "")</f>
        <v/>
      </c>
      <c r="S858" s="282" t="str">
        <f>IF(OR(Q858='Adicional - Op 2'!$A$15,Q858='Adicional - Op 2'!$A$16,Q858='Adicional - Op 2'!$A$17,Q858='Adicional - Op 2'!$A$18,Q858='Adicional - Op 2'!$A$19,Q858='Adicional - Op 2'!$A$20,Q858='Adicional - Op 2'!$A$21,Q858='Adicional - Op 2'!$A$22,Q858='Adicional - Op 2'!$A$23,Q858='Adicional - Op 2'!$A$24,Q858='Adicional - Op 2'!$A$25,Q858='Adicional - Op 2'!$A$26,Q858='Adicional - Op 2'!$A$27,Q858='Adicional - Op 2'!$A$28,Q858='Adicional - Op 2'!$A$29,Q858='Adicional - Op 2'!$A$30),"B","")</f>
        <v/>
      </c>
      <c r="T858" s="282" t="str">
        <f>IF(OR(Q858='Adicional - Op 2'!$A$31,Q858='Adicional - Op 2'!$A$32,Q858='Adicional - Op 2'!$A$33,Q858='Adicional - Op 2'!$A$34),"C","")</f>
        <v/>
      </c>
      <c r="U858" s="282" t="str">
        <f>IF(OR(Q858='Adicional - Op 2'!$A$35,Q858='Adicional - Op 2'!$A$36,Q858='Adicional - Op 2'!$A$37),"D","")</f>
        <v/>
      </c>
      <c r="V858" s="282" t="str">
        <f>IF(OR(Q858='Adicional - Op 2'!$A$38,Q858='Adicional - Op 2'!$A$39,Q858='Adicional - Op 2'!$A$40,Q858='Adicional - Op 2'!$A$41,Q858='Adicional - Op 2'!$A$42,Q858='Adicional - Op 2'!$A$43),"E","")</f>
        <v/>
      </c>
      <c r="W858" s="282" t="str">
        <f>IF(OR(Q858='Adicional - Op 2'!$A$44,Q858='Adicional - Op 2'!$A$45),"F","")</f>
        <v>F</v>
      </c>
      <c r="X858" s="295" t="str">
        <f t="shared" si="275"/>
        <v>F</v>
      </c>
      <c r="Y858" s="296" t="str">
        <f>IF(P858=X858, "OK", MAL)</f>
        <v>OK</v>
      </c>
      <c r="Z858" s="73">
        <v>2521</v>
      </c>
      <c r="AA858" s="17">
        <v>2182</v>
      </c>
      <c r="AB858" s="17">
        <v>1660</v>
      </c>
      <c r="AC858" s="17">
        <v>1121</v>
      </c>
      <c r="AD858" s="17">
        <v>786</v>
      </c>
      <c r="AE858" s="20">
        <v>3414</v>
      </c>
      <c r="AF858" s="70" t="str">
        <f t="shared" si="276"/>
        <v>7</v>
      </c>
      <c r="AG858" s="61" t="str">
        <f t="shared" si="277"/>
        <v>7</v>
      </c>
      <c r="AH858" s="61" t="str">
        <f t="shared" si="278"/>
        <v>7</v>
      </c>
      <c r="AI858" s="61" t="str">
        <f t="shared" si="279"/>
        <v>7</v>
      </c>
      <c r="AJ858" s="61" t="str">
        <f t="shared" si="280"/>
        <v>7</v>
      </c>
      <c r="AK858" s="62" t="str">
        <f t="shared" si="281"/>
        <v>7</v>
      </c>
      <c r="AL858" s="77">
        <f t="shared" si="282"/>
        <v>1.6284840329581738</v>
      </c>
      <c r="AM858" s="78">
        <f t="shared" si="283"/>
        <v>2.6331610477882359</v>
      </c>
      <c r="AN858" s="78">
        <f t="shared" si="284"/>
        <v>3.7877429992814551</v>
      </c>
      <c r="AO858" s="78">
        <f t="shared" si="285"/>
        <v>3.6139682134929894</v>
      </c>
      <c r="AP858" s="79">
        <f t="shared" si="286"/>
        <v>-13.659232885696484</v>
      </c>
      <c r="AQ858" s="1" t="str">
        <f t="shared" si="287"/>
        <v>Noroeste7</v>
      </c>
      <c r="AR858" s="1" t="str">
        <f t="shared" si="288"/>
        <v>Jujuy7</v>
      </c>
      <c r="AS858" s="1" t="str">
        <f t="shared" si="289"/>
        <v>Pequeñas</v>
      </c>
      <c r="AT858" s="1" t="str">
        <f t="shared" si="290"/>
        <v>Resto Extra Pampeana</v>
      </c>
      <c r="AU858" s="1" t="str">
        <f t="shared" si="291"/>
        <v>Pequeñas</v>
      </c>
    </row>
    <row r="859" spans="1:47" x14ac:dyDescent="0.25">
      <c r="A859" s="60" t="s">
        <v>866</v>
      </c>
      <c r="B859" s="9" t="s">
        <v>774</v>
      </c>
      <c r="C859" s="9" t="s">
        <v>767</v>
      </c>
      <c r="D859" s="3" t="str">
        <f>VLOOKUP(C859,Regiones!B$4:C$27,2)</f>
        <v>Pampeana</v>
      </c>
      <c r="E859" s="10"/>
      <c r="F859" s="10"/>
      <c r="G859" s="10"/>
      <c r="H859" s="10" t="s">
        <v>4</v>
      </c>
      <c r="I859" s="10" t="s">
        <v>203</v>
      </c>
      <c r="J859" s="10" t="s">
        <v>6</v>
      </c>
      <c r="K859" s="10"/>
      <c r="L859" s="11" t="s">
        <v>6</v>
      </c>
      <c r="M859" s="289">
        <v>10</v>
      </c>
      <c r="N859" s="281" t="str">
        <f t="shared" si="272"/>
        <v>F10</v>
      </c>
      <c r="O859" s="282" t="str">
        <f>VLOOKUP(N859,'Adicional - Op 1'!$A$3:$B$79,2)</f>
        <v>F</v>
      </c>
      <c r="P859" s="293" t="str">
        <f t="shared" si="273"/>
        <v>F</v>
      </c>
      <c r="Q859" s="294" t="str">
        <f t="shared" si="274"/>
        <v>F10</v>
      </c>
      <c r="R859" s="282" t="str">
        <f>IF(OR(Q859='Adicional - Op 2'!$A$6,Q859='Adicional - Op 2'!$A$7, Q859='Adicional - Op 2'!$A$8,Q859='Adicional - Op 2'!$A$9,Q859='Adicional - Op 2'!$A$10,Q859='Adicional - Op 2'!$A$11,Q859='Adicional - Op 2'!$A$12,Q859='Adicional - Op 2'!$A$13,Q859='Adicional - Op 2'!$A$14), "A", "")</f>
        <v/>
      </c>
      <c r="S859" s="282" t="str">
        <f>IF(OR(Q859='Adicional - Op 2'!$A$15,Q859='Adicional - Op 2'!$A$16,Q859='Adicional - Op 2'!$A$17,Q859='Adicional - Op 2'!$A$18,Q859='Adicional - Op 2'!$A$19,Q859='Adicional - Op 2'!$A$20,Q859='Adicional - Op 2'!$A$21,Q859='Adicional - Op 2'!$A$22,Q859='Adicional - Op 2'!$A$23,Q859='Adicional - Op 2'!$A$24,Q859='Adicional - Op 2'!$A$25,Q859='Adicional - Op 2'!$A$26,Q859='Adicional - Op 2'!$A$27,Q859='Adicional - Op 2'!$A$28,Q859='Adicional - Op 2'!$A$29,Q859='Adicional - Op 2'!$A$30),"B","")</f>
        <v/>
      </c>
      <c r="T859" s="282" t="str">
        <f>IF(OR(Q859='Adicional - Op 2'!$A$31,Q859='Adicional - Op 2'!$A$32,Q859='Adicional - Op 2'!$A$33,Q859='Adicional - Op 2'!$A$34),"C","")</f>
        <v/>
      </c>
      <c r="U859" s="282" t="str">
        <f>IF(OR(Q859='Adicional - Op 2'!$A$35,Q859='Adicional - Op 2'!$A$36,Q859='Adicional - Op 2'!$A$37),"D","")</f>
        <v/>
      </c>
      <c r="V859" s="282" t="str">
        <f>IF(OR(Q859='Adicional - Op 2'!$A$38,Q859='Adicional - Op 2'!$A$39,Q859='Adicional - Op 2'!$A$40,Q859='Adicional - Op 2'!$A$41,Q859='Adicional - Op 2'!$A$42,Q859='Adicional - Op 2'!$A$43),"E","")</f>
        <v/>
      </c>
      <c r="W859" s="282" t="str">
        <f>IF(OR(Q859='Adicional - Op 2'!$A$44,Q859='Adicional - Op 2'!$A$45),"F","")</f>
        <v>F</v>
      </c>
      <c r="X859" s="295" t="str">
        <f t="shared" si="275"/>
        <v>F</v>
      </c>
      <c r="Y859" s="296" t="str">
        <f>IF(P859=X859, "OK", MAL)</f>
        <v>OK</v>
      </c>
      <c r="Z859" s="74">
        <v>2517</v>
      </c>
      <c r="AA859" s="12">
        <v>2565</v>
      </c>
      <c r="AB859" s="12">
        <v>2529</v>
      </c>
      <c r="AC859" s="12">
        <v>2423</v>
      </c>
      <c r="AD859" s="12">
        <v>2005</v>
      </c>
      <c r="AE859" s="13">
        <v>1825</v>
      </c>
      <c r="AF859" s="70" t="str">
        <f t="shared" si="276"/>
        <v>7</v>
      </c>
      <c r="AG859" s="61" t="str">
        <f t="shared" si="277"/>
        <v>7</v>
      </c>
      <c r="AH859" s="61" t="str">
        <f t="shared" si="278"/>
        <v>7</v>
      </c>
      <c r="AI859" s="61" t="str">
        <f t="shared" si="279"/>
        <v>7</v>
      </c>
      <c r="AJ859" s="61" t="str">
        <f t="shared" si="280"/>
        <v>7</v>
      </c>
      <c r="AK859" s="62" t="str">
        <f t="shared" si="281"/>
        <v>7</v>
      </c>
      <c r="AL859" s="77">
        <f t="shared" si="282"/>
        <v>-0.21108297378525362</v>
      </c>
      <c r="AM859" s="78">
        <f t="shared" si="283"/>
        <v>0.13444877039206793</v>
      </c>
      <c r="AN859" s="78">
        <f t="shared" si="284"/>
        <v>0.40629213249981672</v>
      </c>
      <c r="AO859" s="78">
        <f t="shared" si="285"/>
        <v>1.9116665738515854</v>
      </c>
      <c r="AP859" s="79">
        <f t="shared" si="286"/>
        <v>0.94507866629876136</v>
      </c>
      <c r="AQ859" s="1" t="str">
        <f t="shared" si="287"/>
        <v>Pampeana7</v>
      </c>
      <c r="AR859" s="1" t="str">
        <f t="shared" si="288"/>
        <v>Santa Fe7</v>
      </c>
      <c r="AS859" s="1" t="str">
        <f t="shared" si="289"/>
        <v>Pequeñas</v>
      </c>
      <c r="AT859" s="1" t="str">
        <f t="shared" si="290"/>
        <v>Pampeana</v>
      </c>
      <c r="AU859" s="1" t="str">
        <f t="shared" si="291"/>
        <v>Pequeñas</v>
      </c>
    </row>
    <row r="860" spans="1:47" x14ac:dyDescent="0.25">
      <c r="A860" s="60" t="s">
        <v>1323</v>
      </c>
      <c r="B860" s="9" t="s">
        <v>313</v>
      </c>
      <c r="C860" s="9" t="s">
        <v>662</v>
      </c>
      <c r="D860" s="3" t="str">
        <f>VLOOKUP(C860,Regiones!B$4:C$27,2)</f>
        <v>Comahue</v>
      </c>
      <c r="E860" s="10" t="s">
        <v>2</v>
      </c>
      <c r="F860" s="10" t="s">
        <v>1042</v>
      </c>
      <c r="G860" s="44"/>
      <c r="H860" s="10" t="s">
        <v>20</v>
      </c>
      <c r="I860" s="10" t="s">
        <v>203</v>
      </c>
      <c r="J860" s="10" t="s">
        <v>4</v>
      </c>
      <c r="K860" s="10"/>
      <c r="L860" s="11" t="s">
        <v>3</v>
      </c>
      <c r="M860" s="289">
        <v>8</v>
      </c>
      <c r="N860" s="281" t="str">
        <f t="shared" si="272"/>
        <v>E8</v>
      </c>
      <c r="O860" s="282" t="str">
        <f>VLOOKUP(N860,'Adicional - Op 1'!$A$3:$B$79,2)</f>
        <v>E</v>
      </c>
      <c r="P860" s="293" t="str">
        <f t="shared" si="273"/>
        <v>E</v>
      </c>
      <c r="Q860" s="294" t="str">
        <f t="shared" si="274"/>
        <v>E8</v>
      </c>
      <c r="R860" s="282" t="str">
        <f>IF(OR(Q860='Adicional - Op 2'!$A$6,Q860='Adicional - Op 2'!$A$7, Q860='Adicional - Op 2'!$A$8,Q860='Adicional - Op 2'!$A$9,Q860='Adicional - Op 2'!$A$10,Q860='Adicional - Op 2'!$A$11,Q860='Adicional - Op 2'!$A$12,Q860='Adicional - Op 2'!$A$13,Q860='Adicional - Op 2'!$A$14), "A", "")</f>
        <v/>
      </c>
      <c r="S860" s="282" t="str">
        <f>IF(OR(Q860='Adicional - Op 2'!$A$15,Q860='Adicional - Op 2'!$A$16,Q860='Adicional - Op 2'!$A$17,Q860='Adicional - Op 2'!$A$18,Q860='Adicional - Op 2'!$A$19,Q860='Adicional - Op 2'!$A$20,Q860='Adicional - Op 2'!$A$21,Q860='Adicional - Op 2'!$A$22,Q860='Adicional - Op 2'!$A$23,Q860='Adicional - Op 2'!$A$24,Q860='Adicional - Op 2'!$A$25,Q860='Adicional - Op 2'!$A$26,Q860='Adicional - Op 2'!$A$27,Q860='Adicional - Op 2'!$A$28,Q860='Adicional - Op 2'!$A$29,Q860='Adicional - Op 2'!$A$30),"B","")</f>
        <v/>
      </c>
      <c r="T860" s="282" t="str">
        <f>IF(OR(Q860='Adicional - Op 2'!$A$31,Q860='Adicional - Op 2'!$A$32,Q860='Adicional - Op 2'!$A$33,Q860='Adicional - Op 2'!$A$34),"C","")</f>
        <v/>
      </c>
      <c r="U860" s="282" t="str">
        <f>IF(OR(Q860='Adicional - Op 2'!$A$35,Q860='Adicional - Op 2'!$A$36,Q860='Adicional - Op 2'!$A$37),"D","")</f>
        <v/>
      </c>
      <c r="V860" s="282" t="str">
        <f>IF(OR(Q860='Adicional - Op 2'!$A$38,Q860='Adicional - Op 2'!$A$39,Q860='Adicional - Op 2'!$A$40,Q860='Adicional - Op 2'!$A$41,Q860='Adicional - Op 2'!$A$42,Q860='Adicional - Op 2'!$A$43),"E","")</f>
        <v>E</v>
      </c>
      <c r="W860" s="282" t="str">
        <f>IF(OR(Q860='Adicional - Op 2'!$A$44,Q860='Adicional - Op 2'!$A$45),"F","")</f>
        <v/>
      </c>
      <c r="X860" s="295" t="str">
        <f t="shared" si="275"/>
        <v>E</v>
      </c>
      <c r="Y860" s="296" t="str">
        <f>IF(P860=X860, "OK", MAL)</f>
        <v>OK</v>
      </c>
      <c r="Z860" s="74">
        <v>2512</v>
      </c>
      <c r="AA860" s="12">
        <v>2379</v>
      </c>
      <c r="AB860" s="12">
        <v>1677</v>
      </c>
      <c r="AC860" s="12">
        <v>652</v>
      </c>
      <c r="AD860" s="12" t="s">
        <v>4</v>
      </c>
      <c r="AE860" s="13" t="s">
        <v>4</v>
      </c>
      <c r="AF860" s="70" t="str">
        <f t="shared" si="276"/>
        <v>7</v>
      </c>
      <c r="AG860" s="61" t="str">
        <f t="shared" si="277"/>
        <v>7</v>
      </c>
      <c r="AH860" s="61" t="str">
        <f t="shared" si="278"/>
        <v>7</v>
      </c>
      <c r="AI860" s="61" t="str">
        <f t="shared" si="279"/>
        <v>7</v>
      </c>
      <c r="AJ860" s="61" t="str">
        <f t="shared" si="280"/>
        <v/>
      </c>
      <c r="AK860" s="62" t="str">
        <f t="shared" si="281"/>
        <v/>
      </c>
      <c r="AL860" s="77">
        <f t="shared" si="282"/>
        <v>0.61034518811460525</v>
      </c>
      <c r="AM860" s="78">
        <f t="shared" si="283"/>
        <v>3.3797535109155916</v>
      </c>
      <c r="AN860" s="78">
        <f t="shared" si="284"/>
        <v>9.3585618842661802</v>
      </c>
      <c r="AO860" s="78" t="str">
        <f t="shared" si="285"/>
        <v/>
      </c>
      <c r="AP860" s="79" t="str">
        <f t="shared" si="286"/>
        <v/>
      </c>
      <c r="AQ860" s="1" t="str">
        <f t="shared" si="287"/>
        <v>Comahue7</v>
      </c>
      <c r="AR860" s="1" t="str">
        <f t="shared" si="288"/>
        <v>Río Negro7</v>
      </c>
      <c r="AS860" s="1" t="str">
        <f t="shared" si="289"/>
        <v>Pequeñas</v>
      </c>
      <c r="AT860" s="1" t="str">
        <f t="shared" si="290"/>
        <v>Comahue</v>
      </c>
      <c r="AU860" s="1" t="str">
        <f t="shared" si="291"/>
        <v>Pequeñas</v>
      </c>
    </row>
    <row r="861" spans="1:47" x14ac:dyDescent="0.25">
      <c r="A861" s="5" t="s">
        <v>1389</v>
      </c>
      <c r="B861" s="6" t="s">
        <v>17</v>
      </c>
      <c r="C861" s="6" t="s">
        <v>582</v>
      </c>
      <c r="D861" s="3" t="str">
        <f>VLOOKUP(C861,Regiones!B$4:C$27,2)</f>
        <v>Cuyo</v>
      </c>
      <c r="E861" s="16"/>
      <c r="F861" s="16"/>
      <c r="G861" s="16" t="s">
        <v>20</v>
      </c>
      <c r="H861" s="16"/>
      <c r="I861" s="16"/>
      <c r="J861" s="16"/>
      <c r="K861" s="16"/>
      <c r="L861" s="54" t="s">
        <v>943</v>
      </c>
      <c r="M861" s="288">
        <v>1</v>
      </c>
      <c r="N861" s="281" t="str">
        <f t="shared" si="272"/>
        <v>N1</v>
      </c>
      <c r="O861" s="282" t="str">
        <f>VLOOKUP(N861,'Adicional - Op 1'!$A$3:$B$79,2)</f>
        <v>C</v>
      </c>
      <c r="P861" s="293" t="str">
        <f t="shared" si="273"/>
        <v>C</v>
      </c>
      <c r="Q861" s="294" t="str">
        <f t="shared" si="274"/>
        <v>N1</v>
      </c>
      <c r="R861" s="282" t="str">
        <f>IF(OR(Q861='Adicional - Op 2'!$A$6,Q861='Adicional - Op 2'!$A$7, Q861='Adicional - Op 2'!$A$8,Q861='Adicional - Op 2'!$A$9,Q861='Adicional - Op 2'!$A$10,Q861='Adicional - Op 2'!$A$11,Q861='Adicional - Op 2'!$A$12,Q861='Adicional - Op 2'!$A$13,Q861='Adicional - Op 2'!$A$14), "A", "")</f>
        <v/>
      </c>
      <c r="S861" s="282" t="str">
        <f>IF(OR(Q861='Adicional - Op 2'!$A$15,Q861='Adicional - Op 2'!$A$16,Q861='Adicional - Op 2'!$A$17,Q861='Adicional - Op 2'!$A$18,Q861='Adicional - Op 2'!$A$19,Q861='Adicional - Op 2'!$A$20,Q861='Adicional - Op 2'!$A$21,Q861='Adicional - Op 2'!$A$22,Q861='Adicional - Op 2'!$A$23,Q861='Adicional - Op 2'!$A$24,Q861='Adicional - Op 2'!$A$25,Q861='Adicional - Op 2'!$A$26,Q861='Adicional - Op 2'!$A$27,Q861='Adicional - Op 2'!$A$28,Q861='Adicional - Op 2'!$A$29,Q861='Adicional - Op 2'!$A$30),"B","")</f>
        <v/>
      </c>
      <c r="T861" s="282" t="str">
        <f>IF(OR(Q861='Adicional - Op 2'!$A$31,Q861='Adicional - Op 2'!$A$32,Q861='Adicional - Op 2'!$A$33,Q861='Adicional - Op 2'!$A$34),"C","")</f>
        <v>C</v>
      </c>
      <c r="U861" s="282" t="str">
        <f>IF(OR(Q861='Adicional - Op 2'!$A$35,Q861='Adicional - Op 2'!$A$36,Q861='Adicional - Op 2'!$A$37),"D","")</f>
        <v/>
      </c>
      <c r="V861" s="282" t="str">
        <f>IF(OR(Q861='Adicional - Op 2'!$A$38,Q861='Adicional - Op 2'!$A$39,Q861='Adicional - Op 2'!$A$40,Q861='Adicional - Op 2'!$A$41,Q861='Adicional - Op 2'!$A$42,Q861='Adicional - Op 2'!$A$43),"E","")</f>
        <v/>
      </c>
      <c r="W861" s="282" t="str">
        <f>IF(OR(Q861='Adicional - Op 2'!$A$44,Q861='Adicional - Op 2'!$A$45),"F","")</f>
        <v/>
      </c>
      <c r="X861" s="295" t="str">
        <f t="shared" si="275"/>
        <v>C</v>
      </c>
      <c r="Y861" s="296" t="str">
        <f>IF(P861=X861, "OK", MAL)</f>
        <v>OK</v>
      </c>
      <c r="Z861" s="73">
        <v>2509</v>
      </c>
      <c r="AA861" s="17">
        <v>1929</v>
      </c>
      <c r="AB861" s="17">
        <v>1526</v>
      </c>
      <c r="AC861" s="17">
        <v>1136</v>
      </c>
      <c r="AD861" s="17">
        <v>682</v>
      </c>
      <c r="AE861" s="20">
        <v>607</v>
      </c>
      <c r="AF861" s="70" t="str">
        <f t="shared" si="276"/>
        <v>7</v>
      </c>
      <c r="AG861" s="61" t="str">
        <f t="shared" si="277"/>
        <v>7</v>
      </c>
      <c r="AH861" s="61" t="str">
        <f t="shared" si="278"/>
        <v>7</v>
      </c>
      <c r="AI861" s="61" t="str">
        <f t="shared" si="279"/>
        <v>7</v>
      </c>
      <c r="AJ861" s="61" t="str">
        <f t="shared" si="280"/>
        <v>7</v>
      </c>
      <c r="AK861" s="62" t="str">
        <f t="shared" si="281"/>
        <v>7</v>
      </c>
      <c r="AL861" s="77">
        <f t="shared" si="282"/>
        <v>2.9841807078184077</v>
      </c>
      <c r="AM861" s="78">
        <f t="shared" si="283"/>
        <v>2.2526767603980637</v>
      </c>
      <c r="AN861" s="78">
        <f t="shared" si="284"/>
        <v>2.8342767479696516</v>
      </c>
      <c r="AO861" s="78">
        <f t="shared" si="285"/>
        <v>5.2348037938105483</v>
      </c>
      <c r="AP861" s="79">
        <f t="shared" si="286"/>
        <v>1.1718213241279389</v>
      </c>
      <c r="AQ861" s="1" t="str">
        <f t="shared" si="287"/>
        <v>Cuyo7</v>
      </c>
      <c r="AR861" s="1" t="str">
        <f t="shared" si="288"/>
        <v>Mendoza7</v>
      </c>
      <c r="AS861" s="1" t="str">
        <f t="shared" si="289"/>
        <v>Pequeñas</v>
      </c>
      <c r="AT861" s="1" t="str">
        <f t="shared" si="290"/>
        <v>Resto Extra Pampeana</v>
      </c>
      <c r="AU861" s="1" t="str">
        <f t="shared" si="291"/>
        <v>Pequeñas</v>
      </c>
    </row>
    <row r="862" spans="1:47" x14ac:dyDescent="0.25">
      <c r="A862" s="5" t="s">
        <v>425</v>
      </c>
      <c r="B862" s="6" t="s">
        <v>410</v>
      </c>
      <c r="C862" s="6" t="s">
        <v>396</v>
      </c>
      <c r="D862" s="3" t="str">
        <f>VLOOKUP(C862,Regiones!B$4:C$27,2)</f>
        <v>Noreste</v>
      </c>
      <c r="E862" s="16"/>
      <c r="F862" s="16"/>
      <c r="G862" s="16"/>
      <c r="H862" s="16" t="s">
        <v>20</v>
      </c>
      <c r="I862" s="16" t="s">
        <v>203</v>
      </c>
      <c r="J862" s="16" t="s">
        <v>4</v>
      </c>
      <c r="K862" s="16"/>
      <c r="L862" s="4" t="s">
        <v>6</v>
      </c>
      <c r="M862" s="289">
        <v>10</v>
      </c>
      <c r="N862" s="281" t="str">
        <f t="shared" si="272"/>
        <v>F10</v>
      </c>
      <c r="O862" s="282" t="str">
        <f>VLOOKUP(N862,'Adicional - Op 1'!$A$3:$B$79,2)</f>
        <v>F</v>
      </c>
      <c r="P862" s="293" t="str">
        <f t="shared" si="273"/>
        <v>F</v>
      </c>
      <c r="Q862" s="294" t="str">
        <f t="shared" si="274"/>
        <v>F10</v>
      </c>
      <c r="R862" s="282" t="str">
        <f>IF(OR(Q862='Adicional - Op 2'!$A$6,Q862='Adicional - Op 2'!$A$7, Q862='Adicional - Op 2'!$A$8,Q862='Adicional - Op 2'!$A$9,Q862='Adicional - Op 2'!$A$10,Q862='Adicional - Op 2'!$A$11,Q862='Adicional - Op 2'!$A$12,Q862='Adicional - Op 2'!$A$13,Q862='Adicional - Op 2'!$A$14), "A", "")</f>
        <v/>
      </c>
      <c r="S862" s="282" t="str">
        <f>IF(OR(Q862='Adicional - Op 2'!$A$15,Q862='Adicional - Op 2'!$A$16,Q862='Adicional - Op 2'!$A$17,Q862='Adicional - Op 2'!$A$18,Q862='Adicional - Op 2'!$A$19,Q862='Adicional - Op 2'!$A$20,Q862='Adicional - Op 2'!$A$21,Q862='Adicional - Op 2'!$A$22,Q862='Adicional - Op 2'!$A$23,Q862='Adicional - Op 2'!$A$24,Q862='Adicional - Op 2'!$A$25,Q862='Adicional - Op 2'!$A$26,Q862='Adicional - Op 2'!$A$27,Q862='Adicional - Op 2'!$A$28,Q862='Adicional - Op 2'!$A$29,Q862='Adicional - Op 2'!$A$30),"B","")</f>
        <v/>
      </c>
      <c r="T862" s="282" t="str">
        <f>IF(OR(Q862='Adicional - Op 2'!$A$31,Q862='Adicional - Op 2'!$A$32,Q862='Adicional - Op 2'!$A$33,Q862='Adicional - Op 2'!$A$34),"C","")</f>
        <v/>
      </c>
      <c r="U862" s="282" t="str">
        <f>IF(OR(Q862='Adicional - Op 2'!$A$35,Q862='Adicional - Op 2'!$A$36,Q862='Adicional - Op 2'!$A$37),"D","")</f>
        <v/>
      </c>
      <c r="V862" s="282" t="str">
        <f>IF(OR(Q862='Adicional - Op 2'!$A$38,Q862='Adicional - Op 2'!$A$39,Q862='Adicional - Op 2'!$A$40,Q862='Adicional - Op 2'!$A$41,Q862='Adicional - Op 2'!$A$42,Q862='Adicional - Op 2'!$A$43),"E","")</f>
        <v/>
      </c>
      <c r="W862" s="282" t="str">
        <f>IF(OR(Q862='Adicional - Op 2'!$A$44,Q862='Adicional - Op 2'!$A$45),"F","")</f>
        <v>F</v>
      </c>
      <c r="X862" s="295" t="str">
        <f t="shared" si="275"/>
        <v>F</v>
      </c>
      <c r="Y862" s="296" t="str">
        <f>IF(P862=X862, "OK", MAL)</f>
        <v>OK</v>
      </c>
      <c r="Z862" s="73">
        <v>2506</v>
      </c>
      <c r="AA862" s="17">
        <v>2031</v>
      </c>
      <c r="AB862" s="17">
        <v>1767</v>
      </c>
      <c r="AC862" s="17">
        <v>1409</v>
      </c>
      <c r="AD862" s="17">
        <v>792</v>
      </c>
      <c r="AE862" s="20">
        <v>993</v>
      </c>
      <c r="AF862" s="70" t="str">
        <f t="shared" si="276"/>
        <v>7</v>
      </c>
      <c r="AG862" s="61" t="str">
        <f t="shared" si="277"/>
        <v>7</v>
      </c>
      <c r="AH862" s="61" t="str">
        <f t="shared" si="278"/>
        <v>7</v>
      </c>
      <c r="AI862" s="61" t="str">
        <f t="shared" si="279"/>
        <v>7</v>
      </c>
      <c r="AJ862" s="61" t="str">
        <f t="shared" si="280"/>
        <v>7</v>
      </c>
      <c r="AK862" s="62" t="str">
        <f t="shared" si="281"/>
        <v>7</v>
      </c>
      <c r="AL862" s="77">
        <f t="shared" si="282"/>
        <v>2.3786268140667657</v>
      </c>
      <c r="AM862" s="78">
        <f t="shared" si="283"/>
        <v>1.3324211818792489</v>
      </c>
      <c r="AN862" s="78">
        <f t="shared" si="284"/>
        <v>2.1671155432604037</v>
      </c>
      <c r="AO862" s="78">
        <f t="shared" si="285"/>
        <v>5.9299045982256562</v>
      </c>
      <c r="AP862" s="79">
        <f t="shared" si="286"/>
        <v>-2.2363081859848966</v>
      </c>
      <c r="AQ862" s="1" t="str">
        <f t="shared" si="287"/>
        <v>Noreste7</v>
      </c>
      <c r="AR862" s="1" t="str">
        <f t="shared" si="288"/>
        <v>Corrientes7</v>
      </c>
      <c r="AS862" s="1" t="str">
        <f t="shared" si="289"/>
        <v>Pequeñas</v>
      </c>
      <c r="AT862" s="1" t="str">
        <f t="shared" si="290"/>
        <v>Resto Extra Pampeana</v>
      </c>
      <c r="AU862" s="1" t="str">
        <f t="shared" si="291"/>
        <v>Pequeñas</v>
      </c>
    </row>
    <row r="863" spans="1:47" x14ac:dyDescent="0.25">
      <c r="A863" s="5" t="s">
        <v>181</v>
      </c>
      <c r="B863" s="6" t="s">
        <v>181</v>
      </c>
      <c r="C863" s="6" t="s">
        <v>36</v>
      </c>
      <c r="D863" s="3" t="str">
        <f>VLOOKUP(C863,Regiones!B$4:C$27,2)</f>
        <v>Pampeana</v>
      </c>
      <c r="E863" s="16"/>
      <c r="F863" s="16"/>
      <c r="G863" s="16"/>
      <c r="H863" s="16"/>
      <c r="I863" s="16" t="s">
        <v>203</v>
      </c>
      <c r="J863" s="16" t="s">
        <v>6</v>
      </c>
      <c r="K863" s="16"/>
      <c r="L863" s="4" t="s">
        <v>6</v>
      </c>
      <c r="M863" s="289">
        <v>10</v>
      </c>
      <c r="N863" s="281" t="str">
        <f t="shared" si="272"/>
        <v>F10</v>
      </c>
      <c r="O863" s="282" t="str">
        <f>VLOOKUP(N863,'Adicional - Op 1'!$A$3:$B$79,2)</f>
        <v>F</v>
      </c>
      <c r="P863" s="293" t="str">
        <f t="shared" si="273"/>
        <v>F</v>
      </c>
      <c r="Q863" s="294" t="str">
        <f t="shared" si="274"/>
        <v>F10</v>
      </c>
      <c r="R863" s="282" t="str">
        <f>IF(OR(Q863='Adicional - Op 2'!$A$6,Q863='Adicional - Op 2'!$A$7, Q863='Adicional - Op 2'!$A$8,Q863='Adicional - Op 2'!$A$9,Q863='Adicional - Op 2'!$A$10,Q863='Adicional - Op 2'!$A$11,Q863='Adicional - Op 2'!$A$12,Q863='Adicional - Op 2'!$A$13,Q863='Adicional - Op 2'!$A$14), "A", "")</f>
        <v/>
      </c>
      <c r="S863" s="282" t="str">
        <f>IF(OR(Q863='Adicional - Op 2'!$A$15,Q863='Adicional - Op 2'!$A$16,Q863='Adicional - Op 2'!$A$17,Q863='Adicional - Op 2'!$A$18,Q863='Adicional - Op 2'!$A$19,Q863='Adicional - Op 2'!$A$20,Q863='Adicional - Op 2'!$A$21,Q863='Adicional - Op 2'!$A$22,Q863='Adicional - Op 2'!$A$23,Q863='Adicional - Op 2'!$A$24,Q863='Adicional - Op 2'!$A$25,Q863='Adicional - Op 2'!$A$26,Q863='Adicional - Op 2'!$A$27,Q863='Adicional - Op 2'!$A$28,Q863='Adicional - Op 2'!$A$29,Q863='Adicional - Op 2'!$A$30),"B","")</f>
        <v/>
      </c>
      <c r="T863" s="282" t="str">
        <f>IF(OR(Q863='Adicional - Op 2'!$A$31,Q863='Adicional - Op 2'!$A$32,Q863='Adicional - Op 2'!$A$33,Q863='Adicional - Op 2'!$A$34),"C","")</f>
        <v/>
      </c>
      <c r="U863" s="282" t="str">
        <f>IF(OR(Q863='Adicional - Op 2'!$A$35,Q863='Adicional - Op 2'!$A$36,Q863='Adicional - Op 2'!$A$37),"D","")</f>
        <v/>
      </c>
      <c r="V863" s="282" t="str">
        <f>IF(OR(Q863='Adicional - Op 2'!$A$38,Q863='Adicional - Op 2'!$A$39,Q863='Adicional - Op 2'!$A$40,Q863='Adicional - Op 2'!$A$41,Q863='Adicional - Op 2'!$A$42,Q863='Adicional - Op 2'!$A$43),"E","")</f>
        <v/>
      </c>
      <c r="W863" s="282" t="str">
        <f>IF(OR(Q863='Adicional - Op 2'!$A$44,Q863='Adicional - Op 2'!$A$45),"F","")</f>
        <v>F</v>
      </c>
      <c r="X863" s="295" t="str">
        <f t="shared" si="275"/>
        <v>F</v>
      </c>
      <c r="Y863" s="296" t="str">
        <f>IF(P863=X863, "OK", MAL)</f>
        <v>OK</v>
      </c>
      <c r="Z863" s="73">
        <v>2502</v>
      </c>
      <c r="AA863" s="17">
        <v>2085</v>
      </c>
      <c r="AB863" s="17">
        <v>1426</v>
      </c>
      <c r="AC863" s="17">
        <v>1266</v>
      </c>
      <c r="AD863" s="17">
        <v>1054</v>
      </c>
      <c r="AE863" s="20">
        <v>906</v>
      </c>
      <c r="AF863" s="70" t="str">
        <f t="shared" si="276"/>
        <v>7</v>
      </c>
      <c r="AG863" s="61" t="str">
        <f t="shared" si="277"/>
        <v>7</v>
      </c>
      <c r="AH863" s="61" t="str">
        <f t="shared" si="278"/>
        <v>7</v>
      </c>
      <c r="AI863" s="61" t="str">
        <f t="shared" si="279"/>
        <v>7</v>
      </c>
      <c r="AJ863" s="61" t="str">
        <f t="shared" si="280"/>
        <v>7</v>
      </c>
      <c r="AK863" s="62" t="str">
        <f t="shared" si="281"/>
        <v>7</v>
      </c>
      <c r="AL863" s="77">
        <f t="shared" si="282"/>
        <v>2.0603286856289325</v>
      </c>
      <c r="AM863" s="78">
        <f t="shared" si="283"/>
        <v>3.6771691691979398</v>
      </c>
      <c r="AN863" s="78">
        <f t="shared" si="284"/>
        <v>1.1333726376541009</v>
      </c>
      <c r="AO863" s="78">
        <f t="shared" si="285"/>
        <v>1.8495957255985942</v>
      </c>
      <c r="AP863" s="79">
        <f t="shared" si="286"/>
        <v>1.5245893039373386</v>
      </c>
      <c r="AQ863" s="1" t="str">
        <f t="shared" si="287"/>
        <v>Pampeana7</v>
      </c>
      <c r="AR863" s="1" t="str">
        <f t="shared" si="288"/>
        <v>Buenos Aires7</v>
      </c>
      <c r="AS863" s="1" t="str">
        <f t="shared" si="289"/>
        <v>Pequeñas</v>
      </c>
      <c r="AT863" s="1" t="str">
        <f t="shared" si="290"/>
        <v>Pampeana</v>
      </c>
      <c r="AU863" s="1" t="str">
        <f t="shared" si="291"/>
        <v>Pequeñas</v>
      </c>
    </row>
    <row r="864" spans="1:47" x14ac:dyDescent="0.25">
      <c r="A864" s="5" t="s">
        <v>182</v>
      </c>
      <c r="B864" s="6" t="s">
        <v>84</v>
      </c>
      <c r="C864" s="6" t="s">
        <v>36</v>
      </c>
      <c r="D864" s="3" t="str">
        <f>VLOOKUP(C864,Regiones!B$4:C$27,2)</f>
        <v>Pampeana</v>
      </c>
      <c r="E864" s="16"/>
      <c r="F864" s="16"/>
      <c r="G864" s="16"/>
      <c r="H864" s="16"/>
      <c r="I864" s="16" t="s">
        <v>203</v>
      </c>
      <c r="J864" s="16" t="s">
        <v>3</v>
      </c>
      <c r="K864" s="16"/>
      <c r="L864" s="4" t="s">
        <v>3</v>
      </c>
      <c r="M864" s="289">
        <v>10</v>
      </c>
      <c r="N864" s="281" t="str">
        <f t="shared" si="272"/>
        <v>E10</v>
      </c>
      <c r="O864" s="282" t="str">
        <f>VLOOKUP(N864,'Adicional - Op 1'!$A$3:$B$79,2)</f>
        <v>E</v>
      </c>
      <c r="P864" s="293" t="str">
        <f t="shared" si="273"/>
        <v>E</v>
      </c>
      <c r="Q864" s="294" t="str">
        <f t="shared" si="274"/>
        <v>E10</v>
      </c>
      <c r="R864" s="282" t="str">
        <f>IF(OR(Q864='Adicional - Op 2'!$A$6,Q864='Adicional - Op 2'!$A$7, Q864='Adicional - Op 2'!$A$8,Q864='Adicional - Op 2'!$A$9,Q864='Adicional - Op 2'!$A$10,Q864='Adicional - Op 2'!$A$11,Q864='Adicional - Op 2'!$A$12,Q864='Adicional - Op 2'!$A$13,Q864='Adicional - Op 2'!$A$14), "A", "")</f>
        <v/>
      </c>
      <c r="S864" s="282" t="str">
        <f>IF(OR(Q864='Adicional - Op 2'!$A$15,Q864='Adicional - Op 2'!$A$16,Q864='Adicional - Op 2'!$A$17,Q864='Adicional - Op 2'!$A$18,Q864='Adicional - Op 2'!$A$19,Q864='Adicional - Op 2'!$A$20,Q864='Adicional - Op 2'!$A$21,Q864='Adicional - Op 2'!$A$22,Q864='Adicional - Op 2'!$A$23,Q864='Adicional - Op 2'!$A$24,Q864='Adicional - Op 2'!$A$25,Q864='Adicional - Op 2'!$A$26,Q864='Adicional - Op 2'!$A$27,Q864='Adicional - Op 2'!$A$28,Q864='Adicional - Op 2'!$A$29,Q864='Adicional - Op 2'!$A$30),"B","")</f>
        <v/>
      </c>
      <c r="T864" s="282" t="str">
        <f>IF(OR(Q864='Adicional - Op 2'!$A$31,Q864='Adicional - Op 2'!$A$32,Q864='Adicional - Op 2'!$A$33,Q864='Adicional - Op 2'!$A$34),"C","")</f>
        <v/>
      </c>
      <c r="U864" s="282" t="str">
        <f>IF(OR(Q864='Adicional - Op 2'!$A$35,Q864='Adicional - Op 2'!$A$36,Q864='Adicional - Op 2'!$A$37),"D","")</f>
        <v/>
      </c>
      <c r="V864" s="282" t="str">
        <f>IF(OR(Q864='Adicional - Op 2'!$A$38,Q864='Adicional - Op 2'!$A$39,Q864='Adicional - Op 2'!$A$40,Q864='Adicional - Op 2'!$A$41,Q864='Adicional - Op 2'!$A$42,Q864='Adicional - Op 2'!$A$43),"E","")</f>
        <v>E</v>
      </c>
      <c r="W864" s="282" t="str">
        <f>IF(OR(Q864='Adicional - Op 2'!$A$44,Q864='Adicional - Op 2'!$A$45),"F","")</f>
        <v/>
      </c>
      <c r="X864" s="295" t="str">
        <f t="shared" si="275"/>
        <v>E</v>
      </c>
      <c r="Y864" s="296" t="str">
        <f>IF(P864=X864, "OK", MAL)</f>
        <v>OK</v>
      </c>
      <c r="Z864" s="73">
        <v>2496</v>
      </c>
      <c r="AA864" s="17">
        <v>2142</v>
      </c>
      <c r="AB864" s="17">
        <v>1691</v>
      </c>
      <c r="AC864" s="17">
        <v>1550</v>
      </c>
      <c r="AD864" s="17">
        <v>1067</v>
      </c>
      <c r="AE864" s="20">
        <v>1302</v>
      </c>
      <c r="AF864" s="70" t="str">
        <f t="shared" si="276"/>
        <v>7</v>
      </c>
      <c r="AG864" s="61" t="str">
        <f t="shared" si="277"/>
        <v>7</v>
      </c>
      <c r="AH864" s="61" t="str">
        <f t="shared" si="278"/>
        <v>7</v>
      </c>
      <c r="AI864" s="61" t="str">
        <f t="shared" si="279"/>
        <v>7</v>
      </c>
      <c r="AJ864" s="61" t="str">
        <f t="shared" si="280"/>
        <v>7</v>
      </c>
      <c r="AK864" s="62" t="str">
        <f t="shared" si="281"/>
        <v>7</v>
      </c>
      <c r="AL864" s="77">
        <f t="shared" si="282"/>
        <v>1.7255630376588833</v>
      </c>
      <c r="AM864" s="78">
        <f t="shared" si="283"/>
        <v>2.2727803393124106</v>
      </c>
      <c r="AN864" s="78">
        <f t="shared" si="284"/>
        <v>0.82788868335834376</v>
      </c>
      <c r="AO864" s="78">
        <f t="shared" si="285"/>
        <v>3.8046307372850308</v>
      </c>
      <c r="AP864" s="79">
        <f t="shared" si="286"/>
        <v>-1.9708259416301648</v>
      </c>
      <c r="AQ864" s="1" t="str">
        <f t="shared" si="287"/>
        <v>Pampeana7</v>
      </c>
      <c r="AR864" s="1" t="str">
        <f t="shared" si="288"/>
        <v>Buenos Aires7</v>
      </c>
      <c r="AS864" s="1" t="str">
        <f t="shared" si="289"/>
        <v>Pequeñas</v>
      </c>
      <c r="AT864" s="1" t="str">
        <f t="shared" si="290"/>
        <v>Pampeana</v>
      </c>
      <c r="AU864" s="1" t="str">
        <f t="shared" si="291"/>
        <v>Pequeñas</v>
      </c>
    </row>
    <row r="865" spans="1:47" x14ac:dyDescent="0.25">
      <c r="A865" s="21" t="s">
        <v>378</v>
      </c>
      <c r="B865" s="18" t="s">
        <v>282</v>
      </c>
      <c r="C865" s="18" t="s">
        <v>276</v>
      </c>
      <c r="D865" s="3" t="str">
        <f>VLOOKUP(C865,Regiones!B$4:C$27,2)</f>
        <v>Centro</v>
      </c>
      <c r="E865" s="19"/>
      <c r="F865" s="19"/>
      <c r="G865" s="19"/>
      <c r="H865" s="19" t="s">
        <v>4</v>
      </c>
      <c r="I865" s="19" t="s">
        <v>203</v>
      </c>
      <c r="J865" s="19" t="s">
        <v>6</v>
      </c>
      <c r="K865" s="19"/>
      <c r="L865" s="52" t="s">
        <v>6</v>
      </c>
      <c r="M865" s="289">
        <v>10</v>
      </c>
      <c r="N865" s="281" t="str">
        <f t="shared" si="272"/>
        <v>F10</v>
      </c>
      <c r="O865" s="282" t="str">
        <f>VLOOKUP(N865,'Adicional - Op 1'!$A$3:$B$79,2)</f>
        <v>F</v>
      </c>
      <c r="P865" s="293" t="str">
        <f t="shared" si="273"/>
        <v>F</v>
      </c>
      <c r="Q865" s="294" t="str">
        <f t="shared" si="274"/>
        <v>F10</v>
      </c>
      <c r="R865" s="282" t="str">
        <f>IF(OR(Q865='Adicional - Op 2'!$A$6,Q865='Adicional - Op 2'!$A$7, Q865='Adicional - Op 2'!$A$8,Q865='Adicional - Op 2'!$A$9,Q865='Adicional - Op 2'!$A$10,Q865='Adicional - Op 2'!$A$11,Q865='Adicional - Op 2'!$A$12,Q865='Adicional - Op 2'!$A$13,Q865='Adicional - Op 2'!$A$14), "A", "")</f>
        <v/>
      </c>
      <c r="S865" s="282" t="str">
        <f>IF(OR(Q865='Adicional - Op 2'!$A$15,Q865='Adicional - Op 2'!$A$16,Q865='Adicional - Op 2'!$A$17,Q865='Adicional - Op 2'!$A$18,Q865='Adicional - Op 2'!$A$19,Q865='Adicional - Op 2'!$A$20,Q865='Adicional - Op 2'!$A$21,Q865='Adicional - Op 2'!$A$22,Q865='Adicional - Op 2'!$A$23,Q865='Adicional - Op 2'!$A$24,Q865='Adicional - Op 2'!$A$25,Q865='Adicional - Op 2'!$A$26,Q865='Adicional - Op 2'!$A$27,Q865='Adicional - Op 2'!$A$28,Q865='Adicional - Op 2'!$A$29,Q865='Adicional - Op 2'!$A$30),"B","")</f>
        <v/>
      </c>
      <c r="T865" s="282" t="str">
        <f>IF(OR(Q865='Adicional - Op 2'!$A$31,Q865='Adicional - Op 2'!$A$32,Q865='Adicional - Op 2'!$A$33,Q865='Adicional - Op 2'!$A$34),"C","")</f>
        <v/>
      </c>
      <c r="U865" s="282" t="str">
        <f>IF(OR(Q865='Adicional - Op 2'!$A$35,Q865='Adicional - Op 2'!$A$36,Q865='Adicional - Op 2'!$A$37),"D","")</f>
        <v/>
      </c>
      <c r="V865" s="282" t="str">
        <f>IF(OR(Q865='Adicional - Op 2'!$A$38,Q865='Adicional - Op 2'!$A$39,Q865='Adicional - Op 2'!$A$40,Q865='Adicional - Op 2'!$A$41,Q865='Adicional - Op 2'!$A$42,Q865='Adicional - Op 2'!$A$43),"E","")</f>
        <v/>
      </c>
      <c r="W865" s="282" t="str">
        <f>IF(OR(Q865='Adicional - Op 2'!$A$44,Q865='Adicional - Op 2'!$A$45),"F","")</f>
        <v>F</v>
      </c>
      <c r="X865" s="295" t="str">
        <f t="shared" si="275"/>
        <v>F</v>
      </c>
      <c r="Y865" s="296" t="str">
        <f>IF(P865=X865, "OK", MAL)</f>
        <v>OK</v>
      </c>
      <c r="Z865" s="73">
        <v>2496</v>
      </c>
      <c r="AA865" s="17">
        <v>2316</v>
      </c>
      <c r="AB865" s="17">
        <v>2176</v>
      </c>
      <c r="AC865" s="17">
        <v>1845</v>
      </c>
      <c r="AD865" s="17">
        <v>1650</v>
      </c>
      <c r="AE865" s="20">
        <v>1445</v>
      </c>
      <c r="AF865" s="70" t="str">
        <f t="shared" si="276"/>
        <v>7</v>
      </c>
      <c r="AG865" s="61" t="str">
        <f t="shared" si="277"/>
        <v>7</v>
      </c>
      <c r="AH865" s="61" t="str">
        <f t="shared" si="278"/>
        <v>7</v>
      </c>
      <c r="AI865" s="61" t="str">
        <f t="shared" si="279"/>
        <v>7</v>
      </c>
      <c r="AJ865" s="61" t="str">
        <f t="shared" si="280"/>
        <v>7</v>
      </c>
      <c r="AK865" s="62" t="str">
        <f t="shared" si="281"/>
        <v>7</v>
      </c>
      <c r="AL865" s="77">
        <f t="shared" si="282"/>
        <v>0.84073925682080464</v>
      </c>
      <c r="AM865" s="78">
        <f t="shared" si="283"/>
        <v>0.59447132767868915</v>
      </c>
      <c r="AN865" s="78">
        <f t="shared" si="284"/>
        <v>1.5748579234938502</v>
      </c>
      <c r="AO865" s="78">
        <f t="shared" si="285"/>
        <v>1.1233020817613766</v>
      </c>
      <c r="AP865" s="79">
        <f t="shared" si="286"/>
        <v>1.3354988381301465</v>
      </c>
      <c r="AQ865" s="1" t="str">
        <f t="shared" si="287"/>
        <v>Centro7</v>
      </c>
      <c r="AR865" s="1" t="str">
        <f t="shared" si="288"/>
        <v>Córdoba7</v>
      </c>
      <c r="AS865" s="1" t="str">
        <f t="shared" si="289"/>
        <v>Pequeñas</v>
      </c>
      <c r="AT865" s="1" t="str">
        <f t="shared" si="290"/>
        <v>Resto Extra Pampeana</v>
      </c>
      <c r="AU865" s="1" t="str">
        <f t="shared" si="291"/>
        <v>Pequeñas</v>
      </c>
    </row>
    <row r="866" spans="1:47" x14ac:dyDescent="0.25">
      <c r="A866" s="60" t="s">
        <v>684</v>
      </c>
      <c r="B866" s="9" t="s">
        <v>78</v>
      </c>
      <c r="C866" s="9" t="s">
        <v>662</v>
      </c>
      <c r="D866" s="3" t="str">
        <f>VLOOKUP(C866,Regiones!B$4:C$27,2)</f>
        <v>Comahue</v>
      </c>
      <c r="E866" s="10"/>
      <c r="F866" s="10"/>
      <c r="G866" s="44"/>
      <c r="H866" s="10" t="s">
        <v>20</v>
      </c>
      <c r="I866" s="10" t="s">
        <v>203</v>
      </c>
      <c r="J866" s="10" t="s">
        <v>4</v>
      </c>
      <c r="K866" s="10"/>
      <c r="L866" s="11" t="s">
        <v>6</v>
      </c>
      <c r="M866" s="289">
        <v>10</v>
      </c>
      <c r="N866" s="281" t="str">
        <f t="shared" si="272"/>
        <v>F10</v>
      </c>
      <c r="O866" s="282" t="str">
        <f>VLOOKUP(N866,'Adicional - Op 1'!$A$3:$B$79,2)</f>
        <v>F</v>
      </c>
      <c r="P866" s="293" t="str">
        <f t="shared" si="273"/>
        <v>F</v>
      </c>
      <c r="Q866" s="294" t="str">
        <f t="shared" si="274"/>
        <v>F10</v>
      </c>
      <c r="R866" s="282" t="str">
        <f>IF(OR(Q866='Adicional - Op 2'!$A$6,Q866='Adicional - Op 2'!$A$7, Q866='Adicional - Op 2'!$A$8,Q866='Adicional - Op 2'!$A$9,Q866='Adicional - Op 2'!$A$10,Q866='Adicional - Op 2'!$A$11,Q866='Adicional - Op 2'!$A$12,Q866='Adicional - Op 2'!$A$13,Q866='Adicional - Op 2'!$A$14), "A", "")</f>
        <v/>
      </c>
      <c r="S866" s="282" t="str">
        <f>IF(OR(Q866='Adicional - Op 2'!$A$15,Q866='Adicional - Op 2'!$A$16,Q866='Adicional - Op 2'!$A$17,Q866='Adicional - Op 2'!$A$18,Q866='Adicional - Op 2'!$A$19,Q866='Adicional - Op 2'!$A$20,Q866='Adicional - Op 2'!$A$21,Q866='Adicional - Op 2'!$A$22,Q866='Adicional - Op 2'!$A$23,Q866='Adicional - Op 2'!$A$24,Q866='Adicional - Op 2'!$A$25,Q866='Adicional - Op 2'!$A$26,Q866='Adicional - Op 2'!$A$27,Q866='Adicional - Op 2'!$A$28,Q866='Adicional - Op 2'!$A$29,Q866='Adicional - Op 2'!$A$30),"B","")</f>
        <v/>
      </c>
      <c r="T866" s="282" t="str">
        <f>IF(OR(Q866='Adicional - Op 2'!$A$31,Q866='Adicional - Op 2'!$A$32,Q866='Adicional - Op 2'!$A$33,Q866='Adicional - Op 2'!$A$34),"C","")</f>
        <v/>
      </c>
      <c r="U866" s="282" t="str">
        <f>IF(OR(Q866='Adicional - Op 2'!$A$35,Q866='Adicional - Op 2'!$A$36,Q866='Adicional - Op 2'!$A$37),"D","")</f>
        <v/>
      </c>
      <c r="V866" s="282" t="str">
        <f>IF(OR(Q866='Adicional - Op 2'!$A$38,Q866='Adicional - Op 2'!$A$39,Q866='Adicional - Op 2'!$A$40,Q866='Adicional - Op 2'!$A$41,Q866='Adicional - Op 2'!$A$42,Q866='Adicional - Op 2'!$A$43),"E","")</f>
        <v/>
      </c>
      <c r="W866" s="282" t="str">
        <f>IF(OR(Q866='Adicional - Op 2'!$A$44,Q866='Adicional - Op 2'!$A$45),"F","")</f>
        <v>F</v>
      </c>
      <c r="X866" s="295" t="str">
        <f t="shared" si="275"/>
        <v>F</v>
      </c>
      <c r="Y866" s="296" t="str">
        <f>IF(P866=X866, "OK", MAL)</f>
        <v>OK</v>
      </c>
      <c r="Z866" s="74">
        <v>2494</v>
      </c>
      <c r="AA866" s="12">
        <v>2179</v>
      </c>
      <c r="AB866" s="12">
        <v>1918</v>
      </c>
      <c r="AC866" s="12">
        <v>1299</v>
      </c>
      <c r="AD866" s="12">
        <v>1495</v>
      </c>
      <c r="AE866" s="13">
        <v>1851</v>
      </c>
      <c r="AF866" s="70" t="str">
        <f t="shared" si="276"/>
        <v>7</v>
      </c>
      <c r="AG866" s="61" t="str">
        <f t="shared" si="277"/>
        <v>7</v>
      </c>
      <c r="AH866" s="61" t="str">
        <f t="shared" si="278"/>
        <v>7</v>
      </c>
      <c r="AI866" s="61" t="str">
        <f t="shared" si="279"/>
        <v>7</v>
      </c>
      <c r="AJ866" s="61" t="str">
        <f t="shared" si="280"/>
        <v>7</v>
      </c>
      <c r="AK866" s="62" t="str">
        <f t="shared" si="281"/>
        <v>7</v>
      </c>
      <c r="AL866" s="77">
        <f t="shared" si="282"/>
        <v>1.5217736946775038</v>
      </c>
      <c r="AM866" s="78">
        <f t="shared" si="283"/>
        <v>1.2201507527538586</v>
      </c>
      <c r="AN866" s="78">
        <f t="shared" si="284"/>
        <v>3.7591638345579796</v>
      </c>
      <c r="AO866" s="78">
        <f t="shared" si="285"/>
        <v>-1.3954862387252973</v>
      </c>
      <c r="AP866" s="79">
        <f t="shared" si="286"/>
        <v>-2.1133473852869544</v>
      </c>
      <c r="AQ866" s="1" t="str">
        <f t="shared" si="287"/>
        <v>Comahue7</v>
      </c>
      <c r="AR866" s="1" t="str">
        <f t="shared" si="288"/>
        <v>Río Negro7</v>
      </c>
      <c r="AS866" s="1" t="str">
        <f t="shared" si="289"/>
        <v>Pequeñas</v>
      </c>
      <c r="AT866" s="1" t="str">
        <f t="shared" si="290"/>
        <v>Comahue</v>
      </c>
      <c r="AU866" s="1" t="str">
        <f t="shared" si="291"/>
        <v>Pequeñas</v>
      </c>
    </row>
    <row r="867" spans="1:47" x14ac:dyDescent="0.25">
      <c r="A867" s="21" t="s">
        <v>389</v>
      </c>
      <c r="B867" s="43" t="s">
        <v>9</v>
      </c>
      <c r="C867" s="18" t="s">
        <v>276</v>
      </c>
      <c r="D867" s="3" t="str">
        <f>VLOOKUP(C867,Regiones!B$4:C$27,2)</f>
        <v>Centro</v>
      </c>
      <c r="E867" s="18"/>
      <c r="F867" s="19"/>
      <c r="G867" s="19" t="s">
        <v>20</v>
      </c>
      <c r="H867" s="19"/>
      <c r="I867" s="19"/>
      <c r="J867" s="19"/>
      <c r="K867" s="19"/>
      <c r="L867" s="54" t="s">
        <v>943</v>
      </c>
      <c r="M867" s="291" t="s">
        <v>1149</v>
      </c>
      <c r="N867" s="281" t="str">
        <f t="shared" si="272"/>
        <v>N4</v>
      </c>
      <c r="O867" s="282" t="str">
        <f>VLOOKUP(N867,'Adicional - Op 1'!$A$3:$B$79,2)</f>
        <v>E</v>
      </c>
      <c r="P867" s="293" t="str">
        <f t="shared" si="273"/>
        <v>E</v>
      </c>
      <c r="Q867" s="294" t="str">
        <f t="shared" si="274"/>
        <v>N4</v>
      </c>
      <c r="R867" s="282" t="str">
        <f>IF(OR(Q867='Adicional - Op 2'!$A$6,Q867='Adicional - Op 2'!$A$7, Q867='Adicional - Op 2'!$A$8,Q867='Adicional - Op 2'!$A$9,Q867='Adicional - Op 2'!$A$10,Q867='Adicional - Op 2'!$A$11,Q867='Adicional - Op 2'!$A$12,Q867='Adicional - Op 2'!$A$13,Q867='Adicional - Op 2'!$A$14), "A", "")</f>
        <v/>
      </c>
      <c r="S867" s="282" t="str">
        <f>IF(OR(Q867='Adicional - Op 2'!$A$15,Q867='Adicional - Op 2'!$A$16,Q867='Adicional - Op 2'!$A$17,Q867='Adicional - Op 2'!$A$18,Q867='Adicional - Op 2'!$A$19,Q867='Adicional - Op 2'!$A$20,Q867='Adicional - Op 2'!$A$21,Q867='Adicional - Op 2'!$A$22,Q867='Adicional - Op 2'!$A$23,Q867='Adicional - Op 2'!$A$24,Q867='Adicional - Op 2'!$A$25,Q867='Adicional - Op 2'!$A$26,Q867='Adicional - Op 2'!$A$27,Q867='Adicional - Op 2'!$A$28,Q867='Adicional - Op 2'!$A$29,Q867='Adicional - Op 2'!$A$30),"B","")</f>
        <v/>
      </c>
      <c r="T867" s="282" t="str">
        <f>IF(OR(Q867='Adicional - Op 2'!$A$31,Q867='Adicional - Op 2'!$A$32,Q867='Adicional - Op 2'!$A$33,Q867='Adicional - Op 2'!$A$34),"C","")</f>
        <v/>
      </c>
      <c r="U867" s="282" t="str">
        <f>IF(OR(Q867='Adicional - Op 2'!$A$35,Q867='Adicional - Op 2'!$A$36,Q867='Adicional - Op 2'!$A$37),"D","")</f>
        <v/>
      </c>
      <c r="V867" s="282" t="str">
        <f>IF(OR(Q867='Adicional - Op 2'!$A$38,Q867='Adicional - Op 2'!$A$39,Q867='Adicional - Op 2'!$A$40,Q867='Adicional - Op 2'!$A$41,Q867='Adicional - Op 2'!$A$42,Q867='Adicional - Op 2'!$A$43),"E","")</f>
        <v>E</v>
      </c>
      <c r="W867" s="282" t="str">
        <f>IF(OR(Q867='Adicional - Op 2'!$A$44,Q867='Adicional - Op 2'!$A$45),"F","")</f>
        <v/>
      </c>
      <c r="X867" s="295" t="str">
        <f t="shared" si="275"/>
        <v>E</v>
      </c>
      <c r="Y867" s="296" t="str">
        <f>IF(P867=X867, "OK", MAL)</f>
        <v>OK</v>
      </c>
      <c r="Z867" s="73">
        <v>2491</v>
      </c>
      <c r="AA867" s="17">
        <v>1759</v>
      </c>
      <c r="AB867" s="17">
        <v>1133</v>
      </c>
      <c r="AC867" s="17">
        <v>616</v>
      </c>
      <c r="AD867" s="17"/>
      <c r="AE867" s="20"/>
      <c r="AF867" s="70" t="str">
        <f t="shared" si="276"/>
        <v>7</v>
      </c>
      <c r="AG867" s="61" t="str">
        <f t="shared" si="277"/>
        <v>7</v>
      </c>
      <c r="AH867" s="61" t="str">
        <f t="shared" si="278"/>
        <v>7</v>
      </c>
      <c r="AI867" s="61" t="str">
        <f t="shared" si="279"/>
        <v>7</v>
      </c>
      <c r="AJ867" s="61" t="str">
        <f t="shared" si="280"/>
        <v/>
      </c>
      <c r="AK867" s="62" t="str">
        <f t="shared" si="281"/>
        <v/>
      </c>
      <c r="AL867" s="77">
        <f t="shared" si="282"/>
        <v>3.968660413429375</v>
      </c>
      <c r="AM867" s="78">
        <f t="shared" si="283"/>
        <v>4.2699844795566797</v>
      </c>
      <c r="AN867" s="78">
        <f t="shared" si="284"/>
        <v>5.9403679669743905</v>
      </c>
      <c r="AO867" s="78" t="str">
        <f t="shared" si="285"/>
        <v/>
      </c>
      <c r="AP867" s="79" t="str">
        <f t="shared" si="286"/>
        <v/>
      </c>
      <c r="AQ867" s="1" t="str">
        <f t="shared" si="287"/>
        <v>Centro7</v>
      </c>
      <c r="AR867" s="1" t="str">
        <f t="shared" si="288"/>
        <v>Córdoba7</v>
      </c>
      <c r="AS867" s="1" t="str">
        <f t="shared" si="289"/>
        <v>Pequeñas</v>
      </c>
      <c r="AT867" s="1" t="str">
        <f t="shared" si="290"/>
        <v>Resto Extra Pampeana</v>
      </c>
      <c r="AU867" s="1" t="str">
        <f t="shared" si="291"/>
        <v>Pequeñas</v>
      </c>
    </row>
    <row r="868" spans="1:47" x14ac:dyDescent="0.25">
      <c r="A868" s="5" t="s">
        <v>183</v>
      </c>
      <c r="B868" s="6" t="s">
        <v>60</v>
      </c>
      <c r="C868" s="6" t="s">
        <v>36</v>
      </c>
      <c r="D868" s="3" t="str">
        <f>VLOOKUP(C868,Regiones!B$4:C$27,2)</f>
        <v>Pampeana</v>
      </c>
      <c r="E868" s="16"/>
      <c r="F868" s="16"/>
      <c r="G868" s="16"/>
      <c r="H868" s="16" t="s">
        <v>20</v>
      </c>
      <c r="I868" s="16" t="s">
        <v>203</v>
      </c>
      <c r="K868" s="16" t="s">
        <v>4</v>
      </c>
      <c r="L868" s="4" t="s">
        <v>6</v>
      </c>
      <c r="M868" s="289">
        <v>10</v>
      </c>
      <c r="N868" s="281" t="str">
        <f t="shared" si="272"/>
        <v>F10</v>
      </c>
      <c r="O868" s="282" t="str">
        <f>VLOOKUP(N868,'Adicional - Op 1'!$A$3:$B$79,2)</f>
        <v>F</v>
      </c>
      <c r="P868" s="293" t="str">
        <f t="shared" si="273"/>
        <v>F</v>
      </c>
      <c r="Q868" s="294" t="str">
        <f t="shared" si="274"/>
        <v>F10</v>
      </c>
      <c r="R868" s="282" t="str">
        <f>IF(OR(Q868='Adicional - Op 2'!$A$6,Q868='Adicional - Op 2'!$A$7, Q868='Adicional - Op 2'!$A$8,Q868='Adicional - Op 2'!$A$9,Q868='Adicional - Op 2'!$A$10,Q868='Adicional - Op 2'!$A$11,Q868='Adicional - Op 2'!$A$12,Q868='Adicional - Op 2'!$A$13,Q868='Adicional - Op 2'!$A$14), "A", "")</f>
        <v/>
      </c>
      <c r="S868" s="282" t="str">
        <f>IF(OR(Q868='Adicional - Op 2'!$A$15,Q868='Adicional - Op 2'!$A$16,Q868='Adicional - Op 2'!$A$17,Q868='Adicional - Op 2'!$A$18,Q868='Adicional - Op 2'!$A$19,Q868='Adicional - Op 2'!$A$20,Q868='Adicional - Op 2'!$A$21,Q868='Adicional - Op 2'!$A$22,Q868='Adicional - Op 2'!$A$23,Q868='Adicional - Op 2'!$A$24,Q868='Adicional - Op 2'!$A$25,Q868='Adicional - Op 2'!$A$26,Q868='Adicional - Op 2'!$A$27,Q868='Adicional - Op 2'!$A$28,Q868='Adicional - Op 2'!$A$29,Q868='Adicional - Op 2'!$A$30),"B","")</f>
        <v/>
      </c>
      <c r="T868" s="282" t="str">
        <f>IF(OR(Q868='Adicional - Op 2'!$A$31,Q868='Adicional - Op 2'!$A$32,Q868='Adicional - Op 2'!$A$33,Q868='Adicional - Op 2'!$A$34),"C","")</f>
        <v/>
      </c>
      <c r="U868" s="282" t="str">
        <f>IF(OR(Q868='Adicional - Op 2'!$A$35,Q868='Adicional - Op 2'!$A$36,Q868='Adicional - Op 2'!$A$37),"D","")</f>
        <v/>
      </c>
      <c r="V868" s="282" t="str">
        <f>IF(OR(Q868='Adicional - Op 2'!$A$38,Q868='Adicional - Op 2'!$A$39,Q868='Adicional - Op 2'!$A$40,Q868='Adicional - Op 2'!$A$41,Q868='Adicional - Op 2'!$A$42,Q868='Adicional - Op 2'!$A$43),"E","")</f>
        <v/>
      </c>
      <c r="W868" s="282" t="str">
        <f>IF(OR(Q868='Adicional - Op 2'!$A$44,Q868='Adicional - Op 2'!$A$45),"F","")</f>
        <v>F</v>
      </c>
      <c r="X868" s="295" t="str">
        <f t="shared" si="275"/>
        <v>F</v>
      </c>
      <c r="Y868" s="296" t="str">
        <f>IF(P868=X868, "OK", MAL)</f>
        <v>OK</v>
      </c>
      <c r="Z868" s="73">
        <v>2488</v>
      </c>
      <c r="AA868" s="17">
        <v>2266</v>
      </c>
      <c r="AB868" s="17">
        <v>2245</v>
      </c>
      <c r="AC868" s="17">
        <v>2103</v>
      </c>
      <c r="AD868" s="17">
        <v>1771</v>
      </c>
      <c r="AE868" s="20">
        <v>1189</v>
      </c>
      <c r="AF868" s="70" t="str">
        <f t="shared" si="276"/>
        <v>7</v>
      </c>
      <c r="AG868" s="61" t="str">
        <f t="shared" si="277"/>
        <v>7</v>
      </c>
      <c r="AH868" s="61" t="str">
        <f t="shared" si="278"/>
        <v>7</v>
      </c>
      <c r="AI868" s="61" t="str">
        <f t="shared" si="279"/>
        <v>7</v>
      </c>
      <c r="AJ868" s="61" t="str">
        <f t="shared" si="280"/>
        <v>7</v>
      </c>
      <c r="AK868" s="62" t="str">
        <f t="shared" si="281"/>
        <v>7</v>
      </c>
      <c r="AL868" s="77">
        <f t="shared" si="282"/>
        <v>1.0509314617011762</v>
      </c>
      <c r="AM868" s="78">
        <f t="shared" si="283"/>
        <v>8.8543372448187399E-2</v>
      </c>
      <c r="AN868" s="78">
        <f t="shared" si="284"/>
        <v>0.6206741623642853</v>
      </c>
      <c r="AO868" s="78">
        <f t="shared" si="285"/>
        <v>1.7330514345114729</v>
      </c>
      <c r="AP868" s="79">
        <f t="shared" si="286"/>
        <v>4.0647560913956431</v>
      </c>
      <c r="AQ868" s="1" t="str">
        <f t="shared" si="287"/>
        <v>Pampeana7</v>
      </c>
      <c r="AR868" s="1" t="str">
        <f t="shared" si="288"/>
        <v>Buenos Aires7</v>
      </c>
      <c r="AS868" s="1" t="str">
        <f t="shared" si="289"/>
        <v>Pequeñas</v>
      </c>
      <c r="AT868" s="1" t="str">
        <f t="shared" si="290"/>
        <v>Pampeana</v>
      </c>
      <c r="AU868" s="1" t="str">
        <f t="shared" si="291"/>
        <v>Pequeñas</v>
      </c>
    </row>
    <row r="869" spans="1:47" x14ac:dyDescent="0.25">
      <c r="A869" s="21" t="s">
        <v>387</v>
      </c>
      <c r="B869" s="18" t="s">
        <v>347</v>
      </c>
      <c r="C869" s="18" t="s">
        <v>276</v>
      </c>
      <c r="D869" s="3" t="str">
        <f>VLOOKUP(C869,Regiones!B$4:C$27,2)</f>
        <v>Centro</v>
      </c>
      <c r="E869" s="19"/>
      <c r="F869" s="19"/>
      <c r="G869" s="19"/>
      <c r="H869" s="19" t="s">
        <v>20</v>
      </c>
      <c r="I869" s="19" t="s">
        <v>203</v>
      </c>
      <c r="K869" s="19" t="s">
        <v>4</v>
      </c>
      <c r="L869" s="52" t="s">
        <v>6</v>
      </c>
      <c r="M869" s="289">
        <v>10</v>
      </c>
      <c r="N869" s="281" t="str">
        <f t="shared" si="272"/>
        <v>F10</v>
      </c>
      <c r="O869" s="282" t="str">
        <f>VLOOKUP(N869,'Adicional - Op 1'!$A$3:$B$79,2)</f>
        <v>F</v>
      </c>
      <c r="P869" s="293" t="str">
        <f t="shared" si="273"/>
        <v>F</v>
      </c>
      <c r="Q869" s="294" t="str">
        <f t="shared" si="274"/>
        <v>F10</v>
      </c>
      <c r="R869" s="282" t="str">
        <f>IF(OR(Q869='Adicional - Op 2'!$A$6,Q869='Adicional - Op 2'!$A$7, Q869='Adicional - Op 2'!$A$8,Q869='Adicional - Op 2'!$A$9,Q869='Adicional - Op 2'!$A$10,Q869='Adicional - Op 2'!$A$11,Q869='Adicional - Op 2'!$A$12,Q869='Adicional - Op 2'!$A$13,Q869='Adicional - Op 2'!$A$14), "A", "")</f>
        <v/>
      </c>
      <c r="S869" s="282" t="str">
        <f>IF(OR(Q869='Adicional - Op 2'!$A$15,Q869='Adicional - Op 2'!$A$16,Q869='Adicional - Op 2'!$A$17,Q869='Adicional - Op 2'!$A$18,Q869='Adicional - Op 2'!$A$19,Q869='Adicional - Op 2'!$A$20,Q869='Adicional - Op 2'!$A$21,Q869='Adicional - Op 2'!$A$22,Q869='Adicional - Op 2'!$A$23,Q869='Adicional - Op 2'!$A$24,Q869='Adicional - Op 2'!$A$25,Q869='Adicional - Op 2'!$A$26,Q869='Adicional - Op 2'!$A$27,Q869='Adicional - Op 2'!$A$28,Q869='Adicional - Op 2'!$A$29,Q869='Adicional - Op 2'!$A$30),"B","")</f>
        <v/>
      </c>
      <c r="T869" s="282" t="str">
        <f>IF(OR(Q869='Adicional - Op 2'!$A$31,Q869='Adicional - Op 2'!$A$32,Q869='Adicional - Op 2'!$A$33,Q869='Adicional - Op 2'!$A$34),"C","")</f>
        <v/>
      </c>
      <c r="U869" s="282" t="str">
        <f>IF(OR(Q869='Adicional - Op 2'!$A$35,Q869='Adicional - Op 2'!$A$36,Q869='Adicional - Op 2'!$A$37),"D","")</f>
        <v/>
      </c>
      <c r="V869" s="282" t="str">
        <f>IF(OR(Q869='Adicional - Op 2'!$A$38,Q869='Adicional - Op 2'!$A$39,Q869='Adicional - Op 2'!$A$40,Q869='Adicional - Op 2'!$A$41,Q869='Adicional - Op 2'!$A$42,Q869='Adicional - Op 2'!$A$43),"E","")</f>
        <v/>
      </c>
      <c r="W869" s="282" t="str">
        <f>IF(OR(Q869='Adicional - Op 2'!$A$44,Q869='Adicional - Op 2'!$A$45),"F","")</f>
        <v>F</v>
      </c>
      <c r="X869" s="295" t="str">
        <f t="shared" si="275"/>
        <v>F</v>
      </c>
      <c r="Y869" s="296" t="str">
        <f>IF(P869=X869, "OK", MAL)</f>
        <v>OK</v>
      </c>
      <c r="Z869" s="73">
        <v>2481</v>
      </c>
      <c r="AA869" s="17">
        <v>2042</v>
      </c>
      <c r="AB869" s="17">
        <v>1502</v>
      </c>
      <c r="AC869" s="17">
        <v>924</v>
      </c>
      <c r="AD869" s="17">
        <v>859</v>
      </c>
      <c r="AE869" s="20">
        <v>1010</v>
      </c>
      <c r="AF869" s="70" t="str">
        <f t="shared" si="276"/>
        <v>7</v>
      </c>
      <c r="AG869" s="61" t="str">
        <f t="shared" si="277"/>
        <v>7</v>
      </c>
      <c r="AH869" s="61" t="str">
        <f t="shared" si="278"/>
        <v>7</v>
      </c>
      <c r="AI869" s="61" t="str">
        <f t="shared" si="279"/>
        <v>7</v>
      </c>
      <c r="AJ869" s="61" t="str">
        <f t="shared" si="280"/>
        <v>7</v>
      </c>
      <c r="AK869" s="62" t="str">
        <f t="shared" si="281"/>
        <v>7</v>
      </c>
      <c r="AL869" s="77">
        <f t="shared" si="282"/>
        <v>2.2021063070325364</v>
      </c>
      <c r="AM869" s="78">
        <f t="shared" si="283"/>
        <v>2.96254268550897</v>
      </c>
      <c r="AN869" s="78">
        <f t="shared" si="284"/>
        <v>4.7082418794753957</v>
      </c>
      <c r="AO869" s="78">
        <f t="shared" si="285"/>
        <v>0.73209832840897904</v>
      </c>
      <c r="AP869" s="79">
        <f t="shared" si="286"/>
        <v>-1.6063256232199101</v>
      </c>
      <c r="AQ869" s="1" t="str">
        <f t="shared" si="287"/>
        <v>Centro7</v>
      </c>
      <c r="AR869" s="1" t="str">
        <f t="shared" si="288"/>
        <v>Córdoba7</v>
      </c>
      <c r="AS869" s="1" t="str">
        <f t="shared" si="289"/>
        <v>Pequeñas</v>
      </c>
      <c r="AT869" s="1" t="str">
        <f t="shared" si="290"/>
        <v>Resto Extra Pampeana</v>
      </c>
      <c r="AU869" s="1" t="str">
        <f t="shared" si="291"/>
        <v>Pequeñas</v>
      </c>
    </row>
    <row r="870" spans="1:47" x14ac:dyDescent="0.25">
      <c r="A870" s="60" t="s">
        <v>657</v>
      </c>
      <c r="B870" s="9" t="s">
        <v>658</v>
      </c>
      <c r="C870" s="9" t="s">
        <v>639</v>
      </c>
      <c r="D870" s="3" t="str">
        <f>VLOOKUP(C870,Regiones!B$4:C$27,2)</f>
        <v>Comahue</v>
      </c>
      <c r="E870" s="10"/>
      <c r="F870" s="10"/>
      <c r="G870" s="10"/>
      <c r="H870" s="10" t="s">
        <v>20</v>
      </c>
      <c r="I870" s="10" t="s">
        <v>203</v>
      </c>
      <c r="K870" s="44"/>
      <c r="L870" s="11" t="s">
        <v>6</v>
      </c>
      <c r="M870" s="289">
        <v>10</v>
      </c>
      <c r="N870" s="281" t="str">
        <f t="shared" si="272"/>
        <v>F10</v>
      </c>
      <c r="O870" s="282" t="str">
        <f>VLOOKUP(N870,'Adicional - Op 1'!$A$3:$B$79,2)</f>
        <v>F</v>
      </c>
      <c r="P870" s="293" t="str">
        <f t="shared" si="273"/>
        <v>F</v>
      </c>
      <c r="Q870" s="294" t="str">
        <f t="shared" si="274"/>
        <v>F10</v>
      </c>
      <c r="R870" s="282" t="str">
        <f>IF(OR(Q870='Adicional - Op 2'!$A$6,Q870='Adicional - Op 2'!$A$7, Q870='Adicional - Op 2'!$A$8,Q870='Adicional - Op 2'!$A$9,Q870='Adicional - Op 2'!$A$10,Q870='Adicional - Op 2'!$A$11,Q870='Adicional - Op 2'!$A$12,Q870='Adicional - Op 2'!$A$13,Q870='Adicional - Op 2'!$A$14), "A", "")</f>
        <v/>
      </c>
      <c r="S870" s="282" t="str">
        <f>IF(OR(Q870='Adicional - Op 2'!$A$15,Q870='Adicional - Op 2'!$A$16,Q870='Adicional - Op 2'!$A$17,Q870='Adicional - Op 2'!$A$18,Q870='Adicional - Op 2'!$A$19,Q870='Adicional - Op 2'!$A$20,Q870='Adicional - Op 2'!$A$21,Q870='Adicional - Op 2'!$A$22,Q870='Adicional - Op 2'!$A$23,Q870='Adicional - Op 2'!$A$24,Q870='Adicional - Op 2'!$A$25,Q870='Adicional - Op 2'!$A$26,Q870='Adicional - Op 2'!$A$27,Q870='Adicional - Op 2'!$A$28,Q870='Adicional - Op 2'!$A$29,Q870='Adicional - Op 2'!$A$30),"B","")</f>
        <v/>
      </c>
      <c r="T870" s="282" t="str">
        <f>IF(OR(Q870='Adicional - Op 2'!$A$31,Q870='Adicional - Op 2'!$A$32,Q870='Adicional - Op 2'!$A$33,Q870='Adicional - Op 2'!$A$34),"C","")</f>
        <v/>
      </c>
      <c r="U870" s="282" t="str">
        <f>IF(OR(Q870='Adicional - Op 2'!$A$35,Q870='Adicional - Op 2'!$A$36,Q870='Adicional - Op 2'!$A$37),"D","")</f>
        <v/>
      </c>
      <c r="V870" s="282" t="str">
        <f>IF(OR(Q870='Adicional - Op 2'!$A$38,Q870='Adicional - Op 2'!$A$39,Q870='Adicional - Op 2'!$A$40,Q870='Adicional - Op 2'!$A$41,Q870='Adicional - Op 2'!$A$42,Q870='Adicional - Op 2'!$A$43),"E","")</f>
        <v/>
      </c>
      <c r="W870" s="282" t="str">
        <f>IF(OR(Q870='Adicional - Op 2'!$A$44,Q870='Adicional - Op 2'!$A$45),"F","")</f>
        <v>F</v>
      </c>
      <c r="X870" s="295" t="str">
        <f t="shared" si="275"/>
        <v>F</v>
      </c>
      <c r="Y870" s="296" t="str">
        <f>IF(P870=X870, "OK", MAL)</f>
        <v>OK</v>
      </c>
      <c r="Z870" s="74">
        <v>2481</v>
      </c>
      <c r="AA870" s="12">
        <v>2321</v>
      </c>
      <c r="AB870" s="12">
        <v>1414</v>
      </c>
      <c r="AC870" s="12">
        <v>600</v>
      </c>
      <c r="AD870" s="12">
        <v>244</v>
      </c>
      <c r="AE870" s="13">
        <v>587</v>
      </c>
      <c r="AF870" s="70" t="str">
        <f t="shared" si="276"/>
        <v>7</v>
      </c>
      <c r="AG870" s="61" t="str">
        <f t="shared" si="277"/>
        <v>7</v>
      </c>
      <c r="AH870" s="61" t="str">
        <f t="shared" si="278"/>
        <v>7</v>
      </c>
      <c r="AI870" s="61" t="str">
        <f t="shared" si="279"/>
        <v>7</v>
      </c>
      <c r="AJ870" s="61" t="str">
        <f t="shared" si="280"/>
        <v>7</v>
      </c>
      <c r="AK870" s="62" t="str">
        <f t="shared" si="281"/>
        <v>7</v>
      </c>
      <c r="AL870" s="77">
        <f t="shared" si="282"/>
        <v>0.74846469844391028</v>
      </c>
      <c r="AM870" s="78">
        <f t="shared" si="283"/>
        <v>4.8235152566086468</v>
      </c>
      <c r="AN870" s="78">
        <f t="shared" si="284"/>
        <v>8.4564805912567298</v>
      </c>
      <c r="AO870" s="78">
        <f t="shared" si="285"/>
        <v>9.4148180292323911</v>
      </c>
      <c r="AP870" s="79">
        <f t="shared" si="286"/>
        <v>-8.4042817552166529</v>
      </c>
      <c r="AQ870" s="1" t="str">
        <f t="shared" si="287"/>
        <v>Comahue7</v>
      </c>
      <c r="AR870" s="1" t="str">
        <f t="shared" si="288"/>
        <v>Neuquén7</v>
      </c>
      <c r="AS870" s="1" t="str">
        <f t="shared" si="289"/>
        <v>Pequeñas</v>
      </c>
      <c r="AT870" s="1" t="str">
        <f t="shared" si="290"/>
        <v>Comahue</v>
      </c>
      <c r="AU870" s="1" t="str">
        <f t="shared" si="291"/>
        <v>Pequeñas</v>
      </c>
    </row>
    <row r="871" spans="1:47" x14ac:dyDescent="0.25">
      <c r="A871" s="5" t="s">
        <v>483</v>
      </c>
      <c r="B871" s="6" t="s">
        <v>463</v>
      </c>
      <c r="C871" s="6" t="s">
        <v>461</v>
      </c>
      <c r="D871" s="3" t="str">
        <f>VLOOKUP(C871,Regiones!B$4:C$27,2)</f>
        <v>Noreste</v>
      </c>
      <c r="E871" s="16"/>
      <c r="F871" s="16"/>
      <c r="G871" s="16"/>
      <c r="H871" s="16" t="s">
        <v>20</v>
      </c>
      <c r="I871" s="16" t="s">
        <v>203</v>
      </c>
      <c r="K871" s="16" t="s">
        <v>4</v>
      </c>
      <c r="L871" s="4" t="s">
        <v>281</v>
      </c>
      <c r="M871" s="289">
        <v>10</v>
      </c>
      <c r="N871" s="281" t="str">
        <f t="shared" si="272"/>
        <v>B10</v>
      </c>
      <c r="O871" s="282" t="str">
        <f>VLOOKUP(N871,'Adicional - Op 1'!$A$3:$B$79,2)</f>
        <v>B</v>
      </c>
      <c r="P871" s="293" t="str">
        <f t="shared" si="273"/>
        <v>B</v>
      </c>
      <c r="Q871" s="294" t="str">
        <f t="shared" si="274"/>
        <v>B10</v>
      </c>
      <c r="R871" s="282" t="str">
        <f>IF(OR(Q871='Adicional - Op 2'!$A$6,Q871='Adicional - Op 2'!$A$7, Q871='Adicional - Op 2'!$A$8,Q871='Adicional - Op 2'!$A$9,Q871='Adicional - Op 2'!$A$10,Q871='Adicional - Op 2'!$A$11,Q871='Adicional - Op 2'!$A$12,Q871='Adicional - Op 2'!$A$13,Q871='Adicional - Op 2'!$A$14), "A", "")</f>
        <v/>
      </c>
      <c r="S871" s="282" t="str">
        <f>IF(OR(Q871='Adicional - Op 2'!$A$15,Q871='Adicional - Op 2'!$A$16,Q871='Adicional - Op 2'!$A$17,Q871='Adicional - Op 2'!$A$18,Q871='Adicional - Op 2'!$A$19,Q871='Adicional - Op 2'!$A$20,Q871='Adicional - Op 2'!$A$21,Q871='Adicional - Op 2'!$A$22,Q871='Adicional - Op 2'!$A$23,Q871='Adicional - Op 2'!$A$24,Q871='Adicional - Op 2'!$A$25,Q871='Adicional - Op 2'!$A$26,Q871='Adicional - Op 2'!$A$27,Q871='Adicional - Op 2'!$A$28,Q871='Adicional - Op 2'!$A$29,Q871='Adicional - Op 2'!$A$30),"B","")</f>
        <v>B</v>
      </c>
      <c r="T871" s="282" t="str">
        <f>IF(OR(Q871='Adicional - Op 2'!$A$31,Q871='Adicional - Op 2'!$A$32,Q871='Adicional - Op 2'!$A$33,Q871='Adicional - Op 2'!$A$34),"C","")</f>
        <v/>
      </c>
      <c r="U871" s="282" t="str">
        <f>IF(OR(Q871='Adicional - Op 2'!$A$35,Q871='Adicional - Op 2'!$A$36,Q871='Adicional - Op 2'!$A$37),"D","")</f>
        <v/>
      </c>
      <c r="V871" s="282" t="str">
        <f>IF(OR(Q871='Adicional - Op 2'!$A$38,Q871='Adicional - Op 2'!$A$39,Q871='Adicional - Op 2'!$A$40,Q871='Adicional - Op 2'!$A$41,Q871='Adicional - Op 2'!$A$42,Q871='Adicional - Op 2'!$A$43),"E","")</f>
        <v/>
      </c>
      <c r="W871" s="282" t="str">
        <f>IF(OR(Q871='Adicional - Op 2'!$A$44,Q871='Adicional - Op 2'!$A$45),"F","")</f>
        <v/>
      </c>
      <c r="X871" s="295" t="str">
        <f t="shared" si="275"/>
        <v>B</v>
      </c>
      <c r="Y871" s="296" t="str">
        <f>IF(P871=X871, "OK", MAL)</f>
        <v>OK</v>
      </c>
      <c r="Z871" s="73">
        <v>2479</v>
      </c>
      <c r="AA871" s="17">
        <v>2115</v>
      </c>
      <c r="AB871" s="17">
        <v>1271</v>
      </c>
      <c r="AC871" s="17">
        <v>288</v>
      </c>
      <c r="AD871" s="17" t="s">
        <v>4</v>
      </c>
      <c r="AE871" s="20">
        <v>1445</v>
      </c>
      <c r="AF871" s="70" t="str">
        <f t="shared" si="276"/>
        <v>7</v>
      </c>
      <c r="AG871" s="61" t="str">
        <f t="shared" si="277"/>
        <v>7</v>
      </c>
      <c r="AH871" s="61" t="str">
        <f t="shared" si="278"/>
        <v>7</v>
      </c>
      <c r="AI871" s="61" t="str">
        <f t="shared" si="279"/>
        <v>7</v>
      </c>
      <c r="AJ871" s="61" t="str">
        <f t="shared" si="280"/>
        <v/>
      </c>
      <c r="AK871" s="62" t="str">
        <f t="shared" si="281"/>
        <v>7</v>
      </c>
      <c r="AL871" s="77">
        <f t="shared" si="282"/>
        <v>1.7921611608585459</v>
      </c>
      <c r="AM871" s="78">
        <f t="shared" si="283"/>
        <v>4.9598670623183683</v>
      </c>
      <c r="AN871" s="78">
        <f t="shared" si="284"/>
        <v>15.094921553449437</v>
      </c>
      <c r="AO871" s="78" t="str">
        <f t="shared" si="285"/>
        <v/>
      </c>
      <c r="AP871" s="79" t="str">
        <f t="shared" si="286"/>
        <v/>
      </c>
      <c r="AQ871" s="1" t="str">
        <f t="shared" si="287"/>
        <v>Noreste7</v>
      </c>
      <c r="AR871" s="1" t="str">
        <f t="shared" si="288"/>
        <v>Formosa7</v>
      </c>
      <c r="AS871" s="1" t="str">
        <f t="shared" si="289"/>
        <v>Pequeñas</v>
      </c>
      <c r="AT871" s="1" t="str">
        <f t="shared" si="290"/>
        <v>Resto Extra Pampeana</v>
      </c>
      <c r="AU871" s="1" t="str">
        <f t="shared" si="291"/>
        <v>Pequeñas</v>
      </c>
    </row>
    <row r="872" spans="1:47" x14ac:dyDescent="0.25">
      <c r="A872" s="60" t="s">
        <v>637</v>
      </c>
      <c r="B872" s="9" t="s">
        <v>610</v>
      </c>
      <c r="C872" s="9" t="s">
        <v>604</v>
      </c>
      <c r="D872" s="3" t="str">
        <f>VLOOKUP(C872,Regiones!B$4:C$27,2)</f>
        <v>Noreste</v>
      </c>
      <c r="E872" s="10"/>
      <c r="F872" s="10"/>
      <c r="G872" s="10"/>
      <c r="H872" s="10" t="s">
        <v>20</v>
      </c>
      <c r="I872" s="10"/>
      <c r="K872" s="10">
        <v>2</v>
      </c>
      <c r="L872" s="11" t="s">
        <v>6</v>
      </c>
      <c r="M872" s="289">
        <v>10</v>
      </c>
      <c r="N872" s="281" t="str">
        <f t="shared" si="272"/>
        <v>F10</v>
      </c>
      <c r="O872" s="282" t="str">
        <f>VLOOKUP(N872,'Adicional - Op 1'!$A$3:$B$79,2)</f>
        <v>F</v>
      </c>
      <c r="P872" s="293" t="str">
        <f t="shared" si="273"/>
        <v>F</v>
      </c>
      <c r="Q872" s="294" t="str">
        <f t="shared" si="274"/>
        <v>F10</v>
      </c>
      <c r="R872" s="282" t="str">
        <f>IF(OR(Q872='Adicional - Op 2'!$A$6,Q872='Adicional - Op 2'!$A$7, Q872='Adicional - Op 2'!$A$8,Q872='Adicional - Op 2'!$A$9,Q872='Adicional - Op 2'!$A$10,Q872='Adicional - Op 2'!$A$11,Q872='Adicional - Op 2'!$A$12,Q872='Adicional - Op 2'!$A$13,Q872='Adicional - Op 2'!$A$14), "A", "")</f>
        <v/>
      </c>
      <c r="S872" s="282" t="str">
        <f>IF(OR(Q872='Adicional - Op 2'!$A$15,Q872='Adicional - Op 2'!$A$16,Q872='Adicional - Op 2'!$A$17,Q872='Adicional - Op 2'!$A$18,Q872='Adicional - Op 2'!$A$19,Q872='Adicional - Op 2'!$A$20,Q872='Adicional - Op 2'!$A$21,Q872='Adicional - Op 2'!$A$22,Q872='Adicional - Op 2'!$A$23,Q872='Adicional - Op 2'!$A$24,Q872='Adicional - Op 2'!$A$25,Q872='Adicional - Op 2'!$A$26,Q872='Adicional - Op 2'!$A$27,Q872='Adicional - Op 2'!$A$28,Q872='Adicional - Op 2'!$A$29,Q872='Adicional - Op 2'!$A$30),"B","")</f>
        <v/>
      </c>
      <c r="T872" s="282" t="str">
        <f>IF(OR(Q872='Adicional - Op 2'!$A$31,Q872='Adicional - Op 2'!$A$32,Q872='Adicional - Op 2'!$A$33,Q872='Adicional - Op 2'!$A$34),"C","")</f>
        <v/>
      </c>
      <c r="U872" s="282" t="str">
        <f>IF(OR(Q872='Adicional - Op 2'!$A$35,Q872='Adicional - Op 2'!$A$36,Q872='Adicional - Op 2'!$A$37),"D","")</f>
        <v/>
      </c>
      <c r="V872" s="282" t="str">
        <f>IF(OR(Q872='Adicional - Op 2'!$A$38,Q872='Adicional - Op 2'!$A$39,Q872='Adicional - Op 2'!$A$40,Q872='Adicional - Op 2'!$A$41,Q872='Adicional - Op 2'!$A$42,Q872='Adicional - Op 2'!$A$43),"E","")</f>
        <v/>
      </c>
      <c r="W872" s="282" t="str">
        <f>IF(OR(Q872='Adicional - Op 2'!$A$44,Q872='Adicional - Op 2'!$A$45),"F","")</f>
        <v>F</v>
      </c>
      <c r="X872" s="295" t="str">
        <f t="shared" si="275"/>
        <v>F</v>
      </c>
      <c r="Y872" s="296" t="str">
        <f>IF(P872=X872, "OK", MAL)</f>
        <v>OK</v>
      </c>
      <c r="Z872" s="74">
        <v>2475</v>
      </c>
      <c r="AA872" s="12">
        <v>2031</v>
      </c>
      <c r="AB872" s="12">
        <v>1771</v>
      </c>
      <c r="AC872" s="12">
        <v>1373</v>
      </c>
      <c r="AD872" s="12">
        <v>1025</v>
      </c>
      <c r="AE872" s="13">
        <v>1414</v>
      </c>
      <c r="AF872" s="70" t="str">
        <f t="shared" si="276"/>
        <v>7</v>
      </c>
      <c r="AG872" s="61" t="str">
        <f t="shared" si="277"/>
        <v>7</v>
      </c>
      <c r="AH872" s="61" t="str">
        <f t="shared" si="278"/>
        <v>7</v>
      </c>
      <c r="AI872" s="61" t="str">
        <f t="shared" si="279"/>
        <v>7</v>
      </c>
      <c r="AJ872" s="61" t="str">
        <f t="shared" si="280"/>
        <v>7</v>
      </c>
      <c r="AK872" s="62" t="str">
        <f t="shared" si="281"/>
        <v>7</v>
      </c>
      <c r="AL872" s="77">
        <f t="shared" si="282"/>
        <v>2.2361808233153107</v>
      </c>
      <c r="AM872" s="78">
        <f t="shared" si="283"/>
        <v>1.3106431639762612</v>
      </c>
      <c r="AN872" s="78">
        <f t="shared" si="284"/>
        <v>2.4397624910489459</v>
      </c>
      <c r="AO872" s="78">
        <f t="shared" si="285"/>
        <v>2.9661957138099511</v>
      </c>
      <c r="AP872" s="79">
        <f t="shared" si="286"/>
        <v>-3.1660950696776915</v>
      </c>
      <c r="AQ872" s="1" t="str">
        <f t="shared" si="287"/>
        <v>Noreste7</v>
      </c>
      <c r="AR872" s="1" t="str">
        <f t="shared" si="288"/>
        <v>Misiones7</v>
      </c>
      <c r="AS872" s="1" t="str">
        <f t="shared" si="289"/>
        <v>Pequeñas</v>
      </c>
      <c r="AT872" s="1" t="str">
        <f t="shared" si="290"/>
        <v>Resto Extra Pampeana</v>
      </c>
      <c r="AU872" s="1" t="str">
        <f t="shared" si="291"/>
        <v>Pequeñas</v>
      </c>
    </row>
    <row r="873" spans="1:47" x14ac:dyDescent="0.25">
      <c r="A873" s="5" t="s">
        <v>125</v>
      </c>
      <c r="B873" s="6" t="s">
        <v>125</v>
      </c>
      <c r="C873" s="6" t="s">
        <v>36</v>
      </c>
      <c r="D873" s="3" t="str">
        <f>VLOOKUP(C873,Regiones!B$4:C$27,2)</f>
        <v>Pampeana</v>
      </c>
      <c r="E873" s="16"/>
      <c r="F873" s="16"/>
      <c r="G873" s="16"/>
      <c r="H873" s="16"/>
      <c r="I873" s="16" t="s">
        <v>203</v>
      </c>
      <c r="J873" s="16" t="s">
        <v>21</v>
      </c>
      <c r="K873" s="4">
        <v>9</v>
      </c>
      <c r="L873" s="4" t="s">
        <v>21</v>
      </c>
      <c r="M873" s="289">
        <v>10</v>
      </c>
      <c r="N873" s="281" t="str">
        <f t="shared" si="272"/>
        <v>C10</v>
      </c>
      <c r="O873" s="282" t="str">
        <f>VLOOKUP(N873,'Adicional - Op 1'!$A$3:$B$79,2)</f>
        <v>C</v>
      </c>
      <c r="P873" s="293" t="str">
        <f t="shared" si="273"/>
        <v>C</v>
      </c>
      <c r="Q873" s="294" t="str">
        <f t="shared" si="274"/>
        <v>C10</v>
      </c>
      <c r="R873" s="282" t="str">
        <f>IF(OR(Q873='Adicional - Op 2'!$A$6,Q873='Adicional - Op 2'!$A$7, Q873='Adicional - Op 2'!$A$8,Q873='Adicional - Op 2'!$A$9,Q873='Adicional - Op 2'!$A$10,Q873='Adicional - Op 2'!$A$11,Q873='Adicional - Op 2'!$A$12,Q873='Adicional - Op 2'!$A$13,Q873='Adicional - Op 2'!$A$14), "A", "")</f>
        <v/>
      </c>
      <c r="S873" s="282" t="str">
        <f>IF(OR(Q873='Adicional - Op 2'!$A$15,Q873='Adicional - Op 2'!$A$16,Q873='Adicional - Op 2'!$A$17,Q873='Adicional - Op 2'!$A$18,Q873='Adicional - Op 2'!$A$19,Q873='Adicional - Op 2'!$A$20,Q873='Adicional - Op 2'!$A$21,Q873='Adicional - Op 2'!$A$22,Q873='Adicional - Op 2'!$A$23,Q873='Adicional - Op 2'!$A$24,Q873='Adicional - Op 2'!$A$25,Q873='Adicional - Op 2'!$A$26,Q873='Adicional - Op 2'!$A$27,Q873='Adicional - Op 2'!$A$28,Q873='Adicional - Op 2'!$A$29,Q873='Adicional - Op 2'!$A$30),"B","")</f>
        <v/>
      </c>
      <c r="T873" s="282" t="str">
        <f>IF(OR(Q873='Adicional - Op 2'!$A$31,Q873='Adicional - Op 2'!$A$32,Q873='Adicional - Op 2'!$A$33,Q873='Adicional - Op 2'!$A$34),"C","")</f>
        <v>C</v>
      </c>
      <c r="U873" s="282" t="str">
        <f>IF(OR(Q873='Adicional - Op 2'!$A$35,Q873='Adicional - Op 2'!$A$36,Q873='Adicional - Op 2'!$A$37),"D","")</f>
        <v/>
      </c>
      <c r="V873" s="282" t="str">
        <f>IF(OR(Q873='Adicional - Op 2'!$A$38,Q873='Adicional - Op 2'!$A$39,Q873='Adicional - Op 2'!$A$40,Q873='Adicional - Op 2'!$A$41,Q873='Adicional - Op 2'!$A$42,Q873='Adicional - Op 2'!$A$43),"E","")</f>
        <v/>
      </c>
      <c r="W873" s="282" t="str">
        <f>IF(OR(Q873='Adicional - Op 2'!$A$44,Q873='Adicional - Op 2'!$A$45),"F","")</f>
        <v/>
      </c>
      <c r="X873" s="295" t="str">
        <f t="shared" si="275"/>
        <v>C</v>
      </c>
      <c r="Y873" s="296" t="str">
        <f>IF(P873=X873, "OK", MAL)</f>
        <v>OK</v>
      </c>
      <c r="Z873" s="73">
        <v>2468</v>
      </c>
      <c r="AA873" s="17">
        <v>2541</v>
      </c>
      <c r="AB873" s="17">
        <v>2518</v>
      </c>
      <c r="AC873" s="17">
        <v>2387</v>
      </c>
      <c r="AD873" s="17">
        <v>2153</v>
      </c>
      <c r="AE873" s="20">
        <v>1780</v>
      </c>
      <c r="AF873" s="70" t="str">
        <f t="shared" si="276"/>
        <v>7</v>
      </c>
      <c r="AG873" s="61" t="str">
        <f t="shared" si="277"/>
        <v>7</v>
      </c>
      <c r="AH873" s="61" t="str">
        <f t="shared" si="278"/>
        <v>7</v>
      </c>
      <c r="AI873" s="61" t="str">
        <f t="shared" si="279"/>
        <v>7</v>
      </c>
      <c r="AJ873" s="61" t="str">
        <f t="shared" si="280"/>
        <v>7</v>
      </c>
      <c r="AK873" s="62" t="str">
        <f t="shared" si="281"/>
        <v>7</v>
      </c>
      <c r="AL873" s="77">
        <f t="shared" si="282"/>
        <v>-0.32552715417214806</v>
      </c>
      <c r="AM873" s="78">
        <f t="shared" si="283"/>
        <v>8.6470526920931712E-2</v>
      </c>
      <c r="AN873" s="78">
        <f t="shared" si="284"/>
        <v>0.50722512389084728</v>
      </c>
      <c r="AO873" s="78">
        <f t="shared" si="285"/>
        <v>1.0370921958495458</v>
      </c>
      <c r="AP873" s="79">
        <f t="shared" si="286"/>
        <v>1.9207011688123419</v>
      </c>
      <c r="AQ873" s="1" t="str">
        <f t="shared" si="287"/>
        <v>Pampeana7</v>
      </c>
      <c r="AR873" s="1" t="str">
        <f t="shared" si="288"/>
        <v>Buenos Aires7</v>
      </c>
      <c r="AS873" s="1" t="str">
        <f t="shared" si="289"/>
        <v>Pequeñas</v>
      </c>
      <c r="AT873" s="1" t="str">
        <f t="shared" si="290"/>
        <v>Pampeana</v>
      </c>
      <c r="AU873" s="1" t="str">
        <f t="shared" si="291"/>
        <v>Pequeñas</v>
      </c>
    </row>
    <row r="874" spans="1:47" x14ac:dyDescent="0.25">
      <c r="A874" s="5" t="s">
        <v>1276</v>
      </c>
      <c r="B874" s="6" t="s">
        <v>578</v>
      </c>
      <c r="C874" s="6" t="s">
        <v>563</v>
      </c>
      <c r="D874" s="3" t="str">
        <f>VLOOKUP(C874,Regiones!B$4:C$27,2)</f>
        <v>Centro</v>
      </c>
      <c r="E874" s="16"/>
      <c r="F874" s="16"/>
      <c r="G874" s="16"/>
      <c r="H874" s="16" t="s">
        <v>20</v>
      </c>
      <c r="I874" s="16" t="s">
        <v>203</v>
      </c>
      <c r="J874" s="16" t="s">
        <v>4</v>
      </c>
      <c r="K874" s="4"/>
      <c r="L874" s="4" t="s">
        <v>6</v>
      </c>
      <c r="M874" s="289">
        <v>10</v>
      </c>
      <c r="N874" s="281" t="str">
        <f t="shared" si="272"/>
        <v>F10</v>
      </c>
      <c r="O874" s="282" t="str">
        <f>VLOOKUP(N874,'Adicional - Op 1'!$A$3:$B$79,2)</f>
        <v>F</v>
      </c>
      <c r="P874" s="293" t="str">
        <f t="shared" si="273"/>
        <v>F</v>
      </c>
      <c r="Q874" s="294" t="str">
        <f t="shared" si="274"/>
        <v>F10</v>
      </c>
      <c r="R874" s="282" t="str">
        <f>IF(OR(Q874='Adicional - Op 2'!$A$6,Q874='Adicional - Op 2'!$A$7, Q874='Adicional - Op 2'!$A$8,Q874='Adicional - Op 2'!$A$9,Q874='Adicional - Op 2'!$A$10,Q874='Adicional - Op 2'!$A$11,Q874='Adicional - Op 2'!$A$12,Q874='Adicional - Op 2'!$A$13,Q874='Adicional - Op 2'!$A$14), "A", "")</f>
        <v/>
      </c>
      <c r="S874" s="282" t="str">
        <f>IF(OR(Q874='Adicional - Op 2'!$A$15,Q874='Adicional - Op 2'!$A$16,Q874='Adicional - Op 2'!$A$17,Q874='Adicional - Op 2'!$A$18,Q874='Adicional - Op 2'!$A$19,Q874='Adicional - Op 2'!$A$20,Q874='Adicional - Op 2'!$A$21,Q874='Adicional - Op 2'!$A$22,Q874='Adicional - Op 2'!$A$23,Q874='Adicional - Op 2'!$A$24,Q874='Adicional - Op 2'!$A$25,Q874='Adicional - Op 2'!$A$26,Q874='Adicional - Op 2'!$A$27,Q874='Adicional - Op 2'!$A$28,Q874='Adicional - Op 2'!$A$29,Q874='Adicional - Op 2'!$A$30),"B","")</f>
        <v/>
      </c>
      <c r="T874" s="282" t="str">
        <f>IF(OR(Q874='Adicional - Op 2'!$A$31,Q874='Adicional - Op 2'!$A$32,Q874='Adicional - Op 2'!$A$33,Q874='Adicional - Op 2'!$A$34),"C","")</f>
        <v/>
      </c>
      <c r="U874" s="282" t="str">
        <f>IF(OR(Q874='Adicional - Op 2'!$A$35,Q874='Adicional - Op 2'!$A$36,Q874='Adicional - Op 2'!$A$37),"D","")</f>
        <v/>
      </c>
      <c r="V874" s="282" t="str">
        <f>IF(OR(Q874='Adicional - Op 2'!$A$38,Q874='Adicional - Op 2'!$A$39,Q874='Adicional - Op 2'!$A$40,Q874='Adicional - Op 2'!$A$41,Q874='Adicional - Op 2'!$A$42,Q874='Adicional - Op 2'!$A$43),"E","")</f>
        <v/>
      </c>
      <c r="W874" s="282" t="str">
        <f>IF(OR(Q874='Adicional - Op 2'!$A$44,Q874='Adicional - Op 2'!$A$45),"F","")</f>
        <v>F</v>
      </c>
      <c r="X874" s="295" t="str">
        <f t="shared" si="275"/>
        <v>F</v>
      </c>
      <c r="Y874" s="296" t="str">
        <f>IF(P874=X874, "OK", MAL)</f>
        <v>OK</v>
      </c>
      <c r="Z874" s="73">
        <v>2466</v>
      </c>
      <c r="AA874" s="17">
        <v>2492</v>
      </c>
      <c r="AB874" s="17">
        <v>1934</v>
      </c>
      <c r="AC874" s="17">
        <v>1760</v>
      </c>
      <c r="AD874" s="17">
        <v>1204</v>
      </c>
      <c r="AE874" s="20">
        <v>1330</v>
      </c>
      <c r="AF874" s="70" t="str">
        <f t="shared" si="276"/>
        <v>7</v>
      </c>
      <c r="AG874" s="61" t="str">
        <f t="shared" si="277"/>
        <v>7</v>
      </c>
      <c r="AH874" s="61" t="str">
        <f t="shared" si="278"/>
        <v>7</v>
      </c>
      <c r="AI874" s="61" t="str">
        <f t="shared" si="279"/>
        <v>7</v>
      </c>
      <c r="AJ874" s="61" t="str">
        <f t="shared" si="280"/>
        <v>7</v>
      </c>
      <c r="AK874" s="62" t="str">
        <f t="shared" si="281"/>
        <v>7</v>
      </c>
      <c r="AL874" s="77">
        <f t="shared" si="282"/>
        <v>-0.11724884045423774</v>
      </c>
      <c r="AM874" s="78">
        <f t="shared" si="283"/>
        <v>2.4389169005503075</v>
      </c>
      <c r="AN874" s="78">
        <f t="shared" si="284"/>
        <v>0.89676780338226514</v>
      </c>
      <c r="AO874" s="78">
        <f t="shared" si="285"/>
        <v>3.8696380100177721</v>
      </c>
      <c r="AP874" s="79">
        <f t="shared" si="286"/>
        <v>-0.99035927505652355</v>
      </c>
      <c r="AQ874" s="1" t="str">
        <f t="shared" si="287"/>
        <v>Centro7</v>
      </c>
      <c r="AR874" s="1" t="str">
        <f t="shared" si="288"/>
        <v>La Rioja7</v>
      </c>
      <c r="AS874" s="1" t="str">
        <f t="shared" si="289"/>
        <v>Pequeñas</v>
      </c>
      <c r="AT874" s="1" t="str">
        <f t="shared" si="290"/>
        <v>Resto Extra Pampeana</v>
      </c>
      <c r="AU874" s="1" t="str">
        <f t="shared" si="291"/>
        <v>Pequeñas</v>
      </c>
    </row>
    <row r="875" spans="1:47" x14ac:dyDescent="0.25">
      <c r="A875" s="5" t="s">
        <v>1415</v>
      </c>
      <c r="B875" s="6" t="s">
        <v>39</v>
      </c>
      <c r="C875" s="6" t="s">
        <v>36</v>
      </c>
      <c r="D875" s="3" t="str">
        <f>VLOOKUP(C875,Regiones!B$4:C$27,2)</f>
        <v>Pampeana</v>
      </c>
      <c r="E875" s="16"/>
      <c r="F875" s="16"/>
      <c r="G875" s="16"/>
      <c r="H875" s="16"/>
      <c r="I875" s="16" t="s">
        <v>203</v>
      </c>
      <c r="J875" s="16" t="s">
        <v>6</v>
      </c>
      <c r="K875" s="4">
        <v>10</v>
      </c>
      <c r="L875" s="4" t="s">
        <v>6</v>
      </c>
      <c r="M875" s="289">
        <v>10</v>
      </c>
      <c r="N875" s="281" t="str">
        <f t="shared" si="272"/>
        <v>F10</v>
      </c>
      <c r="O875" s="282" t="str">
        <f>VLOOKUP(N875,'Adicional - Op 1'!$A$3:$B$79,2)</f>
        <v>F</v>
      </c>
      <c r="P875" s="293" t="str">
        <f t="shared" si="273"/>
        <v>F</v>
      </c>
      <c r="Q875" s="294" t="str">
        <f t="shared" si="274"/>
        <v>F10</v>
      </c>
      <c r="R875" s="282" t="str">
        <f>IF(OR(Q875='Adicional - Op 2'!$A$6,Q875='Adicional - Op 2'!$A$7, Q875='Adicional - Op 2'!$A$8,Q875='Adicional - Op 2'!$A$9,Q875='Adicional - Op 2'!$A$10,Q875='Adicional - Op 2'!$A$11,Q875='Adicional - Op 2'!$A$12,Q875='Adicional - Op 2'!$A$13,Q875='Adicional - Op 2'!$A$14), "A", "")</f>
        <v/>
      </c>
      <c r="S875" s="282" t="str">
        <f>IF(OR(Q875='Adicional - Op 2'!$A$15,Q875='Adicional - Op 2'!$A$16,Q875='Adicional - Op 2'!$A$17,Q875='Adicional - Op 2'!$A$18,Q875='Adicional - Op 2'!$A$19,Q875='Adicional - Op 2'!$A$20,Q875='Adicional - Op 2'!$A$21,Q875='Adicional - Op 2'!$A$22,Q875='Adicional - Op 2'!$A$23,Q875='Adicional - Op 2'!$A$24,Q875='Adicional - Op 2'!$A$25,Q875='Adicional - Op 2'!$A$26,Q875='Adicional - Op 2'!$A$27,Q875='Adicional - Op 2'!$A$28,Q875='Adicional - Op 2'!$A$29,Q875='Adicional - Op 2'!$A$30),"B","")</f>
        <v/>
      </c>
      <c r="T875" s="282" t="str">
        <f>IF(OR(Q875='Adicional - Op 2'!$A$31,Q875='Adicional - Op 2'!$A$32,Q875='Adicional - Op 2'!$A$33,Q875='Adicional - Op 2'!$A$34),"C","")</f>
        <v/>
      </c>
      <c r="U875" s="282" t="str">
        <f>IF(OR(Q875='Adicional - Op 2'!$A$35,Q875='Adicional - Op 2'!$A$36,Q875='Adicional - Op 2'!$A$37),"D","")</f>
        <v/>
      </c>
      <c r="V875" s="282" t="str">
        <f>IF(OR(Q875='Adicional - Op 2'!$A$38,Q875='Adicional - Op 2'!$A$39,Q875='Adicional - Op 2'!$A$40,Q875='Adicional - Op 2'!$A$41,Q875='Adicional - Op 2'!$A$42,Q875='Adicional - Op 2'!$A$43),"E","")</f>
        <v/>
      </c>
      <c r="W875" s="282" t="str">
        <f>IF(OR(Q875='Adicional - Op 2'!$A$44,Q875='Adicional - Op 2'!$A$45),"F","")</f>
        <v>F</v>
      </c>
      <c r="X875" s="295" t="str">
        <f t="shared" si="275"/>
        <v>F</v>
      </c>
      <c r="Y875" s="296" t="str">
        <f>IF(P875=X875, "OK", MAL)</f>
        <v>OK</v>
      </c>
      <c r="Z875" s="73">
        <v>2464</v>
      </c>
      <c r="AA875" s="17">
        <v>2466</v>
      </c>
      <c r="AB875" s="17">
        <v>2531</v>
      </c>
      <c r="AC875" s="17">
        <v>2486</v>
      </c>
      <c r="AD875" s="17">
        <v>2229</v>
      </c>
      <c r="AE875" s="20">
        <v>2042</v>
      </c>
      <c r="AF875" s="70" t="str">
        <f t="shared" si="276"/>
        <v>7</v>
      </c>
      <c r="AG875" s="61" t="str">
        <f t="shared" si="277"/>
        <v>7</v>
      </c>
      <c r="AH875" s="61" t="str">
        <f t="shared" si="278"/>
        <v>7</v>
      </c>
      <c r="AI875" s="61" t="str">
        <f t="shared" si="279"/>
        <v>7</v>
      </c>
      <c r="AJ875" s="61" t="str">
        <f t="shared" si="280"/>
        <v>7</v>
      </c>
      <c r="AK875" s="62" t="str">
        <f t="shared" si="281"/>
        <v>7</v>
      </c>
      <c r="AL875" s="77">
        <f t="shared" si="282"/>
        <v>-9.0751929991166776E-3</v>
      </c>
      <c r="AM875" s="78">
        <f t="shared" si="283"/>
        <v>-0.24700505540937878</v>
      </c>
      <c r="AN875" s="78">
        <f t="shared" si="284"/>
        <v>0.17002590004530643</v>
      </c>
      <c r="AO875" s="78">
        <f t="shared" si="285"/>
        <v>1.0971949011431492</v>
      </c>
      <c r="AP875" s="79">
        <f t="shared" si="286"/>
        <v>0.88008350825172066</v>
      </c>
      <c r="AQ875" s="1" t="str">
        <f t="shared" si="287"/>
        <v>Pampeana7</v>
      </c>
      <c r="AR875" s="1" t="str">
        <f t="shared" si="288"/>
        <v>Buenos Aires7</v>
      </c>
      <c r="AS875" s="1" t="str">
        <f t="shared" si="289"/>
        <v>Pequeñas</v>
      </c>
      <c r="AT875" s="1" t="str">
        <f t="shared" si="290"/>
        <v>Pampeana</v>
      </c>
      <c r="AU875" s="1" t="str">
        <f t="shared" si="291"/>
        <v>Pequeñas</v>
      </c>
    </row>
    <row r="876" spans="1:47" x14ac:dyDescent="0.25">
      <c r="A876" s="60" t="s">
        <v>614</v>
      </c>
      <c r="B876" s="9" t="s">
        <v>91</v>
      </c>
      <c r="C876" s="9" t="s">
        <v>740</v>
      </c>
      <c r="D876" s="3" t="str">
        <f>VLOOKUP(C876,Regiones!B$4:C$27,2)</f>
        <v>Centro</v>
      </c>
      <c r="E876" s="10"/>
      <c r="F876" s="10"/>
      <c r="G876" s="10"/>
      <c r="H876" s="10" t="s">
        <v>20</v>
      </c>
      <c r="I876" s="10" t="s">
        <v>203</v>
      </c>
      <c r="J876" s="10" t="s">
        <v>4</v>
      </c>
      <c r="K876" s="11"/>
      <c r="L876" s="11" t="s">
        <v>6</v>
      </c>
      <c r="M876" s="289">
        <v>10</v>
      </c>
      <c r="N876" s="281" t="str">
        <f t="shared" si="272"/>
        <v>F10</v>
      </c>
      <c r="O876" s="282" t="str">
        <f>VLOOKUP(N876,'Adicional - Op 1'!$A$3:$B$79,2)</f>
        <v>F</v>
      </c>
      <c r="P876" s="293" t="str">
        <f t="shared" si="273"/>
        <v>F</v>
      </c>
      <c r="Q876" s="294" t="str">
        <f t="shared" si="274"/>
        <v>F10</v>
      </c>
      <c r="R876" s="282" t="str">
        <f>IF(OR(Q876='Adicional - Op 2'!$A$6,Q876='Adicional - Op 2'!$A$7, Q876='Adicional - Op 2'!$A$8,Q876='Adicional - Op 2'!$A$9,Q876='Adicional - Op 2'!$A$10,Q876='Adicional - Op 2'!$A$11,Q876='Adicional - Op 2'!$A$12,Q876='Adicional - Op 2'!$A$13,Q876='Adicional - Op 2'!$A$14), "A", "")</f>
        <v/>
      </c>
      <c r="S876" s="282" t="str">
        <f>IF(OR(Q876='Adicional - Op 2'!$A$15,Q876='Adicional - Op 2'!$A$16,Q876='Adicional - Op 2'!$A$17,Q876='Adicional - Op 2'!$A$18,Q876='Adicional - Op 2'!$A$19,Q876='Adicional - Op 2'!$A$20,Q876='Adicional - Op 2'!$A$21,Q876='Adicional - Op 2'!$A$22,Q876='Adicional - Op 2'!$A$23,Q876='Adicional - Op 2'!$A$24,Q876='Adicional - Op 2'!$A$25,Q876='Adicional - Op 2'!$A$26,Q876='Adicional - Op 2'!$A$27,Q876='Adicional - Op 2'!$A$28,Q876='Adicional - Op 2'!$A$29,Q876='Adicional - Op 2'!$A$30),"B","")</f>
        <v/>
      </c>
      <c r="T876" s="282" t="str">
        <f>IF(OR(Q876='Adicional - Op 2'!$A$31,Q876='Adicional - Op 2'!$A$32,Q876='Adicional - Op 2'!$A$33,Q876='Adicional - Op 2'!$A$34),"C","")</f>
        <v/>
      </c>
      <c r="U876" s="282" t="str">
        <f>IF(OR(Q876='Adicional - Op 2'!$A$35,Q876='Adicional - Op 2'!$A$36,Q876='Adicional - Op 2'!$A$37),"D","")</f>
        <v/>
      </c>
      <c r="V876" s="282" t="str">
        <f>IF(OR(Q876='Adicional - Op 2'!$A$38,Q876='Adicional - Op 2'!$A$39,Q876='Adicional - Op 2'!$A$40,Q876='Adicional - Op 2'!$A$41,Q876='Adicional - Op 2'!$A$42,Q876='Adicional - Op 2'!$A$43),"E","")</f>
        <v/>
      </c>
      <c r="W876" s="282" t="str">
        <f>IF(OR(Q876='Adicional - Op 2'!$A$44,Q876='Adicional - Op 2'!$A$45),"F","")</f>
        <v>F</v>
      </c>
      <c r="X876" s="295" t="str">
        <f t="shared" si="275"/>
        <v>F</v>
      </c>
      <c r="Y876" s="296" t="str">
        <f>IF(P876=X876, "OK", MAL)</f>
        <v>OK</v>
      </c>
      <c r="Z876" s="74">
        <v>2462</v>
      </c>
      <c r="AA876" s="12">
        <v>2269</v>
      </c>
      <c r="AB876" s="12">
        <v>1669</v>
      </c>
      <c r="AC876" s="12">
        <v>1230</v>
      </c>
      <c r="AD876" s="12">
        <v>1066</v>
      </c>
      <c r="AE876" s="13">
        <v>1248</v>
      </c>
      <c r="AF876" s="70" t="str">
        <f t="shared" si="276"/>
        <v>7</v>
      </c>
      <c r="AG876" s="61" t="str">
        <f t="shared" si="277"/>
        <v>7</v>
      </c>
      <c r="AH876" s="61" t="str">
        <f t="shared" si="278"/>
        <v>7</v>
      </c>
      <c r="AI876" s="61" t="str">
        <f t="shared" si="279"/>
        <v>7</v>
      </c>
      <c r="AJ876" s="61" t="str">
        <f t="shared" si="280"/>
        <v>7</v>
      </c>
      <c r="AK876" s="62" t="str">
        <f t="shared" si="281"/>
        <v>7</v>
      </c>
      <c r="AL876" s="77">
        <f t="shared" si="282"/>
        <v>0.91732303890047917</v>
      </c>
      <c r="AM876" s="78">
        <f t="shared" si="283"/>
        <v>2.9623703772260614</v>
      </c>
      <c r="AN876" s="78">
        <f t="shared" si="284"/>
        <v>2.9324237810266442</v>
      </c>
      <c r="AO876" s="78">
        <f t="shared" si="285"/>
        <v>1.4412963773229677</v>
      </c>
      <c r="AP876" s="79">
        <f t="shared" si="286"/>
        <v>-1.5639310200470737</v>
      </c>
      <c r="AQ876" s="1" t="str">
        <f t="shared" si="287"/>
        <v>Centro7</v>
      </c>
      <c r="AR876" s="1" t="str">
        <f t="shared" si="288"/>
        <v>San Luis7</v>
      </c>
      <c r="AS876" s="1" t="str">
        <f t="shared" si="289"/>
        <v>Pequeñas</v>
      </c>
      <c r="AT876" s="1" t="str">
        <f t="shared" si="290"/>
        <v>Resto Extra Pampeana</v>
      </c>
      <c r="AU876" s="1" t="str">
        <f t="shared" si="291"/>
        <v>Pequeñas</v>
      </c>
    </row>
    <row r="877" spans="1:47" x14ac:dyDescent="0.25">
      <c r="A877" s="60" t="s">
        <v>867</v>
      </c>
      <c r="B877" s="9" t="s">
        <v>777</v>
      </c>
      <c r="C877" s="9" t="s">
        <v>767</v>
      </c>
      <c r="D877" s="3" t="str">
        <f>VLOOKUP(C877,Regiones!B$4:C$27,2)</f>
        <v>Pampeana</v>
      </c>
      <c r="E877" s="10"/>
      <c r="F877" s="10"/>
      <c r="G877" s="10"/>
      <c r="H877" s="10" t="s">
        <v>4</v>
      </c>
      <c r="I877" s="10" t="s">
        <v>203</v>
      </c>
      <c r="J877" s="10" t="s">
        <v>6</v>
      </c>
      <c r="K877" s="11"/>
      <c r="L877" s="11" t="s">
        <v>6</v>
      </c>
      <c r="M877" s="289">
        <v>10</v>
      </c>
      <c r="N877" s="281" t="str">
        <f t="shared" si="272"/>
        <v>F10</v>
      </c>
      <c r="O877" s="282" t="str">
        <f>VLOOKUP(N877,'Adicional - Op 1'!$A$3:$B$79,2)</f>
        <v>F</v>
      </c>
      <c r="P877" s="293" t="str">
        <f t="shared" si="273"/>
        <v>F</v>
      </c>
      <c r="Q877" s="294" t="str">
        <f t="shared" si="274"/>
        <v>F10</v>
      </c>
      <c r="R877" s="282" t="str">
        <f>IF(OR(Q877='Adicional - Op 2'!$A$6,Q877='Adicional - Op 2'!$A$7, Q877='Adicional - Op 2'!$A$8,Q877='Adicional - Op 2'!$A$9,Q877='Adicional - Op 2'!$A$10,Q877='Adicional - Op 2'!$A$11,Q877='Adicional - Op 2'!$A$12,Q877='Adicional - Op 2'!$A$13,Q877='Adicional - Op 2'!$A$14), "A", "")</f>
        <v/>
      </c>
      <c r="S877" s="282" t="str">
        <f>IF(OR(Q877='Adicional - Op 2'!$A$15,Q877='Adicional - Op 2'!$A$16,Q877='Adicional - Op 2'!$A$17,Q877='Adicional - Op 2'!$A$18,Q877='Adicional - Op 2'!$A$19,Q877='Adicional - Op 2'!$A$20,Q877='Adicional - Op 2'!$A$21,Q877='Adicional - Op 2'!$A$22,Q877='Adicional - Op 2'!$A$23,Q877='Adicional - Op 2'!$A$24,Q877='Adicional - Op 2'!$A$25,Q877='Adicional - Op 2'!$A$26,Q877='Adicional - Op 2'!$A$27,Q877='Adicional - Op 2'!$A$28,Q877='Adicional - Op 2'!$A$29,Q877='Adicional - Op 2'!$A$30),"B","")</f>
        <v/>
      </c>
      <c r="T877" s="282" t="str">
        <f>IF(OR(Q877='Adicional - Op 2'!$A$31,Q877='Adicional - Op 2'!$A$32,Q877='Adicional - Op 2'!$A$33,Q877='Adicional - Op 2'!$A$34),"C","")</f>
        <v/>
      </c>
      <c r="U877" s="282" t="str">
        <f>IF(OR(Q877='Adicional - Op 2'!$A$35,Q877='Adicional - Op 2'!$A$36,Q877='Adicional - Op 2'!$A$37),"D","")</f>
        <v/>
      </c>
      <c r="V877" s="282" t="str">
        <f>IF(OR(Q877='Adicional - Op 2'!$A$38,Q877='Adicional - Op 2'!$A$39,Q877='Adicional - Op 2'!$A$40,Q877='Adicional - Op 2'!$A$41,Q877='Adicional - Op 2'!$A$42,Q877='Adicional - Op 2'!$A$43),"E","")</f>
        <v/>
      </c>
      <c r="W877" s="282" t="str">
        <f>IF(OR(Q877='Adicional - Op 2'!$A$44,Q877='Adicional - Op 2'!$A$45),"F","")</f>
        <v>F</v>
      </c>
      <c r="X877" s="295" t="str">
        <f t="shared" si="275"/>
        <v>F</v>
      </c>
      <c r="Y877" s="296" t="str">
        <f>IF(P877=X877, "OK", MAL)</f>
        <v>OK</v>
      </c>
      <c r="Z877" s="74">
        <v>2462</v>
      </c>
      <c r="AA877" s="12">
        <v>2521</v>
      </c>
      <c r="AB877" s="12">
        <v>2478</v>
      </c>
      <c r="AC877" s="12">
        <v>2354</v>
      </c>
      <c r="AD877" s="12">
        <v>2158</v>
      </c>
      <c r="AE877" s="13">
        <v>1784</v>
      </c>
      <c r="AF877" s="70" t="str">
        <f t="shared" si="276"/>
        <v>7</v>
      </c>
      <c r="AG877" s="61" t="str">
        <f t="shared" si="277"/>
        <v>7</v>
      </c>
      <c r="AH877" s="61" t="str">
        <f t="shared" si="278"/>
        <v>7</v>
      </c>
      <c r="AI877" s="61" t="str">
        <f t="shared" si="279"/>
        <v>7</v>
      </c>
      <c r="AJ877" s="61" t="str">
        <f t="shared" si="280"/>
        <v>7</v>
      </c>
      <c r="AK877" s="62" t="str">
        <f t="shared" si="281"/>
        <v>7</v>
      </c>
      <c r="AL877" s="77">
        <f t="shared" si="282"/>
        <v>-0.26454454582230802</v>
      </c>
      <c r="AM877" s="78">
        <f t="shared" si="283"/>
        <v>0.1636686295307104</v>
      </c>
      <c r="AN877" s="78">
        <f t="shared" si="284"/>
        <v>0.48731777651374386</v>
      </c>
      <c r="AO877" s="78">
        <f t="shared" si="285"/>
        <v>0.87313116652912615</v>
      </c>
      <c r="AP877" s="79">
        <f t="shared" si="286"/>
        <v>1.9214653588238655</v>
      </c>
      <c r="AQ877" s="1" t="str">
        <f t="shared" si="287"/>
        <v>Pampeana7</v>
      </c>
      <c r="AR877" s="1" t="str">
        <f t="shared" si="288"/>
        <v>Santa Fe7</v>
      </c>
      <c r="AS877" s="1" t="str">
        <f t="shared" si="289"/>
        <v>Pequeñas</v>
      </c>
      <c r="AT877" s="1" t="str">
        <f t="shared" si="290"/>
        <v>Pampeana</v>
      </c>
      <c r="AU877" s="1" t="str">
        <f t="shared" si="291"/>
        <v>Pequeñas</v>
      </c>
    </row>
    <row r="878" spans="1:47" x14ac:dyDescent="0.25">
      <c r="A878" s="2" t="s">
        <v>1205</v>
      </c>
      <c r="B878" s="3" t="s">
        <v>8</v>
      </c>
      <c r="C878" s="3" t="s">
        <v>1</v>
      </c>
      <c r="D878" s="3" t="str">
        <f>VLOOKUP(C878,Regiones!B$4:C$27,2)</f>
        <v>Noroeste</v>
      </c>
      <c r="E878" s="16"/>
      <c r="F878" s="16"/>
      <c r="G878" s="16"/>
      <c r="H878" s="16" t="s">
        <v>20</v>
      </c>
      <c r="I878" s="16"/>
      <c r="J878" s="16"/>
      <c r="K878" s="4"/>
      <c r="L878" s="4" t="s">
        <v>21</v>
      </c>
      <c r="M878" s="289">
        <v>10</v>
      </c>
      <c r="N878" s="281" t="str">
        <f t="shared" si="272"/>
        <v>C10</v>
      </c>
      <c r="O878" s="282" t="str">
        <f>VLOOKUP(N878,'Adicional - Op 1'!$A$3:$B$79,2)</f>
        <v>C</v>
      </c>
      <c r="P878" s="293" t="str">
        <f t="shared" si="273"/>
        <v>C</v>
      </c>
      <c r="Q878" s="294" t="str">
        <f t="shared" si="274"/>
        <v>C10</v>
      </c>
      <c r="R878" s="282" t="str">
        <f>IF(OR(Q878='Adicional - Op 2'!$A$6,Q878='Adicional - Op 2'!$A$7, Q878='Adicional - Op 2'!$A$8,Q878='Adicional - Op 2'!$A$9,Q878='Adicional - Op 2'!$A$10,Q878='Adicional - Op 2'!$A$11,Q878='Adicional - Op 2'!$A$12,Q878='Adicional - Op 2'!$A$13,Q878='Adicional - Op 2'!$A$14), "A", "")</f>
        <v/>
      </c>
      <c r="S878" s="282" t="str">
        <f>IF(OR(Q878='Adicional - Op 2'!$A$15,Q878='Adicional - Op 2'!$A$16,Q878='Adicional - Op 2'!$A$17,Q878='Adicional - Op 2'!$A$18,Q878='Adicional - Op 2'!$A$19,Q878='Adicional - Op 2'!$A$20,Q878='Adicional - Op 2'!$A$21,Q878='Adicional - Op 2'!$A$22,Q878='Adicional - Op 2'!$A$23,Q878='Adicional - Op 2'!$A$24,Q878='Adicional - Op 2'!$A$25,Q878='Adicional - Op 2'!$A$26,Q878='Adicional - Op 2'!$A$27,Q878='Adicional - Op 2'!$A$28,Q878='Adicional - Op 2'!$A$29,Q878='Adicional - Op 2'!$A$30),"B","")</f>
        <v/>
      </c>
      <c r="T878" s="282" t="str">
        <f>IF(OR(Q878='Adicional - Op 2'!$A$31,Q878='Adicional - Op 2'!$A$32,Q878='Adicional - Op 2'!$A$33,Q878='Adicional - Op 2'!$A$34),"C","")</f>
        <v>C</v>
      </c>
      <c r="U878" s="282" t="str">
        <f>IF(OR(Q878='Adicional - Op 2'!$A$35,Q878='Adicional - Op 2'!$A$36,Q878='Adicional - Op 2'!$A$37),"D","")</f>
        <v/>
      </c>
      <c r="V878" s="282" t="str">
        <f>IF(OR(Q878='Adicional - Op 2'!$A$38,Q878='Adicional - Op 2'!$A$39,Q878='Adicional - Op 2'!$A$40,Q878='Adicional - Op 2'!$A$41,Q878='Adicional - Op 2'!$A$42,Q878='Adicional - Op 2'!$A$43),"E","")</f>
        <v/>
      </c>
      <c r="W878" s="282" t="str">
        <f>IF(OR(Q878='Adicional - Op 2'!$A$44,Q878='Adicional - Op 2'!$A$45),"F","")</f>
        <v/>
      </c>
      <c r="X878" s="295" t="str">
        <f t="shared" si="275"/>
        <v>C</v>
      </c>
      <c r="Y878" s="296" t="str">
        <f>IF(P878=X878, "OK", MAL)</f>
        <v>OK</v>
      </c>
      <c r="Z878" s="73">
        <v>2456</v>
      </c>
      <c r="AA878" s="17">
        <v>2134</v>
      </c>
      <c r="AB878" s="17">
        <v>1844</v>
      </c>
      <c r="AC878" s="17">
        <v>1568</v>
      </c>
      <c r="AD878" s="17">
        <v>1792</v>
      </c>
      <c r="AE878" s="20">
        <v>2000</v>
      </c>
      <c r="AF878" s="70" t="str">
        <f t="shared" si="276"/>
        <v>7</v>
      </c>
      <c r="AG878" s="61" t="str">
        <f t="shared" si="277"/>
        <v>7</v>
      </c>
      <c r="AH878" s="61" t="str">
        <f t="shared" si="278"/>
        <v>7</v>
      </c>
      <c r="AI878" s="61" t="str">
        <f t="shared" si="279"/>
        <v>7</v>
      </c>
      <c r="AJ878" s="61" t="str">
        <f t="shared" si="280"/>
        <v>7</v>
      </c>
      <c r="AK878" s="62" t="str">
        <f t="shared" si="281"/>
        <v>7</v>
      </c>
      <c r="AL878" s="77">
        <f t="shared" si="282"/>
        <v>1.5844102097560635</v>
      </c>
      <c r="AM878" s="78">
        <f t="shared" si="283"/>
        <v>1.3980960243633611</v>
      </c>
      <c r="AN878" s="78">
        <f t="shared" si="284"/>
        <v>1.5472282390566425</v>
      </c>
      <c r="AO878" s="78">
        <f t="shared" si="285"/>
        <v>-1.3264381602036219</v>
      </c>
      <c r="AP878" s="79">
        <f t="shared" si="286"/>
        <v>-1.0921410187267673</v>
      </c>
      <c r="AQ878" s="1" t="str">
        <f t="shared" si="287"/>
        <v>Noroeste7</v>
      </c>
      <c r="AR878" s="1" t="str">
        <f t="shared" si="288"/>
        <v>Catamarca7</v>
      </c>
      <c r="AS878" s="1" t="str">
        <f t="shared" si="289"/>
        <v>Pequeñas</v>
      </c>
      <c r="AT878" s="1" t="str">
        <f t="shared" si="290"/>
        <v>Resto Extra Pampeana</v>
      </c>
      <c r="AU878" s="1" t="str">
        <f t="shared" si="291"/>
        <v>Pequeñas</v>
      </c>
    </row>
    <row r="879" spans="1:47" x14ac:dyDescent="0.25">
      <c r="A879" s="5" t="s">
        <v>426</v>
      </c>
      <c r="B879" s="6" t="s">
        <v>403</v>
      </c>
      <c r="C879" s="6" t="s">
        <v>396</v>
      </c>
      <c r="D879" s="3" t="str">
        <f>VLOOKUP(C879,Regiones!B$4:C$27,2)</f>
        <v>Noreste</v>
      </c>
      <c r="E879" s="16"/>
      <c r="F879" s="16"/>
      <c r="G879" s="16"/>
      <c r="H879" s="16" t="s">
        <v>20</v>
      </c>
      <c r="I879" s="16" t="s">
        <v>203</v>
      </c>
      <c r="J879" s="16" t="s">
        <v>4</v>
      </c>
      <c r="K879" s="4"/>
      <c r="L879" s="4" t="s">
        <v>6</v>
      </c>
      <c r="M879" s="289">
        <v>10</v>
      </c>
      <c r="N879" s="281" t="str">
        <f t="shared" si="272"/>
        <v>F10</v>
      </c>
      <c r="O879" s="282" t="str">
        <f>VLOOKUP(N879,'Adicional - Op 1'!$A$3:$B$79,2)</f>
        <v>F</v>
      </c>
      <c r="P879" s="293" t="str">
        <f t="shared" si="273"/>
        <v>F</v>
      </c>
      <c r="Q879" s="294" t="str">
        <f t="shared" si="274"/>
        <v>F10</v>
      </c>
      <c r="R879" s="282" t="str">
        <f>IF(OR(Q879='Adicional - Op 2'!$A$6,Q879='Adicional - Op 2'!$A$7, Q879='Adicional - Op 2'!$A$8,Q879='Adicional - Op 2'!$A$9,Q879='Adicional - Op 2'!$A$10,Q879='Adicional - Op 2'!$A$11,Q879='Adicional - Op 2'!$A$12,Q879='Adicional - Op 2'!$A$13,Q879='Adicional - Op 2'!$A$14), "A", "")</f>
        <v/>
      </c>
      <c r="S879" s="282" t="str">
        <f>IF(OR(Q879='Adicional - Op 2'!$A$15,Q879='Adicional - Op 2'!$A$16,Q879='Adicional - Op 2'!$A$17,Q879='Adicional - Op 2'!$A$18,Q879='Adicional - Op 2'!$A$19,Q879='Adicional - Op 2'!$A$20,Q879='Adicional - Op 2'!$A$21,Q879='Adicional - Op 2'!$A$22,Q879='Adicional - Op 2'!$A$23,Q879='Adicional - Op 2'!$A$24,Q879='Adicional - Op 2'!$A$25,Q879='Adicional - Op 2'!$A$26,Q879='Adicional - Op 2'!$A$27,Q879='Adicional - Op 2'!$A$28,Q879='Adicional - Op 2'!$A$29,Q879='Adicional - Op 2'!$A$30),"B","")</f>
        <v/>
      </c>
      <c r="T879" s="282" t="str">
        <f>IF(OR(Q879='Adicional - Op 2'!$A$31,Q879='Adicional - Op 2'!$A$32,Q879='Adicional - Op 2'!$A$33,Q879='Adicional - Op 2'!$A$34),"C","")</f>
        <v/>
      </c>
      <c r="U879" s="282" t="str">
        <f>IF(OR(Q879='Adicional - Op 2'!$A$35,Q879='Adicional - Op 2'!$A$36,Q879='Adicional - Op 2'!$A$37),"D","")</f>
        <v/>
      </c>
      <c r="V879" s="282" t="str">
        <f>IF(OR(Q879='Adicional - Op 2'!$A$38,Q879='Adicional - Op 2'!$A$39,Q879='Adicional - Op 2'!$A$40,Q879='Adicional - Op 2'!$A$41,Q879='Adicional - Op 2'!$A$42,Q879='Adicional - Op 2'!$A$43),"E","")</f>
        <v/>
      </c>
      <c r="W879" s="282" t="str">
        <f>IF(OR(Q879='Adicional - Op 2'!$A$44,Q879='Adicional - Op 2'!$A$45),"F","")</f>
        <v>F</v>
      </c>
      <c r="X879" s="295" t="str">
        <f t="shared" si="275"/>
        <v>F</v>
      </c>
      <c r="Y879" s="296" t="str">
        <f>IF(P879=X879, "OK", MAL)</f>
        <v>OK</v>
      </c>
      <c r="Z879" s="73">
        <v>2454</v>
      </c>
      <c r="AA879" s="17">
        <v>2224</v>
      </c>
      <c r="AB879" s="17">
        <v>1664</v>
      </c>
      <c r="AC879" s="17">
        <v>1368</v>
      </c>
      <c r="AD879" s="17">
        <v>1242</v>
      </c>
      <c r="AE879" s="20">
        <v>1858</v>
      </c>
      <c r="AF879" s="70" t="str">
        <f t="shared" si="276"/>
        <v>7</v>
      </c>
      <c r="AG879" s="61" t="str">
        <f t="shared" si="277"/>
        <v>7</v>
      </c>
      <c r="AH879" s="61" t="str">
        <f t="shared" si="278"/>
        <v>7</v>
      </c>
      <c r="AI879" s="61" t="str">
        <f t="shared" si="279"/>
        <v>7</v>
      </c>
      <c r="AJ879" s="61" t="str">
        <f t="shared" si="280"/>
        <v>7</v>
      </c>
      <c r="AK879" s="62" t="str">
        <f t="shared" si="281"/>
        <v>7</v>
      </c>
      <c r="AL879" s="77">
        <f t="shared" si="282"/>
        <v>1.1068861847286526</v>
      </c>
      <c r="AM879" s="78">
        <f t="shared" si="283"/>
        <v>2.7958126153815481</v>
      </c>
      <c r="AN879" s="78">
        <f t="shared" si="284"/>
        <v>1.8721819946101244</v>
      </c>
      <c r="AO879" s="78">
        <f t="shared" si="285"/>
        <v>0.97095180230753408</v>
      </c>
      <c r="AP879" s="79">
        <f t="shared" si="286"/>
        <v>-3.9477398126464878</v>
      </c>
      <c r="AQ879" s="1" t="str">
        <f t="shared" si="287"/>
        <v>Noreste7</v>
      </c>
      <c r="AR879" s="1" t="str">
        <f t="shared" si="288"/>
        <v>Corrientes7</v>
      </c>
      <c r="AS879" s="1" t="str">
        <f t="shared" si="289"/>
        <v>Pequeñas</v>
      </c>
      <c r="AT879" s="1" t="str">
        <f t="shared" si="290"/>
        <v>Resto Extra Pampeana</v>
      </c>
      <c r="AU879" s="1" t="str">
        <f t="shared" si="291"/>
        <v>Pequeñas</v>
      </c>
    </row>
    <row r="880" spans="1:47" x14ac:dyDescent="0.25">
      <c r="A880" s="60" t="s">
        <v>652</v>
      </c>
      <c r="B880" s="9" t="s">
        <v>652</v>
      </c>
      <c r="C880" s="9" t="s">
        <v>639</v>
      </c>
      <c r="D880" s="3" t="str">
        <f>VLOOKUP(C880,Regiones!B$4:C$27,2)</f>
        <v>Comahue</v>
      </c>
      <c r="E880" s="10"/>
      <c r="F880" s="10"/>
      <c r="G880" s="10" t="s">
        <v>20</v>
      </c>
      <c r="H880" s="10"/>
      <c r="I880" s="10"/>
      <c r="J880" s="10"/>
      <c r="K880" s="11"/>
      <c r="L880" s="54" t="s">
        <v>943</v>
      </c>
      <c r="M880" s="289">
        <v>2</v>
      </c>
      <c r="N880" s="281" t="str">
        <f t="shared" si="272"/>
        <v>N2</v>
      </c>
      <c r="O880" s="282" t="str">
        <f>VLOOKUP(N880,'Adicional - Op 1'!$A$3:$B$79,2)</f>
        <v>F</v>
      </c>
      <c r="P880" s="293" t="str">
        <f t="shared" si="273"/>
        <v>F</v>
      </c>
      <c r="Q880" s="294" t="str">
        <f t="shared" si="274"/>
        <v>N2</v>
      </c>
      <c r="R880" s="282" t="str">
        <f>IF(OR(Q880='Adicional - Op 2'!$A$6,Q880='Adicional - Op 2'!$A$7, Q880='Adicional - Op 2'!$A$8,Q880='Adicional - Op 2'!$A$9,Q880='Adicional - Op 2'!$A$10,Q880='Adicional - Op 2'!$A$11,Q880='Adicional - Op 2'!$A$12,Q880='Adicional - Op 2'!$A$13,Q880='Adicional - Op 2'!$A$14), "A", "")</f>
        <v/>
      </c>
      <c r="S880" s="282" t="str">
        <f>IF(OR(Q880='Adicional - Op 2'!$A$15,Q880='Adicional - Op 2'!$A$16,Q880='Adicional - Op 2'!$A$17,Q880='Adicional - Op 2'!$A$18,Q880='Adicional - Op 2'!$A$19,Q880='Adicional - Op 2'!$A$20,Q880='Adicional - Op 2'!$A$21,Q880='Adicional - Op 2'!$A$22,Q880='Adicional - Op 2'!$A$23,Q880='Adicional - Op 2'!$A$24,Q880='Adicional - Op 2'!$A$25,Q880='Adicional - Op 2'!$A$26,Q880='Adicional - Op 2'!$A$27,Q880='Adicional - Op 2'!$A$28,Q880='Adicional - Op 2'!$A$29,Q880='Adicional - Op 2'!$A$30),"B","")</f>
        <v/>
      </c>
      <c r="T880" s="282" t="str">
        <f>IF(OR(Q880='Adicional - Op 2'!$A$31,Q880='Adicional - Op 2'!$A$32,Q880='Adicional - Op 2'!$A$33,Q880='Adicional - Op 2'!$A$34),"C","")</f>
        <v/>
      </c>
      <c r="U880" s="282" t="str">
        <f>IF(OR(Q880='Adicional - Op 2'!$A$35,Q880='Adicional - Op 2'!$A$36,Q880='Adicional - Op 2'!$A$37),"D","")</f>
        <v/>
      </c>
      <c r="V880" s="282" t="str">
        <f>IF(OR(Q880='Adicional - Op 2'!$A$38,Q880='Adicional - Op 2'!$A$39,Q880='Adicional - Op 2'!$A$40,Q880='Adicional - Op 2'!$A$41,Q880='Adicional - Op 2'!$A$42,Q880='Adicional - Op 2'!$A$43),"E","")</f>
        <v/>
      </c>
      <c r="W880" s="282" t="str">
        <f>IF(OR(Q880='Adicional - Op 2'!$A$44,Q880='Adicional - Op 2'!$A$45),"F","")</f>
        <v>F</v>
      </c>
      <c r="X880" s="295" t="str">
        <f t="shared" si="275"/>
        <v>F</v>
      </c>
      <c r="Y880" s="296" t="str">
        <f>IF(P880=X880, "OK", MAL)</f>
        <v>OK</v>
      </c>
      <c r="Z880" s="74">
        <v>2449</v>
      </c>
      <c r="AA880" s="12">
        <v>1543</v>
      </c>
      <c r="AB880" s="12">
        <v>893</v>
      </c>
      <c r="AC880" s="12">
        <v>368</v>
      </c>
      <c r="AD880" s="9">
        <v>32</v>
      </c>
      <c r="AE880" s="13">
        <v>46</v>
      </c>
      <c r="AF880" s="70" t="str">
        <f t="shared" si="276"/>
        <v>7</v>
      </c>
      <c r="AG880" s="61" t="str">
        <f t="shared" si="277"/>
        <v>7</v>
      </c>
      <c r="AH880" s="61" t="str">
        <f t="shared" si="278"/>
        <v>7</v>
      </c>
      <c r="AI880" s="61" t="str">
        <f t="shared" si="279"/>
        <v>7</v>
      </c>
      <c r="AJ880" s="61" t="str">
        <f t="shared" si="280"/>
        <v>7</v>
      </c>
      <c r="AK880" s="62" t="str">
        <f t="shared" si="281"/>
        <v>7</v>
      </c>
      <c r="AL880" s="77">
        <f t="shared" si="282"/>
        <v>5.3030707083382245</v>
      </c>
      <c r="AM880" s="78">
        <f t="shared" si="283"/>
        <v>5.3361451093800749</v>
      </c>
      <c r="AN880" s="78">
        <f t="shared" si="284"/>
        <v>8.7573653006352217</v>
      </c>
      <c r="AO880" s="78">
        <f t="shared" si="285"/>
        <v>27.664392817317314</v>
      </c>
      <c r="AP880" s="79">
        <f t="shared" si="286"/>
        <v>-3.5639941428769051</v>
      </c>
      <c r="AQ880" s="1" t="str">
        <f t="shared" si="287"/>
        <v>Comahue7</v>
      </c>
      <c r="AR880" s="1" t="str">
        <f t="shared" si="288"/>
        <v>Neuquén7</v>
      </c>
      <c r="AS880" s="1" t="str">
        <f t="shared" si="289"/>
        <v>Pequeñas</v>
      </c>
      <c r="AT880" s="1" t="str">
        <f t="shared" si="290"/>
        <v>Comahue</v>
      </c>
      <c r="AU880" s="1" t="str">
        <f t="shared" si="291"/>
        <v>Pequeñas</v>
      </c>
    </row>
    <row r="881" spans="1:47" x14ac:dyDescent="0.25">
      <c r="A881" s="60" t="s">
        <v>660</v>
      </c>
      <c r="B881" s="9" t="s">
        <v>645</v>
      </c>
      <c r="C881" s="9" t="s">
        <v>639</v>
      </c>
      <c r="D881" s="3" t="str">
        <f>VLOOKUP(C881,Regiones!B$4:C$27,2)</f>
        <v>Comahue</v>
      </c>
      <c r="E881" s="44"/>
      <c r="F881" s="44"/>
      <c r="G881" s="44" t="s">
        <v>20</v>
      </c>
      <c r="H881" s="44"/>
      <c r="I881" s="44"/>
      <c r="J881" s="44"/>
      <c r="K881" s="54"/>
      <c r="L881" s="54" t="s">
        <v>943</v>
      </c>
      <c r="M881" s="290">
        <v>2</v>
      </c>
      <c r="N881" s="281" t="str">
        <f t="shared" si="272"/>
        <v>N2</v>
      </c>
      <c r="O881" s="282" t="str">
        <f>VLOOKUP(N881,'Adicional - Op 1'!$A$3:$B$79,2)</f>
        <v>F</v>
      </c>
      <c r="P881" s="293" t="str">
        <f t="shared" si="273"/>
        <v>F</v>
      </c>
      <c r="Q881" s="294" t="str">
        <f t="shared" si="274"/>
        <v>N2</v>
      </c>
      <c r="R881" s="282" t="str">
        <f>IF(OR(Q881='Adicional - Op 2'!$A$6,Q881='Adicional - Op 2'!$A$7, Q881='Adicional - Op 2'!$A$8,Q881='Adicional - Op 2'!$A$9,Q881='Adicional - Op 2'!$A$10,Q881='Adicional - Op 2'!$A$11,Q881='Adicional - Op 2'!$A$12,Q881='Adicional - Op 2'!$A$13,Q881='Adicional - Op 2'!$A$14), "A", "")</f>
        <v/>
      </c>
      <c r="S881" s="282" t="str">
        <f>IF(OR(Q881='Adicional - Op 2'!$A$15,Q881='Adicional - Op 2'!$A$16,Q881='Adicional - Op 2'!$A$17,Q881='Adicional - Op 2'!$A$18,Q881='Adicional - Op 2'!$A$19,Q881='Adicional - Op 2'!$A$20,Q881='Adicional - Op 2'!$A$21,Q881='Adicional - Op 2'!$A$22,Q881='Adicional - Op 2'!$A$23,Q881='Adicional - Op 2'!$A$24,Q881='Adicional - Op 2'!$A$25,Q881='Adicional - Op 2'!$A$26,Q881='Adicional - Op 2'!$A$27,Q881='Adicional - Op 2'!$A$28,Q881='Adicional - Op 2'!$A$29,Q881='Adicional - Op 2'!$A$30),"B","")</f>
        <v/>
      </c>
      <c r="T881" s="282" t="str">
        <f>IF(OR(Q881='Adicional - Op 2'!$A$31,Q881='Adicional - Op 2'!$A$32,Q881='Adicional - Op 2'!$A$33,Q881='Adicional - Op 2'!$A$34),"C","")</f>
        <v/>
      </c>
      <c r="U881" s="282" t="str">
        <f>IF(OR(Q881='Adicional - Op 2'!$A$35,Q881='Adicional - Op 2'!$A$36,Q881='Adicional - Op 2'!$A$37),"D","")</f>
        <v/>
      </c>
      <c r="V881" s="282" t="str">
        <f>IF(OR(Q881='Adicional - Op 2'!$A$38,Q881='Adicional - Op 2'!$A$39,Q881='Adicional - Op 2'!$A$40,Q881='Adicional - Op 2'!$A$41,Q881='Adicional - Op 2'!$A$42,Q881='Adicional - Op 2'!$A$43),"E","")</f>
        <v/>
      </c>
      <c r="W881" s="282" t="str">
        <f>IF(OR(Q881='Adicional - Op 2'!$A$44,Q881='Adicional - Op 2'!$A$45),"F","")</f>
        <v>F</v>
      </c>
      <c r="X881" s="295" t="str">
        <f t="shared" si="275"/>
        <v>F</v>
      </c>
      <c r="Y881" s="296" t="str">
        <f>IF(P881=X881, "OK", MAL)</f>
        <v>OK</v>
      </c>
      <c r="Z881" s="74">
        <v>2443</v>
      </c>
      <c r="AA881" s="12">
        <v>1621</v>
      </c>
      <c r="AB881" s="12">
        <v>735</v>
      </c>
      <c r="AC881" s="12">
        <v>395</v>
      </c>
      <c r="AD881" s="9">
        <v>364</v>
      </c>
      <c r="AE881" s="13">
        <v>527</v>
      </c>
      <c r="AF881" s="70" t="str">
        <f t="shared" si="276"/>
        <v>7</v>
      </c>
      <c r="AG881" s="61" t="str">
        <f t="shared" si="277"/>
        <v>7</v>
      </c>
      <c r="AH881" s="61" t="str">
        <f t="shared" si="278"/>
        <v>7</v>
      </c>
      <c r="AI881" s="61" t="str">
        <f t="shared" si="279"/>
        <v>7</v>
      </c>
      <c r="AJ881" s="61" t="str">
        <f t="shared" si="280"/>
        <v>7</v>
      </c>
      <c r="AK881" s="62" t="str">
        <f t="shared" si="281"/>
        <v>7</v>
      </c>
      <c r="AL881" s="77">
        <f t="shared" si="282"/>
        <v>4.6950684233780295</v>
      </c>
      <c r="AM881" s="78">
        <f t="shared" si="283"/>
        <v>7.8081715083143157</v>
      </c>
      <c r="AN881" s="78">
        <f t="shared" si="284"/>
        <v>6.0568804868178727</v>
      </c>
      <c r="AO881" s="78">
        <f t="shared" si="285"/>
        <v>0.82066814240762065</v>
      </c>
      <c r="AP881" s="79">
        <f t="shared" si="286"/>
        <v>-3.6328363163660637</v>
      </c>
      <c r="AQ881" s="1" t="str">
        <f t="shared" si="287"/>
        <v>Comahue7</v>
      </c>
      <c r="AR881" s="1" t="str">
        <f t="shared" si="288"/>
        <v>Neuquén7</v>
      </c>
      <c r="AS881" s="1" t="str">
        <f t="shared" si="289"/>
        <v>Pequeñas</v>
      </c>
      <c r="AT881" s="1" t="str">
        <f t="shared" si="290"/>
        <v>Comahue</v>
      </c>
      <c r="AU881" s="1" t="str">
        <f t="shared" si="291"/>
        <v>Pequeñas</v>
      </c>
    </row>
    <row r="882" spans="1:47" x14ac:dyDescent="0.25">
      <c r="A882" s="21" t="s">
        <v>379</v>
      </c>
      <c r="B882" s="18" t="s">
        <v>289</v>
      </c>
      <c r="C882" s="18" t="s">
        <v>276</v>
      </c>
      <c r="D882" s="3" t="str">
        <f>VLOOKUP(C882,Regiones!B$4:C$27,2)</f>
        <v>Centro</v>
      </c>
      <c r="E882" s="19"/>
      <c r="F882" s="19"/>
      <c r="G882" s="19"/>
      <c r="H882" s="19" t="s">
        <v>4</v>
      </c>
      <c r="I882" s="19" t="s">
        <v>203</v>
      </c>
      <c r="J882" s="19" t="s">
        <v>6</v>
      </c>
      <c r="K882" s="52"/>
      <c r="L882" s="52" t="s">
        <v>6</v>
      </c>
      <c r="M882" s="289">
        <v>10</v>
      </c>
      <c r="N882" s="281" t="str">
        <f t="shared" si="272"/>
        <v>F10</v>
      </c>
      <c r="O882" s="282" t="str">
        <f>VLOOKUP(N882,'Adicional - Op 1'!$A$3:$B$79,2)</f>
        <v>F</v>
      </c>
      <c r="P882" s="293" t="str">
        <f t="shared" si="273"/>
        <v>F</v>
      </c>
      <c r="Q882" s="294" t="str">
        <f t="shared" si="274"/>
        <v>F10</v>
      </c>
      <c r="R882" s="282" t="str">
        <f>IF(OR(Q882='Adicional - Op 2'!$A$6,Q882='Adicional - Op 2'!$A$7, Q882='Adicional - Op 2'!$A$8,Q882='Adicional - Op 2'!$A$9,Q882='Adicional - Op 2'!$A$10,Q882='Adicional - Op 2'!$A$11,Q882='Adicional - Op 2'!$A$12,Q882='Adicional - Op 2'!$A$13,Q882='Adicional - Op 2'!$A$14), "A", "")</f>
        <v/>
      </c>
      <c r="S882" s="282" t="str">
        <f>IF(OR(Q882='Adicional - Op 2'!$A$15,Q882='Adicional - Op 2'!$A$16,Q882='Adicional - Op 2'!$A$17,Q882='Adicional - Op 2'!$A$18,Q882='Adicional - Op 2'!$A$19,Q882='Adicional - Op 2'!$A$20,Q882='Adicional - Op 2'!$A$21,Q882='Adicional - Op 2'!$A$22,Q882='Adicional - Op 2'!$A$23,Q882='Adicional - Op 2'!$A$24,Q882='Adicional - Op 2'!$A$25,Q882='Adicional - Op 2'!$A$26,Q882='Adicional - Op 2'!$A$27,Q882='Adicional - Op 2'!$A$28,Q882='Adicional - Op 2'!$A$29,Q882='Adicional - Op 2'!$A$30),"B","")</f>
        <v/>
      </c>
      <c r="T882" s="282" t="str">
        <f>IF(OR(Q882='Adicional - Op 2'!$A$31,Q882='Adicional - Op 2'!$A$32,Q882='Adicional - Op 2'!$A$33,Q882='Adicional - Op 2'!$A$34),"C","")</f>
        <v/>
      </c>
      <c r="U882" s="282" t="str">
        <f>IF(OR(Q882='Adicional - Op 2'!$A$35,Q882='Adicional - Op 2'!$A$36,Q882='Adicional - Op 2'!$A$37),"D","")</f>
        <v/>
      </c>
      <c r="V882" s="282" t="str">
        <f>IF(OR(Q882='Adicional - Op 2'!$A$38,Q882='Adicional - Op 2'!$A$39,Q882='Adicional - Op 2'!$A$40,Q882='Adicional - Op 2'!$A$41,Q882='Adicional - Op 2'!$A$42,Q882='Adicional - Op 2'!$A$43),"E","")</f>
        <v/>
      </c>
      <c r="W882" s="282" t="str">
        <f>IF(OR(Q882='Adicional - Op 2'!$A$44,Q882='Adicional - Op 2'!$A$45),"F","")</f>
        <v>F</v>
      </c>
      <c r="X882" s="295" t="str">
        <f t="shared" si="275"/>
        <v>F</v>
      </c>
      <c r="Y882" s="296" t="str">
        <f>IF(P882=X882, "OK", MAL)</f>
        <v>OK</v>
      </c>
      <c r="Z882" s="73">
        <v>2441</v>
      </c>
      <c r="AA882" s="17">
        <v>2291</v>
      </c>
      <c r="AB882" s="17">
        <v>2019</v>
      </c>
      <c r="AC882" s="17">
        <v>2002</v>
      </c>
      <c r="AD882" s="17">
        <v>1904</v>
      </c>
      <c r="AE882" s="20">
        <v>2294</v>
      </c>
      <c r="AF882" s="70" t="str">
        <f t="shared" si="276"/>
        <v>7</v>
      </c>
      <c r="AG882" s="61" t="str">
        <f t="shared" si="277"/>
        <v>7</v>
      </c>
      <c r="AH882" s="61" t="str">
        <f t="shared" si="278"/>
        <v>7</v>
      </c>
      <c r="AI882" s="61" t="str">
        <f t="shared" si="279"/>
        <v>7</v>
      </c>
      <c r="AJ882" s="61" t="str">
        <f t="shared" si="280"/>
        <v>7</v>
      </c>
      <c r="AK882" s="62" t="str">
        <f t="shared" si="281"/>
        <v>7</v>
      </c>
      <c r="AL882" s="77">
        <f t="shared" si="282"/>
        <v>0.71191125187234827</v>
      </c>
      <c r="AM882" s="78">
        <f t="shared" si="283"/>
        <v>1.2086341004424934</v>
      </c>
      <c r="AN882" s="78">
        <f t="shared" si="284"/>
        <v>8.0104589687272867E-2</v>
      </c>
      <c r="AO882" s="78">
        <f t="shared" si="285"/>
        <v>0.50315906025434132</v>
      </c>
      <c r="AP882" s="79">
        <f t="shared" si="286"/>
        <v>-1.8461468466875659</v>
      </c>
      <c r="AQ882" s="1" t="str">
        <f t="shared" si="287"/>
        <v>Centro7</v>
      </c>
      <c r="AR882" s="1" t="str">
        <f t="shared" si="288"/>
        <v>Córdoba7</v>
      </c>
      <c r="AS882" s="1" t="str">
        <f t="shared" si="289"/>
        <v>Pequeñas</v>
      </c>
      <c r="AT882" s="1" t="str">
        <f t="shared" si="290"/>
        <v>Resto Extra Pampeana</v>
      </c>
      <c r="AU882" s="1" t="str">
        <f t="shared" si="291"/>
        <v>Pequeñas</v>
      </c>
    </row>
    <row r="883" spans="1:47" x14ac:dyDescent="0.25">
      <c r="A883" s="45" t="s">
        <v>924</v>
      </c>
      <c r="B883" s="46" t="s">
        <v>901</v>
      </c>
      <c r="C883" s="46" t="s">
        <v>882</v>
      </c>
      <c r="D883" s="3" t="str">
        <f>VLOOKUP(C883,Regiones!B$4:C$27,2)</f>
        <v>Pampeana</v>
      </c>
      <c r="E883" s="50"/>
      <c r="F883" s="50"/>
      <c r="G883" s="50" t="s">
        <v>20</v>
      </c>
      <c r="H883" s="50"/>
      <c r="I883" s="50"/>
      <c r="J883" s="50"/>
      <c r="K883" s="53"/>
      <c r="L883" s="54" t="s">
        <v>943</v>
      </c>
      <c r="M883" s="292">
        <v>2</v>
      </c>
      <c r="N883" s="281" t="str">
        <f t="shared" si="272"/>
        <v>N2</v>
      </c>
      <c r="O883" s="282" t="str">
        <f>VLOOKUP(N883,'Adicional - Op 1'!$A$3:$B$79,2)</f>
        <v>F</v>
      </c>
      <c r="P883" s="293" t="str">
        <f t="shared" si="273"/>
        <v>F</v>
      </c>
      <c r="Q883" s="294" t="str">
        <f t="shared" si="274"/>
        <v>N2</v>
      </c>
      <c r="R883" s="282" t="str">
        <f>IF(OR(Q883='Adicional - Op 2'!$A$6,Q883='Adicional - Op 2'!$A$7, Q883='Adicional - Op 2'!$A$8,Q883='Adicional - Op 2'!$A$9,Q883='Adicional - Op 2'!$A$10,Q883='Adicional - Op 2'!$A$11,Q883='Adicional - Op 2'!$A$12,Q883='Adicional - Op 2'!$A$13,Q883='Adicional - Op 2'!$A$14), "A", "")</f>
        <v/>
      </c>
      <c r="S883" s="282" t="str">
        <f>IF(OR(Q883='Adicional - Op 2'!$A$15,Q883='Adicional - Op 2'!$A$16,Q883='Adicional - Op 2'!$A$17,Q883='Adicional - Op 2'!$A$18,Q883='Adicional - Op 2'!$A$19,Q883='Adicional - Op 2'!$A$20,Q883='Adicional - Op 2'!$A$21,Q883='Adicional - Op 2'!$A$22,Q883='Adicional - Op 2'!$A$23,Q883='Adicional - Op 2'!$A$24,Q883='Adicional - Op 2'!$A$25,Q883='Adicional - Op 2'!$A$26,Q883='Adicional - Op 2'!$A$27,Q883='Adicional - Op 2'!$A$28,Q883='Adicional - Op 2'!$A$29,Q883='Adicional - Op 2'!$A$30),"B","")</f>
        <v/>
      </c>
      <c r="T883" s="282" t="str">
        <f>IF(OR(Q883='Adicional - Op 2'!$A$31,Q883='Adicional - Op 2'!$A$32,Q883='Adicional - Op 2'!$A$33,Q883='Adicional - Op 2'!$A$34),"C","")</f>
        <v/>
      </c>
      <c r="U883" s="282" t="str">
        <f>IF(OR(Q883='Adicional - Op 2'!$A$35,Q883='Adicional - Op 2'!$A$36,Q883='Adicional - Op 2'!$A$37),"D","")</f>
        <v/>
      </c>
      <c r="V883" s="282" t="str">
        <f>IF(OR(Q883='Adicional - Op 2'!$A$38,Q883='Adicional - Op 2'!$A$39,Q883='Adicional - Op 2'!$A$40,Q883='Adicional - Op 2'!$A$41,Q883='Adicional - Op 2'!$A$42,Q883='Adicional - Op 2'!$A$43),"E","")</f>
        <v/>
      </c>
      <c r="W883" s="282" t="str">
        <f>IF(OR(Q883='Adicional - Op 2'!$A$44,Q883='Adicional - Op 2'!$A$45),"F","")</f>
        <v>F</v>
      </c>
      <c r="X883" s="295" t="str">
        <f t="shared" si="275"/>
        <v>F</v>
      </c>
      <c r="Y883" s="296" t="str">
        <f>IF(P883=X883, "OK", MAL)</f>
        <v>OK</v>
      </c>
      <c r="Z883" s="74">
        <v>2437</v>
      </c>
      <c r="AA883" s="64">
        <v>1799</v>
      </c>
      <c r="AB883" s="6">
        <v>1549</v>
      </c>
      <c r="AC883" s="6">
        <v>944</v>
      </c>
      <c r="AD883" s="6">
        <v>1007</v>
      </c>
      <c r="AE883" s="22">
        <v>1219</v>
      </c>
      <c r="AF883" s="70" t="str">
        <f t="shared" si="276"/>
        <v>7</v>
      </c>
      <c r="AG883" s="61" t="str">
        <f t="shared" si="277"/>
        <v>7</v>
      </c>
      <c r="AH883" s="61" t="str">
        <f t="shared" si="278"/>
        <v>7</v>
      </c>
      <c r="AI883" s="61" t="str">
        <f t="shared" si="279"/>
        <v>7</v>
      </c>
      <c r="AJ883" s="61" t="str">
        <f t="shared" si="280"/>
        <v>7</v>
      </c>
      <c r="AK883" s="62" t="str">
        <f t="shared" si="281"/>
        <v>7</v>
      </c>
      <c r="AL883" s="77">
        <f t="shared" si="282"/>
        <v>3.4535635196976311</v>
      </c>
      <c r="AM883" s="78">
        <f t="shared" si="283"/>
        <v>1.4324187819150802</v>
      </c>
      <c r="AN883" s="78">
        <f t="shared" si="284"/>
        <v>4.8014688694239087</v>
      </c>
      <c r="AO883" s="78">
        <f t="shared" si="285"/>
        <v>-0.64396486722191815</v>
      </c>
      <c r="AP883" s="79">
        <f t="shared" si="286"/>
        <v>-1.8924169947844227</v>
      </c>
      <c r="AQ883" s="1" t="str">
        <f t="shared" si="287"/>
        <v>Pampeana7</v>
      </c>
      <c r="AR883" s="1" t="str">
        <f t="shared" si="288"/>
        <v>Santiago del Estero7</v>
      </c>
      <c r="AS883" s="1" t="str">
        <f t="shared" si="289"/>
        <v>Pequeñas</v>
      </c>
      <c r="AT883" s="1" t="str">
        <f t="shared" si="290"/>
        <v>Pampeana</v>
      </c>
      <c r="AU883" s="1" t="str">
        <f t="shared" si="291"/>
        <v>Pequeñas</v>
      </c>
    </row>
    <row r="884" spans="1:47" x14ac:dyDescent="0.25">
      <c r="A884" s="21" t="s">
        <v>388</v>
      </c>
      <c r="B884" s="18" t="s">
        <v>288</v>
      </c>
      <c r="C884" s="18" t="s">
        <v>276</v>
      </c>
      <c r="D884" s="3" t="str">
        <f>VLOOKUP(C884,Regiones!B$4:C$27,2)</f>
        <v>Centro</v>
      </c>
      <c r="E884" s="19"/>
      <c r="F884" s="19"/>
      <c r="G884" s="19"/>
      <c r="H884" s="19" t="s">
        <v>20</v>
      </c>
      <c r="I884" s="19" t="s">
        <v>203</v>
      </c>
      <c r="J884" s="19" t="s">
        <v>4</v>
      </c>
      <c r="K884" s="52"/>
      <c r="L884" s="52" t="s">
        <v>6</v>
      </c>
      <c r="M884" s="289">
        <v>10</v>
      </c>
      <c r="N884" s="281" t="str">
        <f t="shared" si="272"/>
        <v>F10</v>
      </c>
      <c r="O884" s="282" t="str">
        <f>VLOOKUP(N884,'Adicional - Op 1'!$A$3:$B$79,2)</f>
        <v>F</v>
      </c>
      <c r="P884" s="293" t="str">
        <f t="shared" si="273"/>
        <v>F</v>
      </c>
      <c r="Q884" s="294" t="str">
        <f t="shared" si="274"/>
        <v>F10</v>
      </c>
      <c r="R884" s="282" t="str">
        <f>IF(OR(Q884='Adicional - Op 2'!$A$6,Q884='Adicional - Op 2'!$A$7, Q884='Adicional - Op 2'!$A$8,Q884='Adicional - Op 2'!$A$9,Q884='Adicional - Op 2'!$A$10,Q884='Adicional - Op 2'!$A$11,Q884='Adicional - Op 2'!$A$12,Q884='Adicional - Op 2'!$A$13,Q884='Adicional - Op 2'!$A$14), "A", "")</f>
        <v/>
      </c>
      <c r="S884" s="282" t="str">
        <f>IF(OR(Q884='Adicional - Op 2'!$A$15,Q884='Adicional - Op 2'!$A$16,Q884='Adicional - Op 2'!$A$17,Q884='Adicional - Op 2'!$A$18,Q884='Adicional - Op 2'!$A$19,Q884='Adicional - Op 2'!$A$20,Q884='Adicional - Op 2'!$A$21,Q884='Adicional - Op 2'!$A$22,Q884='Adicional - Op 2'!$A$23,Q884='Adicional - Op 2'!$A$24,Q884='Adicional - Op 2'!$A$25,Q884='Adicional - Op 2'!$A$26,Q884='Adicional - Op 2'!$A$27,Q884='Adicional - Op 2'!$A$28,Q884='Adicional - Op 2'!$A$29,Q884='Adicional - Op 2'!$A$30),"B","")</f>
        <v/>
      </c>
      <c r="T884" s="282" t="str">
        <f>IF(OR(Q884='Adicional - Op 2'!$A$31,Q884='Adicional - Op 2'!$A$32,Q884='Adicional - Op 2'!$A$33,Q884='Adicional - Op 2'!$A$34),"C","")</f>
        <v/>
      </c>
      <c r="U884" s="282" t="str">
        <f>IF(OR(Q884='Adicional - Op 2'!$A$35,Q884='Adicional - Op 2'!$A$36,Q884='Adicional - Op 2'!$A$37),"D","")</f>
        <v/>
      </c>
      <c r="V884" s="282" t="str">
        <f>IF(OR(Q884='Adicional - Op 2'!$A$38,Q884='Adicional - Op 2'!$A$39,Q884='Adicional - Op 2'!$A$40,Q884='Adicional - Op 2'!$A$41,Q884='Adicional - Op 2'!$A$42,Q884='Adicional - Op 2'!$A$43),"E","")</f>
        <v/>
      </c>
      <c r="W884" s="282" t="str">
        <f>IF(OR(Q884='Adicional - Op 2'!$A$44,Q884='Adicional - Op 2'!$A$45),"F","")</f>
        <v>F</v>
      </c>
      <c r="X884" s="295" t="str">
        <f t="shared" si="275"/>
        <v>F</v>
      </c>
      <c r="Y884" s="296" t="str">
        <f>IF(P884=X884, "OK", MAL)</f>
        <v>OK</v>
      </c>
      <c r="Z884" s="73">
        <v>2435</v>
      </c>
      <c r="AA884" s="17">
        <v>2038</v>
      </c>
      <c r="AB884" s="17">
        <v>1707</v>
      </c>
      <c r="AC884" s="17">
        <v>1517</v>
      </c>
      <c r="AD884" s="17">
        <v>1328</v>
      </c>
      <c r="AE884" s="20">
        <v>1203</v>
      </c>
      <c r="AF884" s="70" t="str">
        <f t="shared" si="276"/>
        <v>7</v>
      </c>
      <c r="AG884" s="61" t="str">
        <f t="shared" si="277"/>
        <v>7</v>
      </c>
      <c r="AH884" s="61" t="str">
        <f t="shared" si="278"/>
        <v>7</v>
      </c>
      <c r="AI884" s="61" t="str">
        <f t="shared" si="279"/>
        <v>7</v>
      </c>
      <c r="AJ884" s="61" t="str">
        <f t="shared" si="280"/>
        <v>7</v>
      </c>
      <c r="AK884" s="62" t="str">
        <f t="shared" si="281"/>
        <v>7</v>
      </c>
      <c r="AL884" s="77">
        <f t="shared" si="282"/>
        <v>2.0107520250872204</v>
      </c>
      <c r="AM884" s="78">
        <f t="shared" si="283"/>
        <v>1.6989812596661515</v>
      </c>
      <c r="AN884" s="78">
        <f t="shared" si="284"/>
        <v>1.1237170180413365</v>
      </c>
      <c r="AO884" s="78">
        <f t="shared" si="285"/>
        <v>1.3394984565632624</v>
      </c>
      <c r="AP884" s="79">
        <f t="shared" si="286"/>
        <v>0.99345849770022476</v>
      </c>
      <c r="AQ884" s="1" t="str">
        <f t="shared" si="287"/>
        <v>Centro7</v>
      </c>
      <c r="AR884" s="1" t="str">
        <f t="shared" si="288"/>
        <v>Córdoba7</v>
      </c>
      <c r="AS884" s="1" t="str">
        <f t="shared" si="289"/>
        <v>Pequeñas</v>
      </c>
      <c r="AT884" s="1" t="str">
        <f t="shared" si="290"/>
        <v>Resto Extra Pampeana</v>
      </c>
      <c r="AU884" s="1" t="str">
        <f t="shared" si="291"/>
        <v>Pequeñas</v>
      </c>
    </row>
    <row r="885" spans="1:47" x14ac:dyDescent="0.25">
      <c r="A885" s="5" t="s">
        <v>558</v>
      </c>
      <c r="B885" s="6" t="s">
        <v>555</v>
      </c>
      <c r="C885" s="6" t="s">
        <v>532</v>
      </c>
      <c r="D885" s="3" t="str">
        <f>VLOOKUP(C885,Regiones!B$4:C$27,2)</f>
        <v>Pampeana</v>
      </c>
      <c r="E885" s="16"/>
      <c r="F885" s="16"/>
      <c r="G885" s="16"/>
      <c r="H885" s="16" t="s">
        <v>4</v>
      </c>
      <c r="I885" s="16" t="s">
        <v>203</v>
      </c>
      <c r="J885" s="16" t="s">
        <v>6</v>
      </c>
      <c r="K885" s="4"/>
      <c r="L885" s="4" t="s">
        <v>6</v>
      </c>
      <c r="M885" s="289">
        <v>10</v>
      </c>
      <c r="N885" s="281" t="str">
        <f t="shared" si="272"/>
        <v>F10</v>
      </c>
      <c r="O885" s="282" t="str">
        <f>VLOOKUP(N885,'Adicional - Op 1'!$A$3:$B$79,2)</f>
        <v>F</v>
      </c>
      <c r="P885" s="293" t="str">
        <f t="shared" si="273"/>
        <v>F</v>
      </c>
      <c r="Q885" s="294" t="str">
        <f t="shared" si="274"/>
        <v>F10</v>
      </c>
      <c r="R885" s="282" t="str">
        <f>IF(OR(Q885='Adicional - Op 2'!$A$6,Q885='Adicional - Op 2'!$A$7, Q885='Adicional - Op 2'!$A$8,Q885='Adicional - Op 2'!$A$9,Q885='Adicional - Op 2'!$A$10,Q885='Adicional - Op 2'!$A$11,Q885='Adicional - Op 2'!$A$12,Q885='Adicional - Op 2'!$A$13,Q885='Adicional - Op 2'!$A$14), "A", "")</f>
        <v/>
      </c>
      <c r="S885" s="282" t="str">
        <f>IF(OR(Q885='Adicional - Op 2'!$A$15,Q885='Adicional - Op 2'!$A$16,Q885='Adicional - Op 2'!$A$17,Q885='Adicional - Op 2'!$A$18,Q885='Adicional - Op 2'!$A$19,Q885='Adicional - Op 2'!$A$20,Q885='Adicional - Op 2'!$A$21,Q885='Adicional - Op 2'!$A$22,Q885='Adicional - Op 2'!$A$23,Q885='Adicional - Op 2'!$A$24,Q885='Adicional - Op 2'!$A$25,Q885='Adicional - Op 2'!$A$26,Q885='Adicional - Op 2'!$A$27,Q885='Adicional - Op 2'!$A$28,Q885='Adicional - Op 2'!$A$29,Q885='Adicional - Op 2'!$A$30),"B","")</f>
        <v/>
      </c>
      <c r="T885" s="282" t="str">
        <f>IF(OR(Q885='Adicional - Op 2'!$A$31,Q885='Adicional - Op 2'!$A$32,Q885='Adicional - Op 2'!$A$33,Q885='Adicional - Op 2'!$A$34),"C","")</f>
        <v/>
      </c>
      <c r="U885" s="282" t="str">
        <f>IF(OR(Q885='Adicional - Op 2'!$A$35,Q885='Adicional - Op 2'!$A$36,Q885='Adicional - Op 2'!$A$37),"D","")</f>
        <v/>
      </c>
      <c r="V885" s="282" t="str">
        <f>IF(OR(Q885='Adicional - Op 2'!$A$38,Q885='Adicional - Op 2'!$A$39,Q885='Adicional - Op 2'!$A$40,Q885='Adicional - Op 2'!$A$41,Q885='Adicional - Op 2'!$A$42,Q885='Adicional - Op 2'!$A$43),"E","")</f>
        <v/>
      </c>
      <c r="W885" s="282" t="str">
        <f>IF(OR(Q885='Adicional - Op 2'!$A$44,Q885='Adicional - Op 2'!$A$45),"F","")</f>
        <v>F</v>
      </c>
      <c r="X885" s="295" t="str">
        <f t="shared" si="275"/>
        <v>F</v>
      </c>
      <c r="Y885" s="296" t="str">
        <f>IF(P885=X885, "OK", MAL)</f>
        <v>OK</v>
      </c>
      <c r="Z885" s="73">
        <v>2434</v>
      </c>
      <c r="AA885" s="17">
        <v>2463</v>
      </c>
      <c r="AB885" s="17">
        <v>2155</v>
      </c>
      <c r="AC885" s="17">
        <v>1928</v>
      </c>
      <c r="AD885" s="17">
        <v>1752</v>
      </c>
      <c r="AE885" s="20">
        <v>1182</v>
      </c>
      <c r="AF885" s="70" t="str">
        <f t="shared" si="276"/>
        <v>7</v>
      </c>
      <c r="AG885" s="61" t="str">
        <f t="shared" si="277"/>
        <v>7</v>
      </c>
      <c r="AH885" s="61" t="str">
        <f t="shared" si="278"/>
        <v>7</v>
      </c>
      <c r="AI885" s="61" t="str">
        <f t="shared" si="279"/>
        <v>7</v>
      </c>
      <c r="AJ885" s="61" t="str">
        <f t="shared" si="280"/>
        <v>7</v>
      </c>
      <c r="AK885" s="62" t="str">
        <f t="shared" si="281"/>
        <v>7</v>
      </c>
      <c r="AL885" s="77">
        <f t="shared" si="282"/>
        <v>-0.13239689278901351</v>
      </c>
      <c r="AM885" s="78">
        <f t="shared" si="283"/>
        <v>1.2779581489002549</v>
      </c>
      <c r="AN885" s="78">
        <f t="shared" si="284"/>
        <v>1.0596232157211267</v>
      </c>
      <c r="AO885" s="78">
        <f t="shared" si="285"/>
        <v>0.96184834843980027</v>
      </c>
      <c r="AP885" s="79">
        <f t="shared" si="286"/>
        <v>4.0139675346335792</v>
      </c>
      <c r="AQ885" s="1" t="str">
        <f t="shared" si="287"/>
        <v>Pampeana7</v>
      </c>
      <c r="AR885" s="1" t="str">
        <f t="shared" si="288"/>
        <v>La Pampa7</v>
      </c>
      <c r="AS885" s="1" t="str">
        <f t="shared" si="289"/>
        <v>Pequeñas</v>
      </c>
      <c r="AT885" s="1" t="str">
        <f t="shared" si="290"/>
        <v>Pampeana</v>
      </c>
      <c r="AU885" s="1" t="str">
        <f t="shared" si="291"/>
        <v>Pequeñas</v>
      </c>
    </row>
    <row r="886" spans="1:47" x14ac:dyDescent="0.25">
      <c r="A886" s="5" t="s">
        <v>1244</v>
      </c>
      <c r="B886" s="6" t="s">
        <v>403</v>
      </c>
      <c r="C886" s="6" t="s">
        <v>396</v>
      </c>
      <c r="D886" s="3" t="str">
        <f>VLOOKUP(C886,Regiones!B$4:C$27,2)</f>
        <v>Noreste</v>
      </c>
      <c r="E886" s="16"/>
      <c r="F886" s="16"/>
      <c r="G886" s="16"/>
      <c r="H886" s="16" t="s">
        <v>20</v>
      </c>
      <c r="I886" s="16" t="s">
        <v>203</v>
      </c>
      <c r="J886" s="16" t="s">
        <v>4</v>
      </c>
      <c r="K886" s="4"/>
      <c r="L886" s="4" t="s">
        <v>3</v>
      </c>
      <c r="M886" s="289">
        <v>10</v>
      </c>
      <c r="N886" s="281" t="str">
        <f t="shared" si="272"/>
        <v>E10</v>
      </c>
      <c r="O886" s="282" t="str">
        <f>VLOOKUP(N886,'Adicional - Op 1'!$A$3:$B$79,2)</f>
        <v>E</v>
      </c>
      <c r="P886" s="293" t="str">
        <f t="shared" si="273"/>
        <v>E</v>
      </c>
      <c r="Q886" s="294" t="str">
        <f t="shared" si="274"/>
        <v>E10</v>
      </c>
      <c r="R886" s="282" t="str">
        <f>IF(OR(Q886='Adicional - Op 2'!$A$6,Q886='Adicional - Op 2'!$A$7, Q886='Adicional - Op 2'!$A$8,Q886='Adicional - Op 2'!$A$9,Q886='Adicional - Op 2'!$A$10,Q886='Adicional - Op 2'!$A$11,Q886='Adicional - Op 2'!$A$12,Q886='Adicional - Op 2'!$A$13,Q886='Adicional - Op 2'!$A$14), "A", "")</f>
        <v/>
      </c>
      <c r="S886" s="282" t="str">
        <f>IF(OR(Q886='Adicional - Op 2'!$A$15,Q886='Adicional - Op 2'!$A$16,Q886='Adicional - Op 2'!$A$17,Q886='Adicional - Op 2'!$A$18,Q886='Adicional - Op 2'!$A$19,Q886='Adicional - Op 2'!$A$20,Q886='Adicional - Op 2'!$A$21,Q886='Adicional - Op 2'!$A$22,Q886='Adicional - Op 2'!$A$23,Q886='Adicional - Op 2'!$A$24,Q886='Adicional - Op 2'!$A$25,Q886='Adicional - Op 2'!$A$26,Q886='Adicional - Op 2'!$A$27,Q886='Adicional - Op 2'!$A$28,Q886='Adicional - Op 2'!$A$29,Q886='Adicional - Op 2'!$A$30),"B","")</f>
        <v/>
      </c>
      <c r="T886" s="282" t="str">
        <f>IF(OR(Q886='Adicional - Op 2'!$A$31,Q886='Adicional - Op 2'!$A$32,Q886='Adicional - Op 2'!$A$33,Q886='Adicional - Op 2'!$A$34),"C","")</f>
        <v/>
      </c>
      <c r="U886" s="282" t="str">
        <f>IF(OR(Q886='Adicional - Op 2'!$A$35,Q886='Adicional - Op 2'!$A$36,Q886='Adicional - Op 2'!$A$37),"D","")</f>
        <v/>
      </c>
      <c r="V886" s="282" t="str">
        <f>IF(OR(Q886='Adicional - Op 2'!$A$38,Q886='Adicional - Op 2'!$A$39,Q886='Adicional - Op 2'!$A$40,Q886='Adicional - Op 2'!$A$41,Q886='Adicional - Op 2'!$A$42,Q886='Adicional - Op 2'!$A$43),"E","")</f>
        <v>E</v>
      </c>
      <c r="W886" s="282" t="str">
        <f>IF(OR(Q886='Adicional - Op 2'!$A$44,Q886='Adicional - Op 2'!$A$45),"F","")</f>
        <v/>
      </c>
      <c r="X886" s="295" t="str">
        <f t="shared" si="275"/>
        <v>E</v>
      </c>
      <c r="Y886" s="296" t="str">
        <f>IF(P886=X886, "OK", MAL)</f>
        <v>OK</v>
      </c>
      <c r="Z886" s="73">
        <v>2429</v>
      </c>
      <c r="AA886" s="17">
        <v>2194</v>
      </c>
      <c r="AB886" s="17">
        <v>1380</v>
      </c>
      <c r="AC886" s="17">
        <v>960</v>
      </c>
      <c r="AD886" s="17">
        <v>672</v>
      </c>
      <c r="AE886" s="20" t="s">
        <v>4</v>
      </c>
      <c r="AF886" s="70" t="str">
        <f t="shared" si="276"/>
        <v>7</v>
      </c>
      <c r="AG886" s="61" t="str">
        <f t="shared" si="277"/>
        <v>7</v>
      </c>
      <c r="AH886" s="61" t="str">
        <f t="shared" si="278"/>
        <v>7</v>
      </c>
      <c r="AI886" s="61" t="str">
        <f t="shared" si="279"/>
        <v>7</v>
      </c>
      <c r="AJ886" s="61" t="str">
        <f t="shared" si="280"/>
        <v>7</v>
      </c>
      <c r="AK886" s="62" t="str">
        <f t="shared" si="281"/>
        <v/>
      </c>
      <c r="AL886" s="77">
        <f t="shared" si="282"/>
        <v>1.1446818698801804</v>
      </c>
      <c r="AM886" s="78">
        <f t="shared" si="283"/>
        <v>4.5058135016632344</v>
      </c>
      <c r="AN886" s="78">
        <f t="shared" si="284"/>
        <v>3.4963386303006661</v>
      </c>
      <c r="AO886" s="78">
        <f t="shared" si="285"/>
        <v>3.631120991035834</v>
      </c>
      <c r="AP886" s="79" t="str">
        <f t="shared" si="286"/>
        <v/>
      </c>
      <c r="AQ886" s="1" t="str">
        <f t="shared" si="287"/>
        <v>Noreste7</v>
      </c>
      <c r="AR886" s="1" t="str">
        <f t="shared" si="288"/>
        <v>Corrientes7</v>
      </c>
      <c r="AS886" s="1" t="str">
        <f t="shared" si="289"/>
        <v>Pequeñas</v>
      </c>
      <c r="AT886" s="1" t="str">
        <f t="shared" si="290"/>
        <v>Resto Extra Pampeana</v>
      </c>
      <c r="AU886" s="1" t="str">
        <f t="shared" si="291"/>
        <v>Pequeñas</v>
      </c>
    </row>
    <row r="887" spans="1:47" x14ac:dyDescent="0.25">
      <c r="A887" s="21" t="s">
        <v>370</v>
      </c>
      <c r="B887" s="18" t="s">
        <v>291</v>
      </c>
      <c r="C887" s="18" t="s">
        <v>276</v>
      </c>
      <c r="D887" s="3" t="str">
        <f>VLOOKUP(C887,Regiones!B$4:C$27,2)</f>
        <v>Centro</v>
      </c>
      <c r="E887" s="19"/>
      <c r="F887" s="19"/>
      <c r="G887" s="19"/>
      <c r="H887" s="19" t="s">
        <v>4</v>
      </c>
      <c r="I887" s="19" t="s">
        <v>203</v>
      </c>
      <c r="J887" s="19" t="s">
        <v>6</v>
      </c>
      <c r="K887" s="52"/>
      <c r="L887" s="52" t="s">
        <v>6</v>
      </c>
      <c r="M887" s="289">
        <v>10</v>
      </c>
      <c r="N887" s="281" t="str">
        <f t="shared" si="272"/>
        <v>F10</v>
      </c>
      <c r="O887" s="282" t="str">
        <f>VLOOKUP(N887,'Adicional - Op 1'!$A$3:$B$79,2)</f>
        <v>F</v>
      </c>
      <c r="P887" s="293" t="str">
        <f t="shared" si="273"/>
        <v>F</v>
      </c>
      <c r="Q887" s="294" t="str">
        <f t="shared" si="274"/>
        <v>F10</v>
      </c>
      <c r="R887" s="282" t="str">
        <f>IF(OR(Q887='Adicional - Op 2'!$A$6,Q887='Adicional - Op 2'!$A$7, Q887='Adicional - Op 2'!$A$8,Q887='Adicional - Op 2'!$A$9,Q887='Adicional - Op 2'!$A$10,Q887='Adicional - Op 2'!$A$11,Q887='Adicional - Op 2'!$A$12,Q887='Adicional - Op 2'!$A$13,Q887='Adicional - Op 2'!$A$14), "A", "")</f>
        <v/>
      </c>
      <c r="S887" s="282" t="str">
        <f>IF(OR(Q887='Adicional - Op 2'!$A$15,Q887='Adicional - Op 2'!$A$16,Q887='Adicional - Op 2'!$A$17,Q887='Adicional - Op 2'!$A$18,Q887='Adicional - Op 2'!$A$19,Q887='Adicional - Op 2'!$A$20,Q887='Adicional - Op 2'!$A$21,Q887='Adicional - Op 2'!$A$22,Q887='Adicional - Op 2'!$A$23,Q887='Adicional - Op 2'!$A$24,Q887='Adicional - Op 2'!$A$25,Q887='Adicional - Op 2'!$A$26,Q887='Adicional - Op 2'!$A$27,Q887='Adicional - Op 2'!$A$28,Q887='Adicional - Op 2'!$A$29,Q887='Adicional - Op 2'!$A$30),"B","")</f>
        <v/>
      </c>
      <c r="T887" s="282" t="str">
        <f>IF(OR(Q887='Adicional - Op 2'!$A$31,Q887='Adicional - Op 2'!$A$32,Q887='Adicional - Op 2'!$A$33,Q887='Adicional - Op 2'!$A$34),"C","")</f>
        <v/>
      </c>
      <c r="U887" s="282" t="str">
        <f>IF(OR(Q887='Adicional - Op 2'!$A$35,Q887='Adicional - Op 2'!$A$36,Q887='Adicional - Op 2'!$A$37),"D","")</f>
        <v/>
      </c>
      <c r="V887" s="282" t="str">
        <f>IF(OR(Q887='Adicional - Op 2'!$A$38,Q887='Adicional - Op 2'!$A$39,Q887='Adicional - Op 2'!$A$40,Q887='Adicional - Op 2'!$A$41,Q887='Adicional - Op 2'!$A$42,Q887='Adicional - Op 2'!$A$43),"E","")</f>
        <v/>
      </c>
      <c r="W887" s="282" t="str">
        <f>IF(OR(Q887='Adicional - Op 2'!$A$44,Q887='Adicional - Op 2'!$A$45),"F","")</f>
        <v>F</v>
      </c>
      <c r="X887" s="295" t="str">
        <f t="shared" si="275"/>
        <v>F</v>
      </c>
      <c r="Y887" s="296" t="str">
        <f>IF(P887=X887, "OK", MAL)</f>
        <v>OK</v>
      </c>
      <c r="Z887" s="73">
        <v>2428</v>
      </c>
      <c r="AA887" s="17">
        <v>2524</v>
      </c>
      <c r="AB887" s="17">
        <v>2577</v>
      </c>
      <c r="AC887" s="17">
        <v>2620</v>
      </c>
      <c r="AD887" s="17">
        <v>2389</v>
      </c>
      <c r="AE887" s="20">
        <v>2801</v>
      </c>
      <c r="AF887" s="70" t="str">
        <f t="shared" si="276"/>
        <v>7</v>
      </c>
      <c r="AG887" s="61" t="str">
        <f t="shared" si="277"/>
        <v>7</v>
      </c>
      <c r="AH887" s="61" t="str">
        <f t="shared" si="278"/>
        <v>7</v>
      </c>
      <c r="AI887" s="61" t="str">
        <f t="shared" si="279"/>
        <v>7</v>
      </c>
      <c r="AJ887" s="61" t="str">
        <f t="shared" si="280"/>
        <v>7</v>
      </c>
      <c r="AK887" s="62" t="str">
        <f t="shared" si="281"/>
        <v>7</v>
      </c>
      <c r="AL887" s="77">
        <f t="shared" si="282"/>
        <v>-0.43280867509629545</v>
      </c>
      <c r="AM887" s="78">
        <f t="shared" si="283"/>
        <v>-0.19734292145408153</v>
      </c>
      <c r="AN887" s="78">
        <f t="shared" si="284"/>
        <v>-0.15658547854207761</v>
      </c>
      <c r="AO887" s="78">
        <f t="shared" si="285"/>
        <v>0.92726722404521655</v>
      </c>
      <c r="AP887" s="79">
        <f t="shared" si="286"/>
        <v>-1.5784264723901185</v>
      </c>
      <c r="AQ887" s="1" t="str">
        <f t="shared" si="287"/>
        <v>Centro7</v>
      </c>
      <c r="AR887" s="1" t="str">
        <f t="shared" si="288"/>
        <v>Córdoba7</v>
      </c>
      <c r="AS887" s="1" t="str">
        <f t="shared" si="289"/>
        <v>Pequeñas</v>
      </c>
      <c r="AT887" s="1" t="str">
        <f t="shared" si="290"/>
        <v>Resto Extra Pampeana</v>
      </c>
      <c r="AU887" s="1" t="str">
        <f t="shared" si="291"/>
        <v>Pequeñas</v>
      </c>
    </row>
    <row r="888" spans="1:47" x14ac:dyDescent="0.25">
      <c r="A888" s="21" t="s">
        <v>390</v>
      </c>
      <c r="B888" s="43" t="s">
        <v>324</v>
      </c>
      <c r="C888" s="18" t="s">
        <v>276</v>
      </c>
      <c r="D888" s="3" t="str">
        <f>VLOOKUP(C888,Regiones!B$4:C$27,2)</f>
        <v>Centro</v>
      </c>
      <c r="E888" s="18"/>
      <c r="F888" s="19"/>
      <c r="G888" s="19" t="s">
        <v>20</v>
      </c>
      <c r="H888" s="19"/>
      <c r="I888" s="19"/>
      <c r="J888" s="19"/>
      <c r="K888" s="52"/>
      <c r="L888" s="54" t="s">
        <v>943</v>
      </c>
      <c r="M888" s="291" t="s">
        <v>1150</v>
      </c>
      <c r="N888" s="281" t="str">
        <f t="shared" si="272"/>
        <v>N2</v>
      </c>
      <c r="O888" s="282" t="str">
        <f>VLOOKUP(N888,'Adicional - Op 1'!$A$3:$B$79,2)</f>
        <v>F</v>
      </c>
      <c r="P888" s="293" t="str">
        <f t="shared" si="273"/>
        <v>F</v>
      </c>
      <c r="Q888" s="294" t="str">
        <f t="shared" si="274"/>
        <v>N2</v>
      </c>
      <c r="R888" s="282" t="str">
        <f>IF(OR(Q888='Adicional - Op 2'!$A$6,Q888='Adicional - Op 2'!$A$7, Q888='Adicional - Op 2'!$A$8,Q888='Adicional - Op 2'!$A$9,Q888='Adicional - Op 2'!$A$10,Q888='Adicional - Op 2'!$A$11,Q888='Adicional - Op 2'!$A$12,Q888='Adicional - Op 2'!$A$13,Q888='Adicional - Op 2'!$A$14), "A", "")</f>
        <v/>
      </c>
      <c r="S888" s="282" t="str">
        <f>IF(OR(Q888='Adicional - Op 2'!$A$15,Q888='Adicional - Op 2'!$A$16,Q888='Adicional - Op 2'!$A$17,Q888='Adicional - Op 2'!$A$18,Q888='Adicional - Op 2'!$A$19,Q888='Adicional - Op 2'!$A$20,Q888='Adicional - Op 2'!$A$21,Q888='Adicional - Op 2'!$A$22,Q888='Adicional - Op 2'!$A$23,Q888='Adicional - Op 2'!$A$24,Q888='Adicional - Op 2'!$A$25,Q888='Adicional - Op 2'!$A$26,Q888='Adicional - Op 2'!$A$27,Q888='Adicional - Op 2'!$A$28,Q888='Adicional - Op 2'!$A$29,Q888='Adicional - Op 2'!$A$30),"B","")</f>
        <v/>
      </c>
      <c r="T888" s="282" t="str">
        <f>IF(OR(Q888='Adicional - Op 2'!$A$31,Q888='Adicional - Op 2'!$A$32,Q888='Adicional - Op 2'!$A$33,Q888='Adicional - Op 2'!$A$34),"C","")</f>
        <v/>
      </c>
      <c r="U888" s="282" t="str">
        <f>IF(OR(Q888='Adicional - Op 2'!$A$35,Q888='Adicional - Op 2'!$A$36,Q888='Adicional - Op 2'!$A$37),"D","")</f>
        <v/>
      </c>
      <c r="V888" s="282" t="str">
        <f>IF(OR(Q888='Adicional - Op 2'!$A$38,Q888='Adicional - Op 2'!$A$39,Q888='Adicional - Op 2'!$A$40,Q888='Adicional - Op 2'!$A$41,Q888='Adicional - Op 2'!$A$42,Q888='Adicional - Op 2'!$A$43),"E","")</f>
        <v/>
      </c>
      <c r="W888" s="282" t="str">
        <f>IF(OR(Q888='Adicional - Op 2'!$A$44,Q888='Adicional - Op 2'!$A$45),"F","")</f>
        <v>F</v>
      </c>
      <c r="X888" s="295" t="str">
        <f t="shared" si="275"/>
        <v>F</v>
      </c>
      <c r="Y888" s="296" t="str">
        <f>IF(P888=X888, "OK", MAL)</f>
        <v>OK</v>
      </c>
      <c r="Z888" s="73">
        <v>2420</v>
      </c>
      <c r="AA888" s="17">
        <v>1911</v>
      </c>
      <c r="AB888" s="17">
        <v>1194</v>
      </c>
      <c r="AC888" s="17">
        <v>1089</v>
      </c>
      <c r="AD888" s="17">
        <v>1338</v>
      </c>
      <c r="AE888" s="20">
        <v>1294</v>
      </c>
      <c r="AF888" s="70" t="str">
        <f t="shared" si="276"/>
        <v>7</v>
      </c>
      <c r="AG888" s="61" t="str">
        <f t="shared" si="277"/>
        <v>7</v>
      </c>
      <c r="AH888" s="61" t="str">
        <f t="shared" si="278"/>
        <v>7</v>
      </c>
      <c r="AI888" s="61" t="str">
        <f t="shared" si="279"/>
        <v>7</v>
      </c>
      <c r="AJ888" s="61" t="str">
        <f t="shared" si="280"/>
        <v>7</v>
      </c>
      <c r="AK888" s="62" t="str">
        <f t="shared" si="281"/>
        <v>7</v>
      </c>
      <c r="AL888" s="77">
        <f t="shared" si="282"/>
        <v>2.6765908850932227</v>
      </c>
      <c r="AM888" s="78">
        <f t="shared" si="283"/>
        <v>4.5721419664239633</v>
      </c>
      <c r="AN888" s="78">
        <f t="shared" si="284"/>
        <v>0.87548792918229323</v>
      </c>
      <c r="AO888" s="78">
        <f t="shared" si="285"/>
        <v>-2.0381052267448929</v>
      </c>
      <c r="AP888" s="79">
        <f t="shared" si="286"/>
        <v>0.33493732198354093</v>
      </c>
      <c r="AQ888" s="1" t="str">
        <f t="shared" si="287"/>
        <v>Centro7</v>
      </c>
      <c r="AR888" s="1" t="str">
        <f t="shared" si="288"/>
        <v>Córdoba7</v>
      </c>
      <c r="AS888" s="1" t="str">
        <f t="shared" si="289"/>
        <v>Pequeñas</v>
      </c>
      <c r="AT888" s="1" t="str">
        <f t="shared" si="290"/>
        <v>Resto Extra Pampeana</v>
      </c>
      <c r="AU888" s="1" t="str">
        <f t="shared" si="291"/>
        <v>Pequeñas</v>
      </c>
    </row>
    <row r="889" spans="1:47" x14ac:dyDescent="0.25">
      <c r="A889" s="5" t="s">
        <v>22</v>
      </c>
      <c r="B889" s="6" t="s">
        <v>15</v>
      </c>
      <c r="C889" s="6" t="s">
        <v>1</v>
      </c>
      <c r="D889" s="3" t="str">
        <f>VLOOKUP(C889,Regiones!B$4:C$27,2)</f>
        <v>Noroeste</v>
      </c>
      <c r="E889" s="16"/>
      <c r="F889" s="16"/>
      <c r="G889" s="16"/>
      <c r="H889" s="16" t="s">
        <v>20</v>
      </c>
      <c r="I889" s="16"/>
      <c r="J889" s="16"/>
      <c r="K889" s="4"/>
      <c r="L889" s="4" t="s">
        <v>6</v>
      </c>
      <c r="M889" s="289">
        <v>10</v>
      </c>
      <c r="N889" s="281" t="str">
        <f t="shared" si="272"/>
        <v>F10</v>
      </c>
      <c r="O889" s="282" t="str">
        <f>VLOOKUP(N889,'Adicional - Op 1'!$A$3:$B$79,2)</f>
        <v>F</v>
      </c>
      <c r="P889" s="293" t="str">
        <f t="shared" si="273"/>
        <v>F</v>
      </c>
      <c r="Q889" s="294" t="str">
        <f t="shared" si="274"/>
        <v>F10</v>
      </c>
      <c r="R889" s="282" t="str">
        <f>IF(OR(Q889='Adicional - Op 2'!$A$6,Q889='Adicional - Op 2'!$A$7, Q889='Adicional - Op 2'!$A$8,Q889='Adicional - Op 2'!$A$9,Q889='Adicional - Op 2'!$A$10,Q889='Adicional - Op 2'!$A$11,Q889='Adicional - Op 2'!$A$12,Q889='Adicional - Op 2'!$A$13,Q889='Adicional - Op 2'!$A$14), "A", "")</f>
        <v/>
      </c>
      <c r="S889" s="282" t="str">
        <f>IF(OR(Q889='Adicional - Op 2'!$A$15,Q889='Adicional - Op 2'!$A$16,Q889='Adicional - Op 2'!$A$17,Q889='Adicional - Op 2'!$A$18,Q889='Adicional - Op 2'!$A$19,Q889='Adicional - Op 2'!$A$20,Q889='Adicional - Op 2'!$A$21,Q889='Adicional - Op 2'!$A$22,Q889='Adicional - Op 2'!$A$23,Q889='Adicional - Op 2'!$A$24,Q889='Adicional - Op 2'!$A$25,Q889='Adicional - Op 2'!$A$26,Q889='Adicional - Op 2'!$A$27,Q889='Adicional - Op 2'!$A$28,Q889='Adicional - Op 2'!$A$29,Q889='Adicional - Op 2'!$A$30),"B","")</f>
        <v/>
      </c>
      <c r="T889" s="282" t="str">
        <f>IF(OR(Q889='Adicional - Op 2'!$A$31,Q889='Adicional - Op 2'!$A$32,Q889='Adicional - Op 2'!$A$33,Q889='Adicional - Op 2'!$A$34),"C","")</f>
        <v/>
      </c>
      <c r="U889" s="282" t="str">
        <f>IF(OR(Q889='Adicional - Op 2'!$A$35,Q889='Adicional - Op 2'!$A$36,Q889='Adicional - Op 2'!$A$37),"D","")</f>
        <v/>
      </c>
      <c r="V889" s="282" t="str">
        <f>IF(OR(Q889='Adicional - Op 2'!$A$38,Q889='Adicional - Op 2'!$A$39,Q889='Adicional - Op 2'!$A$40,Q889='Adicional - Op 2'!$A$41,Q889='Adicional - Op 2'!$A$42,Q889='Adicional - Op 2'!$A$43),"E","")</f>
        <v/>
      </c>
      <c r="W889" s="282" t="str">
        <f>IF(OR(Q889='Adicional - Op 2'!$A$44,Q889='Adicional - Op 2'!$A$45),"F","")</f>
        <v>F</v>
      </c>
      <c r="X889" s="295" t="str">
        <f t="shared" si="275"/>
        <v>F</v>
      </c>
      <c r="Y889" s="296" t="str">
        <f>IF(P889=X889, "OK", MAL)</f>
        <v>OK</v>
      </c>
      <c r="Z889" s="73">
        <v>2416</v>
      </c>
      <c r="AA889" s="17">
        <v>2139</v>
      </c>
      <c r="AB889" s="17">
        <v>1543</v>
      </c>
      <c r="AC889" s="17">
        <v>1055</v>
      </c>
      <c r="AD889" s="17">
        <v>937</v>
      </c>
      <c r="AE889" s="20">
        <v>902</v>
      </c>
      <c r="AF889" s="70" t="str">
        <f t="shared" si="276"/>
        <v>7</v>
      </c>
      <c r="AG889" s="61" t="str">
        <f t="shared" si="277"/>
        <v>7</v>
      </c>
      <c r="AH889" s="61" t="str">
        <f t="shared" si="278"/>
        <v>7</v>
      </c>
      <c r="AI889" s="61" t="str">
        <f t="shared" si="279"/>
        <v>7</v>
      </c>
      <c r="AJ889" s="61" t="str">
        <f t="shared" si="280"/>
        <v>7</v>
      </c>
      <c r="AK889" s="62" t="str">
        <f t="shared" si="281"/>
        <v>7</v>
      </c>
      <c r="AL889" s="77">
        <f t="shared" si="282"/>
        <v>1.3714541090544174</v>
      </c>
      <c r="AM889" s="78">
        <f t="shared" si="283"/>
        <v>3.1533535433490711</v>
      </c>
      <c r="AN889" s="78">
        <f t="shared" si="284"/>
        <v>3.6658576203162747</v>
      </c>
      <c r="AO889" s="78">
        <f t="shared" si="285"/>
        <v>1.1931900259318082</v>
      </c>
      <c r="AP889" s="79">
        <f t="shared" si="286"/>
        <v>0.38141315746753729</v>
      </c>
      <c r="AQ889" s="1" t="str">
        <f t="shared" si="287"/>
        <v>Noroeste7</v>
      </c>
      <c r="AR889" s="1" t="str">
        <f t="shared" si="288"/>
        <v>Catamarca7</v>
      </c>
      <c r="AS889" s="1" t="str">
        <f t="shared" si="289"/>
        <v>Pequeñas</v>
      </c>
      <c r="AT889" s="1" t="str">
        <f t="shared" si="290"/>
        <v>Resto Extra Pampeana</v>
      </c>
      <c r="AU889" s="1" t="str">
        <f t="shared" si="291"/>
        <v>Pequeñas</v>
      </c>
    </row>
    <row r="890" spans="1:47" x14ac:dyDescent="0.25">
      <c r="A890" s="60" t="s">
        <v>868</v>
      </c>
      <c r="B890" s="9" t="s">
        <v>770</v>
      </c>
      <c r="C890" s="9" t="s">
        <v>767</v>
      </c>
      <c r="D890" s="3" t="str">
        <f>VLOOKUP(C890,Regiones!B$4:C$27,2)</f>
        <v>Pampeana</v>
      </c>
      <c r="E890" s="10"/>
      <c r="F890" s="10"/>
      <c r="G890" s="10" t="s">
        <v>20</v>
      </c>
      <c r="H890" s="10"/>
      <c r="I890" s="10"/>
      <c r="J890" s="10"/>
      <c r="K890" s="11"/>
      <c r="L890" s="54" t="s">
        <v>943</v>
      </c>
      <c r="M890" s="289">
        <v>2</v>
      </c>
      <c r="N890" s="281" t="str">
        <f t="shared" si="272"/>
        <v>N2</v>
      </c>
      <c r="O890" s="282" t="str">
        <f>VLOOKUP(N890,'Adicional - Op 1'!$A$3:$B$79,2)</f>
        <v>F</v>
      </c>
      <c r="P890" s="293" t="str">
        <f t="shared" si="273"/>
        <v>F</v>
      </c>
      <c r="Q890" s="294" t="str">
        <f t="shared" si="274"/>
        <v>N2</v>
      </c>
      <c r="R890" s="282" t="str">
        <f>IF(OR(Q890='Adicional - Op 2'!$A$6,Q890='Adicional - Op 2'!$A$7, Q890='Adicional - Op 2'!$A$8,Q890='Adicional - Op 2'!$A$9,Q890='Adicional - Op 2'!$A$10,Q890='Adicional - Op 2'!$A$11,Q890='Adicional - Op 2'!$A$12,Q890='Adicional - Op 2'!$A$13,Q890='Adicional - Op 2'!$A$14), "A", "")</f>
        <v/>
      </c>
      <c r="S890" s="282" t="str">
        <f>IF(OR(Q890='Adicional - Op 2'!$A$15,Q890='Adicional - Op 2'!$A$16,Q890='Adicional - Op 2'!$A$17,Q890='Adicional - Op 2'!$A$18,Q890='Adicional - Op 2'!$A$19,Q890='Adicional - Op 2'!$A$20,Q890='Adicional - Op 2'!$A$21,Q890='Adicional - Op 2'!$A$22,Q890='Adicional - Op 2'!$A$23,Q890='Adicional - Op 2'!$A$24,Q890='Adicional - Op 2'!$A$25,Q890='Adicional - Op 2'!$A$26,Q890='Adicional - Op 2'!$A$27,Q890='Adicional - Op 2'!$A$28,Q890='Adicional - Op 2'!$A$29,Q890='Adicional - Op 2'!$A$30),"B","")</f>
        <v/>
      </c>
      <c r="T890" s="282" t="str">
        <f>IF(OR(Q890='Adicional - Op 2'!$A$31,Q890='Adicional - Op 2'!$A$32,Q890='Adicional - Op 2'!$A$33,Q890='Adicional - Op 2'!$A$34),"C","")</f>
        <v/>
      </c>
      <c r="U890" s="282" t="str">
        <f>IF(OR(Q890='Adicional - Op 2'!$A$35,Q890='Adicional - Op 2'!$A$36,Q890='Adicional - Op 2'!$A$37),"D","")</f>
        <v/>
      </c>
      <c r="V890" s="282" t="str">
        <f>IF(OR(Q890='Adicional - Op 2'!$A$38,Q890='Adicional - Op 2'!$A$39,Q890='Adicional - Op 2'!$A$40,Q890='Adicional - Op 2'!$A$41,Q890='Adicional - Op 2'!$A$42,Q890='Adicional - Op 2'!$A$43),"E","")</f>
        <v/>
      </c>
      <c r="W890" s="282" t="str">
        <f>IF(OR(Q890='Adicional - Op 2'!$A$44,Q890='Adicional - Op 2'!$A$45),"F","")</f>
        <v>F</v>
      </c>
      <c r="X890" s="295" t="str">
        <f t="shared" si="275"/>
        <v>F</v>
      </c>
      <c r="Y890" s="296" t="str">
        <f>IF(P890=X890, "OK", MAL)</f>
        <v>OK</v>
      </c>
      <c r="Z890" s="74">
        <v>2416</v>
      </c>
      <c r="AA890" s="12">
        <v>1873</v>
      </c>
      <c r="AB890" s="12">
        <v>1489</v>
      </c>
      <c r="AC890" s="12">
        <v>1328</v>
      </c>
      <c r="AD890" s="12">
        <v>1169</v>
      </c>
      <c r="AE890" s="13">
        <v>1873</v>
      </c>
      <c r="AF890" s="70" t="str">
        <f t="shared" si="276"/>
        <v>7</v>
      </c>
      <c r="AG890" s="61" t="str">
        <f t="shared" si="277"/>
        <v>7</v>
      </c>
      <c r="AH890" s="61" t="str">
        <f t="shared" si="278"/>
        <v>7</v>
      </c>
      <c r="AI890" s="61" t="str">
        <f t="shared" si="279"/>
        <v>7</v>
      </c>
      <c r="AJ890" s="61" t="str">
        <f t="shared" si="280"/>
        <v>7</v>
      </c>
      <c r="AK890" s="62" t="str">
        <f t="shared" si="281"/>
        <v>7</v>
      </c>
      <c r="AL890" s="77">
        <f t="shared" si="282"/>
        <v>2.8884904886155356</v>
      </c>
      <c r="AM890" s="78">
        <f t="shared" si="283"/>
        <v>2.2049136475409199</v>
      </c>
      <c r="AN890" s="78">
        <f t="shared" si="284"/>
        <v>1.089516548658539</v>
      </c>
      <c r="AO890" s="78">
        <f t="shared" si="285"/>
        <v>1.283419721092091</v>
      </c>
      <c r="AP890" s="79">
        <f t="shared" si="286"/>
        <v>-4.6045472817662203</v>
      </c>
      <c r="AQ890" s="1" t="str">
        <f t="shared" si="287"/>
        <v>Pampeana7</v>
      </c>
      <c r="AR890" s="1" t="str">
        <f t="shared" si="288"/>
        <v>Santa Fe7</v>
      </c>
      <c r="AS890" s="1" t="str">
        <f t="shared" si="289"/>
        <v>Pequeñas</v>
      </c>
      <c r="AT890" s="1" t="str">
        <f t="shared" si="290"/>
        <v>Pampeana</v>
      </c>
      <c r="AU890" s="1" t="str">
        <f t="shared" si="291"/>
        <v>Pequeñas</v>
      </c>
    </row>
    <row r="891" spans="1:47" x14ac:dyDescent="0.25">
      <c r="A891" s="5" t="s">
        <v>599</v>
      </c>
      <c r="B891" s="6" t="s">
        <v>46</v>
      </c>
      <c r="C891" s="6" t="s">
        <v>582</v>
      </c>
      <c r="D891" s="3" t="str">
        <f>VLOOKUP(C891,Regiones!B$4:C$27,2)</f>
        <v>Cuyo</v>
      </c>
      <c r="E891" s="16" t="s">
        <v>2</v>
      </c>
      <c r="F891" s="16"/>
      <c r="G891" s="16"/>
      <c r="H891" s="16" t="s">
        <v>4</v>
      </c>
      <c r="I891" s="16" t="s">
        <v>190</v>
      </c>
      <c r="J891" s="16" t="s">
        <v>3</v>
      </c>
      <c r="K891" s="4"/>
      <c r="L891" s="4" t="s">
        <v>3</v>
      </c>
      <c r="M891" s="289">
        <v>10</v>
      </c>
      <c r="N891" s="281" t="str">
        <f t="shared" si="272"/>
        <v>E10</v>
      </c>
      <c r="O891" s="282" t="str">
        <f>VLOOKUP(N891,'Adicional - Op 1'!$A$3:$B$79,2)</f>
        <v>E</v>
      </c>
      <c r="P891" s="293" t="str">
        <f t="shared" si="273"/>
        <v>E</v>
      </c>
      <c r="Q891" s="294" t="str">
        <f t="shared" si="274"/>
        <v>E10</v>
      </c>
      <c r="R891" s="282" t="str">
        <f>IF(OR(Q891='Adicional - Op 2'!$A$6,Q891='Adicional - Op 2'!$A$7, Q891='Adicional - Op 2'!$A$8,Q891='Adicional - Op 2'!$A$9,Q891='Adicional - Op 2'!$A$10,Q891='Adicional - Op 2'!$A$11,Q891='Adicional - Op 2'!$A$12,Q891='Adicional - Op 2'!$A$13,Q891='Adicional - Op 2'!$A$14), "A", "")</f>
        <v/>
      </c>
      <c r="S891" s="282" t="str">
        <f>IF(OR(Q891='Adicional - Op 2'!$A$15,Q891='Adicional - Op 2'!$A$16,Q891='Adicional - Op 2'!$A$17,Q891='Adicional - Op 2'!$A$18,Q891='Adicional - Op 2'!$A$19,Q891='Adicional - Op 2'!$A$20,Q891='Adicional - Op 2'!$A$21,Q891='Adicional - Op 2'!$A$22,Q891='Adicional - Op 2'!$A$23,Q891='Adicional - Op 2'!$A$24,Q891='Adicional - Op 2'!$A$25,Q891='Adicional - Op 2'!$A$26,Q891='Adicional - Op 2'!$A$27,Q891='Adicional - Op 2'!$A$28,Q891='Adicional - Op 2'!$A$29,Q891='Adicional - Op 2'!$A$30),"B","")</f>
        <v/>
      </c>
      <c r="T891" s="282" t="str">
        <f>IF(OR(Q891='Adicional - Op 2'!$A$31,Q891='Adicional - Op 2'!$A$32,Q891='Adicional - Op 2'!$A$33,Q891='Adicional - Op 2'!$A$34),"C","")</f>
        <v/>
      </c>
      <c r="U891" s="282" t="str">
        <f>IF(OR(Q891='Adicional - Op 2'!$A$35,Q891='Adicional - Op 2'!$A$36,Q891='Adicional - Op 2'!$A$37),"D","")</f>
        <v/>
      </c>
      <c r="V891" s="282" t="str">
        <f>IF(OR(Q891='Adicional - Op 2'!$A$38,Q891='Adicional - Op 2'!$A$39,Q891='Adicional - Op 2'!$A$40,Q891='Adicional - Op 2'!$A$41,Q891='Adicional - Op 2'!$A$42,Q891='Adicional - Op 2'!$A$43),"E","")</f>
        <v>E</v>
      </c>
      <c r="W891" s="282" t="str">
        <f>IF(OR(Q891='Adicional - Op 2'!$A$44,Q891='Adicional - Op 2'!$A$45),"F","")</f>
        <v/>
      </c>
      <c r="X891" s="295" t="str">
        <f t="shared" si="275"/>
        <v>E</v>
      </c>
      <c r="Y891" s="296" t="str">
        <f>IF(P891=X891, "OK", MAL)</f>
        <v>OK</v>
      </c>
      <c r="Z891" s="73">
        <v>2415</v>
      </c>
      <c r="AA891" s="17">
        <v>2559</v>
      </c>
      <c r="AB891" s="17">
        <v>2044</v>
      </c>
      <c r="AC891" s="17">
        <v>1264</v>
      </c>
      <c r="AD891" s="17">
        <v>1221</v>
      </c>
      <c r="AE891" s="20">
        <v>977</v>
      </c>
      <c r="AF891" s="70" t="str">
        <f t="shared" si="276"/>
        <v>7</v>
      </c>
      <c r="AG891" s="61" t="str">
        <f t="shared" si="277"/>
        <v>7</v>
      </c>
      <c r="AH891" s="61" t="str">
        <f t="shared" si="278"/>
        <v>7</v>
      </c>
      <c r="AI891" s="61" t="str">
        <f t="shared" si="279"/>
        <v>7</v>
      </c>
      <c r="AJ891" s="61" t="str">
        <f t="shared" si="280"/>
        <v>7</v>
      </c>
      <c r="AK891" s="62" t="str">
        <f t="shared" si="281"/>
        <v>7</v>
      </c>
      <c r="AL891" s="77">
        <f t="shared" si="282"/>
        <v>-0.64575019819013313</v>
      </c>
      <c r="AM891" s="78">
        <f t="shared" si="283"/>
        <v>2.1589824263209358</v>
      </c>
      <c r="AN891" s="78">
        <f t="shared" si="284"/>
        <v>4.6565610506248811</v>
      </c>
      <c r="AO891" s="78">
        <f t="shared" si="285"/>
        <v>0.3467106617285089</v>
      </c>
      <c r="AP891" s="79">
        <f t="shared" si="286"/>
        <v>2.2544247879834023</v>
      </c>
      <c r="AQ891" s="1" t="str">
        <f t="shared" si="287"/>
        <v>Cuyo7</v>
      </c>
      <c r="AR891" s="1" t="str">
        <f t="shared" si="288"/>
        <v>Mendoza7</v>
      </c>
      <c r="AS891" s="1" t="str">
        <f t="shared" si="289"/>
        <v>Pequeñas</v>
      </c>
      <c r="AT891" s="1" t="str">
        <f t="shared" si="290"/>
        <v>Resto Extra Pampeana</v>
      </c>
      <c r="AU891" s="1" t="str">
        <f t="shared" si="291"/>
        <v>Pequeñas</v>
      </c>
    </row>
    <row r="892" spans="1:47" x14ac:dyDescent="0.25">
      <c r="A892" s="5" t="s">
        <v>1382</v>
      </c>
      <c r="B892" s="6" t="s">
        <v>11</v>
      </c>
      <c r="C892" s="6" t="s">
        <v>429</v>
      </c>
      <c r="D892" s="3" t="str">
        <f>VLOOKUP(C892,Regiones!B$4:C$27,2)</f>
        <v>Pampeana</v>
      </c>
      <c r="E892" s="16"/>
      <c r="F892" s="16"/>
      <c r="G892" s="16"/>
      <c r="H892" s="16" t="s">
        <v>20</v>
      </c>
      <c r="I892" s="16" t="s">
        <v>203</v>
      </c>
      <c r="J892" s="16" t="s">
        <v>4</v>
      </c>
      <c r="K892" s="4"/>
      <c r="L892" s="4" t="s">
        <v>21</v>
      </c>
      <c r="M892" s="289">
        <v>10</v>
      </c>
      <c r="N892" s="281" t="str">
        <f t="shared" si="272"/>
        <v>C10</v>
      </c>
      <c r="O892" s="282" t="str">
        <f>VLOOKUP(N892,'Adicional - Op 1'!$A$3:$B$79,2)</f>
        <v>C</v>
      </c>
      <c r="P892" s="293" t="str">
        <f t="shared" si="273"/>
        <v>C</v>
      </c>
      <c r="Q892" s="294" t="str">
        <f t="shared" si="274"/>
        <v>C10</v>
      </c>
      <c r="R892" s="282" t="str">
        <f>IF(OR(Q892='Adicional - Op 2'!$A$6,Q892='Adicional - Op 2'!$A$7, Q892='Adicional - Op 2'!$A$8,Q892='Adicional - Op 2'!$A$9,Q892='Adicional - Op 2'!$A$10,Q892='Adicional - Op 2'!$A$11,Q892='Adicional - Op 2'!$A$12,Q892='Adicional - Op 2'!$A$13,Q892='Adicional - Op 2'!$A$14), "A", "")</f>
        <v/>
      </c>
      <c r="S892" s="282" t="str">
        <f>IF(OR(Q892='Adicional - Op 2'!$A$15,Q892='Adicional - Op 2'!$A$16,Q892='Adicional - Op 2'!$A$17,Q892='Adicional - Op 2'!$A$18,Q892='Adicional - Op 2'!$A$19,Q892='Adicional - Op 2'!$A$20,Q892='Adicional - Op 2'!$A$21,Q892='Adicional - Op 2'!$A$22,Q892='Adicional - Op 2'!$A$23,Q892='Adicional - Op 2'!$A$24,Q892='Adicional - Op 2'!$A$25,Q892='Adicional - Op 2'!$A$26,Q892='Adicional - Op 2'!$A$27,Q892='Adicional - Op 2'!$A$28,Q892='Adicional - Op 2'!$A$29,Q892='Adicional - Op 2'!$A$30),"B","")</f>
        <v/>
      </c>
      <c r="T892" s="282" t="str">
        <f>IF(OR(Q892='Adicional - Op 2'!$A$31,Q892='Adicional - Op 2'!$A$32,Q892='Adicional - Op 2'!$A$33,Q892='Adicional - Op 2'!$A$34),"C","")</f>
        <v>C</v>
      </c>
      <c r="U892" s="282" t="str">
        <f>IF(OR(Q892='Adicional - Op 2'!$A$35,Q892='Adicional - Op 2'!$A$36,Q892='Adicional - Op 2'!$A$37),"D","")</f>
        <v/>
      </c>
      <c r="V892" s="282" t="str">
        <f>IF(OR(Q892='Adicional - Op 2'!$A$38,Q892='Adicional - Op 2'!$A$39,Q892='Adicional - Op 2'!$A$40,Q892='Adicional - Op 2'!$A$41,Q892='Adicional - Op 2'!$A$42,Q892='Adicional - Op 2'!$A$43),"E","")</f>
        <v/>
      </c>
      <c r="W892" s="282" t="str">
        <f>IF(OR(Q892='Adicional - Op 2'!$A$44,Q892='Adicional - Op 2'!$A$45),"F","")</f>
        <v/>
      </c>
      <c r="X892" s="295" t="str">
        <f t="shared" si="275"/>
        <v>C</v>
      </c>
      <c r="Y892" s="296" t="str">
        <f>IF(P892=X892, "OK", MAL)</f>
        <v>OK</v>
      </c>
      <c r="Z892" s="73">
        <v>2410</v>
      </c>
      <c r="AA892" s="17">
        <v>2115</v>
      </c>
      <c r="AB892" s="17">
        <v>1774</v>
      </c>
      <c r="AC892" s="17">
        <v>1467</v>
      </c>
      <c r="AD892" s="17">
        <v>1518</v>
      </c>
      <c r="AE892" s="20">
        <v>376</v>
      </c>
      <c r="AF892" s="70" t="str">
        <f t="shared" si="276"/>
        <v>7</v>
      </c>
      <c r="AG892" s="61" t="str">
        <f t="shared" si="277"/>
        <v>7</v>
      </c>
      <c r="AH892" s="61" t="str">
        <f t="shared" si="278"/>
        <v>7</v>
      </c>
      <c r="AI892" s="61" t="str">
        <f t="shared" si="279"/>
        <v>7</v>
      </c>
      <c r="AJ892" s="61" t="str">
        <f t="shared" si="280"/>
        <v>7</v>
      </c>
      <c r="AK892" s="62" t="str">
        <f t="shared" si="281"/>
        <v>7</v>
      </c>
      <c r="AL892" s="77">
        <f t="shared" si="282"/>
        <v>1.4712541318696746</v>
      </c>
      <c r="AM892" s="78">
        <f t="shared" si="283"/>
        <v>1.6853169824935565</v>
      </c>
      <c r="AN892" s="78">
        <f t="shared" si="284"/>
        <v>1.8156939234094893</v>
      </c>
      <c r="AO892" s="78">
        <f t="shared" si="285"/>
        <v>-0.34115852546084774</v>
      </c>
      <c r="AP892" s="79">
        <f t="shared" si="286"/>
        <v>14.976316933338676</v>
      </c>
      <c r="AQ892" s="1" t="str">
        <f t="shared" si="287"/>
        <v>Pampeana7</v>
      </c>
      <c r="AR892" s="1" t="str">
        <f t="shared" si="288"/>
        <v>Entre Ríos7</v>
      </c>
      <c r="AS892" s="1" t="str">
        <f t="shared" si="289"/>
        <v>Pequeñas</v>
      </c>
      <c r="AT892" s="1" t="str">
        <f t="shared" si="290"/>
        <v>Pampeana</v>
      </c>
      <c r="AU892" s="1" t="str">
        <f t="shared" si="291"/>
        <v>Pequeñas</v>
      </c>
    </row>
    <row r="893" spans="1:47" x14ac:dyDescent="0.25">
      <c r="A893" s="60" t="s">
        <v>416</v>
      </c>
      <c r="B893" s="9" t="s">
        <v>780</v>
      </c>
      <c r="C893" s="9" t="s">
        <v>767</v>
      </c>
      <c r="D893" s="3" t="str">
        <f>VLOOKUP(C893,Regiones!B$4:C$27,2)</f>
        <v>Pampeana</v>
      </c>
      <c r="E893" s="10"/>
      <c r="F893" s="10"/>
      <c r="G893" s="10" t="s">
        <v>20</v>
      </c>
      <c r="H893" s="10"/>
      <c r="I893" s="10"/>
      <c r="J893" s="10"/>
      <c r="K893" s="11"/>
      <c r="L893" s="54" t="s">
        <v>943</v>
      </c>
      <c r="M893" s="289">
        <v>2</v>
      </c>
      <c r="N893" s="281" t="str">
        <f t="shared" si="272"/>
        <v>N2</v>
      </c>
      <c r="O893" s="282" t="str">
        <f>VLOOKUP(N893,'Adicional - Op 1'!$A$3:$B$79,2)</f>
        <v>F</v>
      </c>
      <c r="P893" s="293" t="str">
        <f t="shared" si="273"/>
        <v>F</v>
      </c>
      <c r="Q893" s="294" t="str">
        <f t="shared" si="274"/>
        <v>N2</v>
      </c>
      <c r="R893" s="282" t="str">
        <f>IF(OR(Q893='Adicional - Op 2'!$A$6,Q893='Adicional - Op 2'!$A$7, Q893='Adicional - Op 2'!$A$8,Q893='Adicional - Op 2'!$A$9,Q893='Adicional - Op 2'!$A$10,Q893='Adicional - Op 2'!$A$11,Q893='Adicional - Op 2'!$A$12,Q893='Adicional - Op 2'!$A$13,Q893='Adicional - Op 2'!$A$14), "A", "")</f>
        <v/>
      </c>
      <c r="S893" s="282" t="str">
        <f>IF(OR(Q893='Adicional - Op 2'!$A$15,Q893='Adicional - Op 2'!$A$16,Q893='Adicional - Op 2'!$A$17,Q893='Adicional - Op 2'!$A$18,Q893='Adicional - Op 2'!$A$19,Q893='Adicional - Op 2'!$A$20,Q893='Adicional - Op 2'!$A$21,Q893='Adicional - Op 2'!$A$22,Q893='Adicional - Op 2'!$A$23,Q893='Adicional - Op 2'!$A$24,Q893='Adicional - Op 2'!$A$25,Q893='Adicional - Op 2'!$A$26,Q893='Adicional - Op 2'!$A$27,Q893='Adicional - Op 2'!$A$28,Q893='Adicional - Op 2'!$A$29,Q893='Adicional - Op 2'!$A$30),"B","")</f>
        <v/>
      </c>
      <c r="T893" s="282" t="str">
        <f>IF(OR(Q893='Adicional - Op 2'!$A$31,Q893='Adicional - Op 2'!$A$32,Q893='Adicional - Op 2'!$A$33,Q893='Adicional - Op 2'!$A$34),"C","")</f>
        <v/>
      </c>
      <c r="U893" s="282" t="str">
        <f>IF(OR(Q893='Adicional - Op 2'!$A$35,Q893='Adicional - Op 2'!$A$36,Q893='Adicional - Op 2'!$A$37),"D","")</f>
        <v/>
      </c>
      <c r="V893" s="282" t="str">
        <f>IF(OR(Q893='Adicional - Op 2'!$A$38,Q893='Adicional - Op 2'!$A$39,Q893='Adicional - Op 2'!$A$40,Q893='Adicional - Op 2'!$A$41,Q893='Adicional - Op 2'!$A$42,Q893='Adicional - Op 2'!$A$43),"E","")</f>
        <v/>
      </c>
      <c r="W893" s="282" t="str">
        <f>IF(OR(Q893='Adicional - Op 2'!$A$44,Q893='Adicional - Op 2'!$A$45),"F","")</f>
        <v>F</v>
      </c>
      <c r="X893" s="295" t="str">
        <f t="shared" si="275"/>
        <v>F</v>
      </c>
      <c r="Y893" s="296" t="str">
        <f>IF(P893=X893, "OK", MAL)</f>
        <v>OK</v>
      </c>
      <c r="Z893" s="74">
        <v>2402</v>
      </c>
      <c r="AA893" s="12">
        <v>1481</v>
      </c>
      <c r="AB893" s="12">
        <v>1148</v>
      </c>
      <c r="AC893" s="12">
        <v>946</v>
      </c>
      <c r="AD893" s="12">
        <v>842</v>
      </c>
      <c r="AE893" s="13">
        <v>1259</v>
      </c>
      <c r="AF893" s="70" t="str">
        <f t="shared" si="276"/>
        <v>7</v>
      </c>
      <c r="AG893" s="61" t="str">
        <f t="shared" si="277"/>
        <v>7</v>
      </c>
      <c r="AH893" s="61" t="str">
        <f t="shared" si="278"/>
        <v>7</v>
      </c>
      <c r="AI893" s="61" t="str">
        <f t="shared" si="279"/>
        <v>7</v>
      </c>
      <c r="AJ893" s="61" t="str">
        <f t="shared" si="280"/>
        <v>7</v>
      </c>
      <c r="AK893" s="62" t="str">
        <f t="shared" si="281"/>
        <v>7</v>
      </c>
      <c r="AL893" s="77">
        <f t="shared" si="282"/>
        <v>5.5581912919805223</v>
      </c>
      <c r="AM893" s="78">
        <f t="shared" si="283"/>
        <v>2.4506126794084633</v>
      </c>
      <c r="AN893" s="78">
        <f t="shared" si="284"/>
        <v>1.8496055754212881</v>
      </c>
      <c r="AO893" s="78">
        <f t="shared" si="285"/>
        <v>1.1714337156474619</v>
      </c>
      <c r="AP893" s="79">
        <f t="shared" si="286"/>
        <v>-3.9430846503977839</v>
      </c>
      <c r="AQ893" s="1" t="str">
        <f t="shared" si="287"/>
        <v>Pampeana7</v>
      </c>
      <c r="AR893" s="1" t="str">
        <f t="shared" si="288"/>
        <v>Santa Fe7</v>
      </c>
      <c r="AS893" s="1" t="str">
        <f t="shared" si="289"/>
        <v>Pequeñas</v>
      </c>
      <c r="AT893" s="1" t="str">
        <f t="shared" si="290"/>
        <v>Pampeana</v>
      </c>
      <c r="AU893" s="1" t="str">
        <f t="shared" si="291"/>
        <v>Pequeñas</v>
      </c>
    </row>
    <row r="894" spans="1:47" x14ac:dyDescent="0.25">
      <c r="A894" s="21" t="s">
        <v>380</v>
      </c>
      <c r="B894" s="18" t="s">
        <v>304</v>
      </c>
      <c r="C894" s="18" t="s">
        <v>276</v>
      </c>
      <c r="D894" s="3" t="str">
        <f>VLOOKUP(C894,Regiones!B$4:C$27,2)</f>
        <v>Centro</v>
      </c>
      <c r="E894" s="19"/>
      <c r="F894" s="19"/>
      <c r="G894" s="19"/>
      <c r="H894" s="19" t="s">
        <v>20</v>
      </c>
      <c r="I894" s="19" t="s">
        <v>203</v>
      </c>
      <c r="J894" s="19" t="s">
        <v>4</v>
      </c>
      <c r="K894" s="52"/>
      <c r="L894" s="52" t="s">
        <v>6</v>
      </c>
      <c r="M894" s="289">
        <v>10</v>
      </c>
      <c r="N894" s="281" t="str">
        <f t="shared" si="272"/>
        <v>F10</v>
      </c>
      <c r="O894" s="282" t="str">
        <f>VLOOKUP(N894,'Adicional - Op 1'!$A$3:$B$79,2)</f>
        <v>F</v>
      </c>
      <c r="P894" s="293" t="str">
        <f t="shared" si="273"/>
        <v>F</v>
      </c>
      <c r="Q894" s="294" t="str">
        <f t="shared" si="274"/>
        <v>F10</v>
      </c>
      <c r="R894" s="282" t="str">
        <f>IF(OR(Q894='Adicional - Op 2'!$A$6,Q894='Adicional - Op 2'!$A$7, Q894='Adicional - Op 2'!$A$8,Q894='Adicional - Op 2'!$A$9,Q894='Adicional - Op 2'!$A$10,Q894='Adicional - Op 2'!$A$11,Q894='Adicional - Op 2'!$A$12,Q894='Adicional - Op 2'!$A$13,Q894='Adicional - Op 2'!$A$14), "A", "")</f>
        <v/>
      </c>
      <c r="S894" s="282" t="str">
        <f>IF(OR(Q894='Adicional - Op 2'!$A$15,Q894='Adicional - Op 2'!$A$16,Q894='Adicional - Op 2'!$A$17,Q894='Adicional - Op 2'!$A$18,Q894='Adicional - Op 2'!$A$19,Q894='Adicional - Op 2'!$A$20,Q894='Adicional - Op 2'!$A$21,Q894='Adicional - Op 2'!$A$22,Q894='Adicional - Op 2'!$A$23,Q894='Adicional - Op 2'!$A$24,Q894='Adicional - Op 2'!$A$25,Q894='Adicional - Op 2'!$A$26,Q894='Adicional - Op 2'!$A$27,Q894='Adicional - Op 2'!$A$28,Q894='Adicional - Op 2'!$A$29,Q894='Adicional - Op 2'!$A$30),"B","")</f>
        <v/>
      </c>
      <c r="T894" s="282" t="str">
        <f>IF(OR(Q894='Adicional - Op 2'!$A$31,Q894='Adicional - Op 2'!$A$32,Q894='Adicional - Op 2'!$A$33,Q894='Adicional - Op 2'!$A$34),"C","")</f>
        <v/>
      </c>
      <c r="U894" s="282" t="str">
        <f>IF(OR(Q894='Adicional - Op 2'!$A$35,Q894='Adicional - Op 2'!$A$36,Q894='Adicional - Op 2'!$A$37),"D","")</f>
        <v/>
      </c>
      <c r="V894" s="282" t="str">
        <f>IF(OR(Q894='Adicional - Op 2'!$A$38,Q894='Adicional - Op 2'!$A$39,Q894='Adicional - Op 2'!$A$40,Q894='Adicional - Op 2'!$A$41,Q894='Adicional - Op 2'!$A$42,Q894='Adicional - Op 2'!$A$43),"E","")</f>
        <v/>
      </c>
      <c r="W894" s="282" t="str">
        <f>IF(OR(Q894='Adicional - Op 2'!$A$44,Q894='Adicional - Op 2'!$A$45),"F","")</f>
        <v>F</v>
      </c>
      <c r="X894" s="295" t="str">
        <f t="shared" si="275"/>
        <v>F</v>
      </c>
      <c r="Y894" s="296" t="str">
        <f>IF(P894=X894, "OK", MAL)</f>
        <v>OK</v>
      </c>
      <c r="Z894" s="73">
        <v>2401</v>
      </c>
      <c r="AA894" s="17">
        <v>2179</v>
      </c>
      <c r="AB894" s="17">
        <v>1974</v>
      </c>
      <c r="AC894" s="17">
        <v>1743</v>
      </c>
      <c r="AD894" s="17">
        <v>1288</v>
      </c>
      <c r="AE894" s="20">
        <v>1928</v>
      </c>
      <c r="AF894" s="70" t="str">
        <f t="shared" si="276"/>
        <v>7</v>
      </c>
      <c r="AG894" s="61" t="str">
        <f t="shared" si="277"/>
        <v>7</v>
      </c>
      <c r="AH894" s="61" t="str">
        <f t="shared" si="278"/>
        <v>7</v>
      </c>
      <c r="AI894" s="61" t="str">
        <f t="shared" si="279"/>
        <v>7</v>
      </c>
      <c r="AJ894" s="61" t="str">
        <f t="shared" si="280"/>
        <v>7</v>
      </c>
      <c r="AK894" s="62" t="str">
        <f t="shared" si="281"/>
        <v>7</v>
      </c>
      <c r="AL894" s="77">
        <f t="shared" si="282"/>
        <v>1.0911365801840449</v>
      </c>
      <c r="AM894" s="78">
        <f t="shared" si="283"/>
        <v>0.94362696170149485</v>
      </c>
      <c r="AN894" s="78">
        <f t="shared" si="284"/>
        <v>1.1855155038010643</v>
      </c>
      <c r="AO894" s="78">
        <f t="shared" si="285"/>
        <v>3.0713946315864509</v>
      </c>
      <c r="AP894" s="79">
        <f t="shared" si="286"/>
        <v>-3.9536459962032429</v>
      </c>
      <c r="AQ894" s="1" t="str">
        <f t="shared" si="287"/>
        <v>Centro7</v>
      </c>
      <c r="AR894" s="1" t="str">
        <f t="shared" si="288"/>
        <v>Córdoba7</v>
      </c>
      <c r="AS894" s="1" t="str">
        <f t="shared" si="289"/>
        <v>Pequeñas</v>
      </c>
      <c r="AT894" s="1" t="str">
        <f t="shared" si="290"/>
        <v>Resto Extra Pampeana</v>
      </c>
      <c r="AU894" s="1" t="str">
        <f t="shared" si="291"/>
        <v>Pequeñas</v>
      </c>
    </row>
    <row r="895" spans="1:47" x14ac:dyDescent="0.25">
      <c r="A895" s="5" t="s">
        <v>1290</v>
      </c>
      <c r="B895" s="6" t="s">
        <v>579</v>
      </c>
      <c r="C895" s="6" t="s">
        <v>563</v>
      </c>
      <c r="D895" s="3" t="str">
        <f>VLOOKUP(C895,Regiones!B$4:C$27,2)</f>
        <v>Centro</v>
      </c>
      <c r="E895" s="16"/>
      <c r="F895" s="16"/>
      <c r="G895" s="16"/>
      <c r="H895" s="16" t="s">
        <v>20</v>
      </c>
      <c r="I895" s="16" t="s">
        <v>203</v>
      </c>
      <c r="J895" s="16" t="s">
        <v>4</v>
      </c>
      <c r="K895" s="4"/>
      <c r="L895" s="4" t="s">
        <v>21</v>
      </c>
      <c r="M895" s="289">
        <v>10</v>
      </c>
      <c r="N895" s="281" t="str">
        <f t="shared" si="272"/>
        <v>C10</v>
      </c>
      <c r="O895" s="282" t="str">
        <f>VLOOKUP(N895,'Adicional - Op 1'!$A$3:$B$79,2)</f>
        <v>C</v>
      </c>
      <c r="P895" s="293" t="str">
        <f t="shared" si="273"/>
        <v>C</v>
      </c>
      <c r="Q895" s="294" t="str">
        <f t="shared" si="274"/>
        <v>C10</v>
      </c>
      <c r="R895" s="282" t="str">
        <f>IF(OR(Q895='Adicional - Op 2'!$A$6,Q895='Adicional - Op 2'!$A$7, Q895='Adicional - Op 2'!$A$8,Q895='Adicional - Op 2'!$A$9,Q895='Adicional - Op 2'!$A$10,Q895='Adicional - Op 2'!$A$11,Q895='Adicional - Op 2'!$A$12,Q895='Adicional - Op 2'!$A$13,Q895='Adicional - Op 2'!$A$14), "A", "")</f>
        <v/>
      </c>
      <c r="S895" s="282" t="str">
        <f>IF(OR(Q895='Adicional - Op 2'!$A$15,Q895='Adicional - Op 2'!$A$16,Q895='Adicional - Op 2'!$A$17,Q895='Adicional - Op 2'!$A$18,Q895='Adicional - Op 2'!$A$19,Q895='Adicional - Op 2'!$A$20,Q895='Adicional - Op 2'!$A$21,Q895='Adicional - Op 2'!$A$22,Q895='Adicional - Op 2'!$A$23,Q895='Adicional - Op 2'!$A$24,Q895='Adicional - Op 2'!$A$25,Q895='Adicional - Op 2'!$A$26,Q895='Adicional - Op 2'!$A$27,Q895='Adicional - Op 2'!$A$28,Q895='Adicional - Op 2'!$A$29,Q895='Adicional - Op 2'!$A$30),"B","")</f>
        <v/>
      </c>
      <c r="T895" s="282" t="str">
        <f>IF(OR(Q895='Adicional - Op 2'!$A$31,Q895='Adicional - Op 2'!$A$32,Q895='Adicional - Op 2'!$A$33,Q895='Adicional - Op 2'!$A$34),"C","")</f>
        <v>C</v>
      </c>
      <c r="U895" s="282" t="str">
        <f>IF(OR(Q895='Adicional - Op 2'!$A$35,Q895='Adicional - Op 2'!$A$36,Q895='Adicional - Op 2'!$A$37),"D","")</f>
        <v/>
      </c>
      <c r="V895" s="282" t="str">
        <f>IF(OR(Q895='Adicional - Op 2'!$A$38,Q895='Adicional - Op 2'!$A$39,Q895='Adicional - Op 2'!$A$40,Q895='Adicional - Op 2'!$A$41,Q895='Adicional - Op 2'!$A$42,Q895='Adicional - Op 2'!$A$43),"E","")</f>
        <v/>
      </c>
      <c r="W895" s="282" t="str">
        <f>IF(OR(Q895='Adicional - Op 2'!$A$44,Q895='Adicional - Op 2'!$A$45),"F","")</f>
        <v/>
      </c>
      <c r="X895" s="295" t="str">
        <f t="shared" si="275"/>
        <v>C</v>
      </c>
      <c r="Y895" s="296" t="str">
        <f>IF(P895=X895, "OK", MAL)</f>
        <v>OK</v>
      </c>
      <c r="Z895" s="73">
        <v>2401</v>
      </c>
      <c r="AA895" s="17">
        <v>2318</v>
      </c>
      <c r="AB895" s="17">
        <v>1871</v>
      </c>
      <c r="AC895" s="17">
        <v>1634</v>
      </c>
      <c r="AD895" s="17">
        <v>1491</v>
      </c>
      <c r="AE895" s="20">
        <v>395</v>
      </c>
      <c r="AF895" s="70" t="str">
        <f t="shared" si="276"/>
        <v>7</v>
      </c>
      <c r="AG895" s="61" t="str">
        <f t="shared" si="277"/>
        <v>7</v>
      </c>
      <c r="AH895" s="61" t="str">
        <f t="shared" si="278"/>
        <v>7</v>
      </c>
      <c r="AI895" s="61" t="str">
        <f t="shared" si="279"/>
        <v>7</v>
      </c>
      <c r="AJ895" s="61" t="str">
        <f t="shared" si="280"/>
        <v>7</v>
      </c>
      <c r="AK895" s="62" t="str">
        <f t="shared" si="281"/>
        <v>7</v>
      </c>
      <c r="AL895" s="77">
        <f t="shared" si="282"/>
        <v>0.39429400756966415</v>
      </c>
      <c r="AM895" s="78">
        <f t="shared" si="283"/>
        <v>2.0572995449246054</v>
      </c>
      <c r="AN895" s="78">
        <f t="shared" si="284"/>
        <v>1.290855709112616</v>
      </c>
      <c r="AO895" s="78">
        <f t="shared" si="285"/>
        <v>0.92004624970444004</v>
      </c>
      <c r="AP895" s="79">
        <f t="shared" si="286"/>
        <v>14.2057722424146</v>
      </c>
      <c r="AQ895" s="1" t="str">
        <f t="shared" si="287"/>
        <v>Centro7</v>
      </c>
      <c r="AR895" s="1" t="str">
        <f t="shared" si="288"/>
        <v>La Rioja7</v>
      </c>
      <c r="AS895" s="1" t="str">
        <f t="shared" si="289"/>
        <v>Pequeñas</v>
      </c>
      <c r="AT895" s="1" t="str">
        <f t="shared" si="290"/>
        <v>Resto Extra Pampeana</v>
      </c>
      <c r="AU895" s="1" t="str">
        <f t="shared" si="291"/>
        <v>Pequeñas</v>
      </c>
    </row>
    <row r="896" spans="1:47" x14ac:dyDescent="0.25">
      <c r="A896" s="5" t="s">
        <v>718</v>
      </c>
      <c r="B896" s="6" t="s">
        <v>688</v>
      </c>
      <c r="C896" s="6" t="s">
        <v>687</v>
      </c>
      <c r="D896" s="3" t="str">
        <f>VLOOKUP(C896,Regiones!B$4:C$27,2)</f>
        <v>Noroeste</v>
      </c>
      <c r="E896" s="16"/>
      <c r="F896" s="16"/>
      <c r="G896" s="16" t="s">
        <v>20</v>
      </c>
      <c r="H896" s="16"/>
      <c r="I896" s="16"/>
      <c r="J896" s="16"/>
      <c r="K896" s="4"/>
      <c r="L896" s="54" t="s">
        <v>943</v>
      </c>
      <c r="M896" s="288">
        <v>2</v>
      </c>
      <c r="N896" s="281" t="str">
        <f t="shared" si="272"/>
        <v>N2</v>
      </c>
      <c r="O896" s="282" t="str">
        <f>VLOOKUP(N896,'Adicional - Op 1'!$A$3:$B$79,2)</f>
        <v>F</v>
      </c>
      <c r="P896" s="293" t="str">
        <f t="shared" si="273"/>
        <v>F</v>
      </c>
      <c r="Q896" s="294" t="str">
        <f t="shared" si="274"/>
        <v>N2</v>
      </c>
      <c r="R896" s="282" t="str">
        <f>IF(OR(Q896='Adicional - Op 2'!$A$6,Q896='Adicional - Op 2'!$A$7, Q896='Adicional - Op 2'!$A$8,Q896='Adicional - Op 2'!$A$9,Q896='Adicional - Op 2'!$A$10,Q896='Adicional - Op 2'!$A$11,Q896='Adicional - Op 2'!$A$12,Q896='Adicional - Op 2'!$A$13,Q896='Adicional - Op 2'!$A$14), "A", "")</f>
        <v/>
      </c>
      <c r="S896" s="282" t="str">
        <f>IF(OR(Q896='Adicional - Op 2'!$A$15,Q896='Adicional - Op 2'!$A$16,Q896='Adicional - Op 2'!$A$17,Q896='Adicional - Op 2'!$A$18,Q896='Adicional - Op 2'!$A$19,Q896='Adicional - Op 2'!$A$20,Q896='Adicional - Op 2'!$A$21,Q896='Adicional - Op 2'!$A$22,Q896='Adicional - Op 2'!$A$23,Q896='Adicional - Op 2'!$A$24,Q896='Adicional - Op 2'!$A$25,Q896='Adicional - Op 2'!$A$26,Q896='Adicional - Op 2'!$A$27,Q896='Adicional - Op 2'!$A$28,Q896='Adicional - Op 2'!$A$29,Q896='Adicional - Op 2'!$A$30),"B","")</f>
        <v/>
      </c>
      <c r="T896" s="282" t="str">
        <f>IF(OR(Q896='Adicional - Op 2'!$A$31,Q896='Adicional - Op 2'!$A$32,Q896='Adicional - Op 2'!$A$33,Q896='Adicional - Op 2'!$A$34),"C","")</f>
        <v/>
      </c>
      <c r="U896" s="282" t="str">
        <f>IF(OR(Q896='Adicional - Op 2'!$A$35,Q896='Adicional - Op 2'!$A$36,Q896='Adicional - Op 2'!$A$37),"D","")</f>
        <v/>
      </c>
      <c r="V896" s="282" t="str">
        <f>IF(OR(Q896='Adicional - Op 2'!$A$38,Q896='Adicional - Op 2'!$A$39,Q896='Adicional - Op 2'!$A$40,Q896='Adicional - Op 2'!$A$41,Q896='Adicional - Op 2'!$A$42,Q896='Adicional - Op 2'!$A$43),"E","")</f>
        <v/>
      </c>
      <c r="W896" s="282" t="str">
        <f>IF(OR(Q896='Adicional - Op 2'!$A$44,Q896='Adicional - Op 2'!$A$45),"F","")</f>
        <v>F</v>
      </c>
      <c r="X896" s="295" t="str">
        <f t="shared" si="275"/>
        <v>F</v>
      </c>
      <c r="Y896" s="296" t="str">
        <f>IF(P896=X896, "OK", MAL)</f>
        <v>OK</v>
      </c>
      <c r="Z896" s="74">
        <v>2395</v>
      </c>
      <c r="AA896" s="17">
        <v>1403</v>
      </c>
      <c r="AB896" s="12">
        <v>1044</v>
      </c>
      <c r="AC896" s="12">
        <v>455</v>
      </c>
      <c r="AD896" s="12">
        <v>292</v>
      </c>
      <c r="AE896" s="13">
        <v>282</v>
      </c>
      <c r="AF896" s="70" t="str">
        <f t="shared" si="276"/>
        <v>7</v>
      </c>
      <c r="AG896" s="61" t="str">
        <f t="shared" si="277"/>
        <v>7</v>
      </c>
      <c r="AH896" s="61" t="str">
        <f t="shared" si="278"/>
        <v>7</v>
      </c>
      <c r="AI896" s="61" t="str">
        <f t="shared" si="279"/>
        <v>7</v>
      </c>
      <c r="AJ896" s="61" t="str">
        <f t="shared" si="280"/>
        <v>7</v>
      </c>
      <c r="AK896" s="62" t="str">
        <f t="shared" si="281"/>
        <v>7</v>
      </c>
      <c r="AL896" s="77">
        <f t="shared" si="282"/>
        <v>6.1643014157418135</v>
      </c>
      <c r="AM896" s="78">
        <f t="shared" si="283"/>
        <v>2.8492791423685033</v>
      </c>
      <c r="AN896" s="78">
        <f t="shared" si="284"/>
        <v>8.1822886610794914</v>
      </c>
      <c r="AO896" s="78">
        <f t="shared" si="285"/>
        <v>4.5352722197146642</v>
      </c>
      <c r="AP896" s="79">
        <f t="shared" si="286"/>
        <v>0.34907516649538223</v>
      </c>
      <c r="AQ896" s="1" t="str">
        <f t="shared" si="287"/>
        <v>Noroeste7</v>
      </c>
      <c r="AR896" s="1" t="str">
        <f t="shared" si="288"/>
        <v>Salta7</v>
      </c>
      <c r="AS896" s="1" t="str">
        <f t="shared" si="289"/>
        <v>Pequeñas</v>
      </c>
      <c r="AT896" s="1" t="str">
        <f t="shared" si="290"/>
        <v>Resto Extra Pampeana</v>
      </c>
      <c r="AU896" s="1" t="str">
        <f t="shared" si="291"/>
        <v>Pequeñas</v>
      </c>
    </row>
    <row r="897" spans="1:47" x14ac:dyDescent="0.25">
      <c r="A897" s="60" t="s">
        <v>529</v>
      </c>
      <c r="B897" s="9" t="s">
        <v>525</v>
      </c>
      <c r="C897" s="9" t="s">
        <v>506</v>
      </c>
      <c r="D897" s="3" t="str">
        <f>VLOOKUP(C897,Regiones!B$4:C$27,2)</f>
        <v>Noroeste</v>
      </c>
      <c r="E897" s="10"/>
      <c r="F897" s="10"/>
      <c r="G897" s="10" t="s">
        <v>20</v>
      </c>
      <c r="H897" s="10"/>
      <c r="I897" s="10"/>
      <c r="J897" s="10"/>
      <c r="K897" s="11"/>
      <c r="L897" s="54" t="s">
        <v>943</v>
      </c>
      <c r="M897" s="289">
        <v>2</v>
      </c>
      <c r="N897" s="281" t="str">
        <f t="shared" si="272"/>
        <v>N2</v>
      </c>
      <c r="O897" s="282" t="str">
        <f>VLOOKUP(N897,'Adicional - Op 1'!$A$3:$B$79,2)</f>
        <v>F</v>
      </c>
      <c r="P897" s="293" t="str">
        <f t="shared" si="273"/>
        <v>F</v>
      </c>
      <c r="Q897" s="294" t="str">
        <f t="shared" si="274"/>
        <v>N2</v>
      </c>
      <c r="R897" s="282" t="str">
        <f>IF(OR(Q897='Adicional - Op 2'!$A$6,Q897='Adicional - Op 2'!$A$7, Q897='Adicional - Op 2'!$A$8,Q897='Adicional - Op 2'!$A$9,Q897='Adicional - Op 2'!$A$10,Q897='Adicional - Op 2'!$A$11,Q897='Adicional - Op 2'!$A$12,Q897='Adicional - Op 2'!$A$13,Q897='Adicional - Op 2'!$A$14), "A", "")</f>
        <v/>
      </c>
      <c r="S897" s="282" t="str">
        <f>IF(OR(Q897='Adicional - Op 2'!$A$15,Q897='Adicional - Op 2'!$A$16,Q897='Adicional - Op 2'!$A$17,Q897='Adicional - Op 2'!$A$18,Q897='Adicional - Op 2'!$A$19,Q897='Adicional - Op 2'!$A$20,Q897='Adicional - Op 2'!$A$21,Q897='Adicional - Op 2'!$A$22,Q897='Adicional - Op 2'!$A$23,Q897='Adicional - Op 2'!$A$24,Q897='Adicional - Op 2'!$A$25,Q897='Adicional - Op 2'!$A$26,Q897='Adicional - Op 2'!$A$27,Q897='Adicional - Op 2'!$A$28,Q897='Adicional - Op 2'!$A$29,Q897='Adicional - Op 2'!$A$30),"B","")</f>
        <v/>
      </c>
      <c r="T897" s="282" t="str">
        <f>IF(OR(Q897='Adicional - Op 2'!$A$31,Q897='Adicional - Op 2'!$A$32,Q897='Adicional - Op 2'!$A$33,Q897='Adicional - Op 2'!$A$34),"C","")</f>
        <v/>
      </c>
      <c r="U897" s="282" t="str">
        <f>IF(OR(Q897='Adicional - Op 2'!$A$35,Q897='Adicional - Op 2'!$A$36,Q897='Adicional - Op 2'!$A$37),"D","")</f>
        <v/>
      </c>
      <c r="V897" s="282" t="str">
        <f>IF(OR(Q897='Adicional - Op 2'!$A$38,Q897='Adicional - Op 2'!$A$39,Q897='Adicional - Op 2'!$A$40,Q897='Adicional - Op 2'!$A$41,Q897='Adicional - Op 2'!$A$42,Q897='Adicional - Op 2'!$A$43),"E","")</f>
        <v/>
      </c>
      <c r="W897" s="282" t="str">
        <f>IF(OR(Q897='Adicional - Op 2'!$A$44,Q897='Adicional - Op 2'!$A$45),"F","")</f>
        <v>F</v>
      </c>
      <c r="X897" s="295" t="str">
        <f t="shared" si="275"/>
        <v>F</v>
      </c>
      <c r="Y897" s="296" t="str">
        <f>IF(P897=X897, "OK", MAL)</f>
        <v>OK</v>
      </c>
      <c r="Z897" s="76">
        <v>2395</v>
      </c>
      <c r="AA897" s="56">
        <v>1974</v>
      </c>
      <c r="AB897" s="56">
        <v>1396</v>
      </c>
      <c r="AC897" s="12">
        <v>932</v>
      </c>
      <c r="AD897" s="12">
        <v>1116</v>
      </c>
      <c r="AE897" s="13">
        <v>1299</v>
      </c>
      <c r="AF897" s="70" t="str">
        <f t="shared" si="276"/>
        <v>7</v>
      </c>
      <c r="AG897" s="61" t="str">
        <f t="shared" si="277"/>
        <v>7</v>
      </c>
      <c r="AH897" s="61" t="str">
        <f t="shared" si="278"/>
        <v>7</v>
      </c>
      <c r="AI897" s="61" t="str">
        <f t="shared" si="279"/>
        <v>7</v>
      </c>
      <c r="AJ897" s="61" t="str">
        <f t="shared" si="280"/>
        <v>7</v>
      </c>
      <c r="AK897" s="62" t="str">
        <f t="shared" si="281"/>
        <v>7</v>
      </c>
      <c r="AL897" s="77">
        <f t="shared" si="282"/>
        <v>2.1859805086464861</v>
      </c>
      <c r="AM897" s="78">
        <f t="shared" si="283"/>
        <v>3.3480878776864871</v>
      </c>
      <c r="AN897" s="78">
        <f t="shared" si="284"/>
        <v>3.900211230890644</v>
      </c>
      <c r="AO897" s="78">
        <f t="shared" si="285"/>
        <v>-1.785599111994892</v>
      </c>
      <c r="AP897" s="79">
        <f t="shared" si="286"/>
        <v>-1.5069685854256993</v>
      </c>
      <c r="AQ897" s="1" t="str">
        <f t="shared" si="287"/>
        <v>Noroeste7</v>
      </c>
      <c r="AR897" s="1" t="str">
        <f t="shared" si="288"/>
        <v>Tucumán7</v>
      </c>
      <c r="AS897" s="1" t="str">
        <f t="shared" si="289"/>
        <v>Pequeñas</v>
      </c>
      <c r="AT897" s="1" t="str">
        <f t="shared" si="290"/>
        <v>Resto Extra Pampeana</v>
      </c>
      <c r="AU897" s="1" t="str">
        <f t="shared" si="291"/>
        <v>Pequeñas</v>
      </c>
    </row>
    <row r="898" spans="1:47" x14ac:dyDescent="0.25">
      <c r="A898" s="21" t="s">
        <v>382</v>
      </c>
      <c r="B898" s="18" t="s">
        <v>291</v>
      </c>
      <c r="C898" s="18" t="s">
        <v>276</v>
      </c>
      <c r="D898" s="3" t="str">
        <f>VLOOKUP(C898,Regiones!B$4:C$27,2)</f>
        <v>Centro</v>
      </c>
      <c r="E898" s="19"/>
      <c r="F898" s="19"/>
      <c r="G898" s="19"/>
      <c r="H898" s="19" t="s">
        <v>4</v>
      </c>
      <c r="I898" s="19" t="s">
        <v>203</v>
      </c>
      <c r="J898" s="19" t="s">
        <v>6</v>
      </c>
      <c r="K898" s="52"/>
      <c r="L898" s="52" t="s">
        <v>6</v>
      </c>
      <c r="M898" s="289">
        <v>10</v>
      </c>
      <c r="N898" s="281" t="str">
        <f t="shared" ref="N898:N961" si="292">CONCATENATE(L898,M898)</f>
        <v>F10</v>
      </c>
      <c r="O898" s="282" t="str">
        <f>VLOOKUP(N898,'Adicional - Op 1'!$A$3:$B$79,2)</f>
        <v>F</v>
      </c>
      <c r="P898" s="293" t="str">
        <f t="shared" ref="P898:P961" si="293">IF(O898=0, "", O898)</f>
        <v>F</v>
      </c>
      <c r="Q898" s="294" t="str">
        <f t="shared" ref="Q898:Q961" si="294">CONCATENATE(L898,M898)</f>
        <v>F10</v>
      </c>
      <c r="R898" s="282" t="str">
        <f>IF(OR(Q898='Adicional - Op 2'!$A$6,Q898='Adicional - Op 2'!$A$7, Q898='Adicional - Op 2'!$A$8,Q898='Adicional - Op 2'!$A$9,Q898='Adicional - Op 2'!$A$10,Q898='Adicional - Op 2'!$A$11,Q898='Adicional - Op 2'!$A$12,Q898='Adicional - Op 2'!$A$13,Q898='Adicional - Op 2'!$A$14), "A", "")</f>
        <v/>
      </c>
      <c r="S898" s="282" t="str">
        <f>IF(OR(Q898='Adicional - Op 2'!$A$15,Q898='Adicional - Op 2'!$A$16,Q898='Adicional - Op 2'!$A$17,Q898='Adicional - Op 2'!$A$18,Q898='Adicional - Op 2'!$A$19,Q898='Adicional - Op 2'!$A$20,Q898='Adicional - Op 2'!$A$21,Q898='Adicional - Op 2'!$A$22,Q898='Adicional - Op 2'!$A$23,Q898='Adicional - Op 2'!$A$24,Q898='Adicional - Op 2'!$A$25,Q898='Adicional - Op 2'!$A$26,Q898='Adicional - Op 2'!$A$27,Q898='Adicional - Op 2'!$A$28,Q898='Adicional - Op 2'!$A$29,Q898='Adicional - Op 2'!$A$30),"B","")</f>
        <v/>
      </c>
      <c r="T898" s="282" t="str">
        <f>IF(OR(Q898='Adicional - Op 2'!$A$31,Q898='Adicional - Op 2'!$A$32,Q898='Adicional - Op 2'!$A$33,Q898='Adicional - Op 2'!$A$34),"C","")</f>
        <v/>
      </c>
      <c r="U898" s="282" t="str">
        <f>IF(OR(Q898='Adicional - Op 2'!$A$35,Q898='Adicional - Op 2'!$A$36,Q898='Adicional - Op 2'!$A$37),"D","")</f>
        <v/>
      </c>
      <c r="V898" s="282" t="str">
        <f>IF(OR(Q898='Adicional - Op 2'!$A$38,Q898='Adicional - Op 2'!$A$39,Q898='Adicional - Op 2'!$A$40,Q898='Adicional - Op 2'!$A$41,Q898='Adicional - Op 2'!$A$42,Q898='Adicional - Op 2'!$A$43),"E","")</f>
        <v/>
      </c>
      <c r="W898" s="282" t="str">
        <f>IF(OR(Q898='Adicional - Op 2'!$A$44,Q898='Adicional - Op 2'!$A$45),"F","")</f>
        <v>F</v>
      </c>
      <c r="X898" s="295" t="str">
        <f t="shared" ref="X898:X961" si="295">CONCATENATE(R898,S898,T898,U898,V898,W898)</f>
        <v>F</v>
      </c>
      <c r="Y898" s="296" t="str">
        <f>IF(P898=X898, "OK", MAL)</f>
        <v>OK</v>
      </c>
      <c r="Z898" s="73">
        <v>2387</v>
      </c>
      <c r="AA898" s="17">
        <v>2133</v>
      </c>
      <c r="AB898" s="17">
        <v>2052</v>
      </c>
      <c r="AC898" s="17">
        <v>1709</v>
      </c>
      <c r="AD898" s="17">
        <v>1341</v>
      </c>
      <c r="AE898" s="20">
        <v>1282</v>
      </c>
      <c r="AF898" s="70" t="str">
        <f t="shared" si="276"/>
        <v>7</v>
      </c>
      <c r="AG898" s="61" t="str">
        <f t="shared" si="277"/>
        <v>7</v>
      </c>
      <c r="AH898" s="61" t="str">
        <f t="shared" si="278"/>
        <v>7</v>
      </c>
      <c r="AI898" s="61" t="str">
        <f t="shared" si="279"/>
        <v>7</v>
      </c>
      <c r="AJ898" s="61" t="str">
        <f t="shared" si="280"/>
        <v>7</v>
      </c>
      <c r="AK898" s="62" t="str">
        <f t="shared" si="281"/>
        <v>7</v>
      </c>
      <c r="AL898" s="77">
        <f t="shared" si="282"/>
        <v>1.2664298713492268</v>
      </c>
      <c r="AM898" s="78">
        <f t="shared" si="283"/>
        <v>0.36868665425258101</v>
      </c>
      <c r="AN898" s="78">
        <f t="shared" si="284"/>
        <v>1.7471566510249126</v>
      </c>
      <c r="AO898" s="78">
        <f t="shared" si="285"/>
        <v>2.4545684792799225</v>
      </c>
      <c r="AP898" s="79">
        <f t="shared" si="286"/>
        <v>0.45095621896497678</v>
      </c>
      <c r="AQ898" s="1" t="str">
        <f t="shared" si="287"/>
        <v>Centro7</v>
      </c>
      <c r="AR898" s="1" t="str">
        <f t="shared" si="288"/>
        <v>Córdoba7</v>
      </c>
      <c r="AS898" s="1" t="str">
        <f t="shared" si="289"/>
        <v>Pequeñas</v>
      </c>
      <c r="AT898" s="1" t="str">
        <f t="shared" si="290"/>
        <v>Resto Extra Pampeana</v>
      </c>
      <c r="AU898" s="1" t="str">
        <f t="shared" si="291"/>
        <v>Pequeñas</v>
      </c>
    </row>
    <row r="899" spans="1:47" x14ac:dyDescent="0.25">
      <c r="A899" s="60" t="s">
        <v>527</v>
      </c>
      <c r="B899" s="9" t="s">
        <v>527</v>
      </c>
      <c r="C899" s="9" t="s">
        <v>506</v>
      </c>
      <c r="D899" s="3" t="str">
        <f>VLOOKUP(C899,Regiones!B$4:C$27,2)</f>
        <v>Noroeste</v>
      </c>
      <c r="E899" s="10"/>
      <c r="F899" s="10"/>
      <c r="G899" s="10" t="s">
        <v>20</v>
      </c>
      <c r="H899" s="10"/>
      <c r="I899" s="10"/>
      <c r="J899" s="10"/>
      <c r="K899" s="11"/>
      <c r="L899" s="54" t="s">
        <v>943</v>
      </c>
      <c r="M899" s="289">
        <v>2</v>
      </c>
      <c r="N899" s="281" t="str">
        <f t="shared" si="292"/>
        <v>N2</v>
      </c>
      <c r="O899" s="282" t="str">
        <f>VLOOKUP(N899,'Adicional - Op 1'!$A$3:$B$79,2)</f>
        <v>F</v>
      </c>
      <c r="P899" s="293" t="str">
        <f t="shared" si="293"/>
        <v>F</v>
      </c>
      <c r="Q899" s="294" t="str">
        <f t="shared" si="294"/>
        <v>N2</v>
      </c>
      <c r="R899" s="282" t="str">
        <f>IF(OR(Q899='Adicional - Op 2'!$A$6,Q899='Adicional - Op 2'!$A$7, Q899='Adicional - Op 2'!$A$8,Q899='Adicional - Op 2'!$A$9,Q899='Adicional - Op 2'!$A$10,Q899='Adicional - Op 2'!$A$11,Q899='Adicional - Op 2'!$A$12,Q899='Adicional - Op 2'!$A$13,Q899='Adicional - Op 2'!$A$14), "A", "")</f>
        <v/>
      </c>
      <c r="S899" s="282" t="str">
        <f>IF(OR(Q899='Adicional - Op 2'!$A$15,Q899='Adicional - Op 2'!$A$16,Q899='Adicional - Op 2'!$A$17,Q899='Adicional - Op 2'!$A$18,Q899='Adicional - Op 2'!$A$19,Q899='Adicional - Op 2'!$A$20,Q899='Adicional - Op 2'!$A$21,Q899='Adicional - Op 2'!$A$22,Q899='Adicional - Op 2'!$A$23,Q899='Adicional - Op 2'!$A$24,Q899='Adicional - Op 2'!$A$25,Q899='Adicional - Op 2'!$A$26,Q899='Adicional - Op 2'!$A$27,Q899='Adicional - Op 2'!$A$28,Q899='Adicional - Op 2'!$A$29,Q899='Adicional - Op 2'!$A$30),"B","")</f>
        <v/>
      </c>
      <c r="T899" s="282" t="str">
        <f>IF(OR(Q899='Adicional - Op 2'!$A$31,Q899='Adicional - Op 2'!$A$32,Q899='Adicional - Op 2'!$A$33,Q899='Adicional - Op 2'!$A$34),"C","")</f>
        <v/>
      </c>
      <c r="U899" s="282" t="str">
        <f>IF(OR(Q899='Adicional - Op 2'!$A$35,Q899='Adicional - Op 2'!$A$36,Q899='Adicional - Op 2'!$A$37),"D","")</f>
        <v/>
      </c>
      <c r="V899" s="282" t="str">
        <f>IF(OR(Q899='Adicional - Op 2'!$A$38,Q899='Adicional - Op 2'!$A$39,Q899='Adicional - Op 2'!$A$40,Q899='Adicional - Op 2'!$A$41,Q899='Adicional - Op 2'!$A$42,Q899='Adicional - Op 2'!$A$43),"E","")</f>
        <v/>
      </c>
      <c r="W899" s="282" t="str">
        <f>IF(OR(Q899='Adicional - Op 2'!$A$44,Q899='Adicional - Op 2'!$A$45),"F","")</f>
        <v>F</v>
      </c>
      <c r="X899" s="295" t="str">
        <f t="shared" si="295"/>
        <v>F</v>
      </c>
      <c r="Y899" s="296" t="str">
        <f>IF(P899=X899, "OK", MAL)</f>
        <v>OK</v>
      </c>
      <c r="Z899" s="76">
        <v>2375</v>
      </c>
      <c r="AA899" s="56">
        <v>1990</v>
      </c>
      <c r="AB899" s="56">
        <v>1477</v>
      </c>
      <c r="AC899" s="12">
        <v>958</v>
      </c>
      <c r="AD899" s="12">
        <v>962</v>
      </c>
      <c r="AE899" s="13">
        <v>1127</v>
      </c>
      <c r="AF899" s="70" t="str">
        <f t="shared" si="276"/>
        <v>7</v>
      </c>
      <c r="AG899" s="61" t="str">
        <f t="shared" si="277"/>
        <v>7</v>
      </c>
      <c r="AH899" s="61" t="str">
        <f t="shared" si="278"/>
        <v>7</v>
      </c>
      <c r="AI899" s="61" t="str">
        <f t="shared" si="279"/>
        <v>7</v>
      </c>
      <c r="AJ899" s="61" t="str">
        <f t="shared" si="280"/>
        <v>7</v>
      </c>
      <c r="AK899" s="62" t="str">
        <f t="shared" si="281"/>
        <v>7</v>
      </c>
      <c r="AL899" s="77">
        <f t="shared" si="282"/>
        <v>1.9980297387197292</v>
      </c>
      <c r="AM899" s="78">
        <f t="shared" si="283"/>
        <v>2.8743915444963997</v>
      </c>
      <c r="AN899" s="78">
        <f t="shared" si="284"/>
        <v>4.1848208923358765</v>
      </c>
      <c r="AO899" s="78">
        <f t="shared" si="285"/>
        <v>-4.1658047573232541E-2</v>
      </c>
      <c r="AP899" s="79">
        <f t="shared" si="286"/>
        <v>-1.5705370316694487</v>
      </c>
      <c r="AQ899" s="1" t="str">
        <f t="shared" si="287"/>
        <v>Noroeste7</v>
      </c>
      <c r="AR899" s="1" t="str">
        <f t="shared" si="288"/>
        <v>Tucumán7</v>
      </c>
      <c r="AS899" s="1" t="str">
        <f t="shared" si="289"/>
        <v>Pequeñas</v>
      </c>
      <c r="AT899" s="1" t="str">
        <f t="shared" si="290"/>
        <v>Resto Extra Pampeana</v>
      </c>
      <c r="AU899" s="1" t="str">
        <f t="shared" si="291"/>
        <v>Pequeñas</v>
      </c>
    </row>
    <row r="900" spans="1:47" x14ac:dyDescent="0.25">
      <c r="A900" s="2" t="s">
        <v>23</v>
      </c>
      <c r="B900" s="3" t="s">
        <v>19</v>
      </c>
      <c r="C900" s="3" t="s">
        <v>1</v>
      </c>
      <c r="D900" s="3" t="str">
        <f>VLOOKUP(C900,Regiones!B$4:C$27,2)</f>
        <v>Noroeste</v>
      </c>
      <c r="E900" s="16"/>
      <c r="F900" s="16"/>
      <c r="G900" s="16" t="s">
        <v>20</v>
      </c>
      <c r="H900" s="16"/>
      <c r="I900" s="16"/>
      <c r="J900" s="16"/>
      <c r="K900" s="4"/>
      <c r="L900" s="54" t="s">
        <v>943</v>
      </c>
      <c r="M900" s="288">
        <v>4</v>
      </c>
      <c r="N900" s="281" t="str">
        <f t="shared" si="292"/>
        <v>N4</v>
      </c>
      <c r="O900" s="282" t="str">
        <f>VLOOKUP(N900,'Adicional - Op 1'!$A$3:$B$79,2)</f>
        <v>E</v>
      </c>
      <c r="P900" s="293" t="str">
        <f t="shared" si="293"/>
        <v>E</v>
      </c>
      <c r="Q900" s="294" t="str">
        <f t="shared" si="294"/>
        <v>N4</v>
      </c>
      <c r="R900" s="282" t="str">
        <f>IF(OR(Q900='Adicional - Op 2'!$A$6,Q900='Adicional - Op 2'!$A$7, Q900='Adicional - Op 2'!$A$8,Q900='Adicional - Op 2'!$A$9,Q900='Adicional - Op 2'!$A$10,Q900='Adicional - Op 2'!$A$11,Q900='Adicional - Op 2'!$A$12,Q900='Adicional - Op 2'!$A$13,Q900='Adicional - Op 2'!$A$14), "A", "")</f>
        <v/>
      </c>
      <c r="S900" s="282" t="str">
        <f>IF(OR(Q900='Adicional - Op 2'!$A$15,Q900='Adicional - Op 2'!$A$16,Q900='Adicional - Op 2'!$A$17,Q900='Adicional - Op 2'!$A$18,Q900='Adicional - Op 2'!$A$19,Q900='Adicional - Op 2'!$A$20,Q900='Adicional - Op 2'!$A$21,Q900='Adicional - Op 2'!$A$22,Q900='Adicional - Op 2'!$A$23,Q900='Adicional - Op 2'!$A$24,Q900='Adicional - Op 2'!$A$25,Q900='Adicional - Op 2'!$A$26,Q900='Adicional - Op 2'!$A$27,Q900='Adicional - Op 2'!$A$28,Q900='Adicional - Op 2'!$A$29,Q900='Adicional - Op 2'!$A$30),"B","")</f>
        <v/>
      </c>
      <c r="T900" s="282" t="str">
        <f>IF(OR(Q900='Adicional - Op 2'!$A$31,Q900='Adicional - Op 2'!$A$32,Q900='Adicional - Op 2'!$A$33,Q900='Adicional - Op 2'!$A$34),"C","")</f>
        <v/>
      </c>
      <c r="U900" s="282" t="str">
        <f>IF(OR(Q900='Adicional - Op 2'!$A$35,Q900='Adicional - Op 2'!$A$36,Q900='Adicional - Op 2'!$A$37),"D","")</f>
        <v/>
      </c>
      <c r="V900" s="282" t="str">
        <f>IF(OR(Q900='Adicional - Op 2'!$A$38,Q900='Adicional - Op 2'!$A$39,Q900='Adicional - Op 2'!$A$40,Q900='Adicional - Op 2'!$A$41,Q900='Adicional - Op 2'!$A$42,Q900='Adicional - Op 2'!$A$43),"E","")</f>
        <v>E</v>
      </c>
      <c r="W900" s="282" t="str">
        <f>IF(OR(Q900='Adicional - Op 2'!$A$44,Q900='Adicional - Op 2'!$A$45),"F","")</f>
        <v/>
      </c>
      <c r="X900" s="295" t="str">
        <f t="shared" si="295"/>
        <v>E</v>
      </c>
      <c r="Y900" s="296" t="str">
        <f>IF(P900=X900, "OK", MAL)</f>
        <v>OK</v>
      </c>
      <c r="Z900" s="73">
        <v>2368</v>
      </c>
      <c r="AA900" s="17">
        <v>1927</v>
      </c>
      <c r="AB900" s="17">
        <v>1347</v>
      </c>
      <c r="AC900" s="17"/>
      <c r="AD900" s="9">
        <v>234</v>
      </c>
      <c r="AE900" s="20"/>
      <c r="AF900" s="70" t="str">
        <f t="shared" si="276"/>
        <v>7</v>
      </c>
      <c r="AG900" s="61" t="str">
        <f t="shared" si="277"/>
        <v>7</v>
      </c>
      <c r="AH900" s="61" t="str">
        <f t="shared" si="278"/>
        <v>7</v>
      </c>
      <c r="AI900" s="61" t="str">
        <f t="shared" si="279"/>
        <v/>
      </c>
      <c r="AJ900" s="61" t="str">
        <f t="shared" si="280"/>
        <v>7</v>
      </c>
      <c r="AK900" s="62" t="str">
        <f t="shared" si="281"/>
        <v/>
      </c>
      <c r="AL900" s="77">
        <f t="shared" si="282"/>
        <v>2.331934416329017</v>
      </c>
      <c r="AM900" s="78">
        <f t="shared" si="283"/>
        <v>3.4624387074917351</v>
      </c>
      <c r="AN900" s="78" t="str">
        <f t="shared" si="284"/>
        <v/>
      </c>
      <c r="AO900" s="78" t="str">
        <f t="shared" si="285"/>
        <v/>
      </c>
      <c r="AP900" s="79" t="str">
        <f t="shared" si="286"/>
        <v/>
      </c>
      <c r="AQ900" s="1" t="str">
        <f t="shared" si="287"/>
        <v>Noroeste7</v>
      </c>
      <c r="AR900" s="1" t="str">
        <f t="shared" si="288"/>
        <v>Catamarca7</v>
      </c>
      <c r="AS900" s="1" t="str">
        <f t="shared" si="289"/>
        <v>Pequeñas</v>
      </c>
      <c r="AT900" s="1" t="str">
        <f t="shared" si="290"/>
        <v>Resto Extra Pampeana</v>
      </c>
      <c r="AU900" s="1" t="str">
        <f t="shared" si="291"/>
        <v>Pequeñas</v>
      </c>
    </row>
    <row r="901" spans="1:47" x14ac:dyDescent="0.25">
      <c r="A901" s="5" t="s">
        <v>184</v>
      </c>
      <c r="B901" s="6" t="s">
        <v>53</v>
      </c>
      <c r="C901" s="6" t="s">
        <v>36</v>
      </c>
      <c r="D901" s="3" t="str">
        <f>VLOOKUP(C901,Regiones!B$4:C$27,2)</f>
        <v>Pampeana</v>
      </c>
      <c r="E901" s="16"/>
      <c r="F901" s="16"/>
      <c r="G901" s="16"/>
      <c r="H901" s="16"/>
      <c r="I901" s="16" t="s">
        <v>203</v>
      </c>
      <c r="J901" s="16" t="s">
        <v>3</v>
      </c>
      <c r="K901" s="4">
        <v>10</v>
      </c>
      <c r="L901" s="4" t="s">
        <v>3</v>
      </c>
      <c r="M901" s="289">
        <v>10</v>
      </c>
      <c r="N901" s="281" t="str">
        <f t="shared" si="292"/>
        <v>E10</v>
      </c>
      <c r="O901" s="282" t="str">
        <f>VLOOKUP(N901,'Adicional - Op 1'!$A$3:$B$79,2)</f>
        <v>E</v>
      </c>
      <c r="P901" s="293" t="str">
        <f t="shared" si="293"/>
        <v>E</v>
      </c>
      <c r="Q901" s="294" t="str">
        <f t="shared" si="294"/>
        <v>E10</v>
      </c>
      <c r="R901" s="282" t="str">
        <f>IF(OR(Q901='Adicional - Op 2'!$A$6,Q901='Adicional - Op 2'!$A$7, Q901='Adicional - Op 2'!$A$8,Q901='Adicional - Op 2'!$A$9,Q901='Adicional - Op 2'!$A$10,Q901='Adicional - Op 2'!$A$11,Q901='Adicional - Op 2'!$A$12,Q901='Adicional - Op 2'!$A$13,Q901='Adicional - Op 2'!$A$14), "A", "")</f>
        <v/>
      </c>
      <c r="S901" s="282" t="str">
        <f>IF(OR(Q901='Adicional - Op 2'!$A$15,Q901='Adicional - Op 2'!$A$16,Q901='Adicional - Op 2'!$A$17,Q901='Adicional - Op 2'!$A$18,Q901='Adicional - Op 2'!$A$19,Q901='Adicional - Op 2'!$A$20,Q901='Adicional - Op 2'!$A$21,Q901='Adicional - Op 2'!$A$22,Q901='Adicional - Op 2'!$A$23,Q901='Adicional - Op 2'!$A$24,Q901='Adicional - Op 2'!$A$25,Q901='Adicional - Op 2'!$A$26,Q901='Adicional - Op 2'!$A$27,Q901='Adicional - Op 2'!$A$28,Q901='Adicional - Op 2'!$A$29,Q901='Adicional - Op 2'!$A$30),"B","")</f>
        <v/>
      </c>
      <c r="T901" s="282" t="str">
        <f>IF(OR(Q901='Adicional - Op 2'!$A$31,Q901='Adicional - Op 2'!$A$32,Q901='Adicional - Op 2'!$A$33,Q901='Adicional - Op 2'!$A$34),"C","")</f>
        <v/>
      </c>
      <c r="U901" s="282" t="str">
        <f>IF(OR(Q901='Adicional - Op 2'!$A$35,Q901='Adicional - Op 2'!$A$36,Q901='Adicional - Op 2'!$A$37),"D","")</f>
        <v/>
      </c>
      <c r="V901" s="282" t="str">
        <f>IF(OR(Q901='Adicional - Op 2'!$A$38,Q901='Adicional - Op 2'!$A$39,Q901='Adicional - Op 2'!$A$40,Q901='Adicional - Op 2'!$A$41,Q901='Adicional - Op 2'!$A$42,Q901='Adicional - Op 2'!$A$43),"E","")</f>
        <v>E</v>
      </c>
      <c r="W901" s="282" t="str">
        <f>IF(OR(Q901='Adicional - Op 2'!$A$44,Q901='Adicional - Op 2'!$A$45),"F","")</f>
        <v/>
      </c>
      <c r="X901" s="295" t="str">
        <f t="shared" si="295"/>
        <v>E</v>
      </c>
      <c r="Y901" s="296" t="str">
        <f>IF(P901=X901, "OK", MAL)</f>
        <v>OK</v>
      </c>
      <c r="Z901" s="73">
        <v>2360</v>
      </c>
      <c r="AA901" s="17">
        <v>2352</v>
      </c>
      <c r="AB901" s="17">
        <v>2141</v>
      </c>
      <c r="AC901" s="17">
        <v>2038</v>
      </c>
      <c r="AD901" s="17">
        <v>1817</v>
      </c>
      <c r="AE901" s="20">
        <v>1900</v>
      </c>
      <c r="AF901" s="70" t="str">
        <f t="shared" si="276"/>
        <v>7</v>
      </c>
      <c r="AG901" s="61" t="str">
        <f t="shared" si="277"/>
        <v>7</v>
      </c>
      <c r="AH901" s="61" t="str">
        <f t="shared" si="278"/>
        <v>7</v>
      </c>
      <c r="AI901" s="61" t="str">
        <f t="shared" si="279"/>
        <v>7</v>
      </c>
      <c r="AJ901" s="61" t="str">
        <f t="shared" si="280"/>
        <v>7</v>
      </c>
      <c r="AK901" s="62" t="str">
        <f t="shared" si="281"/>
        <v>7</v>
      </c>
      <c r="AL901" s="77">
        <f t="shared" si="282"/>
        <v>3.7989193945806667E-2</v>
      </c>
      <c r="AM901" s="78">
        <f t="shared" si="283"/>
        <v>0.89747313118254179</v>
      </c>
      <c r="AN901" s="78">
        <f t="shared" si="284"/>
        <v>0.46798629914712053</v>
      </c>
      <c r="AO901" s="78">
        <f t="shared" si="285"/>
        <v>1.1544342009387532</v>
      </c>
      <c r="AP901" s="79">
        <f t="shared" si="286"/>
        <v>-0.44567487645216219</v>
      </c>
      <c r="AQ901" s="1" t="str">
        <f t="shared" si="287"/>
        <v>Pampeana7</v>
      </c>
      <c r="AR901" s="1" t="str">
        <f t="shared" si="288"/>
        <v>Buenos Aires7</v>
      </c>
      <c r="AS901" s="1" t="str">
        <f t="shared" si="289"/>
        <v>Pequeñas</v>
      </c>
      <c r="AT901" s="1" t="str">
        <f t="shared" si="290"/>
        <v>Pampeana</v>
      </c>
      <c r="AU901" s="1" t="str">
        <f t="shared" si="291"/>
        <v>Pequeñas</v>
      </c>
    </row>
    <row r="902" spans="1:47" x14ac:dyDescent="0.25">
      <c r="A902" s="5" t="s">
        <v>719</v>
      </c>
      <c r="B902" s="6" t="s">
        <v>108</v>
      </c>
      <c r="C902" s="6" t="s">
        <v>687</v>
      </c>
      <c r="D902" s="3" t="str">
        <f>VLOOKUP(C902,Regiones!B$4:C$27,2)</f>
        <v>Noroeste</v>
      </c>
      <c r="E902" s="16"/>
      <c r="F902" s="16"/>
      <c r="G902" s="16" t="s">
        <v>20</v>
      </c>
      <c r="H902" s="16"/>
      <c r="I902" s="16"/>
      <c r="J902" s="16"/>
      <c r="K902" s="4"/>
      <c r="L902" s="54" t="s">
        <v>943</v>
      </c>
      <c r="M902" s="288">
        <v>4</v>
      </c>
      <c r="N902" s="281" t="str">
        <f t="shared" si="292"/>
        <v>N4</v>
      </c>
      <c r="O902" s="282" t="str">
        <f>VLOOKUP(N902,'Adicional - Op 1'!$A$3:$B$79,2)</f>
        <v>E</v>
      </c>
      <c r="P902" s="293" t="str">
        <f t="shared" si="293"/>
        <v>E</v>
      </c>
      <c r="Q902" s="294" t="str">
        <f t="shared" si="294"/>
        <v>N4</v>
      </c>
      <c r="R902" s="282" t="str">
        <f>IF(OR(Q902='Adicional - Op 2'!$A$6,Q902='Adicional - Op 2'!$A$7, Q902='Adicional - Op 2'!$A$8,Q902='Adicional - Op 2'!$A$9,Q902='Adicional - Op 2'!$A$10,Q902='Adicional - Op 2'!$A$11,Q902='Adicional - Op 2'!$A$12,Q902='Adicional - Op 2'!$A$13,Q902='Adicional - Op 2'!$A$14), "A", "")</f>
        <v/>
      </c>
      <c r="S902" s="282" t="str">
        <f>IF(OR(Q902='Adicional - Op 2'!$A$15,Q902='Adicional - Op 2'!$A$16,Q902='Adicional - Op 2'!$A$17,Q902='Adicional - Op 2'!$A$18,Q902='Adicional - Op 2'!$A$19,Q902='Adicional - Op 2'!$A$20,Q902='Adicional - Op 2'!$A$21,Q902='Adicional - Op 2'!$A$22,Q902='Adicional - Op 2'!$A$23,Q902='Adicional - Op 2'!$A$24,Q902='Adicional - Op 2'!$A$25,Q902='Adicional - Op 2'!$A$26,Q902='Adicional - Op 2'!$A$27,Q902='Adicional - Op 2'!$A$28,Q902='Adicional - Op 2'!$A$29,Q902='Adicional - Op 2'!$A$30),"B","")</f>
        <v/>
      </c>
      <c r="T902" s="282" t="str">
        <f>IF(OR(Q902='Adicional - Op 2'!$A$31,Q902='Adicional - Op 2'!$A$32,Q902='Adicional - Op 2'!$A$33,Q902='Adicional - Op 2'!$A$34),"C","")</f>
        <v/>
      </c>
      <c r="U902" s="282" t="str">
        <f>IF(OR(Q902='Adicional - Op 2'!$A$35,Q902='Adicional - Op 2'!$A$36,Q902='Adicional - Op 2'!$A$37),"D","")</f>
        <v/>
      </c>
      <c r="V902" s="282" t="str">
        <f>IF(OR(Q902='Adicional - Op 2'!$A$38,Q902='Adicional - Op 2'!$A$39,Q902='Adicional - Op 2'!$A$40,Q902='Adicional - Op 2'!$A$41,Q902='Adicional - Op 2'!$A$42,Q902='Adicional - Op 2'!$A$43),"E","")</f>
        <v>E</v>
      </c>
      <c r="W902" s="282" t="str">
        <f>IF(OR(Q902='Adicional - Op 2'!$A$44,Q902='Adicional - Op 2'!$A$45),"F","")</f>
        <v/>
      </c>
      <c r="X902" s="295" t="str">
        <f t="shared" si="295"/>
        <v>E</v>
      </c>
      <c r="Y902" s="296" t="str">
        <f>IF(P902=X902, "OK", MAL)</f>
        <v>OK</v>
      </c>
      <c r="Z902" s="74">
        <v>2353</v>
      </c>
      <c r="AA902" s="17">
        <v>1283</v>
      </c>
      <c r="AB902" s="12">
        <v>731</v>
      </c>
      <c r="AC902" s="12">
        <v>464</v>
      </c>
      <c r="AD902" s="12"/>
      <c r="AE902" s="13">
        <v>163</v>
      </c>
      <c r="AF902" s="70" t="str">
        <f t="shared" si="276"/>
        <v>7</v>
      </c>
      <c r="AG902" s="61" t="str">
        <f t="shared" si="277"/>
        <v>7</v>
      </c>
      <c r="AH902" s="61" t="str">
        <f t="shared" si="278"/>
        <v>7</v>
      </c>
      <c r="AI902" s="61" t="str">
        <f t="shared" si="279"/>
        <v>7</v>
      </c>
      <c r="AJ902" s="61" t="str">
        <f t="shared" si="280"/>
        <v/>
      </c>
      <c r="AK902" s="62" t="str">
        <f t="shared" si="281"/>
        <v>7</v>
      </c>
      <c r="AL902" s="77">
        <f t="shared" si="282"/>
        <v>7.0194114499215603</v>
      </c>
      <c r="AM902" s="78">
        <f t="shared" si="283"/>
        <v>5.4929204733437027</v>
      </c>
      <c r="AN902" s="78">
        <f t="shared" si="284"/>
        <v>4.3982273783960428</v>
      </c>
      <c r="AO902" s="78" t="str">
        <f t="shared" si="285"/>
        <v/>
      </c>
      <c r="AP902" s="79" t="str">
        <f t="shared" si="286"/>
        <v/>
      </c>
      <c r="AQ902" s="1" t="str">
        <f t="shared" si="287"/>
        <v>Noroeste7</v>
      </c>
      <c r="AR902" s="1" t="str">
        <f t="shared" si="288"/>
        <v>Salta7</v>
      </c>
      <c r="AS902" s="1" t="str">
        <f t="shared" si="289"/>
        <v>Pequeñas</v>
      </c>
      <c r="AT902" s="1" t="str">
        <f t="shared" si="290"/>
        <v>Resto Extra Pampeana</v>
      </c>
      <c r="AU902" s="1" t="str">
        <f t="shared" si="291"/>
        <v>Pequeñas</v>
      </c>
    </row>
    <row r="903" spans="1:47" x14ac:dyDescent="0.25">
      <c r="A903" s="45" t="s">
        <v>1261</v>
      </c>
      <c r="B903" s="46" t="s">
        <v>897</v>
      </c>
      <c r="C903" s="46" t="s">
        <v>882</v>
      </c>
      <c r="D903" s="3" t="str">
        <f>VLOOKUP(C903,Regiones!B$4:C$27,2)</f>
        <v>Pampeana</v>
      </c>
      <c r="E903" s="50"/>
      <c r="F903" s="50"/>
      <c r="G903" s="50" t="s">
        <v>20</v>
      </c>
      <c r="H903" s="50"/>
      <c r="I903" s="50"/>
      <c r="J903" s="50"/>
      <c r="K903" s="53"/>
      <c r="L903" s="54" t="s">
        <v>943</v>
      </c>
      <c r="M903" s="292">
        <v>3</v>
      </c>
      <c r="N903" s="281" t="str">
        <f t="shared" si="292"/>
        <v>N3</v>
      </c>
      <c r="O903" s="282" t="str">
        <f>VLOOKUP(N903,'Adicional - Op 1'!$A$3:$B$79,2)</f>
        <v>B</v>
      </c>
      <c r="P903" s="293" t="str">
        <f t="shared" si="293"/>
        <v>B</v>
      </c>
      <c r="Q903" s="294" t="str">
        <f t="shared" si="294"/>
        <v>N3</v>
      </c>
      <c r="R903" s="282" t="str">
        <f>IF(OR(Q903='Adicional - Op 2'!$A$6,Q903='Adicional - Op 2'!$A$7, Q903='Adicional - Op 2'!$A$8,Q903='Adicional - Op 2'!$A$9,Q903='Adicional - Op 2'!$A$10,Q903='Adicional - Op 2'!$A$11,Q903='Adicional - Op 2'!$A$12,Q903='Adicional - Op 2'!$A$13,Q903='Adicional - Op 2'!$A$14), "A", "")</f>
        <v/>
      </c>
      <c r="S903" s="282" t="str">
        <f>IF(OR(Q903='Adicional - Op 2'!$A$15,Q903='Adicional - Op 2'!$A$16,Q903='Adicional - Op 2'!$A$17,Q903='Adicional - Op 2'!$A$18,Q903='Adicional - Op 2'!$A$19,Q903='Adicional - Op 2'!$A$20,Q903='Adicional - Op 2'!$A$21,Q903='Adicional - Op 2'!$A$22,Q903='Adicional - Op 2'!$A$23,Q903='Adicional - Op 2'!$A$24,Q903='Adicional - Op 2'!$A$25,Q903='Adicional - Op 2'!$A$26,Q903='Adicional - Op 2'!$A$27,Q903='Adicional - Op 2'!$A$28,Q903='Adicional - Op 2'!$A$29,Q903='Adicional - Op 2'!$A$30),"B","")</f>
        <v>B</v>
      </c>
      <c r="T903" s="282" t="str">
        <f>IF(OR(Q903='Adicional - Op 2'!$A$31,Q903='Adicional - Op 2'!$A$32,Q903='Adicional - Op 2'!$A$33,Q903='Adicional - Op 2'!$A$34),"C","")</f>
        <v/>
      </c>
      <c r="U903" s="282" t="str">
        <f>IF(OR(Q903='Adicional - Op 2'!$A$35,Q903='Adicional - Op 2'!$A$36,Q903='Adicional - Op 2'!$A$37),"D","")</f>
        <v/>
      </c>
      <c r="V903" s="282" t="str">
        <f>IF(OR(Q903='Adicional - Op 2'!$A$38,Q903='Adicional - Op 2'!$A$39,Q903='Adicional - Op 2'!$A$40,Q903='Adicional - Op 2'!$A$41,Q903='Adicional - Op 2'!$A$42,Q903='Adicional - Op 2'!$A$43),"E","")</f>
        <v/>
      </c>
      <c r="W903" s="282" t="str">
        <f>IF(OR(Q903='Adicional - Op 2'!$A$44,Q903='Adicional - Op 2'!$A$45),"F","")</f>
        <v/>
      </c>
      <c r="X903" s="295" t="str">
        <f t="shared" si="295"/>
        <v>B</v>
      </c>
      <c r="Y903" s="296" t="str">
        <f>IF(P903=X903, "OK", MAL)</f>
        <v>OK</v>
      </c>
      <c r="Z903" s="74">
        <v>2344</v>
      </c>
      <c r="AA903" s="64">
        <v>1960</v>
      </c>
      <c r="AB903" s="6">
        <v>1395</v>
      </c>
      <c r="AC903" s="6"/>
      <c r="AD903" s="6">
        <v>821</v>
      </c>
      <c r="AE903" s="22">
        <v>625</v>
      </c>
      <c r="AF903" s="70" t="str">
        <f t="shared" si="276"/>
        <v>7</v>
      </c>
      <c r="AG903" s="61" t="str">
        <f t="shared" si="277"/>
        <v>7</v>
      </c>
      <c r="AH903" s="61" t="str">
        <f t="shared" si="278"/>
        <v>7</v>
      </c>
      <c r="AI903" s="61" t="str">
        <f t="shared" si="279"/>
        <v/>
      </c>
      <c r="AJ903" s="61" t="str">
        <f t="shared" si="280"/>
        <v>7</v>
      </c>
      <c r="AK903" s="62" t="str">
        <f t="shared" si="281"/>
        <v>7</v>
      </c>
      <c r="AL903" s="77">
        <f t="shared" si="282"/>
        <v>2.0214394861747991</v>
      </c>
      <c r="AM903" s="78">
        <f t="shared" si="283"/>
        <v>3.2852250102591087</v>
      </c>
      <c r="AN903" s="78" t="str">
        <f t="shared" si="284"/>
        <v/>
      </c>
      <c r="AO903" s="78" t="str">
        <f t="shared" si="285"/>
        <v/>
      </c>
      <c r="AP903" s="79">
        <f t="shared" si="286"/>
        <v>2.7652573071540214</v>
      </c>
      <c r="AQ903" s="1" t="str">
        <f t="shared" si="287"/>
        <v>Pampeana7</v>
      </c>
      <c r="AR903" s="1" t="str">
        <f t="shared" si="288"/>
        <v>Santiago del Estero7</v>
      </c>
      <c r="AS903" s="1" t="str">
        <f t="shared" si="289"/>
        <v>Pequeñas</v>
      </c>
      <c r="AT903" s="1" t="str">
        <f t="shared" si="290"/>
        <v>Pampeana</v>
      </c>
      <c r="AU903" s="1" t="str">
        <f t="shared" si="291"/>
        <v>Pequeñas</v>
      </c>
    </row>
    <row r="904" spans="1:47" x14ac:dyDescent="0.25">
      <c r="A904" s="60" t="s">
        <v>530</v>
      </c>
      <c r="B904" s="9" t="s">
        <v>508</v>
      </c>
      <c r="C904" s="9" t="s">
        <v>506</v>
      </c>
      <c r="D904" s="3" t="str">
        <f>VLOOKUP(C904,Regiones!B$4:C$27,2)</f>
        <v>Noroeste</v>
      </c>
      <c r="E904" s="10"/>
      <c r="F904" s="10"/>
      <c r="G904" s="10"/>
      <c r="H904" s="10" t="s">
        <v>20</v>
      </c>
      <c r="I904" s="10" t="s">
        <v>203</v>
      </c>
      <c r="J904" s="10" t="s">
        <v>4</v>
      </c>
      <c r="K904" s="11"/>
      <c r="L904" s="11" t="s">
        <v>6</v>
      </c>
      <c r="M904" s="289">
        <v>10</v>
      </c>
      <c r="N904" s="281" t="str">
        <f t="shared" si="292"/>
        <v>F10</v>
      </c>
      <c r="O904" s="282" t="str">
        <f>VLOOKUP(N904,'Adicional - Op 1'!$A$3:$B$79,2)</f>
        <v>F</v>
      </c>
      <c r="P904" s="293" t="str">
        <f t="shared" si="293"/>
        <v>F</v>
      </c>
      <c r="Q904" s="294" t="str">
        <f t="shared" si="294"/>
        <v>F10</v>
      </c>
      <c r="R904" s="282" t="str">
        <f>IF(OR(Q904='Adicional - Op 2'!$A$6,Q904='Adicional - Op 2'!$A$7, Q904='Adicional - Op 2'!$A$8,Q904='Adicional - Op 2'!$A$9,Q904='Adicional - Op 2'!$A$10,Q904='Adicional - Op 2'!$A$11,Q904='Adicional - Op 2'!$A$12,Q904='Adicional - Op 2'!$A$13,Q904='Adicional - Op 2'!$A$14), "A", "")</f>
        <v/>
      </c>
      <c r="S904" s="282" t="str">
        <f>IF(OR(Q904='Adicional - Op 2'!$A$15,Q904='Adicional - Op 2'!$A$16,Q904='Adicional - Op 2'!$A$17,Q904='Adicional - Op 2'!$A$18,Q904='Adicional - Op 2'!$A$19,Q904='Adicional - Op 2'!$A$20,Q904='Adicional - Op 2'!$A$21,Q904='Adicional - Op 2'!$A$22,Q904='Adicional - Op 2'!$A$23,Q904='Adicional - Op 2'!$A$24,Q904='Adicional - Op 2'!$A$25,Q904='Adicional - Op 2'!$A$26,Q904='Adicional - Op 2'!$A$27,Q904='Adicional - Op 2'!$A$28,Q904='Adicional - Op 2'!$A$29,Q904='Adicional - Op 2'!$A$30),"B","")</f>
        <v/>
      </c>
      <c r="T904" s="282" t="str">
        <f>IF(OR(Q904='Adicional - Op 2'!$A$31,Q904='Adicional - Op 2'!$A$32,Q904='Adicional - Op 2'!$A$33,Q904='Adicional - Op 2'!$A$34),"C","")</f>
        <v/>
      </c>
      <c r="U904" s="282" t="str">
        <f>IF(OR(Q904='Adicional - Op 2'!$A$35,Q904='Adicional - Op 2'!$A$36,Q904='Adicional - Op 2'!$A$37),"D","")</f>
        <v/>
      </c>
      <c r="V904" s="282" t="str">
        <f>IF(OR(Q904='Adicional - Op 2'!$A$38,Q904='Adicional - Op 2'!$A$39,Q904='Adicional - Op 2'!$A$40,Q904='Adicional - Op 2'!$A$41,Q904='Adicional - Op 2'!$A$42,Q904='Adicional - Op 2'!$A$43),"E","")</f>
        <v/>
      </c>
      <c r="W904" s="282" t="str">
        <f>IF(OR(Q904='Adicional - Op 2'!$A$44,Q904='Adicional - Op 2'!$A$45),"F","")</f>
        <v>F</v>
      </c>
      <c r="X904" s="295" t="str">
        <f t="shared" si="295"/>
        <v>F</v>
      </c>
      <c r="Y904" s="296" t="str">
        <f>IF(P904=X904, "OK", MAL)</f>
        <v>OK</v>
      </c>
      <c r="Z904" s="76">
        <v>2341</v>
      </c>
      <c r="AA904" s="56">
        <v>2463</v>
      </c>
      <c r="AB904" s="56">
        <v>1775</v>
      </c>
      <c r="AC904" s="12">
        <v>1452</v>
      </c>
      <c r="AD904" s="12">
        <v>1879</v>
      </c>
      <c r="AE904" s="13">
        <v>1700</v>
      </c>
      <c r="AF904" s="70" t="str">
        <f t="shared" ref="AF904:AF967" si="296">IF(Z904="","",IF($D904="gba","GBA",IF(AND(Z904&gt;=1000000,Z904&lt;10000000),"1",IF(Z904&gt;=500000,"2",IF(Z904&gt;=100000,"3",IF(Z904&gt;=50000,"4",IF(Z904&gt;=10000,"5",IF(Z904&gt;=5000,"6","7"))))))))</f>
        <v>7</v>
      </c>
      <c r="AG904" s="61" t="str">
        <f t="shared" ref="AG904:AG967" si="297">IF(AA904="","",IF($D904="gba","GBA",IF(AND(AA904&gt;=1000000,AA904&lt;10000000),"1",IF(AA904&gt;=500000,"2",IF(AA904&gt;=100000,"3",IF(AA904&gt;=50000,"4",IF(AA904&gt;=10000,"5",IF(AA904&gt;=5000,"6","7"))))))))</f>
        <v>7</v>
      </c>
      <c r="AH904" s="61" t="str">
        <f t="shared" ref="AH904:AH967" si="298">IF(AB904="","",IF($D904="gba","GBA",IF(AND(AB904&gt;=1000000,AB904&lt;10000000),"1",IF(AB904&gt;=500000,"2",IF(AB904&gt;=100000,"3",IF(AB904&gt;=50000,"4",IF(AB904&gt;=10000,"5",IF(AB904&gt;=5000,"6","7"))))))))</f>
        <v>7</v>
      </c>
      <c r="AI904" s="61" t="str">
        <f t="shared" ref="AI904:AI967" si="299">IF(AC904="","",IF($D904="gba","GBA",IF(AND(AC904&gt;=1000000,AC904&lt;10000000),"1",IF(AC904&gt;=500000,"2",IF(AC904&gt;=100000,"3",IF(AC904&gt;=50000,"4",IF(AC904&gt;=10000,"5",IF(AC904&gt;=5000,"6","7"))))))))</f>
        <v>7</v>
      </c>
      <c r="AJ904" s="61" t="str">
        <f t="shared" ref="AJ904:AJ967" si="300">IF(AD904="","",IF($D904="gba","GBA",IF(AND(AD904&gt;=1000000,AD904&lt;10000000),"1",IF(AD904&gt;=500000,"2",IF(AD904&gt;=100000,"3",IF(AD904&gt;=50000,"4",IF(AD904&gt;=10000,"5",IF(AD904&gt;=5000,"6","7"))))))))</f>
        <v>7</v>
      </c>
      <c r="AK904" s="62" t="str">
        <f t="shared" ref="AK904:AK967" si="301">IF(AE904="","",IF($D904="gba","GBA",IF(AND(AE904&gt;=1000000,AE904&lt;10000000),"1",IF(AE904&gt;=500000,"2",IF(AE904&gt;=100000,"3",IF(AE904&gt;=50000,"4",IF(AE904&gt;=10000,"5",IF(AE904&gt;=5000,"6","7"))))))))</f>
        <v>7</v>
      </c>
      <c r="AL904" s="77">
        <f t="shared" ref="AL904:AL967" si="302">IF(OR(Z904="",AA904=""),"",RATE(8.94,,-AA904,Z904)*100)</f>
        <v>-0.5666427470330847</v>
      </c>
      <c r="AM904" s="78">
        <f t="shared" ref="AM904:AM967" si="303">IF(OR(AA904="",AB904=""),"",RATE(10.52,,-AB904,AA904)*100)</f>
        <v>3.1628636961582237</v>
      </c>
      <c r="AN904" s="78">
        <f t="shared" ref="AN904:AN967" si="304">IF(OR(AB904="",AC904=""),"",RATE(10.56,,-AC904,AB904)*100)</f>
        <v>1.9202737646213928</v>
      </c>
      <c r="AO904" s="78">
        <f t="shared" ref="AO904:AO967" si="305">IF(OR(AC904="",AD904=""),"",RATE(10,,-AD904,AC904)*100)</f>
        <v>-2.5450319082201314</v>
      </c>
      <c r="AP904" s="79">
        <f t="shared" ref="AP904:AP967" si="306">IF(OR(AD904="",AE904=""),"",RATE(10,,-AE904,AD904)*100)</f>
        <v>1.00614261124142</v>
      </c>
      <c r="AQ904" s="1" t="str">
        <f t="shared" ref="AQ904:AQ967" si="307">CONCATENATE(D904,AF904)</f>
        <v>Noroeste7</v>
      </c>
      <c r="AR904" s="1" t="str">
        <f t="shared" ref="AR904:AR967" si="308">CONCATENATE(C904,AF904)</f>
        <v>Tucumán7</v>
      </c>
      <c r="AS904" s="1" t="str">
        <f t="shared" ref="AS904:AS967" si="309">IF(AF904="GBA","GBA",IF(AF904&lt;"3","Grandes",IF(AF904="7","Pequeñas","Intermedias")))</f>
        <v>Pequeñas</v>
      </c>
      <c r="AT904" s="1" t="str">
        <f t="shared" ref="AT904:AT967" si="310">IF(D904="GBA","GBA",IF(D904="Comahue","Comahue",IF(D904="Patagonia","Patagonia",IF(D904="Pampeana","Pampeana","Resto Extra Pampeana"))))</f>
        <v>Resto Extra Pampeana</v>
      </c>
      <c r="AU904" s="1" t="str">
        <f t="shared" si="291"/>
        <v>Pequeñas</v>
      </c>
    </row>
    <row r="905" spans="1:47" x14ac:dyDescent="0.25">
      <c r="A905" s="60" t="s">
        <v>869</v>
      </c>
      <c r="B905" s="9" t="s">
        <v>793</v>
      </c>
      <c r="C905" s="9" t="s">
        <v>767</v>
      </c>
      <c r="D905" s="3" t="str">
        <f>VLOOKUP(C905,Regiones!B$4:C$27,2)</f>
        <v>Pampeana</v>
      </c>
      <c r="E905" s="10"/>
      <c r="F905" s="10"/>
      <c r="G905" s="10"/>
      <c r="H905" s="10" t="s">
        <v>4</v>
      </c>
      <c r="I905" s="10" t="s">
        <v>203</v>
      </c>
      <c r="J905" s="10" t="s">
        <v>6</v>
      </c>
      <c r="K905" s="11"/>
      <c r="L905" s="11" t="s">
        <v>6</v>
      </c>
      <c r="M905" s="289">
        <v>10</v>
      </c>
      <c r="N905" s="281" t="str">
        <f t="shared" si="292"/>
        <v>F10</v>
      </c>
      <c r="O905" s="282" t="str">
        <f>VLOOKUP(N905,'Adicional - Op 1'!$A$3:$B$79,2)</f>
        <v>F</v>
      </c>
      <c r="P905" s="293" t="str">
        <f t="shared" si="293"/>
        <v>F</v>
      </c>
      <c r="Q905" s="294" t="str">
        <f t="shared" si="294"/>
        <v>F10</v>
      </c>
      <c r="R905" s="282" t="str">
        <f>IF(OR(Q905='Adicional - Op 2'!$A$6,Q905='Adicional - Op 2'!$A$7, Q905='Adicional - Op 2'!$A$8,Q905='Adicional - Op 2'!$A$9,Q905='Adicional - Op 2'!$A$10,Q905='Adicional - Op 2'!$A$11,Q905='Adicional - Op 2'!$A$12,Q905='Adicional - Op 2'!$A$13,Q905='Adicional - Op 2'!$A$14), "A", "")</f>
        <v/>
      </c>
      <c r="S905" s="282" t="str">
        <f>IF(OR(Q905='Adicional - Op 2'!$A$15,Q905='Adicional - Op 2'!$A$16,Q905='Adicional - Op 2'!$A$17,Q905='Adicional - Op 2'!$A$18,Q905='Adicional - Op 2'!$A$19,Q905='Adicional - Op 2'!$A$20,Q905='Adicional - Op 2'!$A$21,Q905='Adicional - Op 2'!$A$22,Q905='Adicional - Op 2'!$A$23,Q905='Adicional - Op 2'!$A$24,Q905='Adicional - Op 2'!$A$25,Q905='Adicional - Op 2'!$A$26,Q905='Adicional - Op 2'!$A$27,Q905='Adicional - Op 2'!$A$28,Q905='Adicional - Op 2'!$A$29,Q905='Adicional - Op 2'!$A$30),"B","")</f>
        <v/>
      </c>
      <c r="T905" s="282" t="str">
        <f>IF(OR(Q905='Adicional - Op 2'!$A$31,Q905='Adicional - Op 2'!$A$32,Q905='Adicional - Op 2'!$A$33,Q905='Adicional - Op 2'!$A$34),"C","")</f>
        <v/>
      </c>
      <c r="U905" s="282" t="str">
        <f>IF(OR(Q905='Adicional - Op 2'!$A$35,Q905='Adicional - Op 2'!$A$36,Q905='Adicional - Op 2'!$A$37),"D","")</f>
        <v/>
      </c>
      <c r="V905" s="282" t="str">
        <f>IF(OR(Q905='Adicional - Op 2'!$A$38,Q905='Adicional - Op 2'!$A$39,Q905='Adicional - Op 2'!$A$40,Q905='Adicional - Op 2'!$A$41,Q905='Adicional - Op 2'!$A$42,Q905='Adicional - Op 2'!$A$43),"E","")</f>
        <v/>
      </c>
      <c r="W905" s="282" t="str">
        <f>IF(OR(Q905='Adicional - Op 2'!$A$44,Q905='Adicional - Op 2'!$A$45),"F","")</f>
        <v>F</v>
      </c>
      <c r="X905" s="295" t="str">
        <f t="shared" si="295"/>
        <v>F</v>
      </c>
      <c r="Y905" s="296" t="str">
        <f>IF(P905=X905, "OK", MAL)</f>
        <v>OK</v>
      </c>
      <c r="Z905" s="74">
        <v>2318</v>
      </c>
      <c r="AA905" s="12">
        <v>2432</v>
      </c>
      <c r="AB905" s="12">
        <v>2483</v>
      </c>
      <c r="AC905" s="12">
        <v>2686</v>
      </c>
      <c r="AD905" s="12">
        <v>2959</v>
      </c>
      <c r="AE905" s="13">
        <v>2842</v>
      </c>
      <c r="AF905" s="70" t="str">
        <f t="shared" si="296"/>
        <v>7</v>
      </c>
      <c r="AG905" s="61" t="str">
        <f t="shared" si="297"/>
        <v>7</v>
      </c>
      <c r="AH905" s="61" t="str">
        <f t="shared" si="298"/>
        <v>7</v>
      </c>
      <c r="AI905" s="61" t="str">
        <f t="shared" si="299"/>
        <v>7</v>
      </c>
      <c r="AJ905" s="61" t="str">
        <f t="shared" si="300"/>
        <v>7</v>
      </c>
      <c r="AK905" s="62" t="str">
        <f t="shared" si="301"/>
        <v>7</v>
      </c>
      <c r="AL905" s="77">
        <f t="shared" si="302"/>
        <v>-0.53557652198998851</v>
      </c>
      <c r="AM905" s="78">
        <f t="shared" si="303"/>
        <v>-0.19708255600764199</v>
      </c>
      <c r="AN905" s="78">
        <f t="shared" si="304"/>
        <v>-0.74141956221592564</v>
      </c>
      <c r="AO905" s="78">
        <f t="shared" si="305"/>
        <v>-0.96331288011914273</v>
      </c>
      <c r="AP905" s="79">
        <f t="shared" si="306"/>
        <v>0.40424832559909968</v>
      </c>
      <c r="AQ905" s="1" t="str">
        <f t="shared" si="307"/>
        <v>Pampeana7</v>
      </c>
      <c r="AR905" s="1" t="str">
        <f t="shared" si="308"/>
        <v>Santa Fe7</v>
      </c>
      <c r="AS905" s="1" t="str">
        <f t="shared" si="309"/>
        <v>Pequeñas</v>
      </c>
      <c r="AT905" s="1" t="str">
        <f t="shared" si="310"/>
        <v>Pampeana</v>
      </c>
      <c r="AU905" s="1" t="str">
        <f t="shared" ref="AU905:AU967" si="311">IF(AS905="Pequeñas","Pequeñas",CONCATENATE(AS905,AT905))</f>
        <v>Pequeñas</v>
      </c>
    </row>
    <row r="906" spans="1:47" x14ac:dyDescent="0.25">
      <c r="A906" s="60" t="s">
        <v>870</v>
      </c>
      <c r="B906" s="9" t="s">
        <v>413</v>
      </c>
      <c r="C906" s="9" t="s">
        <v>767</v>
      </c>
      <c r="D906" s="3" t="str">
        <f>VLOOKUP(C906,Regiones!B$4:C$27,2)</f>
        <v>Pampeana</v>
      </c>
      <c r="E906" s="10"/>
      <c r="F906" s="10"/>
      <c r="G906" s="10"/>
      <c r="H906" s="10" t="s">
        <v>20</v>
      </c>
      <c r="I906" s="10" t="s">
        <v>203</v>
      </c>
      <c r="J906" s="10" t="s">
        <v>4</v>
      </c>
      <c r="K906" s="11"/>
      <c r="L906" s="11" t="s">
        <v>6</v>
      </c>
      <c r="M906" s="289">
        <v>10</v>
      </c>
      <c r="N906" s="281" t="str">
        <f t="shared" si="292"/>
        <v>F10</v>
      </c>
      <c r="O906" s="282" t="str">
        <f>VLOOKUP(N906,'Adicional - Op 1'!$A$3:$B$79,2)</f>
        <v>F</v>
      </c>
      <c r="P906" s="293" t="str">
        <f t="shared" si="293"/>
        <v>F</v>
      </c>
      <c r="Q906" s="294" t="str">
        <f t="shared" si="294"/>
        <v>F10</v>
      </c>
      <c r="R906" s="282" t="str">
        <f>IF(OR(Q906='Adicional - Op 2'!$A$6,Q906='Adicional - Op 2'!$A$7, Q906='Adicional - Op 2'!$A$8,Q906='Adicional - Op 2'!$A$9,Q906='Adicional - Op 2'!$A$10,Q906='Adicional - Op 2'!$A$11,Q906='Adicional - Op 2'!$A$12,Q906='Adicional - Op 2'!$A$13,Q906='Adicional - Op 2'!$A$14), "A", "")</f>
        <v/>
      </c>
      <c r="S906" s="282" t="str">
        <f>IF(OR(Q906='Adicional - Op 2'!$A$15,Q906='Adicional - Op 2'!$A$16,Q906='Adicional - Op 2'!$A$17,Q906='Adicional - Op 2'!$A$18,Q906='Adicional - Op 2'!$A$19,Q906='Adicional - Op 2'!$A$20,Q906='Adicional - Op 2'!$A$21,Q906='Adicional - Op 2'!$A$22,Q906='Adicional - Op 2'!$A$23,Q906='Adicional - Op 2'!$A$24,Q906='Adicional - Op 2'!$A$25,Q906='Adicional - Op 2'!$A$26,Q906='Adicional - Op 2'!$A$27,Q906='Adicional - Op 2'!$A$28,Q906='Adicional - Op 2'!$A$29,Q906='Adicional - Op 2'!$A$30),"B","")</f>
        <v/>
      </c>
      <c r="T906" s="282" t="str">
        <f>IF(OR(Q906='Adicional - Op 2'!$A$31,Q906='Adicional - Op 2'!$A$32,Q906='Adicional - Op 2'!$A$33,Q906='Adicional - Op 2'!$A$34),"C","")</f>
        <v/>
      </c>
      <c r="U906" s="282" t="str">
        <f>IF(OR(Q906='Adicional - Op 2'!$A$35,Q906='Adicional - Op 2'!$A$36,Q906='Adicional - Op 2'!$A$37),"D","")</f>
        <v/>
      </c>
      <c r="V906" s="282" t="str">
        <f>IF(OR(Q906='Adicional - Op 2'!$A$38,Q906='Adicional - Op 2'!$A$39,Q906='Adicional - Op 2'!$A$40,Q906='Adicional - Op 2'!$A$41,Q906='Adicional - Op 2'!$A$42,Q906='Adicional - Op 2'!$A$43),"E","")</f>
        <v/>
      </c>
      <c r="W906" s="282" t="str">
        <f>IF(OR(Q906='Adicional - Op 2'!$A$44,Q906='Adicional - Op 2'!$A$45),"F","")</f>
        <v>F</v>
      </c>
      <c r="X906" s="295" t="str">
        <f t="shared" si="295"/>
        <v>F</v>
      </c>
      <c r="Y906" s="296" t="str">
        <f>IF(P906=X906, "OK", MAL)</f>
        <v>OK</v>
      </c>
      <c r="Z906" s="74">
        <v>2299</v>
      </c>
      <c r="AA906" s="12">
        <v>2047</v>
      </c>
      <c r="AB906" s="12">
        <v>1745</v>
      </c>
      <c r="AC906" s="12">
        <v>1609</v>
      </c>
      <c r="AD906" s="12">
        <v>689</v>
      </c>
      <c r="AE906" s="13">
        <v>1521</v>
      </c>
      <c r="AF906" s="70" t="str">
        <f t="shared" si="296"/>
        <v>7</v>
      </c>
      <c r="AG906" s="61" t="str">
        <f t="shared" si="297"/>
        <v>7</v>
      </c>
      <c r="AH906" s="61" t="str">
        <f t="shared" si="298"/>
        <v>7</v>
      </c>
      <c r="AI906" s="61" t="str">
        <f t="shared" si="299"/>
        <v>7</v>
      </c>
      <c r="AJ906" s="61" t="str">
        <f t="shared" si="300"/>
        <v>7</v>
      </c>
      <c r="AK906" s="62" t="str">
        <f t="shared" si="301"/>
        <v>7</v>
      </c>
      <c r="AL906" s="77">
        <f t="shared" si="302"/>
        <v>1.3071148778568598</v>
      </c>
      <c r="AM906" s="78">
        <f t="shared" si="303"/>
        <v>1.5288770709498387</v>
      </c>
      <c r="AN906" s="78">
        <f t="shared" si="304"/>
        <v>0.77134686371519245</v>
      </c>
      <c r="AO906" s="78">
        <f t="shared" si="305"/>
        <v>8.8513155587534289</v>
      </c>
      <c r="AP906" s="79">
        <f t="shared" si="306"/>
        <v>-7.6133965468079463</v>
      </c>
      <c r="AQ906" s="1" t="str">
        <f t="shared" si="307"/>
        <v>Pampeana7</v>
      </c>
      <c r="AR906" s="1" t="str">
        <f t="shared" si="308"/>
        <v>Santa Fe7</v>
      </c>
      <c r="AS906" s="1" t="str">
        <f t="shared" si="309"/>
        <v>Pequeñas</v>
      </c>
      <c r="AT906" s="1" t="str">
        <f t="shared" si="310"/>
        <v>Pampeana</v>
      </c>
      <c r="AU906" s="1" t="str">
        <f t="shared" si="311"/>
        <v>Pequeñas</v>
      </c>
    </row>
    <row r="907" spans="1:47" x14ac:dyDescent="0.25">
      <c r="A907" s="21" t="s">
        <v>381</v>
      </c>
      <c r="B907" s="18" t="s">
        <v>278</v>
      </c>
      <c r="C907" s="18" t="s">
        <v>276</v>
      </c>
      <c r="D907" s="3" t="str">
        <f>VLOOKUP(C907,Regiones!B$4:C$27,2)</f>
        <v>Centro</v>
      </c>
      <c r="E907" s="19"/>
      <c r="F907" s="19"/>
      <c r="G907" s="19"/>
      <c r="H907" s="19" t="s">
        <v>4</v>
      </c>
      <c r="I907" s="19" t="s">
        <v>203</v>
      </c>
      <c r="J907" s="19" t="s">
        <v>6</v>
      </c>
      <c r="K907" s="52"/>
      <c r="L907" s="52" t="s">
        <v>6</v>
      </c>
      <c r="M907" s="289">
        <v>10</v>
      </c>
      <c r="N907" s="281" t="str">
        <f t="shared" si="292"/>
        <v>F10</v>
      </c>
      <c r="O907" s="282" t="str">
        <f>VLOOKUP(N907,'Adicional - Op 1'!$A$3:$B$79,2)</f>
        <v>F</v>
      </c>
      <c r="P907" s="293" t="str">
        <f t="shared" si="293"/>
        <v>F</v>
      </c>
      <c r="Q907" s="294" t="str">
        <f t="shared" si="294"/>
        <v>F10</v>
      </c>
      <c r="R907" s="282" t="str">
        <f>IF(OR(Q907='Adicional - Op 2'!$A$6,Q907='Adicional - Op 2'!$A$7, Q907='Adicional - Op 2'!$A$8,Q907='Adicional - Op 2'!$A$9,Q907='Adicional - Op 2'!$A$10,Q907='Adicional - Op 2'!$A$11,Q907='Adicional - Op 2'!$A$12,Q907='Adicional - Op 2'!$A$13,Q907='Adicional - Op 2'!$A$14), "A", "")</f>
        <v/>
      </c>
      <c r="S907" s="282" t="str">
        <f>IF(OR(Q907='Adicional - Op 2'!$A$15,Q907='Adicional - Op 2'!$A$16,Q907='Adicional - Op 2'!$A$17,Q907='Adicional - Op 2'!$A$18,Q907='Adicional - Op 2'!$A$19,Q907='Adicional - Op 2'!$A$20,Q907='Adicional - Op 2'!$A$21,Q907='Adicional - Op 2'!$A$22,Q907='Adicional - Op 2'!$A$23,Q907='Adicional - Op 2'!$A$24,Q907='Adicional - Op 2'!$A$25,Q907='Adicional - Op 2'!$A$26,Q907='Adicional - Op 2'!$A$27,Q907='Adicional - Op 2'!$A$28,Q907='Adicional - Op 2'!$A$29,Q907='Adicional - Op 2'!$A$30),"B","")</f>
        <v/>
      </c>
      <c r="T907" s="282" t="str">
        <f>IF(OR(Q907='Adicional - Op 2'!$A$31,Q907='Adicional - Op 2'!$A$32,Q907='Adicional - Op 2'!$A$33,Q907='Adicional - Op 2'!$A$34),"C","")</f>
        <v/>
      </c>
      <c r="U907" s="282" t="str">
        <f>IF(OR(Q907='Adicional - Op 2'!$A$35,Q907='Adicional - Op 2'!$A$36,Q907='Adicional - Op 2'!$A$37),"D","")</f>
        <v/>
      </c>
      <c r="V907" s="282" t="str">
        <f>IF(OR(Q907='Adicional - Op 2'!$A$38,Q907='Adicional - Op 2'!$A$39,Q907='Adicional - Op 2'!$A$40,Q907='Adicional - Op 2'!$A$41,Q907='Adicional - Op 2'!$A$42,Q907='Adicional - Op 2'!$A$43),"E","")</f>
        <v/>
      </c>
      <c r="W907" s="282" t="str">
        <f>IF(OR(Q907='Adicional - Op 2'!$A$44,Q907='Adicional - Op 2'!$A$45),"F","")</f>
        <v>F</v>
      </c>
      <c r="X907" s="295" t="str">
        <f t="shared" si="295"/>
        <v>F</v>
      </c>
      <c r="Y907" s="296" t="str">
        <f>IF(P907=X907, "OK", MAL)</f>
        <v>OK</v>
      </c>
      <c r="Z907" s="73">
        <v>2287</v>
      </c>
      <c r="AA907" s="17">
        <v>2173</v>
      </c>
      <c r="AB907" s="17">
        <v>2123</v>
      </c>
      <c r="AC907" s="17">
        <v>1997</v>
      </c>
      <c r="AD907" s="17">
        <v>1761</v>
      </c>
      <c r="AE907" s="20">
        <v>1989</v>
      </c>
      <c r="AF907" s="70" t="str">
        <f t="shared" si="296"/>
        <v>7</v>
      </c>
      <c r="AG907" s="61" t="str">
        <f t="shared" si="297"/>
        <v>7</v>
      </c>
      <c r="AH907" s="61" t="str">
        <f t="shared" si="298"/>
        <v>7</v>
      </c>
      <c r="AI907" s="61" t="str">
        <f t="shared" si="299"/>
        <v>7</v>
      </c>
      <c r="AJ907" s="61" t="str">
        <f t="shared" si="300"/>
        <v>7</v>
      </c>
      <c r="AK907" s="62" t="str">
        <f t="shared" si="301"/>
        <v>7</v>
      </c>
      <c r="AL907" s="77">
        <f t="shared" si="302"/>
        <v>0.57358744920249605</v>
      </c>
      <c r="AM907" s="78">
        <f t="shared" si="303"/>
        <v>0.22152369545134207</v>
      </c>
      <c r="AN907" s="78">
        <f t="shared" si="304"/>
        <v>0.58107689436572885</v>
      </c>
      <c r="AO907" s="78">
        <f t="shared" si="305"/>
        <v>1.2655838266212693</v>
      </c>
      <c r="AP907" s="79">
        <f t="shared" si="306"/>
        <v>-1.2101201388461662</v>
      </c>
      <c r="AQ907" s="1" t="str">
        <f t="shared" si="307"/>
        <v>Centro7</v>
      </c>
      <c r="AR907" s="1" t="str">
        <f t="shared" si="308"/>
        <v>Córdoba7</v>
      </c>
      <c r="AS907" s="1" t="str">
        <f t="shared" si="309"/>
        <v>Pequeñas</v>
      </c>
      <c r="AT907" s="1" t="str">
        <f t="shared" si="310"/>
        <v>Resto Extra Pampeana</v>
      </c>
      <c r="AU907" s="1" t="str">
        <f t="shared" si="311"/>
        <v>Pequeñas</v>
      </c>
    </row>
    <row r="908" spans="1:47" x14ac:dyDescent="0.25">
      <c r="A908" s="21" t="s">
        <v>371</v>
      </c>
      <c r="B908" s="18" t="s">
        <v>372</v>
      </c>
      <c r="C908" s="18" t="s">
        <v>276</v>
      </c>
      <c r="D908" s="3" t="str">
        <f>VLOOKUP(C908,Regiones!B$4:C$27,2)</f>
        <v>Centro</v>
      </c>
      <c r="E908" s="19"/>
      <c r="F908" s="19"/>
      <c r="G908" s="19"/>
      <c r="H908" s="19" t="s">
        <v>20</v>
      </c>
      <c r="I908" s="19" t="s">
        <v>203</v>
      </c>
      <c r="J908" s="19" t="s">
        <v>4</v>
      </c>
      <c r="K908" s="52"/>
      <c r="L908" s="52" t="s">
        <v>6</v>
      </c>
      <c r="M908" s="289">
        <v>10</v>
      </c>
      <c r="N908" s="281" t="str">
        <f t="shared" si="292"/>
        <v>F10</v>
      </c>
      <c r="O908" s="282" t="str">
        <f>VLOOKUP(N908,'Adicional - Op 1'!$A$3:$B$79,2)</f>
        <v>F</v>
      </c>
      <c r="P908" s="293" t="str">
        <f t="shared" si="293"/>
        <v>F</v>
      </c>
      <c r="Q908" s="294" t="str">
        <f t="shared" si="294"/>
        <v>F10</v>
      </c>
      <c r="R908" s="282" t="str">
        <f>IF(OR(Q908='Adicional - Op 2'!$A$6,Q908='Adicional - Op 2'!$A$7, Q908='Adicional - Op 2'!$A$8,Q908='Adicional - Op 2'!$A$9,Q908='Adicional - Op 2'!$A$10,Q908='Adicional - Op 2'!$A$11,Q908='Adicional - Op 2'!$A$12,Q908='Adicional - Op 2'!$A$13,Q908='Adicional - Op 2'!$A$14), "A", "")</f>
        <v/>
      </c>
      <c r="S908" s="282" t="str">
        <f>IF(OR(Q908='Adicional - Op 2'!$A$15,Q908='Adicional - Op 2'!$A$16,Q908='Adicional - Op 2'!$A$17,Q908='Adicional - Op 2'!$A$18,Q908='Adicional - Op 2'!$A$19,Q908='Adicional - Op 2'!$A$20,Q908='Adicional - Op 2'!$A$21,Q908='Adicional - Op 2'!$A$22,Q908='Adicional - Op 2'!$A$23,Q908='Adicional - Op 2'!$A$24,Q908='Adicional - Op 2'!$A$25,Q908='Adicional - Op 2'!$A$26,Q908='Adicional - Op 2'!$A$27,Q908='Adicional - Op 2'!$A$28,Q908='Adicional - Op 2'!$A$29,Q908='Adicional - Op 2'!$A$30),"B","")</f>
        <v/>
      </c>
      <c r="T908" s="282" t="str">
        <f>IF(OR(Q908='Adicional - Op 2'!$A$31,Q908='Adicional - Op 2'!$A$32,Q908='Adicional - Op 2'!$A$33,Q908='Adicional - Op 2'!$A$34),"C","")</f>
        <v/>
      </c>
      <c r="U908" s="282" t="str">
        <f>IF(OR(Q908='Adicional - Op 2'!$A$35,Q908='Adicional - Op 2'!$A$36,Q908='Adicional - Op 2'!$A$37),"D","")</f>
        <v/>
      </c>
      <c r="V908" s="282" t="str">
        <f>IF(OR(Q908='Adicional - Op 2'!$A$38,Q908='Adicional - Op 2'!$A$39,Q908='Adicional - Op 2'!$A$40,Q908='Adicional - Op 2'!$A$41,Q908='Adicional - Op 2'!$A$42,Q908='Adicional - Op 2'!$A$43),"E","")</f>
        <v/>
      </c>
      <c r="W908" s="282" t="str">
        <f>IF(OR(Q908='Adicional - Op 2'!$A$44,Q908='Adicional - Op 2'!$A$45),"F","")</f>
        <v>F</v>
      </c>
      <c r="X908" s="295" t="str">
        <f t="shared" si="295"/>
        <v>F</v>
      </c>
      <c r="Y908" s="296" t="str">
        <f>IF(P908=X908, "OK", MAL)</f>
        <v>OK</v>
      </c>
      <c r="Z908" s="73">
        <v>2283</v>
      </c>
      <c r="AA908" s="17">
        <v>2455</v>
      </c>
      <c r="AB908" s="17">
        <v>1390</v>
      </c>
      <c r="AC908" s="17">
        <v>922</v>
      </c>
      <c r="AD908" s="17">
        <v>701</v>
      </c>
      <c r="AE908" s="20">
        <v>792</v>
      </c>
      <c r="AF908" s="70" t="str">
        <f t="shared" si="296"/>
        <v>7</v>
      </c>
      <c r="AG908" s="61" t="str">
        <f t="shared" si="297"/>
        <v>7</v>
      </c>
      <c r="AH908" s="61" t="str">
        <f t="shared" si="298"/>
        <v>7</v>
      </c>
      <c r="AI908" s="61" t="str">
        <f t="shared" si="299"/>
        <v>7</v>
      </c>
      <c r="AJ908" s="61" t="str">
        <f t="shared" si="300"/>
        <v>7</v>
      </c>
      <c r="AK908" s="62" t="str">
        <f t="shared" si="301"/>
        <v>7</v>
      </c>
      <c r="AL908" s="77">
        <f t="shared" si="302"/>
        <v>-0.80919586563983525</v>
      </c>
      <c r="AM908" s="78">
        <f t="shared" si="303"/>
        <v>5.5559152311108226</v>
      </c>
      <c r="AN908" s="78">
        <f t="shared" si="304"/>
        <v>3.9639910320628178</v>
      </c>
      <c r="AO908" s="78">
        <f t="shared" si="305"/>
        <v>2.7782669461334732</v>
      </c>
      <c r="AP908" s="79">
        <f t="shared" si="306"/>
        <v>-1.2131167305088624</v>
      </c>
      <c r="AQ908" s="1" t="str">
        <f t="shared" si="307"/>
        <v>Centro7</v>
      </c>
      <c r="AR908" s="1" t="str">
        <f t="shared" si="308"/>
        <v>Córdoba7</v>
      </c>
      <c r="AS908" s="1" t="str">
        <f t="shared" si="309"/>
        <v>Pequeñas</v>
      </c>
      <c r="AT908" s="1" t="str">
        <f t="shared" si="310"/>
        <v>Resto Extra Pampeana</v>
      </c>
      <c r="AU908" s="1" t="str">
        <f t="shared" si="311"/>
        <v>Pequeñas</v>
      </c>
    </row>
    <row r="909" spans="1:47" x14ac:dyDescent="0.25">
      <c r="A909" s="5" t="s">
        <v>185</v>
      </c>
      <c r="B909" s="6" t="s">
        <v>185</v>
      </c>
      <c r="C909" s="6" t="s">
        <v>36</v>
      </c>
      <c r="D909" s="3" t="str">
        <f>VLOOKUP(C909,Regiones!B$4:C$27,2)</f>
        <v>Pampeana</v>
      </c>
      <c r="E909" s="16"/>
      <c r="F909" s="16"/>
      <c r="G909" s="16"/>
      <c r="H909" s="16"/>
      <c r="I909" s="16" t="s">
        <v>203</v>
      </c>
      <c r="J909" s="16" t="s">
        <v>6</v>
      </c>
      <c r="K909" s="4">
        <v>10</v>
      </c>
      <c r="L909" s="4" t="s">
        <v>6</v>
      </c>
      <c r="M909" s="289">
        <v>10</v>
      </c>
      <c r="N909" s="281" t="str">
        <f t="shared" si="292"/>
        <v>F10</v>
      </c>
      <c r="O909" s="282" t="str">
        <f>VLOOKUP(N909,'Adicional - Op 1'!$A$3:$B$79,2)</f>
        <v>F</v>
      </c>
      <c r="P909" s="293" t="str">
        <f t="shared" si="293"/>
        <v>F</v>
      </c>
      <c r="Q909" s="294" t="str">
        <f t="shared" si="294"/>
        <v>F10</v>
      </c>
      <c r="R909" s="282" t="str">
        <f>IF(OR(Q909='Adicional - Op 2'!$A$6,Q909='Adicional - Op 2'!$A$7, Q909='Adicional - Op 2'!$A$8,Q909='Adicional - Op 2'!$A$9,Q909='Adicional - Op 2'!$A$10,Q909='Adicional - Op 2'!$A$11,Q909='Adicional - Op 2'!$A$12,Q909='Adicional - Op 2'!$A$13,Q909='Adicional - Op 2'!$A$14), "A", "")</f>
        <v/>
      </c>
      <c r="S909" s="282" t="str">
        <f>IF(OR(Q909='Adicional - Op 2'!$A$15,Q909='Adicional - Op 2'!$A$16,Q909='Adicional - Op 2'!$A$17,Q909='Adicional - Op 2'!$A$18,Q909='Adicional - Op 2'!$A$19,Q909='Adicional - Op 2'!$A$20,Q909='Adicional - Op 2'!$A$21,Q909='Adicional - Op 2'!$A$22,Q909='Adicional - Op 2'!$A$23,Q909='Adicional - Op 2'!$A$24,Q909='Adicional - Op 2'!$A$25,Q909='Adicional - Op 2'!$A$26,Q909='Adicional - Op 2'!$A$27,Q909='Adicional - Op 2'!$A$28,Q909='Adicional - Op 2'!$A$29,Q909='Adicional - Op 2'!$A$30),"B","")</f>
        <v/>
      </c>
      <c r="T909" s="282" t="str">
        <f>IF(OR(Q909='Adicional - Op 2'!$A$31,Q909='Adicional - Op 2'!$A$32,Q909='Adicional - Op 2'!$A$33,Q909='Adicional - Op 2'!$A$34),"C","")</f>
        <v/>
      </c>
      <c r="U909" s="282" t="str">
        <f>IF(OR(Q909='Adicional - Op 2'!$A$35,Q909='Adicional - Op 2'!$A$36,Q909='Adicional - Op 2'!$A$37),"D","")</f>
        <v/>
      </c>
      <c r="V909" s="282" t="str">
        <f>IF(OR(Q909='Adicional - Op 2'!$A$38,Q909='Adicional - Op 2'!$A$39,Q909='Adicional - Op 2'!$A$40,Q909='Adicional - Op 2'!$A$41,Q909='Adicional - Op 2'!$A$42,Q909='Adicional - Op 2'!$A$43),"E","")</f>
        <v/>
      </c>
      <c r="W909" s="282" t="str">
        <f>IF(OR(Q909='Adicional - Op 2'!$A$44,Q909='Adicional - Op 2'!$A$45),"F","")</f>
        <v>F</v>
      </c>
      <c r="X909" s="295" t="str">
        <f t="shared" si="295"/>
        <v>F</v>
      </c>
      <c r="Y909" s="296" t="str">
        <f>IF(P909=X909, "OK", MAL)</f>
        <v>OK</v>
      </c>
      <c r="Z909" s="73">
        <v>2276</v>
      </c>
      <c r="AA909" s="17">
        <v>2107</v>
      </c>
      <c r="AB909" s="17">
        <v>2248</v>
      </c>
      <c r="AC909" s="17">
        <v>2420</v>
      </c>
      <c r="AD909" s="17">
        <v>2491</v>
      </c>
      <c r="AE909" s="20">
        <v>2404</v>
      </c>
      <c r="AF909" s="70" t="str">
        <f t="shared" si="296"/>
        <v>7</v>
      </c>
      <c r="AG909" s="61" t="str">
        <f t="shared" si="297"/>
        <v>7</v>
      </c>
      <c r="AH909" s="61" t="str">
        <f t="shared" si="298"/>
        <v>7</v>
      </c>
      <c r="AI909" s="61" t="str">
        <f t="shared" si="299"/>
        <v>7</v>
      </c>
      <c r="AJ909" s="61" t="str">
        <f t="shared" si="300"/>
        <v>7</v>
      </c>
      <c r="AK909" s="62" t="str">
        <f t="shared" si="301"/>
        <v>7</v>
      </c>
      <c r="AL909" s="77">
        <f t="shared" si="302"/>
        <v>0.86675919331746387</v>
      </c>
      <c r="AM909" s="78">
        <f t="shared" si="303"/>
        <v>-0.61384772625918171</v>
      </c>
      <c r="AN909" s="78">
        <f t="shared" si="304"/>
        <v>-0.69573710245676179</v>
      </c>
      <c r="AO909" s="78">
        <f t="shared" si="305"/>
        <v>-0.28874927615664592</v>
      </c>
      <c r="AP909" s="79">
        <f t="shared" si="306"/>
        <v>0.35613485461074296</v>
      </c>
      <c r="AQ909" s="1" t="str">
        <f t="shared" si="307"/>
        <v>Pampeana7</v>
      </c>
      <c r="AR909" s="1" t="str">
        <f t="shared" si="308"/>
        <v>Buenos Aires7</v>
      </c>
      <c r="AS909" s="1" t="str">
        <f t="shared" si="309"/>
        <v>Pequeñas</v>
      </c>
      <c r="AT909" s="1" t="str">
        <f t="shared" si="310"/>
        <v>Pampeana</v>
      </c>
      <c r="AU909" s="1" t="str">
        <f t="shared" si="311"/>
        <v>Pequeñas</v>
      </c>
    </row>
    <row r="910" spans="1:47" x14ac:dyDescent="0.25">
      <c r="A910" s="5" t="s">
        <v>1302</v>
      </c>
      <c r="B910" s="6" t="s">
        <v>580</v>
      </c>
      <c r="C910" s="6" t="s">
        <v>563</v>
      </c>
      <c r="D910" s="3" t="str">
        <f>VLOOKUP(C910,Regiones!B$4:C$27,2)</f>
        <v>Centro</v>
      </c>
      <c r="E910" s="16"/>
      <c r="F910" s="16"/>
      <c r="G910" s="16"/>
      <c r="H910" s="16" t="s">
        <v>20</v>
      </c>
      <c r="I910" s="16" t="s">
        <v>203</v>
      </c>
      <c r="J910" s="16" t="s">
        <v>4</v>
      </c>
      <c r="K910" s="4"/>
      <c r="L910" s="4" t="s">
        <v>21</v>
      </c>
      <c r="M910" s="289">
        <v>10</v>
      </c>
      <c r="N910" s="281" t="str">
        <f t="shared" si="292"/>
        <v>C10</v>
      </c>
      <c r="O910" s="282" t="str">
        <f>VLOOKUP(N910,'Adicional - Op 1'!$A$3:$B$79,2)</f>
        <v>C</v>
      </c>
      <c r="P910" s="293" t="str">
        <f t="shared" si="293"/>
        <v>C</v>
      </c>
      <c r="Q910" s="294" t="str">
        <f t="shared" si="294"/>
        <v>C10</v>
      </c>
      <c r="R910" s="282" t="str">
        <f>IF(OR(Q910='Adicional - Op 2'!$A$6,Q910='Adicional - Op 2'!$A$7, Q910='Adicional - Op 2'!$A$8,Q910='Adicional - Op 2'!$A$9,Q910='Adicional - Op 2'!$A$10,Q910='Adicional - Op 2'!$A$11,Q910='Adicional - Op 2'!$A$12,Q910='Adicional - Op 2'!$A$13,Q910='Adicional - Op 2'!$A$14), "A", "")</f>
        <v/>
      </c>
      <c r="S910" s="282" t="str">
        <f>IF(OR(Q910='Adicional - Op 2'!$A$15,Q910='Adicional - Op 2'!$A$16,Q910='Adicional - Op 2'!$A$17,Q910='Adicional - Op 2'!$A$18,Q910='Adicional - Op 2'!$A$19,Q910='Adicional - Op 2'!$A$20,Q910='Adicional - Op 2'!$A$21,Q910='Adicional - Op 2'!$A$22,Q910='Adicional - Op 2'!$A$23,Q910='Adicional - Op 2'!$A$24,Q910='Adicional - Op 2'!$A$25,Q910='Adicional - Op 2'!$A$26,Q910='Adicional - Op 2'!$A$27,Q910='Adicional - Op 2'!$A$28,Q910='Adicional - Op 2'!$A$29,Q910='Adicional - Op 2'!$A$30),"B","")</f>
        <v/>
      </c>
      <c r="T910" s="282" t="str">
        <f>IF(OR(Q910='Adicional - Op 2'!$A$31,Q910='Adicional - Op 2'!$A$32,Q910='Adicional - Op 2'!$A$33,Q910='Adicional - Op 2'!$A$34),"C","")</f>
        <v>C</v>
      </c>
      <c r="U910" s="282" t="str">
        <f>IF(OR(Q910='Adicional - Op 2'!$A$35,Q910='Adicional - Op 2'!$A$36,Q910='Adicional - Op 2'!$A$37),"D","")</f>
        <v/>
      </c>
      <c r="V910" s="282" t="str">
        <f>IF(OR(Q910='Adicional - Op 2'!$A$38,Q910='Adicional - Op 2'!$A$39,Q910='Adicional - Op 2'!$A$40,Q910='Adicional - Op 2'!$A$41,Q910='Adicional - Op 2'!$A$42,Q910='Adicional - Op 2'!$A$43),"E","")</f>
        <v/>
      </c>
      <c r="W910" s="282" t="str">
        <f>IF(OR(Q910='Adicional - Op 2'!$A$44,Q910='Adicional - Op 2'!$A$45),"F","")</f>
        <v/>
      </c>
      <c r="X910" s="295" t="str">
        <f t="shared" si="295"/>
        <v>C</v>
      </c>
      <c r="Y910" s="296" t="str">
        <f>IF(P910=X910, "OK", MAL)</f>
        <v>OK</v>
      </c>
      <c r="Z910" s="73">
        <v>2275</v>
      </c>
      <c r="AA910" s="17">
        <v>2074</v>
      </c>
      <c r="AB910" s="17">
        <v>1574</v>
      </c>
      <c r="AC910" s="17">
        <v>1208</v>
      </c>
      <c r="AD910" s="17">
        <v>1168</v>
      </c>
      <c r="AE910" s="20">
        <v>1314</v>
      </c>
      <c r="AF910" s="70" t="str">
        <f t="shared" si="296"/>
        <v>7</v>
      </c>
      <c r="AG910" s="61" t="str">
        <f t="shared" si="297"/>
        <v>7</v>
      </c>
      <c r="AH910" s="61" t="str">
        <f t="shared" si="298"/>
        <v>7</v>
      </c>
      <c r="AI910" s="61" t="str">
        <f t="shared" si="299"/>
        <v>7</v>
      </c>
      <c r="AJ910" s="61" t="str">
        <f t="shared" si="300"/>
        <v>7</v>
      </c>
      <c r="AK910" s="62" t="str">
        <f t="shared" si="301"/>
        <v>7</v>
      </c>
      <c r="AL910" s="77">
        <f t="shared" si="302"/>
        <v>1.0400575460470429</v>
      </c>
      <c r="AM910" s="78">
        <f t="shared" si="303"/>
        <v>2.6569164931203231</v>
      </c>
      <c r="AN910" s="78">
        <f t="shared" si="304"/>
        <v>2.5378627024913327</v>
      </c>
      <c r="AO910" s="78">
        <f t="shared" si="305"/>
        <v>0.33729973066922486</v>
      </c>
      <c r="AP910" s="79">
        <f t="shared" si="306"/>
        <v>-1.1709210879104048</v>
      </c>
      <c r="AQ910" s="1" t="str">
        <f t="shared" si="307"/>
        <v>Centro7</v>
      </c>
      <c r="AR910" s="1" t="str">
        <f t="shared" si="308"/>
        <v>La Rioja7</v>
      </c>
      <c r="AS910" s="1" t="str">
        <f t="shared" si="309"/>
        <v>Pequeñas</v>
      </c>
      <c r="AT910" s="1" t="str">
        <f t="shared" si="310"/>
        <v>Resto Extra Pampeana</v>
      </c>
      <c r="AU910" s="1" t="str">
        <f t="shared" si="311"/>
        <v>Pequeñas</v>
      </c>
    </row>
    <row r="911" spans="1:47" x14ac:dyDescent="0.25">
      <c r="A911" s="5" t="s">
        <v>600</v>
      </c>
      <c r="B911" s="6" t="s">
        <v>17</v>
      </c>
      <c r="C911" s="6" t="s">
        <v>582</v>
      </c>
      <c r="D911" s="3" t="str">
        <f>VLOOKUP(C911,Regiones!B$4:C$27,2)</f>
        <v>Cuyo</v>
      </c>
      <c r="E911" s="16"/>
      <c r="F911" s="16"/>
      <c r="G911" s="16"/>
      <c r="H911" s="16" t="s">
        <v>20</v>
      </c>
      <c r="I911" s="16" t="s">
        <v>203</v>
      </c>
      <c r="J911" s="16" t="s">
        <v>4</v>
      </c>
      <c r="K911" s="4"/>
      <c r="L911" s="4" t="s">
        <v>6</v>
      </c>
      <c r="M911" s="289">
        <v>10</v>
      </c>
      <c r="N911" s="281" t="str">
        <f t="shared" si="292"/>
        <v>F10</v>
      </c>
      <c r="O911" s="282" t="str">
        <f>VLOOKUP(N911,'Adicional - Op 1'!$A$3:$B$79,2)</f>
        <v>F</v>
      </c>
      <c r="P911" s="293" t="str">
        <f t="shared" si="293"/>
        <v>F</v>
      </c>
      <c r="Q911" s="294" t="str">
        <f t="shared" si="294"/>
        <v>F10</v>
      </c>
      <c r="R911" s="282" t="str">
        <f>IF(OR(Q911='Adicional - Op 2'!$A$6,Q911='Adicional - Op 2'!$A$7, Q911='Adicional - Op 2'!$A$8,Q911='Adicional - Op 2'!$A$9,Q911='Adicional - Op 2'!$A$10,Q911='Adicional - Op 2'!$A$11,Q911='Adicional - Op 2'!$A$12,Q911='Adicional - Op 2'!$A$13,Q911='Adicional - Op 2'!$A$14), "A", "")</f>
        <v/>
      </c>
      <c r="S911" s="282" t="str">
        <f>IF(OR(Q911='Adicional - Op 2'!$A$15,Q911='Adicional - Op 2'!$A$16,Q911='Adicional - Op 2'!$A$17,Q911='Adicional - Op 2'!$A$18,Q911='Adicional - Op 2'!$A$19,Q911='Adicional - Op 2'!$A$20,Q911='Adicional - Op 2'!$A$21,Q911='Adicional - Op 2'!$A$22,Q911='Adicional - Op 2'!$A$23,Q911='Adicional - Op 2'!$A$24,Q911='Adicional - Op 2'!$A$25,Q911='Adicional - Op 2'!$A$26,Q911='Adicional - Op 2'!$A$27,Q911='Adicional - Op 2'!$A$28,Q911='Adicional - Op 2'!$A$29,Q911='Adicional - Op 2'!$A$30),"B","")</f>
        <v/>
      </c>
      <c r="T911" s="282" t="str">
        <f>IF(OR(Q911='Adicional - Op 2'!$A$31,Q911='Adicional - Op 2'!$A$32,Q911='Adicional - Op 2'!$A$33,Q911='Adicional - Op 2'!$A$34),"C","")</f>
        <v/>
      </c>
      <c r="U911" s="282" t="str">
        <f>IF(OR(Q911='Adicional - Op 2'!$A$35,Q911='Adicional - Op 2'!$A$36,Q911='Adicional - Op 2'!$A$37),"D","")</f>
        <v/>
      </c>
      <c r="V911" s="282" t="str">
        <f>IF(OR(Q911='Adicional - Op 2'!$A$38,Q911='Adicional - Op 2'!$A$39,Q911='Adicional - Op 2'!$A$40,Q911='Adicional - Op 2'!$A$41,Q911='Adicional - Op 2'!$A$42,Q911='Adicional - Op 2'!$A$43),"E","")</f>
        <v/>
      </c>
      <c r="W911" s="282" t="str">
        <f>IF(OR(Q911='Adicional - Op 2'!$A$44,Q911='Adicional - Op 2'!$A$45),"F","")</f>
        <v>F</v>
      </c>
      <c r="X911" s="295" t="str">
        <f t="shared" si="295"/>
        <v>F</v>
      </c>
      <c r="Y911" s="296" t="str">
        <f>IF(P911=X911, "OK", MAL)</f>
        <v>OK</v>
      </c>
      <c r="Z911" s="73">
        <v>2270</v>
      </c>
      <c r="AA911" s="17">
        <v>2075</v>
      </c>
      <c r="AB911" s="17">
        <v>1953</v>
      </c>
      <c r="AC911" s="17">
        <v>1302</v>
      </c>
      <c r="AD911" s="17">
        <v>856</v>
      </c>
      <c r="AE911" s="20">
        <v>1952</v>
      </c>
      <c r="AF911" s="70" t="str">
        <f t="shared" si="296"/>
        <v>7</v>
      </c>
      <c r="AG911" s="61" t="str">
        <f t="shared" si="297"/>
        <v>7</v>
      </c>
      <c r="AH911" s="61" t="str">
        <f t="shared" si="298"/>
        <v>7</v>
      </c>
      <c r="AI911" s="61" t="str">
        <f t="shared" si="299"/>
        <v>7</v>
      </c>
      <c r="AJ911" s="61" t="str">
        <f t="shared" si="300"/>
        <v>7</v>
      </c>
      <c r="AK911" s="62" t="str">
        <f t="shared" si="301"/>
        <v>7</v>
      </c>
      <c r="AL911" s="77">
        <f t="shared" si="302"/>
        <v>1.0097470834471756</v>
      </c>
      <c r="AM911" s="78">
        <f t="shared" si="303"/>
        <v>0.57765539430715518</v>
      </c>
      <c r="AN911" s="78">
        <f t="shared" si="304"/>
        <v>3.9142981368512055</v>
      </c>
      <c r="AO911" s="78">
        <f t="shared" si="305"/>
        <v>4.2830493571169006</v>
      </c>
      <c r="AP911" s="79">
        <f t="shared" si="306"/>
        <v>-7.9127730485958017</v>
      </c>
      <c r="AQ911" s="1" t="str">
        <f t="shared" si="307"/>
        <v>Cuyo7</v>
      </c>
      <c r="AR911" s="1" t="str">
        <f t="shared" si="308"/>
        <v>Mendoza7</v>
      </c>
      <c r="AS911" s="1" t="str">
        <f t="shared" si="309"/>
        <v>Pequeñas</v>
      </c>
      <c r="AT911" s="1" t="str">
        <f t="shared" si="310"/>
        <v>Resto Extra Pampeana</v>
      </c>
      <c r="AU911" s="1" t="str">
        <f t="shared" si="311"/>
        <v>Pequeñas</v>
      </c>
    </row>
    <row r="912" spans="1:47" x14ac:dyDescent="0.25">
      <c r="A912" s="5" t="s">
        <v>1277</v>
      </c>
      <c r="B912" s="6" t="s">
        <v>492</v>
      </c>
      <c r="C912" s="6" t="s">
        <v>486</v>
      </c>
      <c r="D912" s="3" t="str">
        <f>VLOOKUP(C912,Regiones!B$4:C$27,2)</f>
        <v>Noroeste</v>
      </c>
      <c r="E912" s="16"/>
      <c r="F912" s="16"/>
      <c r="G912" s="16"/>
      <c r="H912" s="16" t="s">
        <v>4</v>
      </c>
      <c r="I912" s="16" t="s">
        <v>13</v>
      </c>
      <c r="J912" s="16" t="s">
        <v>214</v>
      </c>
      <c r="K912" s="4"/>
      <c r="L912" s="4" t="s">
        <v>214</v>
      </c>
      <c r="M912" s="289">
        <v>10</v>
      </c>
      <c r="N912" s="281" t="str">
        <f t="shared" si="292"/>
        <v>A10</v>
      </c>
      <c r="O912" s="282" t="str">
        <f>VLOOKUP(N912,'Adicional - Op 1'!$A$3:$B$79,2)</f>
        <v>A</v>
      </c>
      <c r="P912" s="293" t="str">
        <f t="shared" si="293"/>
        <v>A</v>
      </c>
      <c r="Q912" s="294" t="str">
        <f t="shared" si="294"/>
        <v>A10</v>
      </c>
      <c r="R912" s="282" t="str">
        <f>IF(OR(Q912='Adicional - Op 2'!$A$6,Q912='Adicional - Op 2'!$A$7, Q912='Adicional - Op 2'!$A$8,Q912='Adicional - Op 2'!$A$9,Q912='Adicional - Op 2'!$A$10,Q912='Adicional - Op 2'!$A$11,Q912='Adicional - Op 2'!$A$12,Q912='Adicional - Op 2'!$A$13,Q912='Adicional - Op 2'!$A$14), "A", "")</f>
        <v>A</v>
      </c>
      <c r="S912" s="282" t="str">
        <f>IF(OR(Q912='Adicional - Op 2'!$A$15,Q912='Adicional - Op 2'!$A$16,Q912='Adicional - Op 2'!$A$17,Q912='Adicional - Op 2'!$A$18,Q912='Adicional - Op 2'!$A$19,Q912='Adicional - Op 2'!$A$20,Q912='Adicional - Op 2'!$A$21,Q912='Adicional - Op 2'!$A$22,Q912='Adicional - Op 2'!$A$23,Q912='Adicional - Op 2'!$A$24,Q912='Adicional - Op 2'!$A$25,Q912='Adicional - Op 2'!$A$26,Q912='Adicional - Op 2'!$A$27,Q912='Adicional - Op 2'!$A$28,Q912='Adicional - Op 2'!$A$29,Q912='Adicional - Op 2'!$A$30),"B","")</f>
        <v/>
      </c>
      <c r="T912" s="282" t="str">
        <f>IF(OR(Q912='Adicional - Op 2'!$A$31,Q912='Adicional - Op 2'!$A$32,Q912='Adicional - Op 2'!$A$33,Q912='Adicional - Op 2'!$A$34),"C","")</f>
        <v/>
      </c>
      <c r="U912" s="282" t="str">
        <f>IF(OR(Q912='Adicional - Op 2'!$A$35,Q912='Adicional - Op 2'!$A$36,Q912='Adicional - Op 2'!$A$37),"D","")</f>
        <v/>
      </c>
      <c r="V912" s="282" t="str">
        <f>IF(OR(Q912='Adicional - Op 2'!$A$38,Q912='Adicional - Op 2'!$A$39,Q912='Adicional - Op 2'!$A$40,Q912='Adicional - Op 2'!$A$41,Q912='Adicional - Op 2'!$A$42,Q912='Adicional - Op 2'!$A$43),"E","")</f>
        <v/>
      </c>
      <c r="W912" s="282" t="str">
        <f>IF(OR(Q912='Adicional - Op 2'!$A$44,Q912='Adicional - Op 2'!$A$45),"F","")</f>
        <v/>
      </c>
      <c r="X912" s="295" t="str">
        <f t="shared" si="295"/>
        <v>A</v>
      </c>
      <c r="Y912" s="296" t="str">
        <f>IF(P912=X912, "OK", MAL)</f>
        <v>OK</v>
      </c>
      <c r="Z912" s="73">
        <v>2264</v>
      </c>
      <c r="AA912" s="17">
        <v>3155</v>
      </c>
      <c r="AB912" s="17">
        <v>6168</v>
      </c>
      <c r="AC912" s="17">
        <v>6800</v>
      </c>
      <c r="AD912" s="17">
        <v>5811</v>
      </c>
      <c r="AE912" s="20">
        <v>4257</v>
      </c>
      <c r="AF912" s="70" t="str">
        <f t="shared" si="296"/>
        <v>7</v>
      </c>
      <c r="AG912" s="61" t="str">
        <f t="shared" si="297"/>
        <v>7</v>
      </c>
      <c r="AH912" s="61" t="str">
        <f t="shared" si="298"/>
        <v>6</v>
      </c>
      <c r="AI912" s="61" t="str">
        <f t="shared" si="299"/>
        <v>6</v>
      </c>
      <c r="AJ912" s="61" t="str">
        <f t="shared" si="300"/>
        <v>6</v>
      </c>
      <c r="AK912" s="62" t="str">
        <f t="shared" si="301"/>
        <v>7</v>
      </c>
      <c r="AL912" s="77">
        <f t="shared" si="302"/>
        <v>-3.6439772143444777</v>
      </c>
      <c r="AM912" s="78">
        <f t="shared" si="303"/>
        <v>-6.1736936944599625</v>
      </c>
      <c r="AN912" s="78">
        <f t="shared" si="304"/>
        <v>-0.91949631095756135</v>
      </c>
      <c r="AO912" s="78">
        <f t="shared" si="305"/>
        <v>1.5841155487071255</v>
      </c>
      <c r="AP912" s="79">
        <f t="shared" si="306"/>
        <v>3.1608050224976014</v>
      </c>
      <c r="AQ912" s="1" t="str">
        <f t="shared" si="307"/>
        <v>Noroeste7</v>
      </c>
      <c r="AR912" s="1" t="str">
        <f t="shared" si="308"/>
        <v>Jujuy7</v>
      </c>
      <c r="AS912" s="1" t="str">
        <f t="shared" si="309"/>
        <v>Pequeñas</v>
      </c>
      <c r="AT912" s="1" t="str">
        <f t="shared" si="310"/>
        <v>Resto Extra Pampeana</v>
      </c>
      <c r="AU912" s="1" t="str">
        <f t="shared" si="311"/>
        <v>Pequeñas</v>
      </c>
    </row>
    <row r="913" spans="1:47" x14ac:dyDescent="0.25">
      <c r="A913" s="21" t="s">
        <v>384</v>
      </c>
      <c r="B913" s="18" t="s">
        <v>284</v>
      </c>
      <c r="C913" s="18" t="s">
        <v>276</v>
      </c>
      <c r="D913" s="3" t="str">
        <f>VLOOKUP(C913,Regiones!B$4:C$27,2)</f>
        <v>Centro</v>
      </c>
      <c r="E913" s="19"/>
      <c r="F913" s="19"/>
      <c r="G913" s="19"/>
      <c r="H913" s="19" t="s">
        <v>20</v>
      </c>
      <c r="I913" s="19" t="s">
        <v>203</v>
      </c>
      <c r="J913" s="19" t="s">
        <v>4</v>
      </c>
      <c r="K913" s="52"/>
      <c r="L913" s="52" t="s">
        <v>6</v>
      </c>
      <c r="M913" s="289">
        <v>10</v>
      </c>
      <c r="N913" s="281" t="str">
        <f t="shared" si="292"/>
        <v>F10</v>
      </c>
      <c r="O913" s="282" t="str">
        <f>VLOOKUP(N913,'Adicional - Op 1'!$A$3:$B$79,2)</f>
        <v>F</v>
      </c>
      <c r="P913" s="293" t="str">
        <f t="shared" si="293"/>
        <v>F</v>
      </c>
      <c r="Q913" s="294" t="str">
        <f t="shared" si="294"/>
        <v>F10</v>
      </c>
      <c r="R913" s="282" t="str">
        <f>IF(OR(Q913='Adicional - Op 2'!$A$6,Q913='Adicional - Op 2'!$A$7, Q913='Adicional - Op 2'!$A$8,Q913='Adicional - Op 2'!$A$9,Q913='Adicional - Op 2'!$A$10,Q913='Adicional - Op 2'!$A$11,Q913='Adicional - Op 2'!$A$12,Q913='Adicional - Op 2'!$A$13,Q913='Adicional - Op 2'!$A$14), "A", "")</f>
        <v/>
      </c>
      <c r="S913" s="282" t="str">
        <f>IF(OR(Q913='Adicional - Op 2'!$A$15,Q913='Adicional - Op 2'!$A$16,Q913='Adicional - Op 2'!$A$17,Q913='Adicional - Op 2'!$A$18,Q913='Adicional - Op 2'!$A$19,Q913='Adicional - Op 2'!$A$20,Q913='Adicional - Op 2'!$A$21,Q913='Adicional - Op 2'!$A$22,Q913='Adicional - Op 2'!$A$23,Q913='Adicional - Op 2'!$A$24,Q913='Adicional - Op 2'!$A$25,Q913='Adicional - Op 2'!$A$26,Q913='Adicional - Op 2'!$A$27,Q913='Adicional - Op 2'!$A$28,Q913='Adicional - Op 2'!$A$29,Q913='Adicional - Op 2'!$A$30),"B","")</f>
        <v/>
      </c>
      <c r="T913" s="282" t="str">
        <f>IF(OR(Q913='Adicional - Op 2'!$A$31,Q913='Adicional - Op 2'!$A$32,Q913='Adicional - Op 2'!$A$33,Q913='Adicional - Op 2'!$A$34),"C","")</f>
        <v/>
      </c>
      <c r="U913" s="282" t="str">
        <f>IF(OR(Q913='Adicional - Op 2'!$A$35,Q913='Adicional - Op 2'!$A$36,Q913='Adicional - Op 2'!$A$37),"D","")</f>
        <v/>
      </c>
      <c r="V913" s="282" t="str">
        <f>IF(OR(Q913='Adicional - Op 2'!$A$38,Q913='Adicional - Op 2'!$A$39,Q913='Adicional - Op 2'!$A$40,Q913='Adicional - Op 2'!$A$41,Q913='Adicional - Op 2'!$A$42,Q913='Adicional - Op 2'!$A$43),"E","")</f>
        <v/>
      </c>
      <c r="W913" s="282" t="str">
        <f>IF(OR(Q913='Adicional - Op 2'!$A$44,Q913='Adicional - Op 2'!$A$45),"F","")</f>
        <v>F</v>
      </c>
      <c r="X913" s="295" t="str">
        <f t="shared" si="295"/>
        <v>F</v>
      </c>
      <c r="Y913" s="296" t="str">
        <f>IF(P913=X913, "OK", MAL)</f>
        <v>OK</v>
      </c>
      <c r="Z913" s="73">
        <v>2260</v>
      </c>
      <c r="AA913" s="17">
        <v>2081</v>
      </c>
      <c r="AB913" s="17">
        <v>1781</v>
      </c>
      <c r="AC913" s="17">
        <v>1316</v>
      </c>
      <c r="AD913" s="17">
        <v>1081</v>
      </c>
      <c r="AE913" s="20">
        <v>1782</v>
      </c>
      <c r="AF913" s="70" t="str">
        <f t="shared" si="296"/>
        <v>7</v>
      </c>
      <c r="AG913" s="61" t="str">
        <f t="shared" si="297"/>
        <v>7</v>
      </c>
      <c r="AH913" s="61" t="str">
        <f t="shared" si="298"/>
        <v>7</v>
      </c>
      <c r="AI913" s="61" t="str">
        <f t="shared" si="299"/>
        <v>7</v>
      </c>
      <c r="AJ913" s="61" t="str">
        <f t="shared" si="300"/>
        <v>7</v>
      </c>
      <c r="AK913" s="62" t="str">
        <f t="shared" si="301"/>
        <v>7</v>
      </c>
      <c r="AL913" s="77">
        <f t="shared" si="302"/>
        <v>0.92727352490292791</v>
      </c>
      <c r="AM913" s="78">
        <f t="shared" si="303"/>
        <v>1.4907895791781751</v>
      </c>
      <c r="AN913" s="78">
        <f t="shared" si="304"/>
        <v>2.9067688896992521</v>
      </c>
      <c r="AO913" s="78">
        <f t="shared" si="305"/>
        <v>1.9865779006351072</v>
      </c>
      <c r="AP913" s="79">
        <f t="shared" si="306"/>
        <v>-4.8756287012032393</v>
      </c>
      <c r="AQ913" s="1" t="str">
        <f t="shared" si="307"/>
        <v>Centro7</v>
      </c>
      <c r="AR913" s="1" t="str">
        <f t="shared" si="308"/>
        <v>Córdoba7</v>
      </c>
      <c r="AS913" s="1" t="str">
        <f t="shared" si="309"/>
        <v>Pequeñas</v>
      </c>
      <c r="AT913" s="1" t="str">
        <f t="shared" si="310"/>
        <v>Resto Extra Pampeana</v>
      </c>
      <c r="AU913" s="1" t="str">
        <f t="shared" si="311"/>
        <v>Pequeñas</v>
      </c>
    </row>
    <row r="914" spans="1:47" x14ac:dyDescent="0.25">
      <c r="A914" s="60" t="s">
        <v>871</v>
      </c>
      <c r="B914" s="9" t="s">
        <v>739</v>
      </c>
      <c r="C914" s="9" t="s">
        <v>767</v>
      </c>
      <c r="D914" s="3" t="str">
        <f>VLOOKUP(C914,Regiones!B$4:C$27,2)</f>
        <v>Pampeana</v>
      </c>
      <c r="E914" s="10"/>
      <c r="F914" s="10"/>
      <c r="G914" s="10"/>
      <c r="H914" s="10" t="s">
        <v>20</v>
      </c>
      <c r="I914" s="10" t="s">
        <v>203</v>
      </c>
      <c r="J914" s="10" t="s">
        <v>4</v>
      </c>
      <c r="K914" s="11"/>
      <c r="L914" s="11" t="s">
        <v>6</v>
      </c>
      <c r="M914" s="289">
        <v>10</v>
      </c>
      <c r="N914" s="281" t="str">
        <f t="shared" si="292"/>
        <v>F10</v>
      </c>
      <c r="O914" s="282" t="str">
        <f>VLOOKUP(N914,'Adicional - Op 1'!$A$3:$B$79,2)</f>
        <v>F</v>
      </c>
      <c r="P914" s="293" t="str">
        <f t="shared" si="293"/>
        <v>F</v>
      </c>
      <c r="Q914" s="294" t="str">
        <f t="shared" si="294"/>
        <v>F10</v>
      </c>
      <c r="R914" s="282" t="str">
        <f>IF(OR(Q914='Adicional - Op 2'!$A$6,Q914='Adicional - Op 2'!$A$7, Q914='Adicional - Op 2'!$A$8,Q914='Adicional - Op 2'!$A$9,Q914='Adicional - Op 2'!$A$10,Q914='Adicional - Op 2'!$A$11,Q914='Adicional - Op 2'!$A$12,Q914='Adicional - Op 2'!$A$13,Q914='Adicional - Op 2'!$A$14), "A", "")</f>
        <v/>
      </c>
      <c r="S914" s="282" t="str">
        <f>IF(OR(Q914='Adicional - Op 2'!$A$15,Q914='Adicional - Op 2'!$A$16,Q914='Adicional - Op 2'!$A$17,Q914='Adicional - Op 2'!$A$18,Q914='Adicional - Op 2'!$A$19,Q914='Adicional - Op 2'!$A$20,Q914='Adicional - Op 2'!$A$21,Q914='Adicional - Op 2'!$A$22,Q914='Adicional - Op 2'!$A$23,Q914='Adicional - Op 2'!$A$24,Q914='Adicional - Op 2'!$A$25,Q914='Adicional - Op 2'!$A$26,Q914='Adicional - Op 2'!$A$27,Q914='Adicional - Op 2'!$A$28,Q914='Adicional - Op 2'!$A$29,Q914='Adicional - Op 2'!$A$30),"B","")</f>
        <v/>
      </c>
      <c r="T914" s="282" t="str">
        <f>IF(OR(Q914='Adicional - Op 2'!$A$31,Q914='Adicional - Op 2'!$A$32,Q914='Adicional - Op 2'!$A$33,Q914='Adicional - Op 2'!$A$34),"C","")</f>
        <v/>
      </c>
      <c r="U914" s="282" t="str">
        <f>IF(OR(Q914='Adicional - Op 2'!$A$35,Q914='Adicional - Op 2'!$A$36,Q914='Adicional - Op 2'!$A$37),"D","")</f>
        <v/>
      </c>
      <c r="V914" s="282" t="str">
        <f>IF(OR(Q914='Adicional - Op 2'!$A$38,Q914='Adicional - Op 2'!$A$39,Q914='Adicional - Op 2'!$A$40,Q914='Adicional - Op 2'!$A$41,Q914='Adicional - Op 2'!$A$42,Q914='Adicional - Op 2'!$A$43),"E","")</f>
        <v/>
      </c>
      <c r="W914" s="282" t="str">
        <f>IF(OR(Q914='Adicional - Op 2'!$A$44,Q914='Adicional - Op 2'!$A$45),"F","")</f>
        <v>F</v>
      </c>
      <c r="X914" s="295" t="str">
        <f t="shared" si="295"/>
        <v>F</v>
      </c>
      <c r="Y914" s="296" t="str">
        <f>IF(P914=X914, "OK", MAL)</f>
        <v>OK</v>
      </c>
      <c r="Z914" s="74">
        <v>2260</v>
      </c>
      <c r="AA914" s="12">
        <v>2071</v>
      </c>
      <c r="AB914" s="12">
        <v>1678</v>
      </c>
      <c r="AC914" s="12">
        <v>1262</v>
      </c>
      <c r="AD914" s="12">
        <v>1038</v>
      </c>
      <c r="AE914" s="13">
        <v>1817</v>
      </c>
      <c r="AF914" s="70" t="str">
        <f t="shared" si="296"/>
        <v>7</v>
      </c>
      <c r="AG914" s="61" t="str">
        <f t="shared" si="297"/>
        <v>7</v>
      </c>
      <c r="AH914" s="61" t="str">
        <f t="shared" si="298"/>
        <v>7</v>
      </c>
      <c r="AI914" s="61" t="str">
        <f t="shared" si="299"/>
        <v>7</v>
      </c>
      <c r="AJ914" s="61" t="str">
        <f t="shared" si="300"/>
        <v>7</v>
      </c>
      <c r="AK914" s="62" t="str">
        <f t="shared" si="301"/>
        <v>7</v>
      </c>
      <c r="AL914" s="77">
        <f t="shared" si="302"/>
        <v>0.98166884278913491</v>
      </c>
      <c r="AM914" s="78">
        <f t="shared" si="303"/>
        <v>2.0204149887041782</v>
      </c>
      <c r="AN914" s="78">
        <f t="shared" si="304"/>
        <v>2.7346870741289031</v>
      </c>
      <c r="AO914" s="78">
        <f t="shared" si="305"/>
        <v>1.9732357178061526</v>
      </c>
      <c r="AP914" s="79">
        <f t="shared" si="306"/>
        <v>-5.4450558118455756</v>
      </c>
      <c r="AQ914" s="1" t="str">
        <f t="shared" si="307"/>
        <v>Pampeana7</v>
      </c>
      <c r="AR914" s="1" t="str">
        <f t="shared" si="308"/>
        <v>Santa Fe7</v>
      </c>
      <c r="AS914" s="1" t="str">
        <f t="shared" si="309"/>
        <v>Pequeñas</v>
      </c>
      <c r="AT914" s="1" t="str">
        <f t="shared" si="310"/>
        <v>Pampeana</v>
      </c>
      <c r="AU914" s="1" t="str">
        <f t="shared" si="311"/>
        <v>Pequeñas</v>
      </c>
    </row>
    <row r="915" spans="1:47" x14ac:dyDescent="0.25">
      <c r="A915" s="60" t="s">
        <v>256</v>
      </c>
      <c r="B915" s="9" t="s">
        <v>207</v>
      </c>
      <c r="C915" s="9" t="s">
        <v>199</v>
      </c>
      <c r="D915" s="3" t="str">
        <f>VLOOKUP(C915,Regiones!B$4:C$27,2)</f>
        <v>Noreste</v>
      </c>
      <c r="E915" s="10"/>
      <c r="F915" s="10"/>
      <c r="G915" s="10" t="s">
        <v>20</v>
      </c>
      <c r="H915" s="10"/>
      <c r="I915" s="10"/>
      <c r="J915" s="10"/>
      <c r="K915" s="11"/>
      <c r="L915" s="54" t="s">
        <v>943</v>
      </c>
      <c r="M915" s="289">
        <v>4</v>
      </c>
      <c r="N915" s="281" t="str">
        <f t="shared" si="292"/>
        <v>N4</v>
      </c>
      <c r="O915" s="282" t="str">
        <f>VLOOKUP(N915,'Adicional - Op 1'!$A$3:$B$79,2)</f>
        <v>E</v>
      </c>
      <c r="P915" s="293" t="str">
        <f t="shared" si="293"/>
        <v>E</v>
      </c>
      <c r="Q915" s="294" t="str">
        <f t="shared" si="294"/>
        <v>N4</v>
      </c>
      <c r="R915" s="282" t="str">
        <f>IF(OR(Q915='Adicional - Op 2'!$A$6,Q915='Adicional - Op 2'!$A$7, Q915='Adicional - Op 2'!$A$8,Q915='Adicional - Op 2'!$A$9,Q915='Adicional - Op 2'!$A$10,Q915='Adicional - Op 2'!$A$11,Q915='Adicional - Op 2'!$A$12,Q915='Adicional - Op 2'!$A$13,Q915='Adicional - Op 2'!$A$14), "A", "")</f>
        <v/>
      </c>
      <c r="S915" s="282" t="str">
        <f>IF(OR(Q915='Adicional - Op 2'!$A$15,Q915='Adicional - Op 2'!$A$16,Q915='Adicional - Op 2'!$A$17,Q915='Adicional - Op 2'!$A$18,Q915='Adicional - Op 2'!$A$19,Q915='Adicional - Op 2'!$A$20,Q915='Adicional - Op 2'!$A$21,Q915='Adicional - Op 2'!$A$22,Q915='Adicional - Op 2'!$A$23,Q915='Adicional - Op 2'!$A$24,Q915='Adicional - Op 2'!$A$25,Q915='Adicional - Op 2'!$A$26,Q915='Adicional - Op 2'!$A$27,Q915='Adicional - Op 2'!$A$28,Q915='Adicional - Op 2'!$A$29,Q915='Adicional - Op 2'!$A$30),"B","")</f>
        <v/>
      </c>
      <c r="T915" s="282" t="str">
        <f>IF(OR(Q915='Adicional - Op 2'!$A$31,Q915='Adicional - Op 2'!$A$32,Q915='Adicional - Op 2'!$A$33,Q915='Adicional - Op 2'!$A$34),"C","")</f>
        <v/>
      </c>
      <c r="U915" s="282" t="str">
        <f>IF(OR(Q915='Adicional - Op 2'!$A$35,Q915='Adicional - Op 2'!$A$36,Q915='Adicional - Op 2'!$A$37),"D","")</f>
        <v/>
      </c>
      <c r="V915" s="282" t="str">
        <f>IF(OR(Q915='Adicional - Op 2'!$A$38,Q915='Adicional - Op 2'!$A$39,Q915='Adicional - Op 2'!$A$40,Q915='Adicional - Op 2'!$A$41,Q915='Adicional - Op 2'!$A$42,Q915='Adicional - Op 2'!$A$43),"E","")</f>
        <v>E</v>
      </c>
      <c r="W915" s="282" t="str">
        <f>IF(OR(Q915='Adicional - Op 2'!$A$44,Q915='Adicional - Op 2'!$A$45),"F","")</f>
        <v/>
      </c>
      <c r="X915" s="295" t="str">
        <f t="shared" si="295"/>
        <v>E</v>
      </c>
      <c r="Y915" s="296" t="str">
        <f>IF(P915=X915, "OK", MAL)</f>
        <v>OK</v>
      </c>
      <c r="Z915" s="74">
        <v>2259</v>
      </c>
      <c r="AA915" s="12">
        <v>1772</v>
      </c>
      <c r="AB915" s="12">
        <v>804</v>
      </c>
      <c r="AC915" s="12"/>
      <c r="AD915" s="12"/>
      <c r="AE915" s="15"/>
      <c r="AF915" s="70" t="str">
        <f t="shared" si="296"/>
        <v>7</v>
      </c>
      <c r="AG915" s="61" t="str">
        <f t="shared" si="297"/>
        <v>7</v>
      </c>
      <c r="AH915" s="61" t="str">
        <f t="shared" si="298"/>
        <v>7</v>
      </c>
      <c r="AI915" s="61" t="str">
        <f t="shared" si="299"/>
        <v/>
      </c>
      <c r="AJ915" s="61" t="str">
        <f t="shared" si="300"/>
        <v/>
      </c>
      <c r="AK915" s="62" t="str">
        <f t="shared" si="301"/>
        <v/>
      </c>
      <c r="AL915" s="77">
        <f t="shared" si="302"/>
        <v>2.7532537883293107</v>
      </c>
      <c r="AM915" s="78">
        <f t="shared" si="303"/>
        <v>7.8013757030379365</v>
      </c>
      <c r="AN915" s="78" t="str">
        <f t="shared" si="304"/>
        <v/>
      </c>
      <c r="AO915" s="78" t="str">
        <f t="shared" si="305"/>
        <v/>
      </c>
      <c r="AP915" s="79" t="str">
        <f t="shared" si="306"/>
        <v/>
      </c>
      <c r="AQ915" s="1" t="str">
        <f t="shared" si="307"/>
        <v>Noreste7</v>
      </c>
      <c r="AR915" s="1" t="str">
        <f t="shared" si="308"/>
        <v>Chaco7</v>
      </c>
      <c r="AS915" s="1" t="str">
        <f t="shared" si="309"/>
        <v>Pequeñas</v>
      </c>
      <c r="AT915" s="1" t="str">
        <f t="shared" si="310"/>
        <v>Resto Extra Pampeana</v>
      </c>
      <c r="AU915" s="1" t="str">
        <f t="shared" si="311"/>
        <v>Pequeñas</v>
      </c>
    </row>
    <row r="916" spans="1:47" x14ac:dyDescent="0.25">
      <c r="A916" s="21" t="s">
        <v>385</v>
      </c>
      <c r="B916" s="18" t="s">
        <v>386</v>
      </c>
      <c r="C916" s="18" t="s">
        <v>276</v>
      </c>
      <c r="D916" s="3" t="str">
        <f>VLOOKUP(C916,Regiones!B$4:C$27,2)</f>
        <v>Centro</v>
      </c>
      <c r="E916" s="19"/>
      <c r="F916" s="19"/>
      <c r="G916" s="19"/>
      <c r="H916" s="19" t="s">
        <v>20</v>
      </c>
      <c r="I916" s="19" t="s">
        <v>203</v>
      </c>
      <c r="J916" s="19" t="s">
        <v>4</v>
      </c>
      <c r="K916" s="52"/>
      <c r="L916" s="52" t="s">
        <v>6</v>
      </c>
      <c r="M916" s="289">
        <v>10</v>
      </c>
      <c r="N916" s="281" t="str">
        <f t="shared" si="292"/>
        <v>F10</v>
      </c>
      <c r="O916" s="282" t="str">
        <f>VLOOKUP(N916,'Adicional - Op 1'!$A$3:$B$79,2)</f>
        <v>F</v>
      </c>
      <c r="P916" s="293" t="str">
        <f t="shared" si="293"/>
        <v>F</v>
      </c>
      <c r="Q916" s="294" t="str">
        <f t="shared" si="294"/>
        <v>F10</v>
      </c>
      <c r="R916" s="282" t="str">
        <f>IF(OR(Q916='Adicional - Op 2'!$A$6,Q916='Adicional - Op 2'!$A$7, Q916='Adicional - Op 2'!$A$8,Q916='Adicional - Op 2'!$A$9,Q916='Adicional - Op 2'!$A$10,Q916='Adicional - Op 2'!$A$11,Q916='Adicional - Op 2'!$A$12,Q916='Adicional - Op 2'!$A$13,Q916='Adicional - Op 2'!$A$14), "A", "")</f>
        <v/>
      </c>
      <c r="S916" s="282" t="str">
        <f>IF(OR(Q916='Adicional - Op 2'!$A$15,Q916='Adicional - Op 2'!$A$16,Q916='Adicional - Op 2'!$A$17,Q916='Adicional - Op 2'!$A$18,Q916='Adicional - Op 2'!$A$19,Q916='Adicional - Op 2'!$A$20,Q916='Adicional - Op 2'!$A$21,Q916='Adicional - Op 2'!$A$22,Q916='Adicional - Op 2'!$A$23,Q916='Adicional - Op 2'!$A$24,Q916='Adicional - Op 2'!$A$25,Q916='Adicional - Op 2'!$A$26,Q916='Adicional - Op 2'!$A$27,Q916='Adicional - Op 2'!$A$28,Q916='Adicional - Op 2'!$A$29,Q916='Adicional - Op 2'!$A$30),"B","")</f>
        <v/>
      </c>
      <c r="T916" s="282" t="str">
        <f>IF(OR(Q916='Adicional - Op 2'!$A$31,Q916='Adicional - Op 2'!$A$32,Q916='Adicional - Op 2'!$A$33,Q916='Adicional - Op 2'!$A$34),"C","")</f>
        <v/>
      </c>
      <c r="U916" s="282" t="str">
        <f>IF(OR(Q916='Adicional - Op 2'!$A$35,Q916='Adicional - Op 2'!$A$36,Q916='Adicional - Op 2'!$A$37),"D","")</f>
        <v/>
      </c>
      <c r="V916" s="282" t="str">
        <f>IF(OR(Q916='Adicional - Op 2'!$A$38,Q916='Adicional - Op 2'!$A$39,Q916='Adicional - Op 2'!$A$40,Q916='Adicional - Op 2'!$A$41,Q916='Adicional - Op 2'!$A$42,Q916='Adicional - Op 2'!$A$43),"E","")</f>
        <v/>
      </c>
      <c r="W916" s="282" t="str">
        <f>IF(OR(Q916='Adicional - Op 2'!$A$44,Q916='Adicional - Op 2'!$A$45),"F","")</f>
        <v>F</v>
      </c>
      <c r="X916" s="295" t="str">
        <f t="shared" si="295"/>
        <v>F</v>
      </c>
      <c r="Y916" s="296" t="str">
        <f>IF(P916=X916, "OK", MAL)</f>
        <v>OK</v>
      </c>
      <c r="Z916" s="73">
        <v>2256</v>
      </c>
      <c r="AA916" s="17">
        <v>2067</v>
      </c>
      <c r="AB916" s="17">
        <v>1712</v>
      </c>
      <c r="AC916" s="17">
        <v>1328</v>
      </c>
      <c r="AD916" s="17">
        <v>1003</v>
      </c>
      <c r="AE916" s="20">
        <v>1376</v>
      </c>
      <c r="AF916" s="70" t="str">
        <f t="shared" si="296"/>
        <v>7</v>
      </c>
      <c r="AG916" s="61" t="str">
        <f t="shared" si="297"/>
        <v>7</v>
      </c>
      <c r="AH916" s="61" t="str">
        <f t="shared" si="298"/>
        <v>7</v>
      </c>
      <c r="AI916" s="61" t="str">
        <f t="shared" si="299"/>
        <v>7</v>
      </c>
      <c r="AJ916" s="61" t="str">
        <f t="shared" si="300"/>
        <v>7</v>
      </c>
      <c r="AK916" s="62" t="str">
        <f t="shared" si="301"/>
        <v>7</v>
      </c>
      <c r="AL916" s="77">
        <f t="shared" si="302"/>
        <v>0.98349671863974997</v>
      </c>
      <c r="AM916" s="78">
        <f t="shared" si="303"/>
        <v>1.807355260255854</v>
      </c>
      <c r="AN916" s="78">
        <f t="shared" si="304"/>
        <v>2.4343495719962225</v>
      </c>
      <c r="AO916" s="78">
        <f t="shared" si="305"/>
        <v>2.8465467763462837</v>
      </c>
      <c r="AP916" s="79">
        <f t="shared" si="306"/>
        <v>-3.1123884505678703</v>
      </c>
      <c r="AQ916" s="1" t="str">
        <f t="shared" si="307"/>
        <v>Centro7</v>
      </c>
      <c r="AR916" s="1" t="str">
        <f t="shared" si="308"/>
        <v>Córdoba7</v>
      </c>
      <c r="AS916" s="1" t="str">
        <f t="shared" si="309"/>
        <v>Pequeñas</v>
      </c>
      <c r="AT916" s="1" t="str">
        <f t="shared" si="310"/>
        <v>Resto Extra Pampeana</v>
      </c>
      <c r="AU916" s="1" t="str">
        <f t="shared" si="311"/>
        <v>Pequeñas</v>
      </c>
    </row>
    <row r="917" spans="1:47" x14ac:dyDescent="0.25">
      <c r="A917" s="60" t="s">
        <v>274</v>
      </c>
      <c r="B917" s="9" t="s">
        <v>275</v>
      </c>
      <c r="C917" s="9" t="s">
        <v>260</v>
      </c>
      <c r="D917" s="3" t="str">
        <f>VLOOKUP(C917,Regiones!B$4:C$27,2)</f>
        <v>Noreste</v>
      </c>
      <c r="E917" s="10"/>
      <c r="F917" s="10"/>
      <c r="G917" s="10" t="s">
        <v>20</v>
      </c>
      <c r="H917" s="10"/>
      <c r="I917" s="10"/>
      <c r="J917" s="10"/>
      <c r="K917" s="11"/>
      <c r="L917" s="54" t="s">
        <v>943</v>
      </c>
      <c r="M917" s="289">
        <v>2</v>
      </c>
      <c r="N917" s="281" t="str">
        <f t="shared" si="292"/>
        <v>N2</v>
      </c>
      <c r="O917" s="282" t="str">
        <f>VLOOKUP(N917,'Adicional - Op 1'!$A$3:$B$79,2)</f>
        <v>F</v>
      </c>
      <c r="P917" s="293" t="str">
        <f t="shared" si="293"/>
        <v>F</v>
      </c>
      <c r="Q917" s="294" t="str">
        <f t="shared" si="294"/>
        <v>N2</v>
      </c>
      <c r="R917" s="282" t="str">
        <f>IF(OR(Q917='Adicional - Op 2'!$A$6,Q917='Adicional - Op 2'!$A$7, Q917='Adicional - Op 2'!$A$8,Q917='Adicional - Op 2'!$A$9,Q917='Adicional - Op 2'!$A$10,Q917='Adicional - Op 2'!$A$11,Q917='Adicional - Op 2'!$A$12,Q917='Adicional - Op 2'!$A$13,Q917='Adicional - Op 2'!$A$14), "A", "")</f>
        <v/>
      </c>
      <c r="S917" s="282" t="str">
        <f>IF(OR(Q917='Adicional - Op 2'!$A$15,Q917='Adicional - Op 2'!$A$16,Q917='Adicional - Op 2'!$A$17,Q917='Adicional - Op 2'!$A$18,Q917='Adicional - Op 2'!$A$19,Q917='Adicional - Op 2'!$A$20,Q917='Adicional - Op 2'!$A$21,Q917='Adicional - Op 2'!$A$22,Q917='Adicional - Op 2'!$A$23,Q917='Adicional - Op 2'!$A$24,Q917='Adicional - Op 2'!$A$25,Q917='Adicional - Op 2'!$A$26,Q917='Adicional - Op 2'!$A$27,Q917='Adicional - Op 2'!$A$28,Q917='Adicional - Op 2'!$A$29,Q917='Adicional - Op 2'!$A$30),"B","")</f>
        <v/>
      </c>
      <c r="T917" s="282" t="str">
        <f>IF(OR(Q917='Adicional - Op 2'!$A$31,Q917='Adicional - Op 2'!$A$32,Q917='Adicional - Op 2'!$A$33,Q917='Adicional - Op 2'!$A$34),"C","")</f>
        <v/>
      </c>
      <c r="U917" s="282" t="str">
        <f>IF(OR(Q917='Adicional - Op 2'!$A$35,Q917='Adicional - Op 2'!$A$36,Q917='Adicional - Op 2'!$A$37),"D","")</f>
        <v/>
      </c>
      <c r="V917" s="282" t="str">
        <f>IF(OR(Q917='Adicional - Op 2'!$A$38,Q917='Adicional - Op 2'!$A$39,Q917='Adicional - Op 2'!$A$40,Q917='Adicional - Op 2'!$A$41,Q917='Adicional - Op 2'!$A$42,Q917='Adicional - Op 2'!$A$43),"E","")</f>
        <v/>
      </c>
      <c r="W917" s="282" t="str">
        <f>IF(OR(Q917='Adicional - Op 2'!$A$44,Q917='Adicional - Op 2'!$A$45),"F","")</f>
        <v>F</v>
      </c>
      <c r="X917" s="295" t="str">
        <f t="shared" si="295"/>
        <v>F</v>
      </c>
      <c r="Y917" s="296" t="str">
        <f>IF(P917=X917, "OK", MAL)</f>
        <v>OK</v>
      </c>
      <c r="Z917" s="74">
        <v>2251</v>
      </c>
      <c r="AA917" s="12">
        <v>1958</v>
      </c>
      <c r="AB917" s="12">
        <v>1690</v>
      </c>
      <c r="AC917" s="12">
        <v>1447</v>
      </c>
      <c r="AD917" s="12">
        <v>1354</v>
      </c>
      <c r="AE917" s="13">
        <v>803</v>
      </c>
      <c r="AF917" s="70" t="str">
        <f t="shared" si="296"/>
        <v>7</v>
      </c>
      <c r="AG917" s="61" t="str">
        <f t="shared" si="297"/>
        <v>7</v>
      </c>
      <c r="AH917" s="61" t="str">
        <f t="shared" si="298"/>
        <v>7</v>
      </c>
      <c r="AI917" s="61" t="str">
        <f t="shared" si="299"/>
        <v>7</v>
      </c>
      <c r="AJ917" s="61" t="str">
        <f t="shared" si="300"/>
        <v>7</v>
      </c>
      <c r="AK917" s="62" t="str">
        <f t="shared" si="301"/>
        <v>7</v>
      </c>
      <c r="AL917" s="77">
        <f t="shared" si="302"/>
        <v>1.5720840236601301</v>
      </c>
      <c r="AM917" s="78">
        <f t="shared" si="303"/>
        <v>1.4090266672936957</v>
      </c>
      <c r="AN917" s="78">
        <f t="shared" si="304"/>
        <v>1.4808968580610746</v>
      </c>
      <c r="AO917" s="78">
        <f t="shared" si="305"/>
        <v>0.66650404958863496</v>
      </c>
      <c r="AP917" s="79">
        <f t="shared" si="306"/>
        <v>5.3635298831208784</v>
      </c>
      <c r="AQ917" s="1" t="str">
        <f t="shared" si="307"/>
        <v>Noreste7</v>
      </c>
      <c r="AR917" s="1" t="str">
        <f t="shared" si="308"/>
        <v>Chubut7</v>
      </c>
      <c r="AS917" s="1" t="str">
        <f t="shared" si="309"/>
        <v>Pequeñas</v>
      </c>
      <c r="AT917" s="1" t="str">
        <f t="shared" si="310"/>
        <v>Resto Extra Pampeana</v>
      </c>
      <c r="AU917" s="1" t="str">
        <f t="shared" si="311"/>
        <v>Pequeñas</v>
      </c>
    </row>
    <row r="918" spans="1:47" x14ac:dyDescent="0.25">
      <c r="A918" s="5" t="s">
        <v>484</v>
      </c>
      <c r="B918" s="6" t="s">
        <v>477</v>
      </c>
      <c r="C918" s="6" t="s">
        <v>461</v>
      </c>
      <c r="D918" s="3" t="str">
        <f>VLOOKUP(C918,Regiones!B$4:C$27,2)</f>
        <v>Noreste</v>
      </c>
      <c r="E918" s="23"/>
      <c r="F918" s="23"/>
      <c r="G918" s="23"/>
      <c r="H918" s="16" t="s">
        <v>20</v>
      </c>
      <c r="I918" s="16" t="s">
        <v>203</v>
      </c>
      <c r="J918" s="23" t="s">
        <v>21</v>
      </c>
      <c r="K918" s="24">
        <v>10</v>
      </c>
      <c r="L918" s="24" t="s">
        <v>21</v>
      </c>
      <c r="M918" s="289">
        <v>10</v>
      </c>
      <c r="N918" s="281" t="str">
        <f t="shared" si="292"/>
        <v>C10</v>
      </c>
      <c r="O918" s="282" t="str">
        <f>VLOOKUP(N918,'Adicional - Op 1'!$A$3:$B$79,2)</f>
        <v>C</v>
      </c>
      <c r="P918" s="293" t="str">
        <f t="shared" si="293"/>
        <v>C</v>
      </c>
      <c r="Q918" s="294" t="str">
        <f t="shared" si="294"/>
        <v>C10</v>
      </c>
      <c r="R918" s="282" t="str">
        <f>IF(OR(Q918='Adicional - Op 2'!$A$6,Q918='Adicional - Op 2'!$A$7, Q918='Adicional - Op 2'!$A$8,Q918='Adicional - Op 2'!$A$9,Q918='Adicional - Op 2'!$A$10,Q918='Adicional - Op 2'!$A$11,Q918='Adicional - Op 2'!$A$12,Q918='Adicional - Op 2'!$A$13,Q918='Adicional - Op 2'!$A$14), "A", "")</f>
        <v/>
      </c>
      <c r="S918" s="282" t="str">
        <f>IF(OR(Q918='Adicional - Op 2'!$A$15,Q918='Adicional - Op 2'!$A$16,Q918='Adicional - Op 2'!$A$17,Q918='Adicional - Op 2'!$A$18,Q918='Adicional - Op 2'!$A$19,Q918='Adicional - Op 2'!$A$20,Q918='Adicional - Op 2'!$A$21,Q918='Adicional - Op 2'!$A$22,Q918='Adicional - Op 2'!$A$23,Q918='Adicional - Op 2'!$A$24,Q918='Adicional - Op 2'!$A$25,Q918='Adicional - Op 2'!$A$26,Q918='Adicional - Op 2'!$A$27,Q918='Adicional - Op 2'!$A$28,Q918='Adicional - Op 2'!$A$29,Q918='Adicional - Op 2'!$A$30),"B","")</f>
        <v/>
      </c>
      <c r="T918" s="282" t="str">
        <f>IF(OR(Q918='Adicional - Op 2'!$A$31,Q918='Adicional - Op 2'!$A$32,Q918='Adicional - Op 2'!$A$33,Q918='Adicional - Op 2'!$A$34),"C","")</f>
        <v>C</v>
      </c>
      <c r="U918" s="282" t="str">
        <f>IF(OR(Q918='Adicional - Op 2'!$A$35,Q918='Adicional - Op 2'!$A$36,Q918='Adicional - Op 2'!$A$37),"D","")</f>
        <v/>
      </c>
      <c r="V918" s="282" t="str">
        <f>IF(OR(Q918='Adicional - Op 2'!$A$38,Q918='Adicional - Op 2'!$A$39,Q918='Adicional - Op 2'!$A$40,Q918='Adicional - Op 2'!$A$41,Q918='Adicional - Op 2'!$A$42,Q918='Adicional - Op 2'!$A$43),"E","")</f>
        <v/>
      </c>
      <c r="W918" s="282" t="str">
        <f>IF(OR(Q918='Adicional - Op 2'!$A$44,Q918='Adicional - Op 2'!$A$45),"F","")</f>
        <v/>
      </c>
      <c r="X918" s="295" t="str">
        <f t="shared" si="295"/>
        <v>C</v>
      </c>
      <c r="Y918" s="296" t="str">
        <f>IF(P918=X918, "OK", MAL)</f>
        <v>OK</v>
      </c>
      <c r="Z918" s="73">
        <v>2244</v>
      </c>
      <c r="AA918" s="17">
        <v>2034</v>
      </c>
      <c r="AB918" s="17">
        <v>1328</v>
      </c>
      <c r="AC918" s="17">
        <v>680</v>
      </c>
      <c r="AD918" s="17"/>
      <c r="AE918" s="20">
        <v>570</v>
      </c>
      <c r="AF918" s="70" t="str">
        <f t="shared" si="296"/>
        <v>7</v>
      </c>
      <c r="AG918" s="61" t="str">
        <f t="shared" si="297"/>
        <v>7</v>
      </c>
      <c r="AH918" s="61" t="str">
        <f t="shared" si="298"/>
        <v>7</v>
      </c>
      <c r="AI918" s="61" t="str">
        <f t="shared" si="299"/>
        <v>7</v>
      </c>
      <c r="AJ918" s="61" t="str">
        <f t="shared" si="300"/>
        <v/>
      </c>
      <c r="AK918" s="62" t="str">
        <f t="shared" si="301"/>
        <v>7</v>
      </c>
      <c r="AL918" s="77">
        <f t="shared" si="302"/>
        <v>1.1051187537960085</v>
      </c>
      <c r="AM918" s="78">
        <f t="shared" si="303"/>
        <v>4.1358060637100111</v>
      </c>
      <c r="AN918" s="78">
        <f t="shared" si="304"/>
        <v>6.5436038593197061</v>
      </c>
      <c r="AO918" s="78" t="str">
        <f t="shared" si="305"/>
        <v/>
      </c>
      <c r="AP918" s="79" t="str">
        <f t="shared" si="306"/>
        <v/>
      </c>
      <c r="AQ918" s="1" t="str">
        <f t="shared" si="307"/>
        <v>Noreste7</v>
      </c>
      <c r="AR918" s="1" t="str">
        <f t="shared" si="308"/>
        <v>Formosa7</v>
      </c>
      <c r="AS918" s="1" t="str">
        <f t="shared" si="309"/>
        <v>Pequeñas</v>
      </c>
      <c r="AT918" s="1" t="str">
        <f t="shared" si="310"/>
        <v>Resto Extra Pampeana</v>
      </c>
      <c r="AU918" s="1" t="str">
        <f t="shared" si="311"/>
        <v>Pequeñas</v>
      </c>
    </row>
    <row r="919" spans="1:47" x14ac:dyDescent="0.25">
      <c r="A919" s="5" t="s">
        <v>1250</v>
      </c>
      <c r="B919" s="6" t="s">
        <v>76</v>
      </c>
      <c r="C919" s="6" t="s">
        <v>36</v>
      </c>
      <c r="D919" s="3" t="str">
        <f>VLOOKUP(C919,Regiones!B$4:C$27,2)</f>
        <v>Pampeana</v>
      </c>
      <c r="E919" s="16"/>
      <c r="F919" s="16"/>
      <c r="G919" s="16"/>
      <c r="H919" s="16"/>
      <c r="I919" s="16" t="s">
        <v>203</v>
      </c>
      <c r="J919" s="16" t="s">
        <v>6</v>
      </c>
      <c r="K919" s="4">
        <v>10</v>
      </c>
      <c r="L919" s="4" t="s">
        <v>6</v>
      </c>
      <c r="M919" s="289">
        <v>10</v>
      </c>
      <c r="N919" s="281" t="str">
        <f t="shared" si="292"/>
        <v>F10</v>
      </c>
      <c r="O919" s="282" t="str">
        <f>VLOOKUP(N919,'Adicional - Op 1'!$A$3:$B$79,2)</f>
        <v>F</v>
      </c>
      <c r="P919" s="293" t="str">
        <f t="shared" si="293"/>
        <v>F</v>
      </c>
      <c r="Q919" s="294" t="str">
        <f t="shared" si="294"/>
        <v>F10</v>
      </c>
      <c r="R919" s="282" t="str">
        <f>IF(OR(Q919='Adicional - Op 2'!$A$6,Q919='Adicional - Op 2'!$A$7, Q919='Adicional - Op 2'!$A$8,Q919='Adicional - Op 2'!$A$9,Q919='Adicional - Op 2'!$A$10,Q919='Adicional - Op 2'!$A$11,Q919='Adicional - Op 2'!$A$12,Q919='Adicional - Op 2'!$A$13,Q919='Adicional - Op 2'!$A$14), "A", "")</f>
        <v/>
      </c>
      <c r="S919" s="282" t="str">
        <f>IF(OR(Q919='Adicional - Op 2'!$A$15,Q919='Adicional - Op 2'!$A$16,Q919='Adicional - Op 2'!$A$17,Q919='Adicional - Op 2'!$A$18,Q919='Adicional - Op 2'!$A$19,Q919='Adicional - Op 2'!$A$20,Q919='Adicional - Op 2'!$A$21,Q919='Adicional - Op 2'!$A$22,Q919='Adicional - Op 2'!$A$23,Q919='Adicional - Op 2'!$A$24,Q919='Adicional - Op 2'!$A$25,Q919='Adicional - Op 2'!$A$26,Q919='Adicional - Op 2'!$A$27,Q919='Adicional - Op 2'!$A$28,Q919='Adicional - Op 2'!$A$29,Q919='Adicional - Op 2'!$A$30),"B","")</f>
        <v/>
      </c>
      <c r="T919" s="282" t="str">
        <f>IF(OR(Q919='Adicional - Op 2'!$A$31,Q919='Adicional - Op 2'!$A$32,Q919='Adicional - Op 2'!$A$33,Q919='Adicional - Op 2'!$A$34),"C","")</f>
        <v/>
      </c>
      <c r="U919" s="282" t="str">
        <f>IF(OR(Q919='Adicional - Op 2'!$A$35,Q919='Adicional - Op 2'!$A$36,Q919='Adicional - Op 2'!$A$37),"D","")</f>
        <v/>
      </c>
      <c r="V919" s="282" t="str">
        <f>IF(OR(Q919='Adicional - Op 2'!$A$38,Q919='Adicional - Op 2'!$A$39,Q919='Adicional - Op 2'!$A$40,Q919='Adicional - Op 2'!$A$41,Q919='Adicional - Op 2'!$A$42,Q919='Adicional - Op 2'!$A$43),"E","")</f>
        <v/>
      </c>
      <c r="W919" s="282" t="str">
        <f>IF(OR(Q919='Adicional - Op 2'!$A$44,Q919='Adicional - Op 2'!$A$45),"F","")</f>
        <v>F</v>
      </c>
      <c r="X919" s="295" t="str">
        <f t="shared" si="295"/>
        <v>F</v>
      </c>
      <c r="Y919" s="296" t="str">
        <f>IF(P919=X919, "OK", MAL)</f>
        <v>OK</v>
      </c>
      <c r="Z919" s="73">
        <v>2234</v>
      </c>
      <c r="AA919" s="17">
        <v>2135</v>
      </c>
      <c r="AB919" s="17">
        <v>2096</v>
      </c>
      <c r="AC919" s="17">
        <v>1939</v>
      </c>
      <c r="AD919" s="17">
        <v>1735</v>
      </c>
      <c r="AE919" s="20" t="s">
        <v>4</v>
      </c>
      <c r="AF919" s="70" t="str">
        <f t="shared" si="296"/>
        <v>7</v>
      </c>
      <c r="AG919" s="61" t="str">
        <f t="shared" si="297"/>
        <v>7</v>
      </c>
      <c r="AH919" s="61" t="str">
        <f t="shared" si="298"/>
        <v>7</v>
      </c>
      <c r="AI919" s="61" t="str">
        <f t="shared" si="299"/>
        <v>7</v>
      </c>
      <c r="AJ919" s="61" t="str">
        <f t="shared" si="300"/>
        <v>7</v>
      </c>
      <c r="AK919" s="62" t="str">
        <f t="shared" si="301"/>
        <v/>
      </c>
      <c r="AL919" s="77">
        <f t="shared" si="302"/>
        <v>0.50830151758575148</v>
      </c>
      <c r="AM919" s="78">
        <f t="shared" si="303"/>
        <v>0.17539965527206194</v>
      </c>
      <c r="AN919" s="78">
        <f t="shared" si="304"/>
        <v>0.74002007625987398</v>
      </c>
      <c r="AO919" s="78">
        <f t="shared" si="305"/>
        <v>1.1178514124989487</v>
      </c>
      <c r="AP919" s="79" t="str">
        <f t="shared" si="306"/>
        <v/>
      </c>
      <c r="AQ919" s="1" t="str">
        <f t="shared" si="307"/>
        <v>Pampeana7</v>
      </c>
      <c r="AR919" s="1" t="str">
        <f t="shared" si="308"/>
        <v>Buenos Aires7</v>
      </c>
      <c r="AS919" s="1" t="str">
        <f t="shared" si="309"/>
        <v>Pequeñas</v>
      </c>
      <c r="AT919" s="1" t="str">
        <f t="shared" si="310"/>
        <v>Pampeana</v>
      </c>
      <c r="AU919" s="1" t="str">
        <f t="shared" si="311"/>
        <v>Pequeñas</v>
      </c>
    </row>
    <row r="920" spans="1:47" x14ac:dyDescent="0.25">
      <c r="A920" s="60" t="s">
        <v>872</v>
      </c>
      <c r="B920" s="9" t="s">
        <v>795</v>
      </c>
      <c r="C920" s="9" t="s">
        <v>767</v>
      </c>
      <c r="D920" s="3" t="str">
        <f>VLOOKUP(C920,Regiones!B$4:C$27,2)</f>
        <v>Pampeana</v>
      </c>
      <c r="E920" s="10"/>
      <c r="F920" s="10"/>
      <c r="G920" s="10"/>
      <c r="H920" s="10" t="s">
        <v>20</v>
      </c>
      <c r="I920" s="10" t="s">
        <v>203</v>
      </c>
      <c r="J920" s="10" t="s">
        <v>4</v>
      </c>
      <c r="K920" s="11"/>
      <c r="L920" s="11" t="s">
        <v>6</v>
      </c>
      <c r="M920" s="289">
        <v>10</v>
      </c>
      <c r="N920" s="281" t="str">
        <f t="shared" si="292"/>
        <v>F10</v>
      </c>
      <c r="O920" s="282" t="str">
        <f>VLOOKUP(N920,'Adicional - Op 1'!$A$3:$B$79,2)</f>
        <v>F</v>
      </c>
      <c r="P920" s="293" t="str">
        <f t="shared" si="293"/>
        <v>F</v>
      </c>
      <c r="Q920" s="294" t="str">
        <f t="shared" si="294"/>
        <v>F10</v>
      </c>
      <c r="R920" s="282" t="str">
        <f>IF(OR(Q920='Adicional - Op 2'!$A$6,Q920='Adicional - Op 2'!$A$7, Q920='Adicional - Op 2'!$A$8,Q920='Adicional - Op 2'!$A$9,Q920='Adicional - Op 2'!$A$10,Q920='Adicional - Op 2'!$A$11,Q920='Adicional - Op 2'!$A$12,Q920='Adicional - Op 2'!$A$13,Q920='Adicional - Op 2'!$A$14), "A", "")</f>
        <v/>
      </c>
      <c r="S920" s="282" t="str">
        <f>IF(OR(Q920='Adicional - Op 2'!$A$15,Q920='Adicional - Op 2'!$A$16,Q920='Adicional - Op 2'!$A$17,Q920='Adicional - Op 2'!$A$18,Q920='Adicional - Op 2'!$A$19,Q920='Adicional - Op 2'!$A$20,Q920='Adicional - Op 2'!$A$21,Q920='Adicional - Op 2'!$A$22,Q920='Adicional - Op 2'!$A$23,Q920='Adicional - Op 2'!$A$24,Q920='Adicional - Op 2'!$A$25,Q920='Adicional - Op 2'!$A$26,Q920='Adicional - Op 2'!$A$27,Q920='Adicional - Op 2'!$A$28,Q920='Adicional - Op 2'!$A$29,Q920='Adicional - Op 2'!$A$30),"B","")</f>
        <v/>
      </c>
      <c r="T920" s="282" t="str">
        <f>IF(OR(Q920='Adicional - Op 2'!$A$31,Q920='Adicional - Op 2'!$A$32,Q920='Adicional - Op 2'!$A$33,Q920='Adicional - Op 2'!$A$34),"C","")</f>
        <v/>
      </c>
      <c r="U920" s="282" t="str">
        <f>IF(OR(Q920='Adicional - Op 2'!$A$35,Q920='Adicional - Op 2'!$A$36,Q920='Adicional - Op 2'!$A$37),"D","")</f>
        <v/>
      </c>
      <c r="V920" s="282" t="str">
        <f>IF(OR(Q920='Adicional - Op 2'!$A$38,Q920='Adicional - Op 2'!$A$39,Q920='Adicional - Op 2'!$A$40,Q920='Adicional - Op 2'!$A$41,Q920='Adicional - Op 2'!$A$42,Q920='Adicional - Op 2'!$A$43),"E","")</f>
        <v/>
      </c>
      <c r="W920" s="282" t="str">
        <f>IF(OR(Q920='Adicional - Op 2'!$A$44,Q920='Adicional - Op 2'!$A$45),"F","")</f>
        <v>F</v>
      </c>
      <c r="X920" s="295" t="str">
        <f t="shared" si="295"/>
        <v>F</v>
      </c>
      <c r="Y920" s="296" t="str">
        <f>IF(P920=X920, "OK", MAL)</f>
        <v>OK</v>
      </c>
      <c r="Z920" s="74">
        <v>2234</v>
      </c>
      <c r="AA920" s="12">
        <v>2081</v>
      </c>
      <c r="AB920" s="12">
        <v>1922</v>
      </c>
      <c r="AC920" s="12">
        <v>1735</v>
      </c>
      <c r="AD920" s="12">
        <v>1551</v>
      </c>
      <c r="AE920" s="13">
        <v>1639</v>
      </c>
      <c r="AF920" s="70" t="str">
        <f t="shared" si="296"/>
        <v>7</v>
      </c>
      <c r="AG920" s="61" t="str">
        <f t="shared" si="297"/>
        <v>7</v>
      </c>
      <c r="AH920" s="61" t="str">
        <f t="shared" si="298"/>
        <v>7</v>
      </c>
      <c r="AI920" s="61" t="str">
        <f t="shared" si="299"/>
        <v>7</v>
      </c>
      <c r="AJ920" s="61" t="str">
        <f t="shared" si="300"/>
        <v>7</v>
      </c>
      <c r="AK920" s="62" t="str">
        <f t="shared" si="301"/>
        <v>7</v>
      </c>
      <c r="AL920" s="77">
        <f t="shared" si="302"/>
        <v>0.79672705877936079</v>
      </c>
      <c r="AM920" s="78">
        <f t="shared" si="303"/>
        <v>0.75839593504324565</v>
      </c>
      <c r="AN920" s="78">
        <f t="shared" si="304"/>
        <v>0.97402074113817172</v>
      </c>
      <c r="AO920" s="78">
        <f t="shared" si="305"/>
        <v>1.1273828900334155</v>
      </c>
      <c r="AP920" s="79">
        <f t="shared" si="306"/>
        <v>-0.550344182788291</v>
      </c>
      <c r="AQ920" s="1" t="str">
        <f t="shared" si="307"/>
        <v>Pampeana7</v>
      </c>
      <c r="AR920" s="1" t="str">
        <f t="shared" si="308"/>
        <v>Santa Fe7</v>
      </c>
      <c r="AS920" s="1" t="str">
        <f t="shared" si="309"/>
        <v>Pequeñas</v>
      </c>
      <c r="AT920" s="1" t="str">
        <f t="shared" si="310"/>
        <v>Pampeana</v>
      </c>
      <c r="AU920" s="1" t="str">
        <f t="shared" si="311"/>
        <v>Pequeñas</v>
      </c>
    </row>
    <row r="921" spans="1:47" x14ac:dyDescent="0.25">
      <c r="A921" s="60" t="s">
        <v>873</v>
      </c>
      <c r="B921" s="9" t="s">
        <v>777</v>
      </c>
      <c r="C921" s="9" t="s">
        <v>767</v>
      </c>
      <c r="D921" s="3" t="str">
        <f>VLOOKUP(C921,Regiones!B$4:C$27,2)</f>
        <v>Pampeana</v>
      </c>
      <c r="E921" s="10"/>
      <c r="F921" s="10"/>
      <c r="G921" s="10"/>
      <c r="H921" s="10" t="s">
        <v>4</v>
      </c>
      <c r="I921" s="10" t="s">
        <v>203</v>
      </c>
      <c r="J921" s="10" t="s">
        <v>6</v>
      </c>
      <c r="K921" s="11"/>
      <c r="L921" s="11" t="s">
        <v>6</v>
      </c>
      <c r="M921" s="289">
        <v>10</v>
      </c>
      <c r="N921" s="281" t="str">
        <f t="shared" si="292"/>
        <v>F10</v>
      </c>
      <c r="O921" s="282" t="str">
        <f>VLOOKUP(N921,'Adicional - Op 1'!$A$3:$B$79,2)</f>
        <v>F</v>
      </c>
      <c r="P921" s="293" t="str">
        <f t="shared" si="293"/>
        <v>F</v>
      </c>
      <c r="Q921" s="294" t="str">
        <f t="shared" si="294"/>
        <v>F10</v>
      </c>
      <c r="R921" s="282" t="str">
        <f>IF(OR(Q921='Adicional - Op 2'!$A$6,Q921='Adicional - Op 2'!$A$7, Q921='Adicional - Op 2'!$A$8,Q921='Adicional - Op 2'!$A$9,Q921='Adicional - Op 2'!$A$10,Q921='Adicional - Op 2'!$A$11,Q921='Adicional - Op 2'!$A$12,Q921='Adicional - Op 2'!$A$13,Q921='Adicional - Op 2'!$A$14), "A", "")</f>
        <v/>
      </c>
      <c r="S921" s="282" t="str">
        <f>IF(OR(Q921='Adicional - Op 2'!$A$15,Q921='Adicional - Op 2'!$A$16,Q921='Adicional - Op 2'!$A$17,Q921='Adicional - Op 2'!$A$18,Q921='Adicional - Op 2'!$A$19,Q921='Adicional - Op 2'!$A$20,Q921='Adicional - Op 2'!$A$21,Q921='Adicional - Op 2'!$A$22,Q921='Adicional - Op 2'!$A$23,Q921='Adicional - Op 2'!$A$24,Q921='Adicional - Op 2'!$A$25,Q921='Adicional - Op 2'!$A$26,Q921='Adicional - Op 2'!$A$27,Q921='Adicional - Op 2'!$A$28,Q921='Adicional - Op 2'!$A$29,Q921='Adicional - Op 2'!$A$30),"B","")</f>
        <v/>
      </c>
      <c r="T921" s="282" t="str">
        <f>IF(OR(Q921='Adicional - Op 2'!$A$31,Q921='Adicional - Op 2'!$A$32,Q921='Adicional - Op 2'!$A$33,Q921='Adicional - Op 2'!$A$34),"C","")</f>
        <v/>
      </c>
      <c r="U921" s="282" t="str">
        <f>IF(OR(Q921='Adicional - Op 2'!$A$35,Q921='Adicional - Op 2'!$A$36,Q921='Adicional - Op 2'!$A$37),"D","")</f>
        <v/>
      </c>
      <c r="V921" s="282" t="str">
        <f>IF(OR(Q921='Adicional - Op 2'!$A$38,Q921='Adicional - Op 2'!$A$39,Q921='Adicional - Op 2'!$A$40,Q921='Adicional - Op 2'!$A$41,Q921='Adicional - Op 2'!$A$42,Q921='Adicional - Op 2'!$A$43),"E","")</f>
        <v/>
      </c>
      <c r="W921" s="282" t="str">
        <f>IF(OR(Q921='Adicional - Op 2'!$A$44,Q921='Adicional - Op 2'!$A$45),"F","")</f>
        <v>F</v>
      </c>
      <c r="X921" s="295" t="str">
        <f t="shared" si="295"/>
        <v>F</v>
      </c>
      <c r="Y921" s="296" t="str">
        <f>IF(P921=X921, "OK", MAL)</f>
        <v>OK</v>
      </c>
      <c r="Z921" s="74">
        <v>2225</v>
      </c>
      <c r="AA921" s="12">
        <v>2205</v>
      </c>
      <c r="AB921" s="12">
        <v>2180</v>
      </c>
      <c r="AC921" s="12">
        <v>2178</v>
      </c>
      <c r="AD921" s="12">
        <v>1962</v>
      </c>
      <c r="AE921" s="13">
        <v>1774</v>
      </c>
      <c r="AF921" s="70" t="str">
        <f t="shared" si="296"/>
        <v>7</v>
      </c>
      <c r="AG921" s="61" t="str">
        <f t="shared" si="297"/>
        <v>7</v>
      </c>
      <c r="AH921" s="61" t="str">
        <f t="shared" si="298"/>
        <v>7</v>
      </c>
      <c r="AI921" s="61" t="str">
        <f t="shared" si="299"/>
        <v>7</v>
      </c>
      <c r="AJ921" s="61" t="str">
        <f t="shared" si="300"/>
        <v>7</v>
      </c>
      <c r="AK921" s="62" t="str">
        <f t="shared" si="301"/>
        <v>7</v>
      </c>
      <c r="AL921" s="77">
        <f t="shared" si="302"/>
        <v>0.101051097412983</v>
      </c>
      <c r="AM921" s="78">
        <f t="shared" si="303"/>
        <v>0.10844880218474826</v>
      </c>
      <c r="AN921" s="78">
        <f t="shared" si="304"/>
        <v>8.692160798106861E-3</v>
      </c>
      <c r="AO921" s="78">
        <f t="shared" si="305"/>
        <v>1.0498998064707701</v>
      </c>
      <c r="AP921" s="79">
        <f t="shared" si="306"/>
        <v>1.0123648609318001</v>
      </c>
      <c r="AQ921" s="1" t="str">
        <f t="shared" si="307"/>
        <v>Pampeana7</v>
      </c>
      <c r="AR921" s="1" t="str">
        <f t="shared" si="308"/>
        <v>Santa Fe7</v>
      </c>
      <c r="AS921" s="1" t="str">
        <f t="shared" si="309"/>
        <v>Pequeñas</v>
      </c>
      <c r="AT921" s="1" t="str">
        <f t="shared" si="310"/>
        <v>Pampeana</v>
      </c>
      <c r="AU921" s="1" t="str">
        <f t="shared" si="311"/>
        <v>Pequeñas</v>
      </c>
    </row>
    <row r="922" spans="1:47" x14ac:dyDescent="0.25">
      <c r="A922" s="5" t="s">
        <v>559</v>
      </c>
      <c r="B922" s="6" t="s">
        <v>538</v>
      </c>
      <c r="C922" s="6" t="s">
        <v>532</v>
      </c>
      <c r="D922" s="3" t="str">
        <f>VLOOKUP(C922,Regiones!B$4:C$27,2)</f>
        <v>Pampeana</v>
      </c>
      <c r="E922" s="16"/>
      <c r="F922" s="16"/>
      <c r="G922" s="16"/>
      <c r="H922" s="16" t="s">
        <v>4</v>
      </c>
      <c r="I922" s="16" t="s">
        <v>203</v>
      </c>
      <c r="J922" s="16" t="s">
        <v>6</v>
      </c>
      <c r="K922" s="4"/>
      <c r="L922" s="4" t="s">
        <v>6</v>
      </c>
      <c r="M922" s="289">
        <v>10</v>
      </c>
      <c r="N922" s="281" t="str">
        <f t="shared" si="292"/>
        <v>F10</v>
      </c>
      <c r="O922" s="282" t="str">
        <f>VLOOKUP(N922,'Adicional - Op 1'!$A$3:$B$79,2)</f>
        <v>F</v>
      </c>
      <c r="P922" s="293" t="str">
        <f t="shared" si="293"/>
        <v>F</v>
      </c>
      <c r="Q922" s="294" t="str">
        <f t="shared" si="294"/>
        <v>F10</v>
      </c>
      <c r="R922" s="282" t="str">
        <f>IF(OR(Q922='Adicional - Op 2'!$A$6,Q922='Adicional - Op 2'!$A$7, Q922='Adicional - Op 2'!$A$8,Q922='Adicional - Op 2'!$A$9,Q922='Adicional - Op 2'!$A$10,Q922='Adicional - Op 2'!$A$11,Q922='Adicional - Op 2'!$A$12,Q922='Adicional - Op 2'!$A$13,Q922='Adicional - Op 2'!$A$14), "A", "")</f>
        <v/>
      </c>
      <c r="S922" s="282" t="str">
        <f>IF(OR(Q922='Adicional - Op 2'!$A$15,Q922='Adicional - Op 2'!$A$16,Q922='Adicional - Op 2'!$A$17,Q922='Adicional - Op 2'!$A$18,Q922='Adicional - Op 2'!$A$19,Q922='Adicional - Op 2'!$A$20,Q922='Adicional - Op 2'!$A$21,Q922='Adicional - Op 2'!$A$22,Q922='Adicional - Op 2'!$A$23,Q922='Adicional - Op 2'!$A$24,Q922='Adicional - Op 2'!$A$25,Q922='Adicional - Op 2'!$A$26,Q922='Adicional - Op 2'!$A$27,Q922='Adicional - Op 2'!$A$28,Q922='Adicional - Op 2'!$A$29,Q922='Adicional - Op 2'!$A$30),"B","")</f>
        <v/>
      </c>
      <c r="T922" s="282" t="str">
        <f>IF(OR(Q922='Adicional - Op 2'!$A$31,Q922='Adicional - Op 2'!$A$32,Q922='Adicional - Op 2'!$A$33,Q922='Adicional - Op 2'!$A$34),"C","")</f>
        <v/>
      </c>
      <c r="U922" s="282" t="str">
        <f>IF(OR(Q922='Adicional - Op 2'!$A$35,Q922='Adicional - Op 2'!$A$36,Q922='Adicional - Op 2'!$A$37),"D","")</f>
        <v/>
      </c>
      <c r="V922" s="282" t="str">
        <f>IF(OR(Q922='Adicional - Op 2'!$A$38,Q922='Adicional - Op 2'!$A$39,Q922='Adicional - Op 2'!$A$40,Q922='Adicional - Op 2'!$A$41,Q922='Adicional - Op 2'!$A$42,Q922='Adicional - Op 2'!$A$43),"E","")</f>
        <v/>
      </c>
      <c r="W922" s="282" t="str">
        <f>IF(OR(Q922='Adicional - Op 2'!$A$44,Q922='Adicional - Op 2'!$A$45),"F","")</f>
        <v>F</v>
      </c>
      <c r="X922" s="295" t="str">
        <f t="shared" si="295"/>
        <v>F</v>
      </c>
      <c r="Y922" s="296" t="str">
        <f>IF(P922=X922, "OK", MAL)</f>
        <v>OK</v>
      </c>
      <c r="Z922" s="73">
        <v>2222</v>
      </c>
      <c r="AA922" s="17">
        <v>2226</v>
      </c>
      <c r="AB922" s="17">
        <v>2125</v>
      </c>
      <c r="AC922" s="17">
        <v>1606</v>
      </c>
      <c r="AD922" s="17">
        <v>1314</v>
      </c>
      <c r="AE922" s="20">
        <v>1344</v>
      </c>
      <c r="AF922" s="70" t="str">
        <f t="shared" si="296"/>
        <v>7</v>
      </c>
      <c r="AG922" s="61" t="str">
        <f t="shared" si="297"/>
        <v>7</v>
      </c>
      <c r="AH922" s="61" t="str">
        <f t="shared" si="298"/>
        <v>7</v>
      </c>
      <c r="AI922" s="61" t="str">
        <f t="shared" si="299"/>
        <v>7</v>
      </c>
      <c r="AJ922" s="61" t="str">
        <f t="shared" si="300"/>
        <v>7</v>
      </c>
      <c r="AK922" s="62" t="str">
        <f t="shared" si="301"/>
        <v>7</v>
      </c>
      <c r="AL922" s="77">
        <f t="shared" si="302"/>
        <v>-2.0116115542284645E-2</v>
      </c>
      <c r="AM922" s="78">
        <f t="shared" si="303"/>
        <v>0.44236768462988191</v>
      </c>
      <c r="AN922" s="78">
        <f t="shared" si="304"/>
        <v>2.6872254988162951</v>
      </c>
      <c r="AO922" s="78">
        <f t="shared" si="305"/>
        <v>2.0269766765569011</v>
      </c>
      <c r="AP922" s="79">
        <f t="shared" si="306"/>
        <v>-0.22548861200062381</v>
      </c>
      <c r="AQ922" s="1" t="str">
        <f t="shared" si="307"/>
        <v>Pampeana7</v>
      </c>
      <c r="AR922" s="1" t="str">
        <f t="shared" si="308"/>
        <v>La Pampa7</v>
      </c>
      <c r="AS922" s="1" t="str">
        <f t="shared" si="309"/>
        <v>Pequeñas</v>
      </c>
      <c r="AT922" s="1" t="str">
        <f t="shared" si="310"/>
        <v>Pampeana</v>
      </c>
      <c r="AU922" s="1" t="str">
        <f t="shared" si="311"/>
        <v>Pequeñas</v>
      </c>
    </row>
    <row r="923" spans="1:47" x14ac:dyDescent="0.25">
      <c r="A923" s="60" t="s">
        <v>257</v>
      </c>
      <c r="B923" s="9" t="s">
        <v>237</v>
      </c>
      <c r="C923" s="9" t="s">
        <v>199</v>
      </c>
      <c r="D923" s="3" t="str">
        <f>VLOOKUP(C923,Regiones!B$4:C$27,2)</f>
        <v>Noreste</v>
      </c>
      <c r="E923" s="10"/>
      <c r="F923" s="10"/>
      <c r="G923" s="10" t="s">
        <v>20</v>
      </c>
      <c r="H923" s="10"/>
      <c r="I923" s="10"/>
      <c r="J923" s="10"/>
      <c r="K923" s="11"/>
      <c r="L923" s="54" t="s">
        <v>943</v>
      </c>
      <c r="M923" s="289">
        <v>4</v>
      </c>
      <c r="N923" s="281" t="str">
        <f t="shared" si="292"/>
        <v>N4</v>
      </c>
      <c r="O923" s="282" t="str">
        <f>VLOOKUP(N923,'Adicional - Op 1'!$A$3:$B$79,2)</f>
        <v>E</v>
      </c>
      <c r="P923" s="293" t="str">
        <f t="shared" si="293"/>
        <v>E</v>
      </c>
      <c r="Q923" s="294" t="str">
        <f t="shared" si="294"/>
        <v>N4</v>
      </c>
      <c r="R923" s="282" t="str">
        <f>IF(OR(Q923='Adicional - Op 2'!$A$6,Q923='Adicional - Op 2'!$A$7, Q923='Adicional - Op 2'!$A$8,Q923='Adicional - Op 2'!$A$9,Q923='Adicional - Op 2'!$A$10,Q923='Adicional - Op 2'!$A$11,Q923='Adicional - Op 2'!$A$12,Q923='Adicional - Op 2'!$A$13,Q923='Adicional - Op 2'!$A$14), "A", "")</f>
        <v/>
      </c>
      <c r="S923" s="282" t="str">
        <f>IF(OR(Q923='Adicional - Op 2'!$A$15,Q923='Adicional - Op 2'!$A$16,Q923='Adicional - Op 2'!$A$17,Q923='Adicional - Op 2'!$A$18,Q923='Adicional - Op 2'!$A$19,Q923='Adicional - Op 2'!$A$20,Q923='Adicional - Op 2'!$A$21,Q923='Adicional - Op 2'!$A$22,Q923='Adicional - Op 2'!$A$23,Q923='Adicional - Op 2'!$A$24,Q923='Adicional - Op 2'!$A$25,Q923='Adicional - Op 2'!$A$26,Q923='Adicional - Op 2'!$A$27,Q923='Adicional - Op 2'!$A$28,Q923='Adicional - Op 2'!$A$29,Q923='Adicional - Op 2'!$A$30),"B","")</f>
        <v/>
      </c>
      <c r="T923" s="282" t="str">
        <f>IF(OR(Q923='Adicional - Op 2'!$A$31,Q923='Adicional - Op 2'!$A$32,Q923='Adicional - Op 2'!$A$33,Q923='Adicional - Op 2'!$A$34),"C","")</f>
        <v/>
      </c>
      <c r="U923" s="282" t="str">
        <f>IF(OR(Q923='Adicional - Op 2'!$A$35,Q923='Adicional - Op 2'!$A$36,Q923='Adicional - Op 2'!$A$37),"D","")</f>
        <v/>
      </c>
      <c r="V923" s="282" t="str">
        <f>IF(OR(Q923='Adicional - Op 2'!$A$38,Q923='Adicional - Op 2'!$A$39,Q923='Adicional - Op 2'!$A$40,Q923='Adicional - Op 2'!$A$41,Q923='Adicional - Op 2'!$A$42,Q923='Adicional - Op 2'!$A$43),"E","")</f>
        <v>E</v>
      </c>
      <c r="W923" s="282" t="str">
        <f>IF(OR(Q923='Adicional - Op 2'!$A$44,Q923='Adicional - Op 2'!$A$45),"F","")</f>
        <v/>
      </c>
      <c r="X923" s="295" t="str">
        <f t="shared" si="295"/>
        <v>E</v>
      </c>
      <c r="Y923" s="296" t="str">
        <f>IF(P923=X923, "OK", MAL)</f>
        <v>OK</v>
      </c>
      <c r="Z923" s="74">
        <v>2212</v>
      </c>
      <c r="AA923" s="12">
        <v>1928</v>
      </c>
      <c r="AB923" s="12">
        <v>719</v>
      </c>
      <c r="AC923" s="12"/>
      <c r="AD923" s="12"/>
      <c r="AE923" s="310"/>
      <c r="AF923" s="70" t="str">
        <f t="shared" si="296"/>
        <v>7</v>
      </c>
      <c r="AG923" s="61" t="str">
        <f t="shared" si="297"/>
        <v>7</v>
      </c>
      <c r="AH923" s="61" t="str">
        <f t="shared" si="298"/>
        <v>7</v>
      </c>
      <c r="AI923" s="61" t="str">
        <f t="shared" si="299"/>
        <v/>
      </c>
      <c r="AJ923" s="61" t="str">
        <f t="shared" si="300"/>
        <v/>
      </c>
      <c r="AK923" s="62" t="str">
        <f t="shared" si="301"/>
        <v/>
      </c>
      <c r="AL923" s="77">
        <f t="shared" si="302"/>
        <v>1.548941741595961</v>
      </c>
      <c r="AM923" s="78">
        <f t="shared" si="303"/>
        <v>9.8298411415172868</v>
      </c>
      <c r="AN923" s="78" t="str">
        <f t="shared" si="304"/>
        <v/>
      </c>
      <c r="AO923" s="78" t="str">
        <f t="shared" si="305"/>
        <v/>
      </c>
      <c r="AP923" s="79" t="str">
        <f t="shared" si="306"/>
        <v/>
      </c>
      <c r="AQ923" s="1" t="str">
        <f t="shared" si="307"/>
        <v>Noreste7</v>
      </c>
      <c r="AR923" s="1" t="str">
        <f t="shared" si="308"/>
        <v>Chaco7</v>
      </c>
      <c r="AS923" s="1" t="str">
        <f t="shared" si="309"/>
        <v>Pequeñas</v>
      </c>
      <c r="AT923" s="1" t="str">
        <f t="shared" si="310"/>
        <v>Resto Extra Pampeana</v>
      </c>
      <c r="AU923" s="1" t="str">
        <f t="shared" si="311"/>
        <v>Pequeñas</v>
      </c>
    </row>
    <row r="924" spans="1:47" x14ac:dyDescent="0.25">
      <c r="A924" s="5" t="s">
        <v>1262</v>
      </c>
      <c r="B924" s="6" t="s">
        <v>410</v>
      </c>
      <c r="C924" s="6" t="s">
        <v>396</v>
      </c>
      <c r="D924" s="3" t="str">
        <f>VLOOKUP(C924,Regiones!B$4:C$27,2)</f>
        <v>Noreste</v>
      </c>
      <c r="E924" s="16"/>
      <c r="F924" s="16"/>
      <c r="G924" s="16" t="s">
        <v>20</v>
      </c>
      <c r="H924" s="16"/>
      <c r="I924" s="16"/>
      <c r="J924" s="16"/>
      <c r="K924" s="4"/>
      <c r="L924" s="54" t="s">
        <v>943</v>
      </c>
      <c r="M924" s="288">
        <v>1</v>
      </c>
      <c r="N924" s="281" t="str">
        <f t="shared" si="292"/>
        <v>N1</v>
      </c>
      <c r="O924" s="282" t="str">
        <f>VLOOKUP(N924,'Adicional - Op 1'!$A$3:$B$79,2)</f>
        <v>C</v>
      </c>
      <c r="P924" s="293" t="str">
        <f t="shared" si="293"/>
        <v>C</v>
      </c>
      <c r="Q924" s="294" t="str">
        <f t="shared" si="294"/>
        <v>N1</v>
      </c>
      <c r="R924" s="282" t="str">
        <f>IF(OR(Q924='Adicional - Op 2'!$A$6,Q924='Adicional - Op 2'!$A$7, Q924='Adicional - Op 2'!$A$8,Q924='Adicional - Op 2'!$A$9,Q924='Adicional - Op 2'!$A$10,Q924='Adicional - Op 2'!$A$11,Q924='Adicional - Op 2'!$A$12,Q924='Adicional - Op 2'!$A$13,Q924='Adicional - Op 2'!$A$14), "A", "")</f>
        <v/>
      </c>
      <c r="S924" s="282" t="str">
        <f>IF(OR(Q924='Adicional - Op 2'!$A$15,Q924='Adicional - Op 2'!$A$16,Q924='Adicional - Op 2'!$A$17,Q924='Adicional - Op 2'!$A$18,Q924='Adicional - Op 2'!$A$19,Q924='Adicional - Op 2'!$A$20,Q924='Adicional - Op 2'!$A$21,Q924='Adicional - Op 2'!$A$22,Q924='Adicional - Op 2'!$A$23,Q924='Adicional - Op 2'!$A$24,Q924='Adicional - Op 2'!$A$25,Q924='Adicional - Op 2'!$A$26,Q924='Adicional - Op 2'!$A$27,Q924='Adicional - Op 2'!$A$28,Q924='Adicional - Op 2'!$A$29,Q924='Adicional - Op 2'!$A$30),"B","")</f>
        <v/>
      </c>
      <c r="T924" s="282" t="str">
        <f>IF(OR(Q924='Adicional - Op 2'!$A$31,Q924='Adicional - Op 2'!$A$32,Q924='Adicional - Op 2'!$A$33,Q924='Adicional - Op 2'!$A$34),"C","")</f>
        <v>C</v>
      </c>
      <c r="U924" s="282" t="str">
        <f>IF(OR(Q924='Adicional - Op 2'!$A$35,Q924='Adicional - Op 2'!$A$36,Q924='Adicional - Op 2'!$A$37),"D","")</f>
        <v/>
      </c>
      <c r="V924" s="282" t="str">
        <f>IF(OR(Q924='Adicional - Op 2'!$A$38,Q924='Adicional - Op 2'!$A$39,Q924='Adicional - Op 2'!$A$40,Q924='Adicional - Op 2'!$A$41,Q924='Adicional - Op 2'!$A$42,Q924='Adicional - Op 2'!$A$43),"E","")</f>
        <v/>
      </c>
      <c r="W924" s="282" t="str">
        <f>IF(OR(Q924='Adicional - Op 2'!$A$44,Q924='Adicional - Op 2'!$A$45),"F","")</f>
        <v/>
      </c>
      <c r="X924" s="295" t="str">
        <f t="shared" si="295"/>
        <v>C</v>
      </c>
      <c r="Y924" s="296" t="str">
        <f>IF(P924=X924, "OK", MAL)</f>
        <v>OK</v>
      </c>
      <c r="Z924" s="73">
        <v>2209</v>
      </c>
      <c r="AA924" s="17">
        <v>1903</v>
      </c>
      <c r="AB924" s="17">
        <v>1229</v>
      </c>
      <c r="AC924" s="17">
        <v>986</v>
      </c>
      <c r="AD924" s="17">
        <v>1050</v>
      </c>
      <c r="AE924" s="20">
        <v>794</v>
      </c>
      <c r="AF924" s="70" t="str">
        <f t="shared" si="296"/>
        <v>7</v>
      </c>
      <c r="AG924" s="61" t="str">
        <f t="shared" si="297"/>
        <v>7</v>
      </c>
      <c r="AH924" s="61" t="str">
        <f t="shared" si="298"/>
        <v>7</v>
      </c>
      <c r="AI924" s="61" t="str">
        <f t="shared" si="299"/>
        <v>7</v>
      </c>
      <c r="AJ924" s="61" t="str">
        <f t="shared" si="300"/>
        <v>7</v>
      </c>
      <c r="AK924" s="62" t="str">
        <f t="shared" si="301"/>
        <v>7</v>
      </c>
      <c r="AL924" s="77">
        <f t="shared" si="302"/>
        <v>1.6818652257795708</v>
      </c>
      <c r="AM924" s="78">
        <f t="shared" si="303"/>
        <v>4.243764411134662</v>
      </c>
      <c r="AN924" s="78">
        <f t="shared" si="304"/>
        <v>2.1080846026444435</v>
      </c>
      <c r="AO924" s="78">
        <f t="shared" si="305"/>
        <v>-0.62691750572863447</v>
      </c>
      <c r="AP924" s="79">
        <f t="shared" si="306"/>
        <v>2.8340356361477324</v>
      </c>
      <c r="AQ924" s="1" t="str">
        <f t="shared" si="307"/>
        <v>Noreste7</v>
      </c>
      <c r="AR924" s="1" t="str">
        <f t="shared" si="308"/>
        <v>Corrientes7</v>
      </c>
      <c r="AS924" s="1" t="str">
        <f t="shared" si="309"/>
        <v>Pequeñas</v>
      </c>
      <c r="AT924" s="1" t="str">
        <f t="shared" si="310"/>
        <v>Resto Extra Pampeana</v>
      </c>
      <c r="AU924" s="1" t="str">
        <f t="shared" si="311"/>
        <v>Pequeñas</v>
      </c>
    </row>
    <row r="925" spans="1:47" x14ac:dyDescent="0.25">
      <c r="A925" s="5" t="s">
        <v>426</v>
      </c>
      <c r="B925" s="6" t="s">
        <v>426</v>
      </c>
      <c r="C925" s="6" t="s">
        <v>687</v>
      </c>
      <c r="D925" s="3" t="str">
        <f>VLOOKUP(C925,Regiones!B$4:C$27,2)</f>
        <v>Noroeste</v>
      </c>
      <c r="E925" s="16"/>
      <c r="F925" s="16"/>
      <c r="G925" s="16" t="s">
        <v>20</v>
      </c>
      <c r="H925" s="16"/>
      <c r="I925" s="16"/>
      <c r="J925" s="16"/>
      <c r="K925" s="4"/>
      <c r="L925" s="54" t="s">
        <v>943</v>
      </c>
      <c r="M925" s="288">
        <v>4</v>
      </c>
      <c r="N925" s="281" t="str">
        <f t="shared" si="292"/>
        <v>N4</v>
      </c>
      <c r="O925" s="282" t="str">
        <f>VLOOKUP(N925,'Adicional - Op 1'!$A$3:$B$79,2)</f>
        <v>E</v>
      </c>
      <c r="P925" s="293" t="str">
        <f t="shared" si="293"/>
        <v>E</v>
      </c>
      <c r="Q925" s="294" t="str">
        <f t="shared" si="294"/>
        <v>N4</v>
      </c>
      <c r="R925" s="282" t="str">
        <f>IF(OR(Q925='Adicional - Op 2'!$A$6,Q925='Adicional - Op 2'!$A$7, Q925='Adicional - Op 2'!$A$8,Q925='Adicional - Op 2'!$A$9,Q925='Adicional - Op 2'!$A$10,Q925='Adicional - Op 2'!$A$11,Q925='Adicional - Op 2'!$A$12,Q925='Adicional - Op 2'!$A$13,Q925='Adicional - Op 2'!$A$14), "A", "")</f>
        <v/>
      </c>
      <c r="S925" s="282" t="str">
        <f>IF(OR(Q925='Adicional - Op 2'!$A$15,Q925='Adicional - Op 2'!$A$16,Q925='Adicional - Op 2'!$A$17,Q925='Adicional - Op 2'!$A$18,Q925='Adicional - Op 2'!$A$19,Q925='Adicional - Op 2'!$A$20,Q925='Adicional - Op 2'!$A$21,Q925='Adicional - Op 2'!$A$22,Q925='Adicional - Op 2'!$A$23,Q925='Adicional - Op 2'!$A$24,Q925='Adicional - Op 2'!$A$25,Q925='Adicional - Op 2'!$A$26,Q925='Adicional - Op 2'!$A$27,Q925='Adicional - Op 2'!$A$28,Q925='Adicional - Op 2'!$A$29,Q925='Adicional - Op 2'!$A$30),"B","")</f>
        <v/>
      </c>
      <c r="T925" s="282" t="str">
        <f>IF(OR(Q925='Adicional - Op 2'!$A$31,Q925='Adicional - Op 2'!$A$32,Q925='Adicional - Op 2'!$A$33,Q925='Adicional - Op 2'!$A$34),"C","")</f>
        <v/>
      </c>
      <c r="U925" s="282" t="str">
        <f>IF(OR(Q925='Adicional - Op 2'!$A$35,Q925='Adicional - Op 2'!$A$36,Q925='Adicional - Op 2'!$A$37),"D","")</f>
        <v/>
      </c>
      <c r="V925" s="282" t="str">
        <f>IF(OR(Q925='Adicional - Op 2'!$A$38,Q925='Adicional - Op 2'!$A$39,Q925='Adicional - Op 2'!$A$40,Q925='Adicional - Op 2'!$A$41,Q925='Adicional - Op 2'!$A$42,Q925='Adicional - Op 2'!$A$43),"E","")</f>
        <v>E</v>
      </c>
      <c r="W925" s="282" t="str">
        <f>IF(OR(Q925='Adicional - Op 2'!$A$44,Q925='Adicional - Op 2'!$A$45),"F","")</f>
        <v/>
      </c>
      <c r="X925" s="295" t="str">
        <f t="shared" si="295"/>
        <v>E</v>
      </c>
      <c r="Y925" s="296" t="str">
        <f>IF(P925=X925, "OK", MAL)</f>
        <v>OK</v>
      </c>
      <c r="Z925" s="74">
        <v>2209</v>
      </c>
      <c r="AA925" s="17">
        <v>1887</v>
      </c>
      <c r="AB925" s="12">
        <v>1492</v>
      </c>
      <c r="AC925" s="12">
        <v>1139</v>
      </c>
      <c r="AD925" s="12">
        <v>744</v>
      </c>
      <c r="AE925" s="13"/>
      <c r="AF925" s="70" t="str">
        <f t="shared" si="296"/>
        <v>7</v>
      </c>
      <c r="AG925" s="61" t="str">
        <f t="shared" si="297"/>
        <v>7</v>
      </c>
      <c r="AH925" s="61" t="str">
        <f t="shared" si="298"/>
        <v>7</v>
      </c>
      <c r="AI925" s="61" t="str">
        <f t="shared" si="299"/>
        <v>7</v>
      </c>
      <c r="AJ925" s="61" t="str">
        <f t="shared" si="300"/>
        <v>7</v>
      </c>
      <c r="AK925" s="62" t="str">
        <f t="shared" si="301"/>
        <v/>
      </c>
      <c r="AL925" s="77">
        <f t="shared" si="302"/>
        <v>1.7779433317633642</v>
      </c>
      <c r="AM925" s="78">
        <f t="shared" si="303"/>
        <v>2.2577211254467686</v>
      </c>
      <c r="AN925" s="78">
        <f t="shared" si="304"/>
        <v>2.5894627795692475</v>
      </c>
      <c r="AO925" s="78">
        <f t="shared" si="305"/>
        <v>4.3506308317056543</v>
      </c>
      <c r="AP925" s="79" t="str">
        <f t="shared" si="306"/>
        <v/>
      </c>
      <c r="AQ925" s="1" t="str">
        <f t="shared" si="307"/>
        <v>Noroeste7</v>
      </c>
      <c r="AR925" s="1" t="str">
        <f t="shared" si="308"/>
        <v>Salta7</v>
      </c>
      <c r="AS925" s="1" t="str">
        <f t="shared" si="309"/>
        <v>Pequeñas</v>
      </c>
      <c r="AT925" s="1" t="str">
        <f t="shared" si="310"/>
        <v>Resto Extra Pampeana</v>
      </c>
      <c r="AU925" s="1" t="str">
        <f t="shared" si="311"/>
        <v>Pequeñas</v>
      </c>
    </row>
    <row r="926" spans="1:47" x14ac:dyDescent="0.25">
      <c r="A926" s="60" t="s">
        <v>1384</v>
      </c>
      <c r="B926" s="9" t="s">
        <v>780</v>
      </c>
      <c r="C926" s="9" t="s">
        <v>767</v>
      </c>
      <c r="D926" s="3" t="str">
        <f>VLOOKUP(C926,Regiones!B$4:C$27,2)</f>
        <v>Pampeana</v>
      </c>
      <c r="E926" s="10"/>
      <c r="F926" s="10"/>
      <c r="G926" s="10"/>
      <c r="H926" s="10" t="s">
        <v>4</v>
      </c>
      <c r="I926" s="10" t="s">
        <v>203</v>
      </c>
      <c r="J926" s="10" t="s">
        <v>21</v>
      </c>
      <c r="K926" s="11"/>
      <c r="L926" s="11" t="s">
        <v>21</v>
      </c>
      <c r="M926" s="289">
        <v>10</v>
      </c>
      <c r="N926" s="281" t="str">
        <f t="shared" si="292"/>
        <v>C10</v>
      </c>
      <c r="O926" s="282" t="str">
        <f>VLOOKUP(N926,'Adicional - Op 1'!$A$3:$B$79,2)</f>
        <v>C</v>
      </c>
      <c r="P926" s="293" t="str">
        <f t="shared" si="293"/>
        <v>C</v>
      </c>
      <c r="Q926" s="294" t="str">
        <f t="shared" si="294"/>
        <v>C10</v>
      </c>
      <c r="R926" s="282" t="str">
        <f>IF(OR(Q926='Adicional - Op 2'!$A$6,Q926='Adicional - Op 2'!$A$7, Q926='Adicional - Op 2'!$A$8,Q926='Adicional - Op 2'!$A$9,Q926='Adicional - Op 2'!$A$10,Q926='Adicional - Op 2'!$A$11,Q926='Adicional - Op 2'!$A$12,Q926='Adicional - Op 2'!$A$13,Q926='Adicional - Op 2'!$A$14), "A", "")</f>
        <v/>
      </c>
      <c r="S926" s="282" t="str">
        <f>IF(OR(Q926='Adicional - Op 2'!$A$15,Q926='Adicional - Op 2'!$A$16,Q926='Adicional - Op 2'!$A$17,Q926='Adicional - Op 2'!$A$18,Q926='Adicional - Op 2'!$A$19,Q926='Adicional - Op 2'!$A$20,Q926='Adicional - Op 2'!$A$21,Q926='Adicional - Op 2'!$A$22,Q926='Adicional - Op 2'!$A$23,Q926='Adicional - Op 2'!$A$24,Q926='Adicional - Op 2'!$A$25,Q926='Adicional - Op 2'!$A$26,Q926='Adicional - Op 2'!$A$27,Q926='Adicional - Op 2'!$A$28,Q926='Adicional - Op 2'!$A$29,Q926='Adicional - Op 2'!$A$30),"B","")</f>
        <v/>
      </c>
      <c r="T926" s="282" t="str">
        <f>IF(OR(Q926='Adicional - Op 2'!$A$31,Q926='Adicional - Op 2'!$A$32,Q926='Adicional - Op 2'!$A$33,Q926='Adicional - Op 2'!$A$34),"C","")</f>
        <v>C</v>
      </c>
      <c r="U926" s="282" t="str">
        <f>IF(OR(Q926='Adicional - Op 2'!$A$35,Q926='Adicional - Op 2'!$A$36,Q926='Adicional - Op 2'!$A$37),"D","")</f>
        <v/>
      </c>
      <c r="V926" s="282" t="str">
        <f>IF(OR(Q926='Adicional - Op 2'!$A$38,Q926='Adicional - Op 2'!$A$39,Q926='Adicional - Op 2'!$A$40,Q926='Adicional - Op 2'!$A$41,Q926='Adicional - Op 2'!$A$42,Q926='Adicional - Op 2'!$A$43),"E","")</f>
        <v/>
      </c>
      <c r="W926" s="282" t="str">
        <f>IF(OR(Q926='Adicional - Op 2'!$A$44,Q926='Adicional - Op 2'!$A$45),"F","")</f>
        <v/>
      </c>
      <c r="X926" s="295" t="str">
        <f t="shared" si="295"/>
        <v>C</v>
      </c>
      <c r="Y926" s="296" t="str">
        <f>IF(P926=X926, "OK", MAL)</f>
        <v>OK</v>
      </c>
      <c r="Z926" s="74">
        <v>2204</v>
      </c>
      <c r="AA926" s="12">
        <v>2342</v>
      </c>
      <c r="AB926" s="12">
        <v>2101</v>
      </c>
      <c r="AC926" s="12">
        <v>1705</v>
      </c>
      <c r="AD926" s="12">
        <v>1432</v>
      </c>
      <c r="AE926" s="13">
        <v>1262</v>
      </c>
      <c r="AF926" s="70" t="str">
        <f t="shared" si="296"/>
        <v>7</v>
      </c>
      <c r="AG926" s="61" t="str">
        <f t="shared" si="297"/>
        <v>7</v>
      </c>
      <c r="AH926" s="61" t="str">
        <f t="shared" si="298"/>
        <v>7</v>
      </c>
      <c r="AI926" s="61" t="str">
        <f t="shared" si="299"/>
        <v>7</v>
      </c>
      <c r="AJ926" s="61" t="str">
        <f t="shared" si="300"/>
        <v>7</v>
      </c>
      <c r="AK926" s="62" t="str">
        <f t="shared" si="301"/>
        <v>7</v>
      </c>
      <c r="AL926" s="77">
        <f t="shared" si="302"/>
        <v>-0.67701968062714857</v>
      </c>
      <c r="AM926" s="78">
        <f t="shared" si="303"/>
        <v>1.0375878515352996</v>
      </c>
      <c r="AN926" s="78">
        <f t="shared" si="304"/>
        <v>1.9974168718883099</v>
      </c>
      <c r="AO926" s="78">
        <f t="shared" si="305"/>
        <v>1.7602432693730963</v>
      </c>
      <c r="AP926" s="79">
        <f t="shared" si="306"/>
        <v>1.2717620207518499</v>
      </c>
      <c r="AQ926" s="1" t="str">
        <f t="shared" si="307"/>
        <v>Pampeana7</v>
      </c>
      <c r="AR926" s="1" t="str">
        <f t="shared" si="308"/>
        <v>Santa Fe7</v>
      </c>
      <c r="AS926" s="1" t="str">
        <f t="shared" si="309"/>
        <v>Pequeñas</v>
      </c>
      <c r="AT926" s="1" t="str">
        <f t="shared" si="310"/>
        <v>Pampeana</v>
      </c>
      <c r="AU926" s="1" t="str">
        <f t="shared" si="311"/>
        <v>Pequeñas</v>
      </c>
    </row>
    <row r="927" spans="1:47" x14ac:dyDescent="0.25">
      <c r="A927" s="21" t="s">
        <v>383</v>
      </c>
      <c r="B927" s="18" t="s">
        <v>278</v>
      </c>
      <c r="C927" s="18" t="s">
        <v>276</v>
      </c>
      <c r="D927" s="3" t="str">
        <f>VLOOKUP(C927,Regiones!B$4:C$27,2)</f>
        <v>Centro</v>
      </c>
      <c r="E927" s="19"/>
      <c r="F927" s="19"/>
      <c r="G927" s="19"/>
      <c r="H927" s="19" t="s">
        <v>20</v>
      </c>
      <c r="I927" s="19" t="s">
        <v>203</v>
      </c>
      <c r="J927" s="19" t="s">
        <v>4</v>
      </c>
      <c r="K927" s="52"/>
      <c r="L927" s="52" t="s">
        <v>6</v>
      </c>
      <c r="M927" s="289">
        <v>10</v>
      </c>
      <c r="N927" s="281" t="str">
        <f t="shared" si="292"/>
        <v>F10</v>
      </c>
      <c r="O927" s="282" t="str">
        <f>VLOOKUP(N927,'Adicional - Op 1'!$A$3:$B$79,2)</f>
        <v>F</v>
      </c>
      <c r="P927" s="293" t="str">
        <f t="shared" si="293"/>
        <v>F</v>
      </c>
      <c r="Q927" s="294" t="str">
        <f t="shared" si="294"/>
        <v>F10</v>
      </c>
      <c r="R927" s="282" t="str">
        <f>IF(OR(Q927='Adicional - Op 2'!$A$6,Q927='Adicional - Op 2'!$A$7, Q927='Adicional - Op 2'!$A$8,Q927='Adicional - Op 2'!$A$9,Q927='Adicional - Op 2'!$A$10,Q927='Adicional - Op 2'!$A$11,Q927='Adicional - Op 2'!$A$12,Q927='Adicional - Op 2'!$A$13,Q927='Adicional - Op 2'!$A$14), "A", "")</f>
        <v/>
      </c>
      <c r="S927" s="282" t="str">
        <f>IF(OR(Q927='Adicional - Op 2'!$A$15,Q927='Adicional - Op 2'!$A$16,Q927='Adicional - Op 2'!$A$17,Q927='Adicional - Op 2'!$A$18,Q927='Adicional - Op 2'!$A$19,Q927='Adicional - Op 2'!$A$20,Q927='Adicional - Op 2'!$A$21,Q927='Adicional - Op 2'!$A$22,Q927='Adicional - Op 2'!$A$23,Q927='Adicional - Op 2'!$A$24,Q927='Adicional - Op 2'!$A$25,Q927='Adicional - Op 2'!$A$26,Q927='Adicional - Op 2'!$A$27,Q927='Adicional - Op 2'!$A$28,Q927='Adicional - Op 2'!$A$29,Q927='Adicional - Op 2'!$A$30),"B","")</f>
        <v/>
      </c>
      <c r="T927" s="282" t="str">
        <f>IF(OR(Q927='Adicional - Op 2'!$A$31,Q927='Adicional - Op 2'!$A$32,Q927='Adicional - Op 2'!$A$33,Q927='Adicional - Op 2'!$A$34),"C","")</f>
        <v/>
      </c>
      <c r="U927" s="282" t="str">
        <f>IF(OR(Q927='Adicional - Op 2'!$A$35,Q927='Adicional - Op 2'!$A$36,Q927='Adicional - Op 2'!$A$37),"D","")</f>
        <v/>
      </c>
      <c r="V927" s="282" t="str">
        <f>IF(OR(Q927='Adicional - Op 2'!$A$38,Q927='Adicional - Op 2'!$A$39,Q927='Adicional - Op 2'!$A$40,Q927='Adicional - Op 2'!$A$41,Q927='Adicional - Op 2'!$A$42,Q927='Adicional - Op 2'!$A$43),"E","")</f>
        <v/>
      </c>
      <c r="W927" s="282" t="str">
        <f>IF(OR(Q927='Adicional - Op 2'!$A$44,Q927='Adicional - Op 2'!$A$45),"F","")</f>
        <v>F</v>
      </c>
      <c r="X927" s="295" t="str">
        <f t="shared" si="295"/>
        <v>F</v>
      </c>
      <c r="Y927" s="296" t="str">
        <f>IF(P927=X927, "OK", MAL)</f>
        <v>OK</v>
      </c>
      <c r="Z927" s="73">
        <v>2201</v>
      </c>
      <c r="AA927" s="17">
        <v>2116</v>
      </c>
      <c r="AB927" s="17">
        <v>1984</v>
      </c>
      <c r="AC927" s="17">
        <v>1653</v>
      </c>
      <c r="AD927" s="17">
        <v>1548</v>
      </c>
      <c r="AE927" s="20">
        <v>1945</v>
      </c>
      <c r="AF927" s="70" t="str">
        <f t="shared" si="296"/>
        <v>7</v>
      </c>
      <c r="AG927" s="61" t="str">
        <f t="shared" si="297"/>
        <v>7</v>
      </c>
      <c r="AH927" s="61" t="str">
        <f t="shared" si="298"/>
        <v>7</v>
      </c>
      <c r="AI927" s="61" t="str">
        <f t="shared" si="299"/>
        <v>7</v>
      </c>
      <c r="AJ927" s="61" t="str">
        <f t="shared" si="300"/>
        <v>7</v>
      </c>
      <c r="AK927" s="62" t="str">
        <f t="shared" si="301"/>
        <v>7</v>
      </c>
      <c r="AL927" s="77">
        <f t="shared" si="302"/>
        <v>0.44151194497641605</v>
      </c>
      <c r="AM927" s="78">
        <f t="shared" si="303"/>
        <v>0.61416447381583261</v>
      </c>
      <c r="AN927" s="78">
        <f t="shared" si="304"/>
        <v>1.7434632466417748</v>
      </c>
      <c r="AO927" s="78">
        <f t="shared" si="305"/>
        <v>0.65843867555478242</v>
      </c>
      <c r="AP927" s="79">
        <f t="shared" si="306"/>
        <v>-2.2571191730848499</v>
      </c>
      <c r="AQ927" s="1" t="str">
        <f t="shared" si="307"/>
        <v>Centro7</v>
      </c>
      <c r="AR927" s="1" t="str">
        <f t="shared" si="308"/>
        <v>Córdoba7</v>
      </c>
      <c r="AS927" s="1" t="str">
        <f t="shared" si="309"/>
        <v>Pequeñas</v>
      </c>
      <c r="AT927" s="1" t="str">
        <f t="shared" si="310"/>
        <v>Resto Extra Pampeana</v>
      </c>
      <c r="AU927" s="1" t="str">
        <f t="shared" si="311"/>
        <v>Pequeñas</v>
      </c>
    </row>
    <row r="928" spans="1:47" x14ac:dyDescent="0.25">
      <c r="A928" s="5" t="s">
        <v>1355</v>
      </c>
      <c r="B928" s="6" t="s">
        <v>734</v>
      </c>
      <c r="C928" s="6" t="s">
        <v>723</v>
      </c>
      <c r="D928" s="3" t="str">
        <f>VLOOKUP(C928,Regiones!B$4:C$27,2)</f>
        <v>Cuyo</v>
      </c>
      <c r="E928" s="16"/>
      <c r="F928" s="16"/>
      <c r="G928" s="16"/>
      <c r="H928" s="16" t="s">
        <v>20</v>
      </c>
      <c r="I928" s="16" t="s">
        <v>203</v>
      </c>
      <c r="J928" s="16" t="s">
        <v>4</v>
      </c>
      <c r="K928" s="4"/>
      <c r="L928" s="4" t="s">
        <v>21</v>
      </c>
      <c r="M928" s="289">
        <v>10</v>
      </c>
      <c r="N928" s="281" t="str">
        <f t="shared" si="292"/>
        <v>C10</v>
      </c>
      <c r="O928" s="282" t="str">
        <f>VLOOKUP(N928,'Adicional - Op 1'!$A$3:$B$79,2)</f>
        <v>C</v>
      </c>
      <c r="P928" s="293" t="str">
        <f t="shared" si="293"/>
        <v>C</v>
      </c>
      <c r="Q928" s="294" t="str">
        <f t="shared" si="294"/>
        <v>C10</v>
      </c>
      <c r="R928" s="282" t="str">
        <f>IF(OR(Q928='Adicional - Op 2'!$A$6,Q928='Adicional - Op 2'!$A$7, Q928='Adicional - Op 2'!$A$8,Q928='Adicional - Op 2'!$A$9,Q928='Adicional - Op 2'!$A$10,Q928='Adicional - Op 2'!$A$11,Q928='Adicional - Op 2'!$A$12,Q928='Adicional - Op 2'!$A$13,Q928='Adicional - Op 2'!$A$14), "A", "")</f>
        <v/>
      </c>
      <c r="S928" s="282" t="str">
        <f>IF(OR(Q928='Adicional - Op 2'!$A$15,Q928='Adicional - Op 2'!$A$16,Q928='Adicional - Op 2'!$A$17,Q928='Adicional - Op 2'!$A$18,Q928='Adicional - Op 2'!$A$19,Q928='Adicional - Op 2'!$A$20,Q928='Adicional - Op 2'!$A$21,Q928='Adicional - Op 2'!$A$22,Q928='Adicional - Op 2'!$A$23,Q928='Adicional - Op 2'!$A$24,Q928='Adicional - Op 2'!$A$25,Q928='Adicional - Op 2'!$A$26,Q928='Adicional - Op 2'!$A$27,Q928='Adicional - Op 2'!$A$28,Q928='Adicional - Op 2'!$A$29,Q928='Adicional - Op 2'!$A$30),"B","")</f>
        <v/>
      </c>
      <c r="T928" s="282" t="str">
        <f>IF(OR(Q928='Adicional - Op 2'!$A$31,Q928='Adicional - Op 2'!$A$32,Q928='Adicional - Op 2'!$A$33,Q928='Adicional - Op 2'!$A$34),"C","")</f>
        <v>C</v>
      </c>
      <c r="U928" s="282" t="str">
        <f>IF(OR(Q928='Adicional - Op 2'!$A$35,Q928='Adicional - Op 2'!$A$36,Q928='Adicional - Op 2'!$A$37),"D","")</f>
        <v/>
      </c>
      <c r="V928" s="282" t="str">
        <f>IF(OR(Q928='Adicional - Op 2'!$A$38,Q928='Adicional - Op 2'!$A$39,Q928='Adicional - Op 2'!$A$40,Q928='Adicional - Op 2'!$A$41,Q928='Adicional - Op 2'!$A$42,Q928='Adicional - Op 2'!$A$43),"E","")</f>
        <v/>
      </c>
      <c r="W928" s="282" t="str">
        <f>IF(OR(Q928='Adicional - Op 2'!$A$44,Q928='Adicional - Op 2'!$A$45),"F","")</f>
        <v/>
      </c>
      <c r="X928" s="295" t="str">
        <f t="shared" si="295"/>
        <v>C</v>
      </c>
      <c r="Y928" s="296" t="str">
        <f>IF(P928=X928, "OK", MAL)</f>
        <v>OK</v>
      </c>
      <c r="Z928" s="73">
        <v>2198</v>
      </c>
      <c r="AA928" s="17">
        <v>2039</v>
      </c>
      <c r="AB928" s="12">
        <v>1966</v>
      </c>
      <c r="AC928" s="12">
        <v>1018</v>
      </c>
      <c r="AD928" s="6">
        <v>921</v>
      </c>
      <c r="AE928" s="22">
        <v>910</v>
      </c>
      <c r="AF928" s="70" t="str">
        <f t="shared" si="296"/>
        <v>7</v>
      </c>
      <c r="AG928" s="61" t="str">
        <f t="shared" si="297"/>
        <v>7</v>
      </c>
      <c r="AH928" s="61" t="str">
        <f t="shared" si="298"/>
        <v>7</v>
      </c>
      <c r="AI928" s="61" t="str">
        <f t="shared" si="299"/>
        <v>7</v>
      </c>
      <c r="AJ928" s="61" t="str">
        <f t="shared" si="300"/>
        <v>7</v>
      </c>
      <c r="AK928" s="62" t="str">
        <f t="shared" si="301"/>
        <v>7</v>
      </c>
      <c r="AL928" s="77">
        <f t="shared" si="302"/>
        <v>0.84345176923690968</v>
      </c>
      <c r="AM928" s="78">
        <f t="shared" si="303"/>
        <v>0.34716462707984336</v>
      </c>
      <c r="AN928" s="78">
        <f t="shared" si="304"/>
        <v>6.4309106209077722</v>
      </c>
      <c r="AO928" s="78">
        <f t="shared" si="305"/>
        <v>1.0063819100862605</v>
      </c>
      <c r="AP928" s="79">
        <f t="shared" si="306"/>
        <v>0.12022658172421419</v>
      </c>
      <c r="AQ928" s="1" t="str">
        <f t="shared" si="307"/>
        <v>Cuyo7</v>
      </c>
      <c r="AR928" s="1" t="str">
        <f t="shared" si="308"/>
        <v>San Juan7</v>
      </c>
      <c r="AS928" s="1" t="str">
        <f t="shared" si="309"/>
        <v>Pequeñas</v>
      </c>
      <c r="AT928" s="1" t="str">
        <f t="shared" si="310"/>
        <v>Resto Extra Pampeana</v>
      </c>
      <c r="AU928" s="1" t="str">
        <f t="shared" si="311"/>
        <v>Pequeñas</v>
      </c>
    </row>
    <row r="929" spans="1:47" x14ac:dyDescent="0.25">
      <c r="A929" s="60" t="s">
        <v>874</v>
      </c>
      <c r="B929" s="9" t="s">
        <v>783</v>
      </c>
      <c r="C929" s="9" t="s">
        <v>767</v>
      </c>
      <c r="D929" s="3" t="str">
        <f>VLOOKUP(C929,Regiones!B$4:C$27,2)</f>
        <v>Pampeana</v>
      </c>
      <c r="E929" s="10"/>
      <c r="F929" s="10"/>
      <c r="G929" s="10"/>
      <c r="H929" s="10" t="s">
        <v>4</v>
      </c>
      <c r="I929" s="10" t="s">
        <v>203</v>
      </c>
      <c r="J929" s="10" t="s">
        <v>6</v>
      </c>
      <c r="K929" s="11"/>
      <c r="L929" s="11" t="s">
        <v>6</v>
      </c>
      <c r="M929" s="289">
        <v>10</v>
      </c>
      <c r="N929" s="281" t="str">
        <f t="shared" si="292"/>
        <v>F10</v>
      </c>
      <c r="O929" s="282" t="str">
        <f>VLOOKUP(N929,'Adicional - Op 1'!$A$3:$B$79,2)</f>
        <v>F</v>
      </c>
      <c r="P929" s="293" t="str">
        <f t="shared" si="293"/>
        <v>F</v>
      </c>
      <c r="Q929" s="294" t="str">
        <f t="shared" si="294"/>
        <v>F10</v>
      </c>
      <c r="R929" s="282" t="str">
        <f>IF(OR(Q929='Adicional - Op 2'!$A$6,Q929='Adicional - Op 2'!$A$7, Q929='Adicional - Op 2'!$A$8,Q929='Adicional - Op 2'!$A$9,Q929='Adicional - Op 2'!$A$10,Q929='Adicional - Op 2'!$A$11,Q929='Adicional - Op 2'!$A$12,Q929='Adicional - Op 2'!$A$13,Q929='Adicional - Op 2'!$A$14), "A", "")</f>
        <v/>
      </c>
      <c r="S929" s="282" t="str">
        <f>IF(OR(Q929='Adicional - Op 2'!$A$15,Q929='Adicional - Op 2'!$A$16,Q929='Adicional - Op 2'!$A$17,Q929='Adicional - Op 2'!$A$18,Q929='Adicional - Op 2'!$A$19,Q929='Adicional - Op 2'!$A$20,Q929='Adicional - Op 2'!$A$21,Q929='Adicional - Op 2'!$A$22,Q929='Adicional - Op 2'!$A$23,Q929='Adicional - Op 2'!$A$24,Q929='Adicional - Op 2'!$A$25,Q929='Adicional - Op 2'!$A$26,Q929='Adicional - Op 2'!$A$27,Q929='Adicional - Op 2'!$A$28,Q929='Adicional - Op 2'!$A$29,Q929='Adicional - Op 2'!$A$30),"B","")</f>
        <v/>
      </c>
      <c r="T929" s="282" t="str">
        <f>IF(OR(Q929='Adicional - Op 2'!$A$31,Q929='Adicional - Op 2'!$A$32,Q929='Adicional - Op 2'!$A$33,Q929='Adicional - Op 2'!$A$34),"C","")</f>
        <v/>
      </c>
      <c r="U929" s="282" t="str">
        <f>IF(OR(Q929='Adicional - Op 2'!$A$35,Q929='Adicional - Op 2'!$A$36,Q929='Adicional - Op 2'!$A$37),"D","")</f>
        <v/>
      </c>
      <c r="V929" s="282" t="str">
        <f>IF(OR(Q929='Adicional - Op 2'!$A$38,Q929='Adicional - Op 2'!$A$39,Q929='Adicional - Op 2'!$A$40,Q929='Adicional - Op 2'!$A$41,Q929='Adicional - Op 2'!$A$42,Q929='Adicional - Op 2'!$A$43),"E","")</f>
        <v/>
      </c>
      <c r="W929" s="282" t="str">
        <f>IF(OR(Q929='Adicional - Op 2'!$A$44,Q929='Adicional - Op 2'!$A$45),"F","")</f>
        <v>F</v>
      </c>
      <c r="X929" s="295" t="str">
        <f t="shared" si="295"/>
        <v>F</v>
      </c>
      <c r="Y929" s="296" t="str">
        <f>IF(P929=X929, "OK", MAL)</f>
        <v>OK</v>
      </c>
      <c r="Z929" s="74">
        <v>2189</v>
      </c>
      <c r="AA929" s="12">
        <v>2150</v>
      </c>
      <c r="AB929" s="12">
        <v>2229</v>
      </c>
      <c r="AC929" s="12">
        <v>2236</v>
      </c>
      <c r="AD929" s="12">
        <v>2261</v>
      </c>
      <c r="AE929" s="13">
        <v>3567</v>
      </c>
      <c r="AF929" s="70" t="str">
        <f t="shared" si="296"/>
        <v>7</v>
      </c>
      <c r="AG929" s="61" t="str">
        <f t="shared" si="297"/>
        <v>7</v>
      </c>
      <c r="AH929" s="61" t="str">
        <f t="shared" si="298"/>
        <v>7</v>
      </c>
      <c r="AI929" s="61" t="str">
        <f t="shared" si="299"/>
        <v>7</v>
      </c>
      <c r="AJ929" s="61" t="str">
        <f t="shared" si="300"/>
        <v>7</v>
      </c>
      <c r="AK929" s="62" t="str">
        <f t="shared" si="301"/>
        <v>7</v>
      </c>
      <c r="AL929" s="77">
        <f t="shared" si="302"/>
        <v>0.20128705817707163</v>
      </c>
      <c r="AM929" s="78">
        <f t="shared" si="303"/>
        <v>-0.34242770020974622</v>
      </c>
      <c r="AN929" s="78">
        <f t="shared" si="304"/>
        <v>-2.9687835557573872E-2</v>
      </c>
      <c r="AO929" s="78">
        <f t="shared" si="305"/>
        <v>-0.11112459087669596</v>
      </c>
      <c r="AP929" s="79">
        <f t="shared" si="306"/>
        <v>-4.4568082688324173</v>
      </c>
      <c r="AQ929" s="1" t="str">
        <f t="shared" si="307"/>
        <v>Pampeana7</v>
      </c>
      <c r="AR929" s="1" t="str">
        <f t="shared" si="308"/>
        <v>Santa Fe7</v>
      </c>
      <c r="AS929" s="1" t="str">
        <f t="shared" si="309"/>
        <v>Pequeñas</v>
      </c>
      <c r="AT929" s="1" t="str">
        <f t="shared" si="310"/>
        <v>Pampeana</v>
      </c>
      <c r="AU929" s="1" t="str">
        <f t="shared" si="311"/>
        <v>Pequeñas</v>
      </c>
    </row>
    <row r="930" spans="1:47" x14ac:dyDescent="0.25">
      <c r="A930" s="21" t="s">
        <v>391</v>
      </c>
      <c r="B930" s="43" t="s">
        <v>279</v>
      </c>
      <c r="C930" s="18" t="s">
        <v>276</v>
      </c>
      <c r="D930" s="3" t="str">
        <f>VLOOKUP(C930,Regiones!B$4:C$27,2)</f>
        <v>Centro</v>
      </c>
      <c r="E930" s="18"/>
      <c r="F930" s="19"/>
      <c r="G930" s="19" t="s">
        <v>20</v>
      </c>
      <c r="H930" s="19"/>
      <c r="I930" s="19"/>
      <c r="J930" s="19"/>
      <c r="K930" s="52"/>
      <c r="L930" s="54" t="s">
        <v>943</v>
      </c>
      <c r="M930" s="291" t="s">
        <v>1149</v>
      </c>
      <c r="N930" s="281" t="str">
        <f t="shared" si="292"/>
        <v>N4</v>
      </c>
      <c r="O930" s="282" t="str">
        <f>VLOOKUP(N930,'Adicional - Op 1'!$A$3:$B$79,2)</f>
        <v>E</v>
      </c>
      <c r="P930" s="293" t="str">
        <f t="shared" si="293"/>
        <v>E</v>
      </c>
      <c r="Q930" s="294" t="str">
        <f t="shared" si="294"/>
        <v>N4</v>
      </c>
      <c r="R930" s="282" t="str">
        <f>IF(OR(Q930='Adicional - Op 2'!$A$6,Q930='Adicional - Op 2'!$A$7, Q930='Adicional - Op 2'!$A$8,Q930='Adicional - Op 2'!$A$9,Q930='Adicional - Op 2'!$A$10,Q930='Adicional - Op 2'!$A$11,Q930='Adicional - Op 2'!$A$12,Q930='Adicional - Op 2'!$A$13,Q930='Adicional - Op 2'!$A$14), "A", "")</f>
        <v/>
      </c>
      <c r="S930" s="282" t="str">
        <f>IF(OR(Q930='Adicional - Op 2'!$A$15,Q930='Adicional - Op 2'!$A$16,Q930='Adicional - Op 2'!$A$17,Q930='Adicional - Op 2'!$A$18,Q930='Adicional - Op 2'!$A$19,Q930='Adicional - Op 2'!$A$20,Q930='Adicional - Op 2'!$A$21,Q930='Adicional - Op 2'!$A$22,Q930='Adicional - Op 2'!$A$23,Q930='Adicional - Op 2'!$A$24,Q930='Adicional - Op 2'!$A$25,Q930='Adicional - Op 2'!$A$26,Q930='Adicional - Op 2'!$A$27,Q930='Adicional - Op 2'!$A$28,Q930='Adicional - Op 2'!$A$29,Q930='Adicional - Op 2'!$A$30),"B","")</f>
        <v/>
      </c>
      <c r="T930" s="282" t="str">
        <f>IF(OR(Q930='Adicional - Op 2'!$A$31,Q930='Adicional - Op 2'!$A$32,Q930='Adicional - Op 2'!$A$33,Q930='Adicional - Op 2'!$A$34),"C","")</f>
        <v/>
      </c>
      <c r="U930" s="282" t="str">
        <f>IF(OR(Q930='Adicional - Op 2'!$A$35,Q930='Adicional - Op 2'!$A$36,Q930='Adicional - Op 2'!$A$37),"D","")</f>
        <v/>
      </c>
      <c r="V930" s="282" t="str">
        <f>IF(OR(Q930='Adicional - Op 2'!$A$38,Q930='Adicional - Op 2'!$A$39,Q930='Adicional - Op 2'!$A$40,Q930='Adicional - Op 2'!$A$41,Q930='Adicional - Op 2'!$A$42,Q930='Adicional - Op 2'!$A$43),"E","")</f>
        <v>E</v>
      </c>
      <c r="W930" s="282" t="str">
        <f>IF(OR(Q930='Adicional - Op 2'!$A$44,Q930='Adicional - Op 2'!$A$45),"F","")</f>
        <v/>
      </c>
      <c r="X930" s="295" t="str">
        <f t="shared" si="295"/>
        <v>E</v>
      </c>
      <c r="Y930" s="296" t="str">
        <f>IF(P930=X930, "OK", MAL)</f>
        <v>OK</v>
      </c>
      <c r="Z930" s="73">
        <v>2188</v>
      </c>
      <c r="AA930" s="17">
        <v>1895</v>
      </c>
      <c r="AB930" s="17">
        <v>1314</v>
      </c>
      <c r="AC930" s="17">
        <v>1012</v>
      </c>
      <c r="AD930" s="9">
        <v>889</v>
      </c>
      <c r="AE930" s="20"/>
      <c r="AF930" s="70" t="str">
        <f t="shared" si="296"/>
        <v>7</v>
      </c>
      <c r="AG930" s="61" t="str">
        <f t="shared" si="297"/>
        <v>7</v>
      </c>
      <c r="AH930" s="61" t="str">
        <f t="shared" si="298"/>
        <v>7</v>
      </c>
      <c r="AI930" s="61" t="str">
        <f t="shared" si="299"/>
        <v>7</v>
      </c>
      <c r="AJ930" s="61" t="str">
        <f t="shared" si="300"/>
        <v>7</v>
      </c>
      <c r="AK930" s="62" t="str">
        <f t="shared" si="301"/>
        <v/>
      </c>
      <c r="AL930" s="77">
        <f t="shared" si="302"/>
        <v>1.6211552832775544</v>
      </c>
      <c r="AM930" s="78">
        <f t="shared" si="303"/>
        <v>3.5417223447896822</v>
      </c>
      <c r="AN930" s="78">
        <f t="shared" si="304"/>
        <v>2.503818198756484</v>
      </c>
      <c r="AO930" s="78">
        <f t="shared" si="305"/>
        <v>1.3042988749105102</v>
      </c>
      <c r="AP930" s="79" t="str">
        <f t="shared" si="306"/>
        <v/>
      </c>
      <c r="AQ930" s="1" t="str">
        <f t="shared" si="307"/>
        <v>Centro7</v>
      </c>
      <c r="AR930" s="1" t="str">
        <f t="shared" si="308"/>
        <v>Córdoba7</v>
      </c>
      <c r="AS930" s="1" t="str">
        <f t="shared" si="309"/>
        <v>Pequeñas</v>
      </c>
      <c r="AT930" s="1" t="str">
        <f t="shared" si="310"/>
        <v>Resto Extra Pampeana</v>
      </c>
      <c r="AU930" s="1" t="str">
        <f t="shared" si="311"/>
        <v>Pequeñas</v>
      </c>
    </row>
    <row r="931" spans="1:47" x14ac:dyDescent="0.25">
      <c r="A931" s="5" t="s">
        <v>720</v>
      </c>
      <c r="B931" s="6" t="s">
        <v>720</v>
      </c>
      <c r="C931" s="6" t="s">
        <v>687</v>
      </c>
      <c r="D931" s="3" t="str">
        <f>VLOOKUP(C931,Regiones!B$4:C$27,2)</f>
        <v>Noroeste</v>
      </c>
      <c r="E931" s="16"/>
      <c r="F931" s="16"/>
      <c r="G931" s="16" t="s">
        <v>20</v>
      </c>
      <c r="H931" s="16"/>
      <c r="I931" s="16"/>
      <c r="J931" s="16"/>
      <c r="K931" s="4"/>
      <c r="L931" s="54" t="s">
        <v>943</v>
      </c>
      <c r="M931" s="288">
        <v>4</v>
      </c>
      <c r="N931" s="281" t="str">
        <f t="shared" si="292"/>
        <v>N4</v>
      </c>
      <c r="O931" s="282" t="str">
        <f>VLOOKUP(N931,'Adicional - Op 1'!$A$3:$B$79,2)</f>
        <v>E</v>
      </c>
      <c r="P931" s="293" t="str">
        <f t="shared" si="293"/>
        <v>E</v>
      </c>
      <c r="Q931" s="294" t="str">
        <f t="shared" si="294"/>
        <v>N4</v>
      </c>
      <c r="R931" s="282" t="str">
        <f>IF(OR(Q931='Adicional - Op 2'!$A$6,Q931='Adicional - Op 2'!$A$7, Q931='Adicional - Op 2'!$A$8,Q931='Adicional - Op 2'!$A$9,Q931='Adicional - Op 2'!$A$10,Q931='Adicional - Op 2'!$A$11,Q931='Adicional - Op 2'!$A$12,Q931='Adicional - Op 2'!$A$13,Q931='Adicional - Op 2'!$A$14), "A", "")</f>
        <v/>
      </c>
      <c r="S931" s="282" t="str">
        <f>IF(OR(Q931='Adicional - Op 2'!$A$15,Q931='Adicional - Op 2'!$A$16,Q931='Adicional - Op 2'!$A$17,Q931='Adicional - Op 2'!$A$18,Q931='Adicional - Op 2'!$A$19,Q931='Adicional - Op 2'!$A$20,Q931='Adicional - Op 2'!$A$21,Q931='Adicional - Op 2'!$A$22,Q931='Adicional - Op 2'!$A$23,Q931='Adicional - Op 2'!$A$24,Q931='Adicional - Op 2'!$A$25,Q931='Adicional - Op 2'!$A$26,Q931='Adicional - Op 2'!$A$27,Q931='Adicional - Op 2'!$A$28,Q931='Adicional - Op 2'!$A$29,Q931='Adicional - Op 2'!$A$30),"B","")</f>
        <v/>
      </c>
      <c r="T931" s="282" t="str">
        <f>IF(OR(Q931='Adicional - Op 2'!$A$31,Q931='Adicional - Op 2'!$A$32,Q931='Adicional - Op 2'!$A$33,Q931='Adicional - Op 2'!$A$34),"C","")</f>
        <v/>
      </c>
      <c r="U931" s="282" t="str">
        <f>IF(OR(Q931='Adicional - Op 2'!$A$35,Q931='Adicional - Op 2'!$A$36,Q931='Adicional - Op 2'!$A$37),"D","")</f>
        <v/>
      </c>
      <c r="V931" s="282" t="str">
        <f>IF(OR(Q931='Adicional - Op 2'!$A$38,Q931='Adicional - Op 2'!$A$39,Q931='Adicional - Op 2'!$A$40,Q931='Adicional - Op 2'!$A$41,Q931='Adicional - Op 2'!$A$42,Q931='Adicional - Op 2'!$A$43),"E","")</f>
        <v>E</v>
      </c>
      <c r="W931" s="282" t="str">
        <f>IF(OR(Q931='Adicional - Op 2'!$A$44,Q931='Adicional - Op 2'!$A$45),"F","")</f>
        <v/>
      </c>
      <c r="X931" s="295" t="str">
        <f t="shared" si="295"/>
        <v>E</v>
      </c>
      <c r="Y931" s="296" t="str">
        <f>IF(P931=X931, "OK", MAL)</f>
        <v>OK</v>
      </c>
      <c r="Z931" s="74">
        <v>2186</v>
      </c>
      <c r="AA931" s="17">
        <v>1565</v>
      </c>
      <c r="AB931" s="12">
        <v>806</v>
      </c>
      <c r="AC931" s="12">
        <v>746</v>
      </c>
      <c r="AD931" s="12">
        <v>448</v>
      </c>
      <c r="AE931" s="13"/>
      <c r="AF931" s="70" t="str">
        <f t="shared" si="296"/>
        <v>7</v>
      </c>
      <c r="AG931" s="61" t="str">
        <f t="shared" si="297"/>
        <v>7</v>
      </c>
      <c r="AH931" s="61" t="str">
        <f t="shared" si="298"/>
        <v>7</v>
      </c>
      <c r="AI931" s="61" t="str">
        <f t="shared" si="299"/>
        <v>7</v>
      </c>
      <c r="AJ931" s="61" t="str">
        <f t="shared" si="300"/>
        <v>7</v>
      </c>
      <c r="AK931" s="62" t="str">
        <f t="shared" si="301"/>
        <v/>
      </c>
      <c r="AL931" s="77">
        <f t="shared" si="302"/>
        <v>3.8088622760584658</v>
      </c>
      <c r="AM931" s="78">
        <f t="shared" si="303"/>
        <v>6.5107565706839647</v>
      </c>
      <c r="AN931" s="78">
        <f t="shared" si="304"/>
        <v>0.73524793711295944</v>
      </c>
      <c r="AO931" s="78">
        <f t="shared" si="305"/>
        <v>5.2315776214851821</v>
      </c>
      <c r="AP931" s="79" t="str">
        <f t="shared" si="306"/>
        <v/>
      </c>
      <c r="AQ931" s="1" t="str">
        <f t="shared" si="307"/>
        <v>Noroeste7</v>
      </c>
      <c r="AR931" s="1" t="str">
        <f t="shared" si="308"/>
        <v>Salta7</v>
      </c>
      <c r="AS931" s="1" t="str">
        <f t="shared" si="309"/>
        <v>Pequeñas</v>
      </c>
      <c r="AT931" s="1" t="str">
        <f t="shared" si="310"/>
        <v>Resto Extra Pampeana</v>
      </c>
      <c r="AU931" s="1" t="str">
        <f t="shared" si="311"/>
        <v>Pequeñas</v>
      </c>
    </row>
    <row r="932" spans="1:47" x14ac:dyDescent="0.25">
      <c r="A932" s="21" t="s">
        <v>392</v>
      </c>
      <c r="B932" s="43" t="s">
        <v>324</v>
      </c>
      <c r="C932" s="18" t="s">
        <v>276</v>
      </c>
      <c r="D932" s="3" t="str">
        <f>VLOOKUP(C932,Regiones!B$4:C$27,2)</f>
        <v>Centro</v>
      </c>
      <c r="E932" s="18"/>
      <c r="F932" s="19"/>
      <c r="G932" s="19" t="s">
        <v>20</v>
      </c>
      <c r="H932" s="19"/>
      <c r="I932" s="19"/>
      <c r="J932" s="19"/>
      <c r="K932" s="52"/>
      <c r="L932" s="54" t="s">
        <v>943</v>
      </c>
      <c r="M932" s="291" t="s">
        <v>1150</v>
      </c>
      <c r="N932" s="281" t="str">
        <f t="shared" si="292"/>
        <v>N2</v>
      </c>
      <c r="O932" s="282" t="str">
        <f>VLOOKUP(N932,'Adicional - Op 1'!$A$3:$B$79,2)</f>
        <v>F</v>
      </c>
      <c r="P932" s="293" t="str">
        <f t="shared" si="293"/>
        <v>F</v>
      </c>
      <c r="Q932" s="294" t="str">
        <f t="shared" si="294"/>
        <v>N2</v>
      </c>
      <c r="R932" s="282" t="str">
        <f>IF(OR(Q932='Adicional - Op 2'!$A$6,Q932='Adicional - Op 2'!$A$7, Q932='Adicional - Op 2'!$A$8,Q932='Adicional - Op 2'!$A$9,Q932='Adicional - Op 2'!$A$10,Q932='Adicional - Op 2'!$A$11,Q932='Adicional - Op 2'!$A$12,Q932='Adicional - Op 2'!$A$13,Q932='Adicional - Op 2'!$A$14), "A", "")</f>
        <v/>
      </c>
      <c r="S932" s="282" t="str">
        <f>IF(OR(Q932='Adicional - Op 2'!$A$15,Q932='Adicional - Op 2'!$A$16,Q932='Adicional - Op 2'!$A$17,Q932='Adicional - Op 2'!$A$18,Q932='Adicional - Op 2'!$A$19,Q932='Adicional - Op 2'!$A$20,Q932='Adicional - Op 2'!$A$21,Q932='Adicional - Op 2'!$A$22,Q932='Adicional - Op 2'!$A$23,Q932='Adicional - Op 2'!$A$24,Q932='Adicional - Op 2'!$A$25,Q932='Adicional - Op 2'!$A$26,Q932='Adicional - Op 2'!$A$27,Q932='Adicional - Op 2'!$A$28,Q932='Adicional - Op 2'!$A$29,Q932='Adicional - Op 2'!$A$30),"B","")</f>
        <v/>
      </c>
      <c r="T932" s="282" t="str">
        <f>IF(OR(Q932='Adicional - Op 2'!$A$31,Q932='Adicional - Op 2'!$A$32,Q932='Adicional - Op 2'!$A$33,Q932='Adicional - Op 2'!$A$34),"C","")</f>
        <v/>
      </c>
      <c r="U932" s="282" t="str">
        <f>IF(OR(Q932='Adicional - Op 2'!$A$35,Q932='Adicional - Op 2'!$A$36,Q932='Adicional - Op 2'!$A$37),"D","")</f>
        <v/>
      </c>
      <c r="V932" s="282" t="str">
        <f>IF(OR(Q932='Adicional - Op 2'!$A$38,Q932='Adicional - Op 2'!$A$39,Q932='Adicional - Op 2'!$A$40,Q932='Adicional - Op 2'!$A$41,Q932='Adicional - Op 2'!$A$42,Q932='Adicional - Op 2'!$A$43),"E","")</f>
        <v/>
      </c>
      <c r="W932" s="282" t="str">
        <f>IF(OR(Q932='Adicional - Op 2'!$A$44,Q932='Adicional - Op 2'!$A$45),"F","")</f>
        <v>F</v>
      </c>
      <c r="X932" s="295" t="str">
        <f t="shared" si="295"/>
        <v>F</v>
      </c>
      <c r="Y932" s="296" t="str">
        <f>IF(P932=X932, "OK", MAL)</f>
        <v>OK</v>
      </c>
      <c r="Z932" s="73">
        <v>2185</v>
      </c>
      <c r="AA932" s="17">
        <v>1943</v>
      </c>
      <c r="AB932" s="17">
        <v>1441</v>
      </c>
      <c r="AC932" s="17">
        <v>1051</v>
      </c>
      <c r="AD932" s="17">
        <v>1053</v>
      </c>
      <c r="AE932" s="20">
        <v>1393</v>
      </c>
      <c r="AF932" s="70" t="str">
        <f t="shared" si="296"/>
        <v>7</v>
      </c>
      <c r="AG932" s="61" t="str">
        <f t="shared" si="297"/>
        <v>7</v>
      </c>
      <c r="AH932" s="61" t="str">
        <f t="shared" si="298"/>
        <v>7</v>
      </c>
      <c r="AI932" s="61" t="str">
        <f t="shared" si="299"/>
        <v>7</v>
      </c>
      <c r="AJ932" s="61" t="str">
        <f t="shared" si="300"/>
        <v>7</v>
      </c>
      <c r="AK932" s="62" t="str">
        <f t="shared" si="301"/>
        <v>7</v>
      </c>
      <c r="AL932" s="77">
        <f t="shared" si="302"/>
        <v>1.3216628880141947</v>
      </c>
      <c r="AM932" s="78">
        <f t="shared" si="303"/>
        <v>2.8819628521163247</v>
      </c>
      <c r="AN932" s="78">
        <f t="shared" si="304"/>
        <v>3.0336977617201786</v>
      </c>
      <c r="AO932" s="78">
        <f t="shared" si="305"/>
        <v>-1.9009605515659049E-2</v>
      </c>
      <c r="AP932" s="79">
        <f t="shared" si="306"/>
        <v>-2.7593785978265317</v>
      </c>
      <c r="AQ932" s="1" t="str">
        <f t="shared" si="307"/>
        <v>Centro7</v>
      </c>
      <c r="AR932" s="1" t="str">
        <f t="shared" si="308"/>
        <v>Córdoba7</v>
      </c>
      <c r="AS932" s="1" t="str">
        <f t="shared" si="309"/>
        <v>Pequeñas</v>
      </c>
      <c r="AT932" s="1" t="str">
        <f t="shared" si="310"/>
        <v>Resto Extra Pampeana</v>
      </c>
      <c r="AU932" s="1" t="str">
        <f t="shared" si="311"/>
        <v>Pequeñas</v>
      </c>
    </row>
    <row r="933" spans="1:47" x14ac:dyDescent="0.25">
      <c r="A933" s="60" t="s">
        <v>1340</v>
      </c>
      <c r="B933" s="9" t="s">
        <v>685</v>
      </c>
      <c r="C933" s="9" t="s">
        <v>662</v>
      </c>
      <c r="D933" s="3" t="str">
        <f>VLOOKUP(C933,Regiones!B$4:C$27,2)</f>
        <v>Comahue</v>
      </c>
      <c r="E933" s="10"/>
      <c r="F933" s="10"/>
      <c r="G933" s="44" t="s">
        <v>20</v>
      </c>
      <c r="H933" s="10"/>
      <c r="I933" s="10"/>
      <c r="J933" s="10"/>
      <c r="K933" s="11"/>
      <c r="L933" s="54" t="s">
        <v>943</v>
      </c>
      <c r="M933" s="289">
        <v>3</v>
      </c>
      <c r="N933" s="281" t="str">
        <f t="shared" si="292"/>
        <v>N3</v>
      </c>
      <c r="O933" s="282" t="str">
        <f>VLOOKUP(N933,'Adicional - Op 1'!$A$3:$B$79,2)</f>
        <v>B</v>
      </c>
      <c r="P933" s="293" t="str">
        <f t="shared" si="293"/>
        <v>B</v>
      </c>
      <c r="Q933" s="294" t="str">
        <f t="shared" si="294"/>
        <v>N3</v>
      </c>
      <c r="R933" s="282" t="str">
        <f>IF(OR(Q933='Adicional - Op 2'!$A$6,Q933='Adicional - Op 2'!$A$7, Q933='Adicional - Op 2'!$A$8,Q933='Adicional - Op 2'!$A$9,Q933='Adicional - Op 2'!$A$10,Q933='Adicional - Op 2'!$A$11,Q933='Adicional - Op 2'!$A$12,Q933='Adicional - Op 2'!$A$13,Q933='Adicional - Op 2'!$A$14), "A", "")</f>
        <v/>
      </c>
      <c r="S933" s="282" t="str">
        <f>IF(OR(Q933='Adicional - Op 2'!$A$15,Q933='Adicional - Op 2'!$A$16,Q933='Adicional - Op 2'!$A$17,Q933='Adicional - Op 2'!$A$18,Q933='Adicional - Op 2'!$A$19,Q933='Adicional - Op 2'!$A$20,Q933='Adicional - Op 2'!$A$21,Q933='Adicional - Op 2'!$A$22,Q933='Adicional - Op 2'!$A$23,Q933='Adicional - Op 2'!$A$24,Q933='Adicional - Op 2'!$A$25,Q933='Adicional - Op 2'!$A$26,Q933='Adicional - Op 2'!$A$27,Q933='Adicional - Op 2'!$A$28,Q933='Adicional - Op 2'!$A$29,Q933='Adicional - Op 2'!$A$30),"B","")</f>
        <v>B</v>
      </c>
      <c r="T933" s="282" t="str">
        <f>IF(OR(Q933='Adicional - Op 2'!$A$31,Q933='Adicional - Op 2'!$A$32,Q933='Adicional - Op 2'!$A$33,Q933='Adicional - Op 2'!$A$34),"C","")</f>
        <v/>
      </c>
      <c r="U933" s="282" t="str">
        <f>IF(OR(Q933='Adicional - Op 2'!$A$35,Q933='Adicional - Op 2'!$A$36,Q933='Adicional - Op 2'!$A$37),"D","")</f>
        <v/>
      </c>
      <c r="V933" s="282" t="str">
        <f>IF(OR(Q933='Adicional - Op 2'!$A$38,Q933='Adicional - Op 2'!$A$39,Q933='Adicional - Op 2'!$A$40,Q933='Adicional - Op 2'!$A$41,Q933='Adicional - Op 2'!$A$42,Q933='Adicional - Op 2'!$A$43),"E","")</f>
        <v/>
      </c>
      <c r="W933" s="282" t="str">
        <f>IF(OR(Q933='Adicional - Op 2'!$A$44,Q933='Adicional - Op 2'!$A$45),"F","")</f>
        <v/>
      </c>
      <c r="X933" s="295" t="str">
        <f t="shared" si="295"/>
        <v>B</v>
      </c>
      <c r="Y933" s="296" t="str">
        <f>IF(P933=X933, "OK", MAL)</f>
        <v>OK</v>
      </c>
      <c r="Z933" s="74">
        <v>2182</v>
      </c>
      <c r="AA933" s="12">
        <v>928</v>
      </c>
      <c r="AB933" s="12">
        <v>266</v>
      </c>
      <c r="AC933" s="311">
        <v>225</v>
      </c>
      <c r="AD933" s="9">
        <v>99</v>
      </c>
      <c r="AE933" s="13"/>
      <c r="AF933" s="70" t="str">
        <f t="shared" si="296"/>
        <v>7</v>
      </c>
      <c r="AG933" s="61" t="str">
        <f t="shared" si="297"/>
        <v>7</v>
      </c>
      <c r="AH933" s="61" t="str">
        <f t="shared" si="298"/>
        <v>7</v>
      </c>
      <c r="AI933" s="61" t="str">
        <f t="shared" si="299"/>
        <v>7</v>
      </c>
      <c r="AJ933" s="61" t="str">
        <f t="shared" si="300"/>
        <v>7</v>
      </c>
      <c r="AK933" s="62" t="str">
        <f t="shared" si="301"/>
        <v/>
      </c>
      <c r="AL933" s="77">
        <f t="shared" si="302"/>
        <v>10.035594893976944</v>
      </c>
      <c r="AM933" s="78">
        <f t="shared" si="303"/>
        <v>12.611891395238937</v>
      </c>
      <c r="AN933" s="78">
        <f t="shared" si="304"/>
        <v>1.5978192745272286</v>
      </c>
      <c r="AO933" s="78">
        <f t="shared" si="305"/>
        <v>8.5562249642056507</v>
      </c>
      <c r="AP933" s="79" t="str">
        <f t="shared" si="306"/>
        <v/>
      </c>
      <c r="AQ933" s="1" t="str">
        <f t="shared" si="307"/>
        <v>Comahue7</v>
      </c>
      <c r="AR933" s="1" t="str">
        <f t="shared" si="308"/>
        <v>Río Negro7</v>
      </c>
      <c r="AS933" s="1" t="str">
        <f t="shared" si="309"/>
        <v>Pequeñas</v>
      </c>
      <c r="AT933" s="1" t="str">
        <f t="shared" si="310"/>
        <v>Comahue</v>
      </c>
      <c r="AU933" s="1" t="str">
        <f t="shared" si="311"/>
        <v>Pequeñas</v>
      </c>
    </row>
    <row r="934" spans="1:47" x14ac:dyDescent="0.25">
      <c r="A934" s="21" t="s">
        <v>393</v>
      </c>
      <c r="B934" s="43" t="s">
        <v>79</v>
      </c>
      <c r="C934" s="18" t="s">
        <v>276</v>
      </c>
      <c r="D934" s="3" t="str">
        <f>VLOOKUP(C934,Regiones!B$4:C$27,2)</f>
        <v>Centro</v>
      </c>
      <c r="E934" s="18"/>
      <c r="F934" s="19"/>
      <c r="G934" s="19" t="s">
        <v>20</v>
      </c>
      <c r="H934" s="19"/>
      <c r="I934" s="19" t="s">
        <v>190</v>
      </c>
      <c r="J934" s="19"/>
      <c r="K934" s="52"/>
      <c r="L934" s="54" t="s">
        <v>943</v>
      </c>
      <c r="M934" s="291" t="s">
        <v>1149</v>
      </c>
      <c r="N934" s="281" t="str">
        <f t="shared" si="292"/>
        <v>N4</v>
      </c>
      <c r="O934" s="282" t="str">
        <f>VLOOKUP(N934,'Adicional - Op 1'!$A$3:$B$79,2)</f>
        <v>E</v>
      </c>
      <c r="P934" s="293" t="str">
        <f t="shared" si="293"/>
        <v>E</v>
      </c>
      <c r="Q934" s="294" t="str">
        <f t="shared" si="294"/>
        <v>N4</v>
      </c>
      <c r="R934" s="282" t="str">
        <f>IF(OR(Q934='Adicional - Op 2'!$A$6,Q934='Adicional - Op 2'!$A$7, Q934='Adicional - Op 2'!$A$8,Q934='Adicional - Op 2'!$A$9,Q934='Adicional - Op 2'!$A$10,Q934='Adicional - Op 2'!$A$11,Q934='Adicional - Op 2'!$A$12,Q934='Adicional - Op 2'!$A$13,Q934='Adicional - Op 2'!$A$14), "A", "")</f>
        <v/>
      </c>
      <c r="S934" s="282" t="str">
        <f>IF(OR(Q934='Adicional - Op 2'!$A$15,Q934='Adicional - Op 2'!$A$16,Q934='Adicional - Op 2'!$A$17,Q934='Adicional - Op 2'!$A$18,Q934='Adicional - Op 2'!$A$19,Q934='Adicional - Op 2'!$A$20,Q934='Adicional - Op 2'!$A$21,Q934='Adicional - Op 2'!$A$22,Q934='Adicional - Op 2'!$A$23,Q934='Adicional - Op 2'!$A$24,Q934='Adicional - Op 2'!$A$25,Q934='Adicional - Op 2'!$A$26,Q934='Adicional - Op 2'!$A$27,Q934='Adicional - Op 2'!$A$28,Q934='Adicional - Op 2'!$A$29,Q934='Adicional - Op 2'!$A$30),"B","")</f>
        <v/>
      </c>
      <c r="T934" s="282" t="str">
        <f>IF(OR(Q934='Adicional - Op 2'!$A$31,Q934='Adicional - Op 2'!$A$32,Q934='Adicional - Op 2'!$A$33,Q934='Adicional - Op 2'!$A$34),"C","")</f>
        <v/>
      </c>
      <c r="U934" s="282" t="str">
        <f>IF(OR(Q934='Adicional - Op 2'!$A$35,Q934='Adicional - Op 2'!$A$36,Q934='Adicional - Op 2'!$A$37),"D","")</f>
        <v/>
      </c>
      <c r="V934" s="282" t="str">
        <f>IF(OR(Q934='Adicional - Op 2'!$A$38,Q934='Adicional - Op 2'!$A$39,Q934='Adicional - Op 2'!$A$40,Q934='Adicional - Op 2'!$A$41,Q934='Adicional - Op 2'!$A$42,Q934='Adicional - Op 2'!$A$43),"E","")</f>
        <v>E</v>
      </c>
      <c r="W934" s="282" t="str">
        <f>IF(OR(Q934='Adicional - Op 2'!$A$44,Q934='Adicional - Op 2'!$A$45),"F","")</f>
        <v/>
      </c>
      <c r="X934" s="295" t="str">
        <f t="shared" si="295"/>
        <v>E</v>
      </c>
      <c r="Y934" s="296" t="str">
        <f>IF(P934=X934, "OK", MAL)</f>
        <v>OK</v>
      </c>
      <c r="Z934" s="73">
        <v>2178</v>
      </c>
      <c r="AA934" s="17">
        <v>202</v>
      </c>
      <c r="AB934" s="17"/>
      <c r="AC934" s="17"/>
      <c r="AD934" s="17"/>
      <c r="AE934" s="20"/>
      <c r="AF934" s="70" t="str">
        <f t="shared" si="296"/>
        <v>7</v>
      </c>
      <c r="AG934" s="61" t="str">
        <f t="shared" si="297"/>
        <v>7</v>
      </c>
      <c r="AH934" s="61" t="str">
        <f t="shared" si="298"/>
        <v/>
      </c>
      <c r="AI934" s="61" t="str">
        <f t="shared" si="299"/>
        <v/>
      </c>
      <c r="AJ934" s="61" t="str">
        <f t="shared" si="300"/>
        <v/>
      </c>
      <c r="AK934" s="62" t="str">
        <f t="shared" si="301"/>
        <v/>
      </c>
      <c r="AL934" s="77">
        <f t="shared" si="302"/>
        <v>30.471383955732694</v>
      </c>
      <c r="AM934" s="78" t="str">
        <f t="shared" si="303"/>
        <v/>
      </c>
      <c r="AN934" s="78" t="str">
        <f t="shared" si="304"/>
        <v/>
      </c>
      <c r="AO934" s="78" t="str">
        <f t="shared" si="305"/>
        <v/>
      </c>
      <c r="AP934" s="79" t="str">
        <f t="shared" si="306"/>
        <v/>
      </c>
      <c r="AQ934" s="1" t="str">
        <f t="shared" si="307"/>
        <v>Centro7</v>
      </c>
      <c r="AR934" s="1" t="str">
        <f t="shared" si="308"/>
        <v>Córdoba7</v>
      </c>
      <c r="AS934" s="1" t="str">
        <f t="shared" si="309"/>
        <v>Pequeñas</v>
      </c>
      <c r="AT934" s="1" t="str">
        <f t="shared" si="310"/>
        <v>Resto Extra Pampeana</v>
      </c>
      <c r="AU934" s="1" t="str">
        <f t="shared" si="311"/>
        <v>Pequeñas</v>
      </c>
    </row>
    <row r="935" spans="1:47" x14ac:dyDescent="0.25">
      <c r="A935" s="5" t="s">
        <v>186</v>
      </c>
      <c r="B935" s="6" t="s">
        <v>61</v>
      </c>
      <c r="C935" s="6" t="s">
        <v>36</v>
      </c>
      <c r="D935" s="3" t="str">
        <f>VLOOKUP(C935,Regiones!B$4:C$27,2)</f>
        <v>Pampeana</v>
      </c>
      <c r="E935" s="16"/>
      <c r="F935" s="16"/>
      <c r="G935" s="16"/>
      <c r="H935" s="16"/>
      <c r="I935" s="16" t="s">
        <v>203</v>
      </c>
      <c r="J935" s="16" t="s">
        <v>6</v>
      </c>
      <c r="K935" s="4">
        <v>10</v>
      </c>
      <c r="L935" s="4" t="s">
        <v>6</v>
      </c>
      <c r="M935" s="289">
        <v>10</v>
      </c>
      <c r="N935" s="281" t="str">
        <f t="shared" si="292"/>
        <v>F10</v>
      </c>
      <c r="O935" s="282" t="str">
        <f>VLOOKUP(N935,'Adicional - Op 1'!$A$3:$B$79,2)</f>
        <v>F</v>
      </c>
      <c r="P935" s="293" t="str">
        <f t="shared" si="293"/>
        <v>F</v>
      </c>
      <c r="Q935" s="294" t="str">
        <f t="shared" si="294"/>
        <v>F10</v>
      </c>
      <c r="R935" s="282" t="str">
        <f>IF(OR(Q935='Adicional - Op 2'!$A$6,Q935='Adicional - Op 2'!$A$7, Q935='Adicional - Op 2'!$A$8,Q935='Adicional - Op 2'!$A$9,Q935='Adicional - Op 2'!$A$10,Q935='Adicional - Op 2'!$A$11,Q935='Adicional - Op 2'!$A$12,Q935='Adicional - Op 2'!$A$13,Q935='Adicional - Op 2'!$A$14), "A", "")</f>
        <v/>
      </c>
      <c r="S935" s="282" t="str">
        <f>IF(OR(Q935='Adicional - Op 2'!$A$15,Q935='Adicional - Op 2'!$A$16,Q935='Adicional - Op 2'!$A$17,Q935='Adicional - Op 2'!$A$18,Q935='Adicional - Op 2'!$A$19,Q935='Adicional - Op 2'!$A$20,Q935='Adicional - Op 2'!$A$21,Q935='Adicional - Op 2'!$A$22,Q935='Adicional - Op 2'!$A$23,Q935='Adicional - Op 2'!$A$24,Q935='Adicional - Op 2'!$A$25,Q935='Adicional - Op 2'!$A$26,Q935='Adicional - Op 2'!$A$27,Q935='Adicional - Op 2'!$A$28,Q935='Adicional - Op 2'!$A$29,Q935='Adicional - Op 2'!$A$30),"B","")</f>
        <v/>
      </c>
      <c r="T935" s="282" t="str">
        <f>IF(OR(Q935='Adicional - Op 2'!$A$31,Q935='Adicional - Op 2'!$A$32,Q935='Adicional - Op 2'!$A$33,Q935='Adicional - Op 2'!$A$34),"C","")</f>
        <v/>
      </c>
      <c r="U935" s="282" t="str">
        <f>IF(OR(Q935='Adicional - Op 2'!$A$35,Q935='Adicional - Op 2'!$A$36,Q935='Adicional - Op 2'!$A$37),"D","")</f>
        <v/>
      </c>
      <c r="V935" s="282" t="str">
        <f>IF(OR(Q935='Adicional - Op 2'!$A$38,Q935='Adicional - Op 2'!$A$39,Q935='Adicional - Op 2'!$A$40,Q935='Adicional - Op 2'!$A$41,Q935='Adicional - Op 2'!$A$42,Q935='Adicional - Op 2'!$A$43),"E","")</f>
        <v/>
      </c>
      <c r="W935" s="282" t="str">
        <f>IF(OR(Q935='Adicional - Op 2'!$A$44,Q935='Adicional - Op 2'!$A$45),"F","")</f>
        <v>F</v>
      </c>
      <c r="X935" s="295" t="str">
        <f t="shared" si="295"/>
        <v>F</v>
      </c>
      <c r="Y935" s="296" t="str">
        <f>IF(P935=X935, "OK", MAL)</f>
        <v>OK</v>
      </c>
      <c r="Z935" s="73">
        <v>2176</v>
      </c>
      <c r="AA935" s="17">
        <v>2296</v>
      </c>
      <c r="AB935" s="17">
        <v>2016</v>
      </c>
      <c r="AC935" s="17">
        <v>2397</v>
      </c>
      <c r="AD935" s="17">
        <v>1929</v>
      </c>
      <c r="AE935" s="20" t="s">
        <v>4</v>
      </c>
      <c r="AF935" s="70" t="str">
        <f t="shared" si="296"/>
        <v>7</v>
      </c>
      <c r="AG935" s="61" t="str">
        <f t="shared" si="297"/>
        <v>7</v>
      </c>
      <c r="AH935" s="61" t="str">
        <f t="shared" si="298"/>
        <v>7</v>
      </c>
      <c r="AI935" s="61" t="str">
        <f t="shared" si="299"/>
        <v>7</v>
      </c>
      <c r="AJ935" s="61" t="str">
        <f t="shared" si="300"/>
        <v>7</v>
      </c>
      <c r="AK935" s="62" t="str">
        <f t="shared" si="301"/>
        <v/>
      </c>
      <c r="AL935" s="77">
        <f t="shared" si="302"/>
        <v>-0.59865000622249975</v>
      </c>
      <c r="AM935" s="78">
        <f t="shared" si="303"/>
        <v>1.243919579794341</v>
      </c>
      <c r="AN935" s="78">
        <f t="shared" si="304"/>
        <v>-1.6258669664395067</v>
      </c>
      <c r="AO935" s="78">
        <f t="shared" si="305"/>
        <v>2.1959254053951915</v>
      </c>
      <c r="AP935" s="79" t="str">
        <f t="shared" si="306"/>
        <v/>
      </c>
      <c r="AQ935" s="1" t="str">
        <f t="shared" si="307"/>
        <v>Pampeana7</v>
      </c>
      <c r="AR935" s="1" t="str">
        <f t="shared" si="308"/>
        <v>Buenos Aires7</v>
      </c>
      <c r="AS935" s="1" t="str">
        <f t="shared" si="309"/>
        <v>Pequeñas</v>
      </c>
      <c r="AT935" s="1" t="str">
        <f t="shared" si="310"/>
        <v>Pampeana</v>
      </c>
      <c r="AU935" s="1" t="str">
        <f t="shared" si="311"/>
        <v>Pequeñas</v>
      </c>
    </row>
    <row r="936" spans="1:47" x14ac:dyDescent="0.25">
      <c r="A936" s="5" t="s">
        <v>601</v>
      </c>
      <c r="B936" s="6" t="s">
        <v>584</v>
      </c>
      <c r="C936" s="6" t="s">
        <v>582</v>
      </c>
      <c r="D936" s="3" t="str">
        <f>VLOOKUP(C936,Regiones!B$4:C$27,2)</f>
        <v>Cuyo</v>
      </c>
      <c r="E936" s="16"/>
      <c r="F936" s="16"/>
      <c r="G936" s="16" t="s">
        <v>20</v>
      </c>
      <c r="H936" s="16"/>
      <c r="I936" s="16"/>
      <c r="J936" s="16"/>
      <c r="K936" s="4"/>
      <c r="L936" s="54" t="s">
        <v>943</v>
      </c>
      <c r="M936" s="288">
        <v>4</v>
      </c>
      <c r="N936" s="281" t="str">
        <f t="shared" si="292"/>
        <v>N4</v>
      </c>
      <c r="O936" s="282" t="str">
        <f>VLOOKUP(N936,'Adicional - Op 1'!$A$3:$B$79,2)</f>
        <v>E</v>
      </c>
      <c r="P936" s="293" t="str">
        <f t="shared" si="293"/>
        <v>E</v>
      </c>
      <c r="Q936" s="294" t="str">
        <f t="shared" si="294"/>
        <v>N4</v>
      </c>
      <c r="R936" s="282" t="str">
        <f>IF(OR(Q936='Adicional - Op 2'!$A$6,Q936='Adicional - Op 2'!$A$7, Q936='Adicional - Op 2'!$A$8,Q936='Adicional - Op 2'!$A$9,Q936='Adicional - Op 2'!$A$10,Q936='Adicional - Op 2'!$A$11,Q936='Adicional - Op 2'!$A$12,Q936='Adicional - Op 2'!$A$13,Q936='Adicional - Op 2'!$A$14), "A", "")</f>
        <v/>
      </c>
      <c r="S936" s="282" t="str">
        <f>IF(OR(Q936='Adicional - Op 2'!$A$15,Q936='Adicional - Op 2'!$A$16,Q936='Adicional - Op 2'!$A$17,Q936='Adicional - Op 2'!$A$18,Q936='Adicional - Op 2'!$A$19,Q936='Adicional - Op 2'!$A$20,Q936='Adicional - Op 2'!$A$21,Q936='Adicional - Op 2'!$A$22,Q936='Adicional - Op 2'!$A$23,Q936='Adicional - Op 2'!$A$24,Q936='Adicional - Op 2'!$A$25,Q936='Adicional - Op 2'!$A$26,Q936='Adicional - Op 2'!$A$27,Q936='Adicional - Op 2'!$A$28,Q936='Adicional - Op 2'!$A$29,Q936='Adicional - Op 2'!$A$30),"B","")</f>
        <v/>
      </c>
      <c r="T936" s="282" t="str">
        <f>IF(OR(Q936='Adicional - Op 2'!$A$31,Q936='Adicional - Op 2'!$A$32,Q936='Adicional - Op 2'!$A$33,Q936='Adicional - Op 2'!$A$34),"C","")</f>
        <v/>
      </c>
      <c r="U936" s="282" t="str">
        <f>IF(OR(Q936='Adicional - Op 2'!$A$35,Q936='Adicional - Op 2'!$A$36,Q936='Adicional - Op 2'!$A$37),"D","")</f>
        <v/>
      </c>
      <c r="V936" s="282" t="str">
        <f>IF(OR(Q936='Adicional - Op 2'!$A$38,Q936='Adicional - Op 2'!$A$39,Q936='Adicional - Op 2'!$A$40,Q936='Adicional - Op 2'!$A$41,Q936='Adicional - Op 2'!$A$42,Q936='Adicional - Op 2'!$A$43),"E","")</f>
        <v>E</v>
      </c>
      <c r="W936" s="282" t="str">
        <f>IF(OR(Q936='Adicional - Op 2'!$A$44,Q936='Adicional - Op 2'!$A$45),"F","")</f>
        <v/>
      </c>
      <c r="X936" s="295" t="str">
        <f t="shared" si="295"/>
        <v>E</v>
      </c>
      <c r="Y936" s="296" t="str">
        <f>IF(P936=X936, "OK", MAL)</f>
        <v>OK</v>
      </c>
      <c r="Z936" s="73">
        <v>2169</v>
      </c>
      <c r="AA936" s="17">
        <v>945</v>
      </c>
      <c r="AB936" s="17">
        <v>760</v>
      </c>
      <c r="AC936" s="17">
        <v>658</v>
      </c>
      <c r="AD936" s="17"/>
      <c r="AE936" s="20"/>
      <c r="AF936" s="70" t="str">
        <f t="shared" si="296"/>
        <v>7</v>
      </c>
      <c r="AG936" s="61" t="str">
        <f t="shared" si="297"/>
        <v>7</v>
      </c>
      <c r="AH936" s="61" t="str">
        <f t="shared" si="298"/>
        <v>7</v>
      </c>
      <c r="AI936" s="61" t="str">
        <f t="shared" si="299"/>
        <v>7</v>
      </c>
      <c r="AJ936" s="61" t="str">
        <f t="shared" si="300"/>
        <v/>
      </c>
      <c r="AK936" s="62" t="str">
        <f t="shared" si="301"/>
        <v/>
      </c>
      <c r="AL936" s="77">
        <f t="shared" si="302"/>
        <v>9.7390118201406217</v>
      </c>
      <c r="AM936" s="78">
        <f t="shared" si="303"/>
        <v>2.0925677601792132</v>
      </c>
      <c r="AN936" s="78">
        <f t="shared" si="304"/>
        <v>1.3740658823465159</v>
      </c>
      <c r="AO936" s="78" t="str">
        <f t="shared" si="305"/>
        <v/>
      </c>
      <c r="AP936" s="79" t="str">
        <f t="shared" si="306"/>
        <v/>
      </c>
      <c r="AQ936" s="1" t="str">
        <f t="shared" si="307"/>
        <v>Cuyo7</v>
      </c>
      <c r="AR936" s="1" t="str">
        <f t="shared" si="308"/>
        <v>Mendoza7</v>
      </c>
      <c r="AS936" s="1" t="str">
        <f t="shared" si="309"/>
        <v>Pequeñas</v>
      </c>
      <c r="AT936" s="1" t="str">
        <f t="shared" si="310"/>
        <v>Resto Extra Pampeana</v>
      </c>
      <c r="AU936" s="1" t="str">
        <f t="shared" si="311"/>
        <v>Pequeñas</v>
      </c>
    </row>
    <row r="937" spans="1:47" x14ac:dyDescent="0.25">
      <c r="A937" s="60" t="s">
        <v>1385</v>
      </c>
      <c r="B937" s="9" t="s">
        <v>525</v>
      </c>
      <c r="C937" s="9" t="s">
        <v>506</v>
      </c>
      <c r="D937" s="3" t="str">
        <f>VLOOKUP(C937,Regiones!B$4:C$27,2)</f>
        <v>Noroeste</v>
      </c>
      <c r="E937" s="10"/>
      <c r="F937" s="10"/>
      <c r="G937" s="10" t="s">
        <v>20</v>
      </c>
      <c r="H937" s="10"/>
      <c r="I937" s="10"/>
      <c r="J937" s="10"/>
      <c r="K937" s="11"/>
      <c r="L937" s="54" t="s">
        <v>943</v>
      </c>
      <c r="M937" s="289">
        <v>1</v>
      </c>
      <c r="N937" s="281" t="str">
        <f t="shared" si="292"/>
        <v>N1</v>
      </c>
      <c r="O937" s="282" t="str">
        <f>VLOOKUP(N937,'Adicional - Op 1'!$A$3:$B$79,2)</f>
        <v>C</v>
      </c>
      <c r="P937" s="293" t="str">
        <f t="shared" si="293"/>
        <v>C</v>
      </c>
      <c r="Q937" s="294" t="str">
        <f t="shared" si="294"/>
        <v>N1</v>
      </c>
      <c r="R937" s="282" t="str">
        <f>IF(OR(Q937='Adicional - Op 2'!$A$6,Q937='Adicional - Op 2'!$A$7, Q937='Adicional - Op 2'!$A$8,Q937='Adicional - Op 2'!$A$9,Q937='Adicional - Op 2'!$A$10,Q937='Adicional - Op 2'!$A$11,Q937='Adicional - Op 2'!$A$12,Q937='Adicional - Op 2'!$A$13,Q937='Adicional - Op 2'!$A$14), "A", "")</f>
        <v/>
      </c>
      <c r="S937" s="282" t="str">
        <f>IF(OR(Q937='Adicional - Op 2'!$A$15,Q937='Adicional - Op 2'!$A$16,Q937='Adicional - Op 2'!$A$17,Q937='Adicional - Op 2'!$A$18,Q937='Adicional - Op 2'!$A$19,Q937='Adicional - Op 2'!$A$20,Q937='Adicional - Op 2'!$A$21,Q937='Adicional - Op 2'!$A$22,Q937='Adicional - Op 2'!$A$23,Q937='Adicional - Op 2'!$A$24,Q937='Adicional - Op 2'!$A$25,Q937='Adicional - Op 2'!$A$26,Q937='Adicional - Op 2'!$A$27,Q937='Adicional - Op 2'!$A$28,Q937='Adicional - Op 2'!$A$29,Q937='Adicional - Op 2'!$A$30),"B","")</f>
        <v/>
      </c>
      <c r="T937" s="282" t="str">
        <f>IF(OR(Q937='Adicional - Op 2'!$A$31,Q937='Adicional - Op 2'!$A$32,Q937='Adicional - Op 2'!$A$33,Q937='Adicional - Op 2'!$A$34),"C","")</f>
        <v>C</v>
      </c>
      <c r="U937" s="282" t="str">
        <f>IF(OR(Q937='Adicional - Op 2'!$A$35,Q937='Adicional - Op 2'!$A$36,Q937='Adicional - Op 2'!$A$37),"D","")</f>
        <v/>
      </c>
      <c r="V937" s="282" t="str">
        <f>IF(OR(Q937='Adicional - Op 2'!$A$38,Q937='Adicional - Op 2'!$A$39,Q937='Adicional - Op 2'!$A$40,Q937='Adicional - Op 2'!$A$41,Q937='Adicional - Op 2'!$A$42,Q937='Adicional - Op 2'!$A$43),"E","")</f>
        <v/>
      </c>
      <c r="W937" s="282" t="str">
        <f>IF(OR(Q937='Adicional - Op 2'!$A$44,Q937='Adicional - Op 2'!$A$45),"F","")</f>
        <v/>
      </c>
      <c r="X937" s="295" t="str">
        <f t="shared" si="295"/>
        <v>C</v>
      </c>
      <c r="Y937" s="296" t="str">
        <f>IF(P937=X937, "OK", MAL)</f>
        <v>OK</v>
      </c>
      <c r="Z937" s="76">
        <v>2168</v>
      </c>
      <c r="AA937" s="56">
        <v>1770</v>
      </c>
      <c r="AB937" s="56">
        <v>966</v>
      </c>
      <c r="AC937" s="12">
        <v>510</v>
      </c>
      <c r="AD937" s="12">
        <v>672</v>
      </c>
      <c r="AE937" s="13">
        <v>524</v>
      </c>
      <c r="AF937" s="70" t="str">
        <f t="shared" si="296"/>
        <v>7</v>
      </c>
      <c r="AG937" s="61" t="str">
        <f t="shared" si="297"/>
        <v>7</v>
      </c>
      <c r="AH937" s="61" t="str">
        <f t="shared" si="298"/>
        <v>7</v>
      </c>
      <c r="AI937" s="61" t="str">
        <f t="shared" si="299"/>
        <v>7</v>
      </c>
      <c r="AJ937" s="61" t="str">
        <f t="shared" si="300"/>
        <v>7</v>
      </c>
      <c r="AK937" s="62" t="str">
        <f t="shared" si="301"/>
        <v>7</v>
      </c>
      <c r="AL937" s="77">
        <f t="shared" si="302"/>
        <v>2.2946737127816839</v>
      </c>
      <c r="AM937" s="78">
        <f t="shared" si="303"/>
        <v>5.925283023895636</v>
      </c>
      <c r="AN937" s="78">
        <f t="shared" si="304"/>
        <v>6.2354831992068709</v>
      </c>
      <c r="AO937" s="78">
        <f t="shared" si="305"/>
        <v>-2.7207776249637861</v>
      </c>
      <c r="AP937" s="79">
        <f t="shared" si="306"/>
        <v>2.5188671718822149</v>
      </c>
      <c r="AQ937" s="1" t="str">
        <f t="shared" si="307"/>
        <v>Noroeste7</v>
      </c>
      <c r="AR937" s="1" t="str">
        <f t="shared" si="308"/>
        <v>Tucumán7</v>
      </c>
      <c r="AS937" s="1" t="str">
        <f t="shared" si="309"/>
        <v>Pequeñas</v>
      </c>
      <c r="AT937" s="1" t="str">
        <f t="shared" si="310"/>
        <v>Resto Extra Pampeana</v>
      </c>
      <c r="AU937" s="1" t="str">
        <f t="shared" si="311"/>
        <v>Pequeñas</v>
      </c>
    </row>
    <row r="938" spans="1:47" x14ac:dyDescent="0.25">
      <c r="A938" s="5" t="s">
        <v>1303</v>
      </c>
      <c r="B938" s="6" t="s">
        <v>53</v>
      </c>
      <c r="C938" s="6" t="s">
        <v>486</v>
      </c>
      <c r="D938" s="3" t="str">
        <f>VLOOKUP(C938,Regiones!B$4:C$27,2)</f>
        <v>Noroeste</v>
      </c>
      <c r="E938" s="16"/>
      <c r="F938" s="16"/>
      <c r="G938" s="16"/>
      <c r="H938" s="16" t="s">
        <v>4</v>
      </c>
      <c r="I938" s="16" t="s">
        <v>203</v>
      </c>
      <c r="J938" s="16" t="s">
        <v>21</v>
      </c>
      <c r="K938" s="4"/>
      <c r="L938" s="4" t="s">
        <v>21</v>
      </c>
      <c r="M938" s="289">
        <v>10</v>
      </c>
      <c r="N938" s="281" t="str">
        <f t="shared" si="292"/>
        <v>C10</v>
      </c>
      <c r="O938" s="282" t="str">
        <f>VLOOKUP(N938,'Adicional - Op 1'!$A$3:$B$79,2)</f>
        <v>C</v>
      </c>
      <c r="P938" s="293" t="str">
        <f t="shared" si="293"/>
        <v>C</v>
      </c>
      <c r="Q938" s="294" t="str">
        <f t="shared" si="294"/>
        <v>C10</v>
      </c>
      <c r="R938" s="282" t="str">
        <f>IF(OR(Q938='Adicional - Op 2'!$A$6,Q938='Adicional - Op 2'!$A$7, Q938='Adicional - Op 2'!$A$8,Q938='Adicional - Op 2'!$A$9,Q938='Adicional - Op 2'!$A$10,Q938='Adicional - Op 2'!$A$11,Q938='Adicional - Op 2'!$A$12,Q938='Adicional - Op 2'!$A$13,Q938='Adicional - Op 2'!$A$14), "A", "")</f>
        <v/>
      </c>
      <c r="S938" s="282" t="str">
        <f>IF(OR(Q938='Adicional - Op 2'!$A$15,Q938='Adicional - Op 2'!$A$16,Q938='Adicional - Op 2'!$A$17,Q938='Adicional - Op 2'!$A$18,Q938='Adicional - Op 2'!$A$19,Q938='Adicional - Op 2'!$A$20,Q938='Adicional - Op 2'!$A$21,Q938='Adicional - Op 2'!$A$22,Q938='Adicional - Op 2'!$A$23,Q938='Adicional - Op 2'!$A$24,Q938='Adicional - Op 2'!$A$25,Q938='Adicional - Op 2'!$A$26,Q938='Adicional - Op 2'!$A$27,Q938='Adicional - Op 2'!$A$28,Q938='Adicional - Op 2'!$A$29,Q938='Adicional - Op 2'!$A$30),"B","")</f>
        <v/>
      </c>
      <c r="T938" s="282" t="str">
        <f>IF(OR(Q938='Adicional - Op 2'!$A$31,Q938='Adicional - Op 2'!$A$32,Q938='Adicional - Op 2'!$A$33,Q938='Adicional - Op 2'!$A$34),"C","")</f>
        <v>C</v>
      </c>
      <c r="U938" s="282" t="str">
        <f>IF(OR(Q938='Adicional - Op 2'!$A$35,Q938='Adicional - Op 2'!$A$36,Q938='Adicional - Op 2'!$A$37),"D","")</f>
        <v/>
      </c>
      <c r="V938" s="282" t="str">
        <f>IF(OR(Q938='Adicional - Op 2'!$A$38,Q938='Adicional - Op 2'!$A$39,Q938='Adicional - Op 2'!$A$40,Q938='Adicional - Op 2'!$A$41,Q938='Adicional - Op 2'!$A$42,Q938='Adicional - Op 2'!$A$43),"E","")</f>
        <v/>
      </c>
      <c r="W938" s="282" t="str">
        <f>IF(OR(Q938='Adicional - Op 2'!$A$44,Q938='Adicional - Op 2'!$A$45),"F","")</f>
        <v/>
      </c>
      <c r="X938" s="295" t="str">
        <f t="shared" si="295"/>
        <v>C</v>
      </c>
      <c r="Y938" s="296" t="str">
        <f>IF(P938=X938, "OK", MAL)</f>
        <v>OK</v>
      </c>
      <c r="Z938" s="73">
        <v>2164</v>
      </c>
      <c r="AA938" s="17">
        <v>2669</v>
      </c>
      <c r="AB938" s="17">
        <v>2586</v>
      </c>
      <c r="AC938" s="17">
        <v>3105</v>
      </c>
      <c r="AD938" s="17">
        <v>3194</v>
      </c>
      <c r="AE938" s="20">
        <v>5076</v>
      </c>
      <c r="AF938" s="70" t="str">
        <f t="shared" si="296"/>
        <v>7</v>
      </c>
      <c r="AG938" s="61" t="str">
        <f t="shared" si="297"/>
        <v>7</v>
      </c>
      <c r="AH938" s="61" t="str">
        <f t="shared" si="298"/>
        <v>7</v>
      </c>
      <c r="AI938" s="61" t="str">
        <f t="shared" si="299"/>
        <v>7</v>
      </c>
      <c r="AJ938" s="61" t="str">
        <f t="shared" si="300"/>
        <v>7</v>
      </c>
      <c r="AK938" s="62" t="str">
        <f t="shared" si="301"/>
        <v>6</v>
      </c>
      <c r="AL938" s="77">
        <f t="shared" si="302"/>
        <v>-2.3188385968899241</v>
      </c>
      <c r="AM938" s="78">
        <f t="shared" si="303"/>
        <v>0.30075163886260975</v>
      </c>
      <c r="AN938" s="78">
        <f t="shared" si="304"/>
        <v>-1.7171079029167671</v>
      </c>
      <c r="AO938" s="78">
        <f t="shared" si="305"/>
        <v>-0.28220439672458203</v>
      </c>
      <c r="AP938" s="79">
        <f t="shared" si="306"/>
        <v>-4.526832828338847</v>
      </c>
      <c r="AQ938" s="1" t="str">
        <f t="shared" si="307"/>
        <v>Noroeste7</v>
      </c>
      <c r="AR938" s="1" t="str">
        <f t="shared" si="308"/>
        <v>Jujuy7</v>
      </c>
      <c r="AS938" s="1" t="str">
        <f t="shared" si="309"/>
        <v>Pequeñas</v>
      </c>
      <c r="AT938" s="1" t="str">
        <f t="shared" si="310"/>
        <v>Resto Extra Pampeana</v>
      </c>
      <c r="AU938" s="1" t="str">
        <f t="shared" si="311"/>
        <v>Pequeñas</v>
      </c>
    </row>
    <row r="939" spans="1:47" x14ac:dyDescent="0.25">
      <c r="A939" s="5" t="s">
        <v>187</v>
      </c>
      <c r="B939" s="6" t="s">
        <v>89</v>
      </c>
      <c r="C939" s="6" t="s">
        <v>36</v>
      </c>
      <c r="D939" s="3" t="str">
        <f>VLOOKUP(C939,Regiones!B$4:C$27,2)</f>
        <v>Pampeana</v>
      </c>
      <c r="E939" s="16"/>
      <c r="F939" s="16"/>
      <c r="G939" s="16" t="s">
        <v>20</v>
      </c>
      <c r="H939" s="16"/>
      <c r="I939" s="16"/>
      <c r="J939" s="16"/>
      <c r="K939" s="4"/>
      <c r="L939" s="54" t="s">
        <v>943</v>
      </c>
      <c r="M939" s="288">
        <v>2</v>
      </c>
      <c r="N939" s="281" t="str">
        <f t="shared" si="292"/>
        <v>N2</v>
      </c>
      <c r="O939" s="282" t="str">
        <f>VLOOKUP(N939,'Adicional - Op 1'!$A$3:$B$79,2)</f>
        <v>F</v>
      </c>
      <c r="P939" s="293" t="str">
        <f t="shared" si="293"/>
        <v>F</v>
      </c>
      <c r="Q939" s="294" t="str">
        <f t="shared" si="294"/>
        <v>N2</v>
      </c>
      <c r="R939" s="282" t="str">
        <f>IF(OR(Q939='Adicional - Op 2'!$A$6,Q939='Adicional - Op 2'!$A$7, Q939='Adicional - Op 2'!$A$8,Q939='Adicional - Op 2'!$A$9,Q939='Adicional - Op 2'!$A$10,Q939='Adicional - Op 2'!$A$11,Q939='Adicional - Op 2'!$A$12,Q939='Adicional - Op 2'!$A$13,Q939='Adicional - Op 2'!$A$14), "A", "")</f>
        <v/>
      </c>
      <c r="S939" s="282" t="str">
        <f>IF(OR(Q939='Adicional - Op 2'!$A$15,Q939='Adicional - Op 2'!$A$16,Q939='Adicional - Op 2'!$A$17,Q939='Adicional - Op 2'!$A$18,Q939='Adicional - Op 2'!$A$19,Q939='Adicional - Op 2'!$A$20,Q939='Adicional - Op 2'!$A$21,Q939='Adicional - Op 2'!$A$22,Q939='Adicional - Op 2'!$A$23,Q939='Adicional - Op 2'!$A$24,Q939='Adicional - Op 2'!$A$25,Q939='Adicional - Op 2'!$A$26,Q939='Adicional - Op 2'!$A$27,Q939='Adicional - Op 2'!$A$28,Q939='Adicional - Op 2'!$A$29,Q939='Adicional - Op 2'!$A$30),"B","")</f>
        <v/>
      </c>
      <c r="T939" s="282" t="str">
        <f>IF(OR(Q939='Adicional - Op 2'!$A$31,Q939='Adicional - Op 2'!$A$32,Q939='Adicional - Op 2'!$A$33,Q939='Adicional - Op 2'!$A$34),"C","")</f>
        <v/>
      </c>
      <c r="U939" s="282" t="str">
        <f>IF(OR(Q939='Adicional - Op 2'!$A$35,Q939='Adicional - Op 2'!$A$36,Q939='Adicional - Op 2'!$A$37),"D","")</f>
        <v/>
      </c>
      <c r="V939" s="282" t="str">
        <f>IF(OR(Q939='Adicional - Op 2'!$A$38,Q939='Adicional - Op 2'!$A$39,Q939='Adicional - Op 2'!$A$40,Q939='Adicional - Op 2'!$A$41,Q939='Adicional - Op 2'!$A$42,Q939='Adicional - Op 2'!$A$43),"E","")</f>
        <v/>
      </c>
      <c r="W939" s="282" t="str">
        <f>IF(OR(Q939='Adicional - Op 2'!$A$44,Q939='Adicional - Op 2'!$A$45),"F","")</f>
        <v>F</v>
      </c>
      <c r="X939" s="295" t="str">
        <f t="shared" si="295"/>
        <v>F</v>
      </c>
      <c r="Y939" s="296" t="str">
        <f>IF(P939=X939, "OK", MAL)</f>
        <v>OK</v>
      </c>
      <c r="Z939" s="73">
        <v>2160</v>
      </c>
      <c r="AA939" s="17">
        <v>1822</v>
      </c>
      <c r="AB939" s="17">
        <v>1407</v>
      </c>
      <c r="AC939" s="17">
        <v>1210</v>
      </c>
      <c r="AD939" s="17">
        <v>879</v>
      </c>
      <c r="AE939" s="20">
        <v>973</v>
      </c>
      <c r="AF939" s="70" t="str">
        <f t="shared" si="296"/>
        <v>7</v>
      </c>
      <c r="AG939" s="61" t="str">
        <f t="shared" si="297"/>
        <v>7</v>
      </c>
      <c r="AH939" s="61" t="str">
        <f t="shared" si="298"/>
        <v>7</v>
      </c>
      <c r="AI939" s="61" t="str">
        <f t="shared" si="299"/>
        <v>7</v>
      </c>
      <c r="AJ939" s="61" t="str">
        <f t="shared" si="300"/>
        <v>7</v>
      </c>
      <c r="AK939" s="62" t="str">
        <f t="shared" si="301"/>
        <v>7</v>
      </c>
      <c r="AL939" s="77">
        <f t="shared" si="302"/>
        <v>1.9217380209039288</v>
      </c>
      <c r="AM939" s="78">
        <f t="shared" si="303"/>
        <v>2.4874195429225292</v>
      </c>
      <c r="AN939" s="78">
        <f t="shared" si="304"/>
        <v>1.4386540161988961</v>
      </c>
      <c r="AO939" s="78">
        <f t="shared" si="305"/>
        <v>3.2475249452024006</v>
      </c>
      <c r="AP939" s="79">
        <f t="shared" si="306"/>
        <v>-1.0108480826691837</v>
      </c>
      <c r="AQ939" s="1" t="str">
        <f t="shared" si="307"/>
        <v>Pampeana7</v>
      </c>
      <c r="AR939" s="1" t="str">
        <f t="shared" si="308"/>
        <v>Buenos Aires7</v>
      </c>
      <c r="AS939" s="1" t="str">
        <f t="shared" si="309"/>
        <v>Pequeñas</v>
      </c>
      <c r="AT939" s="1" t="str">
        <f t="shared" si="310"/>
        <v>Pampeana</v>
      </c>
      <c r="AU939" s="1" t="str">
        <f t="shared" si="311"/>
        <v>Pequeñas</v>
      </c>
    </row>
    <row r="940" spans="1:47" x14ac:dyDescent="0.25">
      <c r="A940" s="5" t="s">
        <v>108</v>
      </c>
      <c r="B940" s="6" t="s">
        <v>108</v>
      </c>
      <c r="C940" s="6" t="s">
        <v>687</v>
      </c>
      <c r="D940" s="3" t="str">
        <f>VLOOKUP(C940,Regiones!B$4:C$27,2)</f>
        <v>Noroeste</v>
      </c>
      <c r="E940" s="16"/>
      <c r="F940" s="16"/>
      <c r="G940" s="16" t="s">
        <v>20</v>
      </c>
      <c r="H940" s="16"/>
      <c r="I940" s="16"/>
      <c r="J940" s="16"/>
      <c r="K940" s="4"/>
      <c r="L940" s="54" t="s">
        <v>943</v>
      </c>
      <c r="M940" s="288">
        <v>4</v>
      </c>
      <c r="N940" s="281" t="str">
        <f t="shared" si="292"/>
        <v>N4</v>
      </c>
      <c r="O940" s="282" t="str">
        <f>VLOOKUP(N940,'Adicional - Op 1'!$A$3:$B$79,2)</f>
        <v>E</v>
      </c>
      <c r="P940" s="293" t="str">
        <f t="shared" si="293"/>
        <v>E</v>
      </c>
      <c r="Q940" s="294" t="str">
        <f t="shared" si="294"/>
        <v>N4</v>
      </c>
      <c r="R940" s="282" t="str">
        <f>IF(OR(Q940='Adicional - Op 2'!$A$6,Q940='Adicional - Op 2'!$A$7, Q940='Adicional - Op 2'!$A$8,Q940='Adicional - Op 2'!$A$9,Q940='Adicional - Op 2'!$A$10,Q940='Adicional - Op 2'!$A$11,Q940='Adicional - Op 2'!$A$12,Q940='Adicional - Op 2'!$A$13,Q940='Adicional - Op 2'!$A$14), "A", "")</f>
        <v/>
      </c>
      <c r="S940" s="282" t="str">
        <f>IF(OR(Q940='Adicional - Op 2'!$A$15,Q940='Adicional - Op 2'!$A$16,Q940='Adicional - Op 2'!$A$17,Q940='Adicional - Op 2'!$A$18,Q940='Adicional - Op 2'!$A$19,Q940='Adicional - Op 2'!$A$20,Q940='Adicional - Op 2'!$A$21,Q940='Adicional - Op 2'!$A$22,Q940='Adicional - Op 2'!$A$23,Q940='Adicional - Op 2'!$A$24,Q940='Adicional - Op 2'!$A$25,Q940='Adicional - Op 2'!$A$26,Q940='Adicional - Op 2'!$A$27,Q940='Adicional - Op 2'!$A$28,Q940='Adicional - Op 2'!$A$29,Q940='Adicional - Op 2'!$A$30),"B","")</f>
        <v/>
      </c>
      <c r="T940" s="282" t="str">
        <f>IF(OR(Q940='Adicional - Op 2'!$A$31,Q940='Adicional - Op 2'!$A$32,Q940='Adicional - Op 2'!$A$33,Q940='Adicional - Op 2'!$A$34),"C","")</f>
        <v/>
      </c>
      <c r="U940" s="282" t="str">
        <f>IF(OR(Q940='Adicional - Op 2'!$A$35,Q940='Adicional - Op 2'!$A$36,Q940='Adicional - Op 2'!$A$37),"D","")</f>
        <v/>
      </c>
      <c r="V940" s="282" t="str">
        <f>IF(OR(Q940='Adicional - Op 2'!$A$38,Q940='Adicional - Op 2'!$A$39,Q940='Adicional - Op 2'!$A$40,Q940='Adicional - Op 2'!$A$41,Q940='Adicional - Op 2'!$A$42,Q940='Adicional - Op 2'!$A$43),"E","")</f>
        <v>E</v>
      </c>
      <c r="W940" s="282" t="str">
        <f>IF(OR(Q940='Adicional - Op 2'!$A$44,Q940='Adicional - Op 2'!$A$45),"F","")</f>
        <v/>
      </c>
      <c r="X940" s="295" t="str">
        <f t="shared" si="295"/>
        <v>E</v>
      </c>
      <c r="Y940" s="296" t="str">
        <f>IF(P940=X940, "OK", MAL)</f>
        <v>OK</v>
      </c>
      <c r="Z940" s="74">
        <v>2155</v>
      </c>
      <c r="AA940" s="17">
        <v>1608</v>
      </c>
      <c r="AB940" s="12">
        <v>953</v>
      </c>
      <c r="AC940" s="12">
        <v>483</v>
      </c>
      <c r="AD940" s="12"/>
      <c r="AE940" s="13">
        <v>215</v>
      </c>
      <c r="AF940" s="70" t="str">
        <f t="shared" si="296"/>
        <v>7</v>
      </c>
      <c r="AG940" s="61" t="str">
        <f t="shared" si="297"/>
        <v>7</v>
      </c>
      <c r="AH940" s="61" t="str">
        <f t="shared" si="298"/>
        <v>7</v>
      </c>
      <c r="AI940" s="61" t="str">
        <f t="shared" si="299"/>
        <v>7</v>
      </c>
      <c r="AJ940" s="61" t="str">
        <f t="shared" si="300"/>
        <v/>
      </c>
      <c r="AK940" s="62" t="str">
        <f t="shared" si="301"/>
        <v>7</v>
      </c>
      <c r="AL940" s="77">
        <f t="shared" si="302"/>
        <v>3.3293865927508381</v>
      </c>
      <c r="AM940" s="78">
        <f t="shared" si="303"/>
        <v>5.098448880820623</v>
      </c>
      <c r="AN940" s="78">
        <f t="shared" si="304"/>
        <v>6.6471883121513251</v>
      </c>
      <c r="AO940" s="78" t="str">
        <f t="shared" si="305"/>
        <v/>
      </c>
      <c r="AP940" s="79" t="str">
        <f t="shared" si="306"/>
        <v/>
      </c>
      <c r="AQ940" s="1" t="str">
        <f t="shared" si="307"/>
        <v>Noroeste7</v>
      </c>
      <c r="AR940" s="1" t="str">
        <f t="shared" si="308"/>
        <v>Salta7</v>
      </c>
      <c r="AS940" s="1" t="str">
        <f t="shared" si="309"/>
        <v>Pequeñas</v>
      </c>
      <c r="AT940" s="1" t="str">
        <f t="shared" si="310"/>
        <v>Resto Extra Pampeana</v>
      </c>
      <c r="AU940" s="1" t="str">
        <f t="shared" si="311"/>
        <v>Pequeñas</v>
      </c>
    </row>
    <row r="941" spans="1:47" x14ac:dyDescent="0.25">
      <c r="A941" s="5" t="s">
        <v>1386</v>
      </c>
      <c r="B941" s="6" t="s">
        <v>440</v>
      </c>
      <c r="C941" s="6" t="s">
        <v>429</v>
      </c>
      <c r="D941" s="3" t="str">
        <f>VLOOKUP(C941,Regiones!B$4:C$27,2)</f>
        <v>Pampeana</v>
      </c>
      <c r="E941" s="16"/>
      <c r="F941" s="16"/>
      <c r="G941" s="16" t="s">
        <v>20</v>
      </c>
      <c r="H941" s="16"/>
      <c r="I941" s="16"/>
      <c r="J941" s="16"/>
      <c r="K941" s="4"/>
      <c r="L941" s="54" t="s">
        <v>943</v>
      </c>
      <c r="M941" s="288">
        <v>1</v>
      </c>
      <c r="N941" s="281" t="str">
        <f t="shared" si="292"/>
        <v>N1</v>
      </c>
      <c r="O941" s="282" t="str">
        <f>VLOOKUP(N941,'Adicional - Op 1'!$A$3:$B$79,2)</f>
        <v>C</v>
      </c>
      <c r="P941" s="293" t="str">
        <f t="shared" si="293"/>
        <v>C</v>
      </c>
      <c r="Q941" s="294" t="str">
        <f t="shared" si="294"/>
        <v>N1</v>
      </c>
      <c r="R941" s="282" t="str">
        <f>IF(OR(Q941='Adicional - Op 2'!$A$6,Q941='Adicional - Op 2'!$A$7, Q941='Adicional - Op 2'!$A$8,Q941='Adicional - Op 2'!$A$9,Q941='Adicional - Op 2'!$A$10,Q941='Adicional - Op 2'!$A$11,Q941='Adicional - Op 2'!$A$12,Q941='Adicional - Op 2'!$A$13,Q941='Adicional - Op 2'!$A$14), "A", "")</f>
        <v/>
      </c>
      <c r="S941" s="282" t="str">
        <f>IF(OR(Q941='Adicional - Op 2'!$A$15,Q941='Adicional - Op 2'!$A$16,Q941='Adicional - Op 2'!$A$17,Q941='Adicional - Op 2'!$A$18,Q941='Adicional - Op 2'!$A$19,Q941='Adicional - Op 2'!$A$20,Q941='Adicional - Op 2'!$A$21,Q941='Adicional - Op 2'!$A$22,Q941='Adicional - Op 2'!$A$23,Q941='Adicional - Op 2'!$A$24,Q941='Adicional - Op 2'!$A$25,Q941='Adicional - Op 2'!$A$26,Q941='Adicional - Op 2'!$A$27,Q941='Adicional - Op 2'!$A$28,Q941='Adicional - Op 2'!$A$29,Q941='Adicional - Op 2'!$A$30),"B","")</f>
        <v/>
      </c>
      <c r="T941" s="282" t="str">
        <f>IF(OR(Q941='Adicional - Op 2'!$A$31,Q941='Adicional - Op 2'!$A$32,Q941='Adicional - Op 2'!$A$33,Q941='Adicional - Op 2'!$A$34),"C","")</f>
        <v>C</v>
      </c>
      <c r="U941" s="282" t="str">
        <f>IF(OR(Q941='Adicional - Op 2'!$A$35,Q941='Adicional - Op 2'!$A$36,Q941='Adicional - Op 2'!$A$37),"D","")</f>
        <v/>
      </c>
      <c r="V941" s="282" t="str">
        <f>IF(OR(Q941='Adicional - Op 2'!$A$38,Q941='Adicional - Op 2'!$A$39,Q941='Adicional - Op 2'!$A$40,Q941='Adicional - Op 2'!$A$41,Q941='Adicional - Op 2'!$A$42,Q941='Adicional - Op 2'!$A$43),"E","")</f>
        <v/>
      </c>
      <c r="W941" s="282" t="str">
        <f>IF(OR(Q941='Adicional - Op 2'!$A$44,Q941='Adicional - Op 2'!$A$45),"F","")</f>
        <v/>
      </c>
      <c r="X941" s="295" t="str">
        <f t="shared" si="295"/>
        <v>C</v>
      </c>
      <c r="Y941" s="296" t="str">
        <f>IF(P941=X941, "OK", MAL)</f>
        <v>OK</v>
      </c>
      <c r="Z941" s="73">
        <v>2149</v>
      </c>
      <c r="AA941" s="17">
        <v>1627</v>
      </c>
      <c r="AB941" s="17">
        <v>1119</v>
      </c>
      <c r="AC941" s="17">
        <v>991</v>
      </c>
      <c r="AD941" s="9">
        <v>863</v>
      </c>
      <c r="AE941" s="20">
        <v>690</v>
      </c>
      <c r="AF941" s="70" t="str">
        <f t="shared" si="296"/>
        <v>7</v>
      </c>
      <c r="AG941" s="61" t="str">
        <f t="shared" si="297"/>
        <v>7</v>
      </c>
      <c r="AH941" s="61" t="str">
        <f t="shared" si="298"/>
        <v>7</v>
      </c>
      <c r="AI941" s="61" t="str">
        <f t="shared" si="299"/>
        <v>7</v>
      </c>
      <c r="AJ941" s="61" t="str">
        <f t="shared" si="300"/>
        <v>7</v>
      </c>
      <c r="AK941" s="62" t="str">
        <f t="shared" si="301"/>
        <v>7</v>
      </c>
      <c r="AL941" s="77">
        <f t="shared" si="302"/>
        <v>3.161528878296719</v>
      </c>
      <c r="AM941" s="78">
        <f t="shared" si="303"/>
        <v>3.6220621148161674</v>
      </c>
      <c r="AN941" s="78">
        <f t="shared" si="304"/>
        <v>1.1569844403406073</v>
      </c>
      <c r="AO941" s="78">
        <f t="shared" si="305"/>
        <v>1.3926060959725173</v>
      </c>
      <c r="AP941" s="79">
        <f t="shared" si="306"/>
        <v>2.2624446247980083</v>
      </c>
      <c r="AQ941" s="1" t="str">
        <f t="shared" si="307"/>
        <v>Pampeana7</v>
      </c>
      <c r="AR941" s="1" t="str">
        <f t="shared" si="308"/>
        <v>Entre Ríos7</v>
      </c>
      <c r="AS941" s="1" t="str">
        <f t="shared" si="309"/>
        <v>Pequeñas</v>
      </c>
      <c r="AT941" s="1" t="str">
        <f t="shared" si="310"/>
        <v>Pampeana</v>
      </c>
      <c r="AU941" s="1" t="str">
        <f t="shared" si="311"/>
        <v>Pequeñas</v>
      </c>
    </row>
    <row r="942" spans="1:47" x14ac:dyDescent="0.25">
      <c r="A942" s="5" t="s">
        <v>602</v>
      </c>
      <c r="B942" s="6" t="s">
        <v>588</v>
      </c>
      <c r="C942" s="6" t="s">
        <v>582</v>
      </c>
      <c r="D942" s="3" t="str">
        <f>VLOOKUP(C942,Regiones!B$4:C$27,2)</f>
        <v>Cuyo</v>
      </c>
      <c r="E942" s="16"/>
      <c r="F942" s="16"/>
      <c r="G942" s="16" t="s">
        <v>20</v>
      </c>
      <c r="H942" s="16"/>
      <c r="I942" s="16"/>
      <c r="J942" s="16"/>
      <c r="K942" s="4"/>
      <c r="L942" s="54" t="s">
        <v>943</v>
      </c>
      <c r="M942" s="288">
        <v>4</v>
      </c>
      <c r="N942" s="281" t="str">
        <f t="shared" si="292"/>
        <v>N4</v>
      </c>
      <c r="O942" s="282" t="str">
        <f>VLOOKUP(N942,'Adicional - Op 1'!$A$3:$B$79,2)</f>
        <v>E</v>
      </c>
      <c r="P942" s="293" t="str">
        <f t="shared" si="293"/>
        <v>E</v>
      </c>
      <c r="Q942" s="294" t="str">
        <f t="shared" si="294"/>
        <v>N4</v>
      </c>
      <c r="R942" s="282" t="str">
        <f>IF(OR(Q942='Adicional - Op 2'!$A$6,Q942='Adicional - Op 2'!$A$7, Q942='Adicional - Op 2'!$A$8,Q942='Adicional - Op 2'!$A$9,Q942='Adicional - Op 2'!$A$10,Q942='Adicional - Op 2'!$A$11,Q942='Adicional - Op 2'!$A$12,Q942='Adicional - Op 2'!$A$13,Q942='Adicional - Op 2'!$A$14), "A", "")</f>
        <v/>
      </c>
      <c r="S942" s="282" t="str">
        <f>IF(OR(Q942='Adicional - Op 2'!$A$15,Q942='Adicional - Op 2'!$A$16,Q942='Adicional - Op 2'!$A$17,Q942='Adicional - Op 2'!$A$18,Q942='Adicional - Op 2'!$A$19,Q942='Adicional - Op 2'!$A$20,Q942='Adicional - Op 2'!$A$21,Q942='Adicional - Op 2'!$A$22,Q942='Adicional - Op 2'!$A$23,Q942='Adicional - Op 2'!$A$24,Q942='Adicional - Op 2'!$A$25,Q942='Adicional - Op 2'!$A$26,Q942='Adicional - Op 2'!$A$27,Q942='Adicional - Op 2'!$A$28,Q942='Adicional - Op 2'!$A$29,Q942='Adicional - Op 2'!$A$30),"B","")</f>
        <v/>
      </c>
      <c r="T942" s="282" t="str">
        <f>IF(OR(Q942='Adicional - Op 2'!$A$31,Q942='Adicional - Op 2'!$A$32,Q942='Adicional - Op 2'!$A$33,Q942='Adicional - Op 2'!$A$34),"C","")</f>
        <v/>
      </c>
      <c r="U942" s="282" t="str">
        <f>IF(OR(Q942='Adicional - Op 2'!$A$35,Q942='Adicional - Op 2'!$A$36,Q942='Adicional - Op 2'!$A$37),"D","")</f>
        <v/>
      </c>
      <c r="V942" s="282" t="str">
        <f>IF(OR(Q942='Adicional - Op 2'!$A$38,Q942='Adicional - Op 2'!$A$39,Q942='Adicional - Op 2'!$A$40,Q942='Adicional - Op 2'!$A$41,Q942='Adicional - Op 2'!$A$42,Q942='Adicional - Op 2'!$A$43),"E","")</f>
        <v>E</v>
      </c>
      <c r="W942" s="282" t="str">
        <f>IF(OR(Q942='Adicional - Op 2'!$A$44,Q942='Adicional - Op 2'!$A$45),"F","")</f>
        <v/>
      </c>
      <c r="X942" s="295" t="str">
        <f t="shared" si="295"/>
        <v>E</v>
      </c>
      <c r="Y942" s="296" t="str">
        <f>IF(P942=X942, "OK", MAL)</f>
        <v>OK</v>
      </c>
      <c r="Z942" s="73">
        <v>2147</v>
      </c>
      <c r="AA942" s="17">
        <v>1880</v>
      </c>
      <c r="AB942" s="17">
        <v>749</v>
      </c>
      <c r="AC942" s="17">
        <v>603</v>
      </c>
      <c r="AD942" s="17">
        <v>677</v>
      </c>
      <c r="AE942" s="20"/>
      <c r="AF942" s="70" t="str">
        <f t="shared" si="296"/>
        <v>7</v>
      </c>
      <c r="AG942" s="61" t="str">
        <f t="shared" si="297"/>
        <v>7</v>
      </c>
      <c r="AH942" s="61" t="str">
        <f t="shared" si="298"/>
        <v>7</v>
      </c>
      <c r="AI942" s="61" t="str">
        <f t="shared" si="299"/>
        <v>7</v>
      </c>
      <c r="AJ942" s="61" t="str">
        <f t="shared" si="300"/>
        <v>7</v>
      </c>
      <c r="AK942" s="62" t="str">
        <f t="shared" si="301"/>
        <v/>
      </c>
      <c r="AL942" s="77">
        <f t="shared" si="302"/>
        <v>1.4965434544651732</v>
      </c>
      <c r="AM942" s="78">
        <f t="shared" si="303"/>
        <v>9.1420277323424592</v>
      </c>
      <c r="AN942" s="78">
        <f t="shared" si="304"/>
        <v>2.0744605313473605</v>
      </c>
      <c r="AO942" s="78">
        <f t="shared" si="305"/>
        <v>-1.1508670339663478</v>
      </c>
      <c r="AP942" s="79" t="str">
        <f t="shared" si="306"/>
        <v/>
      </c>
      <c r="AQ942" s="1" t="str">
        <f t="shared" si="307"/>
        <v>Cuyo7</v>
      </c>
      <c r="AR942" s="1" t="str">
        <f t="shared" si="308"/>
        <v>Mendoza7</v>
      </c>
      <c r="AS942" s="1" t="str">
        <f t="shared" si="309"/>
        <v>Pequeñas</v>
      </c>
      <c r="AT942" s="1" t="str">
        <f t="shared" si="310"/>
        <v>Resto Extra Pampeana</v>
      </c>
      <c r="AU942" s="1" t="str">
        <f t="shared" si="311"/>
        <v>Pequeñas</v>
      </c>
    </row>
    <row r="943" spans="1:47" x14ac:dyDescent="0.25">
      <c r="A943" s="60" t="s">
        <v>875</v>
      </c>
      <c r="B943" s="9" t="s">
        <v>219</v>
      </c>
      <c r="C943" s="9" t="s">
        <v>767</v>
      </c>
      <c r="D943" s="3" t="str">
        <f>VLOOKUP(C943,Regiones!B$4:C$27,2)</f>
        <v>Pampeana</v>
      </c>
      <c r="E943" s="10"/>
      <c r="F943" s="10"/>
      <c r="G943" s="10"/>
      <c r="H943" s="10" t="s">
        <v>4</v>
      </c>
      <c r="I943" s="10" t="s">
        <v>203</v>
      </c>
      <c r="J943" s="10" t="s">
        <v>6</v>
      </c>
      <c r="K943" s="11"/>
      <c r="L943" s="11" t="s">
        <v>6</v>
      </c>
      <c r="M943" s="289">
        <v>10</v>
      </c>
      <c r="N943" s="281" t="str">
        <f t="shared" si="292"/>
        <v>F10</v>
      </c>
      <c r="O943" s="282" t="str">
        <f>VLOOKUP(N943,'Adicional - Op 1'!$A$3:$B$79,2)</f>
        <v>F</v>
      </c>
      <c r="P943" s="293" t="str">
        <f t="shared" si="293"/>
        <v>F</v>
      </c>
      <c r="Q943" s="294" t="str">
        <f t="shared" si="294"/>
        <v>F10</v>
      </c>
      <c r="R943" s="282" t="str">
        <f>IF(OR(Q943='Adicional - Op 2'!$A$6,Q943='Adicional - Op 2'!$A$7, Q943='Adicional - Op 2'!$A$8,Q943='Adicional - Op 2'!$A$9,Q943='Adicional - Op 2'!$A$10,Q943='Adicional - Op 2'!$A$11,Q943='Adicional - Op 2'!$A$12,Q943='Adicional - Op 2'!$A$13,Q943='Adicional - Op 2'!$A$14), "A", "")</f>
        <v/>
      </c>
      <c r="S943" s="282" t="str">
        <f>IF(OR(Q943='Adicional - Op 2'!$A$15,Q943='Adicional - Op 2'!$A$16,Q943='Adicional - Op 2'!$A$17,Q943='Adicional - Op 2'!$A$18,Q943='Adicional - Op 2'!$A$19,Q943='Adicional - Op 2'!$A$20,Q943='Adicional - Op 2'!$A$21,Q943='Adicional - Op 2'!$A$22,Q943='Adicional - Op 2'!$A$23,Q943='Adicional - Op 2'!$A$24,Q943='Adicional - Op 2'!$A$25,Q943='Adicional - Op 2'!$A$26,Q943='Adicional - Op 2'!$A$27,Q943='Adicional - Op 2'!$A$28,Q943='Adicional - Op 2'!$A$29,Q943='Adicional - Op 2'!$A$30),"B","")</f>
        <v/>
      </c>
      <c r="T943" s="282" t="str">
        <f>IF(OR(Q943='Adicional - Op 2'!$A$31,Q943='Adicional - Op 2'!$A$32,Q943='Adicional - Op 2'!$A$33,Q943='Adicional - Op 2'!$A$34),"C","")</f>
        <v/>
      </c>
      <c r="U943" s="282" t="str">
        <f>IF(OR(Q943='Adicional - Op 2'!$A$35,Q943='Adicional - Op 2'!$A$36,Q943='Adicional - Op 2'!$A$37),"D","")</f>
        <v/>
      </c>
      <c r="V943" s="282" t="str">
        <f>IF(OR(Q943='Adicional - Op 2'!$A$38,Q943='Adicional - Op 2'!$A$39,Q943='Adicional - Op 2'!$A$40,Q943='Adicional - Op 2'!$A$41,Q943='Adicional - Op 2'!$A$42,Q943='Adicional - Op 2'!$A$43),"E","")</f>
        <v/>
      </c>
      <c r="W943" s="282" t="str">
        <f>IF(OR(Q943='Adicional - Op 2'!$A$44,Q943='Adicional - Op 2'!$A$45),"F","")</f>
        <v>F</v>
      </c>
      <c r="X943" s="295" t="str">
        <f t="shared" si="295"/>
        <v>F</v>
      </c>
      <c r="Y943" s="296" t="str">
        <f>IF(P943=X943, "OK", MAL)</f>
        <v>OK</v>
      </c>
      <c r="Z943" s="74">
        <v>2139</v>
      </c>
      <c r="AA943" s="12">
        <v>2283</v>
      </c>
      <c r="AB943" s="12">
        <v>2295</v>
      </c>
      <c r="AC943" s="12">
        <v>2030</v>
      </c>
      <c r="AD943" s="12">
        <v>1619</v>
      </c>
      <c r="AE943" s="13">
        <v>1551</v>
      </c>
      <c r="AF943" s="70" t="str">
        <f t="shared" si="296"/>
        <v>7</v>
      </c>
      <c r="AG943" s="61" t="str">
        <f t="shared" si="297"/>
        <v>7</v>
      </c>
      <c r="AH943" s="61" t="str">
        <f t="shared" si="298"/>
        <v>7</v>
      </c>
      <c r="AI943" s="61" t="str">
        <f t="shared" si="299"/>
        <v>7</v>
      </c>
      <c r="AJ943" s="61" t="str">
        <f t="shared" si="300"/>
        <v>7</v>
      </c>
      <c r="AK943" s="62" t="str">
        <f t="shared" si="301"/>
        <v>7</v>
      </c>
      <c r="AL943" s="77">
        <f t="shared" si="302"/>
        <v>-0.7261197940155355</v>
      </c>
      <c r="AM943" s="78">
        <f t="shared" si="303"/>
        <v>-4.9821006931528952E-2</v>
      </c>
      <c r="AN943" s="78">
        <f t="shared" si="304"/>
        <v>1.1686802094866147</v>
      </c>
      <c r="AO943" s="78">
        <f t="shared" si="305"/>
        <v>2.288054601474498</v>
      </c>
      <c r="AP943" s="79">
        <f t="shared" si="306"/>
        <v>0.4300098052780002</v>
      </c>
      <c r="AQ943" s="1" t="str">
        <f t="shared" si="307"/>
        <v>Pampeana7</v>
      </c>
      <c r="AR943" s="1" t="str">
        <f t="shared" si="308"/>
        <v>Santa Fe7</v>
      </c>
      <c r="AS943" s="1" t="str">
        <f t="shared" si="309"/>
        <v>Pequeñas</v>
      </c>
      <c r="AT943" s="1" t="str">
        <f t="shared" si="310"/>
        <v>Pampeana</v>
      </c>
      <c r="AU943" s="1" t="str">
        <f t="shared" si="311"/>
        <v>Pequeñas</v>
      </c>
    </row>
    <row r="944" spans="1:47" x14ac:dyDescent="0.25">
      <c r="A944" s="60" t="s">
        <v>876</v>
      </c>
      <c r="B944" s="9" t="s">
        <v>772</v>
      </c>
      <c r="C944" s="9" t="s">
        <v>767</v>
      </c>
      <c r="D944" s="3" t="str">
        <f>VLOOKUP(C944,Regiones!B$4:C$27,2)</f>
        <v>Pampeana</v>
      </c>
      <c r="E944" s="10"/>
      <c r="F944" s="10"/>
      <c r="G944" s="10"/>
      <c r="H944" s="10" t="s">
        <v>4</v>
      </c>
      <c r="I944" s="10" t="s">
        <v>203</v>
      </c>
      <c r="J944" s="10" t="s">
        <v>6</v>
      </c>
      <c r="K944" s="11"/>
      <c r="L944" s="11" t="s">
        <v>6</v>
      </c>
      <c r="M944" s="289">
        <v>10</v>
      </c>
      <c r="N944" s="281" t="str">
        <f t="shared" si="292"/>
        <v>F10</v>
      </c>
      <c r="O944" s="282" t="str">
        <f>VLOOKUP(N944,'Adicional - Op 1'!$A$3:$B$79,2)</f>
        <v>F</v>
      </c>
      <c r="P944" s="293" t="str">
        <f t="shared" si="293"/>
        <v>F</v>
      </c>
      <c r="Q944" s="294" t="str">
        <f t="shared" si="294"/>
        <v>F10</v>
      </c>
      <c r="R944" s="282" t="str">
        <f>IF(OR(Q944='Adicional - Op 2'!$A$6,Q944='Adicional - Op 2'!$A$7, Q944='Adicional - Op 2'!$A$8,Q944='Adicional - Op 2'!$A$9,Q944='Adicional - Op 2'!$A$10,Q944='Adicional - Op 2'!$A$11,Q944='Adicional - Op 2'!$A$12,Q944='Adicional - Op 2'!$A$13,Q944='Adicional - Op 2'!$A$14), "A", "")</f>
        <v/>
      </c>
      <c r="S944" s="282" t="str">
        <f>IF(OR(Q944='Adicional - Op 2'!$A$15,Q944='Adicional - Op 2'!$A$16,Q944='Adicional - Op 2'!$A$17,Q944='Adicional - Op 2'!$A$18,Q944='Adicional - Op 2'!$A$19,Q944='Adicional - Op 2'!$A$20,Q944='Adicional - Op 2'!$A$21,Q944='Adicional - Op 2'!$A$22,Q944='Adicional - Op 2'!$A$23,Q944='Adicional - Op 2'!$A$24,Q944='Adicional - Op 2'!$A$25,Q944='Adicional - Op 2'!$A$26,Q944='Adicional - Op 2'!$A$27,Q944='Adicional - Op 2'!$A$28,Q944='Adicional - Op 2'!$A$29,Q944='Adicional - Op 2'!$A$30),"B","")</f>
        <v/>
      </c>
      <c r="T944" s="282" t="str">
        <f>IF(OR(Q944='Adicional - Op 2'!$A$31,Q944='Adicional - Op 2'!$A$32,Q944='Adicional - Op 2'!$A$33,Q944='Adicional - Op 2'!$A$34),"C","")</f>
        <v/>
      </c>
      <c r="U944" s="282" t="str">
        <f>IF(OR(Q944='Adicional - Op 2'!$A$35,Q944='Adicional - Op 2'!$A$36,Q944='Adicional - Op 2'!$A$37),"D","")</f>
        <v/>
      </c>
      <c r="V944" s="282" t="str">
        <f>IF(OR(Q944='Adicional - Op 2'!$A$38,Q944='Adicional - Op 2'!$A$39,Q944='Adicional - Op 2'!$A$40,Q944='Adicional - Op 2'!$A$41,Q944='Adicional - Op 2'!$A$42,Q944='Adicional - Op 2'!$A$43),"E","")</f>
        <v/>
      </c>
      <c r="W944" s="282" t="str">
        <f>IF(OR(Q944='Adicional - Op 2'!$A$44,Q944='Adicional - Op 2'!$A$45),"F","")</f>
        <v>F</v>
      </c>
      <c r="X944" s="295" t="str">
        <f t="shared" si="295"/>
        <v>F</v>
      </c>
      <c r="Y944" s="296" t="str">
        <f>IF(P944=X944, "OK", MAL)</f>
        <v>OK</v>
      </c>
      <c r="Z944" s="74">
        <v>2139</v>
      </c>
      <c r="AA944" s="12">
        <v>2118</v>
      </c>
      <c r="AB944" s="12">
        <v>2101</v>
      </c>
      <c r="AC944" s="12">
        <v>2266</v>
      </c>
      <c r="AD944" s="12">
        <v>2130</v>
      </c>
      <c r="AE944" s="13">
        <v>2046</v>
      </c>
      <c r="AF944" s="70" t="str">
        <f t="shared" si="296"/>
        <v>7</v>
      </c>
      <c r="AG944" s="61" t="str">
        <f t="shared" si="297"/>
        <v>7</v>
      </c>
      <c r="AH944" s="61" t="str">
        <f t="shared" si="298"/>
        <v>7</v>
      </c>
      <c r="AI944" s="61" t="str">
        <f t="shared" si="299"/>
        <v>7</v>
      </c>
      <c r="AJ944" s="61" t="str">
        <f t="shared" si="300"/>
        <v>7</v>
      </c>
      <c r="AK944" s="62" t="str">
        <f t="shared" si="301"/>
        <v>7</v>
      </c>
      <c r="AL944" s="77">
        <f t="shared" si="302"/>
        <v>0.11042090697394606</v>
      </c>
      <c r="AM944" s="78">
        <f t="shared" si="303"/>
        <v>7.6634152360842853E-2</v>
      </c>
      <c r="AN944" s="78">
        <f t="shared" si="304"/>
        <v>-0.71337833506852477</v>
      </c>
      <c r="AO944" s="78">
        <f t="shared" si="305"/>
        <v>0.62086123173471786</v>
      </c>
      <c r="AP944" s="79">
        <f t="shared" si="306"/>
        <v>0.40316364878806793</v>
      </c>
      <c r="AQ944" s="1" t="str">
        <f t="shared" si="307"/>
        <v>Pampeana7</v>
      </c>
      <c r="AR944" s="1" t="str">
        <f t="shared" si="308"/>
        <v>Santa Fe7</v>
      </c>
      <c r="AS944" s="1" t="str">
        <f t="shared" si="309"/>
        <v>Pequeñas</v>
      </c>
      <c r="AT944" s="1" t="str">
        <f t="shared" si="310"/>
        <v>Pampeana</v>
      </c>
      <c r="AU944" s="1" t="str">
        <f t="shared" si="311"/>
        <v>Pequeñas</v>
      </c>
    </row>
    <row r="945" spans="1:47" x14ac:dyDescent="0.25">
      <c r="A945" s="5" t="s">
        <v>1416</v>
      </c>
      <c r="B945" s="6" t="s">
        <v>48</v>
      </c>
      <c r="C945" s="6" t="s">
        <v>36</v>
      </c>
      <c r="D945" s="3" t="str">
        <f>VLOOKUP(C945,Regiones!B$4:C$27,2)</f>
        <v>Pampeana</v>
      </c>
      <c r="E945" s="16"/>
      <c r="F945" s="16"/>
      <c r="G945" s="16" t="s">
        <v>20</v>
      </c>
      <c r="H945" s="16"/>
      <c r="I945" s="16"/>
      <c r="J945" s="16"/>
      <c r="K945" s="4"/>
      <c r="L945" s="54" t="s">
        <v>943</v>
      </c>
      <c r="M945" s="288">
        <v>1</v>
      </c>
      <c r="N945" s="281" t="str">
        <f t="shared" si="292"/>
        <v>N1</v>
      </c>
      <c r="O945" s="282" t="str">
        <f>VLOOKUP(N945,'Adicional - Op 1'!$A$3:$B$79,2)</f>
        <v>C</v>
      </c>
      <c r="P945" s="293" t="str">
        <f t="shared" si="293"/>
        <v>C</v>
      </c>
      <c r="Q945" s="294" t="str">
        <f t="shared" si="294"/>
        <v>N1</v>
      </c>
      <c r="R945" s="282" t="str">
        <f>IF(OR(Q945='Adicional - Op 2'!$A$6,Q945='Adicional - Op 2'!$A$7, Q945='Adicional - Op 2'!$A$8,Q945='Adicional - Op 2'!$A$9,Q945='Adicional - Op 2'!$A$10,Q945='Adicional - Op 2'!$A$11,Q945='Adicional - Op 2'!$A$12,Q945='Adicional - Op 2'!$A$13,Q945='Adicional - Op 2'!$A$14), "A", "")</f>
        <v/>
      </c>
      <c r="S945" s="282" t="str">
        <f>IF(OR(Q945='Adicional - Op 2'!$A$15,Q945='Adicional - Op 2'!$A$16,Q945='Adicional - Op 2'!$A$17,Q945='Adicional - Op 2'!$A$18,Q945='Adicional - Op 2'!$A$19,Q945='Adicional - Op 2'!$A$20,Q945='Adicional - Op 2'!$A$21,Q945='Adicional - Op 2'!$A$22,Q945='Adicional - Op 2'!$A$23,Q945='Adicional - Op 2'!$A$24,Q945='Adicional - Op 2'!$A$25,Q945='Adicional - Op 2'!$A$26,Q945='Adicional - Op 2'!$A$27,Q945='Adicional - Op 2'!$A$28,Q945='Adicional - Op 2'!$A$29,Q945='Adicional - Op 2'!$A$30),"B","")</f>
        <v/>
      </c>
      <c r="T945" s="282" t="str">
        <f>IF(OR(Q945='Adicional - Op 2'!$A$31,Q945='Adicional - Op 2'!$A$32,Q945='Adicional - Op 2'!$A$33,Q945='Adicional - Op 2'!$A$34),"C","")</f>
        <v>C</v>
      </c>
      <c r="U945" s="282" t="str">
        <f>IF(OR(Q945='Adicional - Op 2'!$A$35,Q945='Adicional - Op 2'!$A$36,Q945='Adicional - Op 2'!$A$37),"D","")</f>
        <v/>
      </c>
      <c r="V945" s="282" t="str">
        <f>IF(OR(Q945='Adicional - Op 2'!$A$38,Q945='Adicional - Op 2'!$A$39,Q945='Adicional - Op 2'!$A$40,Q945='Adicional - Op 2'!$A$41,Q945='Adicional - Op 2'!$A$42,Q945='Adicional - Op 2'!$A$43),"E","")</f>
        <v/>
      </c>
      <c r="W945" s="282" t="str">
        <f>IF(OR(Q945='Adicional - Op 2'!$A$44,Q945='Adicional - Op 2'!$A$45),"F","")</f>
        <v/>
      </c>
      <c r="X945" s="295" t="str">
        <f t="shared" si="295"/>
        <v>C</v>
      </c>
      <c r="Y945" s="296" t="str">
        <f>IF(P945=X945, "OK", MAL)</f>
        <v>OK</v>
      </c>
      <c r="Z945" s="73">
        <v>2131</v>
      </c>
      <c r="AA945" s="17">
        <v>1978</v>
      </c>
      <c r="AB945" s="17">
        <v>2013</v>
      </c>
      <c r="AC945" s="17">
        <v>1852</v>
      </c>
      <c r="AD945" s="17">
        <v>2185</v>
      </c>
      <c r="AE945" s="20">
        <v>1662</v>
      </c>
      <c r="AF945" s="70" t="str">
        <f t="shared" si="296"/>
        <v>7</v>
      </c>
      <c r="AG945" s="61" t="str">
        <f t="shared" si="297"/>
        <v>7</v>
      </c>
      <c r="AH945" s="61" t="str">
        <f t="shared" si="298"/>
        <v>7</v>
      </c>
      <c r="AI945" s="61" t="str">
        <f t="shared" si="299"/>
        <v>7</v>
      </c>
      <c r="AJ945" s="61" t="str">
        <f t="shared" si="300"/>
        <v>7</v>
      </c>
      <c r="AK945" s="62" t="str">
        <f t="shared" si="301"/>
        <v>7</v>
      </c>
      <c r="AL945" s="77">
        <f t="shared" si="302"/>
        <v>0.83687297028147667</v>
      </c>
      <c r="AM945" s="78">
        <f t="shared" si="303"/>
        <v>-0.16659029943048762</v>
      </c>
      <c r="AN945" s="78">
        <f t="shared" si="304"/>
        <v>0.79251796756249671</v>
      </c>
      <c r="AO945" s="78">
        <f t="shared" si="305"/>
        <v>-1.6399016982004175</v>
      </c>
      <c r="AP945" s="79">
        <f t="shared" si="306"/>
        <v>2.7737118689836291</v>
      </c>
      <c r="AQ945" s="1" t="str">
        <f t="shared" si="307"/>
        <v>Pampeana7</v>
      </c>
      <c r="AR945" s="1" t="str">
        <f t="shared" si="308"/>
        <v>Buenos Aires7</v>
      </c>
      <c r="AS945" s="1" t="str">
        <f t="shared" si="309"/>
        <v>Pequeñas</v>
      </c>
      <c r="AT945" s="1" t="str">
        <f t="shared" si="310"/>
        <v>Pampeana</v>
      </c>
      <c r="AU945" s="1" t="str">
        <f t="shared" si="311"/>
        <v>Pequeñas</v>
      </c>
    </row>
    <row r="946" spans="1:47" x14ac:dyDescent="0.25">
      <c r="A946" s="5" t="s">
        <v>188</v>
      </c>
      <c r="B946" s="6" t="s">
        <v>50</v>
      </c>
      <c r="C946" s="6" t="s">
        <v>36</v>
      </c>
      <c r="D946" s="3" t="str">
        <f>VLOOKUP(C946,Regiones!B$4:C$27,2)</f>
        <v>Pampeana</v>
      </c>
      <c r="E946" s="16"/>
      <c r="F946" s="16"/>
      <c r="G946" s="16"/>
      <c r="H946" s="16"/>
      <c r="I946" s="16" t="s">
        <v>203</v>
      </c>
      <c r="J946" s="16" t="s">
        <v>6</v>
      </c>
      <c r="K946" s="4">
        <v>10</v>
      </c>
      <c r="L946" s="4" t="s">
        <v>6</v>
      </c>
      <c r="M946" s="289">
        <v>10</v>
      </c>
      <c r="N946" s="281" t="str">
        <f t="shared" si="292"/>
        <v>F10</v>
      </c>
      <c r="O946" s="282" t="str">
        <f>VLOOKUP(N946,'Adicional - Op 1'!$A$3:$B$79,2)</f>
        <v>F</v>
      </c>
      <c r="P946" s="293" t="str">
        <f t="shared" si="293"/>
        <v>F</v>
      </c>
      <c r="Q946" s="294" t="str">
        <f t="shared" si="294"/>
        <v>F10</v>
      </c>
      <c r="R946" s="282" t="str">
        <f>IF(OR(Q946='Adicional - Op 2'!$A$6,Q946='Adicional - Op 2'!$A$7, Q946='Adicional - Op 2'!$A$8,Q946='Adicional - Op 2'!$A$9,Q946='Adicional - Op 2'!$A$10,Q946='Adicional - Op 2'!$A$11,Q946='Adicional - Op 2'!$A$12,Q946='Adicional - Op 2'!$A$13,Q946='Adicional - Op 2'!$A$14), "A", "")</f>
        <v/>
      </c>
      <c r="S946" s="282" t="str">
        <f>IF(OR(Q946='Adicional - Op 2'!$A$15,Q946='Adicional - Op 2'!$A$16,Q946='Adicional - Op 2'!$A$17,Q946='Adicional - Op 2'!$A$18,Q946='Adicional - Op 2'!$A$19,Q946='Adicional - Op 2'!$A$20,Q946='Adicional - Op 2'!$A$21,Q946='Adicional - Op 2'!$A$22,Q946='Adicional - Op 2'!$A$23,Q946='Adicional - Op 2'!$A$24,Q946='Adicional - Op 2'!$A$25,Q946='Adicional - Op 2'!$A$26,Q946='Adicional - Op 2'!$A$27,Q946='Adicional - Op 2'!$A$28,Q946='Adicional - Op 2'!$A$29,Q946='Adicional - Op 2'!$A$30),"B","")</f>
        <v/>
      </c>
      <c r="T946" s="282" t="str">
        <f>IF(OR(Q946='Adicional - Op 2'!$A$31,Q946='Adicional - Op 2'!$A$32,Q946='Adicional - Op 2'!$A$33,Q946='Adicional - Op 2'!$A$34),"C","")</f>
        <v/>
      </c>
      <c r="U946" s="282" t="str">
        <f>IF(OR(Q946='Adicional - Op 2'!$A$35,Q946='Adicional - Op 2'!$A$36,Q946='Adicional - Op 2'!$A$37),"D","")</f>
        <v/>
      </c>
      <c r="V946" s="282" t="str">
        <f>IF(OR(Q946='Adicional - Op 2'!$A$38,Q946='Adicional - Op 2'!$A$39,Q946='Adicional - Op 2'!$A$40,Q946='Adicional - Op 2'!$A$41,Q946='Adicional - Op 2'!$A$42,Q946='Adicional - Op 2'!$A$43),"E","")</f>
        <v/>
      </c>
      <c r="W946" s="282" t="str">
        <f>IF(OR(Q946='Adicional - Op 2'!$A$44,Q946='Adicional - Op 2'!$A$45),"F","")</f>
        <v>F</v>
      </c>
      <c r="X946" s="295" t="str">
        <f t="shared" si="295"/>
        <v>F</v>
      </c>
      <c r="Y946" s="296" t="str">
        <f>IF(P946=X946, "OK", MAL)</f>
        <v>OK</v>
      </c>
      <c r="Z946" s="73">
        <v>2130</v>
      </c>
      <c r="AA946" s="17">
        <v>2223</v>
      </c>
      <c r="AB946" s="17">
        <v>1543</v>
      </c>
      <c r="AC946" s="17">
        <v>1853</v>
      </c>
      <c r="AD946" s="17">
        <v>1820</v>
      </c>
      <c r="AE946" s="20">
        <v>1675</v>
      </c>
      <c r="AF946" s="70" t="str">
        <f t="shared" si="296"/>
        <v>7</v>
      </c>
      <c r="AG946" s="61" t="str">
        <f t="shared" si="297"/>
        <v>7</v>
      </c>
      <c r="AH946" s="61" t="str">
        <f t="shared" si="298"/>
        <v>7</v>
      </c>
      <c r="AI946" s="61" t="str">
        <f t="shared" si="299"/>
        <v>7</v>
      </c>
      <c r="AJ946" s="61" t="str">
        <f t="shared" si="300"/>
        <v>7</v>
      </c>
      <c r="AK946" s="62" t="str">
        <f t="shared" si="301"/>
        <v>7</v>
      </c>
      <c r="AL946" s="77">
        <f t="shared" si="302"/>
        <v>-0.47688673088192962</v>
      </c>
      <c r="AM946" s="78">
        <f t="shared" si="303"/>
        <v>3.5317440721403091</v>
      </c>
      <c r="AN946" s="78">
        <f t="shared" si="304"/>
        <v>-1.7187453686877363</v>
      </c>
      <c r="AO946" s="78">
        <f t="shared" si="305"/>
        <v>0.17985600939316371</v>
      </c>
      <c r="AP946" s="79">
        <f t="shared" si="306"/>
        <v>0.83368935291447022</v>
      </c>
      <c r="AQ946" s="1" t="str">
        <f t="shared" si="307"/>
        <v>Pampeana7</v>
      </c>
      <c r="AR946" s="1" t="str">
        <f t="shared" si="308"/>
        <v>Buenos Aires7</v>
      </c>
      <c r="AS946" s="1" t="str">
        <f t="shared" si="309"/>
        <v>Pequeñas</v>
      </c>
      <c r="AT946" s="1" t="str">
        <f t="shared" si="310"/>
        <v>Pampeana</v>
      </c>
      <c r="AU946" s="1" t="str">
        <f t="shared" si="311"/>
        <v>Pequeñas</v>
      </c>
    </row>
    <row r="947" spans="1:47" x14ac:dyDescent="0.25">
      <c r="A947" s="5" t="s">
        <v>603</v>
      </c>
      <c r="B947" s="6" t="s">
        <v>583</v>
      </c>
      <c r="C947" s="6" t="s">
        <v>582</v>
      </c>
      <c r="D947" s="3" t="str">
        <f>VLOOKUP(C947,Regiones!B$4:C$27,2)</f>
        <v>Cuyo</v>
      </c>
      <c r="E947" s="16"/>
      <c r="F947" s="16"/>
      <c r="G947" s="16" t="s">
        <v>20</v>
      </c>
      <c r="H947" s="16"/>
      <c r="I947" s="16"/>
      <c r="J947" s="16"/>
      <c r="K947" s="4"/>
      <c r="L947" s="54" t="s">
        <v>943</v>
      </c>
      <c r="M947" s="288">
        <v>4</v>
      </c>
      <c r="N947" s="281" t="str">
        <f t="shared" si="292"/>
        <v>N4</v>
      </c>
      <c r="O947" s="282" t="str">
        <f>VLOOKUP(N947,'Adicional - Op 1'!$A$3:$B$79,2)</f>
        <v>E</v>
      </c>
      <c r="P947" s="293" t="str">
        <f t="shared" si="293"/>
        <v>E</v>
      </c>
      <c r="Q947" s="294" t="str">
        <f t="shared" si="294"/>
        <v>N4</v>
      </c>
      <c r="R947" s="282" t="str">
        <f>IF(OR(Q947='Adicional - Op 2'!$A$6,Q947='Adicional - Op 2'!$A$7, Q947='Adicional - Op 2'!$A$8,Q947='Adicional - Op 2'!$A$9,Q947='Adicional - Op 2'!$A$10,Q947='Adicional - Op 2'!$A$11,Q947='Adicional - Op 2'!$A$12,Q947='Adicional - Op 2'!$A$13,Q947='Adicional - Op 2'!$A$14), "A", "")</f>
        <v/>
      </c>
      <c r="S947" s="282" t="str">
        <f>IF(OR(Q947='Adicional - Op 2'!$A$15,Q947='Adicional - Op 2'!$A$16,Q947='Adicional - Op 2'!$A$17,Q947='Adicional - Op 2'!$A$18,Q947='Adicional - Op 2'!$A$19,Q947='Adicional - Op 2'!$A$20,Q947='Adicional - Op 2'!$A$21,Q947='Adicional - Op 2'!$A$22,Q947='Adicional - Op 2'!$A$23,Q947='Adicional - Op 2'!$A$24,Q947='Adicional - Op 2'!$A$25,Q947='Adicional - Op 2'!$A$26,Q947='Adicional - Op 2'!$A$27,Q947='Adicional - Op 2'!$A$28,Q947='Adicional - Op 2'!$A$29,Q947='Adicional - Op 2'!$A$30),"B","")</f>
        <v/>
      </c>
      <c r="T947" s="282" t="str">
        <f>IF(OR(Q947='Adicional - Op 2'!$A$31,Q947='Adicional - Op 2'!$A$32,Q947='Adicional - Op 2'!$A$33,Q947='Adicional - Op 2'!$A$34),"C","")</f>
        <v/>
      </c>
      <c r="U947" s="282" t="str">
        <f>IF(OR(Q947='Adicional - Op 2'!$A$35,Q947='Adicional - Op 2'!$A$36,Q947='Adicional - Op 2'!$A$37),"D","")</f>
        <v/>
      </c>
      <c r="V947" s="282" t="str">
        <f>IF(OR(Q947='Adicional - Op 2'!$A$38,Q947='Adicional - Op 2'!$A$39,Q947='Adicional - Op 2'!$A$40,Q947='Adicional - Op 2'!$A$41,Q947='Adicional - Op 2'!$A$42,Q947='Adicional - Op 2'!$A$43),"E","")</f>
        <v>E</v>
      </c>
      <c r="W947" s="282" t="str">
        <f>IF(OR(Q947='Adicional - Op 2'!$A$44,Q947='Adicional - Op 2'!$A$45),"F","")</f>
        <v/>
      </c>
      <c r="X947" s="295" t="str">
        <f t="shared" si="295"/>
        <v>E</v>
      </c>
      <c r="Y947" s="296" t="str">
        <f>IF(P947=X947, "OK", MAL)</f>
        <v>OK</v>
      </c>
      <c r="Z947" s="73">
        <v>2126</v>
      </c>
      <c r="AA947" s="17">
        <v>1818</v>
      </c>
      <c r="AB947" s="17">
        <v>1479</v>
      </c>
      <c r="AC947" s="17">
        <v>1163</v>
      </c>
      <c r="AD947" s="17"/>
      <c r="AE947" s="20">
        <v>1852</v>
      </c>
      <c r="AF947" s="70" t="str">
        <f t="shared" si="296"/>
        <v>7</v>
      </c>
      <c r="AG947" s="61" t="str">
        <f t="shared" si="297"/>
        <v>7</v>
      </c>
      <c r="AH947" s="61" t="str">
        <f t="shared" si="298"/>
        <v>7</v>
      </c>
      <c r="AI947" s="61" t="str">
        <f t="shared" si="299"/>
        <v>7</v>
      </c>
      <c r="AJ947" s="61" t="str">
        <f t="shared" si="300"/>
        <v/>
      </c>
      <c r="AK947" s="62" t="str">
        <f t="shared" si="301"/>
        <v>7</v>
      </c>
      <c r="AL947" s="77">
        <f t="shared" si="302"/>
        <v>1.7660315252818148</v>
      </c>
      <c r="AM947" s="78">
        <f t="shared" si="303"/>
        <v>1.9810675018386921</v>
      </c>
      <c r="AN947" s="78">
        <f t="shared" si="304"/>
        <v>2.3022700761651178</v>
      </c>
      <c r="AO947" s="78" t="str">
        <f t="shared" si="305"/>
        <v/>
      </c>
      <c r="AP947" s="79" t="str">
        <f t="shared" si="306"/>
        <v/>
      </c>
      <c r="AQ947" s="1" t="str">
        <f t="shared" si="307"/>
        <v>Cuyo7</v>
      </c>
      <c r="AR947" s="1" t="str">
        <f t="shared" si="308"/>
        <v>Mendoza7</v>
      </c>
      <c r="AS947" s="1" t="str">
        <f t="shared" si="309"/>
        <v>Pequeñas</v>
      </c>
      <c r="AT947" s="1" t="str">
        <f t="shared" si="310"/>
        <v>Resto Extra Pampeana</v>
      </c>
      <c r="AU947" s="1" t="str">
        <f t="shared" si="311"/>
        <v>Pequeñas</v>
      </c>
    </row>
    <row r="948" spans="1:47" x14ac:dyDescent="0.25">
      <c r="A948" s="5" t="s">
        <v>189</v>
      </c>
      <c r="B948" s="6" t="s">
        <v>55</v>
      </c>
      <c r="C948" s="6" t="s">
        <v>36</v>
      </c>
      <c r="D948" s="3" t="str">
        <f>VLOOKUP(C948,Regiones!B$4:C$27,2)</f>
        <v>Pampeana</v>
      </c>
      <c r="E948" s="16"/>
      <c r="F948" s="16"/>
      <c r="G948" s="16"/>
      <c r="H948" s="16"/>
      <c r="I948" s="16" t="s">
        <v>203</v>
      </c>
      <c r="J948" s="16" t="s">
        <v>6</v>
      </c>
      <c r="K948" s="4">
        <v>10</v>
      </c>
      <c r="L948" s="4" t="s">
        <v>6</v>
      </c>
      <c r="M948" s="289">
        <v>10</v>
      </c>
      <c r="N948" s="281" t="str">
        <f t="shared" si="292"/>
        <v>F10</v>
      </c>
      <c r="O948" s="282" t="str">
        <f>VLOOKUP(N948,'Adicional - Op 1'!$A$3:$B$79,2)</f>
        <v>F</v>
      </c>
      <c r="P948" s="293" t="str">
        <f t="shared" si="293"/>
        <v>F</v>
      </c>
      <c r="Q948" s="294" t="str">
        <f t="shared" si="294"/>
        <v>F10</v>
      </c>
      <c r="R948" s="282" t="str">
        <f>IF(OR(Q948='Adicional - Op 2'!$A$6,Q948='Adicional - Op 2'!$A$7, Q948='Adicional - Op 2'!$A$8,Q948='Adicional - Op 2'!$A$9,Q948='Adicional - Op 2'!$A$10,Q948='Adicional - Op 2'!$A$11,Q948='Adicional - Op 2'!$A$12,Q948='Adicional - Op 2'!$A$13,Q948='Adicional - Op 2'!$A$14), "A", "")</f>
        <v/>
      </c>
      <c r="S948" s="282" t="str">
        <f>IF(OR(Q948='Adicional - Op 2'!$A$15,Q948='Adicional - Op 2'!$A$16,Q948='Adicional - Op 2'!$A$17,Q948='Adicional - Op 2'!$A$18,Q948='Adicional - Op 2'!$A$19,Q948='Adicional - Op 2'!$A$20,Q948='Adicional - Op 2'!$A$21,Q948='Adicional - Op 2'!$A$22,Q948='Adicional - Op 2'!$A$23,Q948='Adicional - Op 2'!$A$24,Q948='Adicional - Op 2'!$A$25,Q948='Adicional - Op 2'!$A$26,Q948='Adicional - Op 2'!$A$27,Q948='Adicional - Op 2'!$A$28,Q948='Adicional - Op 2'!$A$29,Q948='Adicional - Op 2'!$A$30),"B","")</f>
        <v/>
      </c>
      <c r="T948" s="282" t="str">
        <f>IF(OR(Q948='Adicional - Op 2'!$A$31,Q948='Adicional - Op 2'!$A$32,Q948='Adicional - Op 2'!$A$33,Q948='Adicional - Op 2'!$A$34),"C","")</f>
        <v/>
      </c>
      <c r="U948" s="282" t="str">
        <f>IF(OR(Q948='Adicional - Op 2'!$A$35,Q948='Adicional - Op 2'!$A$36,Q948='Adicional - Op 2'!$A$37),"D","")</f>
        <v/>
      </c>
      <c r="V948" s="282" t="str">
        <f>IF(OR(Q948='Adicional - Op 2'!$A$38,Q948='Adicional - Op 2'!$A$39,Q948='Adicional - Op 2'!$A$40,Q948='Adicional - Op 2'!$A$41,Q948='Adicional - Op 2'!$A$42,Q948='Adicional - Op 2'!$A$43),"E","")</f>
        <v/>
      </c>
      <c r="W948" s="282" t="str">
        <f>IF(OR(Q948='Adicional - Op 2'!$A$44,Q948='Adicional - Op 2'!$A$45),"F","")</f>
        <v>F</v>
      </c>
      <c r="X948" s="295" t="str">
        <f t="shared" si="295"/>
        <v>F</v>
      </c>
      <c r="Y948" s="296" t="str">
        <f>IF(P948=X948, "OK", MAL)</f>
        <v>OK</v>
      </c>
      <c r="Z948" s="73">
        <v>2123</v>
      </c>
      <c r="AA948" s="17">
        <v>2184</v>
      </c>
      <c r="AB948" s="17">
        <v>2225</v>
      </c>
      <c r="AC948" s="17">
        <v>903</v>
      </c>
      <c r="AD948" s="17">
        <v>1987</v>
      </c>
      <c r="AE948" s="20">
        <v>1999</v>
      </c>
      <c r="AF948" s="70" t="str">
        <f t="shared" si="296"/>
        <v>7</v>
      </c>
      <c r="AG948" s="61" t="str">
        <f t="shared" si="297"/>
        <v>7</v>
      </c>
      <c r="AH948" s="61" t="str">
        <f t="shared" si="298"/>
        <v>7</v>
      </c>
      <c r="AI948" s="61" t="str">
        <f t="shared" si="299"/>
        <v>7</v>
      </c>
      <c r="AJ948" s="61" t="str">
        <f t="shared" si="300"/>
        <v>7</v>
      </c>
      <c r="AK948" s="62" t="str">
        <f t="shared" si="301"/>
        <v>7</v>
      </c>
      <c r="AL948" s="77">
        <f t="shared" si="302"/>
        <v>-0.31636512012164136</v>
      </c>
      <c r="AM948" s="78">
        <f t="shared" si="303"/>
        <v>-0.17663903492305602</v>
      </c>
      <c r="AN948" s="78">
        <f t="shared" si="304"/>
        <v>8.914909689021302</v>
      </c>
      <c r="AO948" s="78">
        <f t="shared" si="305"/>
        <v>-7.5836124763167891</v>
      </c>
      <c r="AP948" s="79">
        <f t="shared" si="306"/>
        <v>-6.0192796349191717E-2</v>
      </c>
      <c r="AQ948" s="1" t="str">
        <f t="shared" si="307"/>
        <v>Pampeana7</v>
      </c>
      <c r="AR948" s="1" t="str">
        <f t="shared" si="308"/>
        <v>Buenos Aires7</v>
      </c>
      <c r="AS948" s="1" t="str">
        <f t="shared" si="309"/>
        <v>Pequeñas</v>
      </c>
      <c r="AT948" s="1" t="str">
        <f t="shared" si="310"/>
        <v>Pampeana</v>
      </c>
      <c r="AU948" s="1" t="str">
        <f t="shared" si="311"/>
        <v>Pequeñas</v>
      </c>
    </row>
    <row r="949" spans="1:47" x14ac:dyDescent="0.25">
      <c r="A949" s="60" t="s">
        <v>877</v>
      </c>
      <c r="B949" s="9" t="s">
        <v>775</v>
      </c>
      <c r="C949" s="9" t="s">
        <v>767</v>
      </c>
      <c r="D949" s="3" t="str">
        <f>VLOOKUP(C949,Regiones!B$4:C$27,2)</f>
        <v>Pampeana</v>
      </c>
      <c r="E949" s="10"/>
      <c r="F949" s="10"/>
      <c r="G949" s="10" t="s">
        <v>20</v>
      </c>
      <c r="H949" s="10"/>
      <c r="I949" s="10"/>
      <c r="J949" s="10"/>
      <c r="K949" s="11"/>
      <c r="L949" s="54" t="s">
        <v>943</v>
      </c>
      <c r="M949" s="289">
        <v>2</v>
      </c>
      <c r="N949" s="281" t="str">
        <f t="shared" si="292"/>
        <v>N2</v>
      </c>
      <c r="O949" s="282" t="str">
        <f>VLOOKUP(N949,'Adicional - Op 1'!$A$3:$B$79,2)</f>
        <v>F</v>
      </c>
      <c r="P949" s="293" t="str">
        <f t="shared" si="293"/>
        <v>F</v>
      </c>
      <c r="Q949" s="294" t="str">
        <f t="shared" si="294"/>
        <v>N2</v>
      </c>
      <c r="R949" s="282" t="str">
        <f>IF(OR(Q949='Adicional - Op 2'!$A$6,Q949='Adicional - Op 2'!$A$7, Q949='Adicional - Op 2'!$A$8,Q949='Adicional - Op 2'!$A$9,Q949='Adicional - Op 2'!$A$10,Q949='Adicional - Op 2'!$A$11,Q949='Adicional - Op 2'!$A$12,Q949='Adicional - Op 2'!$A$13,Q949='Adicional - Op 2'!$A$14), "A", "")</f>
        <v/>
      </c>
      <c r="S949" s="282" t="str">
        <f>IF(OR(Q949='Adicional - Op 2'!$A$15,Q949='Adicional - Op 2'!$A$16,Q949='Adicional - Op 2'!$A$17,Q949='Adicional - Op 2'!$A$18,Q949='Adicional - Op 2'!$A$19,Q949='Adicional - Op 2'!$A$20,Q949='Adicional - Op 2'!$A$21,Q949='Adicional - Op 2'!$A$22,Q949='Adicional - Op 2'!$A$23,Q949='Adicional - Op 2'!$A$24,Q949='Adicional - Op 2'!$A$25,Q949='Adicional - Op 2'!$A$26,Q949='Adicional - Op 2'!$A$27,Q949='Adicional - Op 2'!$A$28,Q949='Adicional - Op 2'!$A$29,Q949='Adicional - Op 2'!$A$30),"B","")</f>
        <v/>
      </c>
      <c r="T949" s="282" t="str">
        <f>IF(OR(Q949='Adicional - Op 2'!$A$31,Q949='Adicional - Op 2'!$A$32,Q949='Adicional - Op 2'!$A$33,Q949='Adicional - Op 2'!$A$34),"C","")</f>
        <v/>
      </c>
      <c r="U949" s="282" t="str">
        <f>IF(OR(Q949='Adicional - Op 2'!$A$35,Q949='Adicional - Op 2'!$A$36,Q949='Adicional - Op 2'!$A$37),"D","")</f>
        <v/>
      </c>
      <c r="V949" s="282" t="str">
        <f>IF(OR(Q949='Adicional - Op 2'!$A$38,Q949='Adicional - Op 2'!$A$39,Q949='Adicional - Op 2'!$A$40,Q949='Adicional - Op 2'!$A$41,Q949='Adicional - Op 2'!$A$42,Q949='Adicional - Op 2'!$A$43),"E","")</f>
        <v/>
      </c>
      <c r="W949" s="282" t="str">
        <f>IF(OR(Q949='Adicional - Op 2'!$A$44,Q949='Adicional - Op 2'!$A$45),"F","")</f>
        <v>F</v>
      </c>
      <c r="X949" s="295" t="str">
        <f t="shared" si="295"/>
        <v>F</v>
      </c>
      <c r="Y949" s="296" t="str">
        <f>IF(P949=X949, "OK", MAL)</f>
        <v>OK</v>
      </c>
      <c r="Z949" s="74">
        <v>2118</v>
      </c>
      <c r="AA949" s="12">
        <v>1868</v>
      </c>
      <c r="AB949" s="12">
        <v>1604</v>
      </c>
      <c r="AC949" s="12">
        <v>1307</v>
      </c>
      <c r="AD949" s="12">
        <v>1124</v>
      </c>
      <c r="AE949" s="13">
        <v>1643</v>
      </c>
      <c r="AF949" s="70" t="str">
        <f t="shared" si="296"/>
        <v>7</v>
      </c>
      <c r="AG949" s="61" t="str">
        <f t="shared" si="297"/>
        <v>7</v>
      </c>
      <c r="AH949" s="61" t="str">
        <f t="shared" si="298"/>
        <v>7</v>
      </c>
      <c r="AI949" s="61" t="str">
        <f t="shared" si="299"/>
        <v>7</v>
      </c>
      <c r="AJ949" s="61" t="str">
        <f t="shared" si="300"/>
        <v>7</v>
      </c>
      <c r="AK949" s="62" t="str">
        <f t="shared" si="301"/>
        <v>7</v>
      </c>
      <c r="AL949" s="77">
        <f t="shared" si="302"/>
        <v>1.4148814304539612</v>
      </c>
      <c r="AM949" s="78">
        <f t="shared" si="303"/>
        <v>1.4589030117261763</v>
      </c>
      <c r="AN949" s="78">
        <f t="shared" si="304"/>
        <v>1.9579947989780604</v>
      </c>
      <c r="AO949" s="78">
        <f t="shared" si="305"/>
        <v>1.5198407049932381</v>
      </c>
      <c r="AP949" s="79">
        <f t="shared" si="306"/>
        <v>-3.7251446498092413</v>
      </c>
      <c r="AQ949" s="1" t="str">
        <f t="shared" si="307"/>
        <v>Pampeana7</v>
      </c>
      <c r="AR949" s="1" t="str">
        <f t="shared" si="308"/>
        <v>Santa Fe7</v>
      </c>
      <c r="AS949" s="1" t="str">
        <f t="shared" si="309"/>
        <v>Pequeñas</v>
      </c>
      <c r="AT949" s="1" t="str">
        <f t="shared" si="310"/>
        <v>Pampeana</v>
      </c>
      <c r="AU949" s="1" t="str">
        <f t="shared" si="311"/>
        <v>Pequeñas</v>
      </c>
    </row>
    <row r="950" spans="1:47" x14ac:dyDescent="0.25">
      <c r="A950" s="60" t="s">
        <v>878</v>
      </c>
      <c r="B950" s="9" t="s">
        <v>770</v>
      </c>
      <c r="C950" s="9" t="s">
        <v>767</v>
      </c>
      <c r="D950" s="3" t="str">
        <f>VLOOKUP(C950,Regiones!B$4:C$27,2)</f>
        <v>Pampeana</v>
      </c>
      <c r="E950" s="10"/>
      <c r="F950" s="10"/>
      <c r="G950" s="10"/>
      <c r="H950" s="10" t="s">
        <v>4</v>
      </c>
      <c r="I950" s="10" t="s">
        <v>203</v>
      </c>
      <c r="J950" s="10" t="s">
        <v>6</v>
      </c>
      <c r="K950" s="11"/>
      <c r="L950" s="11" t="s">
        <v>6</v>
      </c>
      <c r="M950" s="289">
        <v>10</v>
      </c>
      <c r="N950" s="281" t="str">
        <f t="shared" si="292"/>
        <v>F10</v>
      </c>
      <c r="O950" s="282" t="str">
        <f>VLOOKUP(N950,'Adicional - Op 1'!$A$3:$B$79,2)</f>
        <v>F</v>
      </c>
      <c r="P950" s="293" t="str">
        <f t="shared" si="293"/>
        <v>F</v>
      </c>
      <c r="Q950" s="294" t="str">
        <f t="shared" si="294"/>
        <v>F10</v>
      </c>
      <c r="R950" s="282" t="str">
        <f>IF(OR(Q950='Adicional - Op 2'!$A$6,Q950='Adicional - Op 2'!$A$7, Q950='Adicional - Op 2'!$A$8,Q950='Adicional - Op 2'!$A$9,Q950='Adicional - Op 2'!$A$10,Q950='Adicional - Op 2'!$A$11,Q950='Adicional - Op 2'!$A$12,Q950='Adicional - Op 2'!$A$13,Q950='Adicional - Op 2'!$A$14), "A", "")</f>
        <v/>
      </c>
      <c r="S950" s="282" t="str">
        <f>IF(OR(Q950='Adicional - Op 2'!$A$15,Q950='Adicional - Op 2'!$A$16,Q950='Adicional - Op 2'!$A$17,Q950='Adicional - Op 2'!$A$18,Q950='Adicional - Op 2'!$A$19,Q950='Adicional - Op 2'!$A$20,Q950='Adicional - Op 2'!$A$21,Q950='Adicional - Op 2'!$A$22,Q950='Adicional - Op 2'!$A$23,Q950='Adicional - Op 2'!$A$24,Q950='Adicional - Op 2'!$A$25,Q950='Adicional - Op 2'!$A$26,Q950='Adicional - Op 2'!$A$27,Q950='Adicional - Op 2'!$A$28,Q950='Adicional - Op 2'!$A$29,Q950='Adicional - Op 2'!$A$30),"B","")</f>
        <v/>
      </c>
      <c r="T950" s="282" t="str">
        <f>IF(OR(Q950='Adicional - Op 2'!$A$31,Q950='Adicional - Op 2'!$A$32,Q950='Adicional - Op 2'!$A$33,Q950='Adicional - Op 2'!$A$34),"C","")</f>
        <v/>
      </c>
      <c r="U950" s="282" t="str">
        <f>IF(OR(Q950='Adicional - Op 2'!$A$35,Q950='Adicional - Op 2'!$A$36,Q950='Adicional - Op 2'!$A$37),"D","")</f>
        <v/>
      </c>
      <c r="V950" s="282" t="str">
        <f>IF(OR(Q950='Adicional - Op 2'!$A$38,Q950='Adicional - Op 2'!$A$39,Q950='Adicional - Op 2'!$A$40,Q950='Adicional - Op 2'!$A$41,Q950='Adicional - Op 2'!$A$42,Q950='Adicional - Op 2'!$A$43),"E","")</f>
        <v/>
      </c>
      <c r="W950" s="282" t="str">
        <f>IF(OR(Q950='Adicional - Op 2'!$A$44,Q950='Adicional - Op 2'!$A$45),"F","")</f>
        <v>F</v>
      </c>
      <c r="X950" s="295" t="str">
        <f t="shared" si="295"/>
        <v>F</v>
      </c>
      <c r="Y950" s="296" t="str">
        <f>IF(P950=X950, "OK", MAL)</f>
        <v>OK</v>
      </c>
      <c r="Z950" s="74">
        <v>2117</v>
      </c>
      <c r="AA950" s="12">
        <v>2275</v>
      </c>
      <c r="AB950" s="12">
        <v>2118</v>
      </c>
      <c r="AC950" s="12">
        <v>1962</v>
      </c>
      <c r="AD950" s="12">
        <v>1915</v>
      </c>
      <c r="AE950" s="13">
        <v>1489</v>
      </c>
      <c r="AF950" s="70" t="str">
        <f t="shared" si="296"/>
        <v>7</v>
      </c>
      <c r="AG950" s="61" t="str">
        <f t="shared" si="297"/>
        <v>7</v>
      </c>
      <c r="AH950" s="61" t="str">
        <f t="shared" si="298"/>
        <v>7</v>
      </c>
      <c r="AI950" s="61" t="str">
        <f t="shared" si="299"/>
        <v>7</v>
      </c>
      <c r="AJ950" s="61" t="str">
        <f t="shared" si="300"/>
        <v>7</v>
      </c>
      <c r="AK950" s="62" t="str">
        <f t="shared" si="301"/>
        <v>7</v>
      </c>
      <c r="AL950" s="77">
        <f t="shared" si="302"/>
        <v>-0.80191346828389654</v>
      </c>
      <c r="AM950" s="78">
        <f t="shared" si="303"/>
        <v>0.68204740994790702</v>
      </c>
      <c r="AN950" s="78">
        <f t="shared" si="304"/>
        <v>0.72713739470932603</v>
      </c>
      <c r="AO950" s="78">
        <f t="shared" si="305"/>
        <v>0.24276157499330478</v>
      </c>
      <c r="AP950" s="79">
        <f t="shared" si="306"/>
        <v>2.5480503752254133</v>
      </c>
      <c r="AQ950" s="1" t="str">
        <f t="shared" si="307"/>
        <v>Pampeana7</v>
      </c>
      <c r="AR950" s="1" t="str">
        <f t="shared" si="308"/>
        <v>Santa Fe7</v>
      </c>
      <c r="AS950" s="1" t="str">
        <f t="shared" si="309"/>
        <v>Pequeñas</v>
      </c>
      <c r="AT950" s="1" t="str">
        <f t="shared" si="310"/>
        <v>Pampeana</v>
      </c>
      <c r="AU950" s="1" t="str">
        <f t="shared" si="311"/>
        <v>Pequeñas</v>
      </c>
    </row>
    <row r="951" spans="1:47" x14ac:dyDescent="0.25">
      <c r="A951" s="2" t="s">
        <v>24</v>
      </c>
      <c r="B951" s="3" t="s">
        <v>11</v>
      </c>
      <c r="C951" s="3" t="s">
        <v>1</v>
      </c>
      <c r="D951" s="3" t="str">
        <f>VLOOKUP(C951,Regiones!B$4:C$27,2)</f>
        <v>Noroeste</v>
      </c>
      <c r="E951" s="16"/>
      <c r="F951" s="16"/>
      <c r="G951" s="16" t="s">
        <v>20</v>
      </c>
      <c r="H951" s="16"/>
      <c r="I951" s="16"/>
      <c r="J951" s="16"/>
      <c r="K951" s="4"/>
      <c r="L951" s="54" t="s">
        <v>943</v>
      </c>
      <c r="M951" s="288">
        <v>4</v>
      </c>
      <c r="N951" s="281" t="str">
        <f t="shared" si="292"/>
        <v>N4</v>
      </c>
      <c r="O951" s="282" t="str">
        <f>VLOOKUP(N951,'Adicional - Op 1'!$A$3:$B$79,2)</f>
        <v>E</v>
      </c>
      <c r="P951" s="293" t="str">
        <f t="shared" si="293"/>
        <v>E</v>
      </c>
      <c r="Q951" s="294" t="str">
        <f t="shared" si="294"/>
        <v>N4</v>
      </c>
      <c r="R951" s="282" t="str">
        <f>IF(OR(Q951='Adicional - Op 2'!$A$6,Q951='Adicional - Op 2'!$A$7, Q951='Adicional - Op 2'!$A$8,Q951='Adicional - Op 2'!$A$9,Q951='Adicional - Op 2'!$A$10,Q951='Adicional - Op 2'!$A$11,Q951='Adicional - Op 2'!$A$12,Q951='Adicional - Op 2'!$A$13,Q951='Adicional - Op 2'!$A$14), "A", "")</f>
        <v/>
      </c>
      <c r="S951" s="282" t="str">
        <f>IF(OR(Q951='Adicional - Op 2'!$A$15,Q951='Adicional - Op 2'!$A$16,Q951='Adicional - Op 2'!$A$17,Q951='Adicional - Op 2'!$A$18,Q951='Adicional - Op 2'!$A$19,Q951='Adicional - Op 2'!$A$20,Q951='Adicional - Op 2'!$A$21,Q951='Adicional - Op 2'!$A$22,Q951='Adicional - Op 2'!$A$23,Q951='Adicional - Op 2'!$A$24,Q951='Adicional - Op 2'!$A$25,Q951='Adicional - Op 2'!$A$26,Q951='Adicional - Op 2'!$A$27,Q951='Adicional - Op 2'!$A$28,Q951='Adicional - Op 2'!$A$29,Q951='Adicional - Op 2'!$A$30),"B","")</f>
        <v/>
      </c>
      <c r="T951" s="282" t="str">
        <f>IF(OR(Q951='Adicional - Op 2'!$A$31,Q951='Adicional - Op 2'!$A$32,Q951='Adicional - Op 2'!$A$33,Q951='Adicional - Op 2'!$A$34),"C","")</f>
        <v/>
      </c>
      <c r="U951" s="282" t="str">
        <f>IF(OR(Q951='Adicional - Op 2'!$A$35,Q951='Adicional - Op 2'!$A$36,Q951='Adicional - Op 2'!$A$37),"D","")</f>
        <v/>
      </c>
      <c r="V951" s="282" t="str">
        <f>IF(OR(Q951='Adicional - Op 2'!$A$38,Q951='Adicional - Op 2'!$A$39,Q951='Adicional - Op 2'!$A$40,Q951='Adicional - Op 2'!$A$41,Q951='Adicional - Op 2'!$A$42,Q951='Adicional - Op 2'!$A$43),"E","")</f>
        <v>E</v>
      </c>
      <c r="W951" s="282" t="str">
        <f>IF(OR(Q951='Adicional - Op 2'!$A$44,Q951='Adicional - Op 2'!$A$45),"F","")</f>
        <v/>
      </c>
      <c r="X951" s="295" t="str">
        <f t="shared" si="295"/>
        <v>E</v>
      </c>
      <c r="Y951" s="296" t="str">
        <f>IF(P951=X951, "OK", MAL)</f>
        <v>OK</v>
      </c>
      <c r="Z951" s="73">
        <v>2104</v>
      </c>
      <c r="AA951" s="17">
        <v>1857</v>
      </c>
      <c r="AB951" s="17">
        <v>1169</v>
      </c>
      <c r="AC951" s="17"/>
      <c r="AD951" s="17">
        <v>412</v>
      </c>
      <c r="AE951" s="20"/>
      <c r="AF951" s="70" t="str">
        <f t="shared" si="296"/>
        <v>7</v>
      </c>
      <c r="AG951" s="61" t="str">
        <f t="shared" si="297"/>
        <v>7</v>
      </c>
      <c r="AH951" s="61" t="str">
        <f t="shared" si="298"/>
        <v>7</v>
      </c>
      <c r="AI951" s="61" t="str">
        <f t="shared" si="299"/>
        <v/>
      </c>
      <c r="AJ951" s="61" t="str">
        <f t="shared" si="300"/>
        <v>7</v>
      </c>
      <c r="AK951" s="62" t="str">
        <f t="shared" si="301"/>
        <v/>
      </c>
      <c r="AL951" s="77">
        <f t="shared" si="302"/>
        <v>1.4066472522329183</v>
      </c>
      <c r="AM951" s="78">
        <f t="shared" si="303"/>
        <v>4.4975759191291349</v>
      </c>
      <c r="AN951" s="78" t="str">
        <f t="shared" si="304"/>
        <v/>
      </c>
      <c r="AO951" s="78" t="str">
        <f t="shared" si="305"/>
        <v/>
      </c>
      <c r="AP951" s="79" t="str">
        <f t="shared" si="306"/>
        <v/>
      </c>
      <c r="AQ951" s="1" t="str">
        <f t="shared" si="307"/>
        <v>Noroeste7</v>
      </c>
      <c r="AR951" s="1" t="str">
        <f t="shared" si="308"/>
        <v>Catamarca7</v>
      </c>
      <c r="AS951" s="1" t="str">
        <f t="shared" si="309"/>
        <v>Pequeñas</v>
      </c>
      <c r="AT951" s="1" t="str">
        <f t="shared" si="310"/>
        <v>Resto Extra Pampeana</v>
      </c>
      <c r="AU951" s="1" t="str">
        <f t="shared" si="311"/>
        <v>Pequeñas</v>
      </c>
    </row>
    <row r="952" spans="1:47" x14ac:dyDescent="0.25">
      <c r="A952" s="60" t="s">
        <v>879</v>
      </c>
      <c r="B952" s="9" t="s">
        <v>772</v>
      </c>
      <c r="C952" s="9" t="s">
        <v>767</v>
      </c>
      <c r="D952" s="3" t="str">
        <f>VLOOKUP(C952,Regiones!B$4:C$27,2)</f>
        <v>Pampeana</v>
      </c>
      <c r="E952" s="10"/>
      <c r="F952" s="10"/>
      <c r="G952" s="10" t="s">
        <v>20</v>
      </c>
      <c r="H952" s="10"/>
      <c r="I952" s="10"/>
      <c r="J952" s="10"/>
      <c r="K952" s="11"/>
      <c r="L952" s="54" t="s">
        <v>943</v>
      </c>
      <c r="M952" s="289">
        <v>2</v>
      </c>
      <c r="N952" s="281" t="str">
        <f t="shared" si="292"/>
        <v>N2</v>
      </c>
      <c r="O952" s="282" t="str">
        <f>VLOOKUP(N952,'Adicional - Op 1'!$A$3:$B$79,2)</f>
        <v>F</v>
      </c>
      <c r="P952" s="293" t="str">
        <f t="shared" si="293"/>
        <v>F</v>
      </c>
      <c r="Q952" s="294" t="str">
        <f t="shared" si="294"/>
        <v>N2</v>
      </c>
      <c r="R952" s="282" t="str">
        <f>IF(OR(Q952='Adicional - Op 2'!$A$6,Q952='Adicional - Op 2'!$A$7, Q952='Adicional - Op 2'!$A$8,Q952='Adicional - Op 2'!$A$9,Q952='Adicional - Op 2'!$A$10,Q952='Adicional - Op 2'!$A$11,Q952='Adicional - Op 2'!$A$12,Q952='Adicional - Op 2'!$A$13,Q952='Adicional - Op 2'!$A$14), "A", "")</f>
        <v/>
      </c>
      <c r="S952" s="282" t="str">
        <f>IF(OR(Q952='Adicional - Op 2'!$A$15,Q952='Adicional - Op 2'!$A$16,Q952='Adicional - Op 2'!$A$17,Q952='Adicional - Op 2'!$A$18,Q952='Adicional - Op 2'!$A$19,Q952='Adicional - Op 2'!$A$20,Q952='Adicional - Op 2'!$A$21,Q952='Adicional - Op 2'!$A$22,Q952='Adicional - Op 2'!$A$23,Q952='Adicional - Op 2'!$A$24,Q952='Adicional - Op 2'!$A$25,Q952='Adicional - Op 2'!$A$26,Q952='Adicional - Op 2'!$A$27,Q952='Adicional - Op 2'!$A$28,Q952='Adicional - Op 2'!$A$29,Q952='Adicional - Op 2'!$A$30),"B","")</f>
        <v/>
      </c>
      <c r="T952" s="282" t="str">
        <f>IF(OR(Q952='Adicional - Op 2'!$A$31,Q952='Adicional - Op 2'!$A$32,Q952='Adicional - Op 2'!$A$33,Q952='Adicional - Op 2'!$A$34),"C","")</f>
        <v/>
      </c>
      <c r="U952" s="282" t="str">
        <f>IF(OR(Q952='Adicional - Op 2'!$A$35,Q952='Adicional - Op 2'!$A$36,Q952='Adicional - Op 2'!$A$37),"D","")</f>
        <v/>
      </c>
      <c r="V952" s="282" t="str">
        <f>IF(OR(Q952='Adicional - Op 2'!$A$38,Q952='Adicional - Op 2'!$A$39,Q952='Adicional - Op 2'!$A$40,Q952='Adicional - Op 2'!$A$41,Q952='Adicional - Op 2'!$A$42,Q952='Adicional - Op 2'!$A$43),"E","")</f>
        <v/>
      </c>
      <c r="W952" s="282" t="str">
        <f>IF(OR(Q952='Adicional - Op 2'!$A$44,Q952='Adicional - Op 2'!$A$45),"F","")</f>
        <v>F</v>
      </c>
      <c r="X952" s="295" t="str">
        <f t="shared" si="295"/>
        <v>F</v>
      </c>
      <c r="Y952" s="296" t="str">
        <f>IF(P952=X952, "OK", MAL)</f>
        <v>OK</v>
      </c>
      <c r="Z952" s="74">
        <v>2101</v>
      </c>
      <c r="AA952" s="12">
        <v>1934</v>
      </c>
      <c r="AB952" s="12">
        <v>1889</v>
      </c>
      <c r="AC952" s="12">
        <v>1546</v>
      </c>
      <c r="AD952" s="12">
        <v>1495</v>
      </c>
      <c r="AE952" s="13">
        <v>1518</v>
      </c>
      <c r="AF952" s="70" t="str">
        <f t="shared" si="296"/>
        <v>7</v>
      </c>
      <c r="AG952" s="61" t="str">
        <f t="shared" si="297"/>
        <v>7</v>
      </c>
      <c r="AH952" s="61" t="str">
        <f t="shared" si="298"/>
        <v>7</v>
      </c>
      <c r="AI952" s="61" t="str">
        <f t="shared" si="299"/>
        <v>7</v>
      </c>
      <c r="AJ952" s="61" t="str">
        <f t="shared" si="300"/>
        <v>7</v>
      </c>
      <c r="AK952" s="62" t="str">
        <f t="shared" si="301"/>
        <v>7</v>
      </c>
      <c r="AL952" s="77">
        <f t="shared" si="302"/>
        <v>0.93073671019574777</v>
      </c>
      <c r="AM952" s="78">
        <f t="shared" si="303"/>
        <v>0.22404155429784103</v>
      </c>
      <c r="AN952" s="78">
        <f t="shared" si="304"/>
        <v>1.9156231002883348</v>
      </c>
      <c r="AO952" s="78">
        <f t="shared" si="305"/>
        <v>0.33601068775964549</v>
      </c>
      <c r="AP952" s="79">
        <f t="shared" si="306"/>
        <v>-0.15255823274556957</v>
      </c>
      <c r="AQ952" s="1" t="str">
        <f t="shared" si="307"/>
        <v>Pampeana7</v>
      </c>
      <c r="AR952" s="1" t="str">
        <f t="shared" si="308"/>
        <v>Santa Fe7</v>
      </c>
      <c r="AS952" s="1" t="str">
        <f t="shared" si="309"/>
        <v>Pequeñas</v>
      </c>
      <c r="AT952" s="1" t="str">
        <f t="shared" si="310"/>
        <v>Pampeana</v>
      </c>
      <c r="AU952" s="1" t="str">
        <f t="shared" si="311"/>
        <v>Pequeñas</v>
      </c>
    </row>
    <row r="953" spans="1:47" x14ac:dyDescent="0.25">
      <c r="A953" s="5" t="s">
        <v>1417</v>
      </c>
      <c r="B953" s="6" t="s">
        <v>54</v>
      </c>
      <c r="C953" s="6" t="s">
        <v>36</v>
      </c>
      <c r="D953" s="3" t="str">
        <f>VLOOKUP(C953,Regiones!B$4:C$27,2)</f>
        <v>Pampeana</v>
      </c>
      <c r="E953" s="16"/>
      <c r="F953" s="16"/>
      <c r="G953" s="16" t="s">
        <v>20</v>
      </c>
      <c r="I953" s="16" t="s">
        <v>190</v>
      </c>
      <c r="J953" s="16"/>
      <c r="K953" s="4"/>
      <c r="L953" s="54" t="s">
        <v>943</v>
      </c>
      <c r="M953" s="288">
        <v>1</v>
      </c>
      <c r="N953" s="281" t="str">
        <f t="shared" si="292"/>
        <v>N1</v>
      </c>
      <c r="O953" s="282" t="str">
        <f>VLOOKUP(N953,'Adicional - Op 1'!$A$3:$B$79,2)</f>
        <v>C</v>
      </c>
      <c r="P953" s="293" t="str">
        <f t="shared" si="293"/>
        <v>C</v>
      </c>
      <c r="Q953" s="294" t="str">
        <f t="shared" si="294"/>
        <v>N1</v>
      </c>
      <c r="R953" s="282" t="str">
        <f>IF(OR(Q953='Adicional - Op 2'!$A$6,Q953='Adicional - Op 2'!$A$7, Q953='Adicional - Op 2'!$A$8,Q953='Adicional - Op 2'!$A$9,Q953='Adicional - Op 2'!$A$10,Q953='Adicional - Op 2'!$A$11,Q953='Adicional - Op 2'!$A$12,Q953='Adicional - Op 2'!$A$13,Q953='Adicional - Op 2'!$A$14), "A", "")</f>
        <v/>
      </c>
      <c r="S953" s="282" t="str">
        <f>IF(OR(Q953='Adicional - Op 2'!$A$15,Q953='Adicional - Op 2'!$A$16,Q953='Adicional - Op 2'!$A$17,Q953='Adicional - Op 2'!$A$18,Q953='Adicional - Op 2'!$A$19,Q953='Adicional - Op 2'!$A$20,Q953='Adicional - Op 2'!$A$21,Q953='Adicional - Op 2'!$A$22,Q953='Adicional - Op 2'!$A$23,Q953='Adicional - Op 2'!$A$24,Q953='Adicional - Op 2'!$A$25,Q953='Adicional - Op 2'!$A$26,Q953='Adicional - Op 2'!$A$27,Q953='Adicional - Op 2'!$A$28,Q953='Adicional - Op 2'!$A$29,Q953='Adicional - Op 2'!$A$30),"B","")</f>
        <v/>
      </c>
      <c r="T953" s="282" t="str">
        <f>IF(OR(Q953='Adicional - Op 2'!$A$31,Q953='Adicional - Op 2'!$A$32,Q953='Adicional - Op 2'!$A$33,Q953='Adicional - Op 2'!$A$34),"C","")</f>
        <v>C</v>
      </c>
      <c r="U953" s="282" t="str">
        <f>IF(OR(Q953='Adicional - Op 2'!$A$35,Q953='Adicional - Op 2'!$A$36,Q953='Adicional - Op 2'!$A$37),"D","")</f>
        <v/>
      </c>
      <c r="V953" s="282" t="str">
        <f>IF(OR(Q953='Adicional - Op 2'!$A$38,Q953='Adicional - Op 2'!$A$39,Q953='Adicional - Op 2'!$A$40,Q953='Adicional - Op 2'!$A$41,Q953='Adicional - Op 2'!$A$42,Q953='Adicional - Op 2'!$A$43),"E","")</f>
        <v/>
      </c>
      <c r="W953" s="282" t="str">
        <f>IF(OR(Q953='Adicional - Op 2'!$A$44,Q953='Adicional - Op 2'!$A$45),"F","")</f>
        <v/>
      </c>
      <c r="X953" s="295" t="str">
        <f t="shared" si="295"/>
        <v>C</v>
      </c>
      <c r="Y953" s="296" t="str">
        <f>IF(P953=X953, "OK", MAL)</f>
        <v>OK</v>
      </c>
      <c r="Z953" s="73">
        <v>2081</v>
      </c>
      <c r="AA953" s="17">
        <v>1947</v>
      </c>
      <c r="AB953" s="17">
        <v>1017</v>
      </c>
      <c r="AC953" s="17">
        <v>1171</v>
      </c>
      <c r="AD953" s="17">
        <v>650</v>
      </c>
      <c r="AE953" s="20">
        <v>459</v>
      </c>
      <c r="AF953" s="70" t="str">
        <f t="shared" si="296"/>
        <v>7</v>
      </c>
      <c r="AG953" s="61" t="str">
        <f t="shared" si="297"/>
        <v>7</v>
      </c>
      <c r="AH953" s="61" t="str">
        <f t="shared" si="298"/>
        <v>7</v>
      </c>
      <c r="AI953" s="61" t="str">
        <f t="shared" si="299"/>
        <v>7</v>
      </c>
      <c r="AJ953" s="61" t="str">
        <f t="shared" si="300"/>
        <v>7</v>
      </c>
      <c r="AK953" s="62" t="str">
        <f t="shared" si="301"/>
        <v>7</v>
      </c>
      <c r="AL953" s="77">
        <f t="shared" si="302"/>
        <v>0.7472841632959627</v>
      </c>
      <c r="AM953" s="78">
        <f t="shared" si="303"/>
        <v>6.3678451244297491</v>
      </c>
      <c r="AN953" s="78">
        <f t="shared" si="304"/>
        <v>-1.3263616969167624</v>
      </c>
      <c r="AO953" s="78">
        <f t="shared" si="305"/>
        <v>6.0631091264222885</v>
      </c>
      <c r="AP953" s="79">
        <f t="shared" si="306"/>
        <v>3.5404545206106866</v>
      </c>
      <c r="AQ953" s="1" t="str">
        <f t="shared" si="307"/>
        <v>Pampeana7</v>
      </c>
      <c r="AR953" s="1" t="str">
        <f t="shared" si="308"/>
        <v>Buenos Aires7</v>
      </c>
      <c r="AS953" s="1" t="str">
        <f t="shared" si="309"/>
        <v>Pequeñas</v>
      </c>
      <c r="AT953" s="1" t="str">
        <f t="shared" si="310"/>
        <v>Pampeana</v>
      </c>
      <c r="AU953" s="1" t="str">
        <f t="shared" si="311"/>
        <v>Pequeñas</v>
      </c>
    </row>
    <row r="954" spans="1:47" x14ac:dyDescent="0.25">
      <c r="A954" s="5" t="s">
        <v>721</v>
      </c>
      <c r="B954" s="6" t="s">
        <v>721</v>
      </c>
      <c r="C954" s="6" t="s">
        <v>687</v>
      </c>
      <c r="D954" s="3" t="str">
        <f>VLOOKUP(C954,Regiones!B$4:C$27,2)</f>
        <v>Noroeste</v>
      </c>
      <c r="E954" s="16"/>
      <c r="F954" s="16"/>
      <c r="G954" s="16" t="s">
        <v>20</v>
      </c>
      <c r="H954" s="16"/>
      <c r="I954" s="16"/>
      <c r="J954" s="16"/>
      <c r="K954" s="4"/>
      <c r="L954" s="54" t="s">
        <v>943</v>
      </c>
      <c r="M954" s="288">
        <v>4</v>
      </c>
      <c r="N954" s="281" t="str">
        <f t="shared" si="292"/>
        <v>N4</v>
      </c>
      <c r="O954" s="282" t="str">
        <f>VLOOKUP(N954,'Adicional - Op 1'!$A$3:$B$79,2)</f>
        <v>E</v>
      </c>
      <c r="P954" s="293" t="str">
        <f t="shared" si="293"/>
        <v>E</v>
      </c>
      <c r="Q954" s="294" t="str">
        <f t="shared" si="294"/>
        <v>N4</v>
      </c>
      <c r="R954" s="282" t="str">
        <f>IF(OR(Q954='Adicional - Op 2'!$A$6,Q954='Adicional - Op 2'!$A$7, Q954='Adicional - Op 2'!$A$8,Q954='Adicional - Op 2'!$A$9,Q954='Adicional - Op 2'!$A$10,Q954='Adicional - Op 2'!$A$11,Q954='Adicional - Op 2'!$A$12,Q954='Adicional - Op 2'!$A$13,Q954='Adicional - Op 2'!$A$14), "A", "")</f>
        <v/>
      </c>
      <c r="S954" s="282" t="str">
        <f>IF(OR(Q954='Adicional - Op 2'!$A$15,Q954='Adicional - Op 2'!$A$16,Q954='Adicional - Op 2'!$A$17,Q954='Adicional - Op 2'!$A$18,Q954='Adicional - Op 2'!$A$19,Q954='Adicional - Op 2'!$A$20,Q954='Adicional - Op 2'!$A$21,Q954='Adicional - Op 2'!$A$22,Q954='Adicional - Op 2'!$A$23,Q954='Adicional - Op 2'!$A$24,Q954='Adicional - Op 2'!$A$25,Q954='Adicional - Op 2'!$A$26,Q954='Adicional - Op 2'!$A$27,Q954='Adicional - Op 2'!$A$28,Q954='Adicional - Op 2'!$A$29,Q954='Adicional - Op 2'!$A$30),"B","")</f>
        <v/>
      </c>
      <c r="T954" s="282" t="str">
        <f>IF(OR(Q954='Adicional - Op 2'!$A$31,Q954='Adicional - Op 2'!$A$32,Q954='Adicional - Op 2'!$A$33,Q954='Adicional - Op 2'!$A$34),"C","")</f>
        <v/>
      </c>
      <c r="U954" s="282" t="str">
        <f>IF(OR(Q954='Adicional - Op 2'!$A$35,Q954='Adicional - Op 2'!$A$36,Q954='Adicional - Op 2'!$A$37),"D","")</f>
        <v/>
      </c>
      <c r="V954" s="282" t="str">
        <f>IF(OR(Q954='Adicional - Op 2'!$A$38,Q954='Adicional - Op 2'!$A$39,Q954='Adicional - Op 2'!$A$40,Q954='Adicional - Op 2'!$A$41,Q954='Adicional - Op 2'!$A$42,Q954='Adicional - Op 2'!$A$43),"E","")</f>
        <v>E</v>
      </c>
      <c r="W954" s="282" t="str">
        <f>IF(OR(Q954='Adicional - Op 2'!$A$44,Q954='Adicional - Op 2'!$A$45),"F","")</f>
        <v/>
      </c>
      <c r="X954" s="295" t="str">
        <f t="shared" si="295"/>
        <v>E</v>
      </c>
      <c r="Y954" s="296" t="str">
        <f>IF(P954=X954, "OK", MAL)</f>
        <v>OK</v>
      </c>
      <c r="Z954" s="74">
        <v>2073</v>
      </c>
      <c r="AA954" s="17">
        <v>1710</v>
      </c>
      <c r="AB954" s="12">
        <v>928</v>
      </c>
      <c r="AC954" s="12">
        <v>661</v>
      </c>
      <c r="AD954" s="12">
        <v>498</v>
      </c>
      <c r="AE954" s="13"/>
      <c r="AF954" s="70" t="str">
        <f t="shared" si="296"/>
        <v>7</v>
      </c>
      <c r="AG954" s="61" t="str">
        <f t="shared" si="297"/>
        <v>7</v>
      </c>
      <c r="AH954" s="61" t="str">
        <f t="shared" si="298"/>
        <v>7</v>
      </c>
      <c r="AI954" s="61" t="str">
        <f t="shared" si="299"/>
        <v>7</v>
      </c>
      <c r="AJ954" s="61" t="str">
        <f t="shared" si="300"/>
        <v>7</v>
      </c>
      <c r="AK954" s="62" t="str">
        <f t="shared" si="301"/>
        <v/>
      </c>
      <c r="AL954" s="77">
        <f t="shared" si="302"/>
        <v>2.1766330117157455</v>
      </c>
      <c r="AM954" s="78">
        <f t="shared" si="303"/>
        <v>5.9821467835048123</v>
      </c>
      <c r="AN954" s="78">
        <f t="shared" si="304"/>
        <v>3.2650283560476132</v>
      </c>
      <c r="AO954" s="78">
        <f t="shared" si="305"/>
        <v>2.8720067178536581</v>
      </c>
      <c r="AP954" s="79" t="str">
        <f t="shared" si="306"/>
        <v/>
      </c>
      <c r="AQ954" s="1" t="str">
        <f t="shared" si="307"/>
        <v>Noroeste7</v>
      </c>
      <c r="AR954" s="1" t="str">
        <f t="shared" si="308"/>
        <v>Salta7</v>
      </c>
      <c r="AS954" s="1" t="str">
        <f t="shared" si="309"/>
        <v>Pequeñas</v>
      </c>
      <c r="AT954" s="1" t="str">
        <f t="shared" si="310"/>
        <v>Resto Extra Pampeana</v>
      </c>
      <c r="AU954" s="1" t="str">
        <f t="shared" si="311"/>
        <v>Pequeñas</v>
      </c>
    </row>
    <row r="955" spans="1:47" x14ac:dyDescent="0.25">
      <c r="A955" s="60" t="s">
        <v>531</v>
      </c>
      <c r="B955" s="9" t="s">
        <v>508</v>
      </c>
      <c r="C955" s="9" t="s">
        <v>506</v>
      </c>
      <c r="D955" s="3" t="str">
        <f>VLOOKUP(C955,Regiones!B$4:C$27,2)</f>
        <v>Noroeste</v>
      </c>
      <c r="E955" s="44"/>
      <c r="F955" s="44"/>
      <c r="G955" s="10" t="s">
        <v>20</v>
      </c>
      <c r="H955" s="44"/>
      <c r="I955" s="44"/>
      <c r="J955" s="44"/>
      <c r="K955" s="54"/>
      <c r="L955" s="54" t="s">
        <v>943</v>
      </c>
      <c r="M955" s="290">
        <v>4</v>
      </c>
      <c r="N955" s="281" t="str">
        <f t="shared" si="292"/>
        <v>N4</v>
      </c>
      <c r="O955" s="282" t="str">
        <f>VLOOKUP(N955,'Adicional - Op 1'!$A$3:$B$79,2)</f>
        <v>E</v>
      </c>
      <c r="P955" s="293" t="str">
        <f t="shared" si="293"/>
        <v>E</v>
      </c>
      <c r="Q955" s="294" t="str">
        <f t="shared" si="294"/>
        <v>N4</v>
      </c>
      <c r="R955" s="282" t="str">
        <f>IF(OR(Q955='Adicional - Op 2'!$A$6,Q955='Adicional - Op 2'!$A$7, Q955='Adicional - Op 2'!$A$8,Q955='Adicional - Op 2'!$A$9,Q955='Adicional - Op 2'!$A$10,Q955='Adicional - Op 2'!$A$11,Q955='Adicional - Op 2'!$A$12,Q955='Adicional - Op 2'!$A$13,Q955='Adicional - Op 2'!$A$14), "A", "")</f>
        <v/>
      </c>
      <c r="S955" s="282" t="str">
        <f>IF(OR(Q955='Adicional - Op 2'!$A$15,Q955='Adicional - Op 2'!$A$16,Q955='Adicional - Op 2'!$A$17,Q955='Adicional - Op 2'!$A$18,Q955='Adicional - Op 2'!$A$19,Q955='Adicional - Op 2'!$A$20,Q955='Adicional - Op 2'!$A$21,Q955='Adicional - Op 2'!$A$22,Q955='Adicional - Op 2'!$A$23,Q955='Adicional - Op 2'!$A$24,Q955='Adicional - Op 2'!$A$25,Q955='Adicional - Op 2'!$A$26,Q955='Adicional - Op 2'!$A$27,Q955='Adicional - Op 2'!$A$28,Q955='Adicional - Op 2'!$A$29,Q955='Adicional - Op 2'!$A$30),"B","")</f>
        <v/>
      </c>
      <c r="T955" s="282" t="str">
        <f>IF(OR(Q955='Adicional - Op 2'!$A$31,Q955='Adicional - Op 2'!$A$32,Q955='Adicional - Op 2'!$A$33,Q955='Adicional - Op 2'!$A$34),"C","")</f>
        <v/>
      </c>
      <c r="U955" s="282" t="str">
        <f>IF(OR(Q955='Adicional - Op 2'!$A$35,Q955='Adicional - Op 2'!$A$36,Q955='Adicional - Op 2'!$A$37),"D","")</f>
        <v/>
      </c>
      <c r="V955" s="282" t="str">
        <f>IF(OR(Q955='Adicional - Op 2'!$A$38,Q955='Adicional - Op 2'!$A$39,Q955='Adicional - Op 2'!$A$40,Q955='Adicional - Op 2'!$A$41,Q955='Adicional - Op 2'!$A$42,Q955='Adicional - Op 2'!$A$43),"E","")</f>
        <v>E</v>
      </c>
      <c r="W955" s="282" t="str">
        <f>IF(OR(Q955='Adicional - Op 2'!$A$44,Q955='Adicional - Op 2'!$A$45),"F","")</f>
        <v/>
      </c>
      <c r="X955" s="295" t="str">
        <f t="shared" si="295"/>
        <v>E</v>
      </c>
      <c r="Y955" s="296" t="str">
        <f>IF(P955=X955, "OK", MAL)</f>
        <v>OK</v>
      </c>
      <c r="Z955" s="76">
        <v>2072</v>
      </c>
      <c r="AA955" s="56">
        <v>1888</v>
      </c>
      <c r="AB955" s="56">
        <v>1236</v>
      </c>
      <c r="AC955" s="12">
        <v>899</v>
      </c>
      <c r="AD955" s="12"/>
      <c r="AE955" s="13"/>
      <c r="AF955" s="70" t="str">
        <f t="shared" si="296"/>
        <v>7</v>
      </c>
      <c r="AG955" s="61" t="str">
        <f t="shared" si="297"/>
        <v>7</v>
      </c>
      <c r="AH955" s="61" t="str">
        <f t="shared" si="298"/>
        <v>7</v>
      </c>
      <c r="AI955" s="61" t="str">
        <f t="shared" si="299"/>
        <v>7</v>
      </c>
      <c r="AJ955" s="61" t="str">
        <f t="shared" si="300"/>
        <v/>
      </c>
      <c r="AK955" s="62" t="str">
        <f t="shared" si="301"/>
        <v/>
      </c>
      <c r="AL955" s="77">
        <f t="shared" si="302"/>
        <v>1.0456557506740354</v>
      </c>
      <c r="AM955" s="78">
        <f t="shared" si="303"/>
        <v>4.1091564701846055</v>
      </c>
      <c r="AN955" s="78">
        <f t="shared" si="304"/>
        <v>3.0606049577512842</v>
      </c>
      <c r="AO955" s="78" t="str">
        <f t="shared" si="305"/>
        <v/>
      </c>
      <c r="AP955" s="79" t="str">
        <f t="shared" si="306"/>
        <v/>
      </c>
      <c r="AQ955" s="1" t="str">
        <f t="shared" si="307"/>
        <v>Noroeste7</v>
      </c>
      <c r="AR955" s="1" t="str">
        <f t="shared" si="308"/>
        <v>Tucumán7</v>
      </c>
      <c r="AS955" s="1" t="str">
        <f t="shared" si="309"/>
        <v>Pequeñas</v>
      </c>
      <c r="AT955" s="1" t="str">
        <f t="shared" si="310"/>
        <v>Resto Extra Pampeana</v>
      </c>
      <c r="AU955" s="1" t="str">
        <f t="shared" si="311"/>
        <v>Pequeñas</v>
      </c>
    </row>
    <row r="956" spans="1:47" x14ac:dyDescent="0.25">
      <c r="A956" s="5" t="s">
        <v>722</v>
      </c>
      <c r="B956" s="6" t="s">
        <v>715</v>
      </c>
      <c r="C956" s="6" t="s">
        <v>687</v>
      </c>
      <c r="D956" s="3" t="str">
        <f>VLOOKUP(C956,Regiones!B$4:C$27,2)</f>
        <v>Noroeste</v>
      </c>
      <c r="E956" s="16"/>
      <c r="F956" s="16"/>
      <c r="G956" s="16" t="s">
        <v>20</v>
      </c>
      <c r="H956" s="16"/>
      <c r="I956" s="16"/>
      <c r="J956" s="16"/>
      <c r="K956" s="4"/>
      <c r="L956" s="54" t="s">
        <v>943</v>
      </c>
      <c r="M956" s="288">
        <v>4</v>
      </c>
      <c r="N956" s="281" t="str">
        <f t="shared" si="292"/>
        <v>N4</v>
      </c>
      <c r="O956" s="282" t="str">
        <f>VLOOKUP(N956,'Adicional - Op 1'!$A$3:$B$79,2)</f>
        <v>E</v>
      </c>
      <c r="P956" s="293" t="str">
        <f t="shared" si="293"/>
        <v>E</v>
      </c>
      <c r="Q956" s="294" t="str">
        <f t="shared" si="294"/>
        <v>N4</v>
      </c>
      <c r="R956" s="282" t="str">
        <f>IF(OR(Q956='Adicional - Op 2'!$A$6,Q956='Adicional - Op 2'!$A$7, Q956='Adicional - Op 2'!$A$8,Q956='Adicional - Op 2'!$A$9,Q956='Adicional - Op 2'!$A$10,Q956='Adicional - Op 2'!$A$11,Q956='Adicional - Op 2'!$A$12,Q956='Adicional - Op 2'!$A$13,Q956='Adicional - Op 2'!$A$14), "A", "")</f>
        <v/>
      </c>
      <c r="S956" s="282" t="str">
        <f>IF(OR(Q956='Adicional - Op 2'!$A$15,Q956='Adicional - Op 2'!$A$16,Q956='Adicional - Op 2'!$A$17,Q956='Adicional - Op 2'!$A$18,Q956='Adicional - Op 2'!$A$19,Q956='Adicional - Op 2'!$A$20,Q956='Adicional - Op 2'!$A$21,Q956='Adicional - Op 2'!$A$22,Q956='Adicional - Op 2'!$A$23,Q956='Adicional - Op 2'!$A$24,Q956='Adicional - Op 2'!$A$25,Q956='Adicional - Op 2'!$A$26,Q956='Adicional - Op 2'!$A$27,Q956='Adicional - Op 2'!$A$28,Q956='Adicional - Op 2'!$A$29,Q956='Adicional - Op 2'!$A$30),"B","")</f>
        <v/>
      </c>
      <c r="T956" s="282" t="str">
        <f>IF(OR(Q956='Adicional - Op 2'!$A$31,Q956='Adicional - Op 2'!$A$32,Q956='Adicional - Op 2'!$A$33,Q956='Adicional - Op 2'!$A$34),"C","")</f>
        <v/>
      </c>
      <c r="U956" s="282" t="str">
        <f>IF(OR(Q956='Adicional - Op 2'!$A$35,Q956='Adicional - Op 2'!$A$36,Q956='Adicional - Op 2'!$A$37),"D","")</f>
        <v/>
      </c>
      <c r="V956" s="282" t="str">
        <f>IF(OR(Q956='Adicional - Op 2'!$A$38,Q956='Adicional - Op 2'!$A$39,Q956='Adicional - Op 2'!$A$40,Q956='Adicional - Op 2'!$A$41,Q956='Adicional - Op 2'!$A$42,Q956='Adicional - Op 2'!$A$43),"E","")</f>
        <v>E</v>
      </c>
      <c r="W956" s="282" t="str">
        <f>IF(OR(Q956='Adicional - Op 2'!$A$44,Q956='Adicional - Op 2'!$A$45),"F","")</f>
        <v/>
      </c>
      <c r="X956" s="295" t="str">
        <f t="shared" si="295"/>
        <v>E</v>
      </c>
      <c r="Y956" s="296" t="str">
        <f>IF(P956=X956, "OK", MAL)</f>
        <v>OK</v>
      </c>
      <c r="Z956" s="74">
        <v>2071</v>
      </c>
      <c r="AA956" s="17">
        <v>1591</v>
      </c>
      <c r="AB956" s="12">
        <v>1049</v>
      </c>
      <c r="AC956" s="12">
        <v>557</v>
      </c>
      <c r="AD956" s="12">
        <v>382</v>
      </c>
      <c r="AE956" s="13"/>
      <c r="AF956" s="70" t="str">
        <f t="shared" si="296"/>
        <v>7</v>
      </c>
      <c r="AG956" s="61" t="str">
        <f t="shared" si="297"/>
        <v>7</v>
      </c>
      <c r="AH956" s="61" t="str">
        <f t="shared" si="298"/>
        <v>7</v>
      </c>
      <c r="AI956" s="61" t="str">
        <f t="shared" si="299"/>
        <v>7</v>
      </c>
      <c r="AJ956" s="61" t="str">
        <f t="shared" si="300"/>
        <v>7</v>
      </c>
      <c r="AK956" s="62" t="str">
        <f t="shared" si="301"/>
        <v/>
      </c>
      <c r="AL956" s="77">
        <f t="shared" si="302"/>
        <v>2.9932388712368283</v>
      </c>
      <c r="AM956" s="78">
        <f t="shared" si="303"/>
        <v>4.0387948601364192</v>
      </c>
      <c r="AN956" s="78">
        <f t="shared" si="304"/>
        <v>6.1778968458082941</v>
      </c>
      <c r="AO956" s="78">
        <f t="shared" si="305"/>
        <v>3.843467915618981</v>
      </c>
      <c r="AP956" s="79" t="str">
        <f t="shared" si="306"/>
        <v/>
      </c>
      <c r="AQ956" s="1" t="str">
        <f t="shared" si="307"/>
        <v>Noroeste7</v>
      </c>
      <c r="AR956" s="1" t="str">
        <f t="shared" si="308"/>
        <v>Salta7</v>
      </c>
      <c r="AS956" s="1" t="str">
        <f t="shared" si="309"/>
        <v>Pequeñas</v>
      </c>
      <c r="AT956" s="1" t="str">
        <f t="shared" si="310"/>
        <v>Resto Extra Pampeana</v>
      </c>
      <c r="AU956" s="1" t="str">
        <f t="shared" si="311"/>
        <v>Pequeñas</v>
      </c>
    </row>
    <row r="957" spans="1:47" x14ac:dyDescent="0.25">
      <c r="A957" s="5" t="s">
        <v>191</v>
      </c>
      <c r="B957" s="6" t="s">
        <v>39</v>
      </c>
      <c r="C957" s="6" t="s">
        <v>36</v>
      </c>
      <c r="D957" s="3" t="str">
        <f>VLOOKUP(C957,Regiones!B$4:C$27,2)</f>
        <v>Pampeana</v>
      </c>
      <c r="E957" s="16"/>
      <c r="F957" s="16"/>
      <c r="G957" s="16"/>
      <c r="H957" s="16"/>
      <c r="I957" s="16" t="s">
        <v>203</v>
      </c>
      <c r="J957" s="16" t="s">
        <v>21</v>
      </c>
      <c r="K957" s="4">
        <v>10</v>
      </c>
      <c r="L957" s="4" t="s">
        <v>21</v>
      </c>
      <c r="M957" s="289">
        <v>10</v>
      </c>
      <c r="N957" s="281" t="str">
        <f t="shared" si="292"/>
        <v>C10</v>
      </c>
      <c r="O957" s="282" t="str">
        <f>VLOOKUP(N957,'Adicional - Op 1'!$A$3:$B$79,2)</f>
        <v>C</v>
      </c>
      <c r="P957" s="293" t="str">
        <f t="shared" si="293"/>
        <v>C</v>
      </c>
      <c r="Q957" s="294" t="str">
        <f t="shared" si="294"/>
        <v>C10</v>
      </c>
      <c r="R957" s="282" t="str">
        <f>IF(OR(Q957='Adicional - Op 2'!$A$6,Q957='Adicional - Op 2'!$A$7, Q957='Adicional - Op 2'!$A$8,Q957='Adicional - Op 2'!$A$9,Q957='Adicional - Op 2'!$A$10,Q957='Adicional - Op 2'!$A$11,Q957='Adicional - Op 2'!$A$12,Q957='Adicional - Op 2'!$A$13,Q957='Adicional - Op 2'!$A$14), "A", "")</f>
        <v/>
      </c>
      <c r="S957" s="282" t="str">
        <f>IF(OR(Q957='Adicional - Op 2'!$A$15,Q957='Adicional - Op 2'!$A$16,Q957='Adicional - Op 2'!$A$17,Q957='Adicional - Op 2'!$A$18,Q957='Adicional - Op 2'!$A$19,Q957='Adicional - Op 2'!$A$20,Q957='Adicional - Op 2'!$A$21,Q957='Adicional - Op 2'!$A$22,Q957='Adicional - Op 2'!$A$23,Q957='Adicional - Op 2'!$A$24,Q957='Adicional - Op 2'!$A$25,Q957='Adicional - Op 2'!$A$26,Q957='Adicional - Op 2'!$A$27,Q957='Adicional - Op 2'!$A$28,Q957='Adicional - Op 2'!$A$29,Q957='Adicional - Op 2'!$A$30),"B","")</f>
        <v/>
      </c>
      <c r="T957" s="282" t="str">
        <f>IF(OR(Q957='Adicional - Op 2'!$A$31,Q957='Adicional - Op 2'!$A$32,Q957='Adicional - Op 2'!$A$33,Q957='Adicional - Op 2'!$A$34),"C","")</f>
        <v>C</v>
      </c>
      <c r="U957" s="282" t="str">
        <f>IF(OR(Q957='Adicional - Op 2'!$A$35,Q957='Adicional - Op 2'!$A$36,Q957='Adicional - Op 2'!$A$37),"D","")</f>
        <v/>
      </c>
      <c r="V957" s="282" t="str">
        <f>IF(OR(Q957='Adicional - Op 2'!$A$38,Q957='Adicional - Op 2'!$A$39,Q957='Adicional - Op 2'!$A$40,Q957='Adicional - Op 2'!$A$41,Q957='Adicional - Op 2'!$A$42,Q957='Adicional - Op 2'!$A$43),"E","")</f>
        <v/>
      </c>
      <c r="W957" s="282" t="str">
        <f>IF(OR(Q957='Adicional - Op 2'!$A$44,Q957='Adicional - Op 2'!$A$45),"F","")</f>
        <v/>
      </c>
      <c r="X957" s="295" t="str">
        <f t="shared" si="295"/>
        <v>C</v>
      </c>
      <c r="Y957" s="296" t="str">
        <f>IF(P957=X957, "OK", MAL)</f>
        <v>OK</v>
      </c>
      <c r="Z957" s="73">
        <v>2066</v>
      </c>
      <c r="AA957" s="17">
        <v>2047</v>
      </c>
      <c r="AB957" s="17">
        <v>2162</v>
      </c>
      <c r="AC957" s="17">
        <v>2137</v>
      </c>
      <c r="AD957" s="17">
        <v>1669</v>
      </c>
      <c r="AE957" s="20">
        <v>1297</v>
      </c>
      <c r="AF957" s="70" t="str">
        <f t="shared" si="296"/>
        <v>7</v>
      </c>
      <c r="AG957" s="61" t="str">
        <f t="shared" si="297"/>
        <v>7</v>
      </c>
      <c r="AH957" s="61" t="str">
        <f t="shared" si="298"/>
        <v>7</v>
      </c>
      <c r="AI957" s="61" t="str">
        <f t="shared" si="299"/>
        <v>7</v>
      </c>
      <c r="AJ957" s="61" t="str">
        <f t="shared" si="300"/>
        <v>7</v>
      </c>
      <c r="AK957" s="62" t="str">
        <f t="shared" si="301"/>
        <v>7</v>
      </c>
      <c r="AL957" s="77">
        <f t="shared" si="302"/>
        <v>0.10339865469267354</v>
      </c>
      <c r="AM957" s="78">
        <f t="shared" si="303"/>
        <v>-0.51821924611732995</v>
      </c>
      <c r="AN957" s="78">
        <f t="shared" si="304"/>
        <v>0.11020028654948623</v>
      </c>
      <c r="AO957" s="78">
        <f t="shared" si="305"/>
        <v>2.5025851416745954</v>
      </c>
      <c r="AP957" s="79">
        <f t="shared" si="306"/>
        <v>2.5537713871402583</v>
      </c>
      <c r="AQ957" s="1" t="str">
        <f t="shared" si="307"/>
        <v>Pampeana7</v>
      </c>
      <c r="AR957" s="1" t="str">
        <f t="shared" si="308"/>
        <v>Buenos Aires7</v>
      </c>
      <c r="AS957" s="1" t="str">
        <f t="shared" si="309"/>
        <v>Pequeñas</v>
      </c>
      <c r="AT957" s="1" t="str">
        <f t="shared" si="310"/>
        <v>Pampeana</v>
      </c>
      <c r="AU957" s="1" t="str">
        <f t="shared" si="311"/>
        <v>Pequeñas</v>
      </c>
    </row>
    <row r="958" spans="1:47" x14ac:dyDescent="0.25">
      <c r="A958" s="5" t="s">
        <v>192</v>
      </c>
      <c r="B958" s="6" t="s">
        <v>54</v>
      </c>
      <c r="C958" s="6" t="s">
        <v>36</v>
      </c>
      <c r="D958" s="3" t="str">
        <f>VLOOKUP(C958,Regiones!B$4:C$27,2)</f>
        <v>Pampeana</v>
      </c>
      <c r="E958" s="16"/>
      <c r="F958" s="16"/>
      <c r="G958" s="16"/>
      <c r="H958" s="16" t="s">
        <v>20</v>
      </c>
      <c r="I958" s="16" t="s">
        <v>203</v>
      </c>
      <c r="J958" s="16" t="s">
        <v>4</v>
      </c>
      <c r="K958" s="4">
        <v>2</v>
      </c>
      <c r="L958" s="4" t="s">
        <v>6</v>
      </c>
      <c r="M958" s="289">
        <v>10</v>
      </c>
      <c r="N958" s="281" t="str">
        <f t="shared" si="292"/>
        <v>F10</v>
      </c>
      <c r="O958" s="282" t="str">
        <f>VLOOKUP(N958,'Adicional - Op 1'!$A$3:$B$79,2)</f>
        <v>F</v>
      </c>
      <c r="P958" s="293" t="str">
        <f t="shared" si="293"/>
        <v>F</v>
      </c>
      <c r="Q958" s="294" t="str">
        <f t="shared" si="294"/>
        <v>F10</v>
      </c>
      <c r="R958" s="282" t="str">
        <f>IF(OR(Q958='Adicional - Op 2'!$A$6,Q958='Adicional - Op 2'!$A$7, Q958='Adicional - Op 2'!$A$8,Q958='Adicional - Op 2'!$A$9,Q958='Adicional - Op 2'!$A$10,Q958='Adicional - Op 2'!$A$11,Q958='Adicional - Op 2'!$A$12,Q958='Adicional - Op 2'!$A$13,Q958='Adicional - Op 2'!$A$14), "A", "")</f>
        <v/>
      </c>
      <c r="S958" s="282" t="str">
        <f>IF(OR(Q958='Adicional - Op 2'!$A$15,Q958='Adicional - Op 2'!$A$16,Q958='Adicional - Op 2'!$A$17,Q958='Adicional - Op 2'!$A$18,Q958='Adicional - Op 2'!$A$19,Q958='Adicional - Op 2'!$A$20,Q958='Adicional - Op 2'!$A$21,Q958='Adicional - Op 2'!$A$22,Q958='Adicional - Op 2'!$A$23,Q958='Adicional - Op 2'!$A$24,Q958='Adicional - Op 2'!$A$25,Q958='Adicional - Op 2'!$A$26,Q958='Adicional - Op 2'!$A$27,Q958='Adicional - Op 2'!$A$28,Q958='Adicional - Op 2'!$A$29,Q958='Adicional - Op 2'!$A$30),"B","")</f>
        <v/>
      </c>
      <c r="T958" s="282" t="str">
        <f>IF(OR(Q958='Adicional - Op 2'!$A$31,Q958='Adicional - Op 2'!$A$32,Q958='Adicional - Op 2'!$A$33,Q958='Adicional - Op 2'!$A$34),"C","")</f>
        <v/>
      </c>
      <c r="U958" s="282" t="str">
        <f>IF(OR(Q958='Adicional - Op 2'!$A$35,Q958='Adicional - Op 2'!$A$36,Q958='Adicional - Op 2'!$A$37),"D","")</f>
        <v/>
      </c>
      <c r="V958" s="282" t="str">
        <f>IF(OR(Q958='Adicional - Op 2'!$A$38,Q958='Adicional - Op 2'!$A$39,Q958='Adicional - Op 2'!$A$40,Q958='Adicional - Op 2'!$A$41,Q958='Adicional - Op 2'!$A$42,Q958='Adicional - Op 2'!$A$43),"E","")</f>
        <v/>
      </c>
      <c r="W958" s="282" t="str">
        <f>IF(OR(Q958='Adicional - Op 2'!$A$44,Q958='Adicional - Op 2'!$A$45),"F","")</f>
        <v>F</v>
      </c>
      <c r="X958" s="295" t="str">
        <f t="shared" si="295"/>
        <v>F</v>
      </c>
      <c r="Y958" s="296" t="str">
        <f>IF(P958=X958, "OK", MAL)</f>
        <v>OK</v>
      </c>
      <c r="Z958" s="73">
        <v>2063</v>
      </c>
      <c r="AA958" s="17">
        <v>2176</v>
      </c>
      <c r="AB958" s="17">
        <v>2188</v>
      </c>
      <c r="AC958" s="17">
        <v>2340</v>
      </c>
      <c r="AD958" s="17">
        <v>2099</v>
      </c>
      <c r="AE958" s="20">
        <v>1712</v>
      </c>
      <c r="AF958" s="70" t="str">
        <f t="shared" si="296"/>
        <v>7</v>
      </c>
      <c r="AG958" s="61" t="str">
        <f t="shared" si="297"/>
        <v>7</v>
      </c>
      <c r="AH958" s="61" t="str">
        <f t="shared" si="298"/>
        <v>7</v>
      </c>
      <c r="AI958" s="61" t="str">
        <f t="shared" si="299"/>
        <v>7</v>
      </c>
      <c r="AJ958" s="61" t="str">
        <f t="shared" si="300"/>
        <v>7</v>
      </c>
      <c r="AK958" s="62" t="str">
        <f t="shared" si="301"/>
        <v>7</v>
      </c>
      <c r="AL958" s="77">
        <f t="shared" si="302"/>
        <v>-0.59472441419120226</v>
      </c>
      <c r="AM958" s="78">
        <f t="shared" si="303"/>
        <v>-5.2263482045375668E-2</v>
      </c>
      <c r="AN958" s="78">
        <f t="shared" si="304"/>
        <v>-0.63399539601707788</v>
      </c>
      <c r="AO958" s="78">
        <f t="shared" si="305"/>
        <v>1.0928270896402237</v>
      </c>
      <c r="AP958" s="79">
        <f t="shared" si="306"/>
        <v>2.0588963972114116</v>
      </c>
      <c r="AQ958" s="1" t="str">
        <f t="shared" si="307"/>
        <v>Pampeana7</v>
      </c>
      <c r="AR958" s="1" t="str">
        <f t="shared" si="308"/>
        <v>Buenos Aires7</v>
      </c>
      <c r="AS958" s="1" t="str">
        <f t="shared" si="309"/>
        <v>Pequeñas</v>
      </c>
      <c r="AT958" s="1" t="str">
        <f t="shared" si="310"/>
        <v>Pampeana</v>
      </c>
      <c r="AU958" s="1" t="str">
        <f t="shared" si="311"/>
        <v>Pequeñas</v>
      </c>
    </row>
    <row r="959" spans="1:47" x14ac:dyDescent="0.25">
      <c r="A959" s="5" t="s">
        <v>193</v>
      </c>
      <c r="B959" s="6" t="s">
        <v>38</v>
      </c>
      <c r="C959" s="6" t="s">
        <v>36</v>
      </c>
      <c r="D959" s="3" t="str">
        <f>VLOOKUP(C959,Regiones!B$4:C$27,2)</f>
        <v>Pampeana</v>
      </c>
      <c r="E959" s="16"/>
      <c r="F959" s="16"/>
      <c r="G959" s="16"/>
      <c r="H959" s="16" t="s">
        <v>20</v>
      </c>
      <c r="I959" s="16" t="s">
        <v>203</v>
      </c>
      <c r="J959" s="16" t="s">
        <v>4</v>
      </c>
      <c r="K959" s="4">
        <v>2</v>
      </c>
      <c r="L959" s="4" t="s">
        <v>6</v>
      </c>
      <c r="M959" s="289">
        <v>10</v>
      </c>
      <c r="N959" s="281" t="str">
        <f t="shared" si="292"/>
        <v>F10</v>
      </c>
      <c r="O959" s="282" t="str">
        <f>VLOOKUP(N959,'Adicional - Op 1'!$A$3:$B$79,2)</f>
        <v>F</v>
      </c>
      <c r="P959" s="293" t="str">
        <f t="shared" si="293"/>
        <v>F</v>
      </c>
      <c r="Q959" s="294" t="str">
        <f t="shared" si="294"/>
        <v>F10</v>
      </c>
      <c r="R959" s="282" t="str">
        <f>IF(OR(Q959='Adicional - Op 2'!$A$6,Q959='Adicional - Op 2'!$A$7, Q959='Adicional - Op 2'!$A$8,Q959='Adicional - Op 2'!$A$9,Q959='Adicional - Op 2'!$A$10,Q959='Adicional - Op 2'!$A$11,Q959='Adicional - Op 2'!$A$12,Q959='Adicional - Op 2'!$A$13,Q959='Adicional - Op 2'!$A$14), "A", "")</f>
        <v/>
      </c>
      <c r="S959" s="282" t="str">
        <f>IF(OR(Q959='Adicional - Op 2'!$A$15,Q959='Adicional - Op 2'!$A$16,Q959='Adicional - Op 2'!$A$17,Q959='Adicional - Op 2'!$A$18,Q959='Adicional - Op 2'!$A$19,Q959='Adicional - Op 2'!$A$20,Q959='Adicional - Op 2'!$A$21,Q959='Adicional - Op 2'!$A$22,Q959='Adicional - Op 2'!$A$23,Q959='Adicional - Op 2'!$A$24,Q959='Adicional - Op 2'!$A$25,Q959='Adicional - Op 2'!$A$26,Q959='Adicional - Op 2'!$A$27,Q959='Adicional - Op 2'!$A$28,Q959='Adicional - Op 2'!$A$29,Q959='Adicional - Op 2'!$A$30),"B","")</f>
        <v/>
      </c>
      <c r="T959" s="282" t="str">
        <f>IF(OR(Q959='Adicional - Op 2'!$A$31,Q959='Adicional - Op 2'!$A$32,Q959='Adicional - Op 2'!$A$33,Q959='Adicional - Op 2'!$A$34),"C","")</f>
        <v/>
      </c>
      <c r="U959" s="282" t="str">
        <f>IF(OR(Q959='Adicional - Op 2'!$A$35,Q959='Adicional - Op 2'!$A$36,Q959='Adicional - Op 2'!$A$37),"D","")</f>
        <v/>
      </c>
      <c r="V959" s="282" t="str">
        <f>IF(OR(Q959='Adicional - Op 2'!$A$38,Q959='Adicional - Op 2'!$A$39,Q959='Adicional - Op 2'!$A$40,Q959='Adicional - Op 2'!$A$41,Q959='Adicional - Op 2'!$A$42,Q959='Adicional - Op 2'!$A$43),"E","")</f>
        <v/>
      </c>
      <c r="W959" s="282" t="str">
        <f>IF(OR(Q959='Adicional - Op 2'!$A$44,Q959='Adicional - Op 2'!$A$45),"F","")</f>
        <v>F</v>
      </c>
      <c r="X959" s="295" t="str">
        <f t="shared" si="295"/>
        <v>F</v>
      </c>
      <c r="Y959" s="296" t="str">
        <f>IF(P959=X959, "OK", MAL)</f>
        <v>OK</v>
      </c>
      <c r="Z959" s="73">
        <v>2046</v>
      </c>
      <c r="AA959" s="17">
        <v>2125</v>
      </c>
      <c r="AB959" s="17">
        <v>2212</v>
      </c>
      <c r="AC959" s="17">
        <v>1894</v>
      </c>
      <c r="AD959" s="17">
        <v>2200</v>
      </c>
      <c r="AE959" s="20">
        <v>1900</v>
      </c>
      <c r="AF959" s="70" t="str">
        <f t="shared" si="296"/>
        <v>7</v>
      </c>
      <c r="AG959" s="61" t="str">
        <f t="shared" si="297"/>
        <v>7</v>
      </c>
      <c r="AH959" s="61" t="str">
        <f t="shared" si="298"/>
        <v>7</v>
      </c>
      <c r="AI959" s="61" t="str">
        <f t="shared" si="299"/>
        <v>7</v>
      </c>
      <c r="AJ959" s="61" t="str">
        <f t="shared" si="300"/>
        <v>7</v>
      </c>
      <c r="AK959" s="62" t="str">
        <f t="shared" si="301"/>
        <v>7</v>
      </c>
      <c r="AL959" s="77">
        <f t="shared" si="302"/>
        <v>-0.42287444066184893</v>
      </c>
      <c r="AM959" s="78">
        <f t="shared" si="303"/>
        <v>-0.38069254518656637</v>
      </c>
      <c r="AN959" s="78">
        <f t="shared" si="304"/>
        <v>1.4806086336049709</v>
      </c>
      <c r="AO959" s="78">
        <f t="shared" si="305"/>
        <v>-1.4865044524383777</v>
      </c>
      <c r="AP959" s="79">
        <f t="shared" si="306"/>
        <v>1.4768337390565738</v>
      </c>
      <c r="AQ959" s="1" t="str">
        <f t="shared" si="307"/>
        <v>Pampeana7</v>
      </c>
      <c r="AR959" s="1" t="str">
        <f t="shared" si="308"/>
        <v>Buenos Aires7</v>
      </c>
      <c r="AS959" s="1" t="str">
        <f t="shared" si="309"/>
        <v>Pequeñas</v>
      </c>
      <c r="AT959" s="1" t="str">
        <f t="shared" si="310"/>
        <v>Pampeana</v>
      </c>
      <c r="AU959" s="1" t="str">
        <f t="shared" si="311"/>
        <v>Pequeñas</v>
      </c>
    </row>
    <row r="960" spans="1:47" x14ac:dyDescent="0.25">
      <c r="A960" s="5" t="s">
        <v>460</v>
      </c>
      <c r="B960" s="6" t="s">
        <v>443</v>
      </c>
      <c r="C960" s="6" t="s">
        <v>429</v>
      </c>
      <c r="D960" s="3" t="str">
        <f>VLOOKUP(C960,Regiones!B$4:C$27,2)</f>
        <v>Pampeana</v>
      </c>
      <c r="E960" s="16"/>
      <c r="F960" s="16"/>
      <c r="G960" s="16" t="s">
        <v>20</v>
      </c>
      <c r="H960" s="16"/>
      <c r="I960" s="16"/>
      <c r="J960" s="16"/>
      <c r="K960" s="4"/>
      <c r="L960" s="54" t="s">
        <v>943</v>
      </c>
      <c r="M960" s="288">
        <v>2</v>
      </c>
      <c r="N960" s="281" t="str">
        <f t="shared" si="292"/>
        <v>N2</v>
      </c>
      <c r="O960" s="282" t="str">
        <f>VLOOKUP(N960,'Adicional - Op 1'!$A$3:$B$79,2)</f>
        <v>F</v>
      </c>
      <c r="P960" s="293" t="str">
        <f t="shared" si="293"/>
        <v>F</v>
      </c>
      <c r="Q960" s="294" t="str">
        <f t="shared" si="294"/>
        <v>N2</v>
      </c>
      <c r="R960" s="282" t="str">
        <f>IF(OR(Q960='Adicional - Op 2'!$A$6,Q960='Adicional - Op 2'!$A$7, Q960='Adicional - Op 2'!$A$8,Q960='Adicional - Op 2'!$A$9,Q960='Adicional - Op 2'!$A$10,Q960='Adicional - Op 2'!$A$11,Q960='Adicional - Op 2'!$A$12,Q960='Adicional - Op 2'!$A$13,Q960='Adicional - Op 2'!$A$14), "A", "")</f>
        <v/>
      </c>
      <c r="S960" s="282" t="str">
        <f>IF(OR(Q960='Adicional - Op 2'!$A$15,Q960='Adicional - Op 2'!$A$16,Q960='Adicional - Op 2'!$A$17,Q960='Adicional - Op 2'!$A$18,Q960='Adicional - Op 2'!$A$19,Q960='Adicional - Op 2'!$A$20,Q960='Adicional - Op 2'!$A$21,Q960='Adicional - Op 2'!$A$22,Q960='Adicional - Op 2'!$A$23,Q960='Adicional - Op 2'!$A$24,Q960='Adicional - Op 2'!$A$25,Q960='Adicional - Op 2'!$A$26,Q960='Adicional - Op 2'!$A$27,Q960='Adicional - Op 2'!$A$28,Q960='Adicional - Op 2'!$A$29,Q960='Adicional - Op 2'!$A$30),"B","")</f>
        <v/>
      </c>
      <c r="T960" s="282" t="str">
        <f>IF(OR(Q960='Adicional - Op 2'!$A$31,Q960='Adicional - Op 2'!$A$32,Q960='Adicional - Op 2'!$A$33,Q960='Adicional - Op 2'!$A$34),"C","")</f>
        <v/>
      </c>
      <c r="U960" s="282" t="str">
        <f>IF(OR(Q960='Adicional - Op 2'!$A$35,Q960='Adicional - Op 2'!$A$36,Q960='Adicional - Op 2'!$A$37),"D","")</f>
        <v/>
      </c>
      <c r="V960" s="282" t="str">
        <f>IF(OR(Q960='Adicional - Op 2'!$A$38,Q960='Adicional - Op 2'!$A$39,Q960='Adicional - Op 2'!$A$40,Q960='Adicional - Op 2'!$A$41,Q960='Adicional - Op 2'!$A$42,Q960='Adicional - Op 2'!$A$43),"E","")</f>
        <v/>
      </c>
      <c r="W960" s="282" t="str">
        <f>IF(OR(Q960='Adicional - Op 2'!$A$44,Q960='Adicional - Op 2'!$A$45),"F","")</f>
        <v>F</v>
      </c>
      <c r="X960" s="295" t="str">
        <f t="shared" si="295"/>
        <v>F</v>
      </c>
      <c r="Y960" s="296" t="str">
        <f>IF(P960=X960, "OK", MAL)</f>
        <v>OK</v>
      </c>
      <c r="Z960" s="73">
        <v>2046</v>
      </c>
      <c r="AA960" s="17">
        <v>1812</v>
      </c>
      <c r="AB960" s="17">
        <v>1592</v>
      </c>
      <c r="AC960" s="17">
        <v>1418</v>
      </c>
      <c r="AD960" s="17">
        <v>1050</v>
      </c>
      <c r="AE960" s="20">
        <v>947</v>
      </c>
      <c r="AF960" s="70" t="str">
        <f t="shared" si="296"/>
        <v>7</v>
      </c>
      <c r="AG960" s="61" t="str">
        <f t="shared" si="297"/>
        <v>7</v>
      </c>
      <c r="AH960" s="61" t="str">
        <f t="shared" si="298"/>
        <v>7</v>
      </c>
      <c r="AI960" s="61" t="str">
        <f t="shared" si="299"/>
        <v>7</v>
      </c>
      <c r="AJ960" s="61" t="str">
        <f t="shared" si="300"/>
        <v>7</v>
      </c>
      <c r="AK960" s="62" t="str">
        <f t="shared" si="301"/>
        <v>7</v>
      </c>
      <c r="AL960" s="77">
        <f t="shared" si="302"/>
        <v>1.3678325814453509</v>
      </c>
      <c r="AM960" s="78">
        <f t="shared" si="303"/>
        <v>1.2380201948634852</v>
      </c>
      <c r="AN960" s="78">
        <f t="shared" si="304"/>
        <v>1.1020860946755913</v>
      </c>
      <c r="AO960" s="78">
        <f t="shared" si="305"/>
        <v>3.0501654001131295</v>
      </c>
      <c r="AP960" s="79">
        <f t="shared" si="306"/>
        <v>1.0378117945957175</v>
      </c>
      <c r="AQ960" s="1" t="str">
        <f t="shared" si="307"/>
        <v>Pampeana7</v>
      </c>
      <c r="AR960" s="1" t="str">
        <f t="shared" si="308"/>
        <v>Entre Ríos7</v>
      </c>
      <c r="AS960" s="1" t="str">
        <f t="shared" si="309"/>
        <v>Pequeñas</v>
      </c>
      <c r="AT960" s="1" t="str">
        <f t="shared" si="310"/>
        <v>Pampeana</v>
      </c>
      <c r="AU960" s="1" t="str">
        <f t="shared" si="311"/>
        <v>Pequeñas</v>
      </c>
    </row>
    <row r="961" spans="1:47" x14ac:dyDescent="0.25">
      <c r="A961" s="5" t="s">
        <v>560</v>
      </c>
      <c r="B961" s="6" t="s">
        <v>546</v>
      </c>
      <c r="C961" s="6" t="s">
        <v>532</v>
      </c>
      <c r="D961" s="3" t="str">
        <f>VLOOKUP(C961,Regiones!B$4:C$27,2)</f>
        <v>Pampeana</v>
      </c>
      <c r="E961" s="16"/>
      <c r="F961" s="16"/>
      <c r="G961" s="16"/>
      <c r="H961" s="16" t="s">
        <v>20</v>
      </c>
      <c r="I961" s="16" t="s">
        <v>203</v>
      </c>
      <c r="J961" s="16" t="s">
        <v>4</v>
      </c>
      <c r="K961" s="4"/>
      <c r="L961" s="4" t="s">
        <v>6</v>
      </c>
      <c r="M961" s="289">
        <v>10</v>
      </c>
      <c r="N961" s="281" t="str">
        <f t="shared" si="292"/>
        <v>F10</v>
      </c>
      <c r="O961" s="282" t="str">
        <f>VLOOKUP(N961,'Adicional - Op 1'!$A$3:$B$79,2)</f>
        <v>F</v>
      </c>
      <c r="P961" s="293" t="str">
        <f t="shared" si="293"/>
        <v>F</v>
      </c>
      <c r="Q961" s="294" t="str">
        <f t="shared" si="294"/>
        <v>F10</v>
      </c>
      <c r="R961" s="282" t="str">
        <f>IF(OR(Q961='Adicional - Op 2'!$A$6,Q961='Adicional - Op 2'!$A$7, Q961='Adicional - Op 2'!$A$8,Q961='Adicional - Op 2'!$A$9,Q961='Adicional - Op 2'!$A$10,Q961='Adicional - Op 2'!$A$11,Q961='Adicional - Op 2'!$A$12,Q961='Adicional - Op 2'!$A$13,Q961='Adicional - Op 2'!$A$14), "A", "")</f>
        <v/>
      </c>
      <c r="S961" s="282" t="str">
        <f>IF(OR(Q961='Adicional - Op 2'!$A$15,Q961='Adicional - Op 2'!$A$16,Q961='Adicional - Op 2'!$A$17,Q961='Adicional - Op 2'!$A$18,Q961='Adicional - Op 2'!$A$19,Q961='Adicional - Op 2'!$A$20,Q961='Adicional - Op 2'!$A$21,Q961='Adicional - Op 2'!$A$22,Q961='Adicional - Op 2'!$A$23,Q961='Adicional - Op 2'!$A$24,Q961='Adicional - Op 2'!$A$25,Q961='Adicional - Op 2'!$A$26,Q961='Adicional - Op 2'!$A$27,Q961='Adicional - Op 2'!$A$28,Q961='Adicional - Op 2'!$A$29,Q961='Adicional - Op 2'!$A$30),"B","")</f>
        <v/>
      </c>
      <c r="T961" s="282" t="str">
        <f>IF(OR(Q961='Adicional - Op 2'!$A$31,Q961='Adicional - Op 2'!$A$32,Q961='Adicional - Op 2'!$A$33,Q961='Adicional - Op 2'!$A$34),"C","")</f>
        <v/>
      </c>
      <c r="U961" s="282" t="str">
        <f>IF(OR(Q961='Adicional - Op 2'!$A$35,Q961='Adicional - Op 2'!$A$36,Q961='Adicional - Op 2'!$A$37),"D","")</f>
        <v/>
      </c>
      <c r="V961" s="282" t="str">
        <f>IF(OR(Q961='Adicional - Op 2'!$A$38,Q961='Adicional - Op 2'!$A$39,Q961='Adicional - Op 2'!$A$40,Q961='Adicional - Op 2'!$A$41,Q961='Adicional - Op 2'!$A$42,Q961='Adicional - Op 2'!$A$43),"E","")</f>
        <v/>
      </c>
      <c r="W961" s="282" t="str">
        <f>IF(OR(Q961='Adicional - Op 2'!$A$44,Q961='Adicional - Op 2'!$A$45),"F","")</f>
        <v>F</v>
      </c>
      <c r="X961" s="295" t="str">
        <f t="shared" si="295"/>
        <v>F</v>
      </c>
      <c r="Y961" s="296" t="str">
        <f>IF(P961=X961, "OK", MAL)</f>
        <v>OK</v>
      </c>
      <c r="Z961" s="73">
        <v>2034</v>
      </c>
      <c r="AA961" s="17">
        <v>2064</v>
      </c>
      <c r="AB961" s="17">
        <v>1952</v>
      </c>
      <c r="AC961" s="17">
        <v>1574</v>
      </c>
      <c r="AD961" s="17">
        <v>1344</v>
      </c>
      <c r="AE961" s="20">
        <v>1360</v>
      </c>
      <c r="AF961" s="70" t="str">
        <f t="shared" si="296"/>
        <v>7</v>
      </c>
      <c r="AG961" s="61" t="str">
        <f t="shared" si="297"/>
        <v>7</v>
      </c>
      <c r="AH961" s="61" t="str">
        <f t="shared" si="298"/>
        <v>7</v>
      </c>
      <c r="AI961" s="61" t="str">
        <f t="shared" si="299"/>
        <v>7</v>
      </c>
      <c r="AJ961" s="61" t="str">
        <f t="shared" si="300"/>
        <v>7</v>
      </c>
      <c r="AK961" s="62" t="str">
        <f t="shared" si="301"/>
        <v>7</v>
      </c>
      <c r="AL961" s="77">
        <f t="shared" si="302"/>
        <v>-0.16364168773129217</v>
      </c>
      <c r="AM961" s="78">
        <f t="shared" si="303"/>
        <v>0.53174488943855946</v>
      </c>
      <c r="AN961" s="78">
        <f t="shared" si="304"/>
        <v>2.0591171782038504</v>
      </c>
      <c r="AO961" s="78">
        <f t="shared" si="305"/>
        <v>1.5922422861134915</v>
      </c>
      <c r="AP961" s="79">
        <f t="shared" si="306"/>
        <v>-0.11827457689233062</v>
      </c>
      <c r="AQ961" s="1" t="str">
        <f t="shared" si="307"/>
        <v>Pampeana7</v>
      </c>
      <c r="AR961" s="1" t="str">
        <f t="shared" si="308"/>
        <v>La Pampa7</v>
      </c>
      <c r="AS961" s="1" t="str">
        <f t="shared" si="309"/>
        <v>Pequeñas</v>
      </c>
      <c r="AT961" s="1" t="str">
        <f t="shared" si="310"/>
        <v>Pampeana</v>
      </c>
      <c r="AU961" s="1" t="str">
        <f t="shared" si="311"/>
        <v>Pequeñas</v>
      </c>
    </row>
    <row r="962" spans="1:47" x14ac:dyDescent="0.25">
      <c r="A962" s="5" t="s">
        <v>561</v>
      </c>
      <c r="B962" s="6" t="s">
        <v>552</v>
      </c>
      <c r="C962" s="6" t="s">
        <v>532</v>
      </c>
      <c r="D962" s="3" t="str">
        <f>VLOOKUP(C962,Regiones!B$4:C$27,2)</f>
        <v>Pampeana</v>
      </c>
      <c r="E962" s="16"/>
      <c r="F962" s="16"/>
      <c r="G962" s="16"/>
      <c r="H962" s="16" t="s">
        <v>20</v>
      </c>
      <c r="I962" s="16" t="s">
        <v>203</v>
      </c>
      <c r="J962" s="16" t="s">
        <v>4</v>
      </c>
      <c r="K962" s="4"/>
      <c r="L962" s="4" t="s">
        <v>6</v>
      </c>
      <c r="M962" s="289">
        <v>10</v>
      </c>
      <c r="N962" s="281" t="str">
        <f t="shared" ref="N962:N967" si="312">CONCATENATE(L962,M962)</f>
        <v>F10</v>
      </c>
      <c r="O962" s="282" t="str">
        <f>VLOOKUP(N962,'Adicional - Op 1'!$A$3:$B$79,2)</f>
        <v>F</v>
      </c>
      <c r="P962" s="293" t="str">
        <f t="shared" ref="P962:P967" si="313">IF(O962=0, "", O962)</f>
        <v>F</v>
      </c>
      <c r="Q962" s="294" t="str">
        <f t="shared" ref="Q962:Q967" si="314">CONCATENATE(L962,M962)</f>
        <v>F10</v>
      </c>
      <c r="R962" s="282" t="str">
        <f>IF(OR(Q962='Adicional - Op 2'!$A$6,Q962='Adicional - Op 2'!$A$7, Q962='Adicional - Op 2'!$A$8,Q962='Adicional - Op 2'!$A$9,Q962='Adicional - Op 2'!$A$10,Q962='Adicional - Op 2'!$A$11,Q962='Adicional - Op 2'!$A$12,Q962='Adicional - Op 2'!$A$13,Q962='Adicional - Op 2'!$A$14), "A", "")</f>
        <v/>
      </c>
      <c r="S962" s="282" t="str">
        <f>IF(OR(Q962='Adicional - Op 2'!$A$15,Q962='Adicional - Op 2'!$A$16,Q962='Adicional - Op 2'!$A$17,Q962='Adicional - Op 2'!$A$18,Q962='Adicional - Op 2'!$A$19,Q962='Adicional - Op 2'!$A$20,Q962='Adicional - Op 2'!$A$21,Q962='Adicional - Op 2'!$A$22,Q962='Adicional - Op 2'!$A$23,Q962='Adicional - Op 2'!$A$24,Q962='Adicional - Op 2'!$A$25,Q962='Adicional - Op 2'!$A$26,Q962='Adicional - Op 2'!$A$27,Q962='Adicional - Op 2'!$A$28,Q962='Adicional - Op 2'!$A$29,Q962='Adicional - Op 2'!$A$30),"B","")</f>
        <v/>
      </c>
      <c r="T962" s="282" t="str">
        <f>IF(OR(Q962='Adicional - Op 2'!$A$31,Q962='Adicional - Op 2'!$A$32,Q962='Adicional - Op 2'!$A$33,Q962='Adicional - Op 2'!$A$34),"C","")</f>
        <v/>
      </c>
      <c r="U962" s="282" t="str">
        <f>IF(OR(Q962='Adicional - Op 2'!$A$35,Q962='Adicional - Op 2'!$A$36,Q962='Adicional - Op 2'!$A$37),"D","")</f>
        <v/>
      </c>
      <c r="V962" s="282" t="str">
        <f>IF(OR(Q962='Adicional - Op 2'!$A$38,Q962='Adicional - Op 2'!$A$39,Q962='Adicional - Op 2'!$A$40,Q962='Adicional - Op 2'!$A$41,Q962='Adicional - Op 2'!$A$42,Q962='Adicional - Op 2'!$A$43),"E","")</f>
        <v/>
      </c>
      <c r="W962" s="282" t="str">
        <f>IF(OR(Q962='Adicional - Op 2'!$A$44,Q962='Adicional - Op 2'!$A$45),"F","")</f>
        <v>F</v>
      </c>
      <c r="X962" s="295" t="str">
        <f t="shared" ref="X962:X967" si="315">CONCATENATE(R962,S962,T962,U962,V962,W962)</f>
        <v>F</v>
      </c>
      <c r="Y962" s="296" t="str">
        <f>IF(P962=X962, "OK", MAL)</f>
        <v>OK</v>
      </c>
      <c r="Z962" s="73">
        <v>2030</v>
      </c>
      <c r="AA962" s="17">
        <v>2064</v>
      </c>
      <c r="AB962" s="17">
        <v>1743</v>
      </c>
      <c r="AC962" s="17">
        <v>1251</v>
      </c>
      <c r="AD962" s="17">
        <v>803</v>
      </c>
      <c r="AE962" s="20">
        <v>1091</v>
      </c>
      <c r="AF962" s="70" t="str">
        <f t="shared" si="296"/>
        <v>7</v>
      </c>
      <c r="AG962" s="61" t="str">
        <f t="shared" si="297"/>
        <v>7</v>
      </c>
      <c r="AH962" s="61" t="str">
        <f t="shared" si="298"/>
        <v>7</v>
      </c>
      <c r="AI962" s="61" t="str">
        <f t="shared" si="299"/>
        <v>7</v>
      </c>
      <c r="AJ962" s="61" t="str">
        <f t="shared" si="300"/>
        <v>7</v>
      </c>
      <c r="AK962" s="62" t="str">
        <f t="shared" si="301"/>
        <v>7</v>
      </c>
      <c r="AL962" s="77">
        <f t="shared" si="302"/>
        <v>-0.18562230211525832</v>
      </c>
      <c r="AM962" s="78">
        <f t="shared" si="303"/>
        <v>1.6198047353695455</v>
      </c>
      <c r="AN962" s="78">
        <f t="shared" si="304"/>
        <v>3.1906050342974814</v>
      </c>
      <c r="AO962" s="78">
        <f t="shared" si="305"/>
        <v>4.5331834150756096</v>
      </c>
      <c r="AP962" s="79">
        <f t="shared" si="306"/>
        <v>-3.0184592545289357</v>
      </c>
      <c r="AQ962" s="1" t="str">
        <f t="shared" si="307"/>
        <v>Pampeana7</v>
      </c>
      <c r="AR962" s="1" t="str">
        <f t="shared" si="308"/>
        <v>La Pampa7</v>
      </c>
      <c r="AS962" s="1" t="str">
        <f t="shared" si="309"/>
        <v>Pequeñas</v>
      </c>
      <c r="AT962" s="1" t="str">
        <f t="shared" si="310"/>
        <v>Pampeana</v>
      </c>
      <c r="AU962" s="1" t="str">
        <f t="shared" si="311"/>
        <v>Pequeñas</v>
      </c>
    </row>
    <row r="963" spans="1:47" x14ac:dyDescent="0.25">
      <c r="A963" s="60" t="s">
        <v>880</v>
      </c>
      <c r="B963" s="9" t="s">
        <v>282</v>
      </c>
      <c r="C963" s="9" t="s">
        <v>767</v>
      </c>
      <c r="D963" s="3" t="str">
        <f>VLOOKUP(C963,Regiones!B$4:C$27,2)</f>
        <v>Pampeana</v>
      </c>
      <c r="E963" s="10"/>
      <c r="F963" s="10"/>
      <c r="G963" s="10" t="s">
        <v>20</v>
      </c>
      <c r="H963" s="10"/>
      <c r="I963" s="10"/>
      <c r="J963" s="10"/>
      <c r="K963" s="11"/>
      <c r="L963" s="54" t="s">
        <v>943</v>
      </c>
      <c r="M963" s="289">
        <v>2</v>
      </c>
      <c r="N963" s="281" t="str">
        <f t="shared" si="312"/>
        <v>N2</v>
      </c>
      <c r="O963" s="282" t="str">
        <f>VLOOKUP(N963,'Adicional - Op 1'!$A$3:$B$79,2)</f>
        <v>F</v>
      </c>
      <c r="P963" s="293" t="str">
        <f t="shared" si="313"/>
        <v>F</v>
      </c>
      <c r="Q963" s="294" t="str">
        <f t="shared" si="314"/>
        <v>N2</v>
      </c>
      <c r="R963" s="282" t="str">
        <f>IF(OR(Q963='Adicional - Op 2'!$A$6,Q963='Adicional - Op 2'!$A$7, Q963='Adicional - Op 2'!$A$8,Q963='Adicional - Op 2'!$A$9,Q963='Adicional - Op 2'!$A$10,Q963='Adicional - Op 2'!$A$11,Q963='Adicional - Op 2'!$A$12,Q963='Adicional - Op 2'!$A$13,Q963='Adicional - Op 2'!$A$14), "A", "")</f>
        <v/>
      </c>
      <c r="S963" s="282" t="str">
        <f>IF(OR(Q963='Adicional - Op 2'!$A$15,Q963='Adicional - Op 2'!$A$16,Q963='Adicional - Op 2'!$A$17,Q963='Adicional - Op 2'!$A$18,Q963='Adicional - Op 2'!$A$19,Q963='Adicional - Op 2'!$A$20,Q963='Adicional - Op 2'!$A$21,Q963='Adicional - Op 2'!$A$22,Q963='Adicional - Op 2'!$A$23,Q963='Adicional - Op 2'!$A$24,Q963='Adicional - Op 2'!$A$25,Q963='Adicional - Op 2'!$A$26,Q963='Adicional - Op 2'!$A$27,Q963='Adicional - Op 2'!$A$28,Q963='Adicional - Op 2'!$A$29,Q963='Adicional - Op 2'!$A$30),"B","")</f>
        <v/>
      </c>
      <c r="T963" s="282" t="str">
        <f>IF(OR(Q963='Adicional - Op 2'!$A$31,Q963='Adicional - Op 2'!$A$32,Q963='Adicional - Op 2'!$A$33,Q963='Adicional - Op 2'!$A$34),"C","")</f>
        <v/>
      </c>
      <c r="U963" s="282" t="str">
        <f>IF(OR(Q963='Adicional - Op 2'!$A$35,Q963='Adicional - Op 2'!$A$36,Q963='Adicional - Op 2'!$A$37),"D","")</f>
        <v/>
      </c>
      <c r="V963" s="282" t="str">
        <f>IF(OR(Q963='Adicional - Op 2'!$A$38,Q963='Adicional - Op 2'!$A$39,Q963='Adicional - Op 2'!$A$40,Q963='Adicional - Op 2'!$A$41,Q963='Adicional - Op 2'!$A$42,Q963='Adicional - Op 2'!$A$43),"E","")</f>
        <v/>
      </c>
      <c r="W963" s="282" t="str">
        <f>IF(OR(Q963='Adicional - Op 2'!$A$44,Q963='Adicional - Op 2'!$A$45),"F","")</f>
        <v>F</v>
      </c>
      <c r="X963" s="295" t="str">
        <f t="shared" si="315"/>
        <v>F</v>
      </c>
      <c r="Y963" s="296" t="str">
        <f>IF(P963=X963, "OK", MAL)</f>
        <v>OK</v>
      </c>
      <c r="Z963" s="74">
        <v>2027</v>
      </c>
      <c r="AA963" s="12">
        <v>1870</v>
      </c>
      <c r="AB963" s="12">
        <v>1742</v>
      </c>
      <c r="AC963" s="12">
        <v>1370</v>
      </c>
      <c r="AD963" s="12">
        <v>1315</v>
      </c>
      <c r="AE963" s="13">
        <v>1765</v>
      </c>
      <c r="AF963" s="70" t="str">
        <f t="shared" si="296"/>
        <v>7</v>
      </c>
      <c r="AG963" s="61" t="str">
        <f t="shared" si="297"/>
        <v>7</v>
      </c>
      <c r="AH963" s="61" t="str">
        <f t="shared" si="298"/>
        <v>7</v>
      </c>
      <c r="AI963" s="61" t="str">
        <f t="shared" si="299"/>
        <v>7</v>
      </c>
      <c r="AJ963" s="61" t="str">
        <f t="shared" si="300"/>
        <v>7</v>
      </c>
      <c r="AK963" s="62" t="str">
        <f t="shared" si="301"/>
        <v>7</v>
      </c>
      <c r="AL963" s="77">
        <f t="shared" si="302"/>
        <v>0.90585043718596958</v>
      </c>
      <c r="AM963" s="78">
        <f t="shared" si="303"/>
        <v>0.67627412246120955</v>
      </c>
      <c r="AN963" s="78">
        <f t="shared" si="304"/>
        <v>2.3009121426536159</v>
      </c>
      <c r="AO963" s="78">
        <f t="shared" si="305"/>
        <v>0.41058132716280776</v>
      </c>
      <c r="AP963" s="79">
        <f t="shared" si="306"/>
        <v>-2.9002516618824328</v>
      </c>
      <c r="AQ963" s="1" t="str">
        <f t="shared" si="307"/>
        <v>Pampeana7</v>
      </c>
      <c r="AR963" s="1" t="str">
        <f t="shared" si="308"/>
        <v>Santa Fe7</v>
      </c>
      <c r="AS963" s="1" t="str">
        <f t="shared" si="309"/>
        <v>Pequeñas</v>
      </c>
      <c r="AT963" s="1" t="str">
        <f t="shared" si="310"/>
        <v>Pampeana</v>
      </c>
      <c r="AU963" s="1" t="str">
        <f t="shared" si="311"/>
        <v>Pequeñas</v>
      </c>
    </row>
    <row r="964" spans="1:47" x14ac:dyDescent="0.25">
      <c r="A964" s="21" t="s">
        <v>394</v>
      </c>
      <c r="B964" s="43" t="s">
        <v>282</v>
      </c>
      <c r="C964" s="18" t="s">
        <v>276</v>
      </c>
      <c r="D964" s="3" t="str">
        <f>VLOOKUP(C964,Regiones!B$4:C$27,2)</f>
        <v>Centro</v>
      </c>
      <c r="E964" s="18"/>
      <c r="F964" s="19"/>
      <c r="G964" s="19" t="s">
        <v>20</v>
      </c>
      <c r="H964" s="19"/>
      <c r="I964" s="19"/>
      <c r="J964" s="19"/>
      <c r="K964" s="52"/>
      <c r="L964" s="54" t="s">
        <v>943</v>
      </c>
      <c r="M964" s="291" t="s">
        <v>1150</v>
      </c>
      <c r="N964" s="281" t="str">
        <f t="shared" si="312"/>
        <v>N2</v>
      </c>
      <c r="O964" s="282" t="str">
        <f>VLOOKUP(N964,'Adicional - Op 1'!$A$3:$B$79,2)</f>
        <v>F</v>
      </c>
      <c r="P964" s="293" t="str">
        <f t="shared" si="313"/>
        <v>F</v>
      </c>
      <c r="Q964" s="294" t="str">
        <f t="shared" si="314"/>
        <v>N2</v>
      </c>
      <c r="R964" s="282" t="str">
        <f>IF(OR(Q964='Adicional - Op 2'!$A$6,Q964='Adicional - Op 2'!$A$7, Q964='Adicional - Op 2'!$A$8,Q964='Adicional - Op 2'!$A$9,Q964='Adicional - Op 2'!$A$10,Q964='Adicional - Op 2'!$A$11,Q964='Adicional - Op 2'!$A$12,Q964='Adicional - Op 2'!$A$13,Q964='Adicional - Op 2'!$A$14), "A", "")</f>
        <v/>
      </c>
      <c r="S964" s="282" t="str">
        <f>IF(OR(Q964='Adicional - Op 2'!$A$15,Q964='Adicional - Op 2'!$A$16,Q964='Adicional - Op 2'!$A$17,Q964='Adicional - Op 2'!$A$18,Q964='Adicional - Op 2'!$A$19,Q964='Adicional - Op 2'!$A$20,Q964='Adicional - Op 2'!$A$21,Q964='Adicional - Op 2'!$A$22,Q964='Adicional - Op 2'!$A$23,Q964='Adicional - Op 2'!$A$24,Q964='Adicional - Op 2'!$A$25,Q964='Adicional - Op 2'!$A$26,Q964='Adicional - Op 2'!$A$27,Q964='Adicional - Op 2'!$A$28,Q964='Adicional - Op 2'!$A$29,Q964='Adicional - Op 2'!$A$30),"B","")</f>
        <v/>
      </c>
      <c r="T964" s="282" t="str">
        <f>IF(OR(Q964='Adicional - Op 2'!$A$31,Q964='Adicional - Op 2'!$A$32,Q964='Adicional - Op 2'!$A$33,Q964='Adicional - Op 2'!$A$34),"C","")</f>
        <v/>
      </c>
      <c r="U964" s="282" t="str">
        <f>IF(OR(Q964='Adicional - Op 2'!$A$35,Q964='Adicional - Op 2'!$A$36,Q964='Adicional - Op 2'!$A$37),"D","")</f>
        <v/>
      </c>
      <c r="V964" s="282" t="str">
        <f>IF(OR(Q964='Adicional - Op 2'!$A$38,Q964='Adicional - Op 2'!$A$39,Q964='Adicional - Op 2'!$A$40,Q964='Adicional - Op 2'!$A$41,Q964='Adicional - Op 2'!$A$42,Q964='Adicional - Op 2'!$A$43),"E","")</f>
        <v/>
      </c>
      <c r="W964" s="282" t="str">
        <f>IF(OR(Q964='Adicional - Op 2'!$A$44,Q964='Adicional - Op 2'!$A$45),"F","")</f>
        <v>F</v>
      </c>
      <c r="X964" s="295" t="str">
        <f t="shared" si="315"/>
        <v>F</v>
      </c>
      <c r="Y964" s="296" t="str">
        <f>IF(P964=X964, "OK", MAL)</f>
        <v>OK</v>
      </c>
      <c r="Z964" s="73">
        <v>2023</v>
      </c>
      <c r="AA964" s="17">
        <v>1979</v>
      </c>
      <c r="AB964" s="17">
        <v>1800</v>
      </c>
      <c r="AC964" s="17"/>
      <c r="AD964" s="17">
        <v>1792</v>
      </c>
      <c r="AE964" s="20">
        <v>1175</v>
      </c>
      <c r="AF964" s="70" t="str">
        <f t="shared" si="296"/>
        <v>7</v>
      </c>
      <c r="AG964" s="61" t="str">
        <f t="shared" si="297"/>
        <v>7</v>
      </c>
      <c r="AH964" s="61" t="str">
        <f t="shared" si="298"/>
        <v>7</v>
      </c>
      <c r="AI964" s="61" t="str">
        <f t="shared" si="299"/>
        <v/>
      </c>
      <c r="AJ964" s="61" t="str">
        <f t="shared" si="300"/>
        <v>7</v>
      </c>
      <c r="AK964" s="62" t="str">
        <f t="shared" si="301"/>
        <v>7</v>
      </c>
      <c r="AL964" s="77">
        <f t="shared" si="302"/>
        <v>0.24627470060815471</v>
      </c>
      <c r="AM964" s="78">
        <f t="shared" si="303"/>
        <v>0.90526115610291502</v>
      </c>
      <c r="AN964" s="78" t="str">
        <f t="shared" si="304"/>
        <v/>
      </c>
      <c r="AO964" s="78" t="str">
        <f t="shared" si="305"/>
        <v/>
      </c>
      <c r="AP964" s="79">
        <f t="shared" si="306"/>
        <v>4.3109771802271393</v>
      </c>
      <c r="AQ964" s="1" t="str">
        <f t="shared" si="307"/>
        <v>Centro7</v>
      </c>
      <c r="AR964" s="1" t="str">
        <f t="shared" si="308"/>
        <v>Córdoba7</v>
      </c>
      <c r="AS964" s="1" t="str">
        <f t="shared" si="309"/>
        <v>Pequeñas</v>
      </c>
      <c r="AT964" s="1" t="str">
        <f t="shared" si="310"/>
        <v>Resto Extra Pampeana</v>
      </c>
      <c r="AU964" s="1" t="str">
        <f t="shared" si="311"/>
        <v>Pequeñas</v>
      </c>
    </row>
    <row r="965" spans="1:47" x14ac:dyDescent="0.25">
      <c r="A965" s="5" t="s">
        <v>194</v>
      </c>
      <c r="B965" s="6" t="s">
        <v>113</v>
      </c>
      <c r="C965" s="6" t="s">
        <v>36</v>
      </c>
      <c r="D965" s="3" t="str">
        <f>VLOOKUP(C965,Regiones!B$4:C$27,2)</f>
        <v>Pampeana</v>
      </c>
      <c r="E965" s="16"/>
      <c r="F965" s="16"/>
      <c r="G965" s="16" t="s">
        <v>20</v>
      </c>
      <c r="H965" s="16"/>
      <c r="I965" s="16"/>
      <c r="J965" s="16"/>
      <c r="K965" s="4"/>
      <c r="L965" s="54" t="s">
        <v>943</v>
      </c>
      <c r="M965" s="288">
        <v>4</v>
      </c>
      <c r="N965" s="281" t="str">
        <f t="shared" si="312"/>
        <v>N4</v>
      </c>
      <c r="O965" s="282" t="str">
        <f>VLOOKUP(N965,'Adicional - Op 1'!$A$3:$B$79,2)</f>
        <v>E</v>
      </c>
      <c r="P965" s="293" t="str">
        <f t="shared" si="313"/>
        <v>E</v>
      </c>
      <c r="Q965" s="294" t="str">
        <f t="shared" si="314"/>
        <v>N4</v>
      </c>
      <c r="R965" s="282" t="str">
        <f>IF(OR(Q965='Adicional - Op 2'!$A$6,Q965='Adicional - Op 2'!$A$7, Q965='Adicional - Op 2'!$A$8,Q965='Adicional - Op 2'!$A$9,Q965='Adicional - Op 2'!$A$10,Q965='Adicional - Op 2'!$A$11,Q965='Adicional - Op 2'!$A$12,Q965='Adicional - Op 2'!$A$13,Q965='Adicional - Op 2'!$A$14), "A", "")</f>
        <v/>
      </c>
      <c r="S965" s="282" t="str">
        <f>IF(OR(Q965='Adicional - Op 2'!$A$15,Q965='Adicional - Op 2'!$A$16,Q965='Adicional - Op 2'!$A$17,Q965='Adicional - Op 2'!$A$18,Q965='Adicional - Op 2'!$A$19,Q965='Adicional - Op 2'!$A$20,Q965='Adicional - Op 2'!$A$21,Q965='Adicional - Op 2'!$A$22,Q965='Adicional - Op 2'!$A$23,Q965='Adicional - Op 2'!$A$24,Q965='Adicional - Op 2'!$A$25,Q965='Adicional - Op 2'!$A$26,Q965='Adicional - Op 2'!$A$27,Q965='Adicional - Op 2'!$A$28,Q965='Adicional - Op 2'!$A$29,Q965='Adicional - Op 2'!$A$30),"B","")</f>
        <v/>
      </c>
      <c r="T965" s="282" t="str">
        <f>IF(OR(Q965='Adicional - Op 2'!$A$31,Q965='Adicional - Op 2'!$A$32,Q965='Adicional - Op 2'!$A$33,Q965='Adicional - Op 2'!$A$34),"C","")</f>
        <v/>
      </c>
      <c r="U965" s="282" t="str">
        <f>IF(OR(Q965='Adicional - Op 2'!$A$35,Q965='Adicional - Op 2'!$A$36,Q965='Adicional - Op 2'!$A$37),"D","")</f>
        <v/>
      </c>
      <c r="V965" s="282" t="str">
        <f>IF(OR(Q965='Adicional - Op 2'!$A$38,Q965='Adicional - Op 2'!$A$39,Q965='Adicional - Op 2'!$A$40,Q965='Adicional - Op 2'!$A$41,Q965='Adicional - Op 2'!$A$42,Q965='Adicional - Op 2'!$A$43),"E","")</f>
        <v>E</v>
      </c>
      <c r="W965" s="282" t="str">
        <f>IF(OR(Q965='Adicional - Op 2'!$A$44,Q965='Adicional - Op 2'!$A$45),"F","")</f>
        <v/>
      </c>
      <c r="X965" s="295" t="str">
        <f t="shared" si="315"/>
        <v>E</v>
      </c>
      <c r="Y965" s="296" t="str">
        <f>IF(P965=X965, "OK", MAL)</f>
        <v>OK</v>
      </c>
      <c r="Z965" s="73">
        <v>2022</v>
      </c>
      <c r="AA965" s="17">
        <v>1684</v>
      </c>
      <c r="AB965" s="17">
        <v>1329</v>
      </c>
      <c r="AC965" s="17">
        <v>1003</v>
      </c>
      <c r="AD965" s="17">
        <v>899</v>
      </c>
      <c r="AE965" s="20"/>
      <c r="AF965" s="70" t="str">
        <f t="shared" si="296"/>
        <v>7</v>
      </c>
      <c r="AG965" s="61" t="str">
        <f t="shared" si="297"/>
        <v>7</v>
      </c>
      <c r="AH965" s="61" t="str">
        <f t="shared" si="298"/>
        <v>7</v>
      </c>
      <c r="AI965" s="61" t="str">
        <f t="shared" si="299"/>
        <v>7</v>
      </c>
      <c r="AJ965" s="61" t="str">
        <f t="shared" si="300"/>
        <v>7</v>
      </c>
      <c r="AK965" s="62" t="str">
        <f t="shared" si="301"/>
        <v/>
      </c>
      <c r="AL965" s="77">
        <f t="shared" si="302"/>
        <v>2.0671060816084124</v>
      </c>
      <c r="AM965" s="78">
        <f t="shared" si="303"/>
        <v>2.2759422311829827</v>
      </c>
      <c r="AN965" s="78">
        <f t="shared" si="304"/>
        <v>2.7008994067243934</v>
      </c>
      <c r="AO965" s="78">
        <f t="shared" si="305"/>
        <v>1.100691052273254</v>
      </c>
      <c r="AP965" s="79" t="str">
        <f t="shared" si="306"/>
        <v/>
      </c>
      <c r="AQ965" s="1" t="str">
        <f t="shared" si="307"/>
        <v>Pampeana7</v>
      </c>
      <c r="AR965" s="1" t="str">
        <f t="shared" si="308"/>
        <v>Buenos Aires7</v>
      </c>
      <c r="AS965" s="1" t="str">
        <f t="shared" si="309"/>
        <v>Pequeñas</v>
      </c>
      <c r="AT965" s="1" t="str">
        <f t="shared" si="310"/>
        <v>Pampeana</v>
      </c>
      <c r="AU965" s="1" t="str">
        <f t="shared" si="311"/>
        <v>Pequeñas</v>
      </c>
    </row>
    <row r="966" spans="1:47" x14ac:dyDescent="0.25">
      <c r="A966" s="5" t="s">
        <v>562</v>
      </c>
      <c r="B966" s="6" t="s">
        <v>552</v>
      </c>
      <c r="C966" s="6" t="s">
        <v>532</v>
      </c>
      <c r="D966" s="3" t="str">
        <f>VLOOKUP(C966,Regiones!B$4:C$27,2)</f>
        <v>Pampeana</v>
      </c>
      <c r="E966" s="16"/>
      <c r="F966" s="16"/>
      <c r="G966" s="16"/>
      <c r="H966" s="16" t="s">
        <v>20</v>
      </c>
      <c r="I966" s="16" t="s">
        <v>203</v>
      </c>
      <c r="J966" s="16" t="s">
        <v>4</v>
      </c>
      <c r="K966" s="4"/>
      <c r="L966" s="4" t="s">
        <v>6</v>
      </c>
      <c r="M966" s="289">
        <v>10</v>
      </c>
      <c r="N966" s="281" t="str">
        <f t="shared" si="312"/>
        <v>F10</v>
      </c>
      <c r="O966" s="282" t="str">
        <f>VLOOKUP(N966,'Adicional - Op 1'!$A$3:$B$79,2)</f>
        <v>F</v>
      </c>
      <c r="P966" s="293" t="str">
        <f t="shared" si="313"/>
        <v>F</v>
      </c>
      <c r="Q966" s="294" t="str">
        <f t="shared" si="314"/>
        <v>F10</v>
      </c>
      <c r="R966" s="282" t="str">
        <f>IF(OR(Q966='Adicional - Op 2'!$A$6,Q966='Adicional - Op 2'!$A$7, Q966='Adicional - Op 2'!$A$8,Q966='Adicional - Op 2'!$A$9,Q966='Adicional - Op 2'!$A$10,Q966='Adicional - Op 2'!$A$11,Q966='Adicional - Op 2'!$A$12,Q966='Adicional - Op 2'!$A$13,Q966='Adicional - Op 2'!$A$14), "A", "")</f>
        <v/>
      </c>
      <c r="S966" s="282" t="str">
        <f>IF(OR(Q966='Adicional - Op 2'!$A$15,Q966='Adicional - Op 2'!$A$16,Q966='Adicional - Op 2'!$A$17,Q966='Adicional - Op 2'!$A$18,Q966='Adicional - Op 2'!$A$19,Q966='Adicional - Op 2'!$A$20,Q966='Adicional - Op 2'!$A$21,Q966='Adicional - Op 2'!$A$22,Q966='Adicional - Op 2'!$A$23,Q966='Adicional - Op 2'!$A$24,Q966='Adicional - Op 2'!$A$25,Q966='Adicional - Op 2'!$A$26,Q966='Adicional - Op 2'!$A$27,Q966='Adicional - Op 2'!$A$28,Q966='Adicional - Op 2'!$A$29,Q966='Adicional - Op 2'!$A$30),"B","")</f>
        <v/>
      </c>
      <c r="T966" s="282" t="str">
        <f>IF(OR(Q966='Adicional - Op 2'!$A$31,Q966='Adicional - Op 2'!$A$32,Q966='Adicional - Op 2'!$A$33,Q966='Adicional - Op 2'!$A$34),"C","")</f>
        <v/>
      </c>
      <c r="U966" s="282" t="str">
        <f>IF(OR(Q966='Adicional - Op 2'!$A$35,Q966='Adicional - Op 2'!$A$36,Q966='Adicional - Op 2'!$A$37),"D","")</f>
        <v/>
      </c>
      <c r="V966" s="282" t="str">
        <f>IF(OR(Q966='Adicional - Op 2'!$A$38,Q966='Adicional - Op 2'!$A$39,Q966='Adicional - Op 2'!$A$40,Q966='Adicional - Op 2'!$A$41,Q966='Adicional - Op 2'!$A$42,Q966='Adicional - Op 2'!$A$43),"E","")</f>
        <v/>
      </c>
      <c r="W966" s="282" t="str">
        <f>IF(OR(Q966='Adicional - Op 2'!$A$44,Q966='Adicional - Op 2'!$A$45),"F","")</f>
        <v>F</v>
      </c>
      <c r="X966" s="295" t="str">
        <f t="shared" si="315"/>
        <v>F</v>
      </c>
      <c r="Y966" s="296" t="str">
        <f>IF(P966=X966, "OK", MAL)</f>
        <v>OK</v>
      </c>
      <c r="Z966" s="73">
        <v>2014</v>
      </c>
      <c r="AA966" s="17">
        <v>2116</v>
      </c>
      <c r="AB966" s="17">
        <v>1857</v>
      </c>
      <c r="AC966" s="17">
        <v>1571</v>
      </c>
      <c r="AD966" s="17">
        <v>1081</v>
      </c>
      <c r="AE966" s="20">
        <v>1927</v>
      </c>
      <c r="AF966" s="70" t="str">
        <f t="shared" si="296"/>
        <v>7</v>
      </c>
      <c r="AG966" s="61" t="str">
        <f t="shared" si="297"/>
        <v>7</v>
      </c>
      <c r="AH966" s="61" t="str">
        <f t="shared" si="298"/>
        <v>7</v>
      </c>
      <c r="AI966" s="61" t="str">
        <f t="shared" si="299"/>
        <v>7</v>
      </c>
      <c r="AJ966" s="61" t="str">
        <f t="shared" si="300"/>
        <v>7</v>
      </c>
      <c r="AK966" s="62" t="str">
        <f t="shared" si="301"/>
        <v>7</v>
      </c>
      <c r="AL966" s="77">
        <f t="shared" si="302"/>
        <v>-0.55110133421563179</v>
      </c>
      <c r="AM966" s="78">
        <f t="shared" si="303"/>
        <v>1.2488481553748021</v>
      </c>
      <c r="AN966" s="78">
        <f t="shared" si="304"/>
        <v>1.5964147763528957</v>
      </c>
      <c r="AO966" s="78">
        <f t="shared" si="305"/>
        <v>3.8090099526193937</v>
      </c>
      <c r="AP966" s="79">
        <f t="shared" si="306"/>
        <v>-5.6168651528267857</v>
      </c>
      <c r="AQ966" s="1" t="str">
        <f t="shared" si="307"/>
        <v>Pampeana7</v>
      </c>
      <c r="AR966" s="1" t="str">
        <f t="shared" si="308"/>
        <v>La Pampa7</v>
      </c>
      <c r="AS966" s="1" t="str">
        <f t="shared" si="309"/>
        <v>Pequeñas</v>
      </c>
      <c r="AT966" s="1" t="str">
        <f t="shared" si="310"/>
        <v>Pampeana</v>
      </c>
      <c r="AU966" s="1" t="str">
        <f t="shared" si="311"/>
        <v>Pequeñas</v>
      </c>
    </row>
    <row r="967" spans="1:47" ht="15.75" thickBot="1" x14ac:dyDescent="0.3">
      <c r="A967" s="5" t="s">
        <v>195</v>
      </c>
      <c r="B967" s="6" t="s">
        <v>161</v>
      </c>
      <c r="C967" s="6" t="s">
        <v>36</v>
      </c>
      <c r="D967" s="3" t="str">
        <f>VLOOKUP(C967,Regiones!B$4:C$27,2)</f>
        <v>Pampeana</v>
      </c>
      <c r="E967" s="16"/>
      <c r="F967" s="16">
        <v>1</v>
      </c>
      <c r="G967" s="16" t="s">
        <v>20</v>
      </c>
      <c r="H967" s="16"/>
      <c r="I967" s="16"/>
      <c r="J967" s="16"/>
      <c r="K967" s="4"/>
      <c r="L967" s="54" t="s">
        <v>943</v>
      </c>
      <c r="M967" s="288">
        <v>2</v>
      </c>
      <c r="N967" s="281" t="str">
        <f t="shared" si="312"/>
        <v>N2</v>
      </c>
      <c r="O967" s="282" t="str">
        <f>VLOOKUP(N967,'Adicional - Op 1'!$A$3:$B$79,2)</f>
        <v>F</v>
      </c>
      <c r="P967" s="293" t="str">
        <f t="shared" si="313"/>
        <v>F</v>
      </c>
      <c r="Q967" s="294" t="str">
        <f t="shared" si="314"/>
        <v>N2</v>
      </c>
      <c r="R967" s="282" t="str">
        <f>IF(OR(Q967='Adicional - Op 2'!$A$6,Q967='Adicional - Op 2'!$A$7, Q967='Adicional - Op 2'!$A$8,Q967='Adicional - Op 2'!$A$9,Q967='Adicional - Op 2'!$A$10,Q967='Adicional - Op 2'!$A$11,Q967='Adicional - Op 2'!$A$12,Q967='Adicional - Op 2'!$A$13,Q967='Adicional - Op 2'!$A$14), "A", "")</f>
        <v/>
      </c>
      <c r="S967" s="282" t="str">
        <f>IF(OR(Q967='Adicional - Op 2'!$A$15,Q967='Adicional - Op 2'!$A$16,Q967='Adicional - Op 2'!$A$17,Q967='Adicional - Op 2'!$A$18,Q967='Adicional - Op 2'!$A$19,Q967='Adicional - Op 2'!$A$20,Q967='Adicional - Op 2'!$A$21,Q967='Adicional - Op 2'!$A$22,Q967='Adicional - Op 2'!$A$23,Q967='Adicional - Op 2'!$A$24,Q967='Adicional - Op 2'!$A$25,Q967='Adicional - Op 2'!$A$26,Q967='Adicional - Op 2'!$A$27,Q967='Adicional - Op 2'!$A$28,Q967='Adicional - Op 2'!$A$29,Q967='Adicional - Op 2'!$A$30),"B","")</f>
        <v/>
      </c>
      <c r="T967" s="282" t="str">
        <f>IF(OR(Q967='Adicional - Op 2'!$A$31,Q967='Adicional - Op 2'!$A$32,Q967='Adicional - Op 2'!$A$33,Q967='Adicional - Op 2'!$A$34),"C","")</f>
        <v/>
      </c>
      <c r="U967" s="282" t="str">
        <f>IF(OR(Q967='Adicional - Op 2'!$A$35,Q967='Adicional - Op 2'!$A$36,Q967='Adicional - Op 2'!$A$37),"D","")</f>
        <v/>
      </c>
      <c r="V967" s="282" t="str">
        <f>IF(OR(Q967='Adicional - Op 2'!$A$38,Q967='Adicional - Op 2'!$A$39,Q967='Adicional - Op 2'!$A$40,Q967='Adicional - Op 2'!$A$41,Q967='Adicional - Op 2'!$A$42,Q967='Adicional - Op 2'!$A$43),"E","")</f>
        <v/>
      </c>
      <c r="W967" s="282" t="str">
        <f>IF(OR(Q967='Adicional - Op 2'!$A$44,Q967='Adicional - Op 2'!$A$45),"F","")</f>
        <v>F</v>
      </c>
      <c r="X967" s="295" t="str">
        <f t="shared" si="315"/>
        <v>F</v>
      </c>
      <c r="Y967" s="296" t="str">
        <f>IF(P967=X967, "OK", MAL)</f>
        <v>OK</v>
      </c>
      <c r="Z967" s="73">
        <v>2004</v>
      </c>
      <c r="AA967" s="17">
        <v>1751</v>
      </c>
      <c r="AB967" s="17">
        <v>1654</v>
      </c>
      <c r="AC967" s="17">
        <v>1385</v>
      </c>
      <c r="AD967" s="17">
        <v>1161</v>
      </c>
      <c r="AE967" s="75">
        <v>1164</v>
      </c>
      <c r="AF967" s="70" t="str">
        <f t="shared" si="296"/>
        <v>7</v>
      </c>
      <c r="AG967" s="61" t="str">
        <f t="shared" si="297"/>
        <v>7</v>
      </c>
      <c r="AH967" s="61" t="str">
        <f t="shared" si="298"/>
        <v>7</v>
      </c>
      <c r="AI967" s="61" t="str">
        <f t="shared" si="299"/>
        <v>7</v>
      </c>
      <c r="AJ967" s="61" t="str">
        <f t="shared" si="300"/>
        <v>7</v>
      </c>
      <c r="AK967" s="62" t="str">
        <f t="shared" si="301"/>
        <v>7</v>
      </c>
      <c r="AL967" s="77">
        <f t="shared" si="302"/>
        <v>1.5210507648295433</v>
      </c>
      <c r="AM967" s="78">
        <f t="shared" si="303"/>
        <v>0.54320441334837</v>
      </c>
      <c r="AN967" s="78">
        <f t="shared" si="304"/>
        <v>1.6950432160012647</v>
      </c>
      <c r="AO967" s="78">
        <f t="shared" si="305"/>
        <v>1.7798380198460459</v>
      </c>
      <c r="AP967" s="79">
        <f t="shared" si="306"/>
        <v>-2.5803136352855315E-2</v>
      </c>
      <c r="AQ967" s="1" t="str">
        <f t="shared" si="307"/>
        <v>Pampeana7</v>
      </c>
      <c r="AR967" s="1" t="str">
        <f t="shared" si="308"/>
        <v>Buenos Aires7</v>
      </c>
      <c r="AS967" s="1" t="str">
        <f t="shared" si="309"/>
        <v>Pequeñas</v>
      </c>
      <c r="AT967" s="1" t="str">
        <f t="shared" si="310"/>
        <v>Pampeana</v>
      </c>
      <c r="AU967" s="1" t="str">
        <f t="shared" si="311"/>
        <v>Pequeñas</v>
      </c>
    </row>
    <row r="968" spans="1:47" x14ac:dyDescent="0.25">
      <c r="A968" s="144" t="s">
        <v>1418</v>
      </c>
      <c r="B968" s="144" t="s">
        <v>1418</v>
      </c>
      <c r="C968" s="144" t="s">
        <v>1418</v>
      </c>
      <c r="D968" s="144" t="s">
        <v>1418</v>
      </c>
      <c r="E968" s="145"/>
      <c r="F968" s="145"/>
      <c r="G968" s="145"/>
      <c r="H968" s="145"/>
      <c r="I968" s="145"/>
      <c r="J968" s="145"/>
      <c r="K968" s="146"/>
      <c r="L968" s="146"/>
      <c r="M968" s="271"/>
      <c r="N968" s="270"/>
      <c r="O968" s="270"/>
      <c r="P968" s="270"/>
      <c r="Q968" s="270"/>
      <c r="R968" s="270"/>
      <c r="S968" s="270"/>
      <c r="T968" s="270"/>
      <c r="U968" s="270"/>
      <c r="V968" s="270"/>
      <c r="W968" s="270"/>
      <c r="X968" s="270"/>
      <c r="Y968" s="270"/>
      <c r="Z968" s="147">
        <f>SUM(Z8:Z967)</f>
        <v>36497854</v>
      </c>
      <c r="AA968" s="148">
        <f>SUM(AA8:AA967)</f>
        <v>32566447</v>
      </c>
      <c r="AB968" s="148">
        <f t="shared" ref="AB968:AE968" si="316">SUM(AB8:AB967)</f>
        <v>28720179</v>
      </c>
      <c r="AC968" s="148">
        <f t="shared" si="316"/>
        <v>23579782</v>
      </c>
      <c r="AD968" s="148">
        <f t="shared" si="316"/>
        <v>18937851</v>
      </c>
      <c r="AE968" s="149">
        <f t="shared" si="316"/>
        <v>15207285</v>
      </c>
      <c r="AF968" s="150"/>
      <c r="AG968" s="151"/>
      <c r="AH968" s="151"/>
      <c r="AI968" s="151"/>
      <c r="AJ968" s="151"/>
      <c r="AK968" s="152"/>
      <c r="AL968" s="153">
        <f t="shared" ref="AL968" si="317">IF(OR(Z968="",AA968=""),"",RATE(8.94,,-AA968,Z968)*100)</f>
        <v>1.2830034813433244</v>
      </c>
      <c r="AM968" s="154">
        <f t="shared" ref="AM968" si="318">IF(OR(AA968="",AB968=""),"",RATE(10.52,,-AB968,AA968)*100)</f>
        <v>1.2018660890819792</v>
      </c>
      <c r="AN968" s="154">
        <f t="shared" ref="AN968" si="319">IF(OR(AB968="",AC968=""),"",RATE(10.56,,-AC968,AB968)*100)</f>
        <v>1.8850692896506525</v>
      </c>
      <c r="AO968" s="154">
        <f t="shared" ref="AO968" si="320">IF(OR(AC968="",AD968=""),"",RATE(10,,-AD968,AC968)*100)</f>
        <v>2.2164771370496257</v>
      </c>
      <c r="AP968" s="155">
        <f t="shared" ref="AP968" si="321">IF(OR(AD968="",AE968=""),"",RATE(10,,-AE968,AD968)*100)</f>
        <v>2.2181227968107233</v>
      </c>
    </row>
  </sheetData>
  <autoFilter ref="A7:L968" xr:uid="{00000000-0009-0000-0000-000003000000}"/>
  <sortState xmlns:xlrd2="http://schemas.microsoft.com/office/spreadsheetml/2017/richdata2" ref="A8:AV967">
    <sortCondition descending="1" ref="Z5:Z964"/>
  </sortState>
  <mergeCells count="9">
    <mergeCell ref="AQ6:AR7"/>
    <mergeCell ref="J6:L6"/>
    <mergeCell ref="Z6:AE6"/>
    <mergeCell ref="AF6:AK6"/>
    <mergeCell ref="Q6:X6"/>
    <mergeCell ref="M6:M7"/>
    <mergeCell ref="N6:P6"/>
    <mergeCell ref="Y6:Y7"/>
    <mergeCell ref="AL6:AP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37"/>
  <sheetViews>
    <sheetView topLeftCell="L1" zoomScale="90" zoomScaleNormal="90" workbookViewId="0">
      <selection activeCell="V12" sqref="U12:V12"/>
    </sheetView>
  </sheetViews>
  <sheetFormatPr baseColWidth="10" defaultRowHeight="15" x14ac:dyDescent="0.25"/>
  <cols>
    <col min="1" max="1" width="27.5703125" style="80" customWidth="1"/>
    <col min="2" max="2" width="12.7109375" style="80" bestFit="1" customWidth="1"/>
    <col min="3" max="3" width="14.140625" style="80" customWidth="1"/>
    <col min="4" max="8" width="11.42578125" style="80"/>
    <col min="9" max="9" width="15" style="80" customWidth="1"/>
    <col min="10" max="16" width="10.7109375" style="102" customWidth="1"/>
    <col min="17" max="17" width="14.5703125" style="102" customWidth="1"/>
    <col min="18" max="24" width="11.42578125" style="80"/>
    <col min="25" max="25" width="19.28515625" style="80" bestFit="1" customWidth="1"/>
    <col min="26" max="16384" width="11.42578125" style="80"/>
  </cols>
  <sheetData>
    <row r="1" spans="1:37" x14ac:dyDescent="0.25">
      <c r="C1" s="80">
        <f>B12/C12</f>
        <v>1.1207195553140936</v>
      </c>
      <c r="Q1" s="102" t="s">
        <v>1034</v>
      </c>
      <c r="R1" s="214">
        <f>R4/R12</f>
        <v>1.0520319224399779</v>
      </c>
      <c r="S1" s="214">
        <f>S4/S12</f>
        <v>0.51095067481765577</v>
      </c>
      <c r="T1" s="243"/>
      <c r="U1" s="242" t="s">
        <v>1013</v>
      </c>
      <c r="V1" s="243"/>
      <c r="X1" s="80" t="s">
        <v>980</v>
      </c>
      <c r="AF1" s="80" t="s">
        <v>981</v>
      </c>
    </row>
    <row r="2" spans="1:37" ht="15" customHeight="1" x14ac:dyDescent="0.25">
      <c r="A2" s="333" t="s">
        <v>966</v>
      </c>
      <c r="B2" s="321" t="s">
        <v>30</v>
      </c>
      <c r="C2" s="322"/>
      <c r="D2" s="322"/>
      <c r="E2" s="322"/>
      <c r="F2" s="322"/>
      <c r="G2" s="334"/>
      <c r="I2" s="250" t="s">
        <v>966</v>
      </c>
      <c r="J2" s="321" t="s">
        <v>969</v>
      </c>
      <c r="K2" s="322"/>
      <c r="L2" s="322"/>
      <c r="M2" s="322"/>
      <c r="N2" s="322"/>
      <c r="O2" s="334"/>
      <c r="Q2" s="250" t="s">
        <v>966</v>
      </c>
      <c r="R2" s="341" t="s">
        <v>1051</v>
      </c>
      <c r="S2" s="342"/>
      <c r="T2" s="342"/>
      <c r="U2" s="342"/>
      <c r="V2" s="342"/>
      <c r="X2" s="250" t="s">
        <v>966</v>
      </c>
      <c r="Y2" s="252" t="s">
        <v>978</v>
      </c>
      <c r="Z2" s="253"/>
      <c r="AA2" s="253"/>
      <c r="AB2" s="253"/>
      <c r="AC2" s="254"/>
      <c r="AE2" s="333" t="s">
        <v>966</v>
      </c>
      <c r="AF2" s="321" t="s">
        <v>979</v>
      </c>
      <c r="AG2" s="322"/>
      <c r="AH2" s="322"/>
      <c r="AI2" s="322"/>
      <c r="AJ2" s="323"/>
      <c r="AK2" s="80" t="s">
        <v>982</v>
      </c>
    </row>
    <row r="3" spans="1:37" ht="15.75" thickBot="1" x14ac:dyDescent="0.3">
      <c r="A3" s="333"/>
      <c r="B3" s="90" t="s">
        <v>34</v>
      </c>
      <c r="C3" s="91">
        <v>2001</v>
      </c>
      <c r="D3" s="91">
        <v>1991</v>
      </c>
      <c r="E3" s="91">
        <v>1980</v>
      </c>
      <c r="F3" s="91">
        <v>1970</v>
      </c>
      <c r="G3" s="99">
        <v>1960</v>
      </c>
      <c r="I3" s="251"/>
      <c r="J3" s="90" t="s">
        <v>34</v>
      </c>
      <c r="K3" s="91">
        <v>2001</v>
      </c>
      <c r="L3" s="91">
        <v>1991</v>
      </c>
      <c r="M3" s="91">
        <v>1980</v>
      </c>
      <c r="N3" s="91">
        <v>1970</v>
      </c>
      <c r="O3" s="99">
        <v>1960</v>
      </c>
      <c r="Q3" s="251"/>
      <c r="R3" s="69" t="s">
        <v>961</v>
      </c>
      <c r="S3" s="66" t="s">
        <v>962</v>
      </c>
      <c r="T3" s="66" t="s">
        <v>963</v>
      </c>
      <c r="U3" s="66" t="s">
        <v>964</v>
      </c>
      <c r="V3" s="67" t="s">
        <v>965</v>
      </c>
      <c r="X3" s="251"/>
      <c r="Y3" s="69" t="s">
        <v>961</v>
      </c>
      <c r="Z3" s="66" t="s">
        <v>962</v>
      </c>
      <c r="AA3" s="66" t="s">
        <v>963</v>
      </c>
      <c r="AB3" s="66" t="s">
        <v>964</v>
      </c>
      <c r="AC3" s="67" t="s">
        <v>965</v>
      </c>
      <c r="AE3" s="333"/>
      <c r="AF3" s="69" t="s">
        <v>961</v>
      </c>
      <c r="AG3" s="66" t="s">
        <v>962</v>
      </c>
      <c r="AH3" s="66" t="s">
        <v>963</v>
      </c>
      <c r="AI3" s="66" t="s">
        <v>964</v>
      </c>
      <c r="AJ3" s="67" t="s">
        <v>965</v>
      </c>
    </row>
    <row r="4" spans="1:37" ht="15.75" thickBot="1" x14ac:dyDescent="0.3">
      <c r="A4" s="92" t="s">
        <v>940</v>
      </c>
      <c r="B4" s="93">
        <f>SUMIF('Todas las localidades'!$AF$8:$AF$967,'Pob x estrato y x regiones'!$A4,'Todas las localidades'!Z$8:Z$967)</f>
        <v>13588171</v>
      </c>
      <c r="C4" s="94">
        <f>SUMIF('Todas las localidades'!$AF$8:$AF$967,'Pob x estrato y x regiones'!$A4,'Todas las localidades'!AA$8:AA$967)</f>
        <v>12053296</v>
      </c>
      <c r="D4" s="94">
        <f>SUMIF('Todas las localidades'!$AF$8:$AF$967,'Pob x estrato y x regiones'!$A4,'Todas las localidades'!AB$8:AB$967)</f>
        <v>11301472</v>
      </c>
      <c r="E4" s="94">
        <f>SUMIF('Todas las localidades'!$AF$8:$AF$967,'Pob x estrato y x regiones'!$A4,'Todas las localidades'!AC$8:AC$967)</f>
        <v>9969826</v>
      </c>
      <c r="F4" s="94">
        <f>SUMIF('Todas las localidades'!$AF$8:$AF$967,'Pob x estrato y x regiones'!$A4,'Todas las localidades'!AD$8:AD$967)</f>
        <v>8451495</v>
      </c>
      <c r="G4" s="100">
        <f>SUMIF('Todas las localidades'!$AF$8:$AF$967,'Pob x estrato y x regiones'!$A4,'Todas las localidades'!AE$8:AE$967)</f>
        <v>6775906</v>
      </c>
      <c r="H4" s="80">
        <f ca="1">H4</f>
        <v>0</v>
      </c>
      <c r="I4" s="92" t="s">
        <v>940</v>
      </c>
      <c r="J4" s="232">
        <f>B4/B$12*100</f>
        <v>37.230054676639348</v>
      </c>
      <c r="K4" s="231">
        <f t="shared" ref="K4:O11" si="0">C4/C$12*100</f>
        <v>37.011393966311402</v>
      </c>
      <c r="L4" s="231">
        <f t="shared" si="0"/>
        <v>39.35028399370352</v>
      </c>
      <c r="M4" s="231">
        <f t="shared" si="0"/>
        <v>42.281247553518519</v>
      </c>
      <c r="N4" s="231">
        <f t="shared" si="0"/>
        <v>44.627529279853348</v>
      </c>
      <c r="O4" s="129">
        <f t="shared" si="0"/>
        <v>44.556973845101211</v>
      </c>
      <c r="Q4" s="92" t="s">
        <v>940</v>
      </c>
      <c r="R4" s="210">
        <f>RATE(8.94,,-C4,B4)*100</f>
        <v>1.3497606189748019</v>
      </c>
      <c r="S4" s="211">
        <f>RATE(10.52,,-D4,C4)*100</f>
        <v>0.61409428925689402</v>
      </c>
      <c r="T4" s="183">
        <f>RATE(10.56,,-E4,D4)*100</f>
        <v>1.1942898640800819</v>
      </c>
      <c r="U4" s="183">
        <f>RATE(10,,-F4,E4)*100</f>
        <v>1.665922094805522</v>
      </c>
      <c r="V4" s="184">
        <f>RATE(10,,-G4,F4)*100</f>
        <v>2.2342973920222611</v>
      </c>
      <c r="X4" s="92" t="s">
        <v>940</v>
      </c>
      <c r="Y4" s="206">
        <f>(B4-C4)/(B$12-C$12)</f>
        <v>0.39041366106332925</v>
      </c>
      <c r="Z4" s="207">
        <f>(C4-D4)/(C$12-D$12)</f>
        <v>0.19546843849674542</v>
      </c>
      <c r="AA4" s="206">
        <f t="shared" ref="AA4:AC4" si="1">(D4-E4)/(D$12-E$12)</f>
        <v>0.25905508854666282</v>
      </c>
      <c r="AB4" s="206">
        <f t="shared" si="1"/>
        <v>0.32709038544519509</v>
      </c>
      <c r="AC4" s="206">
        <f t="shared" si="1"/>
        <v>0.44915141562969263</v>
      </c>
      <c r="AE4" s="92" t="s">
        <v>940</v>
      </c>
      <c r="AF4" s="206">
        <f>R4/SUM(R$4:R$11)</f>
        <v>0.129606334015131</v>
      </c>
      <c r="AG4" s="206">
        <f t="shared" ref="AG4:AJ4" si="2">S4/SUM(S$4:S$11)</f>
        <v>5.1076337254402679E-2</v>
      </c>
      <c r="AH4" s="206">
        <f t="shared" si="2"/>
        <v>6.7454362287364483E-2</v>
      </c>
      <c r="AI4" s="206">
        <f t="shared" si="2"/>
        <v>8.5972150712746484E-2</v>
      </c>
      <c r="AJ4" s="206">
        <f t="shared" si="2"/>
        <v>0.13976437039366774</v>
      </c>
    </row>
    <row r="5" spans="1:37" ht="15.75" thickBot="1" x14ac:dyDescent="0.3">
      <c r="A5" s="95">
        <v>1</v>
      </c>
      <c r="B5" s="83">
        <f>SUMIF('Todas las localidades'!$AF$8:$AF$967,'Pob x estrato y x regiones'!$A5,'Todas las localidades'!Z$8:Z$967)</f>
        <v>2690625</v>
      </c>
      <c r="C5" s="84">
        <f>SUMIF('Todas las localidades'!$AF$8:$AF$967,'Pob x estrato y x regiones'!$A5,'Todas las localidades'!AA$8:AA$967)</f>
        <v>2534266</v>
      </c>
      <c r="D5" s="84">
        <f>SUMIF('Todas las localidades'!$AF$8:$AF$967,'Pob x estrato y x regiones'!$A5,'Todas las localidades'!AB$8:AB$967)</f>
        <v>2350881</v>
      </c>
      <c r="E5" s="84">
        <f>SUMIF('Todas las localidades'!$AF$8:$AF$967,'Pob x estrato y x regiones'!$A5,'Todas las localidades'!AC$8:AC$967)</f>
        <v>1977307</v>
      </c>
      <c r="F5" s="84">
        <f>SUMIF('Todas las localidades'!$AF$8:$AF$967,'Pob x estrato y x regiones'!$A5,'Todas las localidades'!AD$8:AD$967)</f>
        <v>1626021</v>
      </c>
      <c r="G5" s="85">
        <f>SUMIF('Todas las localidades'!$AF$8:$AF$967,'Pob x estrato y x regiones'!$A5,'Todas las localidades'!AE$8:AE$967)</f>
        <v>1269189</v>
      </c>
      <c r="I5" s="95">
        <v>1</v>
      </c>
      <c r="J5" s="130">
        <f t="shared" ref="J5:J11" si="3">B5/B$12*100</f>
        <v>7.3720087761872248</v>
      </c>
      <c r="K5" s="131">
        <f t="shared" si="0"/>
        <v>7.7818314045741621</v>
      </c>
      <c r="L5" s="131">
        <f t="shared" si="0"/>
        <v>8.1854677855594158</v>
      </c>
      <c r="M5" s="131">
        <f t="shared" si="0"/>
        <v>8.3856033953155293</v>
      </c>
      <c r="N5" s="131">
        <f t="shared" si="0"/>
        <v>8.5860903647409632</v>
      </c>
      <c r="O5" s="132">
        <f t="shared" si="0"/>
        <v>8.3459276261344488</v>
      </c>
      <c r="Q5" s="95">
        <v>1</v>
      </c>
      <c r="R5" s="185">
        <f t="shared" ref="R5:R11" si="4">RATE(8.94,,-C5,B5)*100</f>
        <v>0.67192813469804558</v>
      </c>
      <c r="S5" s="186">
        <f t="shared" ref="S5:S11" si="5">RATE(10.52,,-D5,C5)*100</f>
        <v>0.71656556226301649</v>
      </c>
      <c r="T5" s="186">
        <f t="shared" ref="T5:T11" si="6">RATE(10.56,,-E5,D5)*100</f>
        <v>1.6522736206544251</v>
      </c>
      <c r="U5" s="186">
        <f t="shared" ref="U5:U11" si="7">RATE(10,,-F5,E5)*100</f>
        <v>1.9752539139132645</v>
      </c>
      <c r="V5" s="187">
        <f t="shared" ref="V5:V10" si="8">RATE(10,,-G5,F5)*100</f>
        <v>2.5085251406718703</v>
      </c>
      <c r="X5" s="95">
        <v>1</v>
      </c>
      <c r="Y5" s="206">
        <f t="shared" ref="Y5:Y11" si="9">(B5-C5)/(B$12-C$12)</f>
        <v>3.9771766189560125E-2</v>
      </c>
      <c r="Z5" s="206">
        <f t="shared" ref="Z5:Z11" si="10">(C5-D5)/(C$12-D$12)</f>
        <v>4.7678684896632267E-2</v>
      </c>
      <c r="AA5" s="206">
        <f t="shared" ref="AA5:AA12" si="11">(D5-E5)/(D$12-E$12)</f>
        <v>7.2674153377647682E-2</v>
      </c>
      <c r="AB5" s="206">
        <f t="shared" ref="AB5:AB12" si="12">(E5-F5)/(E$12-F$12)</f>
        <v>7.5676695754417725E-2</v>
      </c>
      <c r="AC5" s="206">
        <f t="shared" ref="AC5:AC12" si="13">(F5-G5)/(F$12-G$12)</f>
        <v>9.5650901230537141E-2</v>
      </c>
      <c r="AE5" s="95">
        <v>1</v>
      </c>
      <c r="AF5" s="206">
        <f t="shared" ref="AF5:AF11" si="14">R5/SUM(R$4:R$11)</f>
        <v>6.4519694111378284E-2</v>
      </c>
      <c r="AG5" s="206">
        <f t="shared" ref="AG5:AG11" si="15">S5/SUM(S$4:S$11)</f>
        <v>5.9599225987470188E-2</v>
      </c>
      <c r="AH5" s="206">
        <f t="shared" ref="AH5:AH11" si="16">T5/SUM(T$4:T$11)</f>
        <v>9.3321618777470958E-2</v>
      </c>
      <c r="AI5" s="206">
        <f t="shared" ref="AI5:AI11" si="17">U5/SUM(U$4:U$11)</f>
        <v>0.10193563535317525</v>
      </c>
      <c r="AJ5" s="206">
        <f t="shared" ref="AJ5:AJ11" si="18">V5/SUM(V$4:V$11)</f>
        <v>0.15691842910193826</v>
      </c>
    </row>
    <row r="6" spans="1:37" ht="15.75" thickBot="1" x14ac:dyDescent="0.3">
      <c r="A6" s="95">
        <v>2</v>
      </c>
      <c r="B6" s="83">
        <f>SUMIF('Todas las localidades'!$AF$8:$AF$967,'Pob x estrato y x regiones'!$A6,'Todas las localidades'!Z$8:Z$967)</f>
        <v>3663168</v>
      </c>
      <c r="C6" s="84">
        <f>SUMIF('Todas las localidades'!$AF$8:$AF$967,'Pob x estrato y x regiones'!$A6,'Todas las localidades'!AA$8:AA$967)</f>
        <v>3315341</v>
      </c>
      <c r="D6" s="84">
        <f>SUMIF('Todas las localidades'!$AF$8:$AF$967,'Pob x estrato y x regiones'!$A6,'Todas las localidades'!AB$8:AB$967)</f>
        <v>2938483</v>
      </c>
      <c r="E6" s="84">
        <f>SUMIF('Todas las localidades'!$AF$8:$AF$967,'Pob x estrato y x regiones'!$A6,'Todas las localidades'!AC$8:AC$967)</f>
        <v>2358280</v>
      </c>
      <c r="F6" s="84">
        <f>SUMIF('Todas las localidades'!$AF$8:$AF$967,'Pob x estrato y x regiones'!$A6,'Todas las localidades'!AD$8:AD$967)</f>
        <v>1835534</v>
      </c>
      <c r="G6" s="85">
        <f>SUMIF('Todas las localidades'!$AF$8:$AF$967,'Pob x estrato y x regiones'!$A6,'Todas las localidades'!AE$8:AE$967)</f>
        <v>1447674</v>
      </c>
      <c r="I6" s="95">
        <v>2</v>
      </c>
      <c r="J6" s="230">
        <f t="shared" si="3"/>
        <v>10.036666813341958</v>
      </c>
      <c r="K6" s="229">
        <f t="shared" si="0"/>
        <v>10.180235504352071</v>
      </c>
      <c r="L6" s="229">
        <f t="shared" si="0"/>
        <v>10.231423000532134</v>
      </c>
      <c r="M6" s="229">
        <f t="shared" si="0"/>
        <v>10.001279910051755</v>
      </c>
      <c r="N6" s="229">
        <f t="shared" si="0"/>
        <v>9.6924091334333546</v>
      </c>
      <c r="O6" s="132">
        <f t="shared" si="0"/>
        <v>9.5196085297276927</v>
      </c>
      <c r="Q6" s="95">
        <v>2</v>
      </c>
      <c r="R6" s="185">
        <f t="shared" si="4"/>
        <v>1.1222218101114896</v>
      </c>
      <c r="S6" s="186">
        <f t="shared" si="5"/>
        <v>1.1536284818997975</v>
      </c>
      <c r="T6" s="186">
        <f t="shared" si="6"/>
        <v>2.1048083682459637</v>
      </c>
      <c r="U6" s="186">
        <f t="shared" si="7"/>
        <v>2.5376343140664557</v>
      </c>
      <c r="V6" s="208">
        <f t="shared" si="8"/>
        <v>2.4021714219704058</v>
      </c>
      <c r="W6" s="80" t="s">
        <v>983</v>
      </c>
      <c r="X6" s="95">
        <v>2</v>
      </c>
      <c r="Y6" s="206">
        <f t="shared" si="9"/>
        <v>8.8473922949213857E-2</v>
      </c>
      <c r="Z6" s="206">
        <f t="shared" si="10"/>
        <v>9.7980171948496564E-2</v>
      </c>
      <c r="AA6" s="206">
        <f t="shared" si="11"/>
        <v>0.11287124321331601</v>
      </c>
      <c r="AB6" s="206">
        <f t="shared" si="12"/>
        <v>0.11261391003011462</v>
      </c>
      <c r="AC6" s="206">
        <f t="shared" si="13"/>
        <v>0.10396813781072363</v>
      </c>
      <c r="AE6" s="95">
        <v>2</v>
      </c>
      <c r="AF6" s="206">
        <f t="shared" si="14"/>
        <v>0.10775766659339016</v>
      </c>
      <c r="AG6" s="206">
        <f t="shared" si="15"/>
        <v>9.5951254454915369E-2</v>
      </c>
      <c r="AH6" s="206">
        <f t="shared" si="16"/>
        <v>0.11888111126732252</v>
      </c>
      <c r="AI6" s="206">
        <f t="shared" si="17"/>
        <v>0.13095803242121404</v>
      </c>
      <c r="AJ6" s="206">
        <f t="shared" si="18"/>
        <v>0.1502655723307626</v>
      </c>
    </row>
    <row r="7" spans="1:37" ht="15.75" thickBot="1" x14ac:dyDescent="0.3">
      <c r="A7" s="95">
        <v>3</v>
      </c>
      <c r="B7" s="83">
        <f>SUMIF('Todas las localidades'!$AF$8:$AF$967,'Pob x estrato y x regiones'!$A7,'Todas las localidades'!Z$8:Z$967)</f>
        <v>5440407</v>
      </c>
      <c r="C7" s="84">
        <f>SUMIF('Todas las localidades'!$AF$8:$AF$967,'Pob x estrato y x regiones'!$A7,'Todas las localidades'!AA$8:AA$967)</f>
        <v>4907305</v>
      </c>
      <c r="D7" s="84">
        <f>SUMIF('Todas las localidades'!$AF$8:$AF$967,'Pob x estrato y x regiones'!$A7,'Todas las localidades'!AB$8:AB$967)</f>
        <v>4086410</v>
      </c>
      <c r="E7" s="84">
        <f>SUMIF('Todas las localidades'!$AF$8:$AF$967,'Pob x estrato y x regiones'!$A7,'Todas las localidades'!AC$8:AC$967)</f>
        <v>3051537</v>
      </c>
      <c r="F7" s="84">
        <f>SUMIF('Todas las localidades'!$AF$8:$AF$967,'Pob x estrato y x regiones'!$A7,'Todas las localidades'!AD$8:AD$967)</f>
        <v>2244606</v>
      </c>
      <c r="G7" s="85">
        <f>SUMIF('Todas las localidades'!$AF$8:$AF$967,'Pob x estrato y x regiones'!$A7,'Todas las localidades'!AE$8:AE$967)</f>
        <v>1736417</v>
      </c>
      <c r="I7" s="95">
        <v>3</v>
      </c>
      <c r="J7" s="230">
        <f t="shared" si="3"/>
        <v>14.906101054598992</v>
      </c>
      <c r="K7" s="229">
        <f t="shared" si="0"/>
        <v>15.068591916090815</v>
      </c>
      <c r="L7" s="229">
        <f t="shared" si="0"/>
        <v>14.228358395677128</v>
      </c>
      <c r="M7" s="229">
        <f t="shared" si="0"/>
        <v>12.94132829557118</v>
      </c>
      <c r="N7" s="229">
        <f t="shared" si="0"/>
        <v>11.852485268787889</v>
      </c>
      <c r="O7" s="132">
        <f t="shared" si="0"/>
        <v>11.418323520602131</v>
      </c>
      <c r="Q7" s="95">
        <v>3</v>
      </c>
      <c r="R7" s="185">
        <f t="shared" si="4"/>
        <v>1.1602470704963188</v>
      </c>
      <c r="S7" s="186">
        <f t="shared" si="5"/>
        <v>1.7553236567532091</v>
      </c>
      <c r="T7" s="186">
        <f t="shared" si="6"/>
        <v>2.8039453373521588</v>
      </c>
      <c r="U7" s="186">
        <f t="shared" si="7"/>
        <v>3.1188003811469778</v>
      </c>
      <c r="V7" s="208">
        <f t="shared" si="8"/>
        <v>2.6002948977194151</v>
      </c>
      <c r="W7" s="80" t="s">
        <v>984</v>
      </c>
      <c r="X7" s="95">
        <v>3</v>
      </c>
      <c r="Y7" s="206">
        <f t="shared" si="9"/>
        <v>0.13560081670506258</v>
      </c>
      <c r="Z7" s="207">
        <f t="shared" si="10"/>
        <v>0.21342636550547181</v>
      </c>
      <c r="AA7" s="206">
        <f t="shared" si="11"/>
        <v>0.20132160998459847</v>
      </c>
      <c r="AB7" s="206">
        <f t="shared" si="12"/>
        <v>0.17383519918757948</v>
      </c>
      <c r="AC7" s="206">
        <f t="shared" si="13"/>
        <v>0.13622302889159446</v>
      </c>
      <c r="AE7" s="95">
        <v>3</v>
      </c>
      <c r="AF7" s="206">
        <f t="shared" si="14"/>
        <v>0.11140891743681139</v>
      </c>
      <c r="AG7" s="206">
        <f t="shared" si="15"/>
        <v>0.14599631465625421</v>
      </c>
      <c r="AH7" s="206">
        <f t="shared" si="16"/>
        <v>0.15836887702752575</v>
      </c>
      <c r="AI7" s="206">
        <f t="shared" si="17"/>
        <v>0.16094988910165114</v>
      </c>
      <c r="AJ7" s="206">
        <f t="shared" si="18"/>
        <v>0.16265899987856217</v>
      </c>
    </row>
    <row r="8" spans="1:37" ht="15.75" thickBot="1" x14ac:dyDescent="0.3">
      <c r="A8" s="95">
        <v>4</v>
      </c>
      <c r="B8" s="83">
        <f>SUMIF('Todas las localidades'!$AF$8:$AF$967,'Pob x estrato y x regiones'!$A8,'Todas las localidades'!Z$8:Z$967)</f>
        <v>2903544</v>
      </c>
      <c r="C8" s="84">
        <f>SUMIF('Todas las localidades'!$AF$8:$AF$967,'Pob x estrato y x regiones'!$A8,'Todas las localidades'!AA$8:AA$967)</f>
        <v>2567117</v>
      </c>
      <c r="D8" s="84">
        <f>SUMIF('Todas las localidades'!$AF$8:$AF$967,'Pob x estrato y x regiones'!$A8,'Todas las localidades'!AB$8:AB$967)</f>
        <v>2187023</v>
      </c>
      <c r="E8" s="84">
        <f>SUMIF('Todas las localidades'!$AF$8:$AF$967,'Pob x estrato y x regiones'!$A8,'Todas las localidades'!AC$8:AC$967)</f>
        <v>1664475</v>
      </c>
      <c r="F8" s="84">
        <f>SUMIF('Todas las localidades'!$AF$8:$AF$967,'Pob x estrato y x regiones'!$A8,'Todas las localidades'!AD$8:AD$967)</f>
        <v>1260442</v>
      </c>
      <c r="G8" s="85">
        <f>SUMIF('Todas las localidades'!$AF$8:$AF$967,'Pob x estrato y x regiones'!$A8,'Todas las localidades'!AE$8:AE$967)</f>
        <v>959636</v>
      </c>
      <c r="I8" s="95">
        <v>4</v>
      </c>
      <c r="J8" s="230">
        <f t="shared" si="3"/>
        <v>7.9553828014107344</v>
      </c>
      <c r="K8" s="229">
        <f t="shared" si="0"/>
        <v>7.8827051658413945</v>
      </c>
      <c r="L8" s="229">
        <f t="shared" si="0"/>
        <v>7.6149351297566765</v>
      </c>
      <c r="M8" s="229">
        <f t="shared" si="0"/>
        <v>7.0589074996537287</v>
      </c>
      <c r="N8" s="229">
        <f t="shared" si="0"/>
        <v>6.6556759792861397</v>
      </c>
      <c r="O8" s="132">
        <f t="shared" si="0"/>
        <v>6.310370325801089</v>
      </c>
      <c r="Q8" s="95">
        <v>4</v>
      </c>
      <c r="R8" s="185">
        <f t="shared" si="4"/>
        <v>1.3870321581230782</v>
      </c>
      <c r="S8" s="186">
        <f t="shared" si="5"/>
        <v>1.5348750761110268</v>
      </c>
      <c r="T8" s="186">
        <f t="shared" si="6"/>
        <v>2.6192402197102331</v>
      </c>
      <c r="U8" s="186">
        <f t="shared" si="7"/>
        <v>2.8194889745763869</v>
      </c>
      <c r="V8" s="187">
        <f t="shared" si="8"/>
        <v>2.7641497756500035</v>
      </c>
      <c r="X8" s="95">
        <v>4</v>
      </c>
      <c r="Y8" s="206">
        <f t="shared" si="9"/>
        <v>8.5574197736332056E-2</v>
      </c>
      <c r="Z8" s="206">
        <f t="shared" si="10"/>
        <v>9.8821506977672904E-2</v>
      </c>
      <c r="AA8" s="206">
        <f t="shared" si="11"/>
        <v>0.1016551834420571</v>
      </c>
      <c r="AB8" s="206">
        <f t="shared" si="12"/>
        <v>8.7039854750102924E-2</v>
      </c>
      <c r="AC8" s="206">
        <f t="shared" si="13"/>
        <v>8.0632804780829501E-2</v>
      </c>
      <c r="AE8" s="95">
        <v>4</v>
      </c>
      <c r="AF8" s="206">
        <f t="shared" si="14"/>
        <v>0.13318521125025037</v>
      </c>
      <c r="AG8" s="206">
        <f t="shared" si="15"/>
        <v>0.12766084688019055</v>
      </c>
      <c r="AH8" s="206">
        <f t="shared" si="16"/>
        <v>0.14793659731346692</v>
      </c>
      <c r="AI8" s="206">
        <f t="shared" si="17"/>
        <v>0.14550352132973265</v>
      </c>
      <c r="AJ8" s="206">
        <f t="shared" si="18"/>
        <v>0.17290878754410305</v>
      </c>
    </row>
    <row r="9" spans="1:37" ht="15.75" thickBot="1" x14ac:dyDescent="0.3">
      <c r="A9" s="95">
        <v>5</v>
      </c>
      <c r="B9" s="83">
        <f>SUMIF('Todas las localidades'!$AF$8:$AF$967,'Pob x estrato y x regiones'!$A9,'Todas las localidades'!Z$8:Z$967)</f>
        <v>5289151</v>
      </c>
      <c r="C9" s="84">
        <f>SUMIF('Todas las localidades'!$AF$8:$AF$967,'Pob x estrato y x regiones'!$A9,'Todas las localidades'!AA$8:AA$967)</f>
        <v>4665966</v>
      </c>
      <c r="D9" s="84">
        <f>SUMIF('Todas las localidades'!$AF$8:$AF$967,'Pob x estrato y x regiones'!$A9,'Todas las localidades'!AB$8:AB$967)</f>
        <v>3847492</v>
      </c>
      <c r="E9" s="84">
        <f>SUMIF('Todas las localidades'!$AF$8:$AF$967,'Pob x estrato y x regiones'!$A9,'Todas las localidades'!AC$8:AC$967)</f>
        <v>3007021</v>
      </c>
      <c r="F9" s="84">
        <f>SUMIF('Todas las localidades'!$AF$8:$AF$967,'Pob x estrato y x regiones'!$A9,'Todas las localidades'!AD$8:AD$967)</f>
        <v>2278242</v>
      </c>
      <c r="G9" s="85">
        <f>SUMIF('Todas las localidades'!$AF$8:$AF$967,'Pob x estrato y x regiones'!$A9,'Todas las localidades'!AE$8:AE$967)</f>
        <v>1870336</v>
      </c>
      <c r="I9" s="95">
        <v>5</v>
      </c>
      <c r="J9" s="230">
        <f t="shared" si="3"/>
        <v>14.491676688717096</v>
      </c>
      <c r="K9" s="229">
        <f t="shared" si="0"/>
        <v>14.327525505008268</v>
      </c>
      <c r="L9" s="229">
        <f t="shared" si="0"/>
        <v>13.39647639382749</v>
      </c>
      <c r="M9" s="229">
        <f t="shared" si="0"/>
        <v>12.752539442476611</v>
      </c>
      <c r="N9" s="229">
        <f t="shared" si="0"/>
        <v>12.03009781838499</v>
      </c>
      <c r="O9" s="132">
        <f t="shared" si="0"/>
        <v>12.298947511011992</v>
      </c>
      <c r="Q9" s="95">
        <v>5</v>
      </c>
      <c r="R9" s="185">
        <f t="shared" si="4"/>
        <v>1.4121469783182869</v>
      </c>
      <c r="S9" s="186">
        <f t="shared" si="5"/>
        <v>1.8503070514691462</v>
      </c>
      <c r="T9" s="186">
        <f t="shared" si="6"/>
        <v>2.361462755835904</v>
      </c>
      <c r="U9" s="186">
        <f t="shared" si="7"/>
        <v>2.8143325982517977</v>
      </c>
      <c r="V9" s="187">
        <f t="shared" si="8"/>
        <v>1.992449485578442</v>
      </c>
      <c r="X9" s="95">
        <v>5</v>
      </c>
      <c r="Y9" s="206">
        <f t="shared" si="9"/>
        <v>0.15851449620962674</v>
      </c>
      <c r="Z9" s="207">
        <f t="shared" si="10"/>
        <v>0.21279692418729013</v>
      </c>
      <c r="AA9" s="206">
        <f t="shared" si="11"/>
        <v>0.16350313020570201</v>
      </c>
      <c r="AB9" s="206">
        <f t="shared" si="12"/>
        <v>0.15699910231323991</v>
      </c>
      <c r="AC9" s="206">
        <f t="shared" si="13"/>
        <v>0.10934158516428874</v>
      </c>
      <c r="AE9" s="95">
        <v>5</v>
      </c>
      <c r="AF9" s="206">
        <f t="shared" si="14"/>
        <v>0.13559677944181792</v>
      </c>
      <c r="AG9" s="206">
        <f t="shared" si="15"/>
        <v>0.15389641076030666</v>
      </c>
      <c r="AH9" s="206">
        <f t="shared" si="16"/>
        <v>0.13337713820670263</v>
      </c>
      <c r="AI9" s="206">
        <f t="shared" si="17"/>
        <v>0.14523741959310793</v>
      </c>
      <c r="AJ9" s="206">
        <f t="shared" si="18"/>
        <v>0.12463580223804137</v>
      </c>
    </row>
    <row r="10" spans="1:37" ht="15.75" thickBot="1" x14ac:dyDescent="0.3">
      <c r="A10" s="95">
        <v>6</v>
      </c>
      <c r="B10" s="83">
        <f>SUMIF('Todas las localidades'!$AF$8:$AF$967,'Pob x estrato y x regiones'!$A10,'Todas las localidades'!Z$8:Z$967)</f>
        <v>1632131</v>
      </c>
      <c r="C10" s="84">
        <f>SUMIF('Todas las localidades'!$AF$8:$AF$967,'Pob x estrato y x regiones'!$A10,'Todas las localidades'!AA$8:AA$967)</f>
        <v>1406403</v>
      </c>
      <c r="D10" s="84">
        <f>SUMIF('Todas las localidades'!$AF$8:$AF$967,'Pob x estrato y x regiones'!$A10,'Todas las localidades'!AB$8:AB$967)</f>
        <v>1125191</v>
      </c>
      <c r="E10" s="84">
        <f>SUMIF('Todas las localidades'!$AF$8:$AF$967,'Pob x estrato y x regiones'!$A10,'Todas las localidades'!AC$8:AC$967)</f>
        <v>874839</v>
      </c>
      <c r="F10" s="84">
        <f>SUMIF('Todas las localidades'!$AF$8:$AF$967,'Pob x estrato y x regiones'!$A10,'Todas las localidades'!AD$8:AD$967)</f>
        <v>684420</v>
      </c>
      <c r="G10" s="85">
        <f>SUMIF('Todas las localidades'!$AF$8:$AF$967,'Pob x estrato y x regiones'!$A10,'Todas las localidades'!AE$8:AE$967)</f>
        <v>597555</v>
      </c>
      <c r="I10" s="95">
        <v>6</v>
      </c>
      <c r="J10" s="130">
        <f t="shared" si="3"/>
        <v>4.4718547013750447</v>
      </c>
      <c r="K10" s="131">
        <f t="shared" si="0"/>
        <v>4.3185644414940318</v>
      </c>
      <c r="L10" s="131">
        <f t="shared" si="0"/>
        <v>3.9177715431369697</v>
      </c>
      <c r="M10" s="131">
        <f t="shared" si="0"/>
        <v>3.7101233590709195</v>
      </c>
      <c r="N10" s="131">
        <f t="shared" si="0"/>
        <v>3.6140320250697924</v>
      </c>
      <c r="O10" s="132">
        <f t="shared" si="0"/>
        <v>3.92939962656056</v>
      </c>
      <c r="Q10" s="95">
        <v>6</v>
      </c>
      <c r="R10" s="238">
        <f t="shared" si="4"/>
        <v>1.6789399891555825</v>
      </c>
      <c r="S10" s="239">
        <f t="shared" si="5"/>
        <v>2.1432004438720775</v>
      </c>
      <c r="T10" s="186">
        <f t="shared" si="6"/>
        <v>2.4118473519572365</v>
      </c>
      <c r="U10" s="186">
        <f t="shared" si="7"/>
        <v>2.4850563768057019</v>
      </c>
      <c r="V10" s="187">
        <f t="shared" si="8"/>
        <v>1.3665068543175123</v>
      </c>
      <c r="X10" s="95">
        <v>6</v>
      </c>
      <c r="Y10" s="206">
        <f t="shared" si="9"/>
        <v>5.741659410994588E-2</v>
      </c>
      <c r="Z10" s="206">
        <f t="shared" si="10"/>
        <v>7.3112950007643771E-2</v>
      </c>
      <c r="AA10" s="206">
        <f t="shared" si="11"/>
        <v>4.8702853106481855E-2</v>
      </c>
      <c r="AB10" s="206">
        <f t="shared" si="12"/>
        <v>4.1021505920704124E-2</v>
      </c>
      <c r="AC10" s="206">
        <f t="shared" si="13"/>
        <v>2.3284670476276255E-2</v>
      </c>
      <c r="AE10" s="95">
        <v>6</v>
      </c>
      <c r="AF10" s="207">
        <f t="shared" si="14"/>
        <v>0.16121470279014055</v>
      </c>
      <c r="AG10" s="206">
        <f t="shared" si="15"/>
        <v>0.17825736306302387</v>
      </c>
      <c r="AH10" s="206">
        <f t="shared" si="16"/>
        <v>0.13622289693135595</v>
      </c>
      <c r="AI10" s="206">
        <f t="shared" si="17"/>
        <v>0.12824467724065589</v>
      </c>
      <c r="AJ10" s="206">
        <f t="shared" si="18"/>
        <v>8.5480550088927312E-2</v>
      </c>
    </row>
    <row r="11" spans="1:37" ht="15.75" thickBot="1" x14ac:dyDescent="0.3">
      <c r="A11" s="96">
        <v>7</v>
      </c>
      <c r="B11" s="97">
        <f>SUMIF('Todas las localidades'!$AF$8:$AF$967,'Pob x estrato y x regiones'!$A11,'Todas las localidades'!Z$8:Z$967)</f>
        <v>1290657</v>
      </c>
      <c r="C11" s="98">
        <f>SUMIF('Todas las localidades'!$AF$8:$AF$967,'Pob x estrato y x regiones'!$A11,'Todas las localidades'!AA$8:AA$967)</f>
        <v>1116753</v>
      </c>
      <c r="D11" s="98">
        <f>SUMIF('Todas las localidades'!$AF$8:$AF$967,'Pob x estrato y x regiones'!$A11,'Todas las localidades'!AB$8:AB$967)</f>
        <v>883227</v>
      </c>
      <c r="E11" s="98">
        <f>SUMIF('Todas las localidades'!$AF$8:$AF$967,'Pob x estrato y x regiones'!$A11,'Todas las localidades'!AC$8:AC$967)</f>
        <v>676497</v>
      </c>
      <c r="F11" s="98">
        <f>SUMIF('Todas las localidades'!$AF$8:$AF$967,'Pob x estrato y x regiones'!$A11,'Todas las localidades'!AD$8:AD$967)</f>
        <v>557091</v>
      </c>
      <c r="G11" s="101">
        <f>SUMIF('Todas las localidades'!$AF$8:$AF$967,'Pob x estrato y x regiones'!$A11,'Todas las localidades'!AE$8:AE$967)</f>
        <v>550572</v>
      </c>
      <c r="I11" s="96">
        <v>7</v>
      </c>
      <c r="J11" s="133">
        <f t="shared" si="3"/>
        <v>3.5362544877296074</v>
      </c>
      <c r="K11" s="134">
        <f t="shared" si="0"/>
        <v>3.4291520963278552</v>
      </c>
      <c r="L11" s="134">
        <f t="shared" si="0"/>
        <v>3.0752837578066625</v>
      </c>
      <c r="M11" s="134">
        <f t="shared" si="0"/>
        <v>2.8689705443417588</v>
      </c>
      <c r="N11" s="134">
        <f t="shared" si="0"/>
        <v>2.9416801304435229</v>
      </c>
      <c r="O11" s="135">
        <f t="shared" si="0"/>
        <v>3.6204490150608741</v>
      </c>
      <c r="P11" s="80"/>
      <c r="Q11" s="96">
        <v>7</v>
      </c>
      <c r="R11" s="240">
        <f t="shared" si="4"/>
        <v>1.6320338464020485</v>
      </c>
      <c r="S11" s="241">
        <f t="shared" si="5"/>
        <v>2.2550736979133581</v>
      </c>
      <c r="T11" s="189">
        <f t="shared" si="6"/>
        <v>2.5572863607560068</v>
      </c>
      <c r="U11" s="189">
        <f t="shared" si="7"/>
        <v>1.9609734779998051</v>
      </c>
      <c r="V11" s="190">
        <f>RATE(10,,-G11,F11)*100</f>
        <v>0.11777794387172157</v>
      </c>
      <c r="X11" s="96">
        <v>7</v>
      </c>
      <c r="Y11" s="206">
        <f t="shared" si="9"/>
        <v>4.4234545036929529E-2</v>
      </c>
      <c r="Z11" s="206">
        <f t="shared" si="10"/>
        <v>6.0714957980047154E-2</v>
      </c>
      <c r="AA11" s="206">
        <f t="shared" si="11"/>
        <v>4.0216738123534039E-2</v>
      </c>
      <c r="AB11" s="206">
        <f t="shared" si="12"/>
        <v>2.5723346598646123E-2</v>
      </c>
      <c r="AC11" s="206">
        <f t="shared" si="13"/>
        <v>1.7474560160576169E-3</v>
      </c>
      <c r="AE11" s="96">
        <v>7</v>
      </c>
      <c r="AF11" s="207">
        <f t="shared" si="14"/>
        <v>0.15671069436108043</v>
      </c>
      <c r="AG11" s="206">
        <f t="shared" si="15"/>
        <v>0.18756224694343648</v>
      </c>
      <c r="AH11" s="206">
        <f t="shared" si="16"/>
        <v>0.14443739818879073</v>
      </c>
      <c r="AI11" s="206">
        <f t="shared" si="17"/>
        <v>0.10119867424771672</v>
      </c>
      <c r="AJ11" s="206">
        <f t="shared" si="18"/>
        <v>7.3674884239975404E-3</v>
      </c>
    </row>
    <row r="12" spans="1:37" x14ac:dyDescent="0.25">
      <c r="A12" s="89" t="s">
        <v>967</v>
      </c>
      <c r="B12" s="86">
        <f>SUM(B4:B11)</f>
        <v>36497854</v>
      </c>
      <c r="C12" s="87">
        <f t="shared" ref="C12:G12" si="19">SUM(C4:C11)</f>
        <v>32566447</v>
      </c>
      <c r="D12" s="87">
        <f t="shared" si="19"/>
        <v>28720179</v>
      </c>
      <c r="E12" s="87">
        <f t="shared" si="19"/>
        <v>23579782</v>
      </c>
      <c r="F12" s="87">
        <f t="shared" si="19"/>
        <v>18937851</v>
      </c>
      <c r="G12" s="88">
        <f t="shared" si="19"/>
        <v>15207285</v>
      </c>
      <c r="I12" s="89" t="s">
        <v>967</v>
      </c>
      <c r="J12" s="124">
        <f>SUM(J4:J11)</f>
        <v>100</v>
      </c>
      <c r="K12" s="125">
        <f t="shared" ref="K12" si="20">SUM(K4:K11)</f>
        <v>100</v>
      </c>
      <c r="L12" s="125">
        <f t="shared" ref="L12" si="21">SUM(L4:L11)</f>
        <v>99.999999999999986</v>
      </c>
      <c r="M12" s="125">
        <f t="shared" ref="M12" si="22">SUM(M4:M11)</f>
        <v>100</v>
      </c>
      <c r="N12" s="125">
        <f t="shared" ref="N12" si="23">SUM(N4:N11)</f>
        <v>100</v>
      </c>
      <c r="O12" s="126">
        <f t="shared" ref="O12" si="24">SUM(O4:O11)</f>
        <v>100</v>
      </c>
      <c r="Q12" s="89" t="s">
        <v>967</v>
      </c>
      <c r="R12" s="212">
        <f t="shared" ref="R12" si="25">RATE(8.94,,-C12,B12)*100</f>
        <v>1.2830034813433244</v>
      </c>
      <c r="S12" s="213">
        <f t="shared" ref="S12" si="26">RATE(10.52,,-D12,C12)*100</f>
        <v>1.2018660890819792</v>
      </c>
      <c r="T12" s="192">
        <f t="shared" ref="T12" si="27">RATE(10.56,,-E12,D12)*100</f>
        <v>1.8850692896506525</v>
      </c>
      <c r="U12" s="192">
        <f t="shared" ref="U12" si="28">RATE(10,,-F12,E12)*100</f>
        <v>2.2164771370496257</v>
      </c>
      <c r="V12" s="193">
        <f t="shared" ref="V12" si="29">RATE(10,,-G12,F12)*100</f>
        <v>2.2181227968107233</v>
      </c>
      <c r="X12" s="89" t="s">
        <v>967</v>
      </c>
      <c r="Y12" s="206">
        <f>(B12-C12)/(B$12-C$12)</f>
        <v>1</v>
      </c>
      <c r="Z12" s="206">
        <f>(C12-D12)/(C$12-D$12)</f>
        <v>1</v>
      </c>
      <c r="AA12" s="206">
        <f t="shared" si="11"/>
        <v>1</v>
      </c>
      <c r="AB12" s="206">
        <f t="shared" si="12"/>
        <v>1</v>
      </c>
      <c r="AC12" s="206">
        <f t="shared" si="13"/>
        <v>1</v>
      </c>
      <c r="AE12" s="89" t="s">
        <v>967</v>
      </c>
      <c r="AF12" s="206">
        <f>SUM(AF4:AF11)</f>
        <v>1</v>
      </c>
      <c r="AG12" s="206">
        <f t="shared" ref="AG12:AJ12" si="30">SUM(AG4:AG11)</f>
        <v>1</v>
      </c>
      <c r="AH12" s="206">
        <f t="shared" si="30"/>
        <v>1</v>
      </c>
      <c r="AI12" s="206">
        <f t="shared" si="30"/>
        <v>1.0000000000000002</v>
      </c>
      <c r="AJ12" s="206">
        <f t="shared" si="30"/>
        <v>1</v>
      </c>
    </row>
    <row r="13" spans="1:37" x14ac:dyDescent="0.25">
      <c r="A13" s="80" t="s">
        <v>1011</v>
      </c>
      <c r="B13" s="236">
        <f>B12-B4</f>
        <v>22909683</v>
      </c>
      <c r="C13" s="236">
        <f>C12-C4</f>
        <v>20513151</v>
      </c>
      <c r="D13" s="236">
        <f t="shared" ref="D13:G13" si="31">D12-D4</f>
        <v>17418707</v>
      </c>
      <c r="E13" s="236">
        <f t="shared" si="31"/>
        <v>13609956</v>
      </c>
      <c r="F13" s="236">
        <f t="shared" si="31"/>
        <v>10486356</v>
      </c>
      <c r="G13" s="236">
        <f t="shared" si="31"/>
        <v>8431379</v>
      </c>
      <c r="Q13" s="102" t="s">
        <v>1012</v>
      </c>
      <c r="R13" s="212">
        <f>RATE(8.94,,-C13,B13)*100</f>
        <v>1.2436141823545381</v>
      </c>
      <c r="S13" s="213">
        <f t="shared" ref="S13" si="32">RATE(10.52,,-D13,C13)*100</f>
        <v>1.5665298198542281</v>
      </c>
      <c r="T13" s="192">
        <f t="shared" ref="T13" si="33">RATE(10.56,,-E13,D13)*100</f>
        <v>2.3640949151406514</v>
      </c>
      <c r="U13" s="192">
        <f t="shared" ref="U13" si="34">RATE(10,,-F13,E13)*100</f>
        <v>2.6415525130312196</v>
      </c>
      <c r="V13" s="193">
        <f t="shared" ref="V13" si="35">RATE(10,,-G13,F13)*100</f>
        <v>2.205107314129966</v>
      </c>
      <c r="Y13" s="237"/>
    </row>
    <row r="14" spans="1:37" ht="15" customHeight="1" x14ac:dyDescent="0.25">
      <c r="A14" s="333" t="s">
        <v>931</v>
      </c>
      <c r="B14" s="321" t="s">
        <v>30</v>
      </c>
      <c r="C14" s="322"/>
      <c r="D14" s="322"/>
      <c r="E14" s="322"/>
      <c r="F14" s="322"/>
      <c r="G14" s="334"/>
      <c r="I14" s="250" t="s">
        <v>931</v>
      </c>
      <c r="J14" s="321" t="s">
        <v>969</v>
      </c>
      <c r="K14" s="322"/>
      <c r="L14" s="322"/>
      <c r="M14" s="322"/>
      <c r="N14" s="322"/>
      <c r="O14" s="334"/>
      <c r="Q14" s="250" t="s">
        <v>931</v>
      </c>
      <c r="R14" s="341" t="s">
        <v>1051</v>
      </c>
      <c r="S14" s="342"/>
      <c r="T14" s="342"/>
      <c r="U14" s="342"/>
      <c r="V14" s="342"/>
      <c r="X14" s="250" t="s">
        <v>931</v>
      </c>
      <c r="Y14" s="321" t="s">
        <v>978</v>
      </c>
      <c r="Z14" s="322"/>
      <c r="AA14" s="322"/>
      <c r="AB14" s="322"/>
      <c r="AC14" s="323"/>
      <c r="AE14" s="333" t="s">
        <v>931</v>
      </c>
      <c r="AF14" s="321" t="s">
        <v>979</v>
      </c>
      <c r="AG14" s="322"/>
      <c r="AH14" s="322"/>
      <c r="AI14" s="322"/>
      <c r="AJ14" s="323"/>
    </row>
    <row r="15" spans="1:37" ht="15.75" thickBot="1" x14ac:dyDescent="0.3">
      <c r="A15" s="333"/>
      <c r="B15" s="90" t="s">
        <v>34</v>
      </c>
      <c r="C15" s="91">
        <v>2001</v>
      </c>
      <c r="D15" s="91">
        <v>1991</v>
      </c>
      <c r="E15" s="91">
        <v>1980</v>
      </c>
      <c r="F15" s="91">
        <v>1970</v>
      </c>
      <c r="G15" s="99">
        <v>1960</v>
      </c>
      <c r="I15" s="251"/>
      <c r="J15" s="90" t="s">
        <v>34</v>
      </c>
      <c r="K15" s="91">
        <v>2001</v>
      </c>
      <c r="L15" s="91">
        <v>1991</v>
      </c>
      <c r="M15" s="91">
        <v>1980</v>
      </c>
      <c r="N15" s="91">
        <v>1970</v>
      </c>
      <c r="O15" s="99">
        <v>1960</v>
      </c>
      <c r="Q15" s="251"/>
      <c r="R15" s="69" t="s">
        <v>961</v>
      </c>
      <c r="S15" s="66" t="s">
        <v>962</v>
      </c>
      <c r="T15" s="66" t="s">
        <v>963</v>
      </c>
      <c r="U15" s="66" t="s">
        <v>964</v>
      </c>
      <c r="V15" s="67" t="s">
        <v>965</v>
      </c>
      <c r="X15" s="251"/>
      <c r="Y15" s="69" t="s">
        <v>961</v>
      </c>
      <c r="Z15" s="66" t="s">
        <v>962</v>
      </c>
      <c r="AA15" s="66" t="s">
        <v>963</v>
      </c>
      <c r="AB15" s="66" t="s">
        <v>964</v>
      </c>
      <c r="AC15" s="67" t="s">
        <v>965</v>
      </c>
      <c r="AE15" s="333"/>
      <c r="AF15" s="69" t="s">
        <v>961</v>
      </c>
      <c r="AG15" s="66" t="s">
        <v>962</v>
      </c>
      <c r="AH15" s="66" t="s">
        <v>963</v>
      </c>
      <c r="AI15" s="66" t="s">
        <v>964</v>
      </c>
      <c r="AJ15" s="67" t="s">
        <v>965</v>
      </c>
    </row>
    <row r="16" spans="1:37" ht="15.75" thickBot="1" x14ac:dyDescent="0.3">
      <c r="A16" s="92" t="s">
        <v>940</v>
      </c>
      <c r="B16" s="93">
        <f>SUMIF('Todas las localidades'!$D$8:$D$967,'Pob x estrato y x regiones'!$A16,'Todas las localidades'!Z$8:Z$967)</f>
        <v>13588171</v>
      </c>
      <c r="C16" s="94">
        <f>SUMIF('Todas las localidades'!$D$8:$D$967,'Pob x estrato y x regiones'!$A16,'Todas las localidades'!AA$8:AA$967)</f>
        <v>12053296</v>
      </c>
      <c r="D16" s="94">
        <f>SUMIF('Todas las localidades'!$D$8:$D$967,'Pob x estrato y x regiones'!$A16,'Todas las localidades'!AB$8:AB$967)</f>
        <v>11301472</v>
      </c>
      <c r="E16" s="94">
        <f>SUMIF('Todas las localidades'!$D$8:$D$967,'Pob x estrato y x regiones'!$A16,'Todas las localidades'!AC$8:AC$967)</f>
        <v>9969826</v>
      </c>
      <c r="F16" s="94">
        <f>SUMIF('Todas las localidades'!$D$8:$D$967,'Pob x estrato y x regiones'!$A16,'Todas las localidades'!AD$8:AD$967)</f>
        <v>8451495</v>
      </c>
      <c r="G16" s="100">
        <f>SUMIF('Todas las localidades'!$D$8:$D$967,'Pob x estrato y x regiones'!$A16,'Todas las localidades'!AE$8:AE$967)</f>
        <v>6775906</v>
      </c>
      <c r="I16" s="92" t="s">
        <v>940</v>
      </c>
      <c r="J16" s="127">
        <f>B16/B$24*100</f>
        <v>37.230054676639348</v>
      </c>
      <c r="K16" s="128">
        <f t="shared" ref="K16:O23" si="36">C16/C$24*100</f>
        <v>37.011393966311402</v>
      </c>
      <c r="L16" s="128">
        <f t="shared" si="36"/>
        <v>39.35028399370352</v>
      </c>
      <c r="M16" s="128">
        <f t="shared" si="36"/>
        <v>42.281247553518519</v>
      </c>
      <c r="N16" s="128">
        <f t="shared" si="36"/>
        <v>44.627529279853348</v>
      </c>
      <c r="O16" s="129">
        <f t="shared" si="36"/>
        <v>44.556973845101211</v>
      </c>
      <c r="Q16" s="92" t="s">
        <v>940</v>
      </c>
      <c r="R16" s="210">
        <f>RATE(8.94,,-C16,B16)*100</f>
        <v>1.3497606189748019</v>
      </c>
      <c r="S16" s="211">
        <f>RATE(10.52,,-D16,C16)*100</f>
        <v>0.61409428925689402</v>
      </c>
      <c r="T16" s="183">
        <f>RATE(10.56,,-E16,D16)*100</f>
        <v>1.1942898640800819</v>
      </c>
      <c r="U16" s="183">
        <f>RATE(10,,-F16,E16)*100</f>
        <v>1.665922094805522</v>
      </c>
      <c r="V16" s="184">
        <f>RATE(10,,-G16,F16)*100</f>
        <v>2.2342973920222611</v>
      </c>
      <c r="X16" s="92" t="s">
        <v>940</v>
      </c>
      <c r="Y16" s="206">
        <f>(B16-C16)/(B$24-C$24)</f>
        <v>0.39041366106332925</v>
      </c>
      <c r="Z16" s="207">
        <f t="shared" ref="Z16:AC16" si="37">(C16-D16)/(C$24-D$24)</f>
        <v>0.19546843849674542</v>
      </c>
      <c r="AA16" s="206">
        <f t="shared" si="37"/>
        <v>0.25905508854666282</v>
      </c>
      <c r="AB16" s="206">
        <f t="shared" si="37"/>
        <v>0.32709038544519509</v>
      </c>
      <c r="AC16" s="206">
        <f t="shared" si="37"/>
        <v>0.44915141562969263</v>
      </c>
      <c r="AE16" s="92" t="s">
        <v>940</v>
      </c>
      <c r="AF16" s="207">
        <f>R16/SUM(R$16:R$23)</f>
        <v>0.10494263269378436</v>
      </c>
      <c r="AG16" s="206">
        <f t="shared" ref="AG16:AJ16" si="38">S16/SUM(S$16:S$23)</f>
        <v>4.5197602007136857E-2</v>
      </c>
      <c r="AH16" s="206">
        <f t="shared" si="38"/>
        <v>5.1067256684339236E-2</v>
      </c>
      <c r="AI16" s="206">
        <f t="shared" si="38"/>
        <v>6.3148387916106691E-2</v>
      </c>
      <c r="AJ16" s="206">
        <f t="shared" si="38"/>
        <v>9.2744171687704893E-2</v>
      </c>
    </row>
    <row r="17" spans="1:41" ht="15.75" thickBot="1" x14ac:dyDescent="0.3">
      <c r="A17" s="95" t="s">
        <v>951</v>
      </c>
      <c r="B17" s="83">
        <f>SUMIF('Todas las localidades'!$D$8:$D$967,'Pob x estrato y x regiones'!$A17,'Todas las localidades'!Z$8:Z$967)</f>
        <v>9303558</v>
      </c>
      <c r="C17" s="84">
        <f>SUMIF('Todas las localidades'!$D$8:$D$967,'Pob x estrato y x regiones'!$A17,'Todas las localidades'!AA$8:AA$967)</f>
        <v>8502360</v>
      </c>
      <c r="D17" s="84">
        <f>SUMIF('Todas las localidades'!$D$8:$D$967,'Pob x estrato y x regiones'!$A17,'Todas las localidades'!AB$8:AB$967)</f>
        <v>7554001</v>
      </c>
      <c r="E17" s="84">
        <f>SUMIF('Todas las localidades'!$D$8:$D$967,'Pob x estrato y x regiones'!$A17,'Todas las localidades'!AC$8:AC$967)</f>
        <v>6303500</v>
      </c>
      <c r="F17" s="84">
        <f>SUMIF('Todas las localidades'!$D$8:$D$967,'Pob x estrato y x regiones'!$A17,'Todas las localidades'!AD$8:AD$967)</f>
        <v>5141827</v>
      </c>
      <c r="G17" s="85">
        <f>SUMIF('Todas las localidades'!$D$8:$D$967,'Pob x estrato y x regiones'!$A17,'Todas las localidades'!AE$8:AE$967)</f>
        <v>4240261</v>
      </c>
      <c r="I17" s="95" t="s">
        <v>951</v>
      </c>
      <c r="J17" s="130">
        <f t="shared" ref="J17:J23" si="39">B17/B$24*100</f>
        <v>25.490698713409287</v>
      </c>
      <c r="K17" s="131">
        <f t="shared" si="36"/>
        <v>26.107729836171568</v>
      </c>
      <c r="L17" s="131">
        <f t="shared" si="36"/>
        <v>26.302067964130728</v>
      </c>
      <c r="M17" s="131">
        <f t="shared" si="36"/>
        <v>26.732647485884304</v>
      </c>
      <c r="N17" s="131">
        <f t="shared" si="36"/>
        <v>27.151058480711459</v>
      </c>
      <c r="O17" s="132">
        <f t="shared" si="36"/>
        <v>27.883090242604119</v>
      </c>
      <c r="Q17" s="95" t="s">
        <v>951</v>
      </c>
      <c r="R17" s="185">
        <f t="shared" ref="R17:R24" si="40">RATE(8.94,,-C17,B17)*100</f>
        <v>1.0123961697316184</v>
      </c>
      <c r="S17" s="186">
        <f t="shared" ref="S17:S24" si="41">RATE(10.52,,-D17,C17)*100</f>
        <v>1.1305484056983282</v>
      </c>
      <c r="T17" s="186">
        <f t="shared" ref="T17:T24" si="42">RATE(10.56,,-E17,D17)*100</f>
        <v>1.7285220440390252</v>
      </c>
      <c r="U17" s="186">
        <f t="shared" ref="U17:U24" si="43">RATE(10,,-F17,E17)*100</f>
        <v>2.0578534398109976</v>
      </c>
      <c r="V17" s="187">
        <f t="shared" ref="V17:V24" si="44">RATE(10,,-G17,F17)*100</f>
        <v>1.9465391570420838</v>
      </c>
      <c r="X17" s="95" t="s">
        <v>951</v>
      </c>
      <c r="Y17" s="206">
        <f t="shared" ref="Y17:Y24" si="45">(B17-C17)/(B$24-C$24)</f>
        <v>0.2037942141324976</v>
      </c>
      <c r="Z17" s="207">
        <f t="shared" ref="Z17:Z24" si="46">(C17-D17)/(C$24-D$24)</f>
        <v>0.24656602192046939</v>
      </c>
      <c r="AA17" s="206">
        <f t="shared" ref="AA17:AA24" si="47">(D17-E17)/(D$24-E$24)</f>
        <v>0.24326934281535065</v>
      </c>
      <c r="AB17" s="206">
        <f t="shared" ref="AB17:AB24" si="48">(E17-F17)/(E$24-F$24)</f>
        <v>0.25025641268687537</v>
      </c>
      <c r="AC17" s="206">
        <f t="shared" ref="AC17:AC24" si="49">(F17-G17)/(F$24-G$24)</f>
        <v>0.24167003076744922</v>
      </c>
      <c r="AE17" s="95" t="s">
        <v>951</v>
      </c>
      <c r="AF17" s="206">
        <f t="shared" ref="AF17:AF23" si="50">R17/SUM(R$16:R$23)</f>
        <v>7.8712860552588707E-2</v>
      </c>
      <c r="AG17" s="206">
        <f t="shared" ref="AG17:AG23" si="51">S17/SUM(S$16:S$23)</f>
        <v>8.3208845586870903E-2</v>
      </c>
      <c r="AH17" s="206">
        <f t="shared" ref="AH17:AH23" si="52">T17/SUM(T$16:T$23)</f>
        <v>7.391076619030966E-2</v>
      </c>
      <c r="AI17" s="206">
        <f t="shared" ref="AI17:AI23" si="53">U17/SUM(U$16:U$23)</f>
        <v>7.800492453811271E-2</v>
      </c>
      <c r="AJ17" s="206">
        <f t="shared" ref="AJ17:AJ23" si="54">V17/SUM(V$16:V$23)</f>
        <v>8.0799522222130715E-2</v>
      </c>
    </row>
    <row r="18" spans="1:41" ht="15.75" thickBot="1" x14ac:dyDescent="0.3">
      <c r="A18" s="95" t="s">
        <v>932</v>
      </c>
      <c r="B18" s="83">
        <f>SUMIF('Todas las localidades'!$D$8:$D$967,'Pob x estrato y x regiones'!$A18,'Todas las localidades'!Z$8:Z$967)</f>
        <v>3636179</v>
      </c>
      <c r="C18" s="84">
        <f>SUMIF('Todas las localidades'!$D$8:$D$967,'Pob x estrato y x regiones'!$A18,'Todas las localidades'!AA$8:AA$967)</f>
        <v>3292339</v>
      </c>
      <c r="D18" s="84">
        <f>SUMIF('Todas las localidades'!$D$8:$D$967,'Pob x estrato y x regiones'!$A18,'Todas las localidades'!AB$8:AB$967)</f>
        <v>2828473</v>
      </c>
      <c r="E18" s="84">
        <f>SUMIF('Todas las localidades'!$D$8:$D$967,'Pob x estrato y x regiones'!$A18,'Todas las localidades'!AC$8:AC$967)</f>
        <v>2271050</v>
      </c>
      <c r="F18" s="84">
        <f>SUMIF('Todas las localidades'!$D$8:$D$967,'Pob x estrato y x regiones'!$A18,'Todas las localidades'!AD$8:AD$967)</f>
        <v>1829825</v>
      </c>
      <c r="G18" s="85">
        <f>SUMIF('Todas las localidades'!$D$8:$D$967,'Pob x estrato y x regiones'!$A18,'Todas las localidades'!AE$8:AE$967)</f>
        <v>1460203</v>
      </c>
      <c r="I18" s="95" t="s">
        <v>932</v>
      </c>
      <c r="J18" s="130">
        <f t="shared" si="39"/>
        <v>9.9627199999210916</v>
      </c>
      <c r="K18" s="131">
        <f t="shared" si="36"/>
        <v>10.109604526401053</v>
      </c>
      <c r="L18" s="131">
        <f t="shared" si="36"/>
        <v>9.8483822123810594</v>
      </c>
      <c r="M18" s="131">
        <f t="shared" si="36"/>
        <v>9.6313443440656066</v>
      </c>
      <c r="N18" s="131">
        <f t="shared" si="36"/>
        <v>9.662263157525107</v>
      </c>
      <c r="O18" s="132">
        <f t="shared" si="36"/>
        <v>9.6019966746200911</v>
      </c>
      <c r="Q18" s="95" t="s">
        <v>932</v>
      </c>
      <c r="R18" s="185">
        <f t="shared" si="40"/>
        <v>1.1173274311189314</v>
      </c>
      <c r="S18" s="186">
        <f t="shared" si="41"/>
        <v>1.4540176131707649</v>
      </c>
      <c r="T18" s="186">
        <f t="shared" si="42"/>
        <v>2.1003006605647681</v>
      </c>
      <c r="U18" s="186">
        <f t="shared" si="43"/>
        <v>2.1837211221027117</v>
      </c>
      <c r="V18" s="187">
        <f t="shared" si="44"/>
        <v>2.2820990358934985</v>
      </c>
      <c r="X18" s="95" t="s">
        <v>932</v>
      </c>
      <c r="Y18" s="206">
        <f t="shared" si="45"/>
        <v>8.7459782210287565E-2</v>
      </c>
      <c r="Z18" s="206">
        <f t="shared" si="46"/>
        <v>0.12060158054508942</v>
      </c>
      <c r="AA18" s="206">
        <f t="shared" si="47"/>
        <v>0.10843967888083353</v>
      </c>
      <c r="AB18" s="206">
        <f t="shared" si="48"/>
        <v>9.5052037611071769E-2</v>
      </c>
      <c r="AC18" s="206">
        <f t="shared" si="49"/>
        <v>9.9079335414518868E-2</v>
      </c>
      <c r="AE18" s="95" t="s">
        <v>932</v>
      </c>
      <c r="AF18" s="206">
        <f t="shared" si="50"/>
        <v>8.6871168527396972E-2</v>
      </c>
      <c r="AG18" s="206">
        <f t="shared" si="51"/>
        <v>0.10701631743064045</v>
      </c>
      <c r="AH18" s="206">
        <f t="shared" si="52"/>
        <v>8.9807839933368369E-2</v>
      </c>
      <c r="AI18" s="206">
        <f t="shared" si="53"/>
        <v>8.2776060746847804E-2</v>
      </c>
      <c r="AJ18" s="206">
        <f t="shared" si="54"/>
        <v>9.4728385553763242E-2</v>
      </c>
    </row>
    <row r="19" spans="1:41" ht="15.75" thickBot="1" x14ac:dyDescent="0.3">
      <c r="A19" s="95" t="s">
        <v>945</v>
      </c>
      <c r="B19" s="83">
        <f>SUMIF('Todas las localidades'!$D$8:$D$967,'Pob x estrato y x regiones'!$A19,'Todas las localidades'!Z$8:Z$967)</f>
        <v>3100363</v>
      </c>
      <c r="C19" s="84">
        <f>SUMIF('Todas las localidades'!$D$8:$D$967,'Pob x estrato y x regiones'!$A19,'Todas las localidades'!AA$8:AA$967)</f>
        <v>2771772</v>
      </c>
      <c r="D19" s="84">
        <f>SUMIF('Todas las localidades'!$D$8:$D$967,'Pob x estrato y x regiones'!$A19,'Todas las localidades'!AB$8:AB$967)</f>
        <v>2209517</v>
      </c>
      <c r="E19" s="84">
        <f>SUMIF('Todas las localidades'!$D$8:$D$967,'Pob x estrato y x regiones'!$A19,'Todas las localidades'!AC$8:AC$967)</f>
        <v>1631098</v>
      </c>
      <c r="F19" s="84">
        <f>SUMIF('Todas las localidades'!$D$8:$D$967,'Pob x estrato y x regiones'!$A19,'Todas las localidades'!AD$8:AD$967)</f>
        <v>1159737</v>
      </c>
      <c r="G19" s="85">
        <f>SUMIF('Todas las localidades'!$D$8:$D$967,'Pob x estrato y x regiones'!$A19,'Todas las localidades'!AE$8:AE$967)</f>
        <v>912231</v>
      </c>
      <c r="I19" s="95" t="s">
        <v>945</v>
      </c>
      <c r="J19" s="130">
        <f t="shared" si="39"/>
        <v>8.494644644038523</v>
      </c>
      <c r="K19" s="131">
        <f t="shared" si="36"/>
        <v>8.5111280330949217</v>
      </c>
      <c r="L19" s="131">
        <f t="shared" si="36"/>
        <v>7.6932563686319648</v>
      </c>
      <c r="M19" s="131">
        <f t="shared" si="36"/>
        <v>6.9173582690459146</v>
      </c>
      <c r="N19" s="131">
        <f t="shared" si="36"/>
        <v>6.1239102578217564</v>
      </c>
      <c r="O19" s="132">
        <f t="shared" si="36"/>
        <v>5.9986447284969016</v>
      </c>
      <c r="Q19" s="95" t="s">
        <v>945</v>
      </c>
      <c r="R19" s="185">
        <f t="shared" si="40"/>
        <v>1.2610434862510975</v>
      </c>
      <c r="S19" s="186">
        <f t="shared" si="41"/>
        <v>2.1784547197864161</v>
      </c>
      <c r="T19" s="186">
        <f t="shared" si="42"/>
        <v>2.9159525642783697</v>
      </c>
      <c r="U19" s="186">
        <f t="shared" si="43"/>
        <v>3.4694294277277056</v>
      </c>
      <c r="V19" s="187">
        <f t="shared" si="44"/>
        <v>2.4295980877726926</v>
      </c>
      <c r="X19" s="95" t="s">
        <v>945</v>
      </c>
      <c r="Y19" s="206">
        <f t="shared" si="45"/>
        <v>8.358101819526699E-2</v>
      </c>
      <c r="Z19" s="206">
        <f t="shared" si="46"/>
        <v>0.14618196131938804</v>
      </c>
      <c r="AA19" s="206">
        <f t="shared" si="47"/>
        <v>0.11252418830685645</v>
      </c>
      <c r="AB19" s="206">
        <f t="shared" si="48"/>
        <v>0.10154416340958106</v>
      </c>
      <c r="AC19" s="206">
        <f t="shared" si="49"/>
        <v>6.6345428548911886E-2</v>
      </c>
      <c r="AE19" s="95" t="s">
        <v>945</v>
      </c>
      <c r="AF19" s="206">
        <f t="shared" si="50"/>
        <v>9.8044958141580499E-2</v>
      </c>
      <c r="AG19" s="206">
        <f t="shared" si="51"/>
        <v>0.16033519792965559</v>
      </c>
      <c r="AH19" s="206">
        <f t="shared" si="52"/>
        <v>0.12468472065117997</v>
      </c>
      <c r="AI19" s="206">
        <f t="shared" si="53"/>
        <v>0.13151207732512929</v>
      </c>
      <c r="AJ19" s="206">
        <f t="shared" si="54"/>
        <v>0.10085097131164043</v>
      </c>
    </row>
    <row r="20" spans="1:41" ht="15.75" thickBot="1" x14ac:dyDescent="0.3">
      <c r="A20" s="95" t="s">
        <v>941</v>
      </c>
      <c r="B20" s="83">
        <f>SUMIF('Todas las localidades'!$D$8:$D$967,'Pob x estrato y x regiones'!$A20,'Todas las localidades'!Z$8:Z$967)</f>
        <v>3419718</v>
      </c>
      <c r="C20" s="84">
        <f>SUMIF('Todas las localidades'!$D$8:$D$967,'Pob x estrato y x regiones'!$A20,'Todas las localidades'!AA$8:AA$967)</f>
        <v>2968084</v>
      </c>
      <c r="D20" s="84">
        <f>SUMIF('Todas las localidades'!$D$8:$D$967,'Pob x estrato y x regiones'!$A20,'Todas las localidades'!AB$8:AB$967)</f>
        <v>2301298</v>
      </c>
      <c r="E20" s="84">
        <f>SUMIF('Todas las localidades'!$D$8:$D$967,'Pob x estrato y x regiones'!$A20,'Todas las localidades'!AC$8:AC$967)</f>
        <v>1597022</v>
      </c>
      <c r="F20" s="84">
        <f>SUMIF('Todas las localidades'!$D$8:$D$967,'Pob x estrato y x regiones'!$A20,'Todas las localidades'!AD$8:AD$967)</f>
        <v>1066658</v>
      </c>
      <c r="G20" s="85">
        <f>SUMIF('Todas las localidades'!$D$8:$D$967,'Pob x estrato y x regiones'!$A20,'Todas las localidades'!AE$8:AE$967)</f>
        <v>826978</v>
      </c>
      <c r="I20" s="95" t="s">
        <v>941</v>
      </c>
      <c r="J20" s="130">
        <f t="shared" si="39"/>
        <v>9.3696412945265219</v>
      </c>
      <c r="K20" s="131">
        <f t="shared" si="36"/>
        <v>9.1139325085109846</v>
      </c>
      <c r="L20" s="131">
        <f t="shared" si="36"/>
        <v>8.0128261039041568</v>
      </c>
      <c r="M20" s="131">
        <f t="shared" si="36"/>
        <v>6.7728446344414888</v>
      </c>
      <c r="N20" s="131">
        <f t="shared" si="36"/>
        <v>5.6324130969242496</v>
      </c>
      <c r="O20" s="132">
        <f t="shared" si="36"/>
        <v>5.4380384138260052</v>
      </c>
      <c r="Q20" s="95" t="s">
        <v>941</v>
      </c>
      <c r="R20" s="185">
        <f t="shared" si="40"/>
        <v>1.5969739025423619</v>
      </c>
      <c r="S20" s="186">
        <f t="shared" si="41"/>
        <v>2.448149587833651</v>
      </c>
      <c r="T20" s="186">
        <f t="shared" si="42"/>
        <v>3.520129575516747</v>
      </c>
      <c r="U20" s="186">
        <f t="shared" si="43"/>
        <v>4.1186600621076925</v>
      </c>
      <c r="V20" s="187">
        <f t="shared" si="44"/>
        <v>2.5777393962388935</v>
      </c>
      <c r="X20" s="95" t="s">
        <v>941</v>
      </c>
      <c r="Y20" s="206">
        <f t="shared" si="45"/>
        <v>0.11487846463111044</v>
      </c>
      <c r="Z20" s="206">
        <f t="shared" si="46"/>
        <v>0.17335921469850774</v>
      </c>
      <c r="AA20" s="206">
        <f t="shared" si="47"/>
        <v>0.13700809490006316</v>
      </c>
      <c r="AB20" s="206">
        <f t="shared" si="48"/>
        <v>0.11425503739715218</v>
      </c>
      <c r="AC20" s="206">
        <f t="shared" si="49"/>
        <v>6.4247623550957145E-2</v>
      </c>
      <c r="AE20" s="95" t="s">
        <v>941</v>
      </c>
      <c r="AF20" s="206">
        <f t="shared" si="50"/>
        <v>0.12416323555457884</v>
      </c>
      <c r="AG20" s="206">
        <f t="shared" si="51"/>
        <v>0.1801848554213685</v>
      </c>
      <c r="AH20" s="206">
        <f t="shared" si="52"/>
        <v>0.15051903729712471</v>
      </c>
      <c r="AI20" s="206">
        <f t="shared" si="53"/>
        <v>0.15612179231401269</v>
      </c>
      <c r="AJ20" s="206">
        <f t="shared" si="54"/>
        <v>0.10700021670551131</v>
      </c>
    </row>
    <row r="21" spans="1:41" ht="15.75" thickBot="1" x14ac:dyDescent="0.3">
      <c r="A21" s="95" t="s">
        <v>935</v>
      </c>
      <c r="B21" s="83">
        <f>SUMIF('Todas las localidades'!$D$8:$D$967,'Pob x estrato y x regiones'!$A21,'Todas las localidades'!Z$8:Z$967)</f>
        <v>1061372</v>
      </c>
      <c r="C21" s="84">
        <f>SUMIF('Todas las localidades'!$D$8:$D$967,'Pob x estrato y x regiones'!$A21,'Todas las localidades'!AA$8:AA$967)</f>
        <v>896069</v>
      </c>
      <c r="D21" s="84">
        <f>SUMIF('Todas las localidades'!$D$8:$D$967,'Pob x estrato y x regiones'!$A21,'Todas las localidades'!AB$8:AB$967)</f>
        <v>756861</v>
      </c>
      <c r="E21" s="84">
        <f>SUMIF('Todas las localidades'!$D$8:$D$967,'Pob x estrato y x regiones'!$A21,'Todas las localidades'!AC$8:AC$967)</f>
        <v>482644</v>
      </c>
      <c r="F21" s="84">
        <f>SUMIF('Todas las localidades'!$D$8:$D$967,'Pob x estrato y x regiones'!$A21,'Todas las localidades'!AD$8:AD$967)</f>
        <v>276738</v>
      </c>
      <c r="G21" s="85">
        <f>SUMIF('Todas las localidades'!$D$8:$D$967,'Pob x estrato y x regiones'!$A21,'Todas las localidades'!AE$8:AE$967)</f>
        <v>177112</v>
      </c>
      <c r="I21" s="95" t="s">
        <v>935</v>
      </c>
      <c r="J21" s="130">
        <f t="shared" si="39"/>
        <v>2.9080394699370542</v>
      </c>
      <c r="K21" s="131">
        <f t="shared" si="36"/>
        <v>2.7515098592118448</v>
      </c>
      <c r="L21" s="131">
        <f t="shared" si="36"/>
        <v>2.6352934638743024</v>
      </c>
      <c r="M21" s="131">
        <f t="shared" si="36"/>
        <v>2.0468552253790984</v>
      </c>
      <c r="N21" s="131">
        <f t="shared" si="36"/>
        <v>1.4612956876680465</v>
      </c>
      <c r="O21" s="132">
        <f t="shared" si="36"/>
        <v>1.164652336034999</v>
      </c>
      <c r="Q21" s="95" t="s">
        <v>935</v>
      </c>
      <c r="R21" s="185">
        <f t="shared" si="40"/>
        <v>1.9117840136983355</v>
      </c>
      <c r="S21" s="186">
        <f t="shared" si="41"/>
        <v>1.6178701216473867</v>
      </c>
      <c r="T21" s="186">
        <f t="shared" si="42"/>
        <v>4.3524780376366534</v>
      </c>
      <c r="U21" s="186">
        <f t="shared" si="43"/>
        <v>5.7196730524600126</v>
      </c>
      <c r="V21" s="187">
        <f t="shared" si="44"/>
        <v>4.5639741513756462</v>
      </c>
      <c r="X21" s="95" t="s">
        <v>935</v>
      </c>
      <c r="Y21" s="206">
        <f t="shared" si="45"/>
        <v>4.2046778672368446E-2</v>
      </c>
      <c r="Z21" s="206">
        <f t="shared" si="46"/>
        <v>3.6193005791588108E-2</v>
      </c>
      <c r="AA21" s="206">
        <f t="shared" si="47"/>
        <v>5.3345490630392942E-2</v>
      </c>
      <c r="AB21" s="206">
        <f t="shared" si="48"/>
        <v>4.435783297942171E-2</v>
      </c>
      <c r="AC21" s="206">
        <f t="shared" si="49"/>
        <v>2.6705331040919798E-2</v>
      </c>
      <c r="AE21" s="95" t="s">
        <v>935</v>
      </c>
      <c r="AF21" s="206">
        <f t="shared" si="50"/>
        <v>0.14863942888760387</v>
      </c>
      <c r="AG21" s="206">
        <f t="shared" si="51"/>
        <v>0.11907593204610764</v>
      </c>
      <c r="AH21" s="206">
        <f t="shared" si="52"/>
        <v>0.18610985477310898</v>
      </c>
      <c r="AI21" s="206">
        <f t="shared" si="53"/>
        <v>0.21680973786004781</v>
      </c>
      <c r="AJ21" s="206">
        <f t="shared" si="54"/>
        <v>0.18944747632288911</v>
      </c>
    </row>
    <row r="22" spans="1:41" ht="15.75" thickBot="1" x14ac:dyDescent="0.3">
      <c r="A22" s="95" t="s">
        <v>938</v>
      </c>
      <c r="B22" s="83">
        <f>SUMIF('Todas las localidades'!$D$8:$D$967,'Pob x estrato y x regiones'!$A22,'Todas las localidades'!Z$8:Z$967)</f>
        <v>1999556</v>
      </c>
      <c r="C22" s="84">
        <f>SUMIF('Todas las localidades'!$D$8:$D$967,'Pob x estrato y x regiones'!$A22,'Todas las localidades'!AA$8:AA$967)</f>
        <v>1793853</v>
      </c>
      <c r="D22" s="84">
        <f>SUMIF('Todas las localidades'!$D$8:$D$967,'Pob x estrato y x regiones'!$A22,'Todas las localidades'!AB$8:AB$967)</f>
        <v>1551680</v>
      </c>
      <c r="E22" s="84">
        <f>SUMIF('Todas las localidades'!$D$8:$D$967,'Pob x estrato y x regiones'!$A22,'Todas las localidades'!AC$8:AC$967)</f>
        <v>1196122</v>
      </c>
      <c r="F22" s="84">
        <f>SUMIF('Todas las localidades'!$D$8:$D$967,'Pob x estrato y x regiones'!$A22,'Todas las localidades'!AD$8:AD$967)</f>
        <v>929712</v>
      </c>
      <c r="G22" s="85">
        <f>SUMIF('Todas las localidades'!$D$8:$D$967,'Pob x estrato y x regiones'!$A22,'Todas las localidades'!AE$8:AE$967)</f>
        <v>769516</v>
      </c>
      <c r="I22" s="95" t="s">
        <v>938</v>
      </c>
      <c r="J22" s="130">
        <f t="shared" si="39"/>
        <v>5.4785577256131281</v>
      </c>
      <c r="K22" s="131">
        <f t="shared" si="36"/>
        <v>5.5082858747225325</v>
      </c>
      <c r="L22" s="131">
        <f t="shared" si="36"/>
        <v>5.4027518421803711</v>
      </c>
      <c r="M22" s="131">
        <f t="shared" si="36"/>
        <v>5.0726592807346567</v>
      </c>
      <c r="N22" s="131">
        <f t="shared" si="36"/>
        <v>4.909279305239016</v>
      </c>
      <c r="O22" s="132">
        <f t="shared" si="36"/>
        <v>5.0601800387117102</v>
      </c>
      <c r="Q22" s="95" t="s">
        <v>938</v>
      </c>
      <c r="R22" s="185">
        <f t="shared" si="40"/>
        <v>1.2217129200380785</v>
      </c>
      <c r="S22" s="186">
        <f t="shared" si="41"/>
        <v>1.3881357680127362</v>
      </c>
      <c r="T22" s="186">
        <f t="shared" si="42"/>
        <v>2.4951427115849776</v>
      </c>
      <c r="U22" s="186">
        <f t="shared" si="43"/>
        <v>2.5516622456651916</v>
      </c>
      <c r="V22" s="187">
        <f t="shared" si="44"/>
        <v>1.9091262932143853</v>
      </c>
      <c r="X22" s="95" t="s">
        <v>938</v>
      </c>
      <c r="Y22" s="206">
        <f t="shared" si="45"/>
        <v>5.2322997847844298E-2</v>
      </c>
      <c r="Z22" s="206">
        <f t="shared" si="46"/>
        <v>6.2963111254857956E-2</v>
      </c>
      <c r="AA22" s="206">
        <f t="shared" si="47"/>
        <v>6.9169365712414818E-2</v>
      </c>
      <c r="AB22" s="206">
        <f t="shared" si="48"/>
        <v>5.7392063776906636E-2</v>
      </c>
      <c r="AC22" s="206">
        <f t="shared" si="49"/>
        <v>4.2941473224170273E-2</v>
      </c>
      <c r="AE22" s="95" t="s">
        <v>938</v>
      </c>
      <c r="AF22" s="206">
        <f t="shared" si="50"/>
        <v>9.498704320043605E-2</v>
      </c>
      <c r="AG22" s="206">
        <f t="shared" si="51"/>
        <v>0.10216738548477972</v>
      </c>
      <c r="AH22" s="206">
        <f t="shared" si="52"/>
        <v>0.10669109497526828</v>
      </c>
      <c r="AI22" s="206">
        <f t="shared" si="53"/>
        <v>9.6723224827004878E-2</v>
      </c>
      <c r="AJ22" s="206">
        <f t="shared" si="54"/>
        <v>7.9246539580449221E-2</v>
      </c>
    </row>
    <row r="23" spans="1:41" ht="15.75" thickBot="1" x14ac:dyDescent="0.3">
      <c r="A23" s="96" t="s">
        <v>955</v>
      </c>
      <c r="B23" s="97">
        <f>SUMIF('Todas las localidades'!$D$8:$D$967,'Pob x estrato y x regiones'!$A23,'Todas las localidades'!Z$8:Z$967)</f>
        <v>388937</v>
      </c>
      <c r="C23" s="98">
        <f>SUMIF('Todas las localidades'!$D$8:$D$967,'Pob x estrato y x regiones'!$A23,'Todas las localidades'!AA$8:AA$967)</f>
        <v>288674</v>
      </c>
      <c r="D23" s="98">
        <f>SUMIF('Todas las localidades'!$D$8:$D$967,'Pob x estrato y x regiones'!$A23,'Todas las localidades'!AB$8:AB$967)</f>
        <v>216877</v>
      </c>
      <c r="E23" s="98">
        <f>SUMIF('Todas las localidades'!$D$8:$D$967,'Pob x estrato y x regiones'!$A23,'Todas las localidades'!AC$8:AC$967)</f>
        <v>128520</v>
      </c>
      <c r="F23" s="98">
        <f>SUMIF('Todas las localidades'!$D$8:$D$967,'Pob x estrato y x regiones'!$A23,'Todas las localidades'!AD$8:AD$967)</f>
        <v>81859</v>
      </c>
      <c r="G23" s="101">
        <f>SUMIF('Todas las localidades'!$D$8:$D$967,'Pob x estrato y x regiones'!$A23,'Todas las localidades'!AE$8:AE$967)</f>
        <v>45078</v>
      </c>
      <c r="I23" s="96" t="s">
        <v>955</v>
      </c>
      <c r="J23" s="133">
        <f t="shared" si="39"/>
        <v>1.0656434759150497</v>
      </c>
      <c r="K23" s="134">
        <f t="shared" si="36"/>
        <v>0.88641539557569782</v>
      </c>
      <c r="L23" s="134">
        <f t="shared" si="36"/>
        <v>0.75513805119390098</v>
      </c>
      <c r="M23" s="134">
        <f t="shared" si="36"/>
        <v>0.54504320693041175</v>
      </c>
      <c r="N23" s="134">
        <f t="shared" si="36"/>
        <v>0.43225073425701788</v>
      </c>
      <c r="O23" s="135">
        <f t="shared" si="36"/>
        <v>0.29642372060496008</v>
      </c>
      <c r="Q23" s="96" t="s">
        <v>955</v>
      </c>
      <c r="R23" s="188">
        <f t="shared" si="40"/>
        <v>3.3908916573438246</v>
      </c>
      <c r="S23" s="189">
        <f t="shared" si="41"/>
        <v>2.7556071603586223</v>
      </c>
      <c r="T23" s="189">
        <f t="shared" si="42"/>
        <v>5.0797915704057814</v>
      </c>
      <c r="U23" s="189">
        <f t="shared" si="43"/>
        <v>4.6141493915023553</v>
      </c>
      <c r="V23" s="190">
        <f t="shared" si="44"/>
        <v>6.1476000901054073</v>
      </c>
      <c r="X23" s="96" t="s">
        <v>955</v>
      </c>
      <c r="Y23" s="206">
        <f t="shared" si="45"/>
        <v>2.5503083247295433E-2</v>
      </c>
      <c r="Z23" s="206">
        <f t="shared" si="46"/>
        <v>1.866666597335391E-2</v>
      </c>
      <c r="AA23" s="206">
        <f t="shared" si="47"/>
        <v>1.7188750207425614E-2</v>
      </c>
      <c r="AB23" s="206">
        <f t="shared" si="48"/>
        <v>1.005206669379618E-2</v>
      </c>
      <c r="AC23" s="206">
        <f t="shared" si="49"/>
        <v>9.8593618233801528E-3</v>
      </c>
      <c r="AE23" s="96" t="s">
        <v>955</v>
      </c>
      <c r="AF23" s="207">
        <f t="shared" si="50"/>
        <v>0.26363867244203093</v>
      </c>
      <c r="AG23" s="206">
        <f t="shared" si="51"/>
        <v>0.20281386409344038</v>
      </c>
      <c r="AH23" s="206">
        <f t="shared" si="52"/>
        <v>0.21720942949530064</v>
      </c>
      <c r="AI23" s="206">
        <f t="shared" si="53"/>
        <v>0.17490379447273813</v>
      </c>
      <c r="AJ23" s="206">
        <f t="shared" si="54"/>
        <v>0.25518271661591113</v>
      </c>
    </row>
    <row r="24" spans="1:41" ht="15.75" thickBot="1" x14ac:dyDescent="0.3">
      <c r="A24" s="89"/>
      <c r="B24" s="86">
        <f t="shared" ref="B24:G24" si="55">SUM(B16:B23)</f>
        <v>36497854</v>
      </c>
      <c r="C24" s="87">
        <f t="shared" si="55"/>
        <v>32566447</v>
      </c>
      <c r="D24" s="87">
        <f t="shared" si="55"/>
        <v>28720179</v>
      </c>
      <c r="E24" s="87">
        <f t="shared" si="55"/>
        <v>23579782</v>
      </c>
      <c r="F24" s="87">
        <f t="shared" si="55"/>
        <v>18937851</v>
      </c>
      <c r="G24" s="88">
        <f t="shared" si="55"/>
        <v>15207285</v>
      </c>
      <c r="I24" s="89" t="s">
        <v>967</v>
      </c>
      <c r="J24" s="124">
        <f>SUM(J16:J23)</f>
        <v>99.999999999999986</v>
      </c>
      <c r="K24" s="125">
        <f t="shared" ref="K24" si="56">SUM(K16:K23)</f>
        <v>100.00000000000001</v>
      </c>
      <c r="L24" s="125">
        <f t="shared" ref="L24" si="57">SUM(L16:L23)</f>
        <v>99.999999999999986</v>
      </c>
      <c r="M24" s="125">
        <f t="shared" ref="M24" si="58">SUM(M16:M23)</f>
        <v>100.00000000000001</v>
      </c>
      <c r="N24" s="125">
        <f t="shared" ref="N24" si="59">SUM(N16:N23)</f>
        <v>100</v>
      </c>
      <c r="O24" s="126">
        <f t="shared" ref="O24" si="60">SUM(O16:O23)</f>
        <v>100.00000000000001</v>
      </c>
      <c r="Q24" s="89" t="s">
        <v>967</v>
      </c>
      <c r="R24" s="191">
        <f t="shared" si="40"/>
        <v>1.2830034813433244</v>
      </c>
      <c r="S24" s="192">
        <f t="shared" si="41"/>
        <v>1.2018660890819792</v>
      </c>
      <c r="T24" s="192">
        <f t="shared" si="42"/>
        <v>1.8850692896506525</v>
      </c>
      <c r="U24" s="192">
        <f t="shared" si="43"/>
        <v>2.2164771370496257</v>
      </c>
      <c r="V24" s="193">
        <f t="shared" si="44"/>
        <v>2.2181227968107233</v>
      </c>
      <c r="X24" s="89" t="s">
        <v>967</v>
      </c>
      <c r="Y24" s="206">
        <f t="shared" si="45"/>
        <v>1</v>
      </c>
      <c r="Z24" s="206">
        <f t="shared" si="46"/>
        <v>1</v>
      </c>
      <c r="AA24" s="206">
        <f t="shared" si="47"/>
        <v>1</v>
      </c>
      <c r="AB24" s="206">
        <f t="shared" si="48"/>
        <v>1</v>
      </c>
      <c r="AC24" s="206">
        <f t="shared" si="49"/>
        <v>1</v>
      </c>
      <c r="AE24" s="89" t="s">
        <v>967</v>
      </c>
      <c r="AF24" s="206">
        <f>SUM(AF16:AF23)</f>
        <v>1.0000000000000002</v>
      </c>
      <c r="AG24" s="206">
        <f t="shared" ref="AG24" si="61">SUM(AG16:AG23)</f>
        <v>1</v>
      </c>
      <c r="AH24" s="206">
        <f t="shared" ref="AH24" si="62">SUM(AH16:AH23)</f>
        <v>0.99999999999999989</v>
      </c>
      <c r="AI24" s="206">
        <f t="shared" ref="AI24" si="63">SUM(AI16:AI23)</f>
        <v>1</v>
      </c>
      <c r="AJ24" s="206">
        <f t="shared" ref="AJ24" si="64">SUM(AJ16:AJ23)</f>
        <v>1</v>
      </c>
    </row>
    <row r="25" spans="1:41" x14ac:dyDescent="0.25">
      <c r="A25" s="89"/>
      <c r="B25" s="82">
        <f>B17+B16</f>
        <v>22891729</v>
      </c>
      <c r="C25" s="82">
        <f>C17+C16</f>
        <v>20555656</v>
      </c>
      <c r="D25" s="82"/>
      <c r="E25" s="82">
        <f>SUM(B18:B23)</f>
        <v>13606125</v>
      </c>
      <c r="F25" s="82">
        <f>SUM(C18:C23)</f>
        <v>12010791</v>
      </c>
      <c r="G25" s="82"/>
      <c r="P25" s="210">
        <f>RATE(8.94,,-C25,B25)*100</f>
        <v>1.211299129954214</v>
      </c>
      <c r="R25" s="210"/>
      <c r="S25" s="210">
        <f>RATE(8.94,,-F25,E25)*100</f>
        <v>1.404793260529807</v>
      </c>
    </row>
    <row r="26" spans="1:41" x14ac:dyDescent="0.25">
      <c r="A26" s="336">
        <v>2010</v>
      </c>
      <c r="B26" s="336"/>
      <c r="C26" s="336"/>
      <c r="D26" s="336"/>
      <c r="E26" s="336"/>
      <c r="F26" s="336"/>
      <c r="G26" s="336"/>
      <c r="H26" s="336"/>
      <c r="I26" s="336"/>
      <c r="J26" s="336"/>
      <c r="L26" s="336">
        <v>2010</v>
      </c>
      <c r="M26" s="336"/>
      <c r="N26" s="336"/>
      <c r="O26" s="336"/>
      <c r="P26" s="336"/>
      <c r="Q26" s="336"/>
      <c r="R26" s="336"/>
      <c r="S26" s="336"/>
      <c r="T26" s="336"/>
      <c r="U26" s="336"/>
    </row>
    <row r="27" spans="1:41" x14ac:dyDescent="0.25">
      <c r="A27" s="336" t="s">
        <v>931</v>
      </c>
      <c r="B27" s="338" t="s">
        <v>966</v>
      </c>
      <c r="C27" s="339"/>
      <c r="D27" s="339"/>
      <c r="E27" s="339"/>
      <c r="F27" s="339"/>
      <c r="G27" s="339"/>
      <c r="H27" s="339"/>
      <c r="I27" s="345"/>
      <c r="J27" s="346" t="s">
        <v>967</v>
      </c>
      <c r="L27" s="336" t="s">
        <v>931</v>
      </c>
      <c r="M27" s="338" t="s">
        <v>966</v>
      </c>
      <c r="N27" s="339"/>
      <c r="O27" s="339"/>
      <c r="P27" s="339"/>
      <c r="Q27" s="339"/>
      <c r="R27" s="339"/>
      <c r="S27" s="339"/>
      <c r="T27" s="345"/>
      <c r="U27" s="343" t="s">
        <v>967</v>
      </c>
      <c r="AG27" s="336" t="s">
        <v>931</v>
      </c>
      <c r="AH27" s="338" t="s">
        <v>966</v>
      </c>
      <c r="AI27" s="339"/>
      <c r="AJ27" s="339"/>
      <c r="AK27" s="339"/>
      <c r="AL27" s="339"/>
      <c r="AM27" s="339"/>
      <c r="AN27" s="339"/>
      <c r="AO27" s="340"/>
    </row>
    <row r="28" spans="1:41" ht="15.75" thickBot="1" x14ac:dyDescent="0.3">
      <c r="A28" s="337"/>
      <c r="B28" s="107" t="s">
        <v>940</v>
      </c>
      <c r="C28" s="105">
        <v>1</v>
      </c>
      <c r="D28" s="105">
        <v>2</v>
      </c>
      <c r="E28" s="105">
        <v>3</v>
      </c>
      <c r="F28" s="105">
        <v>4</v>
      </c>
      <c r="G28" s="105">
        <v>5</v>
      </c>
      <c r="H28" s="105">
        <v>6</v>
      </c>
      <c r="I28" s="115">
        <v>7</v>
      </c>
      <c r="J28" s="344"/>
      <c r="L28" s="337"/>
      <c r="M28" s="107" t="s">
        <v>940</v>
      </c>
      <c r="N28" s="105">
        <v>1</v>
      </c>
      <c r="O28" s="105">
        <v>2</v>
      </c>
      <c r="P28" s="105">
        <v>3</v>
      </c>
      <c r="Q28" s="105">
        <v>4</v>
      </c>
      <c r="R28" s="105">
        <v>5</v>
      </c>
      <c r="S28" s="105">
        <v>6</v>
      </c>
      <c r="T28" s="115">
        <v>7</v>
      </c>
      <c r="U28" s="344"/>
      <c r="AG28" s="337"/>
      <c r="AH28" s="107" t="s">
        <v>940</v>
      </c>
      <c r="AI28" s="105">
        <v>1</v>
      </c>
      <c r="AJ28" s="105">
        <v>2</v>
      </c>
      <c r="AK28" s="105">
        <v>3</v>
      </c>
      <c r="AL28" s="105">
        <v>4</v>
      </c>
      <c r="AM28" s="105">
        <v>5</v>
      </c>
      <c r="AN28" s="105">
        <v>6</v>
      </c>
      <c r="AO28" s="106">
        <v>7</v>
      </c>
    </row>
    <row r="29" spans="1:41" x14ac:dyDescent="0.25">
      <c r="A29" s="95" t="s">
        <v>940</v>
      </c>
      <c r="B29" s="93">
        <f>SUMIF('Todas las localidades'!$AQ$8:$AQ$967,'Pob x estrato y x regiones'!AH29,'Todas las localidades'!$Z$8:$Z$967)</f>
        <v>13588171</v>
      </c>
      <c r="C29" s="110"/>
      <c r="D29" s="110"/>
      <c r="E29" s="110"/>
      <c r="F29" s="110"/>
      <c r="G29" s="110"/>
      <c r="H29" s="110"/>
      <c r="I29" s="116"/>
      <c r="J29" s="122">
        <f>SUM(B29:I29)</f>
        <v>13588171</v>
      </c>
      <c r="L29" s="95" t="s">
        <v>940</v>
      </c>
      <c r="M29" s="232">
        <f>IF(B29="","",B29/$J$37*100)</f>
        <v>37.230054676639348</v>
      </c>
      <c r="N29" s="136" t="str">
        <f t="shared" ref="N29:U37" si="65">IF(C29="","",C29/$J$37*100)</f>
        <v/>
      </c>
      <c r="O29" s="136" t="str">
        <f t="shared" si="65"/>
        <v/>
      </c>
      <c r="P29" s="136" t="str">
        <f t="shared" si="65"/>
        <v/>
      </c>
      <c r="Q29" s="136" t="str">
        <f t="shared" si="65"/>
        <v/>
      </c>
      <c r="R29" s="136" t="str">
        <f t="shared" si="65"/>
        <v/>
      </c>
      <c r="S29" s="136" t="str">
        <f t="shared" si="65"/>
        <v/>
      </c>
      <c r="T29" s="137" t="str">
        <f t="shared" si="65"/>
        <v/>
      </c>
      <c r="U29" s="138">
        <f t="shared" si="65"/>
        <v>37.230054676639348</v>
      </c>
      <c r="AG29" s="95" t="s">
        <v>940</v>
      </c>
      <c r="AH29" s="108" t="str">
        <f>CONCATENATE($AG29,AH$28)</f>
        <v>GBAGBA</v>
      </c>
      <c r="AI29" s="110"/>
      <c r="AJ29" s="110"/>
      <c r="AK29" s="110"/>
      <c r="AL29" s="110"/>
      <c r="AM29" s="110"/>
      <c r="AN29" s="110"/>
      <c r="AO29" s="111"/>
    </row>
    <row r="30" spans="1:41" x14ac:dyDescent="0.25">
      <c r="A30" s="95" t="s">
        <v>951</v>
      </c>
      <c r="B30" s="112"/>
      <c r="C30" s="113">
        <f>SUMIF('Todas las localidades'!$AQ$8:$AQ$967,'Pob x estrato y x regiones'!AI30,'Todas las localidades'!$Z$8:$Z$967)</f>
        <v>1236089</v>
      </c>
      <c r="D30" s="113">
        <f>SUMIF('Todas las localidades'!$AQ$8:$AQ$967,'Pob x estrato y x regiones'!AJ30,'Todas las localidades'!$Z$8:$Z$967)</f>
        <v>1380631</v>
      </c>
      <c r="E30" s="113">
        <f>SUMIF('Todas las localidades'!$AQ$8:$AQ$967,'Pob x estrato y x regiones'!AK30,'Todas las localidades'!$Z$8:$Z$967)</f>
        <v>1898455</v>
      </c>
      <c r="F30" s="113">
        <f>SUMIF('Todas las localidades'!$AQ$8:$AQ$967,'Pob x estrato y x regiones'!AL30,'Todas las localidades'!$Z$8:$Z$967)</f>
        <v>1337334</v>
      </c>
      <c r="G30" s="113">
        <f>SUMIF('Todas las localidades'!$AQ$8:$AQ$967,'Pob x estrato y x regiones'!AM30,'Todas las localidades'!$Z$8:$Z$967)</f>
        <v>2285854</v>
      </c>
      <c r="H30" s="113">
        <f>SUMIF('Todas las localidades'!$AQ$8:$AQ$967,'Pob x estrato y x regiones'!AN30,'Todas las localidades'!$Z$8:$Z$967)</f>
        <v>655837</v>
      </c>
      <c r="I30" s="117">
        <f>SUMIF('Todas las localidades'!$AQ$8:$AQ$967,'Pob x estrato y x regiones'!AO30,'Todas las localidades'!$Z$8:$Z$967)</f>
        <v>509358</v>
      </c>
      <c r="J30" s="122">
        <f t="shared" ref="J30:J36" si="66">SUM(B30:I30)</f>
        <v>9303558</v>
      </c>
      <c r="L30" s="95" t="s">
        <v>951</v>
      </c>
      <c r="M30" s="139" t="str">
        <f t="shared" ref="M30:M37" si="67">IF(B30="","",B30/$J$37*100)</f>
        <v/>
      </c>
      <c r="N30" s="131">
        <f t="shared" si="65"/>
        <v>3.386744327488405</v>
      </c>
      <c r="O30" s="131">
        <f t="shared" si="65"/>
        <v>3.7827730912617494</v>
      </c>
      <c r="P30" s="131">
        <f t="shared" si="65"/>
        <v>5.2015523981218186</v>
      </c>
      <c r="Q30" s="131">
        <f t="shared" si="65"/>
        <v>3.6641441987246703</v>
      </c>
      <c r="R30" s="131">
        <f t="shared" si="65"/>
        <v>6.2629819276497729</v>
      </c>
      <c r="S30" s="131">
        <f t="shared" si="65"/>
        <v>1.796919347641645</v>
      </c>
      <c r="T30" s="140">
        <f t="shared" si="65"/>
        <v>1.3955834225212256</v>
      </c>
      <c r="U30" s="138">
        <f t="shared" si="65"/>
        <v>25.490698713409287</v>
      </c>
      <c r="AG30" s="95" t="s">
        <v>951</v>
      </c>
      <c r="AH30" s="112"/>
      <c r="AI30" s="103" t="str">
        <f t="shared" ref="AI30:AO36" si="68">CONCATENATE($AG30,AI$28)</f>
        <v>Pampeana1</v>
      </c>
      <c r="AJ30" s="103" t="str">
        <f t="shared" si="68"/>
        <v>Pampeana2</v>
      </c>
      <c r="AK30" s="103" t="str">
        <f t="shared" si="68"/>
        <v>Pampeana3</v>
      </c>
      <c r="AL30" s="103" t="str">
        <f t="shared" si="68"/>
        <v>Pampeana4</v>
      </c>
      <c r="AM30" s="103" t="str">
        <f t="shared" si="68"/>
        <v>Pampeana5</v>
      </c>
      <c r="AN30" s="103" t="str">
        <f t="shared" si="68"/>
        <v>Pampeana6</v>
      </c>
      <c r="AO30" s="104" t="str">
        <f t="shared" si="68"/>
        <v>Pampeana7</v>
      </c>
    </row>
    <row r="31" spans="1:41" x14ac:dyDescent="0.25">
      <c r="A31" s="95" t="s">
        <v>932</v>
      </c>
      <c r="B31" s="112"/>
      <c r="C31" s="113">
        <f>SUMIF('Todas las localidades'!$AQ$8:$AQ$967,'Pob x estrato y x regiones'!AI31,'Todas las localidades'!$Z$8:$Z$967)</f>
        <v>1454536</v>
      </c>
      <c r="D31" s="113">
        <f>SUMIF('Todas las localidades'!$AQ$8:$AQ$967,'Pob x estrato y x regiones'!AJ31,'Todas las localidades'!$Z$8:$Z$967)</f>
        <v>0</v>
      </c>
      <c r="E31" s="113">
        <f>SUMIF('Todas las localidades'!$AQ$8:$AQ$967,'Pob x estrato y x regiones'!AK31,'Todas las localidades'!$Z$8:$Z$967)</f>
        <v>635725</v>
      </c>
      <c r="F31" s="113">
        <f>SUMIF('Todas las localidades'!$AQ$8:$AQ$967,'Pob x estrato y x regiones'!AL31,'Todas las localidades'!$Z$8:$Z$967)</f>
        <v>229759</v>
      </c>
      <c r="G31" s="113">
        <f>SUMIF('Todas las localidades'!$AQ$8:$AQ$967,'Pob x estrato y x regiones'!AM31,'Todas las localidades'!$Z$8:$Z$967)</f>
        <v>769436</v>
      </c>
      <c r="H31" s="113">
        <f>SUMIF('Todas las localidades'!$AQ$8:$AQ$967,'Pob x estrato y x regiones'!AN31,'Todas las localidades'!$Z$8:$Z$967)</f>
        <v>340550</v>
      </c>
      <c r="I31" s="117">
        <f>SUMIF('Todas las localidades'!$AQ$8:$AQ$967,'Pob x estrato y x regiones'!AO31,'Todas las localidades'!$Z$8:$Z$967)</f>
        <v>206173</v>
      </c>
      <c r="J31" s="122">
        <f t="shared" si="66"/>
        <v>3636179</v>
      </c>
      <c r="L31" s="95" t="s">
        <v>932</v>
      </c>
      <c r="M31" s="139" t="str">
        <f t="shared" si="67"/>
        <v/>
      </c>
      <c r="N31" s="131">
        <f t="shared" si="65"/>
        <v>3.9852644486988194</v>
      </c>
      <c r="O31" s="131">
        <f t="shared" si="65"/>
        <v>0</v>
      </c>
      <c r="P31" s="131">
        <f t="shared" si="65"/>
        <v>1.7418147379295232</v>
      </c>
      <c r="Q31" s="131">
        <f t="shared" si="65"/>
        <v>0.62951372428636487</v>
      </c>
      <c r="R31" s="131">
        <f t="shared" si="65"/>
        <v>2.1081677843305524</v>
      </c>
      <c r="S31" s="131">
        <f t="shared" si="65"/>
        <v>0.93306855794863997</v>
      </c>
      <c r="T31" s="140">
        <f t="shared" si="65"/>
        <v>0.56489074672719108</v>
      </c>
      <c r="U31" s="138">
        <f t="shared" si="65"/>
        <v>9.9627199999210916</v>
      </c>
      <c r="W31" s="209">
        <f>SUM(P31:S36)</f>
        <v>24.89941737396396</v>
      </c>
      <c r="AG31" s="95" t="s">
        <v>932</v>
      </c>
      <c r="AH31" s="112"/>
      <c r="AI31" s="103" t="str">
        <f t="shared" si="68"/>
        <v>Centro1</v>
      </c>
      <c r="AJ31" s="103" t="str">
        <f t="shared" si="68"/>
        <v>Centro2</v>
      </c>
      <c r="AK31" s="103" t="str">
        <f t="shared" si="68"/>
        <v>Centro3</v>
      </c>
      <c r="AL31" s="103" t="str">
        <f t="shared" si="68"/>
        <v>Centro4</v>
      </c>
      <c r="AM31" s="103" t="str">
        <f t="shared" si="68"/>
        <v>Centro5</v>
      </c>
      <c r="AN31" s="103" t="str">
        <f t="shared" si="68"/>
        <v>Centro6</v>
      </c>
      <c r="AO31" s="104" t="str">
        <f t="shared" si="68"/>
        <v>Centro7</v>
      </c>
    </row>
    <row r="32" spans="1:41" x14ac:dyDescent="0.25">
      <c r="A32" s="95" t="s">
        <v>945</v>
      </c>
      <c r="B32" s="112"/>
      <c r="C32" s="113">
        <f>SUMIF('Todas las localidades'!$AQ$8:$AQ$967,'Pob x estrato y x regiones'!AI32,'Todas las localidades'!$Z$8:$Z$967)</f>
        <v>0</v>
      </c>
      <c r="D32" s="113">
        <f>SUMIF('Todas las localidades'!$AQ$8:$AQ$967,'Pob x estrato y x regiones'!AJ32,'Todas las localidades'!$Z$8:$Z$967)</f>
        <v>1345383</v>
      </c>
      <c r="E32" s="113">
        <f>SUMIF('Todas las localidades'!$AQ$8:$AQ$967,'Pob x estrato y x regiones'!AK32,'Todas las localidades'!$Z$8:$Z$967)</f>
        <v>505161</v>
      </c>
      <c r="F32" s="113">
        <f>SUMIF('Todas las localidades'!$AQ$8:$AQ$967,'Pob x estrato y x regiones'!AL32,'Todas las localidades'!$Z$8:$Z$967)</f>
        <v>250101</v>
      </c>
      <c r="G32" s="113">
        <f>SUMIF('Todas las localidades'!$AQ$8:$AQ$967,'Pob x estrato y x regiones'!AM32,'Todas las localidades'!$Z$8:$Z$967)</f>
        <v>683146</v>
      </c>
      <c r="H32" s="113">
        <f>SUMIF('Todas las localidades'!$AQ$8:$AQ$967,'Pob x estrato y x regiones'!AN32,'Todas las localidades'!$Z$8:$Z$967)</f>
        <v>165464</v>
      </c>
      <c r="I32" s="117">
        <f>SUMIF('Todas las localidades'!$AQ$8:$AQ$967,'Pob x estrato y x regiones'!AO32,'Todas las localidades'!$Z$8:$Z$967)</f>
        <v>151108</v>
      </c>
      <c r="J32" s="122">
        <f t="shared" si="66"/>
        <v>3100363</v>
      </c>
      <c r="L32" s="95" t="s">
        <v>945</v>
      </c>
      <c r="M32" s="139" t="str">
        <f t="shared" si="67"/>
        <v/>
      </c>
      <c r="N32" s="131">
        <f t="shared" si="65"/>
        <v>0</v>
      </c>
      <c r="O32" s="131">
        <f t="shared" si="65"/>
        <v>3.6861975501354136</v>
      </c>
      <c r="P32" s="131">
        <f t="shared" si="65"/>
        <v>1.3840841162880426</v>
      </c>
      <c r="Q32" s="131">
        <f t="shared" si="65"/>
        <v>0.68524850803556836</v>
      </c>
      <c r="R32" s="131">
        <f t="shared" si="65"/>
        <v>1.8717429249401896</v>
      </c>
      <c r="S32" s="131">
        <f t="shared" si="65"/>
        <v>0.45335268205084056</v>
      </c>
      <c r="T32" s="140">
        <f t="shared" si="65"/>
        <v>0.41401886258846893</v>
      </c>
      <c r="U32" s="138">
        <f t="shared" si="65"/>
        <v>8.494644644038523</v>
      </c>
      <c r="AG32" s="95" t="s">
        <v>945</v>
      </c>
      <c r="AH32" s="112"/>
      <c r="AI32" s="103" t="str">
        <f t="shared" si="68"/>
        <v>Noroeste1</v>
      </c>
      <c r="AJ32" s="103" t="str">
        <f t="shared" si="68"/>
        <v>Noroeste2</v>
      </c>
      <c r="AK32" s="103" t="str">
        <f t="shared" si="68"/>
        <v>Noroeste3</v>
      </c>
      <c r="AL32" s="103" t="str">
        <f t="shared" si="68"/>
        <v>Noroeste4</v>
      </c>
      <c r="AM32" s="103" t="str">
        <f t="shared" si="68"/>
        <v>Noroeste5</v>
      </c>
      <c r="AN32" s="103" t="str">
        <f t="shared" si="68"/>
        <v>Noroeste6</v>
      </c>
      <c r="AO32" s="104" t="str">
        <f t="shared" si="68"/>
        <v>Noroeste7</v>
      </c>
    </row>
    <row r="33" spans="1:41" x14ac:dyDescent="0.25">
      <c r="A33" s="95" t="s">
        <v>941</v>
      </c>
      <c r="B33" s="112"/>
      <c r="C33" s="113">
        <f>SUMIF('Todas las localidades'!$AQ$8:$AQ$967,'Pob x estrato y x regiones'!AI33,'Todas las localidades'!$Z$8:$Z$967)</f>
        <v>0</v>
      </c>
      <c r="D33" s="113">
        <f>SUMIF('Todas las localidades'!$AQ$8:$AQ$967,'Pob x estrato y x regiones'!AJ33,'Todas las localidades'!$Z$8:$Z$967)</f>
        <v>0</v>
      </c>
      <c r="E33" s="113">
        <f>SUMIF('Todas las localidades'!$AQ$8:$AQ$967,'Pob x estrato y x regiones'!AK33,'Todas las localidades'!$Z$8:$Z$967)</f>
        <v>1448951</v>
      </c>
      <c r="F33" s="113">
        <f>SUMIF('Todas las localidades'!$AQ$8:$AQ$967,'Pob x estrato y x regiones'!AL33,'Todas las localidades'!$Z$8:$Z$967)</f>
        <v>514838</v>
      </c>
      <c r="G33" s="113">
        <f>SUMIF('Todas las localidades'!$AQ$8:$AQ$967,'Pob x estrato y x regiones'!AM33,'Todas las localidades'!$Z$8:$Z$967)</f>
        <v>922029</v>
      </c>
      <c r="H33" s="113">
        <f>SUMIF('Todas las localidades'!$AQ$8:$AQ$967,'Pob x estrato y x regiones'!AN33,'Todas las localidades'!$Z$8:$Z$967)</f>
        <v>306078</v>
      </c>
      <c r="I33" s="117">
        <f>SUMIF('Todas las localidades'!$AQ$8:$AQ$967,'Pob x estrato y x regiones'!AO33,'Todas las localidades'!$Z$8:$Z$967)</f>
        <v>227822</v>
      </c>
      <c r="J33" s="122">
        <f t="shared" si="66"/>
        <v>3419718</v>
      </c>
      <c r="L33" s="95" t="s">
        <v>941</v>
      </c>
      <c r="M33" s="139" t="str">
        <f t="shared" si="67"/>
        <v/>
      </c>
      <c r="N33" s="131">
        <f t="shared" si="65"/>
        <v>0</v>
      </c>
      <c r="O33" s="131">
        <f t="shared" si="65"/>
        <v>0</v>
      </c>
      <c r="P33" s="131">
        <f t="shared" si="65"/>
        <v>3.9699621791462039</v>
      </c>
      <c r="Q33" s="131">
        <f t="shared" si="65"/>
        <v>1.4105980039264774</v>
      </c>
      <c r="R33" s="131">
        <f t="shared" si="65"/>
        <v>2.5262553792888753</v>
      </c>
      <c r="S33" s="131">
        <f t="shared" si="65"/>
        <v>0.8386191692256757</v>
      </c>
      <c r="T33" s="140">
        <f t="shared" si="65"/>
        <v>0.62420656293928956</v>
      </c>
      <c r="U33" s="138">
        <f t="shared" si="65"/>
        <v>9.3696412945265219</v>
      </c>
      <c r="AG33" s="95" t="s">
        <v>941</v>
      </c>
      <c r="AH33" s="112"/>
      <c r="AI33" s="103" t="str">
        <f t="shared" si="68"/>
        <v>Noreste1</v>
      </c>
      <c r="AJ33" s="103" t="str">
        <f t="shared" si="68"/>
        <v>Noreste2</v>
      </c>
      <c r="AK33" s="103" t="str">
        <f t="shared" si="68"/>
        <v>Noreste3</v>
      </c>
      <c r="AL33" s="103" t="str">
        <f t="shared" si="68"/>
        <v>Noreste4</v>
      </c>
      <c r="AM33" s="103" t="str">
        <f t="shared" si="68"/>
        <v>Noreste5</v>
      </c>
      <c r="AN33" s="103" t="str">
        <f t="shared" si="68"/>
        <v>Noreste6</v>
      </c>
      <c r="AO33" s="104" t="str">
        <f t="shared" si="68"/>
        <v>Noreste7</v>
      </c>
    </row>
    <row r="34" spans="1:41" x14ac:dyDescent="0.25">
      <c r="A34" s="95" t="s">
        <v>935</v>
      </c>
      <c r="B34" s="112"/>
      <c r="C34" s="113">
        <f>SUMIF('Todas las localidades'!$AQ$8:$AQ$967,'Pob x estrato y x regiones'!AI34,'Todas las localidades'!$Z$8:$Z$967)</f>
        <v>0</v>
      </c>
      <c r="D34" s="113">
        <f>SUMIF('Todas las localidades'!$AQ$8:$AQ$967,'Pob x estrato y x regiones'!AJ34,'Todas las localidades'!$Z$8:$Z$967)</f>
        <v>0</v>
      </c>
      <c r="E34" s="113">
        <f>SUMIF('Todas las localidades'!$AQ$8:$AQ$967,'Pob x estrato y x regiones'!AK34,'Todas las localidades'!$Z$8:$Z$967)</f>
        <v>372893</v>
      </c>
      <c r="F34" s="113">
        <f>SUMIF('Todas las localidades'!$AQ$8:$AQ$967,'Pob x estrato y x regiones'!AL34,'Todas las localidades'!$Z$8:$Z$967)</f>
        <v>212036</v>
      </c>
      <c r="G34" s="113">
        <f>SUMIF('Todas las localidades'!$AQ$8:$AQ$967,'Pob x estrato y x regiones'!AM34,'Todas las localidades'!$Z$8:$Z$967)</f>
        <v>345551</v>
      </c>
      <c r="H34" s="113">
        <f>SUMIF('Todas las localidades'!$AQ$8:$AQ$967,'Pob x estrato y x regiones'!AN34,'Todas las localidades'!$Z$8:$Z$967)</f>
        <v>64640</v>
      </c>
      <c r="I34" s="117">
        <f>SUMIF('Todas las localidades'!$AQ$8:$AQ$967,'Pob x estrato y x regiones'!AO34,'Todas las localidades'!$Z$8:$Z$967)</f>
        <v>66252</v>
      </c>
      <c r="J34" s="122">
        <f t="shared" si="66"/>
        <v>1061372</v>
      </c>
      <c r="L34" s="95" t="s">
        <v>935</v>
      </c>
      <c r="M34" s="139" t="str">
        <f t="shared" si="67"/>
        <v/>
      </c>
      <c r="N34" s="131">
        <f t="shared" si="65"/>
        <v>0</v>
      </c>
      <c r="O34" s="131">
        <f t="shared" si="65"/>
        <v>0</v>
      </c>
      <c r="P34" s="131">
        <f t="shared" si="65"/>
        <v>1.0216847269979215</v>
      </c>
      <c r="Q34" s="131">
        <f t="shared" si="65"/>
        <v>0.58095470489854006</v>
      </c>
      <c r="R34" s="131">
        <f t="shared" si="65"/>
        <v>0.94677073342449114</v>
      </c>
      <c r="S34" s="131">
        <f t="shared" si="65"/>
        <v>0.17710630329114693</v>
      </c>
      <c r="T34" s="140">
        <f t="shared" si="65"/>
        <v>0.18152300132495461</v>
      </c>
      <c r="U34" s="138">
        <f t="shared" si="65"/>
        <v>2.9080394699370542</v>
      </c>
      <c r="AG34" s="95" t="s">
        <v>935</v>
      </c>
      <c r="AH34" s="112"/>
      <c r="AI34" s="103" t="str">
        <f t="shared" si="68"/>
        <v>Comahue1</v>
      </c>
      <c r="AJ34" s="103" t="str">
        <f t="shared" si="68"/>
        <v>Comahue2</v>
      </c>
      <c r="AK34" s="103" t="str">
        <f t="shared" si="68"/>
        <v>Comahue3</v>
      </c>
      <c r="AL34" s="103" t="str">
        <f t="shared" si="68"/>
        <v>Comahue4</v>
      </c>
      <c r="AM34" s="103" t="str">
        <f t="shared" si="68"/>
        <v>Comahue5</v>
      </c>
      <c r="AN34" s="103" t="str">
        <f t="shared" si="68"/>
        <v>Comahue6</v>
      </c>
      <c r="AO34" s="104" t="str">
        <f t="shared" si="68"/>
        <v>Comahue7</v>
      </c>
    </row>
    <row r="35" spans="1:41" x14ac:dyDescent="0.25">
      <c r="A35" s="95" t="s">
        <v>938</v>
      </c>
      <c r="B35" s="112"/>
      <c r="C35" s="113">
        <f>SUMIF('Todas las localidades'!$AQ$8:$AQ$967,'Pob x estrato y x regiones'!AI35,'Todas las localidades'!$Z$8:$Z$967)</f>
        <v>0</v>
      </c>
      <c r="D35" s="113">
        <f>SUMIF('Todas las localidades'!$AQ$8:$AQ$967,'Pob x estrato y x regiones'!AJ35,'Todas las localidades'!$Z$8:$Z$967)</f>
        <v>937154</v>
      </c>
      <c r="E35" s="113">
        <f>SUMIF('Todas las localidades'!$AQ$8:$AQ$967,'Pob x estrato y x regiones'!AK35,'Todas las localidades'!$Z$8:$Z$967)</f>
        <v>579222</v>
      </c>
      <c r="F35" s="113">
        <f>SUMIF('Todas las localidades'!$AQ$8:$AQ$967,'Pob x estrato y x regiones'!AL35,'Todas las localidades'!$Z$8:$Z$967)</f>
        <v>88879</v>
      </c>
      <c r="G35" s="113">
        <f>SUMIF('Todas las localidades'!$AQ$8:$AQ$967,'Pob x estrato y x regiones'!AM35,'Todas las localidades'!$Z$8:$Z$967)</f>
        <v>213587</v>
      </c>
      <c r="H35" s="113">
        <f>SUMIF('Todas las localidades'!$AQ$8:$AQ$967,'Pob x estrato y x regiones'!AN35,'Todas las localidades'!$Z$8:$Z$967)</f>
        <v>70304</v>
      </c>
      <c r="I35" s="117">
        <f>SUMIF('Todas las localidades'!$AQ$8:$AQ$967,'Pob x estrato y x regiones'!AO35,'Todas las localidades'!$Z$8:$Z$967)</f>
        <v>110410</v>
      </c>
      <c r="J35" s="122">
        <f t="shared" si="66"/>
        <v>1999556</v>
      </c>
      <c r="L35" s="95" t="s">
        <v>938</v>
      </c>
      <c r="M35" s="139" t="str">
        <f t="shared" si="67"/>
        <v/>
      </c>
      <c r="N35" s="131">
        <f t="shared" si="65"/>
        <v>0</v>
      </c>
      <c r="O35" s="131">
        <f t="shared" si="65"/>
        <v>2.5676961719447942</v>
      </c>
      <c r="P35" s="131">
        <f t="shared" si="65"/>
        <v>1.5870028961154814</v>
      </c>
      <c r="Q35" s="131">
        <f t="shared" si="65"/>
        <v>0.24351842713820929</v>
      </c>
      <c r="R35" s="131">
        <f t="shared" si="65"/>
        <v>0.5852042698181652</v>
      </c>
      <c r="S35" s="131">
        <f t="shared" si="65"/>
        <v>0.19262502392606426</v>
      </c>
      <c r="T35" s="140">
        <f t="shared" si="65"/>
        <v>0.30251093667041357</v>
      </c>
      <c r="U35" s="138">
        <f t="shared" si="65"/>
        <v>5.4785577256131281</v>
      </c>
      <c r="AG35" s="95" t="s">
        <v>938</v>
      </c>
      <c r="AH35" s="112"/>
      <c r="AI35" s="103" t="str">
        <f t="shared" si="68"/>
        <v>Cuyo1</v>
      </c>
      <c r="AJ35" s="103" t="str">
        <f t="shared" si="68"/>
        <v>Cuyo2</v>
      </c>
      <c r="AK35" s="103" t="str">
        <f t="shared" si="68"/>
        <v>Cuyo3</v>
      </c>
      <c r="AL35" s="103" t="str">
        <f t="shared" si="68"/>
        <v>Cuyo4</v>
      </c>
      <c r="AM35" s="103" t="str">
        <f t="shared" si="68"/>
        <v>Cuyo5</v>
      </c>
      <c r="AN35" s="103" t="str">
        <f t="shared" si="68"/>
        <v>Cuyo6</v>
      </c>
      <c r="AO35" s="104" t="str">
        <f t="shared" si="68"/>
        <v>Cuyo7</v>
      </c>
    </row>
    <row r="36" spans="1:41" ht="15.75" thickBot="1" x14ac:dyDescent="0.3">
      <c r="A36" s="95" t="s">
        <v>955</v>
      </c>
      <c r="B36" s="112"/>
      <c r="C36" s="113">
        <f>SUMIF('Todas las localidades'!$AQ$8:$AQ$967,'Pob x estrato y x regiones'!AI36,'Todas las localidades'!$Z$8:$Z$967)</f>
        <v>0</v>
      </c>
      <c r="D36" s="113">
        <f>SUMIF('Todas las localidades'!$AQ$8:$AQ$967,'Pob x estrato y x regiones'!AJ36,'Todas las localidades'!$Z$8:$Z$967)</f>
        <v>0</v>
      </c>
      <c r="E36" s="113">
        <f>SUMIF('Todas las localidades'!$AQ$8:$AQ$967,'Pob x estrato y x regiones'!AK36,'Todas las localidades'!$Z$8:$Z$967)</f>
        <v>0</v>
      </c>
      <c r="F36" s="113">
        <f>SUMIF('Todas las localidades'!$AQ$8:$AQ$967,'Pob x estrato y x regiones'!AL36,'Todas las localidades'!$Z$8:$Z$967)</f>
        <v>270597</v>
      </c>
      <c r="G36" s="113">
        <f>SUMIF('Todas las localidades'!$AQ$8:$AQ$967,'Pob x estrato y x regiones'!AM36,'Todas las localidades'!$Z$8:$Z$967)</f>
        <v>69548</v>
      </c>
      <c r="H36" s="113">
        <f>SUMIF('Todas las localidades'!$AQ$8:$AQ$967,'Pob x estrato y x regiones'!AN36,'Todas las localidades'!$Z$8:$Z$967)</f>
        <v>29258</v>
      </c>
      <c r="I36" s="117">
        <f>SUMIF('Todas las localidades'!$AQ$8:$AQ$967,'Pob x estrato y x regiones'!AO36,'Todas las localidades'!$Z$8:$Z$967)</f>
        <v>19534</v>
      </c>
      <c r="J36" s="122">
        <f t="shared" si="66"/>
        <v>388937</v>
      </c>
      <c r="L36" s="95" t="s">
        <v>955</v>
      </c>
      <c r="M36" s="139" t="str">
        <f t="shared" si="67"/>
        <v/>
      </c>
      <c r="N36" s="131">
        <f t="shared" si="65"/>
        <v>0</v>
      </c>
      <c r="O36" s="131">
        <f t="shared" si="65"/>
        <v>0</v>
      </c>
      <c r="P36" s="131">
        <f t="shared" si="65"/>
        <v>0</v>
      </c>
      <c r="Q36" s="131">
        <f t="shared" si="65"/>
        <v>0.74140523440090478</v>
      </c>
      <c r="R36" s="131">
        <f t="shared" si="65"/>
        <v>0.19055366926504774</v>
      </c>
      <c r="S36" s="131">
        <f t="shared" si="65"/>
        <v>8.0163617291033051E-2</v>
      </c>
      <c r="T36" s="140">
        <f t="shared" si="65"/>
        <v>5.352095495806411E-2</v>
      </c>
      <c r="U36" s="138">
        <f t="shared" si="65"/>
        <v>1.0656434759150497</v>
      </c>
      <c r="AG36" s="109" t="s">
        <v>955</v>
      </c>
      <c r="AH36" s="112"/>
      <c r="AI36" s="103" t="str">
        <f t="shared" si="68"/>
        <v>Patagonia1</v>
      </c>
      <c r="AJ36" s="103" t="str">
        <f t="shared" si="68"/>
        <v>Patagonia2</v>
      </c>
      <c r="AK36" s="103" t="str">
        <f t="shared" si="68"/>
        <v>Patagonia3</v>
      </c>
      <c r="AL36" s="103" t="str">
        <f t="shared" si="68"/>
        <v>Patagonia4</v>
      </c>
      <c r="AM36" s="103" t="str">
        <f t="shared" si="68"/>
        <v>Patagonia5</v>
      </c>
      <c r="AN36" s="103" t="str">
        <f t="shared" si="68"/>
        <v>Patagonia6</v>
      </c>
      <c r="AO36" s="104" t="str">
        <f t="shared" si="68"/>
        <v>Patagonia7</v>
      </c>
    </row>
    <row r="37" spans="1:41" x14ac:dyDescent="0.25">
      <c r="A37" s="118" t="s">
        <v>967</v>
      </c>
      <c r="B37" s="119">
        <f t="shared" ref="B37:I37" si="69">SUM(B29:B36)</f>
        <v>13588171</v>
      </c>
      <c r="C37" s="120">
        <f t="shared" si="69"/>
        <v>2690625</v>
      </c>
      <c r="D37" s="120">
        <f t="shared" si="69"/>
        <v>3663168</v>
      </c>
      <c r="E37" s="120">
        <f t="shared" si="69"/>
        <v>5440407</v>
      </c>
      <c r="F37" s="120">
        <f t="shared" si="69"/>
        <v>2903544</v>
      </c>
      <c r="G37" s="120">
        <f t="shared" si="69"/>
        <v>5289151</v>
      </c>
      <c r="H37" s="120">
        <f t="shared" si="69"/>
        <v>1632131</v>
      </c>
      <c r="I37" s="121">
        <f t="shared" si="69"/>
        <v>1290657</v>
      </c>
      <c r="J37" s="120">
        <f>SUM(J29:J36)</f>
        <v>36497854</v>
      </c>
      <c r="L37" s="118" t="s">
        <v>967</v>
      </c>
      <c r="M37" s="141">
        <f t="shared" si="67"/>
        <v>37.230054676639348</v>
      </c>
      <c r="N37" s="142">
        <f t="shared" si="65"/>
        <v>7.3720087761872248</v>
      </c>
      <c r="O37" s="142">
        <f t="shared" si="65"/>
        <v>10.036666813341958</v>
      </c>
      <c r="P37" s="142">
        <f t="shared" si="65"/>
        <v>14.906101054598992</v>
      </c>
      <c r="Q37" s="142">
        <f t="shared" si="65"/>
        <v>7.9553828014107344</v>
      </c>
      <c r="R37" s="142">
        <f t="shared" si="65"/>
        <v>14.491676688717096</v>
      </c>
      <c r="S37" s="142">
        <f t="shared" si="65"/>
        <v>4.4718547013750447</v>
      </c>
      <c r="T37" s="143">
        <f t="shared" si="65"/>
        <v>3.5362544877296074</v>
      </c>
      <c r="U37" s="142">
        <f t="shared" si="65"/>
        <v>100</v>
      </c>
      <c r="AG37" s="102"/>
      <c r="AH37" s="102"/>
      <c r="AI37" s="102"/>
      <c r="AJ37" s="102"/>
      <c r="AK37" s="102"/>
      <c r="AL37" s="102"/>
    </row>
    <row r="38" spans="1:41" x14ac:dyDescent="0.25">
      <c r="J38" s="123">
        <f>SUM(B37:I37)</f>
        <v>36497854</v>
      </c>
      <c r="L38" s="80"/>
      <c r="M38" s="80"/>
      <c r="N38" s="80"/>
      <c r="O38" s="80"/>
      <c r="P38" s="80"/>
      <c r="Q38" s="80"/>
      <c r="U38" s="123">
        <f>SUM(M37:T37)</f>
        <v>100</v>
      </c>
      <c r="AG38" s="102"/>
      <c r="AH38" s="102"/>
      <c r="AI38" s="102"/>
      <c r="AJ38" s="102"/>
      <c r="AK38" s="102"/>
      <c r="AL38" s="102"/>
    </row>
    <row r="39" spans="1:41" x14ac:dyDescent="0.25">
      <c r="L39" s="80"/>
      <c r="M39" s="80"/>
      <c r="N39" s="80"/>
      <c r="O39" s="80"/>
      <c r="P39" s="80"/>
      <c r="Q39" s="80"/>
      <c r="U39" s="102"/>
      <c r="AG39" s="102"/>
      <c r="AH39" s="102"/>
      <c r="AI39" s="102"/>
      <c r="AJ39" s="102"/>
      <c r="AK39" s="102"/>
      <c r="AL39" s="102"/>
    </row>
    <row r="40" spans="1:41" x14ac:dyDescent="0.25">
      <c r="A40" s="336">
        <v>2001</v>
      </c>
      <c r="B40" s="336"/>
      <c r="C40" s="336"/>
      <c r="D40" s="336"/>
      <c r="E40" s="336"/>
      <c r="F40" s="336"/>
      <c r="G40" s="336"/>
      <c r="H40" s="336"/>
      <c r="I40" s="336"/>
      <c r="J40" s="336"/>
      <c r="L40" s="336">
        <v>2001</v>
      </c>
      <c r="M40" s="336"/>
      <c r="N40" s="336"/>
      <c r="O40" s="336"/>
      <c r="P40" s="336"/>
      <c r="Q40" s="336"/>
      <c r="R40" s="336"/>
      <c r="S40" s="336"/>
      <c r="T40" s="336"/>
      <c r="U40" s="336"/>
      <c r="AG40" s="102"/>
      <c r="AH40" s="102"/>
      <c r="AI40" s="102"/>
      <c r="AJ40" s="102"/>
      <c r="AK40" s="102"/>
      <c r="AL40" s="102"/>
    </row>
    <row r="41" spans="1:41" x14ac:dyDescent="0.25">
      <c r="A41" s="336" t="s">
        <v>931</v>
      </c>
      <c r="B41" s="338" t="s">
        <v>966</v>
      </c>
      <c r="C41" s="339"/>
      <c r="D41" s="339"/>
      <c r="E41" s="339"/>
      <c r="F41" s="339"/>
      <c r="G41" s="339"/>
      <c r="H41" s="339"/>
      <c r="I41" s="345"/>
      <c r="J41" s="346" t="s">
        <v>967</v>
      </c>
      <c r="L41" s="336" t="s">
        <v>931</v>
      </c>
      <c r="M41" s="338" t="s">
        <v>966</v>
      </c>
      <c r="N41" s="339"/>
      <c r="O41" s="339"/>
      <c r="P41" s="339"/>
      <c r="Q41" s="339"/>
      <c r="R41" s="339"/>
      <c r="S41" s="339"/>
      <c r="T41" s="345"/>
      <c r="U41" s="343" t="s">
        <v>967</v>
      </c>
      <c r="AG41" s="336" t="s">
        <v>931</v>
      </c>
      <c r="AH41" s="338" t="s">
        <v>966</v>
      </c>
      <c r="AI41" s="339"/>
      <c r="AJ41" s="339"/>
      <c r="AK41" s="339"/>
      <c r="AL41" s="339"/>
      <c r="AM41" s="339"/>
      <c r="AN41" s="339"/>
      <c r="AO41" s="340"/>
    </row>
    <row r="42" spans="1:41" ht="15.75" thickBot="1" x14ac:dyDescent="0.3">
      <c r="A42" s="337"/>
      <c r="B42" s="107" t="s">
        <v>940</v>
      </c>
      <c r="C42" s="105">
        <v>1</v>
      </c>
      <c r="D42" s="105">
        <v>2</v>
      </c>
      <c r="E42" s="105">
        <v>3</v>
      </c>
      <c r="F42" s="105">
        <v>4</v>
      </c>
      <c r="G42" s="105">
        <v>5</v>
      </c>
      <c r="H42" s="105">
        <v>6</v>
      </c>
      <c r="I42" s="115">
        <v>7</v>
      </c>
      <c r="J42" s="344"/>
      <c r="L42" s="337"/>
      <c r="M42" s="107" t="s">
        <v>940</v>
      </c>
      <c r="N42" s="105">
        <v>1</v>
      </c>
      <c r="O42" s="105">
        <v>2</v>
      </c>
      <c r="P42" s="105">
        <v>3</v>
      </c>
      <c r="Q42" s="105">
        <v>4</v>
      </c>
      <c r="R42" s="105">
        <v>5</v>
      </c>
      <c r="S42" s="105">
        <v>6</v>
      </c>
      <c r="T42" s="115">
        <v>7</v>
      </c>
      <c r="U42" s="344"/>
      <c r="AG42" s="337"/>
      <c r="AH42" s="107" t="s">
        <v>940</v>
      </c>
      <c r="AI42" s="105">
        <v>1</v>
      </c>
      <c r="AJ42" s="105">
        <v>2</v>
      </c>
      <c r="AK42" s="105">
        <v>3</v>
      </c>
      <c r="AL42" s="105">
        <v>4</v>
      </c>
      <c r="AM42" s="105">
        <v>5</v>
      </c>
      <c r="AN42" s="105">
        <v>6</v>
      </c>
      <c r="AO42" s="106">
        <v>7</v>
      </c>
    </row>
    <row r="43" spans="1:41" x14ac:dyDescent="0.25">
      <c r="A43" s="95" t="s">
        <v>940</v>
      </c>
      <c r="B43" s="93">
        <f>SUMIF('Todas las localidades'!$AQ$8:$AQ$967,'Pob x estrato y x regiones'!AH43,'Todas las localidades'!$AA$8:$AA$967)</f>
        <v>12053296</v>
      </c>
      <c r="C43" s="110"/>
      <c r="D43" s="110"/>
      <c r="E43" s="110"/>
      <c r="F43" s="110"/>
      <c r="G43" s="110"/>
      <c r="H43" s="110"/>
      <c r="I43" s="116"/>
      <c r="J43" s="122">
        <f>SUM(B43:I43)</f>
        <v>12053296</v>
      </c>
      <c r="L43" s="95" t="s">
        <v>940</v>
      </c>
      <c r="M43" s="127">
        <f>IF(B43="","",B43/$J$51*100)</f>
        <v>37.011393966311402</v>
      </c>
      <c r="N43" s="136" t="str">
        <f t="shared" ref="N43:U51" si="70">IF(C43="","",C43/$J$51*100)</f>
        <v/>
      </c>
      <c r="O43" s="136" t="str">
        <f t="shared" si="70"/>
        <v/>
      </c>
      <c r="P43" s="136" t="str">
        <f t="shared" si="70"/>
        <v/>
      </c>
      <c r="Q43" s="136" t="str">
        <f t="shared" si="70"/>
        <v/>
      </c>
      <c r="R43" s="136" t="str">
        <f t="shared" si="70"/>
        <v/>
      </c>
      <c r="S43" s="136" t="str">
        <f t="shared" si="70"/>
        <v/>
      </c>
      <c r="T43" s="137" t="str">
        <f t="shared" si="70"/>
        <v/>
      </c>
      <c r="U43" s="138">
        <f t="shared" si="70"/>
        <v>37.011393966311402</v>
      </c>
      <c r="AG43" s="95" t="s">
        <v>940</v>
      </c>
      <c r="AH43" s="108" t="str">
        <f>CONCATENATE($AG43,AH$28)</f>
        <v>GBAGBA</v>
      </c>
      <c r="AI43" s="110"/>
      <c r="AJ43" s="110"/>
      <c r="AK43" s="110"/>
      <c r="AL43" s="110"/>
      <c r="AM43" s="110"/>
      <c r="AN43" s="110"/>
      <c r="AO43" s="111"/>
    </row>
    <row r="44" spans="1:41" x14ac:dyDescent="0.25">
      <c r="A44" s="95" t="s">
        <v>951</v>
      </c>
      <c r="B44" s="112"/>
      <c r="C44" s="113">
        <f>SUMIF('Todas las localidades'!$AQ$8:$AQ$967,'Pob x estrato y x regiones'!AI44,'Todas las localidades'!$AA$8:$AA$967)</f>
        <v>1161188</v>
      </c>
      <c r="D44" s="113">
        <f>SUMIF('Todas las localidades'!$AQ$8:$AQ$967,'Pob x estrato y x regiones'!AJ44,'Todas las localidades'!$AA$8:$AA$967)</f>
        <v>1236204</v>
      </c>
      <c r="E44" s="113">
        <f>SUMIF('Todas las localidades'!$AQ$8:$AQ$967,'Pob x estrato y x regiones'!AK44,'Todas las localidades'!$AA$8:$AA$967)</f>
        <v>1771839</v>
      </c>
      <c r="F44" s="113">
        <f>SUMIF('Todas las localidades'!$AQ$8:$AQ$967,'Pob x estrato y x regiones'!AL44,'Todas las localidades'!$AA$8:$AA$967)</f>
        <v>1222074</v>
      </c>
      <c r="G44" s="113">
        <f>SUMIF('Todas las localidades'!$AQ$8:$AQ$967,'Pob x estrato y x regiones'!AM44,'Todas las localidades'!$AA$8:$AA$967)</f>
        <v>2067728</v>
      </c>
      <c r="H44" s="113">
        <f>SUMIF('Todas las localidades'!$AQ$8:$AQ$967,'Pob x estrato y x regiones'!AN44,'Todas las localidades'!$AA$8:$AA$967)</f>
        <v>584092</v>
      </c>
      <c r="I44" s="117">
        <f>SUMIF('Todas las localidades'!$AQ$8:$AQ$967,'Pob x estrato y x regiones'!AO44,'Todas las localidades'!$AA$8:$AA$967)</f>
        <v>459235</v>
      </c>
      <c r="J44" s="122">
        <f t="shared" ref="J44:J50" si="71">SUM(B44:I44)</f>
        <v>8502360</v>
      </c>
      <c r="L44" s="95" t="s">
        <v>951</v>
      </c>
      <c r="M44" s="139" t="str">
        <f t="shared" ref="M44:M51" si="72">IF(B44="","",B44/$J$51*100)</f>
        <v/>
      </c>
      <c r="N44" s="229">
        <f t="shared" si="70"/>
        <v>3.5655962101115914</v>
      </c>
      <c r="O44" s="131">
        <f t="shared" si="70"/>
        <v>3.7959437208486393</v>
      </c>
      <c r="P44" s="229">
        <f t="shared" si="70"/>
        <v>5.4406886941028594</v>
      </c>
      <c r="Q44" s="131">
        <f t="shared" si="70"/>
        <v>3.7525555059782847</v>
      </c>
      <c r="R44" s="131">
        <f t="shared" si="70"/>
        <v>6.3492587938745668</v>
      </c>
      <c r="S44" s="131">
        <f t="shared" si="70"/>
        <v>1.7935392215183927</v>
      </c>
      <c r="T44" s="140">
        <f t="shared" si="70"/>
        <v>1.4101476897372316</v>
      </c>
      <c r="U44" s="138">
        <f t="shared" si="70"/>
        <v>26.107729836171568</v>
      </c>
      <c r="AG44" s="95" t="s">
        <v>951</v>
      </c>
      <c r="AH44" s="112"/>
      <c r="AI44" s="103" t="str">
        <f t="shared" ref="AI44:AO50" si="73">CONCATENATE($AG44,AI$28)</f>
        <v>Pampeana1</v>
      </c>
      <c r="AJ44" s="103" t="str">
        <f t="shared" si="73"/>
        <v>Pampeana2</v>
      </c>
      <c r="AK44" s="103" t="str">
        <f t="shared" si="73"/>
        <v>Pampeana3</v>
      </c>
      <c r="AL44" s="103" t="str">
        <f t="shared" si="73"/>
        <v>Pampeana4</v>
      </c>
      <c r="AM44" s="103" t="str">
        <f t="shared" si="73"/>
        <v>Pampeana5</v>
      </c>
      <c r="AN44" s="103" t="str">
        <f t="shared" si="73"/>
        <v>Pampeana6</v>
      </c>
      <c r="AO44" s="104" t="str">
        <f t="shared" si="73"/>
        <v>Pampeana7</v>
      </c>
    </row>
    <row r="45" spans="1:41" x14ac:dyDescent="0.25">
      <c r="A45" s="95" t="s">
        <v>932</v>
      </c>
      <c r="B45" s="112"/>
      <c r="C45" s="113">
        <f>SUMIF('Todas las localidades'!$AQ$8:$AQ$967,'Pob x estrato y x regiones'!AI45,'Todas las localidades'!$AA$8:$AA$967)</f>
        <v>1373078</v>
      </c>
      <c r="D45" s="113">
        <f>SUMIF('Todas las localidades'!$AQ$8:$AQ$967,'Pob x estrato y x regiones'!AJ45,'Todas las localidades'!$AA$8:$AA$967)</f>
        <v>0</v>
      </c>
      <c r="E45" s="113">
        <f>SUMIF('Todas las localidades'!$AQ$8:$AQ$967,'Pob x estrato y x regiones'!AK45,'Todas las localidades'!$AA$8:$AA$967)</f>
        <v>551779</v>
      </c>
      <c r="F45" s="113">
        <f>SUMIF('Todas las localidades'!$AQ$8:$AQ$967,'Pob x estrato y x regiones'!AL45,'Todas las localidades'!$AA$8:$AA$967)</f>
        <v>208587</v>
      </c>
      <c r="G45" s="113">
        <f>SUMIF('Todas las localidades'!$AQ$8:$AQ$967,'Pob x estrato y x regiones'!AM45,'Todas las localidades'!$AA$8:$AA$967)</f>
        <v>675997</v>
      </c>
      <c r="H45" s="113">
        <f>SUMIF('Todas las localidades'!$AQ$8:$AQ$967,'Pob x estrato y x regiones'!AN45,'Todas las localidades'!$AA$8:$AA$967)</f>
        <v>297945</v>
      </c>
      <c r="I45" s="117">
        <f>SUMIF('Todas las localidades'!$AQ$8:$AQ$967,'Pob x estrato y x regiones'!AO45,'Todas las localidades'!$AA$8:$AA$967)</f>
        <v>184953</v>
      </c>
      <c r="J45" s="122">
        <f t="shared" si="71"/>
        <v>3292339</v>
      </c>
      <c r="L45" s="95" t="s">
        <v>932</v>
      </c>
      <c r="M45" s="139" t="str">
        <f t="shared" si="72"/>
        <v/>
      </c>
      <c r="N45" s="131">
        <f t="shared" si="70"/>
        <v>4.2162351944625707</v>
      </c>
      <c r="O45" s="131">
        <f t="shared" si="70"/>
        <v>0</v>
      </c>
      <c r="P45" s="131">
        <f t="shared" si="70"/>
        <v>1.6943174673000099</v>
      </c>
      <c r="Q45" s="131">
        <f t="shared" si="70"/>
        <v>0.64049664367746351</v>
      </c>
      <c r="R45" s="131">
        <f t="shared" si="70"/>
        <v>2.0757468568800275</v>
      </c>
      <c r="S45" s="131">
        <f t="shared" si="70"/>
        <v>0.91488334604017452</v>
      </c>
      <c r="T45" s="140">
        <f t="shared" si="70"/>
        <v>0.56792501804080753</v>
      </c>
      <c r="U45" s="138">
        <f t="shared" si="70"/>
        <v>10.109604526401053</v>
      </c>
      <c r="W45" s="209">
        <f>SUM(P45:S50)</f>
        <v>24.261344812960406</v>
      </c>
      <c r="AG45" s="95" t="s">
        <v>932</v>
      </c>
      <c r="AH45" s="112"/>
      <c r="AI45" s="103" t="str">
        <f t="shared" si="73"/>
        <v>Centro1</v>
      </c>
      <c r="AJ45" s="103" t="str">
        <f t="shared" si="73"/>
        <v>Centro2</v>
      </c>
      <c r="AK45" s="103" t="str">
        <f t="shared" si="73"/>
        <v>Centro3</v>
      </c>
      <c r="AL45" s="103" t="str">
        <f t="shared" si="73"/>
        <v>Centro4</v>
      </c>
      <c r="AM45" s="103" t="str">
        <f t="shared" si="73"/>
        <v>Centro5</v>
      </c>
      <c r="AN45" s="103" t="str">
        <f t="shared" si="73"/>
        <v>Centro6</v>
      </c>
      <c r="AO45" s="104" t="str">
        <f t="shared" si="73"/>
        <v>Centro7</v>
      </c>
    </row>
    <row r="46" spans="1:41" x14ac:dyDescent="0.25">
      <c r="A46" s="95" t="s">
        <v>945</v>
      </c>
      <c r="B46" s="112"/>
      <c r="C46" s="113">
        <f>SUMIF('Todas las localidades'!$AQ$8:$AQ$967,'Pob x estrato y x regiones'!AI46,'Todas las localidades'!$AA$8:$AA$967)</f>
        <v>0</v>
      </c>
      <c r="D46" s="113">
        <f>SUMIF('Todas las localidades'!$AQ$8:$AQ$967,'Pob x estrato y x regiones'!AJ46,'Todas las localidades'!$AA$8:$AA$967)</f>
        <v>1230477</v>
      </c>
      <c r="E46" s="113">
        <f>SUMIF('Todas las localidades'!$AQ$8:$AQ$967,'Pob x estrato y x regiones'!AK46,'Todas las localidades'!$AA$8:$AA$967)</f>
        <v>450259</v>
      </c>
      <c r="F46" s="113">
        <f>SUMIF('Todas las localidades'!$AQ$8:$AQ$967,'Pob x estrato y x regiones'!AL46,'Todas las localidades'!$AA$8:$AA$967)</f>
        <v>225004</v>
      </c>
      <c r="G46" s="113">
        <f>SUMIF('Todas las localidades'!$AQ$8:$AQ$967,'Pob x estrato y x regiones'!AM46,'Todas las localidades'!$AA$8:$AA$967)</f>
        <v>600991</v>
      </c>
      <c r="H46" s="113">
        <f>SUMIF('Todas las localidades'!$AQ$8:$AQ$967,'Pob x estrato y x regiones'!AN46,'Todas las localidades'!$AA$8:$AA$967)</f>
        <v>137508</v>
      </c>
      <c r="I46" s="117">
        <f>SUMIF('Todas las localidades'!$AQ$8:$AQ$967,'Pob x estrato y x regiones'!AO46,'Todas las localidades'!$AA$8:$AA$967)</f>
        <v>127533</v>
      </c>
      <c r="J46" s="122">
        <f t="shared" si="71"/>
        <v>2771772</v>
      </c>
      <c r="L46" s="95" t="s">
        <v>945</v>
      </c>
      <c r="M46" s="139" t="str">
        <f t="shared" si="72"/>
        <v/>
      </c>
      <c r="N46" s="131">
        <f t="shared" si="70"/>
        <v>0</v>
      </c>
      <c r="O46" s="131">
        <f t="shared" si="70"/>
        <v>3.7783581365200818</v>
      </c>
      <c r="P46" s="131">
        <f t="shared" si="70"/>
        <v>1.3825855795690578</v>
      </c>
      <c r="Q46" s="131">
        <f t="shared" si="70"/>
        <v>0.69090742382796633</v>
      </c>
      <c r="R46" s="131">
        <f t="shared" si="70"/>
        <v>1.8454300525937015</v>
      </c>
      <c r="S46" s="131">
        <f t="shared" si="70"/>
        <v>0.42223826258971392</v>
      </c>
      <c r="T46" s="140">
        <f t="shared" si="70"/>
        <v>0.39160857799440013</v>
      </c>
      <c r="U46" s="138">
        <f t="shared" si="70"/>
        <v>8.5111280330949217</v>
      </c>
      <c r="AG46" s="95" t="s">
        <v>945</v>
      </c>
      <c r="AH46" s="112"/>
      <c r="AI46" s="103" t="str">
        <f t="shared" si="73"/>
        <v>Noroeste1</v>
      </c>
      <c r="AJ46" s="103" t="str">
        <f t="shared" si="73"/>
        <v>Noroeste2</v>
      </c>
      <c r="AK46" s="103" t="str">
        <f t="shared" si="73"/>
        <v>Noroeste3</v>
      </c>
      <c r="AL46" s="103" t="str">
        <f t="shared" si="73"/>
        <v>Noroeste4</v>
      </c>
      <c r="AM46" s="103" t="str">
        <f t="shared" si="73"/>
        <v>Noroeste5</v>
      </c>
      <c r="AN46" s="103" t="str">
        <f t="shared" si="73"/>
        <v>Noroeste6</v>
      </c>
      <c r="AO46" s="104" t="str">
        <f t="shared" si="73"/>
        <v>Noroeste7</v>
      </c>
    </row>
    <row r="47" spans="1:41" x14ac:dyDescent="0.25">
      <c r="A47" s="95" t="s">
        <v>941</v>
      </c>
      <c r="B47" s="112"/>
      <c r="C47" s="113">
        <f>SUMIF('Todas las localidades'!$AQ$8:$AQ$967,'Pob x estrato y x regiones'!AI47,'Todas las localidades'!$AA$8:$AA$967)</f>
        <v>0</v>
      </c>
      <c r="D47" s="113">
        <f>SUMIF('Todas las localidades'!$AQ$8:$AQ$967,'Pob x estrato y x regiones'!AJ47,'Todas las localidades'!$AA$8:$AA$967)</f>
        <v>0</v>
      </c>
      <c r="E47" s="113">
        <f>SUMIF('Todas las localidades'!$AQ$8:$AQ$967,'Pob x estrato y x regiones'!AK47,'Todas las localidades'!$AA$8:$AA$967)</f>
        <v>1290039</v>
      </c>
      <c r="F47" s="113">
        <f>SUMIF('Todas las localidades'!$AQ$8:$AQ$967,'Pob x estrato y x regiones'!AL47,'Todas las localidades'!$AA$8:$AA$967)</f>
        <v>435485</v>
      </c>
      <c r="G47" s="113">
        <f>SUMIF('Todas las localidades'!$AQ$8:$AQ$967,'Pob x estrato y x regiones'!AM47,'Todas las localidades'!$AA$8:$AA$967)</f>
        <v>803796</v>
      </c>
      <c r="H47" s="113">
        <f>SUMIF('Todas las localidades'!$AQ$8:$AQ$967,'Pob x estrato y x regiones'!AN47,'Todas las localidades'!$AA$8:$AA$967)</f>
        <v>253320</v>
      </c>
      <c r="I47" s="117">
        <f>SUMIF('Todas las localidades'!$AQ$8:$AQ$967,'Pob x estrato y x regiones'!AO47,'Todas las localidades'!$AA$8:$AA$967)</f>
        <v>185444</v>
      </c>
      <c r="J47" s="122">
        <f t="shared" si="71"/>
        <v>2968084</v>
      </c>
      <c r="L47" s="95" t="s">
        <v>941</v>
      </c>
      <c r="M47" s="139" t="str">
        <f t="shared" si="72"/>
        <v/>
      </c>
      <c r="N47" s="131">
        <f t="shared" si="70"/>
        <v>0</v>
      </c>
      <c r="O47" s="131">
        <f t="shared" si="70"/>
        <v>0</v>
      </c>
      <c r="P47" s="131">
        <f t="shared" si="70"/>
        <v>3.9612518983111666</v>
      </c>
      <c r="Q47" s="131">
        <f t="shared" si="70"/>
        <v>1.337219869272199</v>
      </c>
      <c r="R47" s="131">
        <f t="shared" si="70"/>
        <v>2.4681722264636363</v>
      </c>
      <c r="S47" s="131">
        <f t="shared" si="70"/>
        <v>0.77785580969271839</v>
      </c>
      <c r="T47" s="140">
        <f t="shared" si="70"/>
        <v>0.56943270477126351</v>
      </c>
      <c r="U47" s="138">
        <f t="shared" si="70"/>
        <v>9.1139325085109846</v>
      </c>
      <c r="AG47" s="95" t="s">
        <v>941</v>
      </c>
      <c r="AH47" s="112"/>
      <c r="AI47" s="103" t="str">
        <f t="shared" si="73"/>
        <v>Noreste1</v>
      </c>
      <c r="AJ47" s="103" t="str">
        <f t="shared" si="73"/>
        <v>Noreste2</v>
      </c>
      <c r="AK47" s="103" t="str">
        <f t="shared" si="73"/>
        <v>Noreste3</v>
      </c>
      <c r="AL47" s="103" t="str">
        <f t="shared" si="73"/>
        <v>Noreste4</v>
      </c>
      <c r="AM47" s="103" t="str">
        <f t="shared" si="73"/>
        <v>Noreste5</v>
      </c>
      <c r="AN47" s="103" t="str">
        <f t="shared" si="73"/>
        <v>Noreste6</v>
      </c>
      <c r="AO47" s="104" t="str">
        <f t="shared" si="73"/>
        <v>Noreste7</v>
      </c>
    </row>
    <row r="48" spans="1:41" x14ac:dyDescent="0.25">
      <c r="A48" s="95" t="s">
        <v>935</v>
      </c>
      <c r="B48" s="112"/>
      <c r="C48" s="113">
        <f>SUMIF('Todas las localidades'!$AQ$8:$AQ$967,'Pob x estrato y x regiones'!AI48,'Todas las localidades'!$AA$8:$AA$967)</f>
        <v>0</v>
      </c>
      <c r="D48" s="113">
        <f>SUMIF('Todas las localidades'!$AQ$8:$AQ$967,'Pob x estrato y x regiones'!AJ48,'Todas las localidades'!$AA$8:$AA$967)</f>
        <v>0</v>
      </c>
      <c r="E48" s="113">
        <f>SUMIF('Todas las localidades'!$AQ$8:$AQ$967,'Pob x estrato y x regiones'!AK48,'Todas las localidades'!$AA$8:$AA$967)</f>
        <v>315363</v>
      </c>
      <c r="F48" s="113">
        <f>SUMIF('Todas las localidades'!$AQ$8:$AQ$967,'Pob x estrato y x regiones'!AL48,'Todas las localidades'!$AA$8:$AA$967)</f>
        <v>182973</v>
      </c>
      <c r="G48" s="113">
        <f>SUMIF('Todas las localidades'!$AQ$8:$AQ$967,'Pob x estrato y x regiones'!AM48,'Todas las localidades'!$AA$8:$AA$967)</f>
        <v>293665</v>
      </c>
      <c r="H48" s="113">
        <f>SUMIF('Todas las localidades'!$AQ$8:$AQ$967,'Pob x estrato y x regiones'!AN48,'Todas las localidades'!$AA$8:$AA$967)</f>
        <v>52051</v>
      </c>
      <c r="I48" s="117">
        <f>SUMIF('Todas las localidades'!$AQ$8:$AQ$967,'Pob x estrato y x regiones'!AO48,'Todas las localidades'!$AA$8:$AA$967)</f>
        <v>52017</v>
      </c>
      <c r="J48" s="122">
        <f t="shared" si="71"/>
        <v>896069</v>
      </c>
      <c r="L48" s="95" t="s">
        <v>935</v>
      </c>
      <c r="M48" s="139" t="str">
        <f t="shared" si="72"/>
        <v/>
      </c>
      <c r="N48" s="131">
        <f t="shared" si="70"/>
        <v>0</v>
      </c>
      <c r="O48" s="131">
        <f t="shared" si="70"/>
        <v>0</v>
      </c>
      <c r="P48" s="131">
        <f t="shared" si="70"/>
        <v>0.96836784190796121</v>
      </c>
      <c r="Q48" s="131">
        <f t="shared" si="70"/>
        <v>0.56184514079782788</v>
      </c>
      <c r="R48" s="131">
        <f t="shared" si="70"/>
        <v>0.90174098513110745</v>
      </c>
      <c r="S48" s="131">
        <f t="shared" si="70"/>
        <v>0.1598301466537016</v>
      </c>
      <c r="T48" s="140">
        <f t="shared" si="70"/>
        <v>0.15972574472124637</v>
      </c>
      <c r="U48" s="138">
        <f t="shared" si="70"/>
        <v>2.7515098592118448</v>
      </c>
      <c r="AG48" s="95" t="s">
        <v>935</v>
      </c>
      <c r="AH48" s="112"/>
      <c r="AI48" s="103" t="str">
        <f t="shared" si="73"/>
        <v>Comahue1</v>
      </c>
      <c r="AJ48" s="103" t="str">
        <f t="shared" si="73"/>
        <v>Comahue2</v>
      </c>
      <c r="AK48" s="103" t="str">
        <f t="shared" si="73"/>
        <v>Comahue3</v>
      </c>
      <c r="AL48" s="103" t="str">
        <f t="shared" si="73"/>
        <v>Comahue4</v>
      </c>
      <c r="AM48" s="103" t="str">
        <f t="shared" si="73"/>
        <v>Comahue5</v>
      </c>
      <c r="AN48" s="103" t="str">
        <f t="shared" si="73"/>
        <v>Comahue6</v>
      </c>
      <c r="AO48" s="104" t="str">
        <f t="shared" si="73"/>
        <v>Comahue7</v>
      </c>
    </row>
    <row r="49" spans="1:41" x14ac:dyDescent="0.25">
      <c r="A49" s="95" t="s">
        <v>938</v>
      </c>
      <c r="B49" s="112"/>
      <c r="C49" s="113">
        <f>SUMIF('Todas las localidades'!$AQ$8:$AQ$967,'Pob x estrato y x regiones'!AI49,'Todas las localidades'!$AA$8:$AA$967)</f>
        <v>0</v>
      </c>
      <c r="D49" s="113">
        <f>SUMIF('Todas las localidades'!$AQ$8:$AQ$967,'Pob x estrato y x regiones'!AJ49,'Todas las localidades'!$AA$8:$AA$967)</f>
        <v>848660</v>
      </c>
      <c r="E49" s="113">
        <f>SUMIF('Todas las localidades'!$AQ$8:$AQ$967,'Pob x estrato y x regiones'!AK49,'Todas las localidades'!$AA$8:$AA$967)</f>
        <v>528026</v>
      </c>
      <c r="F49" s="113">
        <f>SUMIF('Todas las localidades'!$AQ$8:$AQ$967,'Pob x estrato y x regiones'!AL49,'Todas las localidades'!$AA$8:$AA$967)</f>
        <v>79662</v>
      </c>
      <c r="G49" s="113">
        <f>SUMIF('Todas las localidades'!$AQ$8:$AQ$967,'Pob x estrato y x regiones'!AM49,'Todas las localidades'!$AA$8:$AA$967)</f>
        <v>182854</v>
      </c>
      <c r="H49" s="113">
        <f>SUMIF('Todas las localidades'!$AQ$8:$AQ$967,'Pob x estrato y x regiones'!AN49,'Todas las localidades'!$AA$8:$AA$967)</f>
        <v>59832</v>
      </c>
      <c r="I49" s="117">
        <f>SUMIF('Todas las localidades'!$AQ$8:$AQ$967,'Pob x estrato y x regiones'!AO49,'Todas las localidades'!$AA$8:$AA$967)</f>
        <v>94819</v>
      </c>
      <c r="J49" s="122">
        <f t="shared" si="71"/>
        <v>1793853</v>
      </c>
      <c r="L49" s="95" t="s">
        <v>938</v>
      </c>
      <c r="M49" s="139" t="str">
        <f t="shared" si="72"/>
        <v/>
      </c>
      <c r="N49" s="131">
        <f t="shared" si="70"/>
        <v>0</v>
      </c>
      <c r="O49" s="131">
        <f t="shared" si="70"/>
        <v>2.6059336469833507</v>
      </c>
      <c r="P49" s="131">
        <f t="shared" si="70"/>
        <v>1.6213804348997602</v>
      </c>
      <c r="Q49" s="131">
        <f t="shared" si="70"/>
        <v>0.24461372774254433</v>
      </c>
      <c r="R49" s="131">
        <f t="shared" si="70"/>
        <v>0.56147973403423468</v>
      </c>
      <c r="S49" s="131">
        <f t="shared" si="70"/>
        <v>0.18372283596058239</v>
      </c>
      <c r="T49" s="140">
        <f t="shared" si="70"/>
        <v>0.29115549510206012</v>
      </c>
      <c r="U49" s="138">
        <f t="shared" si="70"/>
        <v>5.5082858747225325</v>
      </c>
      <c r="AG49" s="95" t="s">
        <v>938</v>
      </c>
      <c r="AH49" s="112"/>
      <c r="AI49" s="103" t="str">
        <f t="shared" si="73"/>
        <v>Cuyo1</v>
      </c>
      <c r="AJ49" s="103" t="str">
        <f t="shared" si="73"/>
        <v>Cuyo2</v>
      </c>
      <c r="AK49" s="103" t="str">
        <f t="shared" si="73"/>
        <v>Cuyo3</v>
      </c>
      <c r="AL49" s="103" t="str">
        <f t="shared" si="73"/>
        <v>Cuyo4</v>
      </c>
      <c r="AM49" s="103" t="str">
        <f t="shared" si="73"/>
        <v>Cuyo5</v>
      </c>
      <c r="AN49" s="103" t="str">
        <f t="shared" si="73"/>
        <v>Cuyo6</v>
      </c>
      <c r="AO49" s="104" t="str">
        <f t="shared" si="73"/>
        <v>Cuyo7</v>
      </c>
    </row>
    <row r="50" spans="1:41" ht="15.75" thickBot="1" x14ac:dyDescent="0.3">
      <c r="A50" s="95" t="s">
        <v>955</v>
      </c>
      <c r="B50" s="112"/>
      <c r="C50" s="113">
        <f>SUMIF('Todas las localidades'!$AQ$8:$AQ$967,'Pob x estrato y x regiones'!AI50,'Todas las localidades'!$AA$8:$AA$967)</f>
        <v>0</v>
      </c>
      <c r="D50" s="113">
        <f>SUMIF('Todas las localidades'!$AQ$8:$AQ$967,'Pob x estrato y x regiones'!AJ50,'Todas las localidades'!$AA$8:$AA$967)</f>
        <v>0</v>
      </c>
      <c r="E50" s="113">
        <f>SUMIF('Todas las localidades'!$AQ$8:$AQ$967,'Pob x estrato y x regiones'!AK50,'Todas las localidades'!$AA$8:$AA$967)</f>
        <v>0</v>
      </c>
      <c r="F50" s="113">
        <f>SUMIF('Todas las localidades'!$AQ$8:$AQ$967,'Pob x estrato y x regiones'!AL50,'Todas las localidades'!$AA$8:$AA$967)</f>
        <v>213332</v>
      </c>
      <c r="G50" s="113">
        <f>SUMIF('Todas las localidades'!$AQ$8:$AQ$967,'Pob x estrato y x regiones'!AM50,'Todas las localidades'!$AA$8:$AA$967)</f>
        <v>40935</v>
      </c>
      <c r="H50" s="113">
        <f>SUMIF('Todas las localidades'!$AQ$8:$AQ$967,'Pob x estrato y x regiones'!AN50,'Todas las localidades'!$AA$8:$AA$967)</f>
        <v>21655</v>
      </c>
      <c r="I50" s="117">
        <f>SUMIF('Todas las localidades'!$AQ$8:$AQ$967,'Pob x estrato y x regiones'!AO50,'Todas las localidades'!$AA$8:$AA$967)</f>
        <v>12752</v>
      </c>
      <c r="J50" s="122">
        <f t="shared" si="71"/>
        <v>288674</v>
      </c>
      <c r="L50" s="95" t="s">
        <v>955</v>
      </c>
      <c r="M50" s="139" t="str">
        <f t="shared" si="72"/>
        <v/>
      </c>
      <c r="N50" s="131">
        <f t="shared" si="70"/>
        <v>0</v>
      </c>
      <c r="O50" s="131">
        <f t="shared" si="70"/>
        <v>0</v>
      </c>
      <c r="P50" s="131">
        <f t="shared" si="70"/>
        <v>0</v>
      </c>
      <c r="Q50" s="131">
        <f t="shared" si="70"/>
        <v>0.65506685454510893</v>
      </c>
      <c r="R50" s="131">
        <f t="shared" si="70"/>
        <v>0.12569685603099409</v>
      </c>
      <c r="S50" s="131">
        <f t="shared" si="70"/>
        <v>6.6494819038748681E-2</v>
      </c>
      <c r="T50" s="140">
        <f t="shared" si="70"/>
        <v>3.9156865960846145E-2</v>
      </c>
      <c r="U50" s="138">
        <f t="shared" si="70"/>
        <v>0.88641539557569782</v>
      </c>
      <c r="AG50" s="109" t="s">
        <v>955</v>
      </c>
      <c r="AH50" s="112"/>
      <c r="AI50" s="103" t="str">
        <f t="shared" si="73"/>
        <v>Patagonia1</v>
      </c>
      <c r="AJ50" s="103" t="str">
        <f t="shared" si="73"/>
        <v>Patagonia2</v>
      </c>
      <c r="AK50" s="103" t="str">
        <f t="shared" si="73"/>
        <v>Patagonia3</v>
      </c>
      <c r="AL50" s="103" t="str">
        <f t="shared" si="73"/>
        <v>Patagonia4</v>
      </c>
      <c r="AM50" s="103" t="str">
        <f t="shared" si="73"/>
        <v>Patagonia5</v>
      </c>
      <c r="AN50" s="103" t="str">
        <f t="shared" si="73"/>
        <v>Patagonia6</v>
      </c>
      <c r="AO50" s="104" t="str">
        <f t="shared" si="73"/>
        <v>Patagonia7</v>
      </c>
    </row>
    <row r="51" spans="1:41" x14ac:dyDescent="0.25">
      <c r="A51" s="118" t="s">
        <v>967</v>
      </c>
      <c r="B51" s="119">
        <f t="shared" ref="B51" si="74">SUM(B43:B50)</f>
        <v>12053296</v>
      </c>
      <c r="C51" s="120">
        <f t="shared" ref="C51" si="75">SUM(C43:C50)</f>
        <v>2534266</v>
      </c>
      <c r="D51" s="120">
        <f t="shared" ref="D51" si="76">SUM(D43:D50)</f>
        <v>3315341</v>
      </c>
      <c r="E51" s="120">
        <f t="shared" ref="E51" si="77">SUM(E43:E50)</f>
        <v>4907305</v>
      </c>
      <c r="F51" s="120">
        <f t="shared" ref="F51" si="78">SUM(F43:F50)</f>
        <v>2567117</v>
      </c>
      <c r="G51" s="120">
        <f t="shared" ref="G51" si="79">SUM(G43:G50)</f>
        <v>4665966</v>
      </c>
      <c r="H51" s="120">
        <f t="shared" ref="H51" si="80">SUM(H43:H50)</f>
        <v>1406403</v>
      </c>
      <c r="I51" s="121">
        <f t="shared" ref="I51" si="81">SUM(I43:I50)</f>
        <v>1116753</v>
      </c>
      <c r="J51" s="120">
        <f>SUM(J43:J50)</f>
        <v>32566447</v>
      </c>
      <c r="L51" s="118" t="s">
        <v>967</v>
      </c>
      <c r="M51" s="141">
        <f t="shared" si="72"/>
        <v>37.011393966311402</v>
      </c>
      <c r="N51" s="142">
        <f t="shared" si="70"/>
        <v>7.7818314045741621</v>
      </c>
      <c r="O51" s="142">
        <f t="shared" si="70"/>
        <v>10.180235504352071</v>
      </c>
      <c r="P51" s="142">
        <f t="shared" si="70"/>
        <v>15.068591916090815</v>
      </c>
      <c r="Q51" s="142">
        <f t="shared" si="70"/>
        <v>7.8827051658413945</v>
      </c>
      <c r="R51" s="142">
        <f t="shared" si="70"/>
        <v>14.327525505008268</v>
      </c>
      <c r="S51" s="142">
        <f t="shared" si="70"/>
        <v>4.3185644414940318</v>
      </c>
      <c r="T51" s="143">
        <f t="shared" si="70"/>
        <v>3.4291520963278552</v>
      </c>
      <c r="U51" s="142">
        <f t="shared" si="70"/>
        <v>100</v>
      </c>
      <c r="AG51" s="102"/>
      <c r="AH51" s="102"/>
      <c r="AI51" s="102"/>
      <c r="AJ51" s="102"/>
      <c r="AK51" s="102"/>
      <c r="AL51" s="102"/>
    </row>
    <row r="52" spans="1:41" x14ac:dyDescent="0.25">
      <c r="J52" s="123">
        <f>SUM(B51:I51)</f>
        <v>32566447</v>
      </c>
      <c r="L52" s="80"/>
      <c r="M52" s="80"/>
      <c r="N52" s="80"/>
      <c r="O52" s="80"/>
      <c r="P52" s="80"/>
      <c r="Q52" s="80"/>
      <c r="U52" s="123">
        <f>SUM(M51:T51)</f>
        <v>100</v>
      </c>
      <c r="AG52" s="102"/>
      <c r="AH52" s="102"/>
      <c r="AI52" s="102"/>
      <c r="AJ52" s="102"/>
      <c r="AK52" s="102"/>
      <c r="AL52" s="102"/>
    </row>
    <row r="53" spans="1:41" x14ac:dyDescent="0.25">
      <c r="L53" s="80"/>
      <c r="M53" s="80"/>
      <c r="N53" s="80"/>
      <c r="O53" s="80"/>
      <c r="P53" s="80"/>
      <c r="Q53" s="80"/>
      <c r="U53" s="102"/>
      <c r="AG53" s="102"/>
      <c r="AH53" s="102"/>
      <c r="AI53" s="102"/>
      <c r="AJ53" s="102"/>
      <c r="AK53" s="102"/>
      <c r="AL53" s="102"/>
    </row>
    <row r="54" spans="1:41" x14ac:dyDescent="0.25">
      <c r="A54" s="336">
        <v>1991</v>
      </c>
      <c r="B54" s="336"/>
      <c r="C54" s="336"/>
      <c r="D54" s="336"/>
      <c r="E54" s="336"/>
      <c r="F54" s="336"/>
      <c r="G54" s="336"/>
      <c r="H54" s="336"/>
      <c r="I54" s="336"/>
      <c r="J54" s="336"/>
      <c r="L54" s="336">
        <v>1991</v>
      </c>
      <c r="M54" s="336"/>
      <c r="N54" s="336"/>
      <c r="O54" s="336"/>
      <c r="P54" s="336"/>
      <c r="Q54" s="336"/>
      <c r="R54" s="336"/>
      <c r="S54" s="336"/>
      <c r="T54" s="336"/>
      <c r="U54" s="336"/>
      <c r="AG54" s="102"/>
      <c r="AH54" s="102"/>
      <c r="AI54" s="102"/>
      <c r="AJ54" s="102"/>
      <c r="AK54" s="102"/>
      <c r="AL54" s="102"/>
    </row>
    <row r="55" spans="1:41" x14ac:dyDescent="0.25">
      <c r="A55" s="336" t="s">
        <v>931</v>
      </c>
      <c r="B55" s="338" t="s">
        <v>966</v>
      </c>
      <c r="C55" s="339"/>
      <c r="D55" s="339"/>
      <c r="E55" s="339"/>
      <c r="F55" s="339"/>
      <c r="G55" s="339"/>
      <c r="H55" s="339"/>
      <c r="I55" s="345"/>
      <c r="J55" s="346" t="s">
        <v>967</v>
      </c>
      <c r="L55" s="336" t="s">
        <v>931</v>
      </c>
      <c r="M55" s="338" t="s">
        <v>966</v>
      </c>
      <c r="N55" s="339"/>
      <c r="O55" s="339"/>
      <c r="P55" s="339"/>
      <c r="Q55" s="339"/>
      <c r="R55" s="339"/>
      <c r="S55" s="339"/>
      <c r="T55" s="345"/>
      <c r="U55" s="343" t="s">
        <v>967</v>
      </c>
      <c r="AG55" s="336" t="s">
        <v>931</v>
      </c>
      <c r="AH55" s="338" t="s">
        <v>966</v>
      </c>
      <c r="AI55" s="339"/>
      <c r="AJ55" s="339"/>
      <c r="AK55" s="339"/>
      <c r="AL55" s="339"/>
      <c r="AM55" s="339"/>
      <c r="AN55" s="339"/>
      <c r="AO55" s="340"/>
    </row>
    <row r="56" spans="1:41" ht="15.75" thickBot="1" x14ac:dyDescent="0.3">
      <c r="A56" s="337"/>
      <c r="B56" s="107" t="s">
        <v>940</v>
      </c>
      <c r="C56" s="105">
        <v>1</v>
      </c>
      <c r="D56" s="105">
        <v>2</v>
      </c>
      <c r="E56" s="105">
        <v>3</v>
      </c>
      <c r="F56" s="105">
        <v>4</v>
      </c>
      <c r="G56" s="105">
        <v>5</v>
      </c>
      <c r="H56" s="105">
        <v>6</v>
      </c>
      <c r="I56" s="115">
        <v>7</v>
      </c>
      <c r="J56" s="344"/>
      <c r="L56" s="337"/>
      <c r="M56" s="107" t="s">
        <v>940</v>
      </c>
      <c r="N56" s="105">
        <v>1</v>
      </c>
      <c r="O56" s="105">
        <v>2</v>
      </c>
      <c r="P56" s="105">
        <v>3</v>
      </c>
      <c r="Q56" s="105">
        <v>4</v>
      </c>
      <c r="R56" s="105">
        <v>5</v>
      </c>
      <c r="S56" s="105">
        <v>6</v>
      </c>
      <c r="T56" s="115">
        <v>7</v>
      </c>
      <c r="U56" s="344"/>
      <c r="AG56" s="337"/>
      <c r="AH56" s="107" t="s">
        <v>940</v>
      </c>
      <c r="AI56" s="105">
        <v>1</v>
      </c>
      <c r="AJ56" s="105">
        <v>2</v>
      </c>
      <c r="AK56" s="105">
        <v>3</v>
      </c>
      <c r="AL56" s="105">
        <v>4</v>
      </c>
      <c r="AM56" s="105">
        <v>5</v>
      </c>
      <c r="AN56" s="105">
        <v>6</v>
      </c>
      <c r="AO56" s="106">
        <v>7</v>
      </c>
    </row>
    <row r="57" spans="1:41" x14ac:dyDescent="0.25">
      <c r="A57" s="95" t="s">
        <v>940</v>
      </c>
      <c r="B57" s="93">
        <f>SUMIF('Todas las localidades'!$AQ$8:$AQ$967,'Pob x estrato y x regiones'!AH57,'Todas las localidades'!$AB$8:$AB$967)</f>
        <v>11301472</v>
      </c>
      <c r="C57" s="110"/>
      <c r="D57" s="110"/>
      <c r="E57" s="110"/>
      <c r="F57" s="110"/>
      <c r="G57" s="110"/>
      <c r="H57" s="110"/>
      <c r="I57" s="116"/>
      <c r="J57" s="122">
        <f>SUM(B57:I57)</f>
        <v>11301472</v>
      </c>
      <c r="L57" s="95" t="s">
        <v>940</v>
      </c>
      <c r="M57" s="127">
        <f>IF(B57="","",B57/$J$65*100)</f>
        <v>39.35028399370352</v>
      </c>
      <c r="N57" s="136" t="str">
        <f t="shared" ref="N57:U65" si="82">IF(C57="","",C57/$J$65*100)</f>
        <v/>
      </c>
      <c r="O57" s="136" t="str">
        <f t="shared" si="82"/>
        <v/>
      </c>
      <c r="P57" s="136" t="str">
        <f t="shared" si="82"/>
        <v/>
      </c>
      <c r="Q57" s="136" t="str">
        <f t="shared" si="82"/>
        <v/>
      </c>
      <c r="R57" s="136" t="str">
        <f t="shared" si="82"/>
        <v/>
      </c>
      <c r="S57" s="136" t="str">
        <f t="shared" si="82"/>
        <v/>
      </c>
      <c r="T57" s="137" t="str">
        <f t="shared" si="82"/>
        <v/>
      </c>
      <c r="U57" s="138">
        <f t="shared" si="82"/>
        <v>39.35028399370352</v>
      </c>
      <c r="AG57" s="95" t="s">
        <v>940</v>
      </c>
      <c r="AH57" s="108" t="str">
        <f>CONCATENATE($AG57,AH$28)</f>
        <v>GBAGBA</v>
      </c>
      <c r="AI57" s="110"/>
      <c r="AJ57" s="110"/>
      <c r="AK57" s="110"/>
      <c r="AL57" s="110"/>
      <c r="AM57" s="110"/>
      <c r="AN57" s="110"/>
      <c r="AO57" s="111"/>
    </row>
    <row r="58" spans="1:41" x14ac:dyDescent="0.25">
      <c r="A58" s="95" t="s">
        <v>951</v>
      </c>
      <c r="B58" s="112"/>
      <c r="C58" s="113">
        <f>SUMIF('Todas las localidades'!$AQ$8:$AQ$967,'Pob x estrato y x regiones'!AI58,'Todas las localidades'!$AB$8:$AB$967)</f>
        <v>1118905</v>
      </c>
      <c r="D58" s="113">
        <f>SUMIF('Todas las localidades'!$AQ$8:$AQ$967,'Pob x estrato y x regiones'!AJ58,'Todas las localidades'!$AB$8:$AB$967)</f>
        <v>1155678</v>
      </c>
      <c r="E58" s="113">
        <f>SUMIF('Todas las localidades'!$AQ$8:$AQ$967,'Pob x estrato y x regiones'!AK58,'Todas las localidades'!$AB$8:$AB$967)</f>
        <v>1552255</v>
      </c>
      <c r="F58" s="113">
        <f>SUMIF('Todas las localidades'!$AQ$8:$AQ$967,'Pob x estrato y x regiones'!AL58,'Todas las localidades'!$AB$8:$AB$967)</f>
        <v>1075710</v>
      </c>
      <c r="G58" s="113">
        <f>SUMIF('Todas las localidades'!$AQ$8:$AQ$967,'Pob x estrato y x regiones'!AM58,'Todas las localidades'!$AB$8:$AB$967)</f>
        <v>1764770</v>
      </c>
      <c r="H58" s="113">
        <f>SUMIF('Todas las localidades'!$AQ$8:$AQ$967,'Pob x estrato y x regiones'!AN58,'Todas las localidades'!$AB$8:$AB$967)</f>
        <v>489469</v>
      </c>
      <c r="I58" s="117">
        <f>SUMIF('Todas las localidades'!$AQ$8:$AQ$967,'Pob x estrato y x regiones'!AO58,'Todas las localidades'!$AB$8:$AB$967)</f>
        <v>397214</v>
      </c>
      <c r="J58" s="122">
        <f t="shared" ref="J58:J64" si="83">SUM(B58:I58)</f>
        <v>7554001</v>
      </c>
      <c r="L58" s="95" t="s">
        <v>951</v>
      </c>
      <c r="M58" s="139" t="str">
        <f t="shared" ref="M58:M65" si="84">IF(B58="","",B58/$J$65*100)</f>
        <v/>
      </c>
      <c r="N58" s="131">
        <f t="shared" si="82"/>
        <v>3.8958844929204659</v>
      </c>
      <c r="O58" s="131">
        <f t="shared" si="82"/>
        <v>4.0239233884997718</v>
      </c>
      <c r="P58" s="131">
        <f t="shared" si="82"/>
        <v>5.404753918838737</v>
      </c>
      <c r="Q58" s="131">
        <f t="shared" si="82"/>
        <v>3.7454850124715451</v>
      </c>
      <c r="R58" s="131">
        <f t="shared" si="82"/>
        <v>6.1447040424086499</v>
      </c>
      <c r="S58" s="131">
        <f t="shared" si="82"/>
        <v>1.7042686259023665</v>
      </c>
      <c r="T58" s="140">
        <f t="shared" si="82"/>
        <v>1.3830484830891896</v>
      </c>
      <c r="U58" s="138">
        <f t="shared" si="82"/>
        <v>26.302067964130728</v>
      </c>
      <c r="AG58" s="95" t="s">
        <v>951</v>
      </c>
      <c r="AH58" s="112"/>
      <c r="AI58" s="103" t="str">
        <f t="shared" ref="AI58:AO64" si="85">CONCATENATE($AG58,AI$28)</f>
        <v>Pampeana1</v>
      </c>
      <c r="AJ58" s="103" t="str">
        <f t="shared" si="85"/>
        <v>Pampeana2</v>
      </c>
      <c r="AK58" s="103" t="str">
        <f t="shared" si="85"/>
        <v>Pampeana3</v>
      </c>
      <c r="AL58" s="103" t="str">
        <f t="shared" si="85"/>
        <v>Pampeana4</v>
      </c>
      <c r="AM58" s="103" t="str">
        <f t="shared" si="85"/>
        <v>Pampeana5</v>
      </c>
      <c r="AN58" s="103" t="str">
        <f t="shared" si="85"/>
        <v>Pampeana6</v>
      </c>
      <c r="AO58" s="104" t="str">
        <f t="shared" si="85"/>
        <v>Pampeana7</v>
      </c>
    </row>
    <row r="59" spans="1:41" x14ac:dyDescent="0.25">
      <c r="A59" s="95" t="s">
        <v>932</v>
      </c>
      <c r="B59" s="112"/>
      <c r="C59" s="113">
        <f>SUMIF('Todas las localidades'!$AQ$8:$AQ$967,'Pob x estrato y x regiones'!AI59,'Todas las localidades'!$AB$8:$AB$967)</f>
        <v>1231976</v>
      </c>
      <c r="D59" s="113">
        <f>SUMIF('Todas las localidades'!$AQ$8:$AQ$967,'Pob x estrato y x regiones'!AJ59,'Todas las localidades'!$AB$8:$AB$967)</f>
        <v>0</v>
      </c>
      <c r="E59" s="113">
        <f>SUMIF('Todas las localidades'!$AQ$8:$AQ$967,'Pob x estrato y x regiones'!AK59,'Todas las localidades'!$AB$8:$AB$967)</f>
        <v>433979</v>
      </c>
      <c r="F59" s="113">
        <f>SUMIF('Todas las localidades'!$AQ$8:$AQ$967,'Pob x estrato y x regiones'!AL59,'Todas las localidades'!$AB$8:$AB$967)</f>
        <v>177293</v>
      </c>
      <c r="G59" s="113">
        <f>SUMIF('Todas las localidades'!$AQ$8:$AQ$967,'Pob x estrato y x regiones'!AM59,'Todas las localidades'!$AB$8:$AB$967)</f>
        <v>579971</v>
      </c>
      <c r="H59" s="113">
        <f>SUMIF('Todas las localidades'!$AQ$8:$AQ$967,'Pob x estrato y x regiones'!AN59,'Todas las localidades'!$AB$8:$AB$967)</f>
        <v>251997</v>
      </c>
      <c r="I59" s="117">
        <f>SUMIF('Todas las localidades'!$AQ$8:$AQ$967,'Pob x estrato y x regiones'!AO59,'Todas las localidades'!$AB$8:$AB$967)</f>
        <v>153257</v>
      </c>
      <c r="J59" s="122">
        <f t="shared" si="83"/>
        <v>2828473</v>
      </c>
      <c r="L59" s="95" t="s">
        <v>932</v>
      </c>
      <c r="M59" s="139" t="str">
        <f t="shared" si="84"/>
        <v/>
      </c>
      <c r="N59" s="131">
        <f t="shared" si="82"/>
        <v>4.289583292638949</v>
      </c>
      <c r="O59" s="131">
        <f t="shared" si="82"/>
        <v>0</v>
      </c>
      <c r="P59" s="131">
        <f t="shared" si="82"/>
        <v>1.5110595236889017</v>
      </c>
      <c r="Q59" s="131">
        <f t="shared" si="82"/>
        <v>0.61731161215952024</v>
      </c>
      <c r="R59" s="131">
        <f t="shared" si="82"/>
        <v>2.0193850463118634</v>
      </c>
      <c r="S59" s="131">
        <f t="shared" si="82"/>
        <v>0.87742141161446097</v>
      </c>
      <c r="T59" s="140">
        <f t="shared" si="82"/>
        <v>0.53362132596736256</v>
      </c>
      <c r="U59" s="138">
        <f t="shared" si="82"/>
        <v>9.8483822123810594</v>
      </c>
      <c r="W59" s="209">
        <f>SUM(P59:S64)</f>
        <v>22.15832986277697</v>
      </c>
      <c r="AG59" s="95" t="s">
        <v>932</v>
      </c>
      <c r="AH59" s="112"/>
      <c r="AI59" s="103" t="str">
        <f t="shared" si="85"/>
        <v>Centro1</v>
      </c>
      <c r="AJ59" s="103" t="str">
        <f t="shared" si="85"/>
        <v>Centro2</v>
      </c>
      <c r="AK59" s="103" t="str">
        <f t="shared" si="85"/>
        <v>Centro3</v>
      </c>
      <c r="AL59" s="103" t="str">
        <f t="shared" si="85"/>
        <v>Centro4</v>
      </c>
      <c r="AM59" s="103" t="str">
        <f t="shared" si="85"/>
        <v>Centro5</v>
      </c>
      <c r="AN59" s="103" t="str">
        <f t="shared" si="85"/>
        <v>Centro6</v>
      </c>
      <c r="AO59" s="104" t="str">
        <f t="shared" si="85"/>
        <v>Centro7</v>
      </c>
    </row>
    <row r="60" spans="1:41" x14ac:dyDescent="0.25">
      <c r="A60" s="95" t="s">
        <v>945</v>
      </c>
      <c r="B60" s="112"/>
      <c r="C60" s="113">
        <f>SUMIF('Todas las localidades'!$AQ$8:$AQ$967,'Pob x estrato y x regiones'!AI60,'Todas las localidades'!$AB$8:$AB$967)</f>
        <v>0</v>
      </c>
      <c r="D60" s="113">
        <f>SUMIF('Todas las localidades'!$AQ$8:$AQ$967,'Pob x estrato y x regiones'!AJ60,'Todas las localidades'!$AB$8:$AB$967)</f>
        <v>1009692</v>
      </c>
      <c r="E60" s="113">
        <f>SUMIF('Todas las localidades'!$AQ$8:$AQ$967,'Pob x estrato y x regiones'!AK60,'Todas las localidades'!$AB$8:$AB$967)</f>
        <v>352550</v>
      </c>
      <c r="F60" s="113">
        <f>SUMIF('Todas las localidades'!$AQ$8:$AQ$967,'Pob x estrato y x regiones'!AL60,'Todas las localidades'!$AB$8:$AB$967)</f>
        <v>182383</v>
      </c>
      <c r="G60" s="113">
        <f>SUMIF('Todas las localidades'!$AQ$8:$AQ$967,'Pob x estrato y x regiones'!AM60,'Todas las localidades'!$AB$8:$AB$967)</f>
        <v>471185</v>
      </c>
      <c r="H60" s="113">
        <f>SUMIF('Todas las localidades'!$AQ$8:$AQ$967,'Pob x estrato y x regiones'!AN60,'Todas las localidades'!$AB$8:$AB$967)</f>
        <v>98964</v>
      </c>
      <c r="I60" s="117">
        <f>SUMIF('Todas las localidades'!$AQ$8:$AQ$967,'Pob x estrato y x regiones'!AO60,'Todas las localidades'!$AB$8:$AB$967)</f>
        <v>94743</v>
      </c>
      <c r="J60" s="122">
        <f t="shared" si="83"/>
        <v>2209517</v>
      </c>
      <c r="L60" s="95" t="s">
        <v>945</v>
      </c>
      <c r="M60" s="139" t="str">
        <f t="shared" si="84"/>
        <v/>
      </c>
      <c r="N60" s="131">
        <f t="shared" si="82"/>
        <v>0</v>
      </c>
      <c r="O60" s="131">
        <f t="shared" si="82"/>
        <v>3.5156187571115072</v>
      </c>
      <c r="P60" s="131">
        <f t="shared" si="82"/>
        <v>1.2275341320121995</v>
      </c>
      <c r="Q60" s="131">
        <f t="shared" si="82"/>
        <v>0.6350343429266232</v>
      </c>
      <c r="R60" s="131">
        <f t="shared" si="82"/>
        <v>1.6406060700387697</v>
      </c>
      <c r="S60" s="131">
        <f t="shared" si="82"/>
        <v>0.34458002507574903</v>
      </c>
      <c r="T60" s="140">
        <f t="shared" si="82"/>
        <v>0.32988304146711622</v>
      </c>
      <c r="U60" s="138">
        <f t="shared" si="82"/>
        <v>7.6932563686319648</v>
      </c>
      <c r="AG60" s="95" t="s">
        <v>945</v>
      </c>
      <c r="AH60" s="112"/>
      <c r="AI60" s="103" t="str">
        <f t="shared" si="85"/>
        <v>Noroeste1</v>
      </c>
      <c r="AJ60" s="103" t="str">
        <f t="shared" si="85"/>
        <v>Noroeste2</v>
      </c>
      <c r="AK60" s="103" t="str">
        <f t="shared" si="85"/>
        <v>Noroeste3</v>
      </c>
      <c r="AL60" s="103" t="str">
        <f t="shared" si="85"/>
        <v>Noroeste4</v>
      </c>
      <c r="AM60" s="103" t="str">
        <f t="shared" si="85"/>
        <v>Noroeste5</v>
      </c>
      <c r="AN60" s="103" t="str">
        <f t="shared" si="85"/>
        <v>Noroeste6</v>
      </c>
      <c r="AO60" s="104" t="str">
        <f t="shared" si="85"/>
        <v>Noroeste7</v>
      </c>
    </row>
    <row r="61" spans="1:41" x14ac:dyDescent="0.25">
      <c r="A61" s="95" t="s">
        <v>941</v>
      </c>
      <c r="B61" s="112"/>
      <c r="C61" s="113">
        <f>SUMIF('Todas las localidades'!$AQ$8:$AQ$967,'Pob x estrato y x regiones'!AI61,'Todas las localidades'!$AB$8:$AB$967)</f>
        <v>0</v>
      </c>
      <c r="D61" s="113">
        <f>SUMIF('Todas las localidades'!$AQ$8:$AQ$967,'Pob x estrato y x regiones'!AJ61,'Todas las localidades'!$AB$8:$AB$967)</f>
        <v>0</v>
      </c>
      <c r="E61" s="113">
        <f>SUMIF('Todas las localidades'!$AQ$8:$AQ$967,'Pob x estrato y x regiones'!AK61,'Todas las localidades'!$AB$8:$AB$967)</f>
        <v>1035816</v>
      </c>
      <c r="F61" s="113">
        <f>SUMIF('Todas las localidades'!$AQ$8:$AQ$967,'Pob x estrato y x regiones'!AL61,'Todas las localidades'!$AB$8:$AB$967)</f>
        <v>357797</v>
      </c>
      <c r="G61" s="113">
        <f>SUMIF('Todas las localidades'!$AQ$8:$AQ$967,'Pob x estrato y x regiones'!AM61,'Todas las localidades'!$AB$8:$AB$967)</f>
        <v>609941</v>
      </c>
      <c r="H61" s="113">
        <f>SUMIF('Todas las localidades'!$AQ$8:$AQ$967,'Pob x estrato y x regiones'!AN61,'Todas las localidades'!$AB$8:$AB$967)</f>
        <v>174632</v>
      </c>
      <c r="I61" s="117">
        <f>SUMIF('Todas las localidades'!$AQ$8:$AQ$967,'Pob x estrato y x regiones'!AO61,'Todas las localidades'!$AB$8:$AB$967)</f>
        <v>123112</v>
      </c>
      <c r="J61" s="122">
        <f t="shared" si="83"/>
        <v>2301298</v>
      </c>
      <c r="L61" s="95" t="s">
        <v>941</v>
      </c>
      <c r="M61" s="139" t="str">
        <f t="shared" si="84"/>
        <v/>
      </c>
      <c r="N61" s="131">
        <f t="shared" si="82"/>
        <v>0</v>
      </c>
      <c r="O61" s="131">
        <f t="shared" si="82"/>
        <v>0</v>
      </c>
      <c r="P61" s="131">
        <f t="shared" si="82"/>
        <v>3.606579192977871</v>
      </c>
      <c r="Q61" s="131">
        <f t="shared" si="82"/>
        <v>1.2458035167538475</v>
      </c>
      <c r="R61" s="131">
        <f t="shared" si="82"/>
        <v>2.1237367636183606</v>
      </c>
      <c r="S61" s="131">
        <f t="shared" si="82"/>
        <v>0.60804634957184633</v>
      </c>
      <c r="T61" s="140">
        <f t="shared" si="82"/>
        <v>0.42866028098223208</v>
      </c>
      <c r="U61" s="138">
        <f t="shared" si="82"/>
        <v>8.0128261039041568</v>
      </c>
      <c r="AG61" s="95" t="s">
        <v>941</v>
      </c>
      <c r="AH61" s="112"/>
      <c r="AI61" s="103" t="str">
        <f t="shared" si="85"/>
        <v>Noreste1</v>
      </c>
      <c r="AJ61" s="103" t="str">
        <f t="shared" si="85"/>
        <v>Noreste2</v>
      </c>
      <c r="AK61" s="103" t="str">
        <f t="shared" si="85"/>
        <v>Noreste3</v>
      </c>
      <c r="AL61" s="103" t="str">
        <f t="shared" si="85"/>
        <v>Noreste4</v>
      </c>
      <c r="AM61" s="103" t="str">
        <f t="shared" si="85"/>
        <v>Noreste5</v>
      </c>
      <c r="AN61" s="103" t="str">
        <f t="shared" si="85"/>
        <v>Noreste6</v>
      </c>
      <c r="AO61" s="104" t="str">
        <f t="shared" si="85"/>
        <v>Noreste7</v>
      </c>
    </row>
    <row r="62" spans="1:41" x14ac:dyDescent="0.25">
      <c r="A62" s="95" t="s">
        <v>935</v>
      </c>
      <c r="B62" s="112"/>
      <c r="C62" s="113">
        <f>SUMIF('Todas las localidades'!$AQ$8:$AQ$967,'Pob x estrato y x regiones'!AI62,'Todas las localidades'!$AB$8:$AB$967)</f>
        <v>0</v>
      </c>
      <c r="D62" s="113">
        <f>SUMIF('Todas las localidades'!$AQ$8:$AQ$967,'Pob x estrato y x regiones'!AJ62,'Todas las localidades'!$AB$8:$AB$967)</f>
        <v>0</v>
      </c>
      <c r="E62" s="113">
        <f>SUMIF('Todas las localidades'!$AQ$8:$AQ$967,'Pob x estrato y x regiones'!AK62,'Todas las localidades'!$AB$8:$AB$967)</f>
        <v>262399</v>
      </c>
      <c r="F62" s="113">
        <f>SUMIF('Todas las localidades'!$AQ$8:$AQ$967,'Pob x estrato y x regiones'!AL62,'Todas las localidades'!$AB$8:$AB$967)</f>
        <v>162468</v>
      </c>
      <c r="G62" s="113">
        <f>SUMIF('Todas las localidades'!$AQ$8:$AQ$967,'Pob x estrato y x regiones'!AM62,'Todas las localidades'!$AB$8:$AB$967)</f>
        <v>247362</v>
      </c>
      <c r="H62" s="113">
        <f>SUMIF('Todas las localidades'!$AQ$8:$AQ$967,'Pob x estrato y x regiones'!AN62,'Todas las localidades'!$AB$8:$AB$967)</f>
        <v>47985</v>
      </c>
      <c r="I62" s="117">
        <f>SUMIF('Todas las localidades'!$AQ$8:$AQ$967,'Pob x estrato y x regiones'!AO62,'Todas las localidades'!$AB$8:$AB$967)</f>
        <v>36647</v>
      </c>
      <c r="J62" s="122">
        <f t="shared" si="83"/>
        <v>756861</v>
      </c>
      <c r="L62" s="95" t="s">
        <v>935</v>
      </c>
      <c r="M62" s="139" t="str">
        <f t="shared" si="84"/>
        <v/>
      </c>
      <c r="N62" s="131">
        <f t="shared" si="82"/>
        <v>0</v>
      </c>
      <c r="O62" s="131">
        <f t="shared" si="82"/>
        <v>0</v>
      </c>
      <c r="P62" s="131">
        <f t="shared" si="82"/>
        <v>0.91363984883241856</v>
      </c>
      <c r="Q62" s="131">
        <f t="shared" si="82"/>
        <v>0.56569285309816486</v>
      </c>
      <c r="R62" s="131">
        <f t="shared" si="82"/>
        <v>0.86128293281180457</v>
      </c>
      <c r="S62" s="131">
        <f t="shared" si="82"/>
        <v>0.16707764948122364</v>
      </c>
      <c r="T62" s="140">
        <f t="shared" si="82"/>
        <v>0.1276001796506909</v>
      </c>
      <c r="U62" s="138">
        <f t="shared" si="82"/>
        <v>2.6352934638743024</v>
      </c>
      <c r="AG62" s="95" t="s">
        <v>935</v>
      </c>
      <c r="AH62" s="112"/>
      <c r="AI62" s="103" t="str">
        <f t="shared" si="85"/>
        <v>Comahue1</v>
      </c>
      <c r="AJ62" s="103" t="str">
        <f t="shared" si="85"/>
        <v>Comahue2</v>
      </c>
      <c r="AK62" s="103" t="str">
        <f t="shared" si="85"/>
        <v>Comahue3</v>
      </c>
      <c r="AL62" s="103" t="str">
        <f t="shared" si="85"/>
        <v>Comahue4</v>
      </c>
      <c r="AM62" s="103" t="str">
        <f t="shared" si="85"/>
        <v>Comahue5</v>
      </c>
      <c r="AN62" s="103" t="str">
        <f t="shared" si="85"/>
        <v>Comahue6</v>
      </c>
      <c r="AO62" s="104" t="str">
        <f t="shared" si="85"/>
        <v>Comahue7</v>
      </c>
    </row>
    <row r="63" spans="1:41" x14ac:dyDescent="0.25">
      <c r="A63" s="95" t="s">
        <v>938</v>
      </c>
      <c r="B63" s="112"/>
      <c r="C63" s="113">
        <f>SUMIF('Todas las localidades'!$AQ$8:$AQ$967,'Pob x estrato y x regiones'!AI63,'Todas las localidades'!$AB$8:$AB$967)</f>
        <v>0</v>
      </c>
      <c r="D63" s="113">
        <f>SUMIF('Todas las localidades'!$AQ$8:$AQ$967,'Pob x estrato y x regiones'!AJ63,'Todas las localidades'!$AB$8:$AB$967)</f>
        <v>773113</v>
      </c>
      <c r="E63" s="113">
        <f>SUMIF('Todas las localidades'!$AQ$8:$AQ$967,'Pob x estrato y x regiones'!AK63,'Todas las localidades'!$AB$8:$AB$967)</f>
        <v>449411</v>
      </c>
      <c r="F63" s="113">
        <f>SUMIF('Todas las localidades'!$AQ$8:$AQ$967,'Pob x estrato y x regiones'!AL63,'Todas las localidades'!$AB$8:$AB$967)</f>
        <v>71530</v>
      </c>
      <c r="G63" s="113">
        <f>SUMIF('Todas las localidades'!$AQ$8:$AQ$967,'Pob x estrato y x regiones'!AM63,'Todas las localidades'!$AB$8:$AB$967)</f>
        <v>144984</v>
      </c>
      <c r="H63" s="113">
        <f>SUMIF('Todas las localidades'!$AQ$8:$AQ$967,'Pob x estrato y x regiones'!AN63,'Todas las localidades'!$AB$8:$AB$967)</f>
        <v>43619</v>
      </c>
      <c r="I63" s="117">
        <f>SUMIF('Todas las localidades'!$AQ$8:$AQ$967,'Pob x estrato y x regiones'!AO63,'Todas las localidades'!$AB$8:$AB$967)</f>
        <v>69023</v>
      </c>
      <c r="J63" s="122">
        <f t="shared" si="83"/>
        <v>1551680</v>
      </c>
      <c r="L63" s="95" t="s">
        <v>938</v>
      </c>
      <c r="M63" s="139" t="str">
        <f t="shared" si="84"/>
        <v/>
      </c>
      <c r="N63" s="131">
        <f t="shared" si="82"/>
        <v>0</v>
      </c>
      <c r="O63" s="131">
        <f t="shared" si="82"/>
        <v>2.6918808549208557</v>
      </c>
      <c r="P63" s="131">
        <f t="shared" si="82"/>
        <v>1.5647917793270021</v>
      </c>
      <c r="Q63" s="131">
        <f t="shared" si="82"/>
        <v>0.24905833630075913</v>
      </c>
      <c r="R63" s="131">
        <f t="shared" si="82"/>
        <v>0.50481579519403408</v>
      </c>
      <c r="S63" s="131">
        <f t="shared" si="82"/>
        <v>0.15187579436743762</v>
      </c>
      <c r="T63" s="140">
        <f t="shared" si="82"/>
        <v>0.24032928207028234</v>
      </c>
      <c r="U63" s="138">
        <f t="shared" si="82"/>
        <v>5.4027518421803711</v>
      </c>
      <c r="AG63" s="95" t="s">
        <v>938</v>
      </c>
      <c r="AH63" s="112"/>
      <c r="AI63" s="103" t="str">
        <f t="shared" si="85"/>
        <v>Cuyo1</v>
      </c>
      <c r="AJ63" s="103" t="str">
        <f t="shared" si="85"/>
        <v>Cuyo2</v>
      </c>
      <c r="AK63" s="103" t="str">
        <f t="shared" si="85"/>
        <v>Cuyo3</v>
      </c>
      <c r="AL63" s="103" t="str">
        <f t="shared" si="85"/>
        <v>Cuyo4</v>
      </c>
      <c r="AM63" s="103" t="str">
        <f t="shared" si="85"/>
        <v>Cuyo5</v>
      </c>
      <c r="AN63" s="103" t="str">
        <f t="shared" si="85"/>
        <v>Cuyo6</v>
      </c>
      <c r="AO63" s="104" t="str">
        <f t="shared" si="85"/>
        <v>Cuyo7</v>
      </c>
    </row>
    <row r="64" spans="1:41" ht="15.75" thickBot="1" x14ac:dyDescent="0.3">
      <c r="A64" s="95" t="s">
        <v>955</v>
      </c>
      <c r="B64" s="112"/>
      <c r="C64" s="113">
        <f>SUMIF('Todas las localidades'!$AQ$8:$AQ$967,'Pob x estrato y x regiones'!AI64,'Todas las localidades'!$AB$8:$AB$967)</f>
        <v>0</v>
      </c>
      <c r="D64" s="113">
        <f>SUMIF('Todas las localidades'!$AQ$8:$AQ$967,'Pob x estrato y x regiones'!AJ64,'Todas las localidades'!$AB$8:$AB$967)</f>
        <v>0</v>
      </c>
      <c r="E64" s="113">
        <f>SUMIF('Todas las localidades'!$AQ$8:$AQ$967,'Pob x estrato y x regiones'!AK64,'Todas las localidades'!$AB$8:$AB$967)</f>
        <v>0</v>
      </c>
      <c r="F64" s="113">
        <f>SUMIF('Todas las localidades'!$AQ$8:$AQ$967,'Pob x estrato y x regiones'!AL64,'Todas las localidades'!$AB$8:$AB$967)</f>
        <v>159842</v>
      </c>
      <c r="G64" s="113">
        <f>SUMIF('Todas las localidades'!$AQ$8:$AQ$967,'Pob x estrato y x regiones'!AM64,'Todas las localidades'!$AB$8:$AB$967)</f>
        <v>29279</v>
      </c>
      <c r="H64" s="113">
        <f>SUMIF('Todas las localidades'!$AQ$8:$AQ$967,'Pob x estrato y x regiones'!AN64,'Todas las localidades'!$AB$8:$AB$967)</f>
        <v>18525</v>
      </c>
      <c r="I64" s="117">
        <f>SUMIF('Todas las localidades'!$AQ$8:$AQ$967,'Pob x estrato y x regiones'!AO64,'Todas las localidades'!$AB$8:$AB$967)</f>
        <v>9231</v>
      </c>
      <c r="J64" s="122">
        <f t="shared" si="83"/>
        <v>216877</v>
      </c>
      <c r="L64" s="95" t="s">
        <v>955</v>
      </c>
      <c r="M64" s="139" t="str">
        <f t="shared" si="84"/>
        <v/>
      </c>
      <c r="N64" s="131">
        <f t="shared" si="82"/>
        <v>0</v>
      </c>
      <c r="O64" s="131">
        <f t="shared" si="82"/>
        <v>0</v>
      </c>
      <c r="P64" s="131">
        <f t="shared" si="82"/>
        <v>0</v>
      </c>
      <c r="Q64" s="131">
        <f t="shared" si="82"/>
        <v>0.55654945604621753</v>
      </c>
      <c r="R64" s="131">
        <f t="shared" si="82"/>
        <v>0.10194574344400847</v>
      </c>
      <c r="S64" s="131">
        <f t="shared" si="82"/>
        <v>6.4501687123885959E-2</v>
      </c>
      <c r="T64" s="140">
        <f t="shared" si="82"/>
        <v>3.2141164579789008E-2</v>
      </c>
      <c r="U64" s="138">
        <f t="shared" si="82"/>
        <v>0.75513805119390098</v>
      </c>
      <c r="AG64" s="109" t="s">
        <v>955</v>
      </c>
      <c r="AH64" s="112"/>
      <c r="AI64" s="103" t="str">
        <f t="shared" si="85"/>
        <v>Patagonia1</v>
      </c>
      <c r="AJ64" s="103" t="str">
        <f t="shared" si="85"/>
        <v>Patagonia2</v>
      </c>
      <c r="AK64" s="103" t="str">
        <f t="shared" si="85"/>
        <v>Patagonia3</v>
      </c>
      <c r="AL64" s="103" t="str">
        <f t="shared" si="85"/>
        <v>Patagonia4</v>
      </c>
      <c r="AM64" s="103" t="str">
        <f t="shared" si="85"/>
        <v>Patagonia5</v>
      </c>
      <c r="AN64" s="103" t="str">
        <f t="shared" si="85"/>
        <v>Patagonia6</v>
      </c>
      <c r="AO64" s="104" t="str">
        <f t="shared" si="85"/>
        <v>Patagonia7</v>
      </c>
    </row>
    <row r="65" spans="1:41" x14ac:dyDescent="0.25">
      <c r="A65" s="118" t="s">
        <v>967</v>
      </c>
      <c r="B65" s="119">
        <f t="shared" ref="B65" si="86">SUM(B57:B64)</f>
        <v>11301472</v>
      </c>
      <c r="C65" s="120">
        <f t="shared" ref="C65" si="87">SUM(C57:C64)</f>
        <v>2350881</v>
      </c>
      <c r="D65" s="120">
        <f t="shared" ref="D65" si="88">SUM(D57:D64)</f>
        <v>2938483</v>
      </c>
      <c r="E65" s="120">
        <f t="shared" ref="E65" si="89">SUM(E57:E64)</f>
        <v>4086410</v>
      </c>
      <c r="F65" s="120">
        <f t="shared" ref="F65" si="90">SUM(F57:F64)</f>
        <v>2187023</v>
      </c>
      <c r="G65" s="120">
        <f t="shared" ref="G65" si="91">SUM(G57:G64)</f>
        <v>3847492</v>
      </c>
      <c r="H65" s="120">
        <f t="shared" ref="H65" si="92">SUM(H57:H64)</f>
        <v>1125191</v>
      </c>
      <c r="I65" s="121">
        <f t="shared" ref="I65" si="93">SUM(I57:I64)</f>
        <v>883227</v>
      </c>
      <c r="J65" s="120">
        <f>SUM(J57:J64)</f>
        <v>28720179</v>
      </c>
      <c r="L65" s="118" t="s">
        <v>967</v>
      </c>
      <c r="M65" s="141">
        <f t="shared" si="84"/>
        <v>39.35028399370352</v>
      </c>
      <c r="N65" s="142">
        <f t="shared" si="82"/>
        <v>8.1854677855594158</v>
      </c>
      <c r="O65" s="142">
        <f t="shared" si="82"/>
        <v>10.231423000532134</v>
      </c>
      <c r="P65" s="142">
        <f t="shared" si="82"/>
        <v>14.228358395677128</v>
      </c>
      <c r="Q65" s="142">
        <f t="shared" si="82"/>
        <v>7.6149351297566765</v>
      </c>
      <c r="R65" s="142">
        <f t="shared" si="82"/>
        <v>13.39647639382749</v>
      </c>
      <c r="S65" s="142">
        <f t="shared" si="82"/>
        <v>3.9177715431369697</v>
      </c>
      <c r="T65" s="143">
        <f t="shared" si="82"/>
        <v>3.0752837578066625</v>
      </c>
      <c r="U65" s="142">
        <f t="shared" si="82"/>
        <v>100</v>
      </c>
      <c r="AG65" s="102"/>
      <c r="AH65" s="102"/>
      <c r="AI65" s="102"/>
      <c r="AJ65" s="102"/>
      <c r="AK65" s="102"/>
      <c r="AL65" s="102"/>
    </row>
    <row r="66" spans="1:41" x14ac:dyDescent="0.25">
      <c r="J66" s="123">
        <f>SUM(B65:I65)</f>
        <v>28720179</v>
      </c>
      <c r="L66" s="80"/>
      <c r="M66" s="80"/>
      <c r="N66" s="80"/>
      <c r="O66" s="80"/>
      <c r="P66" s="80"/>
      <c r="Q66" s="80"/>
      <c r="U66" s="123">
        <f>SUM(M65:T65)</f>
        <v>99.999999999999986</v>
      </c>
      <c r="AG66" s="102"/>
      <c r="AH66" s="102"/>
      <c r="AI66" s="102"/>
      <c r="AJ66" s="102"/>
      <c r="AK66" s="102"/>
      <c r="AL66" s="102"/>
    </row>
    <row r="67" spans="1:41" x14ac:dyDescent="0.25">
      <c r="L67" s="80"/>
      <c r="M67" s="80"/>
      <c r="N67" s="80"/>
      <c r="O67" s="80"/>
      <c r="P67" s="80"/>
      <c r="Q67" s="80"/>
      <c r="U67" s="102"/>
      <c r="AG67" s="102"/>
      <c r="AH67" s="102"/>
      <c r="AI67" s="102"/>
      <c r="AJ67" s="102"/>
      <c r="AK67" s="102"/>
      <c r="AL67" s="102"/>
    </row>
    <row r="68" spans="1:41" x14ac:dyDescent="0.25">
      <c r="L68" s="80"/>
      <c r="M68" s="80"/>
      <c r="N68" s="80"/>
      <c r="O68" s="80"/>
      <c r="P68" s="80"/>
      <c r="Q68" s="80"/>
      <c r="U68" s="102"/>
      <c r="AG68" s="102"/>
      <c r="AH68" s="102"/>
      <c r="AI68" s="102"/>
      <c r="AJ68" s="102"/>
      <c r="AK68" s="102"/>
      <c r="AL68" s="102"/>
    </row>
    <row r="69" spans="1:41" x14ac:dyDescent="0.25">
      <c r="A69" s="336">
        <v>1980</v>
      </c>
      <c r="B69" s="336"/>
      <c r="C69" s="336"/>
      <c r="D69" s="336"/>
      <c r="E69" s="336"/>
      <c r="F69" s="336"/>
      <c r="G69" s="336"/>
      <c r="H69" s="336"/>
      <c r="I69" s="336"/>
      <c r="J69" s="336"/>
      <c r="L69" s="336">
        <v>1980</v>
      </c>
      <c r="M69" s="336"/>
      <c r="N69" s="336"/>
      <c r="O69" s="336"/>
      <c r="P69" s="336"/>
      <c r="Q69" s="336"/>
      <c r="R69" s="336"/>
      <c r="S69" s="336"/>
      <c r="T69" s="336"/>
      <c r="U69" s="336"/>
      <c r="AG69" s="102"/>
      <c r="AH69" s="102"/>
      <c r="AI69" s="102"/>
      <c r="AJ69" s="102"/>
      <c r="AK69" s="102"/>
      <c r="AL69" s="102"/>
    </row>
    <row r="70" spans="1:41" x14ac:dyDescent="0.25">
      <c r="A70" s="336" t="s">
        <v>931</v>
      </c>
      <c r="B70" s="338" t="s">
        <v>966</v>
      </c>
      <c r="C70" s="339"/>
      <c r="D70" s="339"/>
      <c r="E70" s="339"/>
      <c r="F70" s="339"/>
      <c r="G70" s="339"/>
      <c r="H70" s="339"/>
      <c r="I70" s="345"/>
      <c r="J70" s="346" t="s">
        <v>967</v>
      </c>
      <c r="L70" s="336" t="s">
        <v>931</v>
      </c>
      <c r="M70" s="338" t="s">
        <v>966</v>
      </c>
      <c r="N70" s="339"/>
      <c r="O70" s="339"/>
      <c r="P70" s="339"/>
      <c r="Q70" s="339"/>
      <c r="R70" s="339"/>
      <c r="S70" s="339"/>
      <c r="T70" s="345"/>
      <c r="U70" s="343" t="s">
        <v>967</v>
      </c>
      <c r="AG70" s="336" t="s">
        <v>931</v>
      </c>
      <c r="AH70" s="338" t="s">
        <v>966</v>
      </c>
      <c r="AI70" s="339"/>
      <c r="AJ70" s="339"/>
      <c r="AK70" s="339"/>
      <c r="AL70" s="339"/>
      <c r="AM70" s="339"/>
      <c r="AN70" s="339"/>
      <c r="AO70" s="340"/>
    </row>
    <row r="71" spans="1:41" ht="15.75" thickBot="1" x14ac:dyDescent="0.3">
      <c r="A71" s="337"/>
      <c r="B71" s="107" t="s">
        <v>940</v>
      </c>
      <c r="C71" s="105">
        <v>1</v>
      </c>
      <c r="D71" s="105">
        <v>2</v>
      </c>
      <c r="E71" s="105">
        <v>3</v>
      </c>
      <c r="F71" s="105">
        <v>4</v>
      </c>
      <c r="G71" s="105">
        <v>5</v>
      </c>
      <c r="H71" s="105">
        <v>6</v>
      </c>
      <c r="I71" s="115">
        <v>7</v>
      </c>
      <c r="J71" s="344"/>
      <c r="L71" s="337"/>
      <c r="M71" s="107" t="s">
        <v>940</v>
      </c>
      <c r="N71" s="105">
        <v>1</v>
      </c>
      <c r="O71" s="105">
        <v>2</v>
      </c>
      <c r="P71" s="105">
        <v>3</v>
      </c>
      <c r="Q71" s="105">
        <v>4</v>
      </c>
      <c r="R71" s="105">
        <v>5</v>
      </c>
      <c r="S71" s="105">
        <v>6</v>
      </c>
      <c r="T71" s="115">
        <v>7</v>
      </c>
      <c r="U71" s="344"/>
      <c r="AG71" s="337"/>
      <c r="AH71" s="107" t="s">
        <v>940</v>
      </c>
      <c r="AI71" s="105">
        <v>1</v>
      </c>
      <c r="AJ71" s="105">
        <v>2</v>
      </c>
      <c r="AK71" s="105">
        <v>3</v>
      </c>
      <c r="AL71" s="105">
        <v>4</v>
      </c>
      <c r="AM71" s="105">
        <v>5</v>
      </c>
      <c r="AN71" s="105">
        <v>6</v>
      </c>
      <c r="AO71" s="106">
        <v>7</v>
      </c>
    </row>
    <row r="72" spans="1:41" x14ac:dyDescent="0.25">
      <c r="A72" s="95" t="s">
        <v>940</v>
      </c>
      <c r="B72" s="93">
        <f>SUMIF('Todas las localidades'!$AQ$8:$AQ$967,'Pob x estrato y x regiones'!AH72,'Todas las localidades'!$AC$8:$AC$967)</f>
        <v>9969826</v>
      </c>
      <c r="C72" s="110"/>
      <c r="D72" s="110"/>
      <c r="E72" s="110"/>
      <c r="F72" s="110"/>
      <c r="G72" s="110"/>
      <c r="H72" s="110"/>
      <c r="I72" s="116"/>
      <c r="J72" s="122">
        <f>SUM(B72:I72)</f>
        <v>9969826</v>
      </c>
      <c r="L72" s="95" t="s">
        <v>940</v>
      </c>
      <c r="M72" s="127">
        <f>IF(B72="","",B72/$J$80*100)</f>
        <v>42.281247553518519</v>
      </c>
      <c r="N72" s="136" t="str">
        <f t="shared" ref="N72:U80" si="94">IF(C72="","",C72/$J$80*100)</f>
        <v/>
      </c>
      <c r="O72" s="136" t="str">
        <f t="shared" si="94"/>
        <v/>
      </c>
      <c r="P72" s="136" t="str">
        <f t="shared" si="94"/>
        <v/>
      </c>
      <c r="Q72" s="136" t="str">
        <f t="shared" si="94"/>
        <v/>
      </c>
      <c r="R72" s="136" t="str">
        <f t="shared" si="94"/>
        <v/>
      </c>
      <c r="S72" s="136" t="str">
        <f t="shared" si="94"/>
        <v/>
      </c>
      <c r="T72" s="137" t="str">
        <f t="shared" si="94"/>
        <v/>
      </c>
      <c r="U72" s="138">
        <f t="shared" si="94"/>
        <v>42.281247553518519</v>
      </c>
      <c r="AG72" s="95" t="s">
        <v>940</v>
      </c>
      <c r="AH72" s="108" t="str">
        <f>CONCATENATE($AG72,AH$28)</f>
        <v>GBAGBA</v>
      </c>
      <c r="AI72" s="110"/>
      <c r="AJ72" s="110"/>
      <c r="AK72" s="110"/>
      <c r="AL72" s="110"/>
      <c r="AM72" s="110"/>
      <c r="AN72" s="110"/>
      <c r="AO72" s="111"/>
    </row>
    <row r="73" spans="1:41" x14ac:dyDescent="0.25">
      <c r="A73" s="95" t="s">
        <v>951</v>
      </c>
      <c r="B73" s="112"/>
      <c r="C73" s="113">
        <f>SUMIF('Todas las localidades'!$AQ$8:$AQ$967,'Pob x estrato y x regiones'!AI73,'Todas las localidades'!$AC$8:$AC$967)</f>
        <v>958587</v>
      </c>
      <c r="D73" s="113">
        <f>SUMIF('Todas las localidades'!$AQ$8:$AQ$967,'Pob x estrato y x regiones'!AJ73,'Todas las localidades'!$AC$8:$AC$967)</f>
        <v>980059</v>
      </c>
      <c r="E73" s="113">
        <f>SUMIF('Todas las localidades'!$AQ$8:$AQ$967,'Pob x estrato y x regiones'!AK73,'Todas las localidades'!$AC$8:$AC$967)</f>
        <v>1251589</v>
      </c>
      <c r="F73" s="113">
        <f>SUMIF('Todas las localidades'!$AQ$8:$AQ$967,'Pob x estrato y x regiones'!AL73,'Todas las localidades'!$AC$8:$AC$967)</f>
        <v>896581</v>
      </c>
      <c r="G73" s="113">
        <f>SUMIF('Todas las localidades'!$AQ$8:$AQ$967,'Pob x estrato y x regiones'!AM73,'Todas las localidades'!$AC$8:$AC$967)</f>
        <v>1482501</v>
      </c>
      <c r="H73" s="113">
        <f>SUMIF('Todas las localidades'!$AQ$8:$AQ$967,'Pob x estrato y x regiones'!AN73,'Todas las localidades'!$AC$8:$AC$967)</f>
        <v>400434</v>
      </c>
      <c r="I73" s="117">
        <f>SUMIF('Todas las localidades'!$AQ$8:$AQ$967,'Pob x estrato y x regiones'!AO73,'Todas las localidades'!$AC$8:$AC$967)</f>
        <v>333749</v>
      </c>
      <c r="J73" s="122">
        <f t="shared" ref="J73:J79" si="95">SUM(B73:I73)</f>
        <v>6303500</v>
      </c>
      <c r="L73" s="95" t="s">
        <v>951</v>
      </c>
      <c r="M73" s="139" t="str">
        <f t="shared" ref="M73:M80" si="96">IF(B73="","",B73/$J$80*100)</f>
        <v/>
      </c>
      <c r="N73" s="131">
        <f t="shared" si="94"/>
        <v>4.0652920370510639</v>
      </c>
      <c r="O73" s="131">
        <f t="shared" si="94"/>
        <v>4.1563530994476539</v>
      </c>
      <c r="P73" s="131">
        <f t="shared" si="94"/>
        <v>5.3078904631094552</v>
      </c>
      <c r="Q73" s="131">
        <f t="shared" si="94"/>
        <v>3.8023294702215651</v>
      </c>
      <c r="R73" s="131">
        <f t="shared" si="94"/>
        <v>6.2871700849481984</v>
      </c>
      <c r="S73" s="131">
        <f t="shared" si="94"/>
        <v>1.6982090843757589</v>
      </c>
      <c r="T73" s="140">
        <f t="shared" si="94"/>
        <v>1.4154032467306101</v>
      </c>
      <c r="U73" s="138">
        <f t="shared" si="94"/>
        <v>26.732647485884304</v>
      </c>
      <c r="AG73" s="95" t="s">
        <v>951</v>
      </c>
      <c r="AH73" s="112"/>
      <c r="AI73" s="103" t="str">
        <f t="shared" ref="AI73:AO79" si="97">CONCATENATE($AG73,AI$28)</f>
        <v>Pampeana1</v>
      </c>
      <c r="AJ73" s="103" t="str">
        <f t="shared" si="97"/>
        <v>Pampeana2</v>
      </c>
      <c r="AK73" s="103" t="str">
        <f t="shared" si="97"/>
        <v>Pampeana3</v>
      </c>
      <c r="AL73" s="103" t="str">
        <f t="shared" si="97"/>
        <v>Pampeana4</v>
      </c>
      <c r="AM73" s="103" t="str">
        <f t="shared" si="97"/>
        <v>Pampeana5</v>
      </c>
      <c r="AN73" s="103" t="str">
        <f t="shared" si="97"/>
        <v>Pampeana6</v>
      </c>
      <c r="AO73" s="104" t="str">
        <f t="shared" si="97"/>
        <v>Pampeana7</v>
      </c>
    </row>
    <row r="74" spans="1:41" x14ac:dyDescent="0.25">
      <c r="A74" s="95" t="s">
        <v>932</v>
      </c>
      <c r="B74" s="112"/>
      <c r="C74" s="113">
        <f>SUMIF('Todas las localidades'!$AQ$8:$AQ$967,'Pob x estrato y x regiones'!AI74,'Todas las localidades'!$AC$8:$AC$967)</f>
        <v>1018720</v>
      </c>
      <c r="D74" s="113">
        <f>SUMIF('Todas las localidades'!$AQ$8:$AQ$967,'Pob x estrato y x regiones'!AJ74,'Todas las localidades'!$AC$8:$AC$967)</f>
        <v>0</v>
      </c>
      <c r="E74" s="113">
        <f>SUMIF('Todas las localidades'!$AQ$8:$AQ$967,'Pob x estrato y x regiones'!AK74,'Todas las localidades'!$AC$8:$AC$967)</f>
        <v>304629</v>
      </c>
      <c r="F74" s="113">
        <f>SUMIF('Todas las localidades'!$AQ$8:$AQ$967,'Pob x estrato y x regiones'!AL74,'Todas las localidades'!$AC$8:$AC$967)</f>
        <v>149147</v>
      </c>
      <c r="G74" s="113">
        <f>SUMIF('Todas las localidades'!$AQ$8:$AQ$967,'Pob x estrato y x regiones'!AM74,'Todas las localidades'!$AC$8:$AC$967)</f>
        <v>467968</v>
      </c>
      <c r="H74" s="113">
        <f>SUMIF('Todas las localidades'!$AQ$8:$AQ$967,'Pob x estrato y x regiones'!AN74,'Todas las localidades'!$AC$8:$AC$967)</f>
        <v>206422</v>
      </c>
      <c r="I74" s="117">
        <f>SUMIF('Todas las localidades'!$AQ$8:$AQ$967,'Pob x estrato y x regiones'!AO74,'Todas las localidades'!$AC$8:$AC$967)</f>
        <v>124164</v>
      </c>
      <c r="J74" s="122">
        <f t="shared" si="95"/>
        <v>2271050</v>
      </c>
      <c r="L74" s="95" t="s">
        <v>932</v>
      </c>
      <c r="M74" s="139" t="str">
        <f t="shared" si="96"/>
        <v/>
      </c>
      <c r="N74" s="131">
        <f t="shared" si="94"/>
        <v>4.3203113582644654</v>
      </c>
      <c r="O74" s="131">
        <f t="shared" si="94"/>
        <v>0</v>
      </c>
      <c r="P74" s="131">
        <f t="shared" si="94"/>
        <v>1.2919076181450702</v>
      </c>
      <c r="Q74" s="131">
        <f t="shared" si="94"/>
        <v>0.63252069081893969</v>
      </c>
      <c r="R74" s="131">
        <f t="shared" si="94"/>
        <v>1.9846154642142153</v>
      </c>
      <c r="S74" s="131">
        <f t="shared" si="94"/>
        <v>0.87541945892459905</v>
      </c>
      <c r="T74" s="140">
        <f t="shared" si="94"/>
        <v>0.5265697536983166</v>
      </c>
      <c r="U74" s="138">
        <f t="shared" si="94"/>
        <v>9.6313443440656066</v>
      </c>
      <c r="W74" s="209">
        <f>SUM(P74:S79)</f>
        <v>19.367299494117464</v>
      </c>
      <c r="AG74" s="95" t="s">
        <v>932</v>
      </c>
      <c r="AH74" s="112"/>
      <c r="AI74" s="103" t="str">
        <f t="shared" si="97"/>
        <v>Centro1</v>
      </c>
      <c r="AJ74" s="103" t="str">
        <f t="shared" si="97"/>
        <v>Centro2</v>
      </c>
      <c r="AK74" s="103" t="str">
        <f t="shared" si="97"/>
        <v>Centro3</v>
      </c>
      <c r="AL74" s="103" t="str">
        <f t="shared" si="97"/>
        <v>Centro4</v>
      </c>
      <c r="AM74" s="103" t="str">
        <f t="shared" si="97"/>
        <v>Centro5</v>
      </c>
      <c r="AN74" s="103" t="str">
        <f t="shared" si="97"/>
        <v>Centro6</v>
      </c>
      <c r="AO74" s="104" t="str">
        <f t="shared" si="97"/>
        <v>Centro7</v>
      </c>
    </row>
    <row r="75" spans="1:41" x14ac:dyDescent="0.25">
      <c r="A75" s="95" t="s">
        <v>945</v>
      </c>
      <c r="B75" s="112"/>
      <c r="C75" s="113">
        <f>SUMIF('Todas las localidades'!$AQ$8:$AQ$967,'Pob x estrato y x regiones'!AI75,'Todas las localidades'!$AC$8:$AC$967)</f>
        <v>0</v>
      </c>
      <c r="D75" s="113">
        <f>SUMIF('Todas las localidades'!$AQ$8:$AQ$967,'Pob x estrato y x regiones'!AJ75,'Todas las localidades'!$AC$8:$AC$967)</f>
        <v>765444</v>
      </c>
      <c r="E75" s="113">
        <f>SUMIF('Todas las localidades'!$AQ$8:$AQ$967,'Pob x estrato y x regiones'!AK75,'Todas las localidades'!$AC$8:$AC$967)</f>
        <v>244312</v>
      </c>
      <c r="F75" s="113">
        <f>SUMIF('Todas las localidades'!$AQ$8:$AQ$967,'Pob x estrato y x regiones'!AL75,'Todas las localidades'!$AC$8:$AC$967)</f>
        <v>130922</v>
      </c>
      <c r="G75" s="113">
        <f>SUMIF('Todas las localidades'!$AQ$8:$AQ$967,'Pob x estrato y x regiones'!AM75,'Todas las localidades'!$AC$8:$AC$967)</f>
        <v>345560</v>
      </c>
      <c r="H75" s="113">
        <f>SUMIF('Todas las localidades'!$AQ$8:$AQ$967,'Pob x estrato y x regiones'!AN75,'Todas las localidades'!$AC$8:$AC$967)</f>
        <v>73554</v>
      </c>
      <c r="I75" s="117">
        <f>SUMIF('Todas las localidades'!$AQ$8:$AQ$967,'Pob x estrato y x regiones'!AO75,'Todas las localidades'!$AC$8:$AC$967)</f>
        <v>71306</v>
      </c>
      <c r="J75" s="122">
        <f t="shared" si="95"/>
        <v>1631098</v>
      </c>
      <c r="L75" s="95" t="s">
        <v>945</v>
      </c>
      <c r="M75" s="139" t="str">
        <f t="shared" si="96"/>
        <v/>
      </c>
      <c r="N75" s="131">
        <f t="shared" si="94"/>
        <v>0</v>
      </c>
      <c r="O75" s="131">
        <f t="shared" si="94"/>
        <v>3.2461877722194381</v>
      </c>
      <c r="P75" s="131">
        <f t="shared" si="94"/>
        <v>1.0361079674103857</v>
      </c>
      <c r="Q75" s="131">
        <f t="shared" si="94"/>
        <v>0.55522989992019434</v>
      </c>
      <c r="R75" s="131">
        <f t="shared" si="94"/>
        <v>1.4654927683385708</v>
      </c>
      <c r="S75" s="131">
        <f t="shared" si="94"/>
        <v>0.31193672613258255</v>
      </c>
      <c r="T75" s="140">
        <f t="shared" si="94"/>
        <v>0.30240313502474281</v>
      </c>
      <c r="U75" s="138">
        <f t="shared" si="94"/>
        <v>6.9173582690459146</v>
      </c>
      <c r="AG75" s="95" t="s">
        <v>945</v>
      </c>
      <c r="AH75" s="112"/>
      <c r="AI75" s="103" t="str">
        <f t="shared" si="97"/>
        <v>Noroeste1</v>
      </c>
      <c r="AJ75" s="103" t="str">
        <f t="shared" si="97"/>
        <v>Noroeste2</v>
      </c>
      <c r="AK75" s="103" t="str">
        <f t="shared" si="97"/>
        <v>Noroeste3</v>
      </c>
      <c r="AL75" s="103" t="str">
        <f t="shared" si="97"/>
        <v>Noroeste4</v>
      </c>
      <c r="AM75" s="103" t="str">
        <f t="shared" si="97"/>
        <v>Noroeste5</v>
      </c>
      <c r="AN75" s="103" t="str">
        <f t="shared" si="97"/>
        <v>Noroeste6</v>
      </c>
      <c r="AO75" s="104" t="str">
        <f t="shared" si="97"/>
        <v>Noroeste7</v>
      </c>
    </row>
    <row r="76" spans="1:41" x14ac:dyDescent="0.25">
      <c r="A76" s="95" t="s">
        <v>941</v>
      </c>
      <c r="B76" s="112"/>
      <c r="C76" s="113">
        <f>SUMIF('Todas las localidades'!$AQ$8:$AQ$967,'Pob x estrato y x regiones'!AI76,'Todas las localidades'!$AC$8:$AC$967)</f>
        <v>0</v>
      </c>
      <c r="D76" s="113">
        <f>SUMIF('Todas las localidades'!$AQ$8:$AQ$967,'Pob x estrato y x regiones'!AJ76,'Todas las localidades'!$AC$8:$AC$967)</f>
        <v>0</v>
      </c>
      <c r="E76" s="113">
        <f>SUMIF('Todas las localidades'!$AQ$8:$AQ$967,'Pob x estrato y x regiones'!AK76,'Todas las localidades'!$AC$8:$AC$967)</f>
        <v>737375</v>
      </c>
      <c r="F76" s="113">
        <f>SUMIF('Todas las localidades'!$AQ$8:$AQ$967,'Pob x estrato y x regiones'!AL76,'Todas las localidades'!$AC$8:$AC$967)</f>
        <v>241622</v>
      </c>
      <c r="G76" s="113">
        <f>SUMIF('Todas las localidades'!$AQ$8:$AQ$967,'Pob x estrato y x regiones'!AM76,'Todas las localidades'!$AC$8:$AC$967)</f>
        <v>418223</v>
      </c>
      <c r="H76" s="113">
        <f>SUMIF('Todas las localidades'!$AQ$8:$AQ$967,'Pob x estrato y x regiones'!AN76,'Todas las localidades'!$AC$8:$AC$967)</f>
        <v>122329</v>
      </c>
      <c r="I76" s="117">
        <f>SUMIF('Todas las localidades'!$AQ$8:$AQ$967,'Pob x estrato y x regiones'!AO76,'Todas las localidades'!$AC$8:$AC$967)</f>
        <v>77473</v>
      </c>
      <c r="J76" s="122">
        <f t="shared" si="95"/>
        <v>1597022</v>
      </c>
      <c r="L76" s="95" t="s">
        <v>941</v>
      </c>
      <c r="M76" s="139" t="str">
        <f t="shared" si="96"/>
        <v/>
      </c>
      <c r="N76" s="131">
        <f t="shared" si="94"/>
        <v>0</v>
      </c>
      <c r="O76" s="131">
        <f t="shared" si="94"/>
        <v>0</v>
      </c>
      <c r="P76" s="131">
        <f t="shared" si="94"/>
        <v>3.1271493519320916</v>
      </c>
      <c r="Q76" s="131">
        <f t="shared" si="94"/>
        <v>1.024699889082944</v>
      </c>
      <c r="R76" s="131">
        <f t="shared" si="94"/>
        <v>1.7736508335827701</v>
      </c>
      <c r="S76" s="131">
        <f t="shared" si="94"/>
        <v>0.5187876630920506</v>
      </c>
      <c r="T76" s="140">
        <f t="shared" si="94"/>
        <v>0.32855689675163241</v>
      </c>
      <c r="U76" s="138">
        <f t="shared" si="94"/>
        <v>6.7728446344414888</v>
      </c>
      <c r="AG76" s="95" t="s">
        <v>941</v>
      </c>
      <c r="AH76" s="112"/>
      <c r="AI76" s="103" t="str">
        <f t="shared" si="97"/>
        <v>Noreste1</v>
      </c>
      <c r="AJ76" s="103" t="str">
        <f t="shared" si="97"/>
        <v>Noreste2</v>
      </c>
      <c r="AK76" s="103" t="str">
        <f t="shared" si="97"/>
        <v>Noreste3</v>
      </c>
      <c r="AL76" s="103" t="str">
        <f t="shared" si="97"/>
        <v>Noreste4</v>
      </c>
      <c r="AM76" s="103" t="str">
        <f t="shared" si="97"/>
        <v>Noreste5</v>
      </c>
      <c r="AN76" s="103" t="str">
        <f t="shared" si="97"/>
        <v>Noreste6</v>
      </c>
      <c r="AO76" s="104" t="str">
        <f t="shared" si="97"/>
        <v>Noreste7</v>
      </c>
    </row>
    <row r="77" spans="1:41" x14ac:dyDescent="0.25">
      <c r="A77" s="95" t="s">
        <v>935</v>
      </c>
      <c r="B77" s="112"/>
      <c r="C77" s="113">
        <f>SUMIF('Todas las localidades'!$AQ$8:$AQ$967,'Pob x estrato y x regiones'!AI77,'Todas las localidades'!$AC$8:$AC$967)</f>
        <v>0</v>
      </c>
      <c r="D77" s="113">
        <f>SUMIF('Todas las localidades'!$AQ$8:$AQ$967,'Pob x estrato y x regiones'!AJ77,'Todas las localidades'!$AC$8:$AC$967)</f>
        <v>0</v>
      </c>
      <c r="E77" s="113">
        <f>SUMIF('Todas las localidades'!$AQ$8:$AQ$967,'Pob x estrato y x regiones'!AK77,'Todas las localidades'!$AC$8:$AC$967)</f>
        <v>147082</v>
      </c>
      <c r="F77" s="113">
        <f>SUMIF('Todas las localidades'!$AQ$8:$AQ$967,'Pob x estrato y x regiones'!AL77,'Todas las localidades'!$AC$8:$AC$967)</f>
        <v>108653</v>
      </c>
      <c r="G77" s="113">
        <f>SUMIF('Todas las localidades'!$AQ$8:$AQ$967,'Pob x estrato y x regiones'!AM77,'Todas las localidades'!$AC$8:$AC$967)</f>
        <v>173623</v>
      </c>
      <c r="H77" s="113">
        <f>SUMIF('Todas las localidades'!$AQ$8:$AQ$967,'Pob x estrato y x regiones'!AN77,'Todas las localidades'!$AC$8:$AC$967)</f>
        <v>32501</v>
      </c>
      <c r="I77" s="117">
        <f>SUMIF('Todas las localidades'!$AQ$8:$AQ$967,'Pob x estrato y x regiones'!AO77,'Todas las localidades'!$AC$8:$AC$967)</f>
        <v>20785</v>
      </c>
      <c r="J77" s="122">
        <f t="shared" si="95"/>
        <v>482644</v>
      </c>
      <c r="L77" s="95" t="s">
        <v>935</v>
      </c>
      <c r="M77" s="139" t="str">
        <f t="shared" si="96"/>
        <v/>
      </c>
      <c r="N77" s="131">
        <f t="shared" si="94"/>
        <v>0</v>
      </c>
      <c r="O77" s="131">
        <f t="shared" si="94"/>
        <v>0</v>
      </c>
      <c r="P77" s="131">
        <f t="shared" si="94"/>
        <v>0.62376318831107092</v>
      </c>
      <c r="Q77" s="131">
        <f t="shared" si="94"/>
        <v>0.46078882323848458</v>
      </c>
      <c r="R77" s="131">
        <f t="shared" si="94"/>
        <v>0.73632148083472526</v>
      </c>
      <c r="S77" s="131">
        <f t="shared" si="94"/>
        <v>0.1378341835391014</v>
      </c>
      <c r="T77" s="140">
        <f t="shared" si="94"/>
        <v>8.8147549455715915E-2</v>
      </c>
      <c r="U77" s="138">
        <f t="shared" si="94"/>
        <v>2.0468552253790984</v>
      </c>
      <c r="AG77" s="95" t="s">
        <v>935</v>
      </c>
      <c r="AH77" s="112"/>
      <c r="AI77" s="103" t="str">
        <f t="shared" si="97"/>
        <v>Comahue1</v>
      </c>
      <c r="AJ77" s="103" t="str">
        <f t="shared" si="97"/>
        <v>Comahue2</v>
      </c>
      <c r="AK77" s="103" t="str">
        <f t="shared" si="97"/>
        <v>Comahue3</v>
      </c>
      <c r="AL77" s="103" t="str">
        <f t="shared" si="97"/>
        <v>Comahue4</v>
      </c>
      <c r="AM77" s="103" t="str">
        <f t="shared" si="97"/>
        <v>Comahue5</v>
      </c>
      <c r="AN77" s="103" t="str">
        <f t="shared" si="97"/>
        <v>Comahue6</v>
      </c>
      <c r="AO77" s="104" t="str">
        <f t="shared" si="97"/>
        <v>Comahue7</v>
      </c>
    </row>
    <row r="78" spans="1:41" x14ac:dyDescent="0.25">
      <c r="A78" s="95" t="s">
        <v>938</v>
      </c>
      <c r="B78" s="112"/>
      <c r="C78" s="113">
        <f>SUMIF('Todas las localidades'!$AQ$8:$AQ$967,'Pob x estrato y x regiones'!AI78,'Todas las localidades'!$AC$8:$AC$967)</f>
        <v>0</v>
      </c>
      <c r="D78" s="113">
        <f>SUMIF('Todas las localidades'!$AQ$8:$AQ$967,'Pob x estrato y x regiones'!AJ78,'Todas las localidades'!$AC$8:$AC$967)</f>
        <v>612777</v>
      </c>
      <c r="E78" s="113">
        <f>SUMIF('Todas las localidades'!$AQ$8:$AQ$967,'Pob x estrato y x regiones'!AK78,'Todas las localidades'!$AC$8:$AC$967)</f>
        <v>366550</v>
      </c>
      <c r="F78" s="113">
        <f>SUMIF('Todas las localidades'!$AQ$8:$AQ$967,'Pob x estrato y x regiones'!AL78,'Todas las localidades'!$AC$8:$AC$967)</f>
        <v>49349</v>
      </c>
      <c r="G78" s="113">
        <f>SUMIF('Todas las localidades'!$AQ$8:$AQ$967,'Pob x estrato y x regiones'!AM78,'Todas las localidades'!$AC$8:$AC$967)</f>
        <v>100938</v>
      </c>
      <c r="H78" s="113">
        <f>SUMIF('Todas las localidades'!$AQ$8:$AQ$967,'Pob x estrato y x regiones'!AN78,'Todas las localidades'!$AC$8:$AC$967)</f>
        <v>23307</v>
      </c>
      <c r="I78" s="117">
        <f>SUMIF('Todas las localidades'!$AQ$8:$AQ$967,'Pob x estrato y x regiones'!AO78,'Todas las localidades'!$AC$8:$AC$967)</f>
        <v>43201</v>
      </c>
      <c r="J78" s="122">
        <f t="shared" si="95"/>
        <v>1196122</v>
      </c>
      <c r="L78" s="95" t="s">
        <v>938</v>
      </c>
      <c r="M78" s="139" t="str">
        <f t="shared" si="96"/>
        <v/>
      </c>
      <c r="N78" s="131">
        <f t="shared" si="94"/>
        <v>0</v>
      </c>
      <c r="O78" s="131">
        <f t="shared" si="94"/>
        <v>2.5987390383846636</v>
      </c>
      <c r="P78" s="131">
        <f t="shared" si="94"/>
        <v>1.5545097066631066</v>
      </c>
      <c r="Q78" s="131">
        <f t="shared" si="94"/>
        <v>0.2092852257921638</v>
      </c>
      <c r="R78" s="131">
        <f t="shared" si="94"/>
        <v>0.42807011532167688</v>
      </c>
      <c r="S78" s="131">
        <f t="shared" si="94"/>
        <v>9.884315300285644E-2</v>
      </c>
      <c r="T78" s="140">
        <f t="shared" si="94"/>
        <v>0.18321204157018925</v>
      </c>
      <c r="U78" s="138">
        <f t="shared" si="94"/>
        <v>5.0726592807346567</v>
      </c>
      <c r="AG78" s="95" t="s">
        <v>938</v>
      </c>
      <c r="AH78" s="112"/>
      <c r="AI78" s="103" t="str">
        <f t="shared" si="97"/>
        <v>Cuyo1</v>
      </c>
      <c r="AJ78" s="103" t="str">
        <f t="shared" si="97"/>
        <v>Cuyo2</v>
      </c>
      <c r="AK78" s="103" t="str">
        <f t="shared" si="97"/>
        <v>Cuyo3</v>
      </c>
      <c r="AL78" s="103" t="str">
        <f t="shared" si="97"/>
        <v>Cuyo4</v>
      </c>
      <c r="AM78" s="103" t="str">
        <f t="shared" si="97"/>
        <v>Cuyo5</v>
      </c>
      <c r="AN78" s="103" t="str">
        <f t="shared" si="97"/>
        <v>Cuyo6</v>
      </c>
      <c r="AO78" s="104" t="str">
        <f t="shared" si="97"/>
        <v>Cuyo7</v>
      </c>
    </row>
    <row r="79" spans="1:41" ht="15.75" thickBot="1" x14ac:dyDescent="0.3">
      <c r="A79" s="95" t="s">
        <v>955</v>
      </c>
      <c r="B79" s="112"/>
      <c r="C79" s="113">
        <f>SUMIF('Todas las localidades'!$AQ$8:$AQ$967,'Pob x estrato y x regiones'!AI79,'Todas las localidades'!$AC$8:$AC$967)</f>
        <v>0</v>
      </c>
      <c r="D79" s="113">
        <f>SUMIF('Todas las localidades'!$AQ$8:$AQ$967,'Pob x estrato y x regiones'!AJ79,'Todas las localidades'!$AC$8:$AC$967)</f>
        <v>0</v>
      </c>
      <c r="E79" s="113">
        <f>SUMIF('Todas las localidades'!$AQ$8:$AQ$967,'Pob x estrato y x regiones'!AK79,'Todas las localidades'!$AC$8:$AC$967)</f>
        <v>0</v>
      </c>
      <c r="F79" s="113">
        <f>SUMIF('Todas las localidades'!$AQ$8:$AQ$967,'Pob x estrato y x regiones'!AL79,'Todas las localidades'!$AC$8:$AC$967)</f>
        <v>88201</v>
      </c>
      <c r="G79" s="113">
        <f>SUMIF('Todas las localidades'!$AQ$8:$AQ$967,'Pob x estrato y x regiones'!AM79,'Todas las localidades'!$AC$8:$AC$967)</f>
        <v>18208</v>
      </c>
      <c r="H79" s="113">
        <f>SUMIF('Todas las localidades'!$AQ$8:$AQ$967,'Pob x estrato y x regiones'!AN79,'Todas las localidades'!$AC$8:$AC$967)</f>
        <v>16292</v>
      </c>
      <c r="I79" s="117">
        <f>SUMIF('Todas las localidades'!$AQ$8:$AQ$967,'Pob x estrato y x regiones'!AO79,'Todas las localidades'!$AC$8:$AC$967)</f>
        <v>5819</v>
      </c>
      <c r="J79" s="122">
        <f t="shared" si="95"/>
        <v>128520</v>
      </c>
      <c r="L79" s="95" t="s">
        <v>955</v>
      </c>
      <c r="M79" s="139" t="str">
        <f t="shared" si="96"/>
        <v/>
      </c>
      <c r="N79" s="131">
        <f t="shared" si="94"/>
        <v>0</v>
      </c>
      <c r="O79" s="131">
        <f t="shared" si="94"/>
        <v>0</v>
      </c>
      <c r="P79" s="131">
        <f t="shared" si="94"/>
        <v>0</v>
      </c>
      <c r="Q79" s="131">
        <f t="shared" si="94"/>
        <v>0.37405350057943709</v>
      </c>
      <c r="R79" s="131">
        <f t="shared" si="94"/>
        <v>7.7218695236452986E-2</v>
      </c>
      <c r="S79" s="131">
        <f t="shared" si="94"/>
        <v>6.9093090003970348E-2</v>
      </c>
      <c r="T79" s="140">
        <f t="shared" si="94"/>
        <v>2.46779211105514E-2</v>
      </c>
      <c r="U79" s="138">
        <f t="shared" si="94"/>
        <v>0.54504320693041175</v>
      </c>
      <c r="AG79" s="109" t="s">
        <v>955</v>
      </c>
      <c r="AH79" s="112"/>
      <c r="AI79" s="103" t="str">
        <f t="shared" si="97"/>
        <v>Patagonia1</v>
      </c>
      <c r="AJ79" s="103" t="str">
        <f t="shared" si="97"/>
        <v>Patagonia2</v>
      </c>
      <c r="AK79" s="103" t="str">
        <f t="shared" si="97"/>
        <v>Patagonia3</v>
      </c>
      <c r="AL79" s="103" t="str">
        <f t="shared" si="97"/>
        <v>Patagonia4</v>
      </c>
      <c r="AM79" s="103" t="str">
        <f t="shared" si="97"/>
        <v>Patagonia5</v>
      </c>
      <c r="AN79" s="103" t="str">
        <f t="shared" si="97"/>
        <v>Patagonia6</v>
      </c>
      <c r="AO79" s="104" t="str">
        <f t="shared" si="97"/>
        <v>Patagonia7</v>
      </c>
    </row>
    <row r="80" spans="1:41" x14ac:dyDescent="0.25">
      <c r="A80" s="118" t="s">
        <v>967</v>
      </c>
      <c r="B80" s="119">
        <f t="shared" ref="B80" si="98">SUM(B72:B79)</f>
        <v>9969826</v>
      </c>
      <c r="C80" s="120">
        <f t="shared" ref="C80" si="99">SUM(C72:C79)</f>
        <v>1977307</v>
      </c>
      <c r="D80" s="120">
        <f t="shared" ref="D80" si="100">SUM(D72:D79)</f>
        <v>2358280</v>
      </c>
      <c r="E80" s="120">
        <f t="shared" ref="E80" si="101">SUM(E72:E79)</f>
        <v>3051537</v>
      </c>
      <c r="F80" s="120">
        <f t="shared" ref="F80" si="102">SUM(F72:F79)</f>
        <v>1664475</v>
      </c>
      <c r="G80" s="120">
        <f t="shared" ref="G80" si="103">SUM(G72:G79)</f>
        <v>3007021</v>
      </c>
      <c r="H80" s="120">
        <f t="shared" ref="H80" si="104">SUM(H72:H79)</f>
        <v>874839</v>
      </c>
      <c r="I80" s="121">
        <f t="shared" ref="I80" si="105">SUM(I72:I79)</f>
        <v>676497</v>
      </c>
      <c r="J80" s="120">
        <f>SUM(J72:J79)</f>
        <v>23579782</v>
      </c>
      <c r="L80" s="118" t="s">
        <v>967</v>
      </c>
      <c r="M80" s="141">
        <f t="shared" si="96"/>
        <v>42.281247553518519</v>
      </c>
      <c r="N80" s="142">
        <f t="shared" si="94"/>
        <v>8.3856033953155293</v>
      </c>
      <c r="O80" s="142">
        <f t="shared" si="94"/>
        <v>10.001279910051755</v>
      </c>
      <c r="P80" s="142">
        <f t="shared" si="94"/>
        <v>12.94132829557118</v>
      </c>
      <c r="Q80" s="142">
        <f t="shared" si="94"/>
        <v>7.0589074996537287</v>
      </c>
      <c r="R80" s="142">
        <f t="shared" si="94"/>
        <v>12.752539442476611</v>
      </c>
      <c r="S80" s="142">
        <f t="shared" si="94"/>
        <v>3.7101233590709195</v>
      </c>
      <c r="T80" s="143">
        <f t="shared" si="94"/>
        <v>2.8689705443417588</v>
      </c>
      <c r="U80" s="142">
        <f t="shared" si="94"/>
        <v>100</v>
      </c>
      <c r="AG80" s="102"/>
      <c r="AH80" s="102"/>
      <c r="AI80" s="102"/>
      <c r="AJ80" s="102"/>
      <c r="AK80" s="102"/>
      <c r="AL80" s="102"/>
    </row>
    <row r="81" spans="1:41" x14ac:dyDescent="0.25">
      <c r="J81" s="123">
        <f>SUM(B80:I80)</f>
        <v>23579782</v>
      </c>
      <c r="L81" s="80"/>
      <c r="M81" s="80"/>
      <c r="N81" s="80"/>
      <c r="O81" s="80"/>
      <c r="P81" s="80"/>
      <c r="Q81" s="80"/>
      <c r="U81" s="123">
        <f>SUM(M80:T80)</f>
        <v>100</v>
      </c>
      <c r="AG81" s="102"/>
      <c r="AH81" s="102"/>
      <c r="AI81" s="102"/>
      <c r="AJ81" s="102"/>
      <c r="AK81" s="102"/>
      <c r="AL81" s="102"/>
    </row>
    <row r="82" spans="1:41" x14ac:dyDescent="0.25">
      <c r="L82" s="80"/>
      <c r="M82" s="80"/>
      <c r="N82" s="80"/>
      <c r="O82" s="80"/>
      <c r="P82" s="80"/>
      <c r="Q82" s="80"/>
      <c r="U82" s="102"/>
      <c r="AG82" s="102"/>
      <c r="AH82" s="102"/>
      <c r="AI82" s="102"/>
      <c r="AJ82" s="102"/>
      <c r="AK82" s="102"/>
      <c r="AL82" s="102"/>
    </row>
    <row r="83" spans="1:41" x14ac:dyDescent="0.25">
      <c r="L83" s="80"/>
      <c r="M83" s="80"/>
      <c r="N83" s="80"/>
      <c r="O83" s="80"/>
      <c r="P83" s="80"/>
      <c r="Q83" s="80"/>
      <c r="U83" s="102"/>
      <c r="AG83" s="102"/>
      <c r="AH83" s="102"/>
      <c r="AI83" s="102"/>
      <c r="AJ83" s="102"/>
      <c r="AK83" s="102"/>
      <c r="AL83" s="102"/>
    </row>
    <row r="84" spans="1:41" x14ac:dyDescent="0.25">
      <c r="A84" s="336">
        <v>1970</v>
      </c>
      <c r="B84" s="336"/>
      <c r="C84" s="336"/>
      <c r="D84" s="336"/>
      <c r="E84" s="336"/>
      <c r="F84" s="336"/>
      <c r="G84" s="336"/>
      <c r="H84" s="336"/>
      <c r="I84" s="336"/>
      <c r="J84" s="336"/>
      <c r="L84" s="336">
        <v>1970</v>
      </c>
      <c r="M84" s="336"/>
      <c r="N84" s="336"/>
      <c r="O84" s="336"/>
      <c r="P84" s="336"/>
      <c r="Q84" s="336"/>
      <c r="R84" s="336"/>
      <c r="S84" s="336"/>
      <c r="T84" s="336"/>
      <c r="U84" s="336"/>
      <c r="AG84" s="102"/>
      <c r="AH84" s="102"/>
      <c r="AI84" s="102"/>
      <c r="AJ84" s="102"/>
      <c r="AK84" s="102"/>
      <c r="AL84" s="102"/>
    </row>
    <row r="85" spans="1:41" x14ac:dyDescent="0.25">
      <c r="A85" s="336" t="s">
        <v>931</v>
      </c>
      <c r="B85" s="338" t="s">
        <v>966</v>
      </c>
      <c r="C85" s="339"/>
      <c r="D85" s="339"/>
      <c r="E85" s="339"/>
      <c r="F85" s="339"/>
      <c r="G85" s="339"/>
      <c r="H85" s="339"/>
      <c r="I85" s="345"/>
      <c r="J85" s="346" t="s">
        <v>967</v>
      </c>
      <c r="L85" s="336" t="s">
        <v>931</v>
      </c>
      <c r="M85" s="338" t="s">
        <v>966</v>
      </c>
      <c r="N85" s="339"/>
      <c r="O85" s="339"/>
      <c r="P85" s="339"/>
      <c r="Q85" s="339"/>
      <c r="R85" s="339"/>
      <c r="S85" s="339"/>
      <c r="T85" s="345"/>
      <c r="U85" s="343" t="s">
        <v>967</v>
      </c>
      <c r="AG85" s="336" t="s">
        <v>931</v>
      </c>
      <c r="AH85" s="338" t="s">
        <v>966</v>
      </c>
      <c r="AI85" s="339"/>
      <c r="AJ85" s="339"/>
      <c r="AK85" s="339"/>
      <c r="AL85" s="339"/>
      <c r="AM85" s="339"/>
      <c r="AN85" s="339"/>
      <c r="AO85" s="340"/>
    </row>
    <row r="86" spans="1:41" ht="15.75" thickBot="1" x14ac:dyDescent="0.3">
      <c r="A86" s="337"/>
      <c r="B86" s="107" t="s">
        <v>940</v>
      </c>
      <c r="C86" s="105">
        <v>1</v>
      </c>
      <c r="D86" s="105">
        <v>2</v>
      </c>
      <c r="E86" s="105">
        <v>3</v>
      </c>
      <c r="F86" s="105">
        <v>4</v>
      </c>
      <c r="G86" s="105">
        <v>5</v>
      </c>
      <c r="H86" s="105">
        <v>6</v>
      </c>
      <c r="I86" s="115">
        <v>7</v>
      </c>
      <c r="J86" s="344"/>
      <c r="L86" s="337"/>
      <c r="M86" s="107" t="s">
        <v>940</v>
      </c>
      <c r="N86" s="105">
        <v>1</v>
      </c>
      <c r="O86" s="105">
        <v>2</v>
      </c>
      <c r="P86" s="105">
        <v>3</v>
      </c>
      <c r="Q86" s="105">
        <v>4</v>
      </c>
      <c r="R86" s="105">
        <v>5</v>
      </c>
      <c r="S86" s="105">
        <v>6</v>
      </c>
      <c r="T86" s="115">
        <v>7</v>
      </c>
      <c r="U86" s="344"/>
      <c r="AG86" s="337"/>
      <c r="AH86" s="107" t="s">
        <v>940</v>
      </c>
      <c r="AI86" s="105">
        <v>1</v>
      </c>
      <c r="AJ86" s="105">
        <v>2</v>
      </c>
      <c r="AK86" s="105">
        <v>3</v>
      </c>
      <c r="AL86" s="105">
        <v>4</v>
      </c>
      <c r="AM86" s="105">
        <v>5</v>
      </c>
      <c r="AN86" s="105">
        <v>6</v>
      </c>
      <c r="AO86" s="106">
        <v>7</v>
      </c>
    </row>
    <row r="87" spans="1:41" x14ac:dyDescent="0.25">
      <c r="A87" s="95" t="s">
        <v>940</v>
      </c>
      <c r="B87" s="93">
        <f>SUMIF('Todas las localidades'!$AQ$8:$AQ$967,'Pob x estrato y x regiones'!AH87,'Todas las localidades'!$AD$8:$AD$967)</f>
        <v>8451495</v>
      </c>
      <c r="C87" s="110"/>
      <c r="D87" s="110"/>
      <c r="E87" s="110"/>
      <c r="F87" s="110"/>
      <c r="G87" s="110"/>
      <c r="H87" s="110"/>
      <c r="I87" s="116"/>
      <c r="J87" s="122">
        <f>SUM(B87:I87)</f>
        <v>8451495</v>
      </c>
      <c r="L87" s="95" t="s">
        <v>940</v>
      </c>
      <c r="M87" s="127">
        <f>IF(B87="","",B87/$J$95*100)</f>
        <v>44.627529279853348</v>
      </c>
      <c r="N87" s="136" t="str">
        <f t="shared" ref="N87:U95" si="106">IF(C87="","",C87/$J$95*100)</f>
        <v/>
      </c>
      <c r="O87" s="136" t="str">
        <f t="shared" si="106"/>
        <v/>
      </c>
      <c r="P87" s="136" t="str">
        <f t="shared" si="106"/>
        <v/>
      </c>
      <c r="Q87" s="136" t="str">
        <f t="shared" si="106"/>
        <v/>
      </c>
      <c r="R87" s="136" t="str">
        <f t="shared" si="106"/>
        <v/>
      </c>
      <c r="S87" s="136" t="str">
        <f t="shared" si="106"/>
        <v/>
      </c>
      <c r="T87" s="137" t="str">
        <f t="shared" si="106"/>
        <v/>
      </c>
      <c r="U87" s="138">
        <f t="shared" si="106"/>
        <v>44.627529279853348</v>
      </c>
      <c r="AG87" s="95" t="s">
        <v>940</v>
      </c>
      <c r="AH87" s="108" t="str">
        <f>CONCATENATE($AG87,AH$28)</f>
        <v>GBAGBA</v>
      </c>
      <c r="AI87" s="110"/>
      <c r="AJ87" s="110"/>
      <c r="AK87" s="110"/>
      <c r="AL87" s="110"/>
      <c r="AM87" s="110"/>
      <c r="AN87" s="110"/>
      <c r="AO87" s="111"/>
    </row>
    <row r="88" spans="1:41" x14ac:dyDescent="0.25">
      <c r="A88" s="95" t="s">
        <v>951</v>
      </c>
      <c r="B88" s="112"/>
      <c r="C88" s="113">
        <f>SUMIF('Todas las localidades'!$AQ$8:$AQ$967,'Pob x estrato y x regiones'!AI88,'Todas las localidades'!$AD$8:$AD$967)</f>
        <v>805838</v>
      </c>
      <c r="D88" s="113">
        <f>SUMIF('Todas las localidades'!$AQ$8:$AQ$967,'Pob x estrato y x regiones'!AJ88,'Todas las localidades'!$AD$8:$AD$967)</f>
        <v>798206</v>
      </c>
      <c r="E88" s="113">
        <f>SUMIF('Todas las localidades'!$AQ$8:$AQ$967,'Pob x estrato y x regiones'!AK88,'Todas las localidades'!$AD$8:$AD$967)</f>
        <v>972790</v>
      </c>
      <c r="F88" s="113">
        <f>SUMIF('Todas las localidades'!$AQ$8:$AQ$967,'Pob x estrato y x regiones'!AL88,'Todas las localidades'!$AD$8:$AD$967)</f>
        <v>743261</v>
      </c>
      <c r="G88" s="113">
        <f>SUMIF('Todas las localidades'!$AQ$8:$AQ$967,'Pob x estrato y x regiones'!AM88,'Todas las localidades'!$AD$8:$AD$967)</f>
        <v>1196824</v>
      </c>
      <c r="H88" s="113">
        <f>SUMIF('Todas las localidades'!$AQ$8:$AQ$967,'Pob x estrato y x regiones'!AN88,'Todas las localidades'!$AD$8:$AD$967)</f>
        <v>333384</v>
      </c>
      <c r="I88" s="117">
        <f>SUMIF('Todas las localidades'!$AQ$8:$AQ$967,'Pob x estrato y x regiones'!AO88,'Todas las localidades'!$AD$8:$AD$967)</f>
        <v>291524</v>
      </c>
      <c r="J88" s="122">
        <f t="shared" ref="J88:J94" si="107">SUM(B88:I88)</f>
        <v>5141827</v>
      </c>
      <c r="L88" s="95" t="s">
        <v>951</v>
      </c>
      <c r="M88" s="139" t="str">
        <f t="shared" ref="M88:M95" si="108">IF(B88="","",B88/$J$95*100)</f>
        <v/>
      </c>
      <c r="N88" s="131">
        <f t="shared" si="106"/>
        <v>4.2551712968910786</v>
      </c>
      <c r="O88" s="131">
        <f t="shared" si="106"/>
        <v>4.2148710537431091</v>
      </c>
      <c r="P88" s="131">
        <f t="shared" si="106"/>
        <v>5.1367496766132543</v>
      </c>
      <c r="Q88" s="131">
        <f t="shared" si="106"/>
        <v>3.9247378174007177</v>
      </c>
      <c r="R88" s="131">
        <f t="shared" si="106"/>
        <v>6.319745571976461</v>
      </c>
      <c r="S88" s="131">
        <f t="shared" si="106"/>
        <v>1.760410935749785</v>
      </c>
      <c r="T88" s="140">
        <f t="shared" si="106"/>
        <v>1.5393721283370536</v>
      </c>
      <c r="U88" s="138">
        <f t="shared" si="106"/>
        <v>27.151058480711459</v>
      </c>
      <c r="AG88" s="95" t="s">
        <v>951</v>
      </c>
      <c r="AH88" s="112"/>
      <c r="AI88" s="103" t="str">
        <f t="shared" ref="AI88:AO94" si="109">CONCATENATE($AG88,AI$28)</f>
        <v>Pampeana1</v>
      </c>
      <c r="AJ88" s="103" t="str">
        <f t="shared" si="109"/>
        <v>Pampeana2</v>
      </c>
      <c r="AK88" s="103" t="str">
        <f t="shared" si="109"/>
        <v>Pampeana3</v>
      </c>
      <c r="AL88" s="103" t="str">
        <f t="shared" si="109"/>
        <v>Pampeana4</v>
      </c>
      <c r="AM88" s="103" t="str">
        <f t="shared" si="109"/>
        <v>Pampeana5</v>
      </c>
      <c r="AN88" s="103" t="str">
        <f t="shared" si="109"/>
        <v>Pampeana6</v>
      </c>
      <c r="AO88" s="104" t="str">
        <f t="shared" si="109"/>
        <v>Pampeana7</v>
      </c>
    </row>
    <row r="89" spans="1:41" x14ac:dyDescent="0.25">
      <c r="A89" s="95" t="s">
        <v>932</v>
      </c>
      <c r="B89" s="112"/>
      <c r="C89" s="113">
        <f>SUMIF('Todas las localidades'!$AQ$8:$AQ$967,'Pob x estrato y x regiones'!AI89,'Todas las localidades'!$AD$8:$AD$967)</f>
        <v>820183</v>
      </c>
      <c r="D89" s="113">
        <f>SUMIF('Todas las localidades'!$AQ$8:$AQ$967,'Pob x estrato y x regiones'!AJ89,'Todas las localidades'!$AD$8:$AD$967)</f>
        <v>0</v>
      </c>
      <c r="E89" s="113">
        <f>SUMIF('Todas las localidades'!$AQ$8:$AQ$967,'Pob x estrato y x regiones'!AK89,'Todas las localidades'!$AD$8:$AD$967)</f>
        <v>230654</v>
      </c>
      <c r="F89" s="113">
        <f>SUMIF('Todas las localidades'!$AQ$8:$AQ$967,'Pob x estrato y x regiones'!AL89,'Todas las localidades'!$AD$8:$AD$967)</f>
        <v>125262</v>
      </c>
      <c r="G89" s="113">
        <f>SUMIF('Todas las localidades'!$AQ$8:$AQ$967,'Pob x estrato y x regiones'!AM89,'Todas las localidades'!$AD$8:$AD$967)</f>
        <v>376166</v>
      </c>
      <c r="H89" s="113">
        <f>SUMIF('Todas las localidades'!$AQ$8:$AQ$967,'Pob x estrato y x regiones'!AN89,'Todas las localidades'!$AD$8:$AD$967)</f>
        <v>171337</v>
      </c>
      <c r="I89" s="117">
        <f>SUMIF('Todas las localidades'!$AQ$8:$AQ$967,'Pob x estrato y x regiones'!AO89,'Todas las localidades'!$AD$8:$AD$967)</f>
        <v>106223</v>
      </c>
      <c r="J89" s="122">
        <f t="shared" si="107"/>
        <v>1829825</v>
      </c>
      <c r="L89" s="95" t="s">
        <v>932</v>
      </c>
      <c r="M89" s="139" t="str">
        <f t="shared" si="108"/>
        <v/>
      </c>
      <c r="N89" s="131">
        <f t="shared" si="106"/>
        <v>4.3309190678498846</v>
      </c>
      <c r="O89" s="131">
        <f t="shared" si="106"/>
        <v>0</v>
      </c>
      <c r="P89" s="131">
        <f t="shared" si="106"/>
        <v>1.2179523431671313</v>
      </c>
      <c r="Q89" s="131">
        <f t="shared" si="106"/>
        <v>0.66143724544036175</v>
      </c>
      <c r="R89" s="131">
        <f t="shared" si="106"/>
        <v>1.9863182997901927</v>
      </c>
      <c r="S89" s="131">
        <f t="shared" si="106"/>
        <v>0.9047330660696401</v>
      </c>
      <c r="T89" s="140">
        <f t="shared" si="106"/>
        <v>0.56090313520789659</v>
      </c>
      <c r="U89" s="138">
        <f t="shared" si="106"/>
        <v>9.662263157525107</v>
      </c>
      <c r="W89" s="209">
        <f>SUM(P89:S94)</f>
        <v>17.010647089788591</v>
      </c>
      <c r="AG89" s="95" t="s">
        <v>932</v>
      </c>
      <c r="AH89" s="112"/>
      <c r="AI89" s="103" t="str">
        <f t="shared" si="109"/>
        <v>Centro1</v>
      </c>
      <c r="AJ89" s="103" t="str">
        <f t="shared" si="109"/>
        <v>Centro2</v>
      </c>
      <c r="AK89" s="103" t="str">
        <f t="shared" si="109"/>
        <v>Centro3</v>
      </c>
      <c r="AL89" s="103" t="str">
        <f t="shared" si="109"/>
        <v>Centro4</v>
      </c>
      <c r="AM89" s="103" t="str">
        <f t="shared" si="109"/>
        <v>Centro5</v>
      </c>
      <c r="AN89" s="103" t="str">
        <f t="shared" si="109"/>
        <v>Centro6</v>
      </c>
      <c r="AO89" s="104" t="str">
        <f t="shared" si="109"/>
        <v>Centro7</v>
      </c>
    </row>
    <row r="90" spans="1:41" x14ac:dyDescent="0.25">
      <c r="A90" s="95" t="s">
        <v>945</v>
      </c>
      <c r="B90" s="112"/>
      <c r="C90" s="113">
        <f>SUMIF('Todas las localidades'!$AQ$8:$AQ$967,'Pob x estrato y x regiones'!AI90,'Todas las localidades'!$AD$8:$AD$967)</f>
        <v>0</v>
      </c>
      <c r="D90" s="113">
        <f>SUMIF('Todas las localidades'!$AQ$8:$AQ$967,'Pob x estrato y x regiones'!AJ90,'Todas las localidades'!$AD$8:$AD$967)</f>
        <v>545605</v>
      </c>
      <c r="E90" s="113">
        <f>SUMIF('Todas las localidades'!$AQ$8:$AQ$967,'Pob x estrato y x regiones'!AK90,'Todas las localidades'!$AD$8:$AD$967)</f>
        <v>165958</v>
      </c>
      <c r="F90" s="113">
        <f>SUMIF('Todas las localidades'!$AQ$8:$AQ$967,'Pob x estrato y x regiones'!AL90,'Todas las localidades'!$AD$8:$AD$967)</f>
        <v>89867</v>
      </c>
      <c r="G90" s="113">
        <f>SUMIF('Todas las localidades'!$AQ$8:$AQ$967,'Pob x estrato y x regiones'!AM90,'Todas las localidades'!$AD$8:$AD$967)</f>
        <v>238084</v>
      </c>
      <c r="H90" s="113">
        <f>SUMIF('Todas las localidades'!$AQ$8:$AQ$967,'Pob x estrato y x regiones'!AN90,'Todas las localidades'!$AD$8:$AD$967)</f>
        <v>58992</v>
      </c>
      <c r="I90" s="117">
        <f>SUMIF('Todas las localidades'!$AQ$8:$AQ$967,'Pob x estrato y x regiones'!AO90,'Todas las localidades'!$AD$8:$AD$967)</f>
        <v>61231</v>
      </c>
      <c r="J90" s="122">
        <f t="shared" si="107"/>
        <v>1159737</v>
      </c>
      <c r="L90" s="95" t="s">
        <v>945</v>
      </c>
      <c r="M90" s="139" t="str">
        <f t="shared" si="108"/>
        <v/>
      </c>
      <c r="N90" s="131">
        <f t="shared" si="106"/>
        <v>0</v>
      </c>
      <c r="O90" s="131">
        <f t="shared" si="106"/>
        <v>2.8810291093746594</v>
      </c>
      <c r="P90" s="131">
        <f t="shared" si="106"/>
        <v>0.87632963212140591</v>
      </c>
      <c r="Q90" s="131">
        <f t="shared" si="106"/>
        <v>0.47453641915336642</v>
      </c>
      <c r="R90" s="131">
        <f t="shared" si="106"/>
        <v>1.2571859394183638</v>
      </c>
      <c r="S90" s="131">
        <f t="shared" si="106"/>
        <v>0.31150313728838608</v>
      </c>
      <c r="T90" s="140">
        <f t="shared" si="106"/>
        <v>0.32332602046557446</v>
      </c>
      <c r="U90" s="138">
        <f t="shared" si="106"/>
        <v>6.1239102578217564</v>
      </c>
      <c r="AG90" s="95" t="s">
        <v>945</v>
      </c>
      <c r="AH90" s="112"/>
      <c r="AI90" s="103" t="str">
        <f t="shared" si="109"/>
        <v>Noroeste1</v>
      </c>
      <c r="AJ90" s="103" t="str">
        <f t="shared" si="109"/>
        <v>Noroeste2</v>
      </c>
      <c r="AK90" s="103" t="str">
        <f t="shared" si="109"/>
        <v>Noroeste3</v>
      </c>
      <c r="AL90" s="103" t="str">
        <f t="shared" si="109"/>
        <v>Noroeste4</v>
      </c>
      <c r="AM90" s="103" t="str">
        <f t="shared" si="109"/>
        <v>Noroeste5</v>
      </c>
      <c r="AN90" s="103" t="str">
        <f t="shared" si="109"/>
        <v>Noroeste6</v>
      </c>
      <c r="AO90" s="104" t="str">
        <f t="shared" si="109"/>
        <v>Noroeste7</v>
      </c>
    </row>
    <row r="91" spans="1:41" x14ac:dyDescent="0.25">
      <c r="A91" s="95" t="s">
        <v>941</v>
      </c>
      <c r="B91" s="112"/>
      <c r="C91" s="113">
        <f>SUMIF('Todas las localidades'!$AQ$8:$AQ$967,'Pob x estrato y x regiones'!AI91,'Todas las localidades'!$AD$8:$AD$967)</f>
        <v>0</v>
      </c>
      <c r="D91" s="113">
        <f>SUMIF('Todas las localidades'!$AQ$8:$AQ$967,'Pob x estrato y x regiones'!AJ91,'Todas las localidades'!$AD$8:$AD$967)</f>
        <v>0</v>
      </c>
      <c r="E91" s="113">
        <f>SUMIF('Todas las localidades'!$AQ$8:$AQ$967,'Pob x estrato y x regiones'!AK91,'Todas las localidades'!$AD$8:$AD$967)</f>
        <v>518594</v>
      </c>
      <c r="F91" s="113">
        <f>SUMIF('Todas las localidades'!$AQ$8:$AQ$967,'Pob x estrato y x regiones'!AL91,'Todas las localidades'!$AD$8:$AD$967)</f>
        <v>146891</v>
      </c>
      <c r="G91" s="113">
        <f>SUMIF('Todas las localidades'!$AQ$8:$AQ$967,'Pob x estrato y x regiones'!AM91,'Todas las localidades'!$AD$8:$AD$967)</f>
        <v>271412</v>
      </c>
      <c r="H91" s="113">
        <f>SUMIF('Todas las localidades'!$AQ$8:$AQ$967,'Pob x estrato y x regiones'!AN91,'Todas las localidades'!$AD$8:$AD$967)</f>
        <v>77985</v>
      </c>
      <c r="I91" s="117">
        <f>SUMIF('Todas las localidades'!$AQ$8:$AQ$967,'Pob x estrato y x regiones'!AO91,'Todas las localidades'!$AD$8:$AD$967)</f>
        <v>51776</v>
      </c>
      <c r="J91" s="122">
        <f t="shared" si="107"/>
        <v>1066658</v>
      </c>
      <c r="L91" s="95" t="s">
        <v>941</v>
      </c>
      <c r="M91" s="139" t="str">
        <f t="shared" si="108"/>
        <v/>
      </c>
      <c r="N91" s="131">
        <f t="shared" si="106"/>
        <v>0</v>
      </c>
      <c r="O91" s="131">
        <f t="shared" si="106"/>
        <v>0</v>
      </c>
      <c r="P91" s="131">
        <f t="shared" si="106"/>
        <v>2.7383994097323927</v>
      </c>
      <c r="Q91" s="131">
        <f t="shared" si="106"/>
        <v>0.7756476698438487</v>
      </c>
      <c r="R91" s="131">
        <f t="shared" si="106"/>
        <v>1.4331721165194509</v>
      </c>
      <c r="S91" s="131">
        <f t="shared" si="106"/>
        <v>0.41179434773248558</v>
      </c>
      <c r="T91" s="140">
        <f t="shared" si="106"/>
        <v>0.273399553096072</v>
      </c>
      <c r="U91" s="138">
        <f t="shared" si="106"/>
        <v>5.6324130969242496</v>
      </c>
      <c r="AG91" s="95" t="s">
        <v>941</v>
      </c>
      <c r="AH91" s="112"/>
      <c r="AI91" s="103" t="str">
        <f t="shared" si="109"/>
        <v>Noreste1</v>
      </c>
      <c r="AJ91" s="103" t="str">
        <f t="shared" si="109"/>
        <v>Noreste2</v>
      </c>
      <c r="AK91" s="103" t="str">
        <f t="shared" si="109"/>
        <v>Noreste3</v>
      </c>
      <c r="AL91" s="103" t="str">
        <f t="shared" si="109"/>
        <v>Noreste4</v>
      </c>
      <c r="AM91" s="103" t="str">
        <f t="shared" si="109"/>
        <v>Noreste5</v>
      </c>
      <c r="AN91" s="103" t="str">
        <f t="shared" si="109"/>
        <v>Noreste6</v>
      </c>
      <c r="AO91" s="104" t="str">
        <f t="shared" si="109"/>
        <v>Noreste7</v>
      </c>
    </row>
    <row r="92" spans="1:41" x14ac:dyDescent="0.25">
      <c r="A92" s="95" t="s">
        <v>935</v>
      </c>
      <c r="B92" s="112"/>
      <c r="C92" s="113">
        <f>SUMIF('Todas las localidades'!$AQ$8:$AQ$967,'Pob x estrato y x regiones'!AI92,'Todas las localidades'!$AD$8:$AD$967)</f>
        <v>0</v>
      </c>
      <c r="D92" s="113">
        <f>SUMIF('Todas las localidades'!$AQ$8:$AQ$967,'Pob x estrato y x regiones'!AJ92,'Todas las localidades'!$AD$8:$AD$967)</f>
        <v>0</v>
      </c>
      <c r="E92" s="113">
        <f>SUMIF('Todas las localidades'!$AQ$8:$AQ$967,'Pob x estrato y x regiones'!AK92,'Todas las localidades'!$AD$8:$AD$967)</f>
        <v>72427</v>
      </c>
      <c r="F92" s="113">
        <f>SUMIF('Todas las localidades'!$AQ$8:$AQ$967,'Pob x estrato y x regiones'!AL92,'Todas las localidades'!$AD$8:$AD$967)</f>
        <v>66977</v>
      </c>
      <c r="G92" s="113">
        <f>SUMIF('Todas las localidades'!$AQ$8:$AQ$967,'Pob x estrato y x regiones'!AM92,'Todas las localidades'!$AD$8:$AD$967)</f>
        <v>110526</v>
      </c>
      <c r="H92" s="113">
        <f>SUMIF('Todas las localidades'!$AQ$8:$AQ$967,'Pob x estrato y x regiones'!AN92,'Todas las localidades'!$AD$8:$AD$967)</f>
        <v>14609</v>
      </c>
      <c r="I92" s="117">
        <f>SUMIF('Todas las localidades'!$AQ$8:$AQ$967,'Pob x estrato y x regiones'!AO92,'Todas las localidades'!$AD$8:$AD$967)</f>
        <v>12199</v>
      </c>
      <c r="J92" s="122">
        <f t="shared" si="107"/>
        <v>276738</v>
      </c>
      <c r="L92" s="95" t="s">
        <v>935</v>
      </c>
      <c r="M92" s="139" t="str">
        <f t="shared" si="108"/>
        <v/>
      </c>
      <c r="N92" s="131">
        <f t="shared" si="106"/>
        <v>0</v>
      </c>
      <c r="O92" s="131">
        <f t="shared" si="106"/>
        <v>0</v>
      </c>
      <c r="P92" s="131">
        <f t="shared" si="106"/>
        <v>0.3824457167816982</v>
      </c>
      <c r="Q92" s="131">
        <f t="shared" si="106"/>
        <v>0.35366737229055184</v>
      </c>
      <c r="R92" s="131">
        <f t="shared" si="106"/>
        <v>0.58362482628044754</v>
      </c>
      <c r="S92" s="131">
        <f t="shared" si="106"/>
        <v>7.714180452681775E-2</v>
      </c>
      <c r="T92" s="140">
        <f t="shared" si="106"/>
        <v>6.4415967788531023E-2</v>
      </c>
      <c r="U92" s="138">
        <f t="shared" si="106"/>
        <v>1.4612956876680465</v>
      </c>
      <c r="AG92" s="95" t="s">
        <v>935</v>
      </c>
      <c r="AH92" s="112"/>
      <c r="AI92" s="103" t="str">
        <f t="shared" si="109"/>
        <v>Comahue1</v>
      </c>
      <c r="AJ92" s="103" t="str">
        <f t="shared" si="109"/>
        <v>Comahue2</v>
      </c>
      <c r="AK92" s="103" t="str">
        <f t="shared" si="109"/>
        <v>Comahue3</v>
      </c>
      <c r="AL92" s="103" t="str">
        <f t="shared" si="109"/>
        <v>Comahue4</v>
      </c>
      <c r="AM92" s="103" t="str">
        <f t="shared" si="109"/>
        <v>Comahue5</v>
      </c>
      <c r="AN92" s="103" t="str">
        <f t="shared" si="109"/>
        <v>Comahue6</v>
      </c>
      <c r="AO92" s="104" t="str">
        <f t="shared" si="109"/>
        <v>Comahue7</v>
      </c>
    </row>
    <row r="93" spans="1:41" x14ac:dyDescent="0.25">
      <c r="A93" s="95" t="s">
        <v>938</v>
      </c>
      <c r="B93" s="112"/>
      <c r="C93" s="113">
        <f>SUMIF('Todas las localidades'!$AQ$8:$AQ$967,'Pob x estrato y x regiones'!AI93,'Todas las localidades'!$AD$8:$AD$967)</f>
        <v>0</v>
      </c>
      <c r="D93" s="113">
        <f>SUMIF('Todas las localidades'!$AQ$8:$AQ$967,'Pob x estrato y x regiones'!AJ93,'Todas las localidades'!$AD$8:$AD$967)</f>
        <v>491723</v>
      </c>
      <c r="E93" s="113">
        <f>SUMIF('Todas las localidades'!$AQ$8:$AQ$967,'Pob x estrato y x regiones'!AK93,'Todas las localidades'!$AD$8:$AD$967)</f>
        <v>284183</v>
      </c>
      <c r="F93" s="113">
        <f>SUMIF('Todas las localidades'!$AQ$8:$AQ$967,'Pob x estrato y x regiones'!AL93,'Todas las localidades'!$AD$8:$AD$967)</f>
        <v>35423</v>
      </c>
      <c r="G93" s="113">
        <f>SUMIF('Todas las localidades'!$AQ$8:$AQ$967,'Pob x estrato y x regiones'!AM93,'Todas las localidades'!$AD$8:$AD$967)</f>
        <v>72469</v>
      </c>
      <c r="H93" s="113">
        <f>SUMIF('Todas las localidades'!$AQ$8:$AQ$967,'Pob x estrato y x regiones'!AN93,'Todas las localidades'!$AD$8:$AD$967)</f>
        <v>16770</v>
      </c>
      <c r="I93" s="117">
        <f>SUMIF('Todas las localidades'!$AQ$8:$AQ$967,'Pob x estrato y x regiones'!AO93,'Todas las localidades'!$AD$8:$AD$967)</f>
        <v>29144</v>
      </c>
      <c r="J93" s="122">
        <f t="shared" si="107"/>
        <v>929712</v>
      </c>
      <c r="L93" s="95" t="s">
        <v>938</v>
      </c>
      <c r="M93" s="139" t="str">
        <f t="shared" si="108"/>
        <v/>
      </c>
      <c r="N93" s="131">
        <f t="shared" si="106"/>
        <v>0</v>
      </c>
      <c r="O93" s="131">
        <f t="shared" si="106"/>
        <v>2.5965089703155861</v>
      </c>
      <c r="P93" s="131">
        <f t="shared" si="106"/>
        <v>1.5006084903720069</v>
      </c>
      <c r="Q93" s="131">
        <f t="shared" si="106"/>
        <v>0.18704867833208741</v>
      </c>
      <c r="R93" s="131">
        <f t="shared" si="106"/>
        <v>0.38266749484933643</v>
      </c>
      <c r="S93" s="131">
        <f t="shared" si="106"/>
        <v>8.8552814149820913E-2</v>
      </c>
      <c r="T93" s="140">
        <f t="shared" si="106"/>
        <v>0.15389285722017773</v>
      </c>
      <c r="U93" s="138">
        <f t="shared" si="106"/>
        <v>4.909279305239016</v>
      </c>
      <c r="AG93" s="95" t="s">
        <v>938</v>
      </c>
      <c r="AH93" s="112"/>
      <c r="AI93" s="103" t="str">
        <f t="shared" si="109"/>
        <v>Cuyo1</v>
      </c>
      <c r="AJ93" s="103" t="str">
        <f t="shared" si="109"/>
        <v>Cuyo2</v>
      </c>
      <c r="AK93" s="103" t="str">
        <f t="shared" si="109"/>
        <v>Cuyo3</v>
      </c>
      <c r="AL93" s="103" t="str">
        <f t="shared" si="109"/>
        <v>Cuyo4</v>
      </c>
      <c r="AM93" s="103" t="str">
        <f t="shared" si="109"/>
        <v>Cuyo5</v>
      </c>
      <c r="AN93" s="103" t="str">
        <f t="shared" si="109"/>
        <v>Cuyo6</v>
      </c>
      <c r="AO93" s="104" t="str">
        <f t="shared" si="109"/>
        <v>Cuyo7</v>
      </c>
    </row>
    <row r="94" spans="1:41" ht="15.75" thickBot="1" x14ac:dyDescent="0.3">
      <c r="A94" s="95" t="s">
        <v>955</v>
      </c>
      <c r="B94" s="112"/>
      <c r="C94" s="113">
        <f>SUMIF('Todas las localidades'!$AQ$8:$AQ$967,'Pob x estrato y x regiones'!AI94,'Todas las localidades'!$AD$8:$AD$967)</f>
        <v>0</v>
      </c>
      <c r="D94" s="113">
        <f>SUMIF('Todas las localidades'!$AQ$8:$AQ$967,'Pob x estrato y x regiones'!AJ94,'Todas las localidades'!$AD$8:$AD$967)</f>
        <v>0</v>
      </c>
      <c r="E94" s="113">
        <f>SUMIF('Todas las localidades'!$AQ$8:$AQ$967,'Pob x estrato y x regiones'!AK94,'Todas las localidades'!$AD$8:$AD$967)</f>
        <v>0</v>
      </c>
      <c r="F94" s="113">
        <f>SUMIF('Todas las localidades'!$AQ$8:$AQ$967,'Pob x estrato y x regiones'!AL94,'Todas las localidades'!$AD$8:$AD$967)</f>
        <v>52761</v>
      </c>
      <c r="G94" s="113">
        <f>SUMIF('Todas las localidades'!$AQ$8:$AQ$967,'Pob x estrato y x regiones'!AM94,'Todas las localidades'!$AD$8:$AD$967)</f>
        <v>12761</v>
      </c>
      <c r="H94" s="113">
        <f>SUMIF('Todas las localidades'!$AQ$8:$AQ$967,'Pob x estrato y x regiones'!AN94,'Todas las localidades'!$AD$8:$AD$967)</f>
        <v>11343</v>
      </c>
      <c r="I94" s="117">
        <f>SUMIF('Todas las localidades'!$AQ$8:$AQ$967,'Pob x estrato y x regiones'!AO94,'Todas las localidades'!$AD$8:$AD$967)</f>
        <v>4994</v>
      </c>
      <c r="J94" s="122">
        <f t="shared" si="107"/>
        <v>81859</v>
      </c>
      <c r="L94" s="95" t="s">
        <v>955</v>
      </c>
      <c r="M94" s="139" t="str">
        <f t="shared" si="108"/>
        <v/>
      </c>
      <c r="N94" s="131">
        <f t="shared" si="106"/>
        <v>0</v>
      </c>
      <c r="O94" s="131">
        <f t="shared" si="106"/>
        <v>0</v>
      </c>
      <c r="P94" s="131">
        <f t="shared" si="106"/>
        <v>0</v>
      </c>
      <c r="Q94" s="131">
        <f t="shared" si="106"/>
        <v>0.27860077682520579</v>
      </c>
      <c r="R94" s="131">
        <f t="shared" si="106"/>
        <v>6.7383569550737307E-2</v>
      </c>
      <c r="S94" s="131">
        <f t="shared" si="106"/>
        <v>5.9895919552857398E-2</v>
      </c>
      <c r="T94" s="140">
        <f t="shared" si="106"/>
        <v>2.6370468328217385E-2</v>
      </c>
      <c r="U94" s="138">
        <f t="shared" si="106"/>
        <v>0.43225073425701788</v>
      </c>
      <c r="AG94" s="109" t="s">
        <v>955</v>
      </c>
      <c r="AH94" s="112"/>
      <c r="AI94" s="103" t="str">
        <f t="shared" si="109"/>
        <v>Patagonia1</v>
      </c>
      <c r="AJ94" s="103" t="str">
        <f t="shared" si="109"/>
        <v>Patagonia2</v>
      </c>
      <c r="AK94" s="103" t="str">
        <f t="shared" si="109"/>
        <v>Patagonia3</v>
      </c>
      <c r="AL94" s="103" t="str">
        <f t="shared" si="109"/>
        <v>Patagonia4</v>
      </c>
      <c r="AM94" s="103" t="str">
        <f t="shared" si="109"/>
        <v>Patagonia5</v>
      </c>
      <c r="AN94" s="103" t="str">
        <f t="shared" si="109"/>
        <v>Patagonia6</v>
      </c>
      <c r="AO94" s="104" t="str">
        <f t="shared" si="109"/>
        <v>Patagonia7</v>
      </c>
    </row>
    <row r="95" spans="1:41" x14ac:dyDescent="0.25">
      <c r="A95" s="118" t="s">
        <v>967</v>
      </c>
      <c r="B95" s="119">
        <f t="shared" ref="B95" si="110">SUM(B87:B94)</f>
        <v>8451495</v>
      </c>
      <c r="C95" s="120">
        <f t="shared" ref="C95" si="111">SUM(C87:C94)</f>
        <v>1626021</v>
      </c>
      <c r="D95" s="120">
        <f t="shared" ref="D95" si="112">SUM(D87:D94)</f>
        <v>1835534</v>
      </c>
      <c r="E95" s="120">
        <f t="shared" ref="E95" si="113">SUM(E87:E94)</f>
        <v>2244606</v>
      </c>
      <c r="F95" s="120">
        <f t="shared" ref="F95" si="114">SUM(F87:F94)</f>
        <v>1260442</v>
      </c>
      <c r="G95" s="120">
        <f t="shared" ref="G95" si="115">SUM(G87:G94)</f>
        <v>2278242</v>
      </c>
      <c r="H95" s="120">
        <f t="shared" ref="H95" si="116">SUM(H87:H94)</f>
        <v>684420</v>
      </c>
      <c r="I95" s="121">
        <f t="shared" ref="I95" si="117">SUM(I87:I94)</f>
        <v>557091</v>
      </c>
      <c r="J95" s="120">
        <f>SUM(J87:J94)</f>
        <v>18937851</v>
      </c>
      <c r="L95" s="118" t="s">
        <v>967</v>
      </c>
      <c r="M95" s="141">
        <f t="shared" si="108"/>
        <v>44.627529279853348</v>
      </c>
      <c r="N95" s="142">
        <f t="shared" si="106"/>
        <v>8.5860903647409632</v>
      </c>
      <c r="O95" s="142">
        <f t="shared" si="106"/>
        <v>9.6924091334333546</v>
      </c>
      <c r="P95" s="142">
        <f t="shared" si="106"/>
        <v>11.852485268787889</v>
      </c>
      <c r="Q95" s="142">
        <f t="shared" si="106"/>
        <v>6.6556759792861397</v>
      </c>
      <c r="R95" s="142">
        <f t="shared" si="106"/>
        <v>12.03009781838499</v>
      </c>
      <c r="S95" s="142">
        <f t="shared" si="106"/>
        <v>3.6140320250697924</v>
      </c>
      <c r="T95" s="143">
        <f t="shared" si="106"/>
        <v>2.9416801304435229</v>
      </c>
      <c r="U95" s="142">
        <f t="shared" si="106"/>
        <v>100</v>
      </c>
      <c r="AG95" s="102"/>
      <c r="AH95" s="102"/>
      <c r="AI95" s="102"/>
      <c r="AJ95" s="102"/>
      <c r="AK95" s="102"/>
      <c r="AL95" s="102"/>
    </row>
    <row r="96" spans="1:41" x14ac:dyDescent="0.25">
      <c r="J96" s="123">
        <f>SUM(B95:I95)</f>
        <v>18937851</v>
      </c>
      <c r="L96" s="80"/>
      <c r="M96" s="80"/>
      <c r="N96" s="80"/>
      <c r="O96" s="80"/>
      <c r="P96" s="80"/>
      <c r="Q96" s="80"/>
      <c r="U96" s="123">
        <f>SUM(M95:T95)</f>
        <v>100</v>
      </c>
      <c r="AG96" s="102"/>
      <c r="AH96" s="102"/>
      <c r="AI96" s="102"/>
      <c r="AJ96" s="102"/>
      <c r="AK96" s="102"/>
      <c r="AL96" s="102"/>
    </row>
    <row r="97" spans="1:41" x14ac:dyDescent="0.25">
      <c r="L97" s="80"/>
      <c r="M97" s="80"/>
      <c r="N97" s="80"/>
      <c r="O97" s="80"/>
      <c r="P97" s="80"/>
      <c r="Q97" s="80"/>
      <c r="U97" s="102"/>
      <c r="AG97" s="102"/>
      <c r="AH97" s="102"/>
      <c r="AI97" s="102"/>
      <c r="AJ97" s="102"/>
      <c r="AK97" s="102"/>
      <c r="AL97" s="102"/>
    </row>
    <row r="98" spans="1:41" x14ac:dyDescent="0.25">
      <c r="A98" s="336">
        <v>1960</v>
      </c>
      <c r="B98" s="336"/>
      <c r="C98" s="336"/>
      <c r="D98" s="336"/>
      <c r="E98" s="336"/>
      <c r="F98" s="336"/>
      <c r="G98" s="336"/>
      <c r="H98" s="336"/>
      <c r="I98" s="336"/>
      <c r="J98" s="336"/>
      <c r="L98" s="336">
        <v>1960</v>
      </c>
      <c r="M98" s="336"/>
      <c r="N98" s="336"/>
      <c r="O98" s="336"/>
      <c r="P98" s="336"/>
      <c r="Q98" s="336"/>
      <c r="R98" s="336"/>
      <c r="S98" s="336"/>
      <c r="T98" s="336"/>
      <c r="U98" s="336"/>
      <c r="AG98" s="102"/>
      <c r="AH98" s="102"/>
      <c r="AI98" s="102"/>
      <c r="AJ98" s="102"/>
      <c r="AK98" s="102"/>
      <c r="AL98" s="102"/>
    </row>
    <row r="99" spans="1:41" x14ac:dyDescent="0.25">
      <c r="A99" s="336" t="s">
        <v>931</v>
      </c>
      <c r="B99" s="338" t="s">
        <v>966</v>
      </c>
      <c r="C99" s="339"/>
      <c r="D99" s="339"/>
      <c r="E99" s="339"/>
      <c r="F99" s="339"/>
      <c r="G99" s="339"/>
      <c r="H99" s="339"/>
      <c r="I99" s="345"/>
      <c r="J99" s="346" t="s">
        <v>967</v>
      </c>
      <c r="L99" s="336" t="s">
        <v>931</v>
      </c>
      <c r="M99" s="338" t="s">
        <v>966</v>
      </c>
      <c r="N99" s="339"/>
      <c r="O99" s="339"/>
      <c r="P99" s="339"/>
      <c r="Q99" s="339"/>
      <c r="R99" s="339"/>
      <c r="S99" s="339"/>
      <c r="T99" s="345"/>
      <c r="U99" s="343" t="s">
        <v>967</v>
      </c>
      <c r="AG99" s="336" t="s">
        <v>931</v>
      </c>
      <c r="AH99" s="338" t="s">
        <v>966</v>
      </c>
      <c r="AI99" s="339"/>
      <c r="AJ99" s="339"/>
      <c r="AK99" s="339"/>
      <c r="AL99" s="339"/>
      <c r="AM99" s="339"/>
      <c r="AN99" s="339"/>
      <c r="AO99" s="340"/>
    </row>
    <row r="100" spans="1:41" ht="15.75" thickBot="1" x14ac:dyDescent="0.3">
      <c r="A100" s="337"/>
      <c r="B100" s="107" t="s">
        <v>940</v>
      </c>
      <c r="C100" s="105">
        <v>1</v>
      </c>
      <c r="D100" s="105">
        <v>2</v>
      </c>
      <c r="E100" s="105">
        <v>3</v>
      </c>
      <c r="F100" s="105">
        <v>4</v>
      </c>
      <c r="G100" s="105">
        <v>5</v>
      </c>
      <c r="H100" s="105">
        <v>6</v>
      </c>
      <c r="I100" s="115">
        <v>7</v>
      </c>
      <c r="J100" s="344"/>
      <c r="L100" s="337"/>
      <c r="M100" s="107" t="s">
        <v>940</v>
      </c>
      <c r="N100" s="105">
        <v>1</v>
      </c>
      <c r="O100" s="105">
        <v>2</v>
      </c>
      <c r="P100" s="105">
        <v>3</v>
      </c>
      <c r="Q100" s="105">
        <v>4</v>
      </c>
      <c r="R100" s="105">
        <v>5</v>
      </c>
      <c r="S100" s="105">
        <v>6</v>
      </c>
      <c r="T100" s="115">
        <v>7</v>
      </c>
      <c r="U100" s="344"/>
      <c r="AG100" s="337"/>
      <c r="AH100" s="107" t="s">
        <v>940</v>
      </c>
      <c r="AI100" s="105">
        <v>1</v>
      </c>
      <c r="AJ100" s="105">
        <v>2</v>
      </c>
      <c r="AK100" s="105">
        <v>3</v>
      </c>
      <c r="AL100" s="105">
        <v>4</v>
      </c>
      <c r="AM100" s="105">
        <v>5</v>
      </c>
      <c r="AN100" s="105">
        <v>6</v>
      </c>
      <c r="AO100" s="106">
        <v>7</v>
      </c>
    </row>
    <row r="101" spans="1:41" x14ac:dyDescent="0.25">
      <c r="A101" s="95" t="s">
        <v>940</v>
      </c>
      <c r="B101" s="93">
        <f>SUMIF('Todas las localidades'!$AQ$8:$AQ$967,'Pob x estrato y x regiones'!AH101,'Todas las localidades'!$AE$8:$AE$967)</f>
        <v>6775906</v>
      </c>
      <c r="C101" s="110"/>
      <c r="D101" s="110"/>
      <c r="E101" s="110"/>
      <c r="F101" s="110"/>
      <c r="G101" s="110"/>
      <c r="H101" s="110"/>
      <c r="I101" s="116"/>
      <c r="J101" s="122">
        <f>SUM(B101:I101)</f>
        <v>6775906</v>
      </c>
      <c r="L101" s="95" t="s">
        <v>940</v>
      </c>
      <c r="M101" s="127">
        <f>IF(B101="","",B101/$J$109*100)</f>
        <v>44.556973845101211</v>
      </c>
      <c r="N101" s="136" t="str">
        <f t="shared" ref="N101:U109" si="118">IF(C101="","",C101/$J$109*100)</f>
        <v/>
      </c>
      <c r="O101" s="136" t="str">
        <f t="shared" si="118"/>
        <v/>
      </c>
      <c r="P101" s="136" t="str">
        <f t="shared" si="118"/>
        <v/>
      </c>
      <c r="Q101" s="136" t="str">
        <f t="shared" si="118"/>
        <v/>
      </c>
      <c r="R101" s="136" t="str">
        <f t="shared" si="118"/>
        <v/>
      </c>
      <c r="S101" s="136" t="str">
        <f t="shared" si="118"/>
        <v/>
      </c>
      <c r="T101" s="137" t="str">
        <f t="shared" si="118"/>
        <v/>
      </c>
      <c r="U101" s="138">
        <f t="shared" si="118"/>
        <v>44.556973845101211</v>
      </c>
      <c r="AG101" s="95" t="s">
        <v>940</v>
      </c>
      <c r="AH101" s="108" t="str">
        <f>CONCATENATE($AG101,AH$28)</f>
        <v>GBAGBA</v>
      </c>
      <c r="AI101" s="110"/>
      <c r="AJ101" s="110"/>
      <c r="AK101" s="110"/>
      <c r="AL101" s="110"/>
      <c r="AM101" s="110"/>
      <c r="AN101" s="110"/>
      <c r="AO101" s="111"/>
    </row>
    <row r="102" spans="1:41" x14ac:dyDescent="0.25">
      <c r="A102" s="95" t="s">
        <v>951</v>
      </c>
      <c r="B102" s="112"/>
      <c r="C102" s="113">
        <f>SUMIF('Todas las localidades'!$AQ$8:$AQ$967,'Pob x estrato y x regiones'!AI102,'Todas las localidades'!$AE$8:$AE$967)</f>
        <v>670232</v>
      </c>
      <c r="D102" s="113">
        <f>SUMIF('Todas las localidades'!$AQ$8:$AQ$967,'Pob x estrato y x regiones'!AJ102,'Todas las localidades'!$AE$8:$AE$967)</f>
        <v>622111</v>
      </c>
      <c r="E102" s="113">
        <f>SUMIF('Todas las localidades'!$AQ$8:$AQ$967,'Pob x estrato y x regiones'!AK102,'Todas las localidades'!$AE$8:$AE$967)</f>
        <v>783746</v>
      </c>
      <c r="F102" s="113">
        <f>SUMIF('Todas las localidades'!$AQ$8:$AQ$967,'Pob x estrato y x regiones'!AL102,'Todas las localidades'!$AE$8:$AE$967)</f>
        <v>601244</v>
      </c>
      <c r="G102" s="113">
        <f>SUMIF('Todas las localidades'!$AQ$8:$AQ$967,'Pob x estrato y x regiones'!AM102,'Todas las localidades'!$AE$8:$AE$967)</f>
        <v>1003461</v>
      </c>
      <c r="H102" s="113">
        <f>SUMIF('Todas las localidades'!$AQ$8:$AQ$967,'Pob x estrato y x regiones'!AN102,'Todas las localidades'!$AE$8:$AE$967)</f>
        <v>288942</v>
      </c>
      <c r="I102" s="117">
        <f>SUMIF('Todas las localidades'!$AQ$8:$AQ$967,'Pob x estrato y x regiones'!AO102,'Todas las localidades'!$AE$8:$AE$967)</f>
        <v>270525</v>
      </c>
      <c r="J102" s="122">
        <f t="shared" ref="J102:J108" si="119">SUM(B102:I102)</f>
        <v>4240261</v>
      </c>
      <c r="L102" s="95" t="s">
        <v>951</v>
      </c>
      <c r="M102" s="139" t="str">
        <f t="shared" ref="M102:M109" si="120">IF(B102="","",B102/$J$109*100)</f>
        <v/>
      </c>
      <c r="N102" s="131">
        <f t="shared" si="118"/>
        <v>4.40730873393903</v>
      </c>
      <c r="O102" s="131">
        <f t="shared" si="118"/>
        <v>4.0908748668812347</v>
      </c>
      <c r="P102" s="131">
        <f t="shared" si="118"/>
        <v>5.1537536121668008</v>
      </c>
      <c r="Q102" s="131">
        <f t="shared" si="118"/>
        <v>3.9536577370648343</v>
      </c>
      <c r="R102" s="131">
        <f t="shared" si="118"/>
        <v>6.5985545743372338</v>
      </c>
      <c r="S102" s="131">
        <f t="shared" si="118"/>
        <v>1.9000235742277469</v>
      </c>
      <c r="T102" s="140">
        <f t="shared" si="118"/>
        <v>1.7789171439872402</v>
      </c>
      <c r="U102" s="138">
        <f t="shared" si="118"/>
        <v>27.883090242604119</v>
      </c>
      <c r="AG102" s="95" t="s">
        <v>951</v>
      </c>
      <c r="AH102" s="112"/>
      <c r="AI102" s="103" t="str">
        <f t="shared" ref="AI102:AO108" si="121">CONCATENATE($AG102,AI$28)</f>
        <v>Pampeana1</v>
      </c>
      <c r="AJ102" s="103" t="str">
        <f t="shared" si="121"/>
        <v>Pampeana2</v>
      </c>
      <c r="AK102" s="103" t="str">
        <f t="shared" si="121"/>
        <v>Pampeana3</v>
      </c>
      <c r="AL102" s="103" t="str">
        <f t="shared" si="121"/>
        <v>Pampeana4</v>
      </c>
      <c r="AM102" s="103" t="str">
        <f t="shared" si="121"/>
        <v>Pampeana5</v>
      </c>
      <c r="AN102" s="103" t="str">
        <f t="shared" si="121"/>
        <v>Pampeana6</v>
      </c>
      <c r="AO102" s="104" t="str">
        <f t="shared" si="121"/>
        <v>Pampeana7</v>
      </c>
    </row>
    <row r="103" spans="1:41" x14ac:dyDescent="0.25">
      <c r="A103" s="95" t="s">
        <v>932</v>
      </c>
      <c r="B103" s="112"/>
      <c r="C103" s="113">
        <f>SUMIF('Todas las localidades'!$AQ$8:$AQ$967,'Pob x estrato y x regiones'!AI103,'Todas las localidades'!$AE$8:$AE$967)</f>
        <v>598957</v>
      </c>
      <c r="D103" s="113">
        <f>SUMIF('Todas las localidades'!$AQ$8:$AQ$967,'Pob x estrato y x regiones'!AJ103,'Todas las localidades'!$AE$8:$AE$967)</f>
        <v>0</v>
      </c>
      <c r="E103" s="113">
        <f>SUMIF('Todas las localidades'!$AQ$8:$AQ$967,'Pob x estrato y x regiones'!AK103,'Todas las localidades'!$AE$8:$AE$967)</f>
        <v>186840</v>
      </c>
      <c r="F103" s="113">
        <f>SUMIF('Todas las localidades'!$AQ$8:$AQ$967,'Pob x estrato y x regiones'!AL103,'Todas las localidades'!$AE$8:$AE$967)</f>
        <v>99945</v>
      </c>
      <c r="G103" s="113">
        <f>SUMIF('Todas las localidades'!$AQ$8:$AQ$967,'Pob x estrato y x regiones'!AM103,'Todas las localidades'!$AE$8:$AE$967)</f>
        <v>317030</v>
      </c>
      <c r="H103" s="113">
        <f>SUMIF('Todas las localidades'!$AQ$8:$AQ$967,'Pob x estrato y x regiones'!AN103,'Todas las localidades'!$AE$8:$AE$967)</f>
        <v>151225</v>
      </c>
      <c r="I103" s="117">
        <f>SUMIF('Todas las localidades'!$AQ$8:$AQ$967,'Pob x estrato y x regiones'!AO103,'Todas las localidades'!$AE$8:$AE$967)</f>
        <v>106206</v>
      </c>
      <c r="J103" s="122">
        <f t="shared" si="119"/>
        <v>1460203</v>
      </c>
      <c r="L103" s="95" t="s">
        <v>932</v>
      </c>
      <c r="M103" s="139" t="str">
        <f t="shared" si="120"/>
        <v/>
      </c>
      <c r="N103" s="131">
        <f t="shared" si="118"/>
        <v>3.9386188921954184</v>
      </c>
      <c r="O103" s="131">
        <f t="shared" si="118"/>
        <v>0</v>
      </c>
      <c r="P103" s="131">
        <f t="shared" si="118"/>
        <v>1.2286216770449163</v>
      </c>
      <c r="Q103" s="131">
        <f t="shared" si="118"/>
        <v>0.65721790576029837</v>
      </c>
      <c r="R103" s="131">
        <f t="shared" si="118"/>
        <v>2.0847245251206905</v>
      </c>
      <c r="S103" s="131">
        <f t="shared" si="118"/>
        <v>0.99442471157737877</v>
      </c>
      <c r="T103" s="140">
        <f t="shared" si="118"/>
        <v>0.6983889629213893</v>
      </c>
      <c r="U103" s="138">
        <f t="shared" si="118"/>
        <v>9.6019966746200911</v>
      </c>
      <c r="AG103" s="95" t="s">
        <v>932</v>
      </c>
      <c r="AH103" s="112"/>
      <c r="AI103" s="103" t="str">
        <f t="shared" si="121"/>
        <v>Centro1</v>
      </c>
      <c r="AJ103" s="103" t="str">
        <f t="shared" si="121"/>
        <v>Centro2</v>
      </c>
      <c r="AK103" s="103" t="str">
        <f t="shared" si="121"/>
        <v>Centro3</v>
      </c>
      <c r="AL103" s="103" t="str">
        <f t="shared" si="121"/>
        <v>Centro4</v>
      </c>
      <c r="AM103" s="103" t="str">
        <f t="shared" si="121"/>
        <v>Centro5</v>
      </c>
      <c r="AN103" s="103" t="str">
        <f t="shared" si="121"/>
        <v>Centro6</v>
      </c>
      <c r="AO103" s="104" t="str">
        <f t="shared" si="121"/>
        <v>Centro7</v>
      </c>
    </row>
    <row r="104" spans="1:41" x14ac:dyDescent="0.25">
      <c r="A104" s="95" t="s">
        <v>945</v>
      </c>
      <c r="B104" s="112"/>
      <c r="C104" s="113">
        <f>SUMIF('Todas las localidades'!$AQ$8:$AQ$967,'Pob x estrato y x regiones'!AI104,'Todas las localidades'!$AE$8:$AE$967)</f>
        <v>0</v>
      </c>
      <c r="D104" s="113">
        <f>SUMIF('Todas las localidades'!$AQ$8:$AQ$967,'Pob x estrato y x regiones'!AJ104,'Todas las localidades'!$AE$8:$AE$967)</f>
        <v>430392</v>
      </c>
      <c r="E104" s="113">
        <f>SUMIF('Todas las localidades'!$AQ$8:$AQ$967,'Pob x estrato y x regiones'!AK104,'Todas las localidades'!$AE$8:$AE$967)</f>
        <v>116230</v>
      </c>
      <c r="F104" s="113">
        <f>SUMIF('Todas las localidades'!$AQ$8:$AQ$967,'Pob x estrato y x regiones'!AL104,'Todas las localidades'!$AE$8:$AE$967)</f>
        <v>60677</v>
      </c>
      <c r="G104" s="113">
        <f>SUMIF('Todas las localidades'!$AQ$8:$AQ$967,'Pob x estrato y x regiones'!AM104,'Todas las localidades'!$AE$8:$AE$967)</f>
        <v>197888</v>
      </c>
      <c r="H104" s="113">
        <f>SUMIF('Todas las localidades'!$AQ$8:$AQ$967,'Pob x estrato y x regiones'!AN104,'Todas las localidades'!$AE$8:$AE$967)</f>
        <v>48233</v>
      </c>
      <c r="I104" s="117">
        <f>SUMIF('Todas las localidades'!$AQ$8:$AQ$967,'Pob x estrato y x regiones'!AO104,'Todas las localidades'!$AE$8:$AE$967)</f>
        <v>58811</v>
      </c>
      <c r="J104" s="122">
        <f t="shared" si="119"/>
        <v>912231</v>
      </c>
      <c r="L104" s="95" t="s">
        <v>945</v>
      </c>
      <c r="M104" s="139" t="str">
        <f t="shared" si="120"/>
        <v/>
      </c>
      <c r="N104" s="131">
        <f t="shared" si="118"/>
        <v>0</v>
      </c>
      <c r="O104" s="131">
        <f t="shared" si="118"/>
        <v>2.8301698823951811</v>
      </c>
      <c r="P104" s="131">
        <f t="shared" si="118"/>
        <v>0.76430473947190436</v>
      </c>
      <c r="Q104" s="131">
        <f t="shared" si="118"/>
        <v>0.39899955843531565</v>
      </c>
      <c r="R104" s="131">
        <f t="shared" si="118"/>
        <v>1.3012710684385804</v>
      </c>
      <c r="S104" s="131">
        <f t="shared" si="118"/>
        <v>0.31717035618126443</v>
      </c>
      <c r="T104" s="140">
        <f t="shared" si="118"/>
        <v>0.38672912357465516</v>
      </c>
      <c r="U104" s="138">
        <f t="shared" si="118"/>
        <v>5.9986447284969016</v>
      </c>
      <c r="AG104" s="95" t="s">
        <v>945</v>
      </c>
      <c r="AH104" s="112"/>
      <c r="AI104" s="103" t="str">
        <f t="shared" si="121"/>
        <v>Noroeste1</v>
      </c>
      <c r="AJ104" s="103" t="str">
        <f t="shared" si="121"/>
        <v>Noroeste2</v>
      </c>
      <c r="AK104" s="103" t="str">
        <f t="shared" si="121"/>
        <v>Noroeste3</v>
      </c>
      <c r="AL104" s="103" t="str">
        <f t="shared" si="121"/>
        <v>Noroeste4</v>
      </c>
      <c r="AM104" s="103" t="str">
        <f t="shared" si="121"/>
        <v>Noroeste5</v>
      </c>
      <c r="AN104" s="103" t="str">
        <f t="shared" si="121"/>
        <v>Noroeste6</v>
      </c>
      <c r="AO104" s="104" t="str">
        <f t="shared" si="121"/>
        <v>Noroeste7</v>
      </c>
    </row>
    <row r="105" spans="1:41" x14ac:dyDescent="0.25">
      <c r="A105" s="95" t="s">
        <v>941</v>
      </c>
      <c r="B105" s="112"/>
      <c r="C105" s="113">
        <f>SUMIF('Todas las localidades'!$AQ$8:$AQ$967,'Pob x estrato y x regiones'!AI105,'Todas las localidades'!$AE$8:$AE$967)</f>
        <v>0</v>
      </c>
      <c r="D105" s="113">
        <f>SUMIF('Todas las localidades'!$AQ$8:$AQ$967,'Pob x estrato y x regiones'!AJ105,'Todas las localidades'!$AE$8:$AE$967)</f>
        <v>0</v>
      </c>
      <c r="E105" s="113">
        <f>SUMIF('Todas las localidades'!$AQ$8:$AQ$967,'Pob x estrato y x regiones'!AK105,'Todas las localidades'!$AE$8:$AE$967)</f>
        <v>366438</v>
      </c>
      <c r="F105" s="113">
        <f>SUMIF('Todas las localidades'!$AQ$8:$AQ$967,'Pob x estrato y x regiones'!AL105,'Todas las localidades'!$AE$8:$AE$967)</f>
        <v>107718</v>
      </c>
      <c r="G105" s="113">
        <f>SUMIF('Todas las localidades'!$AQ$8:$AQ$967,'Pob x estrato y x regiones'!AM105,'Todas las localidades'!$AE$8:$AE$967)</f>
        <v>220603</v>
      </c>
      <c r="H105" s="113">
        <f>SUMIF('Todas las localidades'!$AQ$8:$AQ$967,'Pob x estrato y x regiones'!AN105,'Todas las localidades'!$AE$8:$AE$967)</f>
        <v>71112</v>
      </c>
      <c r="I105" s="117">
        <f>SUMIF('Todas las localidades'!$AQ$8:$AQ$967,'Pob x estrato y x regiones'!AO105,'Todas las localidades'!$AE$8:$AE$967)</f>
        <v>61107</v>
      </c>
      <c r="J105" s="122">
        <f t="shared" si="119"/>
        <v>826978</v>
      </c>
      <c r="L105" s="95" t="s">
        <v>941</v>
      </c>
      <c r="M105" s="139" t="str">
        <f t="shared" si="120"/>
        <v/>
      </c>
      <c r="N105" s="131">
        <f t="shared" si="118"/>
        <v>0</v>
      </c>
      <c r="O105" s="131">
        <f t="shared" si="118"/>
        <v>0</v>
      </c>
      <c r="P105" s="131">
        <f t="shared" si="118"/>
        <v>2.4096214413026389</v>
      </c>
      <c r="Q105" s="131">
        <f t="shared" si="118"/>
        <v>0.70833156608822678</v>
      </c>
      <c r="R105" s="131">
        <f t="shared" si="118"/>
        <v>1.4506402687922269</v>
      </c>
      <c r="S105" s="131">
        <f t="shared" si="118"/>
        <v>0.46761798703713381</v>
      </c>
      <c r="T105" s="140">
        <f t="shared" si="118"/>
        <v>0.40182715060577873</v>
      </c>
      <c r="U105" s="138">
        <f t="shared" si="118"/>
        <v>5.4380384138260052</v>
      </c>
      <c r="AG105" s="95" t="s">
        <v>941</v>
      </c>
      <c r="AH105" s="112"/>
      <c r="AI105" s="103" t="str">
        <f t="shared" si="121"/>
        <v>Noreste1</v>
      </c>
      <c r="AJ105" s="103" t="str">
        <f t="shared" si="121"/>
        <v>Noreste2</v>
      </c>
      <c r="AK105" s="103" t="str">
        <f t="shared" si="121"/>
        <v>Noreste3</v>
      </c>
      <c r="AL105" s="103" t="str">
        <f t="shared" si="121"/>
        <v>Noreste4</v>
      </c>
      <c r="AM105" s="103" t="str">
        <f t="shared" si="121"/>
        <v>Noreste5</v>
      </c>
      <c r="AN105" s="103" t="str">
        <f t="shared" si="121"/>
        <v>Noreste6</v>
      </c>
      <c r="AO105" s="104" t="str">
        <f t="shared" si="121"/>
        <v>Noreste7</v>
      </c>
    </row>
    <row r="106" spans="1:41" x14ac:dyDescent="0.25">
      <c r="A106" s="95" t="s">
        <v>935</v>
      </c>
      <c r="B106" s="112"/>
      <c r="C106" s="113">
        <f>SUMIF('Todas las localidades'!$AQ$8:$AQ$967,'Pob x estrato y x regiones'!AI106,'Todas las localidades'!$AE$8:$AE$967)</f>
        <v>0</v>
      </c>
      <c r="D106" s="113">
        <f>SUMIF('Todas las localidades'!$AQ$8:$AQ$967,'Pob x estrato y x regiones'!AJ106,'Todas las localidades'!$AE$8:$AE$967)</f>
        <v>0</v>
      </c>
      <c r="E106" s="113">
        <f>SUMIF('Todas las localidades'!$AQ$8:$AQ$967,'Pob x estrato y x regiones'!AK106,'Todas las localidades'!$AE$8:$AE$967)</f>
        <v>44160</v>
      </c>
      <c r="F106" s="113">
        <f>SUMIF('Todas las localidades'!$AQ$8:$AQ$967,'Pob x estrato y x regiones'!AL106,'Todas las localidades'!$AE$8:$AE$967)</f>
        <v>38739</v>
      </c>
      <c r="G106" s="113">
        <f>SUMIF('Todas las localidades'!$AQ$8:$AQ$967,'Pob x estrato y x regiones'!AM106,'Todas las localidades'!$AE$8:$AE$967)</f>
        <v>65531</v>
      </c>
      <c r="H106" s="113">
        <f>SUMIF('Todas las localidades'!$AQ$8:$AQ$967,'Pob x estrato y x regiones'!AN106,'Todas las localidades'!$AE$8:$AE$967)</f>
        <v>13992</v>
      </c>
      <c r="I106" s="117">
        <f>SUMIF('Todas las localidades'!$AQ$8:$AQ$967,'Pob x estrato y x regiones'!AO106,'Todas las localidades'!$AE$8:$AE$967)</f>
        <v>14690</v>
      </c>
      <c r="J106" s="122">
        <f t="shared" si="119"/>
        <v>177112</v>
      </c>
      <c r="L106" s="95" t="s">
        <v>935</v>
      </c>
      <c r="M106" s="139" t="str">
        <f t="shared" si="120"/>
        <v/>
      </c>
      <c r="N106" s="131">
        <f t="shared" si="118"/>
        <v>0</v>
      </c>
      <c r="O106" s="131">
        <f t="shared" si="118"/>
        <v>0</v>
      </c>
      <c r="P106" s="131">
        <f t="shared" si="118"/>
        <v>0.29038714011080874</v>
      </c>
      <c r="Q106" s="131">
        <f t="shared" si="118"/>
        <v>0.25473975137573868</v>
      </c>
      <c r="R106" s="131">
        <f t="shared" si="118"/>
        <v>0.43091847098282166</v>
      </c>
      <c r="S106" s="131">
        <f t="shared" si="118"/>
        <v>9.2008534067718209E-2</v>
      </c>
      <c r="T106" s="140">
        <f t="shared" si="118"/>
        <v>9.6598439497911692E-2</v>
      </c>
      <c r="U106" s="138">
        <f t="shared" si="118"/>
        <v>1.164652336034999</v>
      </c>
      <c r="AG106" s="95" t="s">
        <v>935</v>
      </c>
      <c r="AH106" s="112"/>
      <c r="AI106" s="103" t="str">
        <f t="shared" si="121"/>
        <v>Comahue1</v>
      </c>
      <c r="AJ106" s="103" t="str">
        <f t="shared" si="121"/>
        <v>Comahue2</v>
      </c>
      <c r="AK106" s="103" t="str">
        <f t="shared" si="121"/>
        <v>Comahue3</v>
      </c>
      <c r="AL106" s="103" t="str">
        <f t="shared" si="121"/>
        <v>Comahue4</v>
      </c>
      <c r="AM106" s="103" t="str">
        <f t="shared" si="121"/>
        <v>Comahue5</v>
      </c>
      <c r="AN106" s="103" t="str">
        <f t="shared" si="121"/>
        <v>Comahue6</v>
      </c>
      <c r="AO106" s="104" t="str">
        <f t="shared" si="121"/>
        <v>Comahue7</v>
      </c>
    </row>
    <row r="107" spans="1:41" x14ac:dyDescent="0.25">
      <c r="A107" s="95" t="s">
        <v>938</v>
      </c>
      <c r="B107" s="112"/>
      <c r="C107" s="113">
        <f>SUMIF('Todas las localidades'!$AQ$8:$AQ$967,'Pob x estrato y x regiones'!AI107,'Todas las localidades'!$AE$8:$AE$967)</f>
        <v>0</v>
      </c>
      <c r="D107" s="113">
        <f>SUMIF('Todas las localidades'!$AQ$8:$AQ$967,'Pob x estrato y x regiones'!AJ107,'Todas las localidades'!$AE$8:$AE$967)</f>
        <v>395171</v>
      </c>
      <c r="E107" s="113">
        <f>SUMIF('Todas las localidades'!$AQ$8:$AQ$967,'Pob x estrato y x regiones'!AK107,'Todas las localidades'!$AE$8:$AE$967)</f>
        <v>239003</v>
      </c>
      <c r="F107" s="113">
        <f>SUMIF('Todas las localidades'!$AQ$8:$AQ$967,'Pob x estrato y x regiones'!AL107,'Todas las localidades'!$AE$8:$AE$967)</f>
        <v>26171</v>
      </c>
      <c r="G107" s="113">
        <f>SUMIF('Todas las localidades'!$AQ$8:$AQ$967,'Pob x estrato y x regiones'!AM107,'Todas las localidades'!$AE$8:$AE$967)</f>
        <v>58729</v>
      </c>
      <c r="H107" s="113">
        <f>SUMIF('Todas las localidades'!$AQ$8:$AQ$967,'Pob x estrato y x regiones'!AN107,'Todas las localidades'!$AE$8:$AE$967)</f>
        <v>15455</v>
      </c>
      <c r="I107" s="117">
        <f>SUMIF('Todas las localidades'!$AQ$8:$AQ$967,'Pob x estrato y x regiones'!AO107,'Todas las localidades'!$AE$8:$AE$967)</f>
        <v>34987</v>
      </c>
      <c r="J107" s="122">
        <f t="shared" si="119"/>
        <v>769516</v>
      </c>
      <c r="L107" s="95" t="s">
        <v>938</v>
      </c>
      <c r="M107" s="139" t="str">
        <f t="shared" si="120"/>
        <v/>
      </c>
      <c r="N107" s="131">
        <f t="shared" si="118"/>
        <v>0</v>
      </c>
      <c r="O107" s="131">
        <f t="shared" si="118"/>
        <v>2.5985637804512773</v>
      </c>
      <c r="P107" s="131">
        <f t="shared" si="118"/>
        <v>1.571634910505064</v>
      </c>
      <c r="Q107" s="131">
        <f t="shared" si="118"/>
        <v>0.17209515044927481</v>
      </c>
      <c r="R107" s="131">
        <f t="shared" si="118"/>
        <v>0.38618990832354361</v>
      </c>
      <c r="S107" s="131">
        <f t="shared" si="118"/>
        <v>0.10162892324303779</v>
      </c>
      <c r="T107" s="140">
        <f t="shared" si="118"/>
        <v>0.23006736573951236</v>
      </c>
      <c r="U107" s="138">
        <f t="shared" si="118"/>
        <v>5.0601800387117102</v>
      </c>
      <c r="AG107" s="95" t="s">
        <v>938</v>
      </c>
      <c r="AH107" s="112"/>
      <c r="AI107" s="103" t="str">
        <f t="shared" si="121"/>
        <v>Cuyo1</v>
      </c>
      <c r="AJ107" s="103" t="str">
        <f t="shared" si="121"/>
        <v>Cuyo2</v>
      </c>
      <c r="AK107" s="103" t="str">
        <f t="shared" si="121"/>
        <v>Cuyo3</v>
      </c>
      <c r="AL107" s="103" t="str">
        <f t="shared" si="121"/>
        <v>Cuyo4</v>
      </c>
      <c r="AM107" s="103" t="str">
        <f t="shared" si="121"/>
        <v>Cuyo5</v>
      </c>
      <c r="AN107" s="103" t="str">
        <f t="shared" si="121"/>
        <v>Cuyo6</v>
      </c>
      <c r="AO107" s="104" t="str">
        <f t="shared" si="121"/>
        <v>Cuyo7</v>
      </c>
    </row>
    <row r="108" spans="1:41" ht="15.75" thickBot="1" x14ac:dyDescent="0.3">
      <c r="A108" s="95" t="s">
        <v>955</v>
      </c>
      <c r="B108" s="112"/>
      <c r="C108" s="113">
        <f>SUMIF('Todas las localidades'!$AQ$8:$AQ$967,'Pob x estrato y x regiones'!AI108,'Todas las localidades'!$AE$8:$AE$967)</f>
        <v>0</v>
      </c>
      <c r="D108" s="113">
        <f>SUMIF('Todas las localidades'!$AQ$8:$AQ$967,'Pob x estrato y x regiones'!AJ108,'Todas las localidades'!$AE$8:$AE$967)</f>
        <v>0</v>
      </c>
      <c r="E108" s="113">
        <f>SUMIF('Todas las localidades'!$AQ$8:$AQ$967,'Pob x estrato y x regiones'!AK108,'Todas las localidades'!$AE$8:$AE$967)</f>
        <v>0</v>
      </c>
      <c r="F108" s="113">
        <f>SUMIF('Todas las localidades'!$AQ$8:$AQ$967,'Pob x estrato y x regiones'!AL108,'Todas las localidades'!$AE$8:$AE$967)</f>
        <v>25142</v>
      </c>
      <c r="G108" s="113">
        <f>SUMIF('Todas las localidades'!$AQ$8:$AQ$967,'Pob x estrato y x regiones'!AM108,'Todas las localidades'!$AE$8:$AE$967)</f>
        <v>7094</v>
      </c>
      <c r="H108" s="113">
        <f>SUMIF('Todas las localidades'!$AQ$8:$AQ$967,'Pob x estrato y x regiones'!AN108,'Todas las localidades'!$AE$8:$AE$967)</f>
        <v>8596</v>
      </c>
      <c r="I108" s="117">
        <f>SUMIF('Todas las localidades'!$AQ$8:$AQ$967,'Pob x estrato y x regiones'!AO108,'Todas las localidades'!$AE$8:$AE$967)</f>
        <v>4246</v>
      </c>
      <c r="J108" s="122">
        <f t="shared" si="119"/>
        <v>45078</v>
      </c>
      <c r="L108" s="95" t="s">
        <v>955</v>
      </c>
      <c r="M108" s="139" t="str">
        <f t="shared" si="120"/>
        <v/>
      </c>
      <c r="N108" s="131">
        <f t="shared" si="118"/>
        <v>0</v>
      </c>
      <c r="O108" s="131">
        <f t="shared" si="118"/>
        <v>0</v>
      </c>
      <c r="P108" s="131">
        <f t="shared" si="118"/>
        <v>0</v>
      </c>
      <c r="Q108" s="131">
        <f t="shared" si="118"/>
        <v>0.16532865662739932</v>
      </c>
      <c r="R108" s="131">
        <f t="shared" si="118"/>
        <v>4.6648695016894864E-2</v>
      </c>
      <c r="S108" s="131">
        <f t="shared" si="118"/>
        <v>5.6525540226279702E-2</v>
      </c>
      <c r="T108" s="140">
        <f t="shared" si="118"/>
        <v>2.7920828734386186E-2</v>
      </c>
      <c r="U108" s="138">
        <f t="shared" si="118"/>
        <v>0.29642372060496008</v>
      </c>
      <c r="AG108" s="109" t="s">
        <v>955</v>
      </c>
      <c r="AH108" s="112"/>
      <c r="AI108" s="103" t="str">
        <f t="shared" si="121"/>
        <v>Patagonia1</v>
      </c>
      <c r="AJ108" s="103" t="str">
        <f t="shared" si="121"/>
        <v>Patagonia2</v>
      </c>
      <c r="AK108" s="103" t="str">
        <f t="shared" si="121"/>
        <v>Patagonia3</v>
      </c>
      <c r="AL108" s="103" t="str">
        <f t="shared" si="121"/>
        <v>Patagonia4</v>
      </c>
      <c r="AM108" s="103" t="str">
        <f t="shared" si="121"/>
        <v>Patagonia5</v>
      </c>
      <c r="AN108" s="103" t="str">
        <f t="shared" si="121"/>
        <v>Patagonia6</v>
      </c>
      <c r="AO108" s="104" t="str">
        <f t="shared" si="121"/>
        <v>Patagonia7</v>
      </c>
    </row>
    <row r="109" spans="1:41" x14ac:dyDescent="0.25">
      <c r="A109" s="118" t="s">
        <v>967</v>
      </c>
      <c r="B109" s="119">
        <f t="shared" ref="B109" si="122">SUM(B101:B108)</f>
        <v>6775906</v>
      </c>
      <c r="C109" s="120">
        <f t="shared" ref="C109" si="123">SUM(C101:C108)</f>
        <v>1269189</v>
      </c>
      <c r="D109" s="120">
        <f t="shared" ref="D109" si="124">SUM(D101:D108)</f>
        <v>1447674</v>
      </c>
      <c r="E109" s="120">
        <f t="shared" ref="E109" si="125">SUM(E101:E108)</f>
        <v>1736417</v>
      </c>
      <c r="F109" s="120">
        <f t="shared" ref="F109" si="126">SUM(F101:F108)</f>
        <v>959636</v>
      </c>
      <c r="G109" s="120">
        <f t="shared" ref="G109" si="127">SUM(G101:G108)</f>
        <v>1870336</v>
      </c>
      <c r="H109" s="120">
        <f t="shared" ref="H109" si="128">SUM(H101:H108)</f>
        <v>597555</v>
      </c>
      <c r="I109" s="121">
        <f t="shared" ref="I109" si="129">SUM(I101:I108)</f>
        <v>550572</v>
      </c>
      <c r="J109" s="120">
        <f>SUM(J101:J108)</f>
        <v>15207285</v>
      </c>
      <c r="L109" s="118" t="s">
        <v>967</v>
      </c>
      <c r="M109" s="141">
        <f t="shared" si="120"/>
        <v>44.556973845101211</v>
      </c>
      <c r="N109" s="142">
        <f t="shared" si="118"/>
        <v>8.3459276261344488</v>
      </c>
      <c r="O109" s="142">
        <f t="shared" si="118"/>
        <v>9.5196085297276927</v>
      </c>
      <c r="P109" s="142">
        <f t="shared" si="118"/>
        <v>11.418323520602131</v>
      </c>
      <c r="Q109" s="142">
        <f t="shared" si="118"/>
        <v>6.310370325801089</v>
      </c>
      <c r="R109" s="142">
        <f t="shared" si="118"/>
        <v>12.298947511011992</v>
      </c>
      <c r="S109" s="142">
        <f t="shared" si="118"/>
        <v>3.92939962656056</v>
      </c>
      <c r="T109" s="143">
        <f t="shared" si="118"/>
        <v>3.6204490150608741</v>
      </c>
      <c r="U109" s="142">
        <f t="shared" si="118"/>
        <v>100</v>
      </c>
    </row>
    <row r="110" spans="1:41" x14ac:dyDescent="0.25">
      <c r="J110" s="123">
        <f>SUM(B109:I109)</f>
        <v>15207285</v>
      </c>
      <c r="L110" s="80"/>
      <c r="M110" s="80"/>
      <c r="N110" s="80"/>
      <c r="O110" s="80"/>
      <c r="P110" s="80"/>
      <c r="Q110" s="80"/>
      <c r="U110" s="123">
        <f>SUM(M109:T109)</f>
        <v>100</v>
      </c>
    </row>
    <row r="113" spans="1:22" ht="15" customHeight="1" x14ac:dyDescent="0.25">
      <c r="A113" s="333" t="s">
        <v>27</v>
      </c>
      <c r="B113" s="321" t="s">
        <v>30</v>
      </c>
      <c r="C113" s="322"/>
      <c r="D113" s="322"/>
      <c r="E113" s="322"/>
      <c r="F113" s="322"/>
      <c r="G113" s="334"/>
      <c r="I113" s="333" t="s">
        <v>27</v>
      </c>
      <c r="J113" s="321" t="s">
        <v>969</v>
      </c>
      <c r="K113" s="322"/>
      <c r="L113" s="322"/>
      <c r="M113" s="322"/>
      <c r="N113" s="322"/>
      <c r="O113" s="334"/>
      <c r="Q113" s="333" t="s">
        <v>27</v>
      </c>
      <c r="R113" s="321" t="s">
        <v>960</v>
      </c>
      <c r="S113" s="322"/>
      <c r="T113" s="322"/>
      <c r="U113" s="322"/>
      <c r="V113" s="322"/>
    </row>
    <row r="114" spans="1:22" ht="15.75" thickBot="1" x14ac:dyDescent="0.3">
      <c r="A114" s="333"/>
      <c r="B114" s="90" t="s">
        <v>34</v>
      </c>
      <c r="C114" s="91">
        <v>2001</v>
      </c>
      <c r="D114" s="91">
        <v>1991</v>
      </c>
      <c r="E114" s="91">
        <v>1980</v>
      </c>
      <c r="F114" s="91">
        <v>1970</v>
      </c>
      <c r="G114" s="99">
        <v>1960</v>
      </c>
      <c r="I114" s="333"/>
      <c r="J114" s="90" t="s">
        <v>34</v>
      </c>
      <c r="K114" s="91">
        <v>2001</v>
      </c>
      <c r="L114" s="91">
        <v>1991</v>
      </c>
      <c r="M114" s="91">
        <v>1980</v>
      </c>
      <c r="N114" s="91">
        <v>1970</v>
      </c>
      <c r="O114" s="99">
        <v>1960</v>
      </c>
      <c r="Q114" s="333"/>
      <c r="R114" s="90" t="s">
        <v>961</v>
      </c>
      <c r="S114" s="91" t="s">
        <v>962</v>
      </c>
      <c r="T114" s="91" t="s">
        <v>963</v>
      </c>
      <c r="U114" s="91" t="s">
        <v>964</v>
      </c>
      <c r="V114" s="91" t="s">
        <v>965</v>
      </c>
    </row>
    <row r="115" spans="1:22" x14ac:dyDescent="0.25">
      <c r="A115" s="92" t="s">
        <v>940</v>
      </c>
      <c r="B115" s="93">
        <f>SUMIF('Todas las localidades'!$D$8:$D$967,'Pob x estrato y x regiones'!$A115,'Todas las localidades'!Z$8:Z$967)</f>
        <v>13588171</v>
      </c>
      <c r="C115" s="94">
        <f>SUMIF('Todas las localidades'!$D$8:$D$967,'Pob x estrato y x regiones'!$A115,'Todas las localidades'!AA$8:AA$967)</f>
        <v>12053296</v>
      </c>
      <c r="D115" s="94">
        <f>SUMIF('Todas las localidades'!$D$8:$D$967,'Pob x estrato y x regiones'!$A115,'Todas las localidades'!AB$8:AB$967)</f>
        <v>11301472</v>
      </c>
      <c r="E115" s="94">
        <f>SUMIF('Todas las localidades'!$D$8:$D$967,'Pob x estrato y x regiones'!$A115,'Todas las localidades'!AC$8:AC$967)</f>
        <v>9969826</v>
      </c>
      <c r="F115" s="94">
        <f>SUMIF('Todas las localidades'!$D$8:$D$967,'Pob x estrato y x regiones'!$A115,'Todas las localidades'!AD$8:AD$967)</f>
        <v>8451495</v>
      </c>
      <c r="G115" s="100">
        <f>SUMIF('Todas las localidades'!$D$8:$D$967,'Pob x estrato y x regiones'!$A115,'Todas las localidades'!AE$8:AE$967)</f>
        <v>6775906</v>
      </c>
      <c r="I115" s="92" t="s">
        <v>940</v>
      </c>
      <c r="J115" s="127">
        <f>B115/B$24*100</f>
        <v>37.230054676639348</v>
      </c>
      <c r="K115" s="128">
        <f t="shared" ref="K115:K138" si="130">C115/C$24*100</f>
        <v>37.011393966311402</v>
      </c>
      <c r="L115" s="128">
        <f t="shared" ref="L115:L138" si="131">D115/D$24*100</f>
        <v>39.35028399370352</v>
      </c>
      <c r="M115" s="128">
        <f t="shared" ref="M115:M138" si="132">E115/E$24*100</f>
        <v>42.281247553518519</v>
      </c>
      <c r="N115" s="128">
        <f t="shared" ref="N115:N138" si="133">F115/F$24*100</f>
        <v>44.627529279853348</v>
      </c>
      <c r="O115" s="129">
        <f t="shared" ref="O115:O138" si="134">G115/G$24*100</f>
        <v>44.556973845101211</v>
      </c>
      <c r="Q115" s="92" t="s">
        <v>940</v>
      </c>
      <c r="R115" s="255">
        <f>RATE(8.94,,-C115,B115)*100</f>
        <v>1.3497606189748019</v>
      </c>
      <c r="S115" s="183">
        <f>RATE(10.52,,-D115,C115)*100</f>
        <v>0.61409428925689402</v>
      </c>
      <c r="T115" s="183">
        <f>RATE(10.56,,-E115,D115)*100</f>
        <v>1.1942898640800819</v>
      </c>
      <c r="U115" s="183">
        <f>RATE(10,,-F115,E115)*100</f>
        <v>1.665922094805522</v>
      </c>
      <c r="V115" s="183">
        <f>RATE(10,,-G115,F115)*100</f>
        <v>2.2342973920222611</v>
      </c>
    </row>
    <row r="116" spans="1:22" x14ac:dyDescent="0.25">
      <c r="A116" s="95" t="s">
        <v>36</v>
      </c>
      <c r="B116" s="83">
        <f>SUMIF('Todas las localidades'!$C$8:$C$967,'Pob x estrato y x regiones'!$A116,'Todas las localidades'!Z$8:Z$967)</f>
        <v>4495579</v>
      </c>
      <c r="C116" s="84">
        <f>SUMIF('Todas las localidades'!$C$8:$C$967,'Pob x estrato y x regiones'!$A116,'Todas las localidades'!AA$8:AA$967)</f>
        <v>4075012</v>
      </c>
      <c r="D116" s="84">
        <f>SUMIF('Todas las localidades'!$C$8:$C$967,'Pob x estrato y x regiones'!$A116,'Todas las localidades'!AB$8:AB$967)</f>
        <v>3671535</v>
      </c>
      <c r="E116" s="84">
        <f>SUMIF('Todas las localidades'!$C$8:$C$967,'Pob x estrato y x regiones'!$A116,'Todas las localidades'!AC$8:AC$967)</f>
        <v>3124508</v>
      </c>
      <c r="F116" s="84">
        <f>SUMIF('Todas las localidades'!$C$8:$C$967,'Pob x estrato y x regiones'!$A116,'Todas las localidades'!AD$8:AD$967)</f>
        <v>2580992</v>
      </c>
      <c r="G116" s="85">
        <f>SUMIF('Todas las localidades'!$C$8:$C$967,'Pob x estrato y x regiones'!$A116,'Todas las localidades'!AE$8:AE$967)</f>
        <v>2101297</v>
      </c>
      <c r="I116" s="95" t="s">
        <v>36</v>
      </c>
      <c r="J116" s="130">
        <f t="shared" ref="J116" si="135">B116/B$24*100</f>
        <v>12.317378988912608</v>
      </c>
      <c r="K116" s="131">
        <f t="shared" ref="K116" si="136">C116/C$24*100</f>
        <v>12.512915517004359</v>
      </c>
      <c r="L116" s="131">
        <f t="shared" ref="L116" si="137">D116/D$24*100</f>
        <v>12.783816563260277</v>
      </c>
      <c r="M116" s="131">
        <f t="shared" ref="M116" si="138">E116/E$24*100</f>
        <v>13.250792564579264</v>
      </c>
      <c r="N116" s="131">
        <f t="shared" ref="N116" si="139">F116/F$24*100</f>
        <v>13.628748055943623</v>
      </c>
      <c r="O116" s="132">
        <f t="shared" ref="O116" si="140">G116/G$24*100</f>
        <v>13.817699872133652</v>
      </c>
      <c r="Q116" s="95" t="s">
        <v>36</v>
      </c>
      <c r="R116" s="185">
        <f t="shared" ref="R116:R139" si="141">RATE(8.94,,-C116,B116)*100</f>
        <v>1.1047239230499604</v>
      </c>
      <c r="S116" s="186">
        <f t="shared" ref="S116:S139" si="142">RATE(10.52,,-D116,C116)*100</f>
        <v>0.99602901292577939</v>
      </c>
      <c r="T116" s="186">
        <f t="shared" ref="T116:T139" si="143">RATE(10.56,,-E116,D116)*100</f>
        <v>1.5395047578402401</v>
      </c>
      <c r="U116" s="186">
        <f t="shared" ref="U116:U139" si="144">RATE(10,,-F116,E116)*100</f>
        <v>1.9294071535349395</v>
      </c>
      <c r="V116" s="186">
        <f t="shared" ref="V116:V139" si="145">RATE(10,,-G116,F116)*100</f>
        <v>2.0774757147473402</v>
      </c>
    </row>
    <row r="117" spans="1:22" x14ac:dyDescent="0.25">
      <c r="A117" s="95" t="s">
        <v>1</v>
      </c>
      <c r="B117" s="83">
        <f>SUMIF('Todas las localidades'!$C$8:$C$967,'Pob x estrato y x regiones'!$A117,'Todas las localidades'!Z$8:Z$967)</f>
        <v>283706</v>
      </c>
      <c r="C117" s="84">
        <f>SUMIF('Todas las localidades'!$C$8:$C$967,'Pob x estrato y x regiones'!$A117,'Todas las localidades'!AA$8:AA$967)</f>
        <v>251523</v>
      </c>
      <c r="D117" s="84">
        <f>SUMIF('Todas las localidades'!$C$8:$C$967,'Pob x estrato y x regiones'!$A117,'Todas las localidades'!AB$8:AB$967)</f>
        <v>191963</v>
      </c>
      <c r="E117" s="84">
        <f>SUMIF('Todas las localidades'!$C$8:$C$967,'Pob x estrato y x regiones'!$A117,'Todas las localidades'!AC$8:AC$967)</f>
        <v>131009</v>
      </c>
      <c r="F117" s="84">
        <f>SUMIF('Todas las localidades'!$C$8:$C$967,'Pob x estrato y x regiones'!$A117,'Todas las localidades'!AD$8:AD$967)</f>
        <v>103098</v>
      </c>
      <c r="G117" s="85">
        <f>SUMIF('Todas las localidades'!$C$8:$C$967,'Pob x estrato y x regiones'!$A117,'Todas las localidades'!AE$8:AE$967)</f>
        <v>90480</v>
      </c>
      <c r="I117" s="95" t="s">
        <v>1</v>
      </c>
      <c r="J117" s="130">
        <f t="shared" ref="J117:J138" si="146">B117/B$24*100</f>
        <v>0.77732241462744633</v>
      </c>
      <c r="K117" s="131">
        <f t="shared" si="130"/>
        <v>0.77233786049795361</v>
      </c>
      <c r="L117" s="131">
        <f t="shared" si="131"/>
        <v>0.66839068099122911</v>
      </c>
      <c r="M117" s="131">
        <f t="shared" si="132"/>
        <v>0.55559886007427894</v>
      </c>
      <c r="N117" s="131">
        <f t="shared" si="133"/>
        <v>0.54440179088957874</v>
      </c>
      <c r="O117" s="132">
        <f t="shared" si="134"/>
        <v>0.59497799903138526</v>
      </c>
      <c r="Q117" s="95" t="s">
        <v>1</v>
      </c>
      <c r="R117" s="185">
        <f t="shared" si="141"/>
        <v>1.3559117236770273</v>
      </c>
      <c r="S117" s="186">
        <f t="shared" si="142"/>
        <v>2.6020197938426675</v>
      </c>
      <c r="T117" s="186">
        <f t="shared" si="143"/>
        <v>3.68400874028849</v>
      </c>
      <c r="U117" s="186">
        <f t="shared" si="144"/>
        <v>2.4247916318132119</v>
      </c>
      <c r="V117" s="186">
        <f t="shared" si="145"/>
        <v>1.3140706123133303</v>
      </c>
    </row>
    <row r="118" spans="1:22" x14ac:dyDescent="0.25">
      <c r="A118" s="95" t="s">
        <v>199</v>
      </c>
      <c r="B118" s="83">
        <f>SUMIF('Todas las localidades'!$C$8:$C$967,'Pob x estrato y x regiones'!$A118,'Todas las localidades'!Z$8:Z$967)</f>
        <v>892688</v>
      </c>
      <c r="C118" s="84">
        <f>SUMIF('Todas las localidades'!$C$8:$C$967,'Pob x estrato y x regiones'!$A118,'Todas las localidades'!AA$8:AA$967)</f>
        <v>791047</v>
      </c>
      <c r="D118" s="84">
        <f>SUMIF('Todas las localidades'!$C$8:$C$967,'Pob x estrato y x regiones'!$A118,'Todas las localidades'!AB$8:AB$967)</f>
        <v>589824</v>
      </c>
      <c r="E118" s="84">
        <f>SUMIF('Todas las localidades'!$C$8:$C$967,'Pob x estrato y x regiones'!$A118,'Todas las localidades'!AC$8:AC$967)</f>
        <v>441779</v>
      </c>
      <c r="F118" s="84">
        <f>SUMIF('Todas las localidades'!$C$8:$C$967,'Pob x estrato y x regiones'!$A118,'Todas las localidades'!AD$8:AD$967)</f>
        <v>296431</v>
      </c>
      <c r="G118" s="85">
        <f>SUMIF('Todas las localidades'!$C$8:$C$967,'Pob x estrato y x regiones'!$A118,'Todas las localidades'!AE$8:AE$967)</f>
        <v>248049</v>
      </c>
      <c r="I118" s="95" t="s">
        <v>199</v>
      </c>
      <c r="J118" s="130">
        <f t="shared" ref="J118:J132" si="147">B118/B$24*100</f>
        <v>2.4458643513670695</v>
      </c>
      <c r="K118" s="131">
        <f t="shared" ref="K118:K132" si="148">C118/C$24*100</f>
        <v>2.4290245724380064</v>
      </c>
      <c r="L118" s="131">
        <f t="shared" ref="L118:L132" si="149">D118/D$24*100</f>
        <v>2.0536919355551371</v>
      </c>
      <c r="M118" s="131">
        <f t="shared" ref="M118:M132" si="150">E118/E$24*100</f>
        <v>1.8735499759921443</v>
      </c>
      <c r="N118" s="131">
        <f t="shared" ref="N118:N132" si="151">F118/F$24*100</f>
        <v>1.5652831992394491</v>
      </c>
      <c r="O118" s="132">
        <f t="shared" ref="O118:O132" si="152">G118/G$24*100</f>
        <v>1.631119558816712</v>
      </c>
      <c r="Q118" s="95" t="s">
        <v>199</v>
      </c>
      <c r="R118" s="185">
        <f t="shared" si="141"/>
        <v>1.3613050132691711</v>
      </c>
      <c r="S118" s="186">
        <f t="shared" si="142"/>
        <v>2.829531292986748</v>
      </c>
      <c r="T118" s="186">
        <f t="shared" si="143"/>
        <v>2.7746756374829027</v>
      </c>
      <c r="U118" s="186">
        <f t="shared" si="144"/>
        <v>4.0706207177120106</v>
      </c>
      <c r="V118" s="186">
        <f t="shared" si="145"/>
        <v>1.7978519181626751</v>
      </c>
    </row>
    <row r="119" spans="1:22" x14ac:dyDescent="0.25">
      <c r="A119" s="95" t="s">
        <v>260</v>
      </c>
      <c r="B119" s="83">
        <f>SUMIF('Todas las localidades'!$C$8:$C$967,'Pob x estrato y x regiones'!$A119,'Todas las localidades'!Z$8:Z$967)</f>
        <v>464268</v>
      </c>
      <c r="C119" s="84">
        <f>SUMIF('Todas las localidades'!$C$8:$C$967,'Pob x estrato y x regiones'!$A119,'Todas las localidades'!AA$8:AA$967)</f>
        <v>371768</v>
      </c>
      <c r="D119" s="84">
        <f>SUMIF('Todas las localidades'!$C$8:$C$967,'Pob x estrato y x regiones'!$A119,'Todas las localidades'!AB$8:AB$967)</f>
        <v>317457</v>
      </c>
      <c r="E119" s="84">
        <f>SUMIF('Todas las localidades'!$C$8:$C$967,'Pob x estrato y x regiones'!$A119,'Todas las localidades'!AC$8:AC$967)</f>
        <v>221780</v>
      </c>
      <c r="F119" s="84">
        <f>SUMIF('Todas las localidades'!$C$8:$C$967,'Pob x estrato y x regiones'!$A119,'Todas las localidades'!AD$8:AD$967)</f>
        <v>142852</v>
      </c>
      <c r="G119" s="85">
        <f>SUMIF('Todas las localidades'!$C$8:$C$967,'Pob x estrato y x regiones'!$A119,'Todas las localidades'!AE$8:AE$967)</f>
        <v>88744</v>
      </c>
      <c r="I119" s="95" t="s">
        <v>957</v>
      </c>
      <c r="J119" s="130">
        <f t="shared" si="147"/>
        <v>1.2720419123820266</v>
      </c>
      <c r="K119" s="131">
        <f t="shared" si="148"/>
        <v>1.1415675772060734</v>
      </c>
      <c r="L119" s="131">
        <f t="shared" si="149"/>
        <v>1.1053447821477715</v>
      </c>
      <c r="M119" s="131">
        <f t="shared" si="150"/>
        <v>0.94055152842379974</v>
      </c>
      <c r="N119" s="131">
        <f t="shared" si="151"/>
        <v>0.75432001233930923</v>
      </c>
      <c r="O119" s="132">
        <f t="shared" si="152"/>
        <v>0.58356241761760896</v>
      </c>
      <c r="Q119" s="95" t="s">
        <v>957</v>
      </c>
      <c r="R119" s="256">
        <f t="shared" si="141"/>
        <v>2.5165115267966556</v>
      </c>
      <c r="S119" s="186">
        <f t="shared" si="142"/>
        <v>1.5125379952859743</v>
      </c>
      <c r="T119" s="186">
        <f t="shared" si="143"/>
        <v>3.454703284204097</v>
      </c>
      <c r="U119" s="186">
        <f t="shared" si="144"/>
        <v>4.4969477675963807</v>
      </c>
      <c r="V119" s="186">
        <f t="shared" si="145"/>
        <v>4.8756661770266883</v>
      </c>
    </row>
    <row r="120" spans="1:22" x14ac:dyDescent="0.25">
      <c r="A120" s="95" t="s">
        <v>276</v>
      </c>
      <c r="B120" s="83">
        <f>SUMIF('Todas las localidades'!$C$8:$C$967,'Pob x estrato y x regiones'!$A120,'Todas las localidades'!Z$8:Z$967)</f>
        <v>2966337</v>
      </c>
      <c r="C120" s="84">
        <f>SUMIF('Todas las localidades'!$C$8:$C$967,'Pob x estrato y x regiones'!$A120,'Todas las localidades'!AA$8:AA$967)</f>
        <v>2730720</v>
      </c>
      <c r="D120" s="84">
        <f>SUMIF('Todas las localidades'!$C$8:$C$967,'Pob x estrato y x regiones'!$A120,'Todas las localidades'!AB$8:AB$967)</f>
        <v>2414787</v>
      </c>
      <c r="E120" s="84">
        <f>SUMIF('Todas las localidades'!$C$8:$C$967,'Pob x estrato y x regiones'!$A120,'Todas las localidades'!AC$8:AC$967)</f>
        <v>1995137</v>
      </c>
      <c r="F120" s="84">
        <f>SUMIF('Todas las localidades'!$C$8:$C$967,'Pob x estrato y x regiones'!$A120,'Todas las localidades'!AD$8:AD$967)</f>
        <v>1627351</v>
      </c>
      <c r="G120" s="85">
        <f>SUMIF('Todas las localidades'!$C$8:$C$967,'Pob x estrato y x regiones'!$A120,'Todas las localidades'!AE$8:AE$967)</f>
        <v>1284562</v>
      </c>
      <c r="I120" s="95" t="s">
        <v>276</v>
      </c>
      <c r="J120" s="130">
        <f t="shared" si="147"/>
        <v>8.1274285331954044</v>
      </c>
      <c r="K120" s="131">
        <f t="shared" si="148"/>
        <v>8.3850719115904795</v>
      </c>
      <c r="L120" s="131">
        <f t="shared" si="149"/>
        <v>8.4079803263064612</v>
      </c>
      <c r="M120" s="131">
        <f t="shared" si="150"/>
        <v>8.4612190222963033</v>
      </c>
      <c r="N120" s="131">
        <f t="shared" si="151"/>
        <v>8.5931133368828387</v>
      </c>
      <c r="O120" s="132">
        <f t="shared" si="152"/>
        <v>8.4470173341263752</v>
      </c>
      <c r="Q120" s="95" t="s">
        <v>276</v>
      </c>
      <c r="R120" s="185">
        <f t="shared" si="141"/>
        <v>0.93005393686138327</v>
      </c>
      <c r="S120" s="186">
        <f t="shared" si="142"/>
        <v>1.1756231707749156</v>
      </c>
      <c r="T120" s="186">
        <f t="shared" si="143"/>
        <v>1.8241883683476161</v>
      </c>
      <c r="U120" s="186">
        <f t="shared" si="144"/>
        <v>2.0584924189411917</v>
      </c>
      <c r="V120" s="186">
        <f t="shared" si="145"/>
        <v>2.393553806137894</v>
      </c>
    </row>
    <row r="121" spans="1:22" x14ac:dyDescent="0.25">
      <c r="A121" s="95" t="s">
        <v>396</v>
      </c>
      <c r="B121" s="83">
        <f>SUMIF('Todas las localidades'!$C$8:$C$967,'Pob x estrato y x regiones'!$A121,'Todas las localidades'!Z$8:Z$967)</f>
        <v>822224</v>
      </c>
      <c r="C121" s="84">
        <f>SUMIF('Todas las localidades'!$C$8:$C$967,'Pob x estrato y x regiones'!$A121,'Todas las localidades'!AA$8:AA$967)</f>
        <v>742932</v>
      </c>
      <c r="D121" s="84">
        <f>SUMIF('Todas las localidades'!$C$8:$C$967,'Pob x estrato y x regiones'!$A121,'Todas las localidades'!AB$8:AB$967)</f>
        <v>602204</v>
      </c>
      <c r="E121" s="84">
        <f>SUMIF('Todas las localidades'!$C$8:$C$967,'Pob x estrato y x regiones'!$A121,'Todas las localidades'!AC$8:AC$967)</f>
        <v>440075</v>
      </c>
      <c r="F121" s="84">
        <f>SUMIF('Todas las localidades'!$C$8:$C$967,'Pob x estrato y x regiones'!$A121,'Todas las localidades'!AD$8:AD$967)</f>
        <v>333677</v>
      </c>
      <c r="G121" s="85">
        <f>SUMIF('Todas las localidades'!$C$8:$C$967,'Pob x estrato y x regiones'!$A121,'Todas las localidades'!AE$8:AE$967)</f>
        <v>265686</v>
      </c>
      <c r="I121" s="95" t="s">
        <v>396</v>
      </c>
      <c r="J121" s="130">
        <f t="shared" si="147"/>
        <v>2.2528009455021656</v>
      </c>
      <c r="K121" s="131">
        <f t="shared" si="148"/>
        <v>2.2812804847885308</v>
      </c>
      <c r="L121" s="131">
        <f t="shared" si="149"/>
        <v>2.0967975164778743</v>
      </c>
      <c r="M121" s="131">
        <f t="shared" si="150"/>
        <v>1.8663234460776608</v>
      </c>
      <c r="N121" s="131">
        <f t="shared" si="151"/>
        <v>1.7619581017930703</v>
      </c>
      <c r="O121" s="132">
        <f t="shared" si="152"/>
        <v>1.7470968683759132</v>
      </c>
      <c r="Q121" s="95" t="s">
        <v>396</v>
      </c>
      <c r="R121" s="185">
        <f t="shared" si="141"/>
        <v>1.1407793461408886</v>
      </c>
      <c r="S121" s="186">
        <f t="shared" si="142"/>
        <v>2.0163350970280725</v>
      </c>
      <c r="T121" s="186">
        <f t="shared" si="143"/>
        <v>3.0147306358932409</v>
      </c>
      <c r="U121" s="186">
        <f t="shared" si="144"/>
        <v>2.8063741821200963</v>
      </c>
      <c r="V121" s="186">
        <f t="shared" si="145"/>
        <v>2.3047409898649143</v>
      </c>
    </row>
    <row r="122" spans="1:22" x14ac:dyDescent="0.25">
      <c r="A122" s="95" t="s">
        <v>429</v>
      </c>
      <c r="B122" s="83">
        <f>SUMIF('Todas las localidades'!$C$8:$C$967,'Pob x estrato y x regiones'!$A122,'Todas las localidades'!Z$8:Z$967)</f>
        <v>1059537</v>
      </c>
      <c r="C122" s="84">
        <f>SUMIF('Todas las localidades'!$C$8:$C$967,'Pob x estrato y x regiones'!$A122,'Todas las localidades'!AA$8:AA$967)</f>
        <v>961592</v>
      </c>
      <c r="D122" s="84">
        <f>SUMIF('Todas las localidades'!$C$8:$C$967,'Pob x estrato y x regiones'!$A122,'Todas las localidades'!AB$8:AB$967)</f>
        <v>802933</v>
      </c>
      <c r="E122" s="84">
        <f>SUMIF('Todas las localidades'!$C$8:$C$967,'Pob x estrato y x regiones'!$A122,'Todas las localidades'!AC$8:AC$967)</f>
        <v>641886</v>
      </c>
      <c r="F122" s="84">
        <f>SUMIF('Todas las localidades'!$C$8:$C$967,'Pob x estrato y x regiones'!$A122,'Todas las localidades'!AD$8:AD$967)</f>
        <v>509596</v>
      </c>
      <c r="G122" s="85">
        <f>SUMIF('Todas las localidades'!$C$8:$C$967,'Pob x estrato y x regiones'!$A122,'Todas las localidades'!AE$8:AE$967)</f>
        <v>443692</v>
      </c>
      <c r="I122" s="95" t="s">
        <v>429</v>
      </c>
      <c r="J122" s="130">
        <f t="shared" si="147"/>
        <v>2.9030117770759891</v>
      </c>
      <c r="K122" s="131">
        <f t="shared" si="148"/>
        <v>2.9527077362783851</v>
      </c>
      <c r="L122" s="131">
        <f t="shared" si="149"/>
        <v>2.7957102913599532</v>
      </c>
      <c r="M122" s="131">
        <f t="shared" si="150"/>
        <v>2.722188016835779</v>
      </c>
      <c r="N122" s="131">
        <f t="shared" si="151"/>
        <v>2.6908860989560011</v>
      </c>
      <c r="O122" s="132">
        <f t="shared" si="152"/>
        <v>2.9176279658071773</v>
      </c>
      <c r="Q122" s="95" t="s">
        <v>429</v>
      </c>
      <c r="R122" s="185">
        <f t="shared" si="141"/>
        <v>1.090885476999802</v>
      </c>
      <c r="S122" s="186">
        <f t="shared" si="142"/>
        <v>1.7288329369563755</v>
      </c>
      <c r="T122" s="186">
        <f t="shared" si="143"/>
        <v>2.1425209496310273</v>
      </c>
      <c r="U122" s="186">
        <f t="shared" si="144"/>
        <v>2.334763283682423</v>
      </c>
      <c r="V122" s="186">
        <f t="shared" si="145"/>
        <v>1.3945101013701637</v>
      </c>
    </row>
    <row r="123" spans="1:22" x14ac:dyDescent="0.25">
      <c r="A123" s="95" t="s">
        <v>461</v>
      </c>
      <c r="B123" s="83">
        <f>SUMIF('Todas las localidades'!$C$8:$C$967,'Pob x estrato y x regiones'!$A123,'Todas las localidades'!Z$8:Z$967)</f>
        <v>428703</v>
      </c>
      <c r="C123" s="84">
        <f>SUMIF('Todas las localidades'!$C$8:$C$967,'Pob x estrato y x regiones'!$A123,'Todas las localidades'!AA$8:AA$967)</f>
        <v>378182</v>
      </c>
      <c r="D123" s="84">
        <f>SUMIF('Todas las localidades'!$C$8:$C$967,'Pob x estrato y x regiones'!$A123,'Todas las localidades'!AB$8:AB$967)</f>
        <v>279157</v>
      </c>
      <c r="E123" s="84">
        <f>SUMIF('Todas las localidades'!$C$8:$C$967,'Pob x estrato y x regiones'!$A123,'Todas las localidades'!AC$8:AC$967)</f>
        <v>177221</v>
      </c>
      <c r="F123" s="84">
        <f>SUMIF('Todas las localidades'!$C$8:$C$967,'Pob x estrato y x regiones'!$A123,'Todas las localidades'!AD$8:AD$967)</f>
        <v>107862</v>
      </c>
      <c r="G123" s="85">
        <f>SUMIF('Todas las localidades'!$C$8:$C$967,'Pob x estrato y x regiones'!$A123,'Todas las localidades'!AE$8:AE$967)</f>
        <v>78303</v>
      </c>
      <c r="I123" s="95" t="s">
        <v>461</v>
      </c>
      <c r="J123" s="130">
        <f t="shared" si="147"/>
        <v>1.1745978270393651</v>
      </c>
      <c r="K123" s="131">
        <f t="shared" si="148"/>
        <v>1.1612626946992406</v>
      </c>
      <c r="L123" s="131">
        <f t="shared" si="149"/>
        <v>0.97198906733833368</v>
      </c>
      <c r="M123" s="131">
        <f t="shared" si="150"/>
        <v>0.75158031571284245</v>
      </c>
      <c r="N123" s="131">
        <f t="shared" si="151"/>
        <v>0.56955776027596794</v>
      </c>
      <c r="O123" s="132">
        <f t="shared" si="152"/>
        <v>0.51490453424131921</v>
      </c>
      <c r="Q123" s="95" t="s">
        <v>461</v>
      </c>
      <c r="R123" s="185">
        <f t="shared" si="141"/>
        <v>1.4124414094575595</v>
      </c>
      <c r="S123" s="186">
        <f t="shared" si="142"/>
        <v>2.9279899414371915</v>
      </c>
      <c r="T123" s="186">
        <f t="shared" si="143"/>
        <v>4.3967236863436652</v>
      </c>
      <c r="U123" s="186">
        <f t="shared" si="144"/>
        <v>5.0907935388549763</v>
      </c>
      <c r="V123" s="186">
        <f t="shared" si="145"/>
        <v>3.2545044551122082</v>
      </c>
    </row>
    <row r="124" spans="1:22" x14ac:dyDescent="0.25">
      <c r="A124" s="95" t="s">
        <v>486</v>
      </c>
      <c r="B124" s="83">
        <f>SUMIF('Todas las localidades'!$C$8:$C$967,'Pob x estrato y x regiones'!$A124,'Todas las localidades'!Z$8:Z$967)</f>
        <v>587513</v>
      </c>
      <c r="C124" s="84">
        <f>SUMIF('Todas las localidades'!$C$8:$C$967,'Pob x estrato y x regiones'!$A124,'Todas las localidades'!AA$8:AA$967)</f>
        <v>523788</v>
      </c>
      <c r="D124" s="84">
        <f>SUMIF('Todas las localidades'!$C$8:$C$967,'Pob x estrato y x regiones'!$A124,'Todas las localidades'!AB$8:AB$967)</f>
        <v>423939</v>
      </c>
      <c r="E124" s="84">
        <f>SUMIF('Todas las localidades'!$C$8:$C$967,'Pob x estrato y x regiones'!$A124,'Todas las localidades'!AC$8:AC$967)</f>
        <v>305992</v>
      </c>
      <c r="F124" s="84">
        <f>SUMIF('Todas las localidades'!$C$8:$C$967,'Pob x estrato y x regiones'!$A124,'Todas las localidades'!AD$8:AD$967)</f>
        <v>194573</v>
      </c>
      <c r="G124" s="85">
        <f>SUMIF('Todas las localidades'!$C$8:$C$967,'Pob x estrato y x regiones'!$A124,'Todas las localidades'!AE$8:AE$967)</f>
        <v>130675</v>
      </c>
      <c r="I124" s="95" t="s">
        <v>486</v>
      </c>
      <c r="J124" s="130">
        <f t="shared" si="147"/>
        <v>1.6097193002087191</v>
      </c>
      <c r="K124" s="131">
        <f t="shared" si="148"/>
        <v>1.6083670410837265</v>
      </c>
      <c r="L124" s="131">
        <f t="shared" si="149"/>
        <v>1.4761015242976028</v>
      </c>
      <c r="M124" s="131">
        <f t="shared" si="150"/>
        <v>1.2976879938923946</v>
      </c>
      <c r="N124" s="131">
        <f t="shared" si="151"/>
        <v>1.0274291417753787</v>
      </c>
      <c r="O124" s="132">
        <f t="shared" si="152"/>
        <v>0.85929210901222675</v>
      </c>
      <c r="Q124" s="95" t="s">
        <v>486</v>
      </c>
      <c r="R124" s="185">
        <f t="shared" si="141"/>
        <v>1.2925251204352655</v>
      </c>
      <c r="S124" s="186">
        <f t="shared" si="142"/>
        <v>2.0307772879797334</v>
      </c>
      <c r="T124" s="186">
        <f t="shared" si="143"/>
        <v>3.1355660062575805</v>
      </c>
      <c r="U124" s="186">
        <f t="shared" si="144"/>
        <v>4.6315718661135898</v>
      </c>
      <c r="V124" s="186">
        <f t="shared" si="145"/>
        <v>4.0612423864193143</v>
      </c>
    </row>
    <row r="125" spans="1:22" x14ac:dyDescent="0.25">
      <c r="A125" s="95" t="s">
        <v>532</v>
      </c>
      <c r="B125" s="83">
        <f>SUMIF('Todas las localidades'!$C$8:$C$967,'Pob x estrato y x regiones'!$A125,'Todas las localidades'!Z$8:Z$967)</f>
        <v>267340</v>
      </c>
      <c r="C125" s="84">
        <f>SUMIF('Todas las localidades'!$C$8:$C$967,'Pob x estrato y x regiones'!$A125,'Todas las localidades'!AA$8:AA$967)</f>
        <v>245273</v>
      </c>
      <c r="D125" s="84">
        <f>SUMIF('Todas las localidades'!$C$8:$C$967,'Pob x estrato y x regiones'!$A125,'Todas las localidades'!AB$8:AB$967)</f>
        <v>199690</v>
      </c>
      <c r="E125" s="84">
        <f>SUMIF('Todas las localidades'!$C$8:$C$967,'Pob x estrato y x regiones'!$A125,'Todas las localidades'!AC$8:AC$967)</f>
        <v>143703</v>
      </c>
      <c r="F125" s="84">
        <f>SUMIF('Todas las localidades'!$C$8:$C$967,'Pob x estrato y x regiones'!$A125,'Todas las localidades'!AD$8:AD$967)</f>
        <v>102102</v>
      </c>
      <c r="G125" s="85">
        <f>SUMIF('Todas las localidades'!$C$8:$C$967,'Pob x estrato y x regiones'!$A125,'Todas las localidades'!AE$8:AE$967)</f>
        <v>84300</v>
      </c>
      <c r="I125" s="95" t="s">
        <v>532</v>
      </c>
      <c r="J125" s="130">
        <f t="shared" si="147"/>
        <v>0.73248142205840383</v>
      </c>
      <c r="K125" s="131">
        <f t="shared" si="148"/>
        <v>0.75314632879662924</v>
      </c>
      <c r="L125" s="131">
        <f t="shared" si="149"/>
        <v>0.69529510940722206</v>
      </c>
      <c r="M125" s="131">
        <f t="shared" si="150"/>
        <v>0.60943311520013199</v>
      </c>
      <c r="N125" s="131">
        <f t="shared" si="151"/>
        <v>0.53914248242844454</v>
      </c>
      <c r="O125" s="132">
        <f t="shared" si="152"/>
        <v>0.55433958132566064</v>
      </c>
      <c r="Q125" s="95" t="s">
        <v>532</v>
      </c>
      <c r="R125" s="185">
        <f t="shared" si="141"/>
        <v>0.96829756085727325</v>
      </c>
      <c r="S125" s="186">
        <f t="shared" si="142"/>
        <v>1.973650876774159</v>
      </c>
      <c r="T125" s="186">
        <f t="shared" si="143"/>
        <v>3.1647418241563687</v>
      </c>
      <c r="U125" s="186">
        <f t="shared" si="144"/>
        <v>3.4768402117281836</v>
      </c>
      <c r="V125" s="186">
        <f t="shared" si="145"/>
        <v>1.9343757111919591</v>
      </c>
    </row>
    <row r="126" spans="1:22" x14ac:dyDescent="0.25">
      <c r="A126" s="95" t="s">
        <v>563</v>
      </c>
      <c r="B126" s="83">
        <f>SUMIF('Todas las localidades'!$C$8:$C$967,'Pob x estrato y x regiones'!$A126,'Todas las localidades'!Z$8:Z$967)</f>
        <v>288518</v>
      </c>
      <c r="C126" s="84">
        <f>SUMIF('Todas las localidades'!$C$8:$C$967,'Pob x estrato y x regiones'!$A126,'Todas las localidades'!AA$8:AA$967)</f>
        <v>241107</v>
      </c>
      <c r="D126" s="84">
        <f>SUMIF('Todas las localidades'!$C$8:$C$967,'Pob x estrato y x regiones'!$A126,'Todas las localidades'!AB$8:AB$967)</f>
        <v>176188</v>
      </c>
      <c r="E126" s="84">
        <f>SUMIF('Todas las localidades'!$C$8:$C$967,'Pob x estrato y x regiones'!$A126,'Todas las localidades'!AC$8:AC$967)</f>
        <v>118374</v>
      </c>
      <c r="F126" s="84">
        <f>SUMIF('Todas las localidades'!$C$8:$C$967,'Pob x estrato y x regiones'!$A126,'Todas las localidades'!AD$8:AD$967)</f>
        <v>86200</v>
      </c>
      <c r="G126" s="85">
        <f>SUMIF('Todas las localidades'!$C$8:$C$967,'Pob x estrato y x regiones'!$A126,'Todas las localidades'!AE$8:AE$967)</f>
        <v>73620</v>
      </c>
      <c r="I126" s="95" t="s">
        <v>563</v>
      </c>
      <c r="J126" s="130">
        <f t="shared" si="147"/>
        <v>0.79050675143804339</v>
      </c>
      <c r="K126" s="131">
        <f t="shared" si="148"/>
        <v>0.74035402142579443</v>
      </c>
      <c r="L126" s="131">
        <f t="shared" si="149"/>
        <v>0.6134641431030079</v>
      </c>
      <c r="M126" s="131">
        <f t="shared" si="150"/>
        <v>0.5020148193057935</v>
      </c>
      <c r="N126" s="131">
        <f t="shared" si="151"/>
        <v>0.45517308167647957</v>
      </c>
      <c r="O126" s="132">
        <f t="shared" si="152"/>
        <v>0.48411008276625317</v>
      </c>
      <c r="Q126" s="95" t="s">
        <v>563</v>
      </c>
      <c r="R126" s="256">
        <f t="shared" si="141"/>
        <v>2.0283125716386969</v>
      </c>
      <c r="S126" s="186">
        <f t="shared" si="142"/>
        <v>3.0267385497387878</v>
      </c>
      <c r="T126" s="186">
        <f t="shared" si="143"/>
        <v>3.8379393061720197</v>
      </c>
      <c r="U126" s="186">
        <f t="shared" si="144"/>
        <v>3.2226265565971182</v>
      </c>
      <c r="V126" s="186">
        <f t="shared" si="145"/>
        <v>1.590043262772578</v>
      </c>
    </row>
    <row r="127" spans="1:22" x14ac:dyDescent="0.25">
      <c r="A127" s="95" t="s">
        <v>582</v>
      </c>
      <c r="B127" s="83">
        <f>SUMIF('Todas las localidades'!$C$8:$C$967,'Pob x estrato y x regiones'!$A127,'Todas las localidades'!Z$8:Z$967)</f>
        <v>1406283</v>
      </c>
      <c r="C127" s="84">
        <f>SUMIF('Todas las localidades'!$C$8:$C$967,'Pob x estrato y x regiones'!$A127,'Todas las localidades'!AA$8:AA$967)</f>
        <v>1259259</v>
      </c>
      <c r="D127" s="84">
        <f>SUMIF('Todas las localidades'!$C$8:$C$967,'Pob x estrato y x regiones'!$A127,'Todas las localidades'!AB$8:AB$967)</f>
        <v>1112489</v>
      </c>
      <c r="E127" s="84">
        <f>SUMIF('Todas las localidades'!$C$8:$C$967,'Pob x estrato y x regiones'!$A127,'Todas las localidades'!AC$8:AC$967)</f>
        <v>847462</v>
      </c>
      <c r="F127" s="84">
        <f>SUMIF('Todas las localidades'!$C$8:$C$967,'Pob x estrato y x regiones'!$A127,'Todas las localidades'!AD$8:AD$967)</f>
        <v>674661</v>
      </c>
      <c r="G127" s="85">
        <f>SUMIF('Todas las localidades'!$C$8:$C$967,'Pob x estrato y x regiones'!$A127,'Todas las localidades'!AE$8:AE$967)</f>
        <v>548774</v>
      </c>
      <c r="I127" s="95" t="s">
        <v>582</v>
      </c>
      <c r="J127" s="130">
        <f t="shared" si="147"/>
        <v>3.8530566756061875</v>
      </c>
      <c r="K127" s="131">
        <f t="shared" si="148"/>
        <v>3.8667374429884847</v>
      </c>
      <c r="L127" s="131">
        <f t="shared" si="149"/>
        <v>3.8735447992855478</v>
      </c>
      <c r="M127" s="131">
        <f t="shared" si="150"/>
        <v>3.5940196563310045</v>
      </c>
      <c r="N127" s="131">
        <f t="shared" si="151"/>
        <v>3.5625003069250045</v>
      </c>
      <c r="O127" s="132">
        <f t="shared" si="152"/>
        <v>3.6086257343108912</v>
      </c>
      <c r="Q127" s="95" t="s">
        <v>582</v>
      </c>
      <c r="R127" s="185">
        <f t="shared" si="141"/>
        <v>1.2428569381470562</v>
      </c>
      <c r="S127" s="186">
        <f t="shared" si="142"/>
        <v>1.1849465601638285</v>
      </c>
      <c r="T127" s="186">
        <f t="shared" si="143"/>
        <v>2.6102772279464519</v>
      </c>
      <c r="U127" s="186">
        <f t="shared" si="144"/>
        <v>2.3065554743594525</v>
      </c>
      <c r="V127" s="186">
        <f t="shared" si="145"/>
        <v>2.0867100125702378</v>
      </c>
    </row>
    <row r="128" spans="1:22" x14ac:dyDescent="0.25">
      <c r="A128" s="95" t="s">
        <v>604</v>
      </c>
      <c r="B128" s="83">
        <f>SUMIF('Todas las localidades'!$C$8:$C$967,'Pob x estrato y x regiones'!$A128,'Todas las localidades'!Z$8:Z$967)</f>
        <v>811835</v>
      </c>
      <c r="C128" s="84">
        <f>SUMIF('Todas las localidades'!$C$8:$C$967,'Pob x estrato y x regiones'!$A128,'Todas las localidades'!AA$8:AA$967)</f>
        <v>684155</v>
      </c>
      <c r="D128" s="84">
        <f>SUMIF('Todas las localidades'!$C$8:$C$967,'Pob x estrato y x regiones'!$A128,'Todas las localidades'!AB$8:AB$967)</f>
        <v>512656</v>
      </c>
      <c r="E128" s="84">
        <f>SUMIF('Todas las localidades'!$C$8:$C$967,'Pob x estrato y x regiones'!$A128,'Todas las localidades'!AC$8:AC$967)</f>
        <v>316167</v>
      </c>
      <c r="F128" s="84">
        <f>SUMIF('Todas las localidades'!$C$8:$C$967,'Pob x estrato y x regiones'!$A128,'Todas las localidades'!AD$8:AD$967)</f>
        <v>185836</v>
      </c>
      <c r="G128" s="85">
        <f>SUMIF('Todas las localidades'!$C$8:$C$967,'Pob x estrato y x regiones'!$A128,'Todas las localidades'!AE$8:AE$967)</f>
        <v>146196</v>
      </c>
      <c r="I128" s="95" t="s">
        <v>604</v>
      </c>
      <c r="J128" s="130">
        <f t="shared" si="147"/>
        <v>2.224336258235895</v>
      </c>
      <c r="K128" s="131">
        <f t="shared" si="148"/>
        <v>2.100797179379132</v>
      </c>
      <c r="L128" s="131">
        <f t="shared" si="149"/>
        <v>1.7850028023850408</v>
      </c>
      <c r="M128" s="131">
        <f t="shared" si="150"/>
        <v>1.3408393682350412</v>
      </c>
      <c r="N128" s="131">
        <f t="shared" si="151"/>
        <v>0.9812940232764531</v>
      </c>
      <c r="O128" s="132">
        <f t="shared" si="152"/>
        <v>0.96135503477445194</v>
      </c>
      <c r="Q128" s="95" t="s">
        <v>604</v>
      </c>
      <c r="R128" s="185">
        <f t="shared" si="141"/>
        <v>1.9324460039538967</v>
      </c>
      <c r="S128" s="186">
        <f t="shared" si="142"/>
        <v>2.7811213998066338</v>
      </c>
      <c r="T128" s="186">
        <f t="shared" si="143"/>
        <v>4.6833938664675161</v>
      </c>
      <c r="U128" s="186">
        <f t="shared" si="144"/>
        <v>5.4577907365531679</v>
      </c>
      <c r="V128" s="186">
        <f t="shared" si="145"/>
        <v>2.4281752521815538</v>
      </c>
    </row>
    <row r="129" spans="1:41" x14ac:dyDescent="0.25">
      <c r="A129" s="95" t="s">
        <v>639</v>
      </c>
      <c r="B129" s="83">
        <f>SUMIF('Todas las localidades'!$C$8:$C$967,'Pob x estrato y x regiones'!$A129,'Todas las localidades'!Z$8:Z$967)</f>
        <v>505467</v>
      </c>
      <c r="C129" s="84">
        <f>SUMIF('Todas las localidades'!$C$8:$C$967,'Pob x estrato y x regiones'!$A129,'Todas las localidades'!AA$8:AA$967)</f>
        <v>425129</v>
      </c>
      <c r="D129" s="84">
        <f>SUMIF('Todas las localidades'!$C$8:$C$967,'Pob x estrato y x regiones'!$A129,'Todas las localidades'!AB$8:AB$967)</f>
        <v>338775</v>
      </c>
      <c r="E129" s="84">
        <f>SUMIF('Todas las localidades'!$C$8:$C$967,'Pob x estrato y x regiones'!$A129,'Todas las localidades'!AC$8:AC$967)</f>
        <v>195430</v>
      </c>
      <c r="F129" s="84">
        <f>SUMIF('Todas las localidades'!$C$8:$C$967,'Pob x estrato y x regiones'!$A129,'Todas las localidades'!AD$8:AD$967)</f>
        <v>104055</v>
      </c>
      <c r="G129" s="85">
        <f>SUMIF('Todas las localidades'!$C$8:$C$967,'Pob x estrato y x regiones'!$A129,'Todas las localidades'!AE$8:AE$967)</f>
        <v>62757</v>
      </c>
      <c r="I129" s="95" t="s">
        <v>639</v>
      </c>
      <c r="J129" s="130">
        <f t="shared" si="147"/>
        <v>1.3849225217460732</v>
      </c>
      <c r="K129" s="131">
        <f t="shared" si="148"/>
        <v>1.3054202689043726</v>
      </c>
      <c r="L129" s="131">
        <f t="shared" si="149"/>
        <v>1.1795713390226432</v>
      </c>
      <c r="M129" s="131">
        <f t="shared" si="150"/>
        <v>0.82880325187060688</v>
      </c>
      <c r="N129" s="131">
        <f t="shared" si="151"/>
        <v>0.54945516257362048</v>
      </c>
      <c r="O129" s="132">
        <f t="shared" si="152"/>
        <v>0.4126772135854625</v>
      </c>
      <c r="Q129" s="95" t="s">
        <v>639</v>
      </c>
      <c r="R129" s="185">
        <f t="shared" si="141"/>
        <v>1.9549954616472009</v>
      </c>
      <c r="S129" s="186">
        <f t="shared" si="142"/>
        <v>2.1817920354465441</v>
      </c>
      <c r="T129" s="186">
        <f t="shared" si="143"/>
        <v>5.3476886519317812</v>
      </c>
      <c r="U129" s="186">
        <f t="shared" si="144"/>
        <v>6.5056943017020048</v>
      </c>
      <c r="V129" s="186">
        <f t="shared" si="145"/>
        <v>5.1865177668766504</v>
      </c>
    </row>
    <row r="130" spans="1:41" x14ac:dyDescent="0.25">
      <c r="A130" s="95" t="s">
        <v>662</v>
      </c>
      <c r="B130" s="83">
        <f>SUMIF('Todas las localidades'!$C$8:$C$967,'Pob x estrato y x regiones'!$A130,'Todas las localidades'!Z$8:Z$967)</f>
        <v>555905</v>
      </c>
      <c r="C130" s="84">
        <f>SUMIF('Todas las localidades'!$C$8:$C$967,'Pob x estrato y x regiones'!$A130,'Todas las localidades'!AA$8:AA$967)</f>
        <v>470940</v>
      </c>
      <c r="D130" s="84">
        <f>SUMIF('Todas las localidades'!$C$8:$C$967,'Pob x estrato y x regiones'!$A130,'Todas las localidades'!AB$8:AB$967)</f>
        <v>418086</v>
      </c>
      <c r="E130" s="84">
        <f>SUMIF('Todas las localidades'!$C$8:$C$967,'Pob x estrato y x regiones'!$A130,'Todas las localidades'!AC$8:AC$967)</f>
        <v>287214</v>
      </c>
      <c r="F130" s="84">
        <f>SUMIF('Todas las localidades'!$C$8:$C$967,'Pob x estrato y x regiones'!$A130,'Todas las localidades'!AD$8:AD$967)</f>
        <v>172683</v>
      </c>
      <c r="G130" s="85">
        <f>SUMIF('Todas las localidades'!$C$8:$C$967,'Pob x estrato y x regiones'!$A130,'Todas las localidades'!AE$8:AE$967)</f>
        <v>114355</v>
      </c>
      <c r="I130" s="95" t="s">
        <v>662</v>
      </c>
      <c r="J130" s="130">
        <f t="shared" si="147"/>
        <v>1.5231169481909814</v>
      </c>
      <c r="K130" s="131">
        <f t="shared" si="148"/>
        <v>1.446089590307472</v>
      </c>
      <c r="L130" s="131">
        <f t="shared" si="149"/>
        <v>1.4557221248516592</v>
      </c>
      <c r="M130" s="131">
        <f t="shared" si="150"/>
        <v>1.2180519735084914</v>
      </c>
      <c r="N130" s="131">
        <f t="shared" si="151"/>
        <v>0.91184052509442592</v>
      </c>
      <c r="O130" s="132">
        <f t="shared" si="152"/>
        <v>0.75197512244953646</v>
      </c>
      <c r="Q130" s="95" t="s">
        <v>662</v>
      </c>
      <c r="R130" s="185">
        <f t="shared" si="141"/>
        <v>1.872650656874147</v>
      </c>
      <c r="S130" s="186">
        <f t="shared" si="142"/>
        <v>1.1380193551113778</v>
      </c>
      <c r="T130" s="186">
        <f t="shared" si="143"/>
        <v>3.6194516620424091</v>
      </c>
      <c r="U130" s="186">
        <f t="shared" si="144"/>
        <v>5.2193469608961003</v>
      </c>
      <c r="V130" s="186">
        <f t="shared" si="145"/>
        <v>4.2076117283365422</v>
      </c>
    </row>
    <row r="131" spans="1:41" x14ac:dyDescent="0.25">
      <c r="A131" s="95" t="s">
        <v>687</v>
      </c>
      <c r="B131" s="83">
        <f>SUMIF('Todas las localidades'!$C$8:$C$967,'Pob x estrato y x regiones'!$A131,'Todas las localidades'!Z$8:Z$967)</f>
        <v>1057951</v>
      </c>
      <c r="C131" s="84">
        <f>SUMIF('Todas las localidades'!$C$8:$C$967,'Pob x estrato y x regiones'!$A131,'Todas las localidades'!AA$8:AA$967)</f>
        <v>924277</v>
      </c>
      <c r="D131" s="84">
        <f>SUMIF('Todas las localidades'!$C$8:$C$967,'Pob x estrato y x regiones'!$A131,'Todas las localidades'!AB$8:AB$967)</f>
        <v>703507</v>
      </c>
      <c r="E131" s="84">
        <f>SUMIF('Todas las localidades'!$C$8:$C$967,'Pob x estrato y x regiones'!$A131,'Todas las localidades'!AC$8:AC$967)</f>
        <v>488613</v>
      </c>
      <c r="F131" s="84">
        <f>SUMIF('Todas las localidades'!$C$8:$C$967,'Pob x estrato y x regiones'!$A131,'Todas las localidades'!AD$8:AD$967)</f>
        <v>339520</v>
      </c>
      <c r="G131" s="85">
        <f>SUMIF('Todas las localidades'!$C$8:$C$967,'Pob x estrato y x regiones'!$A131,'Todas las localidades'!AE$8:AE$967)</f>
        <v>233247</v>
      </c>
      <c r="I131" s="95" t="s">
        <v>687</v>
      </c>
      <c r="J131" s="130">
        <f t="shared" si="147"/>
        <v>2.898666316107243</v>
      </c>
      <c r="K131" s="131">
        <f t="shared" si="148"/>
        <v>2.8381266154087976</v>
      </c>
      <c r="L131" s="131">
        <f t="shared" si="149"/>
        <v>2.4495216412126122</v>
      </c>
      <c r="M131" s="131">
        <f t="shared" si="150"/>
        <v>2.0721692846863466</v>
      </c>
      <c r="N131" s="131">
        <f t="shared" si="151"/>
        <v>1.7928116553456885</v>
      </c>
      <c r="O131" s="132">
        <f t="shared" si="152"/>
        <v>1.5337846301953306</v>
      </c>
      <c r="Q131" s="95" t="s">
        <v>687</v>
      </c>
      <c r="R131" s="185">
        <f t="shared" si="141"/>
        <v>1.5224061747412088</v>
      </c>
      <c r="S131" s="186">
        <f t="shared" si="142"/>
        <v>2.628377775416312</v>
      </c>
      <c r="T131" s="186">
        <f t="shared" si="143"/>
        <v>3.5120364513543252</v>
      </c>
      <c r="U131" s="186">
        <f t="shared" si="144"/>
        <v>3.7074523281434639</v>
      </c>
      <c r="V131" s="186">
        <f t="shared" si="145"/>
        <v>3.8257147569151821</v>
      </c>
    </row>
    <row r="132" spans="1:41" x14ac:dyDescent="0.25">
      <c r="A132" s="95" t="s">
        <v>723</v>
      </c>
      <c r="B132" s="83">
        <f>SUMIF('Todas las localidades'!$C$8:$C$967,'Pob x estrato y x regiones'!$A132,'Todas las localidades'!Z$8:Z$967)</f>
        <v>593273</v>
      </c>
      <c r="C132" s="84">
        <f>SUMIF('Todas las localidades'!$C$8:$C$967,'Pob x estrato y x regiones'!$A132,'Todas las localidades'!AA$8:AA$967)</f>
        <v>534594</v>
      </c>
      <c r="D132" s="84">
        <f>SUMIF('Todas las localidades'!$C$8:$C$967,'Pob x estrato y x regiones'!$A132,'Todas las localidades'!AB$8:AB$967)</f>
        <v>439191</v>
      </c>
      <c r="E132" s="84">
        <f>SUMIF('Todas las localidades'!$C$8:$C$967,'Pob x estrato y x regiones'!$A132,'Todas las localidades'!AC$8:AC$967)</f>
        <v>348660</v>
      </c>
      <c r="F132" s="84">
        <f>SUMIF('Todas las localidades'!$C$8:$C$967,'Pob x estrato y x regiones'!$A132,'Todas las localidades'!AD$8:AD$967)</f>
        <v>255051</v>
      </c>
      <c r="G132" s="85">
        <f>SUMIF('Todas las localidades'!$C$8:$C$967,'Pob x estrato y x regiones'!$A132,'Todas las localidades'!AE$8:AE$967)</f>
        <v>220742</v>
      </c>
      <c r="I132" s="95" t="s">
        <v>723</v>
      </c>
      <c r="J132" s="130">
        <f t="shared" si="147"/>
        <v>1.6255010500069402</v>
      </c>
      <c r="K132" s="131">
        <f t="shared" si="148"/>
        <v>1.6415484317340481</v>
      </c>
      <c r="L132" s="131">
        <f t="shared" si="149"/>
        <v>1.5292070428948232</v>
      </c>
      <c r="M132" s="131">
        <f t="shared" si="150"/>
        <v>1.4786396244036522</v>
      </c>
      <c r="N132" s="131">
        <f t="shared" si="151"/>
        <v>1.3467789983140115</v>
      </c>
      <c r="O132" s="132">
        <f t="shared" si="152"/>
        <v>1.4515543044008186</v>
      </c>
      <c r="Q132" s="95" t="s">
        <v>723</v>
      </c>
      <c r="R132" s="185">
        <f t="shared" si="141"/>
        <v>1.1717682355561914</v>
      </c>
      <c r="S132" s="186">
        <f t="shared" si="142"/>
        <v>1.886133317412428</v>
      </c>
      <c r="T132" s="186">
        <f t="shared" si="143"/>
        <v>2.210025088884505</v>
      </c>
      <c r="U132" s="186">
        <f t="shared" si="144"/>
        <v>3.1757203048320837</v>
      </c>
      <c r="V132" s="186">
        <f t="shared" si="145"/>
        <v>1.4551753357919008</v>
      </c>
    </row>
    <row r="133" spans="1:41" x14ac:dyDescent="0.25">
      <c r="A133" s="95" t="s">
        <v>740</v>
      </c>
      <c r="B133" s="83">
        <f>SUMIF('Todas las localidades'!$C$8:$C$967,'Pob x estrato y x regiones'!$A133,'Todas las localidades'!Z$8:Z$967)</f>
        <v>381324</v>
      </c>
      <c r="C133" s="84">
        <f>SUMIF('Todas las localidades'!$C$8:$C$967,'Pob x estrato y x regiones'!$A133,'Todas las localidades'!AA$8:AA$967)</f>
        <v>320512</v>
      </c>
      <c r="D133" s="84">
        <f>SUMIF('Todas las localidades'!$C$8:$C$967,'Pob x estrato y x regiones'!$A133,'Todas las localidades'!AB$8:AB$967)</f>
        <v>237498</v>
      </c>
      <c r="E133" s="84">
        <f>SUMIF('Todas las localidades'!$C$8:$C$967,'Pob x estrato y x regiones'!$A133,'Todas las localidades'!AC$8:AC$967)</f>
        <v>157539</v>
      </c>
      <c r="F133" s="84">
        <f>SUMIF('Todas las localidades'!$C$8:$C$967,'Pob x estrato y x regiones'!$A133,'Todas las localidades'!AD$8:AD$967)</f>
        <v>116274</v>
      </c>
      <c r="G133" s="85">
        <f>SUMIF('Todas las localidades'!$C$8:$C$967,'Pob x estrato y x regiones'!$A133,'Todas las localidades'!AE$8:AE$967)</f>
        <v>102021</v>
      </c>
      <c r="I133" s="95" t="s">
        <v>740</v>
      </c>
      <c r="J133" s="130">
        <f t="shared" si="146"/>
        <v>1.0447847152876439</v>
      </c>
      <c r="K133" s="131">
        <f t="shared" si="130"/>
        <v>0.98417859338478031</v>
      </c>
      <c r="L133" s="131">
        <f t="shared" si="131"/>
        <v>0.82693774297158806</v>
      </c>
      <c r="M133" s="131">
        <f t="shared" si="132"/>
        <v>0.66811050246350878</v>
      </c>
      <c r="N133" s="131">
        <f t="shared" si="133"/>
        <v>0.61397673896578864</v>
      </c>
      <c r="O133" s="132">
        <f t="shared" si="134"/>
        <v>0.6708692577274642</v>
      </c>
      <c r="Q133" s="95" t="s">
        <v>740</v>
      </c>
      <c r="R133" s="185">
        <f t="shared" si="141"/>
        <v>1.9622898171941585</v>
      </c>
      <c r="S133" s="186">
        <f t="shared" si="142"/>
        <v>2.8904192890159304</v>
      </c>
      <c r="T133" s="186">
        <f t="shared" si="143"/>
        <v>3.9637188471810472</v>
      </c>
      <c r="U133" s="186">
        <f t="shared" si="144"/>
        <v>3.0838302552092349</v>
      </c>
      <c r="V133" s="186">
        <f t="shared" si="145"/>
        <v>1.3162958984007074</v>
      </c>
    </row>
    <row r="134" spans="1:41" x14ac:dyDescent="0.25">
      <c r="A134" s="95" t="s">
        <v>753</v>
      </c>
      <c r="B134" s="83">
        <f>SUMIF('Todas las localidades'!$C$8:$C$967,'Pob x estrato y x regiones'!$A134,'Todas las localidades'!Z$8:Z$967)</f>
        <v>263243</v>
      </c>
      <c r="C134" s="84">
        <f>SUMIF('Todas las localidades'!$C$8:$C$967,'Pob x estrato y x regiones'!$A134,'Todas las localidades'!AA$8:AA$967)</f>
        <v>189362</v>
      </c>
      <c r="D134" s="84">
        <f>SUMIF('Todas las localidades'!$C$8:$C$967,'Pob x estrato y x regiones'!$A134,'Todas las localidades'!AB$8:AB$967)</f>
        <v>149129</v>
      </c>
      <c r="E134" s="84">
        <f>SUMIF('Todas las localidades'!$C$8:$C$967,'Pob x estrato y x regiones'!$A134,'Todas las localidades'!AC$8:AC$967)</f>
        <v>104280</v>
      </c>
      <c r="F134" s="84">
        <f>SUMIF('Todas las localidades'!$C$8:$C$967,'Pob x estrato y x regiones'!$A134,'Todas las localidades'!AD$8:AD$967)</f>
        <v>70297</v>
      </c>
      <c r="G134" s="85">
        <f>SUMIF('Todas las localidades'!$C$8:$C$967,'Pob x estrato y x regiones'!$A134,'Todas las localidades'!AE$8:AE$967)</f>
        <v>38014</v>
      </c>
      <c r="I134" s="95" t="s">
        <v>753</v>
      </c>
      <c r="J134" s="130">
        <f t="shared" si="146"/>
        <v>0.72125610453699551</v>
      </c>
      <c r="K134" s="131">
        <f t="shared" si="130"/>
        <v>0.58146349216418969</v>
      </c>
      <c r="L134" s="131">
        <f t="shared" si="131"/>
        <v>0.51924815649651768</v>
      </c>
      <c r="M134" s="131">
        <f t="shared" si="132"/>
        <v>0.44224327434409699</v>
      </c>
      <c r="N134" s="131">
        <f t="shared" si="133"/>
        <v>0.37119840049433278</v>
      </c>
      <c r="O134" s="132">
        <f t="shared" si="134"/>
        <v>0.24997229946042307</v>
      </c>
      <c r="Q134" s="95" t="s">
        <v>753</v>
      </c>
      <c r="R134" s="185">
        <f t="shared" si="141"/>
        <v>3.7534829158746099</v>
      </c>
      <c r="S134" s="186">
        <f t="shared" si="142"/>
        <v>2.2963964286006844</v>
      </c>
      <c r="T134" s="186">
        <f t="shared" si="143"/>
        <v>3.4456478432643789</v>
      </c>
      <c r="U134" s="186">
        <f t="shared" si="144"/>
        <v>4.0222930613379111</v>
      </c>
      <c r="V134" s="186">
        <f t="shared" si="145"/>
        <v>6.3406528215963194</v>
      </c>
    </row>
    <row r="135" spans="1:41" x14ac:dyDescent="0.25">
      <c r="A135" s="95" t="s">
        <v>767</v>
      </c>
      <c r="B135" s="83">
        <f>SUMIF('Todas las localidades'!$C$8:$C$967,'Pob x estrato y x regiones'!$A135,'Todas las localidades'!Z$8:Z$967)</f>
        <v>2880673</v>
      </c>
      <c r="C135" s="84">
        <f>SUMIF('Todas las localidades'!$C$8:$C$967,'Pob x estrato y x regiones'!$A135,'Todas las localidades'!AA$8:AA$967)</f>
        <v>2685119</v>
      </c>
      <c r="D135" s="84">
        <f>SUMIF('Todas las localidades'!$C$8:$C$967,'Pob x estrato y x regiones'!$A135,'Todas las localidades'!AB$8:AB$967)</f>
        <v>2459452</v>
      </c>
      <c r="E135" s="84">
        <f>SUMIF('Todas las localidades'!$C$8:$C$967,'Pob x estrato y x regiones'!$A135,'Todas las localidades'!AC$8:AC$967)</f>
        <v>2065803</v>
      </c>
      <c r="F135" s="84">
        <f>SUMIF('Todas las localidades'!$C$8:$C$967,'Pob x estrato y x regiones'!$A135,'Todas las localidades'!AD$8:AD$967)</f>
        <v>1709994</v>
      </c>
      <c r="G135" s="85">
        <f>SUMIF('Todas las localidades'!$C$8:$C$967,'Pob x estrato y x regiones'!$A135,'Todas las localidades'!AE$8:AE$967)</f>
        <v>1414350</v>
      </c>
      <c r="I135" s="95" t="s">
        <v>767</v>
      </c>
      <c r="J135" s="130">
        <f t="shared" si="146"/>
        <v>7.8927188431407505</v>
      </c>
      <c r="K135" s="131">
        <f t="shared" si="130"/>
        <v>8.2450474256525439</v>
      </c>
      <c r="L135" s="131">
        <f t="shared" si="131"/>
        <v>8.5634981592559019</v>
      </c>
      <c r="M135" s="131">
        <f t="shared" si="132"/>
        <v>8.7609079676818045</v>
      </c>
      <c r="N135" s="131">
        <f t="shared" si="133"/>
        <v>9.0295039284024359</v>
      </c>
      <c r="O135" s="132">
        <f t="shared" si="134"/>
        <v>9.3004767123125518</v>
      </c>
      <c r="Q135" s="95" t="s">
        <v>767</v>
      </c>
      <c r="R135" s="185">
        <f t="shared" si="141"/>
        <v>0.78944094650257135</v>
      </c>
      <c r="S135" s="186">
        <f t="shared" si="142"/>
        <v>0.83796372898269778</v>
      </c>
      <c r="T135" s="186">
        <f t="shared" si="143"/>
        <v>1.6654162464180535</v>
      </c>
      <c r="U135" s="186">
        <f t="shared" si="144"/>
        <v>1.9082706279570198</v>
      </c>
      <c r="V135" s="186">
        <f t="shared" si="145"/>
        <v>1.9163283143721836</v>
      </c>
    </row>
    <row r="136" spans="1:41" x14ac:dyDescent="0.25">
      <c r="A136" s="95" t="s">
        <v>882</v>
      </c>
      <c r="B136" s="83">
        <f>SUMIF('Todas las localidades'!$C$8:$C$967,'Pob x estrato y x regiones'!$A136,'Todas las localidades'!Z$8:Z$967)</f>
        <v>600429</v>
      </c>
      <c r="C136" s="84">
        <f>SUMIF('Todas las localidades'!$C$8:$C$967,'Pob x estrato y x regiones'!$A136,'Todas las localidades'!AA$8:AA$967)</f>
        <v>535364</v>
      </c>
      <c r="D136" s="84">
        <f>SUMIF('Todas las localidades'!$C$8:$C$967,'Pob x estrato y x regiones'!$A136,'Todas las localidades'!AB$8:AB$967)</f>
        <v>420391</v>
      </c>
      <c r="E136" s="84">
        <f>SUMIF('Todas las localidades'!$C$8:$C$967,'Pob x estrato y x regiones'!$A136,'Todas las localidades'!AC$8:AC$967)</f>
        <v>327600</v>
      </c>
      <c r="F136" s="84">
        <f>SUMIF('Todas las localidades'!$C$8:$C$967,'Pob x estrato y x regiones'!$A136,'Todas las localidades'!AD$8:AD$967)</f>
        <v>239143</v>
      </c>
      <c r="G136" s="85">
        <f>SUMIF('Todas las localidades'!$C$8:$C$967,'Pob x estrato y x regiones'!$A136,'Todas las localidades'!AE$8:AE$967)</f>
        <v>196622</v>
      </c>
      <c r="I136" s="95" t="s">
        <v>947</v>
      </c>
      <c r="J136" s="130">
        <f t="shared" si="146"/>
        <v>1.6451076822215356</v>
      </c>
      <c r="K136" s="131">
        <f t="shared" si="130"/>
        <v>1.6439128284396514</v>
      </c>
      <c r="L136" s="131">
        <f t="shared" si="131"/>
        <v>1.4637478408473708</v>
      </c>
      <c r="M136" s="131">
        <f t="shared" si="132"/>
        <v>1.3893258215873243</v>
      </c>
      <c r="N136" s="131">
        <f t="shared" si="133"/>
        <v>1.2627779149809555</v>
      </c>
      <c r="O136" s="132">
        <f t="shared" si="134"/>
        <v>1.2929461110250777</v>
      </c>
      <c r="Q136" s="95" t="s">
        <v>947</v>
      </c>
      <c r="R136" s="185">
        <f t="shared" si="141"/>
        <v>1.2912352829757863</v>
      </c>
      <c r="S136" s="186">
        <f t="shared" si="142"/>
        <v>2.3247247340662569</v>
      </c>
      <c r="T136" s="186">
        <f t="shared" si="143"/>
        <v>2.389773674625594</v>
      </c>
      <c r="U136" s="186">
        <f t="shared" si="144"/>
        <v>3.1973682480007688</v>
      </c>
      <c r="V136" s="186">
        <f t="shared" si="145"/>
        <v>1.9770762669911708</v>
      </c>
    </row>
    <row r="137" spans="1:41" x14ac:dyDescent="0.25">
      <c r="A137" s="95" t="s">
        <v>926</v>
      </c>
      <c r="B137" s="83">
        <f>SUMIF('Todas las localidades'!$C$8:$C$967,'Pob x estrato y x regiones'!$A137,'Todas las localidades'!Z$8:Z$967)</f>
        <v>125694</v>
      </c>
      <c r="C137" s="84">
        <f>SUMIF('Todas las localidades'!$C$8:$C$967,'Pob x estrato y x regiones'!$A137,'Todas las localidades'!AA$8:AA$967)</f>
        <v>99312</v>
      </c>
      <c r="D137" s="84">
        <f>SUMIF('Todas las localidades'!$C$8:$C$967,'Pob x estrato y x regiones'!$A137,'Todas las localidades'!AB$8:AB$967)</f>
        <v>67748</v>
      </c>
      <c r="E137" s="84">
        <f>SUMIF('Todas las localidades'!$C$8:$C$967,'Pob x estrato y x regiones'!$A137,'Todas las localidades'!AC$8:AC$967)</f>
        <v>24240</v>
      </c>
      <c r="F137" s="84">
        <f>SUMIF('Todas las localidades'!$C$8:$C$967,'Pob x estrato y x regiones'!$A137,'Todas las localidades'!AD$8:AD$967)</f>
        <v>11562</v>
      </c>
      <c r="G137" s="85">
        <f>SUMIF('Todas las localidades'!$C$8:$C$967,'Pob x estrato y x regiones'!$A137,'Todas las localidades'!AE$8:AE$967)</f>
        <v>7064</v>
      </c>
      <c r="I137" s="95" t="s">
        <v>926</v>
      </c>
      <c r="J137" s="130">
        <f t="shared" si="146"/>
        <v>0.3443873713780542</v>
      </c>
      <c r="K137" s="131">
        <f t="shared" si="130"/>
        <v>0.30495190341150813</v>
      </c>
      <c r="L137" s="131">
        <f t="shared" si="131"/>
        <v>0.23588989469738333</v>
      </c>
      <c r="M137" s="131">
        <f t="shared" si="132"/>
        <v>0.10279993258631484</v>
      </c>
      <c r="N137" s="131">
        <f t="shared" si="133"/>
        <v>6.1052333762685117E-2</v>
      </c>
      <c r="O137" s="132">
        <f t="shared" si="134"/>
        <v>4.6451421144536972E-2</v>
      </c>
      <c r="Q137" s="95" t="s">
        <v>926</v>
      </c>
      <c r="R137" s="256">
        <f t="shared" si="141"/>
        <v>2.670195012360967</v>
      </c>
      <c r="S137" s="186">
        <f t="shared" si="142"/>
        <v>3.7025587695375894</v>
      </c>
      <c r="T137" s="186">
        <f t="shared" si="143"/>
        <v>10.222258395201569</v>
      </c>
      <c r="U137" s="186">
        <f t="shared" si="144"/>
        <v>7.6836989087613894</v>
      </c>
      <c r="V137" s="186">
        <f t="shared" si="145"/>
        <v>5.0505250656830505</v>
      </c>
    </row>
    <row r="138" spans="1:41" ht="15.75" thickBot="1" x14ac:dyDescent="0.3">
      <c r="A138" s="96" t="s">
        <v>506</v>
      </c>
      <c r="B138" s="97">
        <f>SUMIF('Todas las localidades'!$C$8:$C$967,'Pob x estrato y x regiones'!$A138,'Todas las localidades'!Z$8:Z$967)</f>
        <v>1171193</v>
      </c>
      <c r="C138" s="98">
        <f>SUMIF('Todas las localidades'!$C$8:$C$967,'Pob x estrato y x regiones'!$A138,'Todas las localidades'!AA$8:AA$967)</f>
        <v>1072184</v>
      </c>
      <c r="D138" s="98">
        <f>SUMIF('Todas las localidades'!$C$8:$C$967,'Pob x estrato y x regiones'!$A138,'Todas las localidades'!AB$8:AB$967)</f>
        <v>890108</v>
      </c>
      <c r="E138" s="98">
        <f>SUMIF('Todas las localidades'!$C$8:$C$967,'Pob x estrato y x regiones'!$A138,'Todas las localidades'!AC$8:AC$967)</f>
        <v>705484</v>
      </c>
      <c r="F138" s="98">
        <f>SUMIF('Todas las localidades'!$C$8:$C$967,'Pob x estrato y x regiones'!$A138,'Todas las localidades'!AD$8:AD$967)</f>
        <v>522546</v>
      </c>
      <c r="G138" s="101">
        <f>SUMIF('Todas las localidades'!$C$8:$C$967,'Pob x estrato y x regiones'!$A138,'Todas las localidades'!AE$8:AE$967)</f>
        <v>457829</v>
      </c>
      <c r="I138" s="96" t="s">
        <v>506</v>
      </c>
      <c r="J138" s="133">
        <f t="shared" si="146"/>
        <v>3.2089366130951156</v>
      </c>
      <c r="K138" s="134">
        <f t="shared" si="130"/>
        <v>3.2922965161044435</v>
      </c>
      <c r="L138" s="134">
        <f t="shared" si="131"/>
        <v>3.09924252213052</v>
      </c>
      <c r="M138" s="134">
        <f t="shared" si="132"/>
        <v>2.9919021303928934</v>
      </c>
      <c r="N138" s="134">
        <f t="shared" si="133"/>
        <v>2.75926766981111</v>
      </c>
      <c r="O138" s="135">
        <f t="shared" si="134"/>
        <v>3.0105899902579587</v>
      </c>
      <c r="Q138" s="96" t="s">
        <v>506</v>
      </c>
      <c r="R138" s="188">
        <f t="shared" si="141"/>
        <v>0.9928742143778766</v>
      </c>
      <c r="S138" s="189">
        <f t="shared" si="142"/>
        <v>1.7848494390919185</v>
      </c>
      <c r="T138" s="189">
        <f t="shared" si="143"/>
        <v>2.2257212310985692</v>
      </c>
      <c r="U138" s="189">
        <f t="shared" si="144"/>
        <v>3.0472162486048471</v>
      </c>
      <c r="V138" s="189">
        <f t="shared" si="145"/>
        <v>1.3309520157140373</v>
      </c>
    </row>
    <row r="139" spans="1:41" x14ac:dyDescent="0.25">
      <c r="A139" s="89"/>
      <c r="B139" s="86">
        <f t="shared" ref="B139:G139" si="153">SUM(B115:B138)</f>
        <v>36497854</v>
      </c>
      <c r="C139" s="87">
        <f t="shared" si="153"/>
        <v>32566447</v>
      </c>
      <c r="D139" s="87">
        <f t="shared" si="153"/>
        <v>28720179</v>
      </c>
      <c r="E139" s="87">
        <f t="shared" si="153"/>
        <v>23579782</v>
      </c>
      <c r="F139" s="87">
        <f t="shared" si="153"/>
        <v>18937851</v>
      </c>
      <c r="G139" s="88">
        <f t="shared" si="153"/>
        <v>15207285</v>
      </c>
      <c r="I139" s="89" t="s">
        <v>967</v>
      </c>
      <c r="J139" s="124">
        <f>SUM(J115:J138)</f>
        <v>100</v>
      </c>
      <c r="K139" s="125">
        <f t="shared" ref="K139" si="154">SUM(K115:K138)</f>
        <v>100</v>
      </c>
      <c r="L139" s="125">
        <f t="shared" ref="L139" si="155">SUM(L115:L138)</f>
        <v>100.00000000000001</v>
      </c>
      <c r="M139" s="125">
        <f t="shared" ref="M139" si="156">SUM(M115:M138)</f>
        <v>99.999999999999972</v>
      </c>
      <c r="N139" s="125">
        <f t="shared" ref="N139" si="157">SUM(N115:N138)</f>
        <v>100</v>
      </c>
      <c r="O139" s="126">
        <f t="shared" ref="O139" si="158">SUM(O115:O138)</f>
        <v>100</v>
      </c>
      <c r="Q139" s="89" t="s">
        <v>967</v>
      </c>
      <c r="R139" s="191">
        <f t="shared" si="141"/>
        <v>1.2830034813433244</v>
      </c>
      <c r="S139" s="192">
        <f t="shared" si="142"/>
        <v>1.2018660890819792</v>
      </c>
      <c r="T139" s="192">
        <f t="shared" si="143"/>
        <v>1.8850692896506525</v>
      </c>
      <c r="U139" s="192">
        <f t="shared" si="144"/>
        <v>2.2164771370496257</v>
      </c>
      <c r="V139" s="192">
        <f t="shared" si="145"/>
        <v>2.2181227968107233</v>
      </c>
    </row>
    <row r="140" spans="1:41" x14ac:dyDescent="0.25">
      <c r="B140" s="81"/>
      <c r="C140" s="81"/>
      <c r="D140" s="81"/>
      <c r="E140" s="81"/>
      <c r="F140" s="81"/>
      <c r="G140" s="81"/>
    </row>
    <row r="141" spans="1:41" x14ac:dyDescent="0.25">
      <c r="A141" s="336">
        <v>2010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L141" s="336">
        <v>2010</v>
      </c>
      <c r="M141" s="336"/>
      <c r="N141" s="336"/>
      <c r="O141" s="336"/>
      <c r="P141" s="336"/>
      <c r="Q141" s="336"/>
      <c r="R141" s="336"/>
      <c r="S141" s="336"/>
      <c r="T141" s="336"/>
      <c r="U141" s="336"/>
    </row>
    <row r="142" spans="1:41" ht="15" customHeight="1" x14ac:dyDescent="0.25">
      <c r="A142" s="333" t="s">
        <v>27</v>
      </c>
      <c r="B142" s="338" t="s">
        <v>966</v>
      </c>
      <c r="C142" s="339"/>
      <c r="D142" s="339"/>
      <c r="E142" s="339"/>
      <c r="F142" s="339"/>
      <c r="G142" s="339"/>
      <c r="H142" s="339"/>
      <c r="I142" s="345"/>
      <c r="J142" s="346" t="s">
        <v>967</v>
      </c>
      <c r="L142" s="333" t="s">
        <v>27</v>
      </c>
      <c r="M142" s="338" t="s">
        <v>966</v>
      </c>
      <c r="N142" s="339"/>
      <c r="O142" s="339"/>
      <c r="P142" s="339"/>
      <c r="Q142" s="339"/>
      <c r="R142" s="339"/>
      <c r="S142" s="339"/>
      <c r="T142" s="345"/>
      <c r="U142" s="343" t="s">
        <v>967</v>
      </c>
      <c r="AG142" s="336" t="s">
        <v>931</v>
      </c>
      <c r="AH142" s="338" t="s">
        <v>966</v>
      </c>
      <c r="AI142" s="339"/>
      <c r="AJ142" s="339"/>
      <c r="AK142" s="339"/>
      <c r="AL142" s="339"/>
      <c r="AM142" s="339"/>
      <c r="AN142" s="339"/>
      <c r="AO142" s="340"/>
    </row>
    <row r="143" spans="1:41" ht="15.75" thickBot="1" x14ac:dyDescent="0.3">
      <c r="A143" s="333"/>
      <c r="B143" s="107" t="s">
        <v>940</v>
      </c>
      <c r="C143" s="105">
        <v>1</v>
      </c>
      <c r="D143" s="105">
        <v>2</v>
      </c>
      <c r="E143" s="105">
        <v>3</v>
      </c>
      <c r="F143" s="105">
        <v>4</v>
      </c>
      <c r="G143" s="105">
        <v>5</v>
      </c>
      <c r="H143" s="105">
        <v>6</v>
      </c>
      <c r="I143" s="115">
        <v>7</v>
      </c>
      <c r="J143" s="344"/>
      <c r="L143" s="333"/>
      <c r="M143" s="107" t="s">
        <v>940</v>
      </c>
      <c r="N143" s="105">
        <v>1</v>
      </c>
      <c r="O143" s="105">
        <v>2</v>
      </c>
      <c r="P143" s="105">
        <v>3</v>
      </c>
      <c r="Q143" s="105">
        <v>4</v>
      </c>
      <c r="R143" s="105">
        <v>5</v>
      </c>
      <c r="S143" s="105">
        <v>6</v>
      </c>
      <c r="T143" s="115">
        <v>7</v>
      </c>
      <c r="U143" s="344"/>
      <c r="AG143" s="337"/>
      <c r="AH143" s="107" t="s">
        <v>940</v>
      </c>
      <c r="AI143" s="105">
        <v>1</v>
      </c>
      <c r="AJ143" s="105">
        <v>2</v>
      </c>
      <c r="AK143" s="105">
        <v>3</v>
      </c>
      <c r="AL143" s="105">
        <v>4</v>
      </c>
      <c r="AM143" s="105">
        <v>5</v>
      </c>
      <c r="AN143" s="105">
        <v>6</v>
      </c>
      <c r="AO143" s="106">
        <v>7</v>
      </c>
    </row>
    <row r="144" spans="1:41" x14ac:dyDescent="0.25">
      <c r="A144" s="92" t="s">
        <v>940</v>
      </c>
      <c r="B144" s="156">
        <f>SUMIF('Todas las localidades'!$AR$8:$AR$967,'Pob x estrato y x regiones'!AH144,'Todas las localidades'!$Z$8:$Z$967)</f>
        <v>13588171</v>
      </c>
      <c r="C144" s="157"/>
      <c r="D144" s="157"/>
      <c r="E144" s="157"/>
      <c r="F144" s="157"/>
      <c r="G144" s="157"/>
      <c r="H144" s="157"/>
      <c r="I144" s="164"/>
      <c r="J144" s="119">
        <f>SUM(B144:I144)</f>
        <v>13588171</v>
      </c>
      <c r="L144" s="92" t="s">
        <v>940</v>
      </c>
      <c r="M144" s="168">
        <f>B144/$J$168*100</f>
        <v>37.230054676639348</v>
      </c>
      <c r="N144" s="170"/>
      <c r="O144" s="170"/>
      <c r="P144" s="170"/>
      <c r="Q144" s="170"/>
      <c r="R144" s="170"/>
      <c r="S144" s="170"/>
      <c r="T144" s="171"/>
      <c r="U144" s="172">
        <f>SUM(M144:T144)</f>
        <v>37.230054676639348</v>
      </c>
      <c r="AG144" s="92" t="s">
        <v>940</v>
      </c>
      <c r="AH144" s="108" t="str">
        <f>CONCATENATE($AG144,AH$28)</f>
        <v>GBAGBA</v>
      </c>
      <c r="AI144" s="110"/>
      <c r="AJ144" s="110"/>
      <c r="AK144" s="110"/>
      <c r="AL144" s="110"/>
      <c r="AM144" s="110"/>
      <c r="AN144" s="110"/>
      <c r="AO144" s="111"/>
    </row>
    <row r="145" spans="1:41" x14ac:dyDescent="0.25">
      <c r="A145" s="95" t="s">
        <v>36</v>
      </c>
      <c r="B145" s="158"/>
      <c r="C145" s="113">
        <f>SUMIF('Todas las localidades'!$AR$8:$AR$967,'Pob x estrato y x regiones'!AI145,'Todas las localidades'!$Z$8:$Z$967)</f>
        <v>0</v>
      </c>
      <c r="D145" s="113">
        <f>SUMIF('Todas las localidades'!$AR$8:$AR$967,'Pob x estrato y x regiones'!AJ145,'Todas las localidades'!$Z$8:$Z$967)</f>
        <v>1380631</v>
      </c>
      <c r="E145" s="113">
        <f>SUMIF('Todas las localidades'!$AR$8:$AR$967,'Pob x estrato y x regiones'!AK145,'Todas las localidades'!$Z$8:$Z$967)</f>
        <v>541845</v>
      </c>
      <c r="F145" s="113">
        <f>SUMIF('Todas las localidades'!$AR$8:$AR$967,'Pob x estrato y x regiones'!AL145,'Todas las localidades'!$Z$8:$Z$967)</f>
        <v>864469</v>
      </c>
      <c r="G145" s="113">
        <f>SUMIF('Todas las localidades'!$AR$8:$AR$967,'Pob x estrato y x regiones'!AM145,'Todas las localidades'!$Z$8:$Z$967)</f>
        <v>1271082</v>
      </c>
      <c r="H145" s="113">
        <f>SUMIF('Todas las localidades'!$AR$8:$AR$967,'Pob x estrato y x regiones'!AN145,'Todas las localidades'!$Z$8:$Z$967)</f>
        <v>277905</v>
      </c>
      <c r="I145" s="114">
        <f>SUMIF('Todas las localidades'!$AR$8:$AR$967,'Pob x estrato y x regiones'!AO145,'Todas las localidades'!$Z$8:$Z$967)</f>
        <v>159647</v>
      </c>
      <c r="J145" s="165">
        <f t="shared" ref="J145:J168" si="159">SUM(B145:I145)</f>
        <v>4495579</v>
      </c>
      <c r="L145" s="95" t="s">
        <v>36</v>
      </c>
      <c r="M145" s="173"/>
      <c r="N145" s="174">
        <f t="shared" ref="N145:N167" si="160">C145/$J$168*100</f>
        <v>0</v>
      </c>
      <c r="O145" s="174">
        <f t="shared" ref="O145:O167" si="161">D145/$J$168*100</f>
        <v>3.7827730912617494</v>
      </c>
      <c r="P145" s="174">
        <f t="shared" ref="P145:P167" si="162">E145/$J$168*100</f>
        <v>1.4845941353154626</v>
      </c>
      <c r="Q145" s="174">
        <f t="shared" ref="Q145:Q167" si="163">F145/$J$168*100</f>
        <v>2.3685474767913752</v>
      </c>
      <c r="R145" s="174">
        <f t="shared" ref="R145:R167" si="164">G145/$J$168*100</f>
        <v>3.4826211973997157</v>
      </c>
      <c r="S145" s="174">
        <f t="shared" ref="S145:S167" si="165">H145/$J$168*100</f>
        <v>0.76142832945739769</v>
      </c>
      <c r="T145" s="181">
        <f t="shared" ref="T145:T167" si="166">I145/$J$168*100</f>
        <v>0.43741475868690805</v>
      </c>
      <c r="U145" s="169">
        <f t="shared" ref="U145:U168" si="167">SUM(M145:T145)</f>
        <v>12.317378988912608</v>
      </c>
      <c r="AG145" s="95" t="s">
        <v>36</v>
      </c>
      <c r="AH145" s="112"/>
      <c r="AI145" s="103" t="str">
        <f t="shared" ref="AI145:AO154" si="168">CONCATENATE($AG145,AI$28)</f>
        <v>Buenos Aires1</v>
      </c>
      <c r="AJ145" s="103" t="str">
        <f t="shared" si="168"/>
        <v>Buenos Aires2</v>
      </c>
      <c r="AK145" s="103" t="str">
        <f t="shared" si="168"/>
        <v>Buenos Aires3</v>
      </c>
      <c r="AL145" s="103" t="str">
        <f t="shared" si="168"/>
        <v>Buenos Aires4</v>
      </c>
      <c r="AM145" s="103" t="str">
        <f t="shared" si="168"/>
        <v>Buenos Aires5</v>
      </c>
      <c r="AN145" s="103" t="str">
        <f t="shared" si="168"/>
        <v>Buenos Aires6</v>
      </c>
      <c r="AO145" s="104" t="str">
        <f t="shared" si="168"/>
        <v>Buenos Aires7</v>
      </c>
    </row>
    <row r="146" spans="1:41" x14ac:dyDescent="0.25">
      <c r="A146" s="95" t="s">
        <v>1</v>
      </c>
      <c r="B146" s="158"/>
      <c r="C146" s="113">
        <f>SUMIF('Todas las localidades'!$AR$8:$AR$967,'Pob x estrato y x regiones'!AI146,'Todas las localidades'!$Z$8:$Z$967)</f>
        <v>0</v>
      </c>
      <c r="D146" s="113">
        <f>SUMIF('Todas las localidades'!$AR$8:$AR$967,'Pob x estrato y x regiones'!AJ146,'Todas las localidades'!$Z$8:$Z$967)</f>
        <v>0</v>
      </c>
      <c r="E146" s="113">
        <f>SUMIF('Todas las localidades'!$AR$8:$AR$967,'Pob x estrato y x regiones'!AK146,'Todas las localidades'!$Z$8:$Z$967)</f>
        <v>195055</v>
      </c>
      <c r="F146" s="113">
        <f>SUMIF('Todas las localidades'!$AR$8:$AR$967,'Pob x estrato y x regiones'!AL146,'Todas las localidades'!$Z$8:$Z$967)</f>
        <v>0</v>
      </c>
      <c r="G146" s="113">
        <f>SUMIF('Todas las localidades'!$AR$8:$AR$967,'Pob x estrato y x regiones'!AM146,'Todas las localidades'!$Z$8:$Z$967)</f>
        <v>59836</v>
      </c>
      <c r="H146" s="113">
        <f>SUMIF('Todas las localidades'!$AR$8:$AR$967,'Pob x estrato y x regiones'!AN146,'Todas las localidades'!$Z$8:$Z$967)</f>
        <v>0</v>
      </c>
      <c r="I146" s="114">
        <f>SUMIF('Todas las localidades'!$AR$8:$AR$967,'Pob x estrato y x regiones'!AO146,'Todas las localidades'!$Z$8:$Z$967)</f>
        <v>28815</v>
      </c>
      <c r="J146" s="165">
        <f t="shared" si="159"/>
        <v>283706</v>
      </c>
      <c r="L146" s="95" t="s">
        <v>1</v>
      </c>
      <c r="M146" s="173"/>
      <c r="N146" s="174">
        <f t="shared" si="160"/>
        <v>0</v>
      </c>
      <c r="O146" s="174">
        <f t="shared" si="161"/>
        <v>0</v>
      </c>
      <c r="P146" s="174">
        <f t="shared" si="162"/>
        <v>0.53442868175208325</v>
      </c>
      <c r="Q146" s="174">
        <f t="shared" si="163"/>
        <v>0</v>
      </c>
      <c r="R146" s="174">
        <f t="shared" si="164"/>
        <v>0.16394388557749176</v>
      </c>
      <c r="S146" s="174">
        <f t="shared" si="165"/>
        <v>0</v>
      </c>
      <c r="T146" s="181">
        <f t="shared" si="166"/>
        <v>7.8949847297871259E-2</v>
      </c>
      <c r="U146" s="169">
        <f t="shared" si="167"/>
        <v>0.77732241462744622</v>
      </c>
      <c r="AG146" s="95" t="s">
        <v>1</v>
      </c>
      <c r="AH146" s="112"/>
      <c r="AI146" s="103" t="str">
        <f t="shared" si="168"/>
        <v>Catamarca1</v>
      </c>
      <c r="AJ146" s="103" t="str">
        <f t="shared" si="168"/>
        <v>Catamarca2</v>
      </c>
      <c r="AK146" s="103" t="str">
        <f t="shared" si="168"/>
        <v>Catamarca3</v>
      </c>
      <c r="AL146" s="103" t="str">
        <f t="shared" si="168"/>
        <v>Catamarca4</v>
      </c>
      <c r="AM146" s="103" t="str">
        <f t="shared" si="168"/>
        <v>Catamarca5</v>
      </c>
      <c r="AN146" s="103" t="str">
        <f t="shared" si="168"/>
        <v>Catamarca6</v>
      </c>
      <c r="AO146" s="104" t="str">
        <f t="shared" si="168"/>
        <v>Catamarca7</v>
      </c>
    </row>
    <row r="147" spans="1:41" x14ac:dyDescent="0.25">
      <c r="A147" s="95" t="s">
        <v>199</v>
      </c>
      <c r="B147" s="158"/>
      <c r="C147" s="113">
        <f>SUMIF('Todas las localidades'!$AR$8:$AR$967,'Pob x estrato y x regiones'!AI147,'Todas las localidades'!$Z$8:$Z$967)</f>
        <v>0</v>
      </c>
      <c r="D147" s="113">
        <f>SUMIF('Todas las localidades'!$AR$8:$AR$967,'Pob x estrato y x regiones'!AJ147,'Todas las localidades'!$Z$8:$Z$967)</f>
        <v>0</v>
      </c>
      <c r="E147" s="113">
        <f>SUMIF('Todas las localidades'!$AR$8:$AR$967,'Pob x estrato y x regiones'!AK147,'Todas las localidades'!$Z$8:$Z$967)</f>
        <v>385726</v>
      </c>
      <c r="F147" s="113">
        <f>SUMIF('Todas las localidades'!$AR$8:$AR$967,'Pob x estrato y x regiones'!AL147,'Todas las localidades'!$Z$8:$Z$967)</f>
        <v>89882</v>
      </c>
      <c r="G147" s="113">
        <f>SUMIF('Todas las localidades'!$AR$8:$AR$967,'Pob x estrato y x regiones'!AM147,'Todas las localidades'!$Z$8:$Z$967)</f>
        <v>257006</v>
      </c>
      <c r="H147" s="113">
        <f>SUMIF('Todas las localidades'!$AR$8:$AR$967,'Pob x estrato y x regiones'!AN147,'Todas las localidades'!$Z$8:$Z$967)</f>
        <v>105582</v>
      </c>
      <c r="I147" s="114">
        <f>SUMIF('Todas las localidades'!$AR$8:$AR$967,'Pob x estrato y x regiones'!AO147,'Todas las localidades'!$Z$8:$Z$967)</f>
        <v>54492</v>
      </c>
      <c r="J147" s="165">
        <f t="shared" si="159"/>
        <v>892688</v>
      </c>
      <c r="L147" s="95" t="s">
        <v>199</v>
      </c>
      <c r="M147" s="173"/>
      <c r="N147" s="174">
        <f t="shared" si="160"/>
        <v>0</v>
      </c>
      <c r="O147" s="174">
        <f t="shared" si="161"/>
        <v>0</v>
      </c>
      <c r="P147" s="174">
        <f t="shared" si="162"/>
        <v>1.056845698379965</v>
      </c>
      <c r="Q147" s="174">
        <f t="shared" si="163"/>
        <v>0.24626653391730921</v>
      </c>
      <c r="R147" s="174">
        <f t="shared" si="164"/>
        <v>0.70416742858360926</v>
      </c>
      <c r="S147" s="174">
        <f t="shared" si="165"/>
        <v>0.28928276166593248</v>
      </c>
      <c r="T147" s="181">
        <f t="shared" si="166"/>
        <v>0.14930192882025339</v>
      </c>
      <c r="U147" s="169">
        <f t="shared" si="167"/>
        <v>2.4458643513670695</v>
      </c>
      <c r="AG147" s="95" t="s">
        <v>199</v>
      </c>
      <c r="AH147" s="112"/>
      <c r="AI147" s="103" t="str">
        <f t="shared" si="168"/>
        <v>Chaco1</v>
      </c>
      <c r="AJ147" s="103" t="str">
        <f t="shared" si="168"/>
        <v>Chaco2</v>
      </c>
      <c r="AK147" s="103" t="str">
        <f t="shared" si="168"/>
        <v>Chaco3</v>
      </c>
      <c r="AL147" s="103" t="str">
        <f t="shared" si="168"/>
        <v>Chaco4</v>
      </c>
      <c r="AM147" s="103" t="str">
        <f t="shared" si="168"/>
        <v>Chaco5</v>
      </c>
      <c r="AN147" s="103" t="str">
        <f t="shared" si="168"/>
        <v>Chaco6</v>
      </c>
      <c r="AO147" s="104" t="str">
        <f t="shared" si="168"/>
        <v>Chaco7</v>
      </c>
    </row>
    <row r="148" spans="1:41" x14ac:dyDescent="0.25">
      <c r="A148" s="95" t="s">
        <v>260</v>
      </c>
      <c r="B148" s="158"/>
      <c r="C148" s="113">
        <f>SUMIF('Todas las localidades'!$AR$8:$AR$967,'Pob x estrato y x regiones'!AI148,'Todas las localidades'!$Z$8:$Z$967)</f>
        <v>0</v>
      </c>
      <c r="D148" s="113">
        <f>SUMIF('Todas las localidades'!$AR$8:$AR$967,'Pob x estrato y x regiones'!AJ148,'Todas las localidades'!$Z$8:$Z$967)</f>
        <v>0</v>
      </c>
      <c r="E148" s="113">
        <f>SUMIF('Todas las localidades'!$AR$8:$AR$967,'Pob x estrato y x regiones'!AK148,'Todas las localidades'!$Z$8:$Z$967)</f>
        <v>175196</v>
      </c>
      <c r="F148" s="113">
        <f>SUMIF('Todas las localidades'!$AR$8:$AR$967,'Pob x estrato y x regiones'!AL148,'Todas las localidades'!$Z$8:$Z$967)</f>
        <v>179230</v>
      </c>
      <c r="G148" s="113">
        <f>SUMIF('Todas las localidades'!$AR$8:$AR$967,'Pob x estrato y x regiones'!AM148,'Todas las localidades'!$Z$8:$Z$967)</f>
        <v>67817</v>
      </c>
      <c r="H148" s="113">
        <f>SUMIF('Todas las localidades'!$AR$8:$AR$967,'Pob x estrato y x regiones'!AN148,'Todas las localidades'!$Z$8:$Z$967)</f>
        <v>22226</v>
      </c>
      <c r="I148" s="114">
        <f>SUMIF('Todas las localidades'!$AR$8:$AR$967,'Pob x estrato y x regiones'!AO148,'Todas las localidades'!$Z$8:$Z$967)</f>
        <v>19799</v>
      </c>
      <c r="J148" s="165">
        <f t="shared" si="159"/>
        <v>464268</v>
      </c>
      <c r="L148" s="95" t="s">
        <v>260</v>
      </c>
      <c r="M148" s="173"/>
      <c r="N148" s="174">
        <f t="shared" si="160"/>
        <v>0</v>
      </c>
      <c r="O148" s="174">
        <f t="shared" si="161"/>
        <v>0</v>
      </c>
      <c r="P148" s="174">
        <f t="shared" si="162"/>
        <v>0.48001726348075147</v>
      </c>
      <c r="Q148" s="174">
        <f t="shared" si="163"/>
        <v>0.49106996811374176</v>
      </c>
      <c r="R148" s="174">
        <f t="shared" si="164"/>
        <v>0.18581092466422822</v>
      </c>
      <c r="S148" s="174">
        <f t="shared" si="165"/>
        <v>6.089673107903823E-2</v>
      </c>
      <c r="T148" s="181">
        <f t="shared" si="166"/>
        <v>5.4247025044266983E-2</v>
      </c>
      <c r="U148" s="169">
        <f t="shared" si="167"/>
        <v>1.2720419123820268</v>
      </c>
      <c r="AG148" s="95" t="s">
        <v>260</v>
      </c>
      <c r="AH148" s="112"/>
      <c r="AI148" s="103" t="str">
        <f t="shared" si="168"/>
        <v>Chubut1</v>
      </c>
      <c r="AJ148" s="103" t="str">
        <f t="shared" si="168"/>
        <v>Chubut2</v>
      </c>
      <c r="AK148" s="103" t="str">
        <f t="shared" si="168"/>
        <v>Chubut3</v>
      </c>
      <c r="AL148" s="103" t="str">
        <f t="shared" si="168"/>
        <v>Chubut4</v>
      </c>
      <c r="AM148" s="103" t="str">
        <f t="shared" si="168"/>
        <v>Chubut5</v>
      </c>
      <c r="AN148" s="103" t="str">
        <f t="shared" si="168"/>
        <v>Chubut6</v>
      </c>
      <c r="AO148" s="104" t="str">
        <f t="shared" si="168"/>
        <v>Chubut7</v>
      </c>
    </row>
    <row r="149" spans="1:41" x14ac:dyDescent="0.25">
      <c r="A149" s="95" t="s">
        <v>276</v>
      </c>
      <c r="B149" s="158"/>
      <c r="C149" s="113">
        <f>SUMIF('Todas las localidades'!$AR$8:$AR$967,'Pob x estrato y x regiones'!AI149,'Todas las localidades'!$Z$8:$Z$967)</f>
        <v>1454536</v>
      </c>
      <c r="D149" s="113">
        <f>SUMIF('Todas las localidades'!$AR$8:$AR$967,'Pob x estrato y x regiones'!AJ149,'Todas las localidades'!$Z$8:$Z$967)</f>
        <v>0</v>
      </c>
      <c r="E149" s="113">
        <f>SUMIF('Todas las localidades'!$AR$8:$AR$967,'Pob x estrato y x regiones'!AK149,'Todas las localidades'!$Z$8:$Z$967)</f>
        <v>163048</v>
      </c>
      <c r="F149" s="113">
        <f>SUMIF('Todas las localidades'!$AR$8:$AR$967,'Pob x estrato y x regiones'!AL149,'Todas las localidades'!$Z$8:$Z$967)</f>
        <v>229759</v>
      </c>
      <c r="G149" s="113">
        <f>SUMIF('Todas las localidades'!$AR$8:$AR$967,'Pob x estrato y x regiones'!AM149,'Todas las localidades'!$Z$8:$Z$967)</f>
        <v>659104</v>
      </c>
      <c r="H149" s="113">
        <f>SUMIF('Todas las localidades'!$AR$8:$AR$967,'Pob x estrato y x regiones'!AN149,'Todas las localidades'!$Z$8:$Z$967)</f>
        <v>301894</v>
      </c>
      <c r="I149" s="114">
        <f>SUMIF('Todas las localidades'!$AR$8:$AR$967,'Pob x estrato y x regiones'!AO149,'Todas las localidades'!$Z$8:$Z$967)</f>
        <v>157996</v>
      </c>
      <c r="J149" s="165">
        <f t="shared" si="159"/>
        <v>2966337</v>
      </c>
      <c r="L149" s="95" t="s">
        <v>276</v>
      </c>
      <c r="M149" s="173"/>
      <c r="N149" s="174">
        <f t="shared" si="160"/>
        <v>3.9852644486988194</v>
      </c>
      <c r="O149" s="174">
        <f t="shared" si="161"/>
        <v>0</v>
      </c>
      <c r="P149" s="174">
        <f t="shared" si="162"/>
        <v>0.4467331147743645</v>
      </c>
      <c r="Q149" s="174">
        <f t="shared" si="163"/>
        <v>0.62951372428636487</v>
      </c>
      <c r="R149" s="174">
        <f t="shared" si="164"/>
        <v>1.8058705588553234</v>
      </c>
      <c r="S149" s="174">
        <f t="shared" si="165"/>
        <v>0.82715548152502338</v>
      </c>
      <c r="T149" s="181">
        <f t="shared" si="166"/>
        <v>0.43289120505550815</v>
      </c>
      <c r="U149" s="169">
        <f t="shared" si="167"/>
        <v>8.1274285331954044</v>
      </c>
      <c r="AG149" s="95" t="s">
        <v>276</v>
      </c>
      <c r="AH149" s="112"/>
      <c r="AI149" s="103" t="str">
        <f t="shared" si="168"/>
        <v>Córdoba1</v>
      </c>
      <c r="AJ149" s="103" t="str">
        <f t="shared" si="168"/>
        <v>Córdoba2</v>
      </c>
      <c r="AK149" s="103" t="str">
        <f t="shared" si="168"/>
        <v>Córdoba3</v>
      </c>
      <c r="AL149" s="103" t="str">
        <f t="shared" si="168"/>
        <v>Córdoba4</v>
      </c>
      <c r="AM149" s="103" t="str">
        <f t="shared" si="168"/>
        <v>Córdoba5</v>
      </c>
      <c r="AN149" s="103" t="str">
        <f t="shared" si="168"/>
        <v>Córdoba6</v>
      </c>
      <c r="AO149" s="104" t="str">
        <f t="shared" si="168"/>
        <v>Córdoba7</v>
      </c>
    </row>
    <row r="150" spans="1:41" x14ac:dyDescent="0.25">
      <c r="A150" s="95" t="s">
        <v>396</v>
      </c>
      <c r="B150" s="158"/>
      <c r="C150" s="113">
        <f>SUMIF('Todas las localidades'!$AR$8:$AR$967,'Pob x estrato y x regiones'!AI150,'Todas las localidades'!$Z$8:$Z$967)</f>
        <v>0</v>
      </c>
      <c r="D150" s="113">
        <f>SUMIF('Todas las localidades'!$AR$8:$AR$967,'Pob x estrato y x regiones'!AJ150,'Todas las localidades'!$Z$8:$Z$967)</f>
        <v>0</v>
      </c>
      <c r="E150" s="113">
        <f>SUMIF('Todas las localidades'!$AR$8:$AR$967,'Pob x estrato y x regiones'!AK150,'Todas las localidades'!$Z$8:$Z$967)</f>
        <v>346334</v>
      </c>
      <c r="F150" s="113">
        <f>SUMIF('Todas las localidades'!$AR$8:$AR$967,'Pob x estrato y x regiones'!AL150,'Todas las localidades'!$Z$8:$Z$967)</f>
        <v>71606</v>
      </c>
      <c r="G150" s="113">
        <f>SUMIF('Todas las localidades'!$AR$8:$AR$967,'Pob x estrato y x regiones'!AM150,'Todas las localidades'!$Z$8:$Z$967)</f>
        <v>293174</v>
      </c>
      <c r="H150" s="113">
        <f>SUMIF('Todas las localidades'!$AR$8:$AR$967,'Pob x estrato y x regiones'!AN150,'Todas las localidades'!$Z$8:$Z$967)</f>
        <v>69709</v>
      </c>
      <c r="I150" s="114">
        <f>SUMIF('Todas las localidades'!$AR$8:$AR$967,'Pob x estrato y x regiones'!AO150,'Todas las localidades'!$Z$8:$Z$967)</f>
        <v>41401</v>
      </c>
      <c r="J150" s="165">
        <f t="shared" si="159"/>
        <v>822224</v>
      </c>
      <c r="L150" s="95" t="s">
        <v>396</v>
      </c>
      <c r="M150" s="173"/>
      <c r="N150" s="174">
        <f t="shared" si="160"/>
        <v>0</v>
      </c>
      <c r="O150" s="174">
        <f t="shared" si="161"/>
        <v>0</v>
      </c>
      <c r="P150" s="174">
        <f t="shared" si="162"/>
        <v>0.94891606503768688</v>
      </c>
      <c r="Q150" s="174">
        <f t="shared" si="163"/>
        <v>0.19619235695337045</v>
      </c>
      <c r="R150" s="174">
        <f t="shared" si="164"/>
        <v>0.80326366585827202</v>
      </c>
      <c r="S150" s="174">
        <f t="shared" si="165"/>
        <v>0.19099479109100495</v>
      </c>
      <c r="T150" s="181">
        <f t="shared" si="166"/>
        <v>0.11343406656183128</v>
      </c>
      <c r="U150" s="169">
        <f t="shared" si="167"/>
        <v>2.2528009455021656</v>
      </c>
      <c r="AG150" s="95" t="s">
        <v>396</v>
      </c>
      <c r="AH150" s="112"/>
      <c r="AI150" s="103" t="str">
        <f t="shared" si="168"/>
        <v>Corrientes1</v>
      </c>
      <c r="AJ150" s="103" t="str">
        <f t="shared" si="168"/>
        <v>Corrientes2</v>
      </c>
      <c r="AK150" s="103" t="str">
        <f t="shared" si="168"/>
        <v>Corrientes3</v>
      </c>
      <c r="AL150" s="103" t="str">
        <f t="shared" si="168"/>
        <v>Corrientes4</v>
      </c>
      <c r="AM150" s="103" t="str">
        <f t="shared" si="168"/>
        <v>Corrientes5</v>
      </c>
      <c r="AN150" s="103" t="str">
        <f t="shared" si="168"/>
        <v>Corrientes6</v>
      </c>
      <c r="AO150" s="104" t="str">
        <f t="shared" si="168"/>
        <v>Corrientes7</v>
      </c>
    </row>
    <row r="151" spans="1:41" x14ac:dyDescent="0.25">
      <c r="A151" s="95" t="s">
        <v>429</v>
      </c>
      <c r="B151" s="158"/>
      <c r="C151" s="113">
        <f>SUMIF('Todas las localidades'!$AR$8:$AR$967,'Pob x estrato y x regiones'!AI151,'Todas las localidades'!$Z$8:$Z$967)</f>
        <v>0</v>
      </c>
      <c r="D151" s="113">
        <f>SUMIF('Todas las localidades'!$AR$8:$AR$967,'Pob x estrato y x regiones'!AJ151,'Todas las localidades'!$Z$8:$Z$967)</f>
        <v>0</v>
      </c>
      <c r="E151" s="113">
        <f>SUMIF('Todas las localidades'!$AR$8:$AR$967,'Pob x estrato y x regiones'!AK151,'Todas las localidades'!$Z$8:$Z$967)</f>
        <v>413526</v>
      </c>
      <c r="F151" s="113">
        <f>SUMIF('Todas las localidades'!$AR$8:$AR$967,'Pob x estrato y x regiones'!AL151,'Todas las localidades'!$Z$8:$Z$967)</f>
        <v>155172</v>
      </c>
      <c r="G151" s="113">
        <f>SUMIF('Todas las localidades'!$AR$8:$AR$967,'Pob x estrato y x regiones'!AM151,'Todas las localidades'!$Z$8:$Z$967)</f>
        <v>358646</v>
      </c>
      <c r="H151" s="113">
        <f>SUMIF('Todas las localidades'!$AR$8:$AR$967,'Pob x estrato y x regiones'!AN151,'Todas las localidades'!$Z$8:$Z$967)</f>
        <v>81495</v>
      </c>
      <c r="I151" s="114">
        <f>SUMIF('Todas las localidades'!$AR$8:$AR$967,'Pob x estrato y x regiones'!AO151,'Todas las localidades'!$Z$8:$Z$967)</f>
        <v>50698</v>
      </c>
      <c r="J151" s="165">
        <f t="shared" si="159"/>
        <v>1059537</v>
      </c>
      <c r="L151" s="95" t="s">
        <v>429</v>
      </c>
      <c r="M151" s="173"/>
      <c r="N151" s="174">
        <f t="shared" si="160"/>
        <v>0</v>
      </c>
      <c r="O151" s="174">
        <f t="shared" si="161"/>
        <v>0</v>
      </c>
      <c r="P151" s="174">
        <f t="shared" si="162"/>
        <v>1.1330145602533233</v>
      </c>
      <c r="Q151" s="174">
        <f t="shared" si="163"/>
        <v>0.42515376383499154</v>
      </c>
      <c r="R151" s="174">
        <f t="shared" si="164"/>
        <v>0.98264955523138431</v>
      </c>
      <c r="S151" s="174">
        <f t="shared" si="165"/>
        <v>0.22328710066076762</v>
      </c>
      <c r="T151" s="181">
        <f t="shared" si="166"/>
        <v>0.13890679709552239</v>
      </c>
      <c r="U151" s="169">
        <f t="shared" si="167"/>
        <v>2.9030117770759896</v>
      </c>
      <c r="AG151" s="95" t="s">
        <v>429</v>
      </c>
      <c r="AH151" s="112"/>
      <c r="AI151" s="103" t="str">
        <f t="shared" si="168"/>
        <v>Entre Ríos1</v>
      </c>
      <c r="AJ151" s="103" t="str">
        <f t="shared" si="168"/>
        <v>Entre Ríos2</v>
      </c>
      <c r="AK151" s="103" t="str">
        <f t="shared" si="168"/>
        <v>Entre Ríos3</v>
      </c>
      <c r="AL151" s="103" t="str">
        <f t="shared" si="168"/>
        <v>Entre Ríos4</v>
      </c>
      <c r="AM151" s="103" t="str">
        <f t="shared" si="168"/>
        <v>Entre Ríos5</v>
      </c>
      <c r="AN151" s="103" t="str">
        <f t="shared" si="168"/>
        <v>Entre Ríos6</v>
      </c>
      <c r="AO151" s="104" t="str">
        <f t="shared" si="168"/>
        <v>Entre Ríos7</v>
      </c>
    </row>
    <row r="152" spans="1:41" x14ac:dyDescent="0.25">
      <c r="A152" s="95" t="s">
        <v>461</v>
      </c>
      <c r="B152" s="158"/>
      <c r="C152" s="113">
        <f>SUMIF('Todas las localidades'!$AR$8:$AR$967,'Pob x estrato y x regiones'!AI152,'Todas las localidades'!$Z$8:$Z$967)</f>
        <v>0</v>
      </c>
      <c r="D152" s="113">
        <f>SUMIF('Todas las localidades'!$AR$8:$AR$967,'Pob x estrato y x regiones'!AJ152,'Todas las localidades'!$Z$8:$Z$967)</f>
        <v>0</v>
      </c>
      <c r="E152" s="113">
        <f>SUMIF('Todas las localidades'!$AR$8:$AR$967,'Pob x estrato y x regiones'!AK152,'Todas las localidades'!$Z$8:$Z$967)</f>
        <v>222226</v>
      </c>
      <c r="F152" s="113">
        <f>SUMIF('Todas las localidades'!$AR$8:$AR$967,'Pob x estrato y x regiones'!AL152,'Todas las localidades'!$Z$8:$Z$967)</f>
        <v>52837</v>
      </c>
      <c r="G152" s="114">
        <f>SUMIF('Todas las localidades'!$AR$8:$AR$967,'Pob x estrato y x regiones'!AM152,'Todas las localidades'!$Z$8:$Z$967)</f>
        <v>59760</v>
      </c>
      <c r="H152" s="159">
        <f>SUMIF('Todas las localidades'!$AR$8:$AR$967,'Pob x estrato y x regiones'!AN152,'Todas las localidades'!$Z$8:$Z$967)</f>
        <v>29834</v>
      </c>
      <c r="I152" s="159">
        <f>SUMIF('Todas las localidades'!$AR$8:$AR$967,'Pob x estrato y x regiones'!AO152,'Todas las localidades'!$Z$8:$Z$967)</f>
        <v>64046</v>
      </c>
      <c r="J152" s="165">
        <f t="shared" si="159"/>
        <v>428703</v>
      </c>
      <c r="L152" s="95" t="s">
        <v>461</v>
      </c>
      <c r="M152" s="173"/>
      <c r="N152" s="174">
        <f t="shared" si="160"/>
        <v>0</v>
      </c>
      <c r="O152" s="174">
        <f t="shared" si="161"/>
        <v>0</v>
      </c>
      <c r="P152" s="174">
        <f t="shared" si="162"/>
        <v>0.60887415462837902</v>
      </c>
      <c r="Q152" s="174">
        <f t="shared" si="163"/>
        <v>0.14476741564038259</v>
      </c>
      <c r="R152" s="174">
        <f t="shared" si="164"/>
        <v>0.16373565415654301</v>
      </c>
      <c r="S152" s="174">
        <f t="shared" si="165"/>
        <v>8.1741792270855151E-2</v>
      </c>
      <c r="T152" s="181">
        <f t="shared" si="166"/>
        <v>0.17547881034320539</v>
      </c>
      <c r="U152" s="169">
        <f t="shared" si="167"/>
        <v>1.1745978270393651</v>
      </c>
      <c r="AG152" s="95" t="s">
        <v>461</v>
      </c>
      <c r="AH152" s="112"/>
      <c r="AI152" s="103" t="str">
        <f t="shared" si="168"/>
        <v>Formosa1</v>
      </c>
      <c r="AJ152" s="103" t="str">
        <f t="shared" si="168"/>
        <v>Formosa2</v>
      </c>
      <c r="AK152" s="103" t="str">
        <f t="shared" si="168"/>
        <v>Formosa3</v>
      </c>
      <c r="AL152" s="103" t="str">
        <f t="shared" si="168"/>
        <v>Formosa4</v>
      </c>
      <c r="AM152" s="103" t="str">
        <f t="shared" si="168"/>
        <v>Formosa5</v>
      </c>
      <c r="AN152" s="103" t="str">
        <f t="shared" si="168"/>
        <v>Formosa6</v>
      </c>
      <c r="AO152" s="104" t="str">
        <f t="shared" si="168"/>
        <v>Formosa7</v>
      </c>
    </row>
    <row r="153" spans="1:41" x14ac:dyDescent="0.25">
      <c r="A153" s="95" t="s">
        <v>486</v>
      </c>
      <c r="B153" s="158"/>
      <c r="C153" s="113">
        <f>SUMIF('Todas las localidades'!$AR$8:$AR$967,'Pob x estrato y x regiones'!AI153,'Todas las localidades'!$Z$8:$Z$967)</f>
        <v>0</v>
      </c>
      <c r="D153" s="113">
        <f>SUMIF('Todas las localidades'!$AR$8:$AR$967,'Pob x estrato y x regiones'!AJ153,'Todas las localidades'!$Z$8:$Z$967)</f>
        <v>0</v>
      </c>
      <c r="E153" s="113">
        <f>SUMIF('Todas las localidades'!$AR$8:$AR$967,'Pob x estrato y x regiones'!AK153,'Todas las localidades'!$Z$8:$Z$967)</f>
        <v>310106</v>
      </c>
      <c r="F153" s="113">
        <f>SUMIF('Todas las localidades'!$AR$8:$AR$967,'Pob x estrato y x regiones'!AL153,'Todas las localidades'!$Z$8:$Z$967)</f>
        <v>59131</v>
      </c>
      <c r="G153" s="114">
        <f>SUMIF('Todas las localidades'!$AR$8:$AR$967,'Pob x estrato y x regiones'!AM153,'Todas las localidades'!$Z$8:$Z$967)</f>
        <v>157036</v>
      </c>
      <c r="H153" s="159">
        <f>SUMIF('Todas las localidades'!$AR$8:$AR$967,'Pob x estrato y x regiones'!AN153,'Todas las localidades'!$Z$8:$Z$967)</f>
        <v>26339</v>
      </c>
      <c r="I153" s="159">
        <f>SUMIF('Todas las localidades'!$AR$8:$AR$967,'Pob x estrato y x regiones'!AO153,'Todas las localidades'!$Z$8:$Z$967)</f>
        <v>34901</v>
      </c>
      <c r="J153" s="165">
        <f t="shared" si="159"/>
        <v>587513</v>
      </c>
      <c r="L153" s="95" t="s">
        <v>486</v>
      </c>
      <c r="M153" s="173"/>
      <c r="N153" s="174">
        <f t="shared" si="160"/>
        <v>0</v>
      </c>
      <c r="O153" s="174">
        <f t="shared" si="161"/>
        <v>0</v>
      </c>
      <c r="P153" s="174">
        <f t="shared" si="162"/>
        <v>0.84965543453595938</v>
      </c>
      <c r="Q153" s="174">
        <f t="shared" si="163"/>
        <v>0.16201226515948033</v>
      </c>
      <c r="R153" s="174">
        <f t="shared" si="164"/>
        <v>0.43026091342247136</v>
      </c>
      <c r="S153" s="174">
        <f t="shared" si="165"/>
        <v>7.2165886794330433E-2</v>
      </c>
      <c r="T153" s="181">
        <f t="shared" si="166"/>
        <v>9.5624800296477699E-2</v>
      </c>
      <c r="U153" s="169">
        <f t="shared" si="167"/>
        <v>1.6097193002087191</v>
      </c>
      <c r="AG153" s="95" t="s">
        <v>486</v>
      </c>
      <c r="AH153" s="112"/>
      <c r="AI153" s="103" t="str">
        <f t="shared" si="168"/>
        <v>Jujuy1</v>
      </c>
      <c r="AJ153" s="103" t="str">
        <f t="shared" si="168"/>
        <v>Jujuy2</v>
      </c>
      <c r="AK153" s="103" t="str">
        <f t="shared" si="168"/>
        <v>Jujuy3</v>
      </c>
      <c r="AL153" s="103" t="str">
        <f t="shared" si="168"/>
        <v>Jujuy4</v>
      </c>
      <c r="AM153" s="103" t="str">
        <f t="shared" si="168"/>
        <v>Jujuy5</v>
      </c>
      <c r="AN153" s="103" t="str">
        <f t="shared" si="168"/>
        <v>Jujuy6</v>
      </c>
      <c r="AO153" s="104" t="str">
        <f t="shared" si="168"/>
        <v>Jujuy7</v>
      </c>
    </row>
    <row r="154" spans="1:41" x14ac:dyDescent="0.25">
      <c r="A154" s="95" t="s">
        <v>532</v>
      </c>
      <c r="B154" s="158"/>
      <c r="C154" s="113">
        <f>SUMIF('Todas las localidades'!$AR$8:$AR$967,'Pob x estrato y x regiones'!AI154,'Todas las localidades'!$Z$8:$Z$967)</f>
        <v>0</v>
      </c>
      <c r="D154" s="113">
        <f>SUMIF('Todas las localidades'!$AR$8:$AR$967,'Pob x estrato y x regiones'!AJ154,'Todas las localidades'!$Z$8:$Z$967)</f>
        <v>0</v>
      </c>
      <c r="E154" s="113">
        <f>SUMIF('Todas las localidades'!$AR$8:$AR$967,'Pob x estrato y x regiones'!AK154,'Todas las localidades'!$Z$8:$Z$967)</f>
        <v>114486</v>
      </c>
      <c r="F154" s="113">
        <f>SUMIF('Todas las localidades'!$AR$8:$AR$967,'Pob x estrato y x regiones'!AL154,'Todas las localidades'!$Z$8:$Z$967)</f>
        <v>56795</v>
      </c>
      <c r="G154" s="114">
        <f>SUMIF('Todas las localidades'!$AR$8:$AR$967,'Pob x estrato y x regiones'!AM154,'Todas las localidades'!$Z$8:$Z$967)</f>
        <v>12184</v>
      </c>
      <c r="H154" s="159">
        <f>SUMIF('Todas las localidades'!$AR$8:$AR$967,'Pob x estrato y x regiones'!AN154,'Todas las localidades'!$Z$8:$Z$967)</f>
        <v>37687</v>
      </c>
      <c r="I154" s="159">
        <f>SUMIF('Todas las localidades'!$AR$8:$AR$967,'Pob x estrato y x regiones'!AO154,'Todas las localidades'!$Z$8:$Z$967)</f>
        <v>46188</v>
      </c>
      <c r="J154" s="165">
        <f t="shared" si="159"/>
        <v>267340</v>
      </c>
      <c r="L154" s="95" t="s">
        <v>532</v>
      </c>
      <c r="M154" s="173"/>
      <c r="N154" s="174">
        <f t="shared" si="160"/>
        <v>0</v>
      </c>
      <c r="O154" s="174">
        <f t="shared" si="161"/>
        <v>0</v>
      </c>
      <c r="P154" s="174">
        <f t="shared" si="162"/>
        <v>0.31367871656234914</v>
      </c>
      <c r="Q154" s="174">
        <f t="shared" si="163"/>
        <v>0.15561188885242402</v>
      </c>
      <c r="R154" s="174">
        <f t="shared" si="164"/>
        <v>3.338278464262584E-2</v>
      </c>
      <c r="S154" s="174">
        <f t="shared" si="165"/>
        <v>0.10325812580652001</v>
      </c>
      <c r="T154" s="181">
        <f t="shared" si="166"/>
        <v>0.12654990619448475</v>
      </c>
      <c r="U154" s="169">
        <f t="shared" si="167"/>
        <v>0.73248142205840372</v>
      </c>
      <c r="AG154" s="95" t="s">
        <v>532</v>
      </c>
      <c r="AH154" s="112"/>
      <c r="AI154" s="103" t="str">
        <f t="shared" si="168"/>
        <v>La Pampa1</v>
      </c>
      <c r="AJ154" s="103" t="str">
        <f t="shared" si="168"/>
        <v>La Pampa2</v>
      </c>
      <c r="AK154" s="103" t="str">
        <f t="shared" si="168"/>
        <v>La Pampa3</v>
      </c>
      <c r="AL154" s="103" t="str">
        <f t="shared" si="168"/>
        <v>La Pampa4</v>
      </c>
      <c r="AM154" s="103" t="str">
        <f t="shared" si="168"/>
        <v>La Pampa5</v>
      </c>
      <c r="AN154" s="103" t="str">
        <f t="shared" si="168"/>
        <v>La Pampa6</v>
      </c>
      <c r="AO154" s="104" t="str">
        <f t="shared" si="168"/>
        <v>La Pampa7</v>
      </c>
    </row>
    <row r="155" spans="1:41" x14ac:dyDescent="0.25">
      <c r="A155" s="95" t="s">
        <v>563</v>
      </c>
      <c r="B155" s="158"/>
      <c r="C155" s="113">
        <f>SUMIF('Todas las localidades'!$AR$8:$AR$967,'Pob x estrato y x regiones'!AI155,'Todas las localidades'!$Z$8:$Z$967)</f>
        <v>0</v>
      </c>
      <c r="D155" s="113">
        <f>SUMIF('Todas las localidades'!$AR$8:$AR$967,'Pob x estrato y x regiones'!AJ155,'Todas las localidades'!$Z$8:$Z$967)</f>
        <v>0</v>
      </c>
      <c r="E155" s="113">
        <f>SUMIF('Todas las localidades'!$AR$8:$AR$967,'Pob x estrato y x regiones'!AK155,'Todas las localidades'!$Z$8:$Z$967)</f>
        <v>178872</v>
      </c>
      <c r="F155" s="113">
        <f>SUMIF('Todas las localidades'!$AR$8:$AR$967,'Pob x estrato y x regiones'!AL155,'Todas las localidades'!$Z$8:$Z$967)</f>
        <v>0</v>
      </c>
      <c r="G155" s="114">
        <f>SUMIF('Todas las localidades'!$AR$8:$AR$967,'Pob x estrato y x regiones'!AM155,'Todas las localidades'!$Z$8:$Z$967)</f>
        <v>69931</v>
      </c>
      <c r="H155" s="159">
        <f>SUMIF('Todas las localidades'!$AR$8:$AR$967,'Pob x estrato y x regiones'!AN155,'Todas las localidades'!$Z$8:$Z$967)</f>
        <v>6937</v>
      </c>
      <c r="I155" s="159">
        <f>SUMIF('Todas las localidades'!$AR$8:$AR$967,'Pob x estrato y x regiones'!AO155,'Todas las localidades'!$Z$8:$Z$967)</f>
        <v>32778</v>
      </c>
      <c r="J155" s="165">
        <f t="shared" si="159"/>
        <v>288518</v>
      </c>
      <c r="L155" s="95" t="s">
        <v>563</v>
      </c>
      <c r="M155" s="173"/>
      <c r="N155" s="174">
        <f t="shared" si="160"/>
        <v>0</v>
      </c>
      <c r="O155" s="174">
        <f t="shared" si="161"/>
        <v>0</v>
      </c>
      <c r="P155" s="174">
        <f t="shared" si="162"/>
        <v>0.49008908852558841</v>
      </c>
      <c r="Q155" s="174">
        <f t="shared" si="163"/>
        <v>0</v>
      </c>
      <c r="R155" s="174">
        <f t="shared" si="164"/>
        <v>0.19160304603114472</v>
      </c>
      <c r="S155" s="174">
        <f t="shared" si="165"/>
        <v>1.9006596935808882E-2</v>
      </c>
      <c r="T155" s="181">
        <f t="shared" si="166"/>
        <v>8.9808019945501458E-2</v>
      </c>
      <c r="U155" s="169">
        <f t="shared" si="167"/>
        <v>0.7905067514380435</v>
      </c>
      <c r="AG155" s="95" t="s">
        <v>563</v>
      </c>
      <c r="AH155" s="112"/>
      <c r="AI155" s="103" t="str">
        <f t="shared" ref="AI155:AO167" si="169">CONCATENATE($AG155,AI$28)</f>
        <v>La Rioja1</v>
      </c>
      <c r="AJ155" s="103" t="str">
        <f t="shared" si="169"/>
        <v>La Rioja2</v>
      </c>
      <c r="AK155" s="103" t="str">
        <f t="shared" si="169"/>
        <v>La Rioja3</v>
      </c>
      <c r="AL155" s="103" t="str">
        <f t="shared" si="169"/>
        <v>La Rioja4</v>
      </c>
      <c r="AM155" s="103" t="str">
        <f t="shared" si="169"/>
        <v>La Rioja5</v>
      </c>
      <c r="AN155" s="103" t="str">
        <f t="shared" si="169"/>
        <v>La Rioja6</v>
      </c>
      <c r="AO155" s="104" t="str">
        <f t="shared" si="169"/>
        <v>La Rioja7</v>
      </c>
    </row>
    <row r="156" spans="1:41" x14ac:dyDescent="0.25">
      <c r="A156" s="95" t="s">
        <v>582</v>
      </c>
      <c r="B156" s="158"/>
      <c r="C156" s="113">
        <f>SUMIF('Todas las localidades'!$AR$8:$AR$967,'Pob x estrato y x regiones'!AI156,'Todas las localidades'!$Z$8:$Z$967)</f>
        <v>0</v>
      </c>
      <c r="D156" s="113">
        <f>SUMIF('Todas las localidades'!$AR$8:$AR$967,'Pob x estrato y x regiones'!AJ156,'Todas las localidades'!$Z$8:$Z$967)</f>
        <v>937154</v>
      </c>
      <c r="E156" s="113">
        <f>SUMIF('Todas las localidades'!$AR$8:$AR$967,'Pob x estrato y x regiones'!AK156,'Todas las localidades'!$Z$8:$Z$967)</f>
        <v>118009</v>
      </c>
      <c r="F156" s="113">
        <f>SUMIF('Todas las localidades'!$AR$8:$AR$967,'Pob x estrato y x regiones'!AL156,'Todas las localidades'!$Z$8:$Z$967)</f>
        <v>88879</v>
      </c>
      <c r="G156" s="114">
        <f>SUMIF('Todas las localidades'!$AR$8:$AR$967,'Pob x estrato y x regiones'!AM156,'Todas las localidades'!$Z$8:$Z$967)</f>
        <v>136970</v>
      </c>
      <c r="H156" s="159">
        <f>SUMIF('Todas las localidades'!$AR$8:$AR$967,'Pob x estrato y x regiones'!AN156,'Todas las localidades'!$Z$8:$Z$967)</f>
        <v>57046</v>
      </c>
      <c r="I156" s="159">
        <f>SUMIF('Todas las localidades'!$AR$8:$AR$967,'Pob x estrato y x regiones'!AO156,'Todas las localidades'!$Z$8:$Z$967)</f>
        <v>68225</v>
      </c>
      <c r="J156" s="165">
        <f t="shared" si="159"/>
        <v>1406283</v>
      </c>
      <c r="L156" s="95" t="s">
        <v>582</v>
      </c>
      <c r="M156" s="173"/>
      <c r="N156" s="174">
        <f t="shared" si="160"/>
        <v>0</v>
      </c>
      <c r="O156" s="174">
        <f t="shared" si="161"/>
        <v>2.5676961719447942</v>
      </c>
      <c r="P156" s="174">
        <f t="shared" si="162"/>
        <v>0.32333133887817078</v>
      </c>
      <c r="Q156" s="174">
        <f t="shared" si="163"/>
        <v>0.24351842713820929</v>
      </c>
      <c r="R156" s="174">
        <f t="shared" si="164"/>
        <v>0.37528233851776599</v>
      </c>
      <c r="S156" s="174">
        <f t="shared" si="165"/>
        <v>0.15629960051897845</v>
      </c>
      <c r="T156" s="181">
        <f t="shared" si="166"/>
        <v>0.18692879860826886</v>
      </c>
      <c r="U156" s="169">
        <f t="shared" si="167"/>
        <v>3.8530566756061875</v>
      </c>
      <c r="AG156" s="95" t="s">
        <v>582</v>
      </c>
      <c r="AH156" s="112"/>
      <c r="AI156" s="103" t="str">
        <f t="shared" si="169"/>
        <v>Mendoza1</v>
      </c>
      <c r="AJ156" s="103" t="str">
        <f t="shared" si="169"/>
        <v>Mendoza2</v>
      </c>
      <c r="AK156" s="103" t="str">
        <f t="shared" si="169"/>
        <v>Mendoza3</v>
      </c>
      <c r="AL156" s="103" t="str">
        <f t="shared" si="169"/>
        <v>Mendoza4</v>
      </c>
      <c r="AM156" s="103" t="str">
        <f t="shared" si="169"/>
        <v>Mendoza5</v>
      </c>
      <c r="AN156" s="103" t="str">
        <f t="shared" si="169"/>
        <v>Mendoza6</v>
      </c>
      <c r="AO156" s="104" t="str">
        <f t="shared" si="169"/>
        <v>Mendoza7</v>
      </c>
    </row>
    <row r="157" spans="1:41" x14ac:dyDescent="0.25">
      <c r="A157" s="95" t="s">
        <v>604</v>
      </c>
      <c r="B157" s="158"/>
      <c r="C157" s="113">
        <f>SUMIF('Todas las localidades'!$AR$8:$AR$967,'Pob x estrato y x regiones'!AI157,'Todas las localidades'!$Z$8:$Z$967)</f>
        <v>0</v>
      </c>
      <c r="D157" s="113">
        <f>SUMIF('Todas las localidades'!$AR$8:$AR$967,'Pob x estrato y x regiones'!AJ157,'Todas las localidades'!$Z$8:$Z$967)</f>
        <v>0</v>
      </c>
      <c r="E157" s="113">
        <f>SUMIF('Todas las localidades'!$AR$8:$AR$967,'Pob x estrato y x regiones'!AK157,'Todas las localidades'!$Z$8:$Z$967)</f>
        <v>319469</v>
      </c>
      <c r="F157" s="113">
        <f>SUMIF('Todas las localidades'!$AR$8:$AR$967,'Pob x estrato y x regiones'!AL157,'Todas las localidades'!$Z$8:$Z$967)</f>
        <v>121283</v>
      </c>
      <c r="G157" s="114">
        <f>SUMIF('Todas las localidades'!$AR$8:$AR$967,'Pob x estrato y x regiones'!AM157,'Todas las localidades'!$Z$8:$Z$967)</f>
        <v>244272</v>
      </c>
      <c r="H157" s="159">
        <f>SUMIF('Todas las localidades'!$AR$8:$AR$967,'Pob x estrato y x regiones'!AN157,'Todas las localidades'!$Z$8:$Z$967)</f>
        <v>78727</v>
      </c>
      <c r="I157" s="159">
        <f>SUMIF('Todas las localidades'!$AR$8:$AR$967,'Pob x estrato y x regiones'!AO157,'Todas las localidades'!$Z$8:$Z$967)</f>
        <v>48084</v>
      </c>
      <c r="J157" s="165">
        <f t="shared" si="159"/>
        <v>811835</v>
      </c>
      <c r="L157" s="95" t="s">
        <v>604</v>
      </c>
      <c r="M157" s="173"/>
      <c r="N157" s="174">
        <f t="shared" si="160"/>
        <v>0</v>
      </c>
      <c r="O157" s="174">
        <f t="shared" si="161"/>
        <v>0</v>
      </c>
      <c r="P157" s="174">
        <f t="shared" si="162"/>
        <v>0.8753089976194216</v>
      </c>
      <c r="Q157" s="174">
        <f t="shared" si="163"/>
        <v>0.33230172930167345</v>
      </c>
      <c r="R157" s="174">
        <f t="shared" si="164"/>
        <v>0.66927770602622283</v>
      </c>
      <c r="S157" s="174">
        <f t="shared" si="165"/>
        <v>0.21570309311884475</v>
      </c>
      <c r="T157" s="181">
        <f t="shared" si="166"/>
        <v>0.13174473216973251</v>
      </c>
      <c r="U157" s="169">
        <f t="shared" si="167"/>
        <v>2.2243362582358954</v>
      </c>
      <c r="AG157" s="95" t="s">
        <v>604</v>
      </c>
      <c r="AH157" s="112"/>
      <c r="AI157" s="103" t="str">
        <f t="shared" si="169"/>
        <v>Misiones1</v>
      </c>
      <c r="AJ157" s="103" t="str">
        <f t="shared" si="169"/>
        <v>Misiones2</v>
      </c>
      <c r="AK157" s="103" t="str">
        <f t="shared" si="169"/>
        <v>Misiones3</v>
      </c>
      <c r="AL157" s="103" t="str">
        <f t="shared" si="169"/>
        <v>Misiones4</v>
      </c>
      <c r="AM157" s="103" t="str">
        <f t="shared" si="169"/>
        <v>Misiones5</v>
      </c>
      <c r="AN157" s="103" t="str">
        <f t="shared" si="169"/>
        <v>Misiones6</v>
      </c>
      <c r="AO157" s="104" t="str">
        <f t="shared" si="169"/>
        <v>Misiones7</v>
      </c>
    </row>
    <row r="158" spans="1:41" x14ac:dyDescent="0.25">
      <c r="A158" s="95" t="s">
        <v>639</v>
      </c>
      <c r="B158" s="158"/>
      <c r="C158" s="113">
        <f>SUMIF('Todas las localidades'!$AR$8:$AR$967,'Pob x estrato y x regiones'!AI158,'Todas las localidades'!$Z$8:$Z$967)</f>
        <v>0</v>
      </c>
      <c r="D158" s="113">
        <f>SUMIF('Todas las localidades'!$AR$8:$AR$967,'Pob x estrato y x regiones'!AJ158,'Todas las localidades'!$Z$8:$Z$967)</f>
        <v>0</v>
      </c>
      <c r="E158" s="113">
        <f>SUMIF('Todas las localidades'!$AR$8:$AR$967,'Pob x estrato y x regiones'!AK158,'Todas las localidades'!$Z$8:$Z$967)</f>
        <v>263588</v>
      </c>
      <c r="F158" s="113">
        <f>SUMIF('Todas las localidades'!$AR$8:$AR$967,'Pob x estrato y x regiones'!AL158,'Todas las localidades'!$Z$8:$Z$967)</f>
        <v>0</v>
      </c>
      <c r="G158" s="114">
        <f>SUMIF('Todas las localidades'!$AR$8:$AR$967,'Pob x estrato y x regiones'!AM158,'Todas las localidades'!$Z$8:$Z$967)</f>
        <v>197085</v>
      </c>
      <c r="H158" s="159">
        <f>SUMIF('Todas las localidades'!$AR$8:$AR$967,'Pob x estrato y x regiones'!AN158,'Todas las localidades'!$Z$8:$Z$967)</f>
        <v>14016</v>
      </c>
      <c r="I158" s="159">
        <f>SUMIF('Todas las localidades'!$AR$8:$AR$967,'Pob x estrato y x regiones'!AO158,'Todas las localidades'!$Z$8:$Z$967)</f>
        <v>30778</v>
      </c>
      <c r="J158" s="165">
        <f t="shared" si="159"/>
        <v>505467</v>
      </c>
      <c r="L158" s="95" t="s">
        <v>639</v>
      </c>
      <c r="M158" s="173"/>
      <c r="N158" s="174">
        <f t="shared" si="160"/>
        <v>0</v>
      </c>
      <c r="O158" s="174">
        <f t="shared" si="161"/>
        <v>0</v>
      </c>
      <c r="P158" s="174">
        <f t="shared" si="162"/>
        <v>0.72220136559261816</v>
      </c>
      <c r="Q158" s="174">
        <f t="shared" si="163"/>
        <v>0</v>
      </c>
      <c r="R158" s="174">
        <f t="shared" si="164"/>
        <v>0.53999065260110912</v>
      </c>
      <c r="S158" s="174">
        <f t="shared" si="165"/>
        <v>3.8402257842337799E-2</v>
      </c>
      <c r="T158" s="181">
        <f t="shared" si="166"/>
        <v>8.4328245710008048E-2</v>
      </c>
      <c r="U158" s="169">
        <f t="shared" si="167"/>
        <v>1.384922521746073</v>
      </c>
      <c r="AG158" s="95" t="s">
        <v>639</v>
      </c>
      <c r="AH158" s="112"/>
      <c r="AI158" s="103" t="str">
        <f t="shared" si="169"/>
        <v>Neuquén1</v>
      </c>
      <c r="AJ158" s="103" t="str">
        <f t="shared" si="169"/>
        <v>Neuquén2</v>
      </c>
      <c r="AK158" s="103" t="str">
        <f t="shared" si="169"/>
        <v>Neuquén3</v>
      </c>
      <c r="AL158" s="103" t="str">
        <f t="shared" si="169"/>
        <v>Neuquén4</v>
      </c>
      <c r="AM158" s="103" t="str">
        <f t="shared" si="169"/>
        <v>Neuquén5</v>
      </c>
      <c r="AN158" s="103" t="str">
        <f t="shared" si="169"/>
        <v>Neuquén6</v>
      </c>
      <c r="AO158" s="104" t="str">
        <f t="shared" si="169"/>
        <v>Neuquén7</v>
      </c>
    </row>
    <row r="159" spans="1:41" x14ac:dyDescent="0.25">
      <c r="A159" s="95" t="s">
        <v>662</v>
      </c>
      <c r="B159" s="158"/>
      <c r="C159" s="113">
        <f>SUMIF('Todas las localidades'!$AR$8:$AR$967,'Pob x estrato y x regiones'!AI159,'Todas las localidades'!$Z$8:$Z$967)</f>
        <v>0</v>
      </c>
      <c r="D159" s="113">
        <f>SUMIF('Todas las localidades'!$AR$8:$AR$967,'Pob x estrato y x regiones'!AJ159,'Todas las localidades'!$Z$8:$Z$967)</f>
        <v>0</v>
      </c>
      <c r="E159" s="113">
        <f>SUMIF('Todas las localidades'!$AR$8:$AR$967,'Pob x estrato y x regiones'!AK159,'Todas las localidades'!$Z$8:$Z$967)</f>
        <v>109305</v>
      </c>
      <c r="F159" s="113">
        <f>SUMIF('Todas las localidades'!$AR$8:$AR$967,'Pob x estrato y x regiones'!AL159,'Todas las localidades'!$Z$8:$Z$967)</f>
        <v>212036</v>
      </c>
      <c r="G159" s="114">
        <f>SUMIF('Todas las localidades'!$AR$8:$AR$967,'Pob x estrato y x regiones'!AM159,'Todas las localidades'!$Z$8:$Z$967)</f>
        <v>148466</v>
      </c>
      <c r="H159" s="159">
        <f>SUMIF('Todas las localidades'!$AR$8:$AR$967,'Pob x estrato y x regiones'!AN159,'Todas las localidades'!$Z$8:$Z$967)</f>
        <v>50624</v>
      </c>
      <c r="I159" s="159">
        <f>SUMIF('Todas las localidades'!$AR$8:$AR$967,'Pob x estrato y x regiones'!AO159,'Todas las localidades'!$Z$8:$Z$967)</f>
        <v>35474</v>
      </c>
      <c r="J159" s="165">
        <f t="shared" si="159"/>
        <v>555905</v>
      </c>
      <c r="L159" s="95" t="s">
        <v>662</v>
      </c>
      <c r="M159" s="173"/>
      <c r="N159" s="174">
        <f t="shared" si="160"/>
        <v>0</v>
      </c>
      <c r="O159" s="174">
        <f t="shared" si="161"/>
        <v>0</v>
      </c>
      <c r="P159" s="174">
        <f t="shared" si="162"/>
        <v>0.29948336140530341</v>
      </c>
      <c r="Q159" s="174">
        <f t="shared" si="163"/>
        <v>0.58095470489854006</v>
      </c>
      <c r="R159" s="174">
        <f t="shared" si="164"/>
        <v>0.40678008082338207</v>
      </c>
      <c r="S159" s="174">
        <f t="shared" si="165"/>
        <v>0.13870404544880913</v>
      </c>
      <c r="T159" s="181">
        <f t="shared" si="166"/>
        <v>9.7194755614946574E-2</v>
      </c>
      <c r="U159" s="169">
        <f t="shared" si="167"/>
        <v>1.5231169481909812</v>
      </c>
      <c r="AG159" s="95" t="s">
        <v>662</v>
      </c>
      <c r="AH159" s="112"/>
      <c r="AI159" s="103" t="str">
        <f t="shared" si="169"/>
        <v>Río Negro1</v>
      </c>
      <c r="AJ159" s="103" t="str">
        <f t="shared" si="169"/>
        <v>Río Negro2</v>
      </c>
      <c r="AK159" s="103" t="str">
        <f t="shared" si="169"/>
        <v>Río Negro3</v>
      </c>
      <c r="AL159" s="103" t="str">
        <f t="shared" si="169"/>
        <v>Río Negro4</v>
      </c>
      <c r="AM159" s="103" t="str">
        <f t="shared" si="169"/>
        <v>Río Negro5</v>
      </c>
      <c r="AN159" s="103" t="str">
        <f t="shared" si="169"/>
        <v>Río Negro6</v>
      </c>
      <c r="AO159" s="104" t="str">
        <f t="shared" si="169"/>
        <v>Río Negro7</v>
      </c>
    </row>
    <row r="160" spans="1:41" x14ac:dyDescent="0.25">
      <c r="A160" s="95" t="s">
        <v>687</v>
      </c>
      <c r="B160" s="158"/>
      <c r="C160" s="113">
        <f>SUMIF('Todas las localidades'!$AR$8:$AR$967,'Pob x estrato y x regiones'!AI160,'Todas las localidades'!$Z$8:$Z$967)</f>
        <v>0</v>
      </c>
      <c r="D160" s="113">
        <f>SUMIF('Todas las localidades'!$AR$8:$AR$967,'Pob x estrato y x regiones'!AJ160,'Todas las localidades'!$Z$8:$Z$967)</f>
        <v>551056</v>
      </c>
      <c r="E160" s="113">
        <f>SUMIF('Todas las localidades'!$AR$8:$AR$967,'Pob x estrato y x regiones'!AK160,'Todas las localidades'!$Z$8:$Z$967)</f>
        <v>0</v>
      </c>
      <c r="F160" s="113">
        <f>SUMIF('Todas las localidades'!$AR$8:$AR$967,'Pob x estrato y x regiones'!AL160,'Todas las localidades'!$Z$8:$Z$967)</f>
        <v>140595</v>
      </c>
      <c r="G160" s="114">
        <f>SUMIF('Todas las localidades'!$AR$8:$AR$967,'Pob x estrato y x regiones'!AM160,'Todas las localidades'!$Z$8:$Z$967)</f>
        <v>248395</v>
      </c>
      <c r="H160" s="159">
        <f>SUMIF('Todas las localidades'!$AR$8:$AR$967,'Pob x estrato y x regiones'!AN160,'Todas las localidades'!$Z$8:$Z$967)</f>
        <v>73828</v>
      </c>
      <c r="I160" s="159">
        <f>SUMIF('Todas las localidades'!$AR$8:$AR$967,'Pob x estrato y x regiones'!AO160,'Todas las localidades'!$Z$8:$Z$967)</f>
        <v>44077</v>
      </c>
      <c r="J160" s="165">
        <f t="shared" si="159"/>
        <v>1057951</v>
      </c>
      <c r="L160" s="95" t="s">
        <v>687</v>
      </c>
      <c r="M160" s="173"/>
      <c r="N160" s="174">
        <f t="shared" si="160"/>
        <v>0</v>
      </c>
      <c r="O160" s="174">
        <f t="shared" si="161"/>
        <v>1.5098312355570276</v>
      </c>
      <c r="P160" s="174">
        <f t="shared" si="162"/>
        <v>0</v>
      </c>
      <c r="Q160" s="174">
        <f t="shared" si="163"/>
        <v>0.38521442931959782</v>
      </c>
      <c r="R160" s="174">
        <f t="shared" si="164"/>
        <v>0.68057426061269244</v>
      </c>
      <c r="S160" s="174">
        <f t="shared" si="165"/>
        <v>0.20228038612900365</v>
      </c>
      <c r="T160" s="181">
        <f t="shared" si="166"/>
        <v>0.12076600448892147</v>
      </c>
      <c r="U160" s="169">
        <f t="shared" si="167"/>
        <v>2.8986663161072426</v>
      </c>
      <c r="AG160" s="95" t="s">
        <v>687</v>
      </c>
      <c r="AH160" s="112"/>
      <c r="AI160" s="103" t="str">
        <f t="shared" si="169"/>
        <v>Salta1</v>
      </c>
      <c r="AJ160" s="103" t="str">
        <f t="shared" si="169"/>
        <v>Salta2</v>
      </c>
      <c r="AK160" s="103" t="str">
        <f t="shared" si="169"/>
        <v>Salta3</v>
      </c>
      <c r="AL160" s="103" t="str">
        <f t="shared" si="169"/>
        <v>Salta4</v>
      </c>
      <c r="AM160" s="103" t="str">
        <f t="shared" si="169"/>
        <v>Salta5</v>
      </c>
      <c r="AN160" s="103" t="str">
        <f t="shared" si="169"/>
        <v>Salta6</v>
      </c>
      <c r="AO160" s="104" t="str">
        <f t="shared" si="169"/>
        <v>Salta7</v>
      </c>
    </row>
    <row r="161" spans="1:41" x14ac:dyDescent="0.25">
      <c r="A161" s="95" t="s">
        <v>723</v>
      </c>
      <c r="B161" s="158"/>
      <c r="C161" s="113">
        <f>SUMIF('Todas las localidades'!$AR$8:$AR$967,'Pob x estrato y x regiones'!AI161,'Todas las localidades'!$Z$8:$Z$967)</f>
        <v>0</v>
      </c>
      <c r="D161" s="113">
        <f>SUMIF('Todas las localidades'!$AR$8:$AR$967,'Pob x estrato y x regiones'!AJ161,'Todas las localidades'!$Z$8:$Z$967)</f>
        <v>0</v>
      </c>
      <c r="E161" s="113">
        <f>SUMIF('Todas las localidades'!$AR$8:$AR$967,'Pob x estrato y x regiones'!AK161,'Todas las localidades'!$Z$8:$Z$967)</f>
        <v>461213</v>
      </c>
      <c r="F161" s="113">
        <f>SUMIF('Todas las localidades'!$AR$8:$AR$967,'Pob x estrato y x regiones'!AL161,'Todas las localidades'!$Z$8:$Z$967)</f>
        <v>0</v>
      </c>
      <c r="G161" s="114">
        <f>SUMIF('Todas las localidades'!$AR$8:$AR$967,'Pob x estrato y x regiones'!AM161,'Todas las localidades'!$Z$8:$Z$967)</f>
        <v>76617</v>
      </c>
      <c r="H161" s="159">
        <f>SUMIF('Todas las localidades'!$AR$8:$AR$967,'Pob x estrato y x regiones'!AN161,'Todas las localidades'!$Z$8:$Z$967)</f>
        <v>13258</v>
      </c>
      <c r="I161" s="159">
        <f>SUMIF('Todas las localidades'!$AR$8:$AR$967,'Pob x estrato y x regiones'!AO161,'Todas las localidades'!$Z$8:$Z$967)</f>
        <v>42185</v>
      </c>
      <c r="J161" s="165">
        <f t="shared" si="159"/>
        <v>593273</v>
      </c>
      <c r="L161" s="95" t="s">
        <v>723</v>
      </c>
      <c r="M161" s="173"/>
      <c r="N161" s="174">
        <f t="shared" si="160"/>
        <v>0</v>
      </c>
      <c r="O161" s="174">
        <f t="shared" si="161"/>
        <v>0</v>
      </c>
      <c r="P161" s="174">
        <f t="shared" si="162"/>
        <v>1.2636715572373105</v>
      </c>
      <c r="Q161" s="174">
        <f t="shared" si="163"/>
        <v>0</v>
      </c>
      <c r="R161" s="174">
        <f t="shared" si="164"/>
        <v>0.20992193130039918</v>
      </c>
      <c r="S161" s="174">
        <f t="shared" si="165"/>
        <v>3.6325423407085798E-2</v>
      </c>
      <c r="T161" s="181">
        <f t="shared" si="166"/>
        <v>0.11558213806214469</v>
      </c>
      <c r="U161" s="169">
        <f t="shared" si="167"/>
        <v>1.6255010500069402</v>
      </c>
      <c r="AG161" s="95" t="s">
        <v>723</v>
      </c>
      <c r="AH161" s="112"/>
      <c r="AI161" s="103" t="str">
        <f t="shared" si="169"/>
        <v>San Juan1</v>
      </c>
      <c r="AJ161" s="103" t="str">
        <f t="shared" si="169"/>
        <v>San Juan2</v>
      </c>
      <c r="AK161" s="103" t="str">
        <f t="shared" si="169"/>
        <v>San Juan3</v>
      </c>
      <c r="AL161" s="103" t="str">
        <f t="shared" si="169"/>
        <v>San Juan4</v>
      </c>
      <c r="AM161" s="103" t="str">
        <f t="shared" si="169"/>
        <v>San Juan5</v>
      </c>
      <c r="AN161" s="103" t="str">
        <f t="shared" si="169"/>
        <v>San Juan6</v>
      </c>
      <c r="AO161" s="104" t="str">
        <f t="shared" si="169"/>
        <v>San Juan7</v>
      </c>
    </row>
    <row r="162" spans="1:41" x14ac:dyDescent="0.25">
      <c r="A162" s="95" t="s">
        <v>740</v>
      </c>
      <c r="B162" s="158"/>
      <c r="C162" s="113">
        <f>SUMIF('Todas las localidades'!$AR$8:$AR$967,'Pob x estrato y x regiones'!AI162,'Todas las localidades'!$Z$8:$Z$967)</f>
        <v>0</v>
      </c>
      <c r="D162" s="113">
        <f>SUMIF('Todas las localidades'!$AR$8:$AR$967,'Pob x estrato y x regiones'!AJ162,'Todas las localidades'!$Z$8:$Z$967)</f>
        <v>0</v>
      </c>
      <c r="E162" s="113">
        <f>SUMIF('Todas las localidades'!$AR$8:$AR$967,'Pob x estrato y x regiones'!AK162,'Todas las localidades'!$Z$8:$Z$967)</f>
        <v>293805</v>
      </c>
      <c r="F162" s="113">
        <f>SUMIF('Todas las localidades'!$AR$8:$AR$967,'Pob x estrato y x regiones'!AL162,'Todas las localidades'!$Z$8:$Z$967)</f>
        <v>0</v>
      </c>
      <c r="G162" s="114">
        <f>SUMIF('Todas las localidades'!$AR$8:$AR$967,'Pob x estrato y x regiones'!AM162,'Todas las localidades'!$Z$8:$Z$967)</f>
        <v>40401</v>
      </c>
      <c r="H162" s="159">
        <f>SUMIF('Todas las localidades'!$AR$8:$AR$967,'Pob x estrato y x regiones'!AN162,'Todas las localidades'!$Z$8:$Z$967)</f>
        <v>31719</v>
      </c>
      <c r="I162" s="159">
        <f>SUMIF('Todas las localidades'!$AR$8:$AR$967,'Pob x estrato y x regiones'!AO162,'Todas las localidades'!$Z$8:$Z$967)</f>
        <v>15399</v>
      </c>
      <c r="J162" s="165">
        <f t="shared" si="159"/>
        <v>381324</v>
      </c>
      <c r="L162" s="95" t="s">
        <v>740</v>
      </c>
      <c r="M162" s="173"/>
      <c r="N162" s="174">
        <f t="shared" si="160"/>
        <v>0</v>
      </c>
      <c r="O162" s="174">
        <f t="shared" si="161"/>
        <v>0</v>
      </c>
      <c r="P162" s="174">
        <f t="shared" si="162"/>
        <v>0.80499253462957032</v>
      </c>
      <c r="Q162" s="174">
        <f t="shared" si="163"/>
        <v>0</v>
      </c>
      <c r="R162" s="174">
        <f t="shared" si="164"/>
        <v>0.11069417944408458</v>
      </c>
      <c r="S162" s="174">
        <f t="shared" si="165"/>
        <v>8.6906479487807692E-2</v>
      </c>
      <c r="T162" s="181">
        <f t="shared" si="166"/>
        <v>4.2191521726181493E-2</v>
      </c>
      <c r="U162" s="169">
        <f t="shared" si="167"/>
        <v>1.0447847152876439</v>
      </c>
      <c r="AG162" s="95" t="s">
        <v>740</v>
      </c>
      <c r="AH162" s="112"/>
      <c r="AI162" s="103" t="str">
        <f t="shared" si="169"/>
        <v>San Luis1</v>
      </c>
      <c r="AJ162" s="103" t="str">
        <f t="shared" si="169"/>
        <v>San Luis2</v>
      </c>
      <c r="AK162" s="103" t="str">
        <f t="shared" si="169"/>
        <v>San Luis3</v>
      </c>
      <c r="AL162" s="103" t="str">
        <f t="shared" si="169"/>
        <v>San Luis4</v>
      </c>
      <c r="AM162" s="103" t="str">
        <f t="shared" si="169"/>
        <v>San Luis5</v>
      </c>
      <c r="AN162" s="103" t="str">
        <f t="shared" si="169"/>
        <v>San Luis6</v>
      </c>
      <c r="AO162" s="104" t="str">
        <f t="shared" si="169"/>
        <v>San Luis7</v>
      </c>
    </row>
    <row r="163" spans="1:41" x14ac:dyDescent="0.25">
      <c r="A163" s="95" t="s">
        <v>753</v>
      </c>
      <c r="B163" s="158"/>
      <c r="C163" s="113">
        <f>SUMIF('Todas las localidades'!$AR$8:$AR$967,'Pob x estrato y x regiones'!AI163,'Todas las localidades'!$Z$8:$Z$967)</f>
        <v>0</v>
      </c>
      <c r="D163" s="113">
        <f>SUMIF('Todas las localidades'!$AR$8:$AR$967,'Pob x estrato y x regiones'!AJ163,'Todas las localidades'!$Z$8:$Z$967)</f>
        <v>0</v>
      </c>
      <c r="E163" s="113">
        <f>SUMIF('Todas las localidades'!$AR$8:$AR$967,'Pob x estrato y x regiones'!AK163,'Todas las localidades'!$Z$8:$Z$967)</f>
        <v>0</v>
      </c>
      <c r="F163" s="113">
        <f>SUMIF('Todas las localidades'!$AR$8:$AR$967,'Pob x estrato y x regiones'!AL163,'Todas las localidades'!$Z$8:$Z$967)</f>
        <v>147529</v>
      </c>
      <c r="G163" s="114">
        <f>SUMIF('Todas las localidades'!$AR$8:$AR$967,'Pob x estrato y x regiones'!AM163,'Todas las localidades'!$Z$8:$Z$967)</f>
        <v>69548</v>
      </c>
      <c r="H163" s="159">
        <f>SUMIF('Todas las localidades'!$AR$8:$AR$967,'Pob x estrato y x regiones'!AN163,'Todas las localidades'!$Z$8:$Z$967)</f>
        <v>29258</v>
      </c>
      <c r="I163" s="159">
        <f>SUMIF('Todas las localidades'!$AR$8:$AR$967,'Pob x estrato y x regiones'!AO163,'Todas las localidades'!$Z$8:$Z$967)</f>
        <v>16908</v>
      </c>
      <c r="J163" s="165">
        <f t="shared" si="159"/>
        <v>263243</v>
      </c>
      <c r="L163" s="95" t="s">
        <v>753</v>
      </c>
      <c r="M163" s="173"/>
      <c r="N163" s="174">
        <f t="shared" si="160"/>
        <v>0</v>
      </c>
      <c r="O163" s="174">
        <f t="shared" si="161"/>
        <v>0</v>
      </c>
      <c r="P163" s="174">
        <f t="shared" si="162"/>
        <v>0</v>
      </c>
      <c r="Q163" s="174">
        <f t="shared" si="163"/>
        <v>0.4042128065940534</v>
      </c>
      <c r="R163" s="174">
        <f t="shared" si="164"/>
        <v>0.19055366926504774</v>
      </c>
      <c r="S163" s="174">
        <f t="shared" si="165"/>
        <v>8.0163617291033051E-2</v>
      </c>
      <c r="T163" s="181">
        <f t="shared" si="166"/>
        <v>4.6326011386861266E-2</v>
      </c>
      <c r="U163" s="169">
        <f t="shared" si="167"/>
        <v>0.7212561045369954</v>
      </c>
      <c r="AG163" s="95" t="s">
        <v>753</v>
      </c>
      <c r="AH163" s="112"/>
      <c r="AI163" s="103" t="str">
        <f t="shared" si="169"/>
        <v>Santa Cruz1</v>
      </c>
      <c r="AJ163" s="103" t="str">
        <f t="shared" si="169"/>
        <v>Santa Cruz2</v>
      </c>
      <c r="AK163" s="103" t="str">
        <f t="shared" si="169"/>
        <v>Santa Cruz3</v>
      </c>
      <c r="AL163" s="103" t="str">
        <f t="shared" si="169"/>
        <v>Santa Cruz4</v>
      </c>
      <c r="AM163" s="103" t="str">
        <f t="shared" si="169"/>
        <v>Santa Cruz5</v>
      </c>
      <c r="AN163" s="103" t="str">
        <f t="shared" si="169"/>
        <v>Santa Cruz6</v>
      </c>
      <c r="AO163" s="104" t="str">
        <f t="shared" si="169"/>
        <v>Santa Cruz7</v>
      </c>
    </row>
    <row r="164" spans="1:41" x14ac:dyDescent="0.25">
      <c r="A164" s="95" t="s">
        <v>767</v>
      </c>
      <c r="B164" s="158"/>
      <c r="C164" s="113">
        <f>SUMIF('Todas las localidades'!$AR$8:$AR$967,'Pob x estrato y x regiones'!AI164,'Todas las localidades'!$Z$8:$Z$967)</f>
        <v>1236089</v>
      </c>
      <c r="D164" s="113">
        <f>SUMIF('Todas las localidades'!$AR$8:$AR$967,'Pob x estrato y x regiones'!AJ164,'Todas las localidades'!$Z$8:$Z$967)</f>
        <v>0</v>
      </c>
      <c r="E164" s="113">
        <f>SUMIF('Todas las localidades'!$AR$8:$AR$967,'Pob x estrato y x regiones'!AK164,'Todas las localidades'!$Z$8:$Z$967)</f>
        <v>467675</v>
      </c>
      <c r="F164" s="113">
        <f>SUMIF('Todas las localidades'!$AR$8:$AR$967,'Pob x estrato y x regiones'!AL164,'Todas las localidades'!$Z$8:$Z$967)</f>
        <v>260898</v>
      </c>
      <c r="G164" s="114">
        <f>SUMIF('Todas las localidades'!$AR$8:$AR$967,'Pob x estrato y x regiones'!AM164,'Todas las localidades'!$Z$8:$Z$967)</f>
        <v>510364</v>
      </c>
      <c r="H164" s="159">
        <f>SUMIF('Todas las localidades'!$AR$8:$AR$967,'Pob x estrato y x regiones'!AN164,'Todas las localidades'!$Z$8:$Z$967)</f>
        <v>194562</v>
      </c>
      <c r="I164" s="159">
        <f>SUMIF('Todas las localidades'!$AR$8:$AR$967,'Pob x estrato y x regiones'!AO164,'Todas las localidades'!$Z$8:$Z$967)</f>
        <v>211085</v>
      </c>
      <c r="J164" s="165">
        <f t="shared" si="159"/>
        <v>2880673</v>
      </c>
      <c r="L164" s="95" t="s">
        <v>767</v>
      </c>
      <c r="M164" s="173"/>
      <c r="N164" s="174">
        <f t="shared" si="160"/>
        <v>3.386744327488405</v>
      </c>
      <c r="O164" s="174">
        <f t="shared" si="161"/>
        <v>0</v>
      </c>
      <c r="P164" s="174">
        <f t="shared" si="162"/>
        <v>1.2813767077921896</v>
      </c>
      <c r="Q164" s="174">
        <f t="shared" si="163"/>
        <v>0.71483106924587947</v>
      </c>
      <c r="R164" s="174">
        <f t="shared" si="164"/>
        <v>1.3983397489616787</v>
      </c>
      <c r="S164" s="174">
        <f t="shared" si="165"/>
        <v>0.53307791740303412</v>
      </c>
      <c r="T164" s="181">
        <f t="shared" si="166"/>
        <v>0.578349072249563</v>
      </c>
      <c r="U164" s="169">
        <f t="shared" si="167"/>
        <v>7.8927188431407496</v>
      </c>
      <c r="AG164" s="95" t="s">
        <v>767</v>
      </c>
      <c r="AH164" s="112"/>
      <c r="AI164" s="103" t="str">
        <f t="shared" si="169"/>
        <v>Santa Fe1</v>
      </c>
      <c r="AJ164" s="103" t="str">
        <f t="shared" si="169"/>
        <v>Santa Fe2</v>
      </c>
      <c r="AK164" s="103" t="str">
        <f t="shared" si="169"/>
        <v>Santa Fe3</v>
      </c>
      <c r="AL164" s="103" t="str">
        <f t="shared" si="169"/>
        <v>Santa Fe4</v>
      </c>
      <c r="AM164" s="103" t="str">
        <f t="shared" si="169"/>
        <v>Santa Fe5</v>
      </c>
      <c r="AN164" s="103" t="str">
        <f t="shared" si="169"/>
        <v>Santa Fe6</v>
      </c>
      <c r="AO164" s="104" t="str">
        <f t="shared" si="169"/>
        <v>Santa Fe7</v>
      </c>
    </row>
    <row r="165" spans="1:41" x14ac:dyDescent="0.25">
      <c r="A165" s="95" t="s">
        <v>882</v>
      </c>
      <c r="B165" s="158"/>
      <c r="C165" s="113">
        <f>SUMIF('Todas las localidades'!$AR$8:$AR$967,'Pob x estrato y x regiones'!AI165,'Todas las localidades'!$Z$8:$Z$967)</f>
        <v>0</v>
      </c>
      <c r="D165" s="113">
        <f>SUMIF('Todas las localidades'!$AR$8:$AR$967,'Pob x estrato y x regiones'!AJ165,'Todas las localidades'!$Z$8:$Z$967)</f>
        <v>0</v>
      </c>
      <c r="E165" s="113">
        <f>SUMIF('Todas las localidades'!$AR$8:$AR$967,'Pob x estrato y x regiones'!AK165,'Todas las localidades'!$Z$8:$Z$967)</f>
        <v>360923</v>
      </c>
      <c r="F165" s="113">
        <f>SUMIF('Todas las localidades'!$AR$8:$AR$967,'Pob x estrato y x regiones'!AL165,'Todas las localidades'!$Z$8:$Z$967)</f>
        <v>0</v>
      </c>
      <c r="G165" s="114">
        <f>SUMIF('Todas las localidades'!$AR$8:$AR$967,'Pob x estrato y x regiones'!AM165,'Todas las localidades'!$Z$8:$Z$967)</f>
        <v>133578</v>
      </c>
      <c r="H165" s="159">
        <f>SUMIF('Todas las localidades'!$AR$8:$AR$967,'Pob x estrato y x regiones'!AN165,'Todas las localidades'!$Z$8:$Z$967)</f>
        <v>64188</v>
      </c>
      <c r="I165" s="159">
        <f>SUMIF('Todas las localidades'!$AR$8:$AR$967,'Pob x estrato y x regiones'!AO165,'Todas las localidades'!$Z$8:$Z$967)</f>
        <v>41740</v>
      </c>
      <c r="J165" s="165">
        <f t="shared" si="159"/>
        <v>600429</v>
      </c>
      <c r="L165" s="95" t="s">
        <v>882</v>
      </c>
      <c r="M165" s="173"/>
      <c r="N165" s="174">
        <f t="shared" si="160"/>
        <v>0</v>
      </c>
      <c r="O165" s="174">
        <f t="shared" si="161"/>
        <v>0</v>
      </c>
      <c r="P165" s="174">
        <f t="shared" si="162"/>
        <v>0.98888827819849345</v>
      </c>
      <c r="Q165" s="174">
        <f t="shared" si="163"/>
        <v>0</v>
      </c>
      <c r="R165" s="174">
        <f t="shared" si="164"/>
        <v>0.36598864141436915</v>
      </c>
      <c r="S165" s="174">
        <f t="shared" si="165"/>
        <v>0.17586787431392542</v>
      </c>
      <c r="T165" s="181">
        <f t="shared" si="166"/>
        <v>0.1143628882947474</v>
      </c>
      <c r="U165" s="169">
        <f t="shared" si="167"/>
        <v>1.6451076822215356</v>
      </c>
      <c r="AG165" s="95" t="s">
        <v>882</v>
      </c>
      <c r="AH165" s="112"/>
      <c r="AI165" s="103" t="str">
        <f t="shared" si="169"/>
        <v>Santiago del Estero1</v>
      </c>
      <c r="AJ165" s="103" t="str">
        <f t="shared" si="169"/>
        <v>Santiago del Estero2</v>
      </c>
      <c r="AK165" s="103" t="str">
        <f t="shared" si="169"/>
        <v>Santiago del Estero3</v>
      </c>
      <c r="AL165" s="103" t="str">
        <f t="shared" si="169"/>
        <v>Santiago del Estero4</v>
      </c>
      <c r="AM165" s="103" t="str">
        <f t="shared" si="169"/>
        <v>Santiago del Estero5</v>
      </c>
      <c r="AN165" s="103" t="str">
        <f t="shared" si="169"/>
        <v>Santiago del Estero6</v>
      </c>
      <c r="AO165" s="104" t="str">
        <f t="shared" si="169"/>
        <v>Santiago del Estero7</v>
      </c>
    </row>
    <row r="166" spans="1:41" x14ac:dyDescent="0.25">
      <c r="A166" s="95" t="s">
        <v>926</v>
      </c>
      <c r="B166" s="158"/>
      <c r="C166" s="113">
        <f>SUMIF('Todas las localidades'!$AR$8:$AR$967,'Pob x estrato y x regiones'!AI166,'Todas las localidades'!$Z$8:$Z$967)</f>
        <v>0</v>
      </c>
      <c r="D166" s="113">
        <f>SUMIF('Todas las localidades'!$AR$8:$AR$967,'Pob x estrato y x regiones'!AJ166,'Todas las localidades'!$Z$8:$Z$967)</f>
        <v>0</v>
      </c>
      <c r="E166" s="113">
        <f>SUMIF('Todas las localidades'!$AR$8:$AR$967,'Pob x estrato y x regiones'!AK166,'Todas las localidades'!$Z$8:$Z$967)</f>
        <v>0</v>
      </c>
      <c r="F166" s="113">
        <f>SUMIF('Todas las localidades'!$AR$8:$AR$967,'Pob x estrato y x regiones'!AL166,'Todas las localidades'!$Z$8:$Z$967)</f>
        <v>123068</v>
      </c>
      <c r="G166" s="114">
        <f>SUMIF('Todas las localidades'!$AR$8:$AR$967,'Pob x estrato y x regiones'!AM166,'Todas las localidades'!$Z$8:$Z$967)</f>
        <v>0</v>
      </c>
      <c r="H166" s="159">
        <f>SUMIF('Todas las localidades'!$AR$8:$AR$967,'Pob x estrato y x regiones'!AN166,'Todas las localidades'!$Z$8:$Z$967)</f>
        <v>0</v>
      </c>
      <c r="I166" s="159">
        <f>SUMIF('Todas las localidades'!$AR$8:$AR$967,'Pob x estrato y x regiones'!AO166,'Todas las localidades'!$Z$8:$Z$967)</f>
        <v>2626</v>
      </c>
      <c r="J166" s="165">
        <f t="shared" si="159"/>
        <v>125694</v>
      </c>
      <c r="L166" s="95" t="s">
        <v>926</v>
      </c>
      <c r="M166" s="173"/>
      <c r="N166" s="174">
        <f t="shared" si="160"/>
        <v>0</v>
      </c>
      <c r="O166" s="174">
        <f t="shared" si="161"/>
        <v>0</v>
      </c>
      <c r="P166" s="174">
        <f t="shared" si="162"/>
        <v>0</v>
      </c>
      <c r="Q166" s="174">
        <f t="shared" si="163"/>
        <v>0.33719242780685132</v>
      </c>
      <c r="R166" s="174">
        <f t="shared" si="164"/>
        <v>0</v>
      </c>
      <c r="S166" s="174">
        <f t="shared" si="165"/>
        <v>0</v>
      </c>
      <c r="T166" s="181">
        <f t="shared" si="166"/>
        <v>7.1949435712028442E-3</v>
      </c>
      <c r="U166" s="169">
        <f t="shared" si="167"/>
        <v>0.3443873713780542</v>
      </c>
      <c r="AG166" s="95" t="s">
        <v>926</v>
      </c>
      <c r="AH166" s="112"/>
      <c r="AI166" s="103" t="str">
        <f t="shared" si="169"/>
        <v>Tierra del Fuego1</v>
      </c>
      <c r="AJ166" s="103" t="str">
        <f t="shared" si="169"/>
        <v>Tierra del Fuego2</v>
      </c>
      <c r="AK166" s="103" t="str">
        <f t="shared" si="169"/>
        <v>Tierra del Fuego3</v>
      </c>
      <c r="AL166" s="103" t="str">
        <f t="shared" si="169"/>
        <v>Tierra del Fuego4</v>
      </c>
      <c r="AM166" s="103" t="str">
        <f t="shared" si="169"/>
        <v>Tierra del Fuego5</v>
      </c>
      <c r="AN166" s="103" t="str">
        <f t="shared" si="169"/>
        <v>Tierra del Fuego6</v>
      </c>
      <c r="AO166" s="104" t="str">
        <f t="shared" si="169"/>
        <v>Tierra del Fuego7</v>
      </c>
    </row>
    <row r="167" spans="1:41" ht="15.75" thickBot="1" x14ac:dyDescent="0.3">
      <c r="A167" s="96" t="s">
        <v>506</v>
      </c>
      <c r="B167" s="160"/>
      <c r="C167" s="161">
        <f>SUMIF('Todas las localidades'!$AR$8:$AR$967,'Pob x estrato y x regiones'!AI167,'Todas las localidades'!$Z$8:$Z$967)</f>
        <v>0</v>
      </c>
      <c r="D167" s="161">
        <f>SUMIF('Todas las localidades'!$AR$8:$AR$967,'Pob x estrato y x regiones'!AJ167,'Todas las localidades'!$Z$8:$Z$967)</f>
        <v>794327</v>
      </c>
      <c r="E167" s="161">
        <f>SUMIF('Todas las localidades'!$AR$8:$AR$967,'Pob x estrato y x regiones'!AK167,'Todas las localidades'!$Z$8:$Z$967)</f>
        <v>0</v>
      </c>
      <c r="F167" s="161">
        <f>SUMIF('Todas las localidades'!$AR$8:$AR$967,'Pob x estrato y x regiones'!AL167,'Todas las localidades'!$Z$8:$Z$967)</f>
        <v>50375</v>
      </c>
      <c r="G167" s="162">
        <f>SUMIF('Todas las localidades'!$AR$8:$AR$967,'Pob x estrato y x regiones'!AM167,'Todas las localidades'!$Z$8:$Z$967)</f>
        <v>217879</v>
      </c>
      <c r="H167" s="163">
        <f>SUMIF('Todas las localidades'!$AR$8:$AR$967,'Pob x estrato y x regiones'!AN167,'Todas las localidades'!$Z$8:$Z$967)</f>
        <v>65297</v>
      </c>
      <c r="I167" s="163">
        <f>SUMIF('Todas las localidades'!$AR$8:$AR$967,'Pob x estrato y x regiones'!AO167,'Todas las localidades'!$Z$8:$Z$967)</f>
        <v>43315</v>
      </c>
      <c r="J167" s="166">
        <f t="shared" si="159"/>
        <v>1171193</v>
      </c>
      <c r="L167" s="96" t="s">
        <v>506</v>
      </c>
      <c r="M167" s="175"/>
      <c r="N167" s="176">
        <f t="shared" si="160"/>
        <v>0</v>
      </c>
      <c r="O167" s="176">
        <f t="shared" si="161"/>
        <v>2.1763663145783858</v>
      </c>
      <c r="P167" s="176">
        <f t="shared" si="162"/>
        <v>0</v>
      </c>
      <c r="Q167" s="176">
        <f t="shared" si="163"/>
        <v>0.13802181355649021</v>
      </c>
      <c r="R167" s="176">
        <f t="shared" si="164"/>
        <v>0.59696386532753398</v>
      </c>
      <c r="S167" s="176">
        <f t="shared" si="165"/>
        <v>0.17890640912750652</v>
      </c>
      <c r="T167" s="182">
        <f t="shared" si="166"/>
        <v>0.11867821050519846</v>
      </c>
      <c r="U167" s="177">
        <f t="shared" si="167"/>
        <v>3.2089366130951151</v>
      </c>
      <c r="AG167" s="96" t="s">
        <v>506</v>
      </c>
      <c r="AH167" s="112"/>
      <c r="AI167" s="103" t="str">
        <f t="shared" si="169"/>
        <v>Tucumán1</v>
      </c>
      <c r="AJ167" s="103" t="str">
        <f t="shared" si="169"/>
        <v>Tucumán2</v>
      </c>
      <c r="AK167" s="103" t="str">
        <f t="shared" si="169"/>
        <v>Tucumán3</v>
      </c>
      <c r="AL167" s="103" t="str">
        <f t="shared" si="169"/>
        <v>Tucumán4</v>
      </c>
      <c r="AM167" s="103" t="str">
        <f t="shared" si="169"/>
        <v>Tucumán5</v>
      </c>
      <c r="AN167" s="103" t="str">
        <f t="shared" si="169"/>
        <v>Tucumán6</v>
      </c>
      <c r="AO167" s="104" t="str">
        <f t="shared" si="169"/>
        <v>Tucumán7</v>
      </c>
    </row>
    <row r="168" spans="1:41" x14ac:dyDescent="0.25">
      <c r="A168" s="89"/>
      <c r="B168" s="86">
        <f>SUM(B144:B167)</f>
        <v>13588171</v>
      </c>
      <c r="C168" s="87">
        <f>SUM(C144:C167)</f>
        <v>2690625</v>
      </c>
      <c r="D168" s="87">
        <f t="shared" ref="D168:I168" si="170">SUM(D144:D167)</f>
        <v>3663168</v>
      </c>
      <c r="E168" s="87">
        <f t="shared" si="170"/>
        <v>5440407</v>
      </c>
      <c r="F168" s="87">
        <f t="shared" si="170"/>
        <v>2903544</v>
      </c>
      <c r="G168" s="87">
        <f t="shared" si="170"/>
        <v>5289151</v>
      </c>
      <c r="H168" s="87">
        <f t="shared" si="170"/>
        <v>1632131</v>
      </c>
      <c r="I168" s="88">
        <f t="shared" si="170"/>
        <v>1290657</v>
      </c>
      <c r="J168" s="167">
        <f t="shared" si="159"/>
        <v>36497854</v>
      </c>
      <c r="L168" s="89"/>
      <c r="M168" s="178">
        <f>SUM(M144:M167)</f>
        <v>37.230054676639348</v>
      </c>
      <c r="N168" s="179">
        <f>SUM(N144:N167)</f>
        <v>7.3720087761872239</v>
      </c>
      <c r="O168" s="179">
        <f t="shared" ref="O168" si="171">SUM(O144:O167)</f>
        <v>10.036666813341956</v>
      </c>
      <c r="P168" s="179">
        <f t="shared" ref="P168" si="172">SUM(P144:P167)</f>
        <v>14.906101054598992</v>
      </c>
      <c r="Q168" s="179">
        <f t="shared" ref="Q168" si="173">SUM(Q144:Q167)</f>
        <v>7.9553828014107335</v>
      </c>
      <c r="R168" s="179">
        <f t="shared" ref="R168" si="174">SUM(R144:R167)</f>
        <v>14.491676688717094</v>
      </c>
      <c r="S168" s="179">
        <f t="shared" ref="S168" si="175">SUM(S144:S167)</f>
        <v>4.4718547013750456</v>
      </c>
      <c r="T168" s="180">
        <f t="shared" ref="T168" si="176">SUM(T144:T167)</f>
        <v>3.5362544877296078</v>
      </c>
      <c r="U168" s="169">
        <f t="shared" si="167"/>
        <v>100</v>
      </c>
    </row>
    <row r="169" spans="1:41" x14ac:dyDescent="0.25">
      <c r="B169" s="81">
        <f t="shared" ref="B169:I169" si="177">B168-B37</f>
        <v>0</v>
      </c>
      <c r="C169" s="81">
        <f t="shared" si="177"/>
        <v>0</v>
      </c>
      <c r="D169" s="81">
        <f t="shared" si="177"/>
        <v>0</v>
      </c>
      <c r="E169" s="81">
        <f t="shared" si="177"/>
        <v>0</v>
      </c>
      <c r="F169" s="81">
        <f t="shared" si="177"/>
        <v>0</v>
      </c>
      <c r="G169" s="81">
        <f t="shared" si="177"/>
        <v>0</v>
      </c>
      <c r="H169" s="81">
        <f t="shared" si="177"/>
        <v>0</v>
      </c>
      <c r="I169" s="81">
        <f t="shared" si="177"/>
        <v>0</v>
      </c>
    </row>
    <row r="171" spans="1:41" x14ac:dyDescent="0.25">
      <c r="A171" s="336">
        <v>2001</v>
      </c>
      <c r="B171" s="336"/>
      <c r="C171" s="336"/>
      <c r="D171" s="336"/>
      <c r="E171" s="336"/>
      <c r="F171" s="336"/>
      <c r="G171" s="336"/>
      <c r="H171" s="336"/>
      <c r="I171" s="336"/>
      <c r="J171" s="336"/>
      <c r="L171" s="336">
        <v>2001</v>
      </c>
      <c r="M171" s="336"/>
      <c r="N171" s="336"/>
      <c r="O171" s="336"/>
      <c r="P171" s="336"/>
      <c r="Q171" s="336"/>
      <c r="R171" s="336"/>
      <c r="S171" s="336"/>
      <c r="T171" s="336"/>
      <c r="U171" s="336"/>
    </row>
    <row r="172" spans="1:41" ht="15" customHeight="1" x14ac:dyDescent="0.25">
      <c r="A172" s="333" t="s">
        <v>27</v>
      </c>
      <c r="B172" s="338" t="s">
        <v>966</v>
      </c>
      <c r="C172" s="339"/>
      <c r="D172" s="339"/>
      <c r="E172" s="339"/>
      <c r="F172" s="339"/>
      <c r="G172" s="339"/>
      <c r="H172" s="339"/>
      <c r="I172" s="345"/>
      <c r="J172" s="346" t="s">
        <v>967</v>
      </c>
      <c r="L172" s="333" t="s">
        <v>27</v>
      </c>
      <c r="M172" s="338" t="s">
        <v>966</v>
      </c>
      <c r="N172" s="339"/>
      <c r="O172" s="339"/>
      <c r="P172" s="339"/>
      <c r="Q172" s="339"/>
      <c r="R172" s="339"/>
      <c r="S172" s="339"/>
      <c r="T172" s="345"/>
      <c r="U172" s="343" t="s">
        <v>967</v>
      </c>
      <c r="AG172" s="336" t="s">
        <v>931</v>
      </c>
      <c r="AH172" s="338" t="s">
        <v>966</v>
      </c>
      <c r="AI172" s="339"/>
      <c r="AJ172" s="339"/>
      <c r="AK172" s="339"/>
      <c r="AL172" s="339"/>
      <c r="AM172" s="339"/>
      <c r="AN172" s="339"/>
      <c r="AO172" s="340"/>
    </row>
    <row r="173" spans="1:41" ht="15.75" thickBot="1" x14ac:dyDescent="0.3">
      <c r="A173" s="333"/>
      <c r="B173" s="107" t="s">
        <v>940</v>
      </c>
      <c r="C173" s="105">
        <v>1</v>
      </c>
      <c r="D173" s="105">
        <v>2</v>
      </c>
      <c r="E173" s="105">
        <v>3</v>
      </c>
      <c r="F173" s="105">
        <v>4</v>
      </c>
      <c r="G173" s="105">
        <v>5</v>
      </c>
      <c r="H173" s="105">
        <v>6</v>
      </c>
      <c r="I173" s="115">
        <v>7</v>
      </c>
      <c r="J173" s="344"/>
      <c r="L173" s="333"/>
      <c r="M173" s="107" t="s">
        <v>940</v>
      </c>
      <c r="N173" s="105">
        <v>1</v>
      </c>
      <c r="O173" s="105">
        <v>2</v>
      </c>
      <c r="P173" s="105">
        <v>3</v>
      </c>
      <c r="Q173" s="105">
        <v>4</v>
      </c>
      <c r="R173" s="105">
        <v>5</v>
      </c>
      <c r="S173" s="105">
        <v>6</v>
      </c>
      <c r="T173" s="115">
        <v>7</v>
      </c>
      <c r="U173" s="344"/>
      <c r="AG173" s="337"/>
      <c r="AH173" s="107" t="s">
        <v>940</v>
      </c>
      <c r="AI173" s="105">
        <v>1</v>
      </c>
      <c r="AJ173" s="105">
        <v>2</v>
      </c>
      <c r="AK173" s="105">
        <v>3</v>
      </c>
      <c r="AL173" s="105">
        <v>4</v>
      </c>
      <c r="AM173" s="105">
        <v>5</v>
      </c>
      <c r="AN173" s="105">
        <v>6</v>
      </c>
      <c r="AO173" s="106">
        <v>7</v>
      </c>
    </row>
    <row r="174" spans="1:41" x14ac:dyDescent="0.25">
      <c r="A174" s="92" t="s">
        <v>940</v>
      </c>
      <c r="B174" s="156">
        <f>SUMIF('Todas las localidades'!$AR$8:$AR$967,'Pob x estrato y x regiones'!AH174,'Todas las localidades'!$AB$8:$AB$967)</f>
        <v>11301472</v>
      </c>
      <c r="C174" s="157"/>
      <c r="D174" s="157"/>
      <c r="E174" s="157"/>
      <c r="F174" s="157"/>
      <c r="G174" s="157"/>
      <c r="H174" s="157"/>
      <c r="I174" s="164"/>
      <c r="J174" s="119">
        <f>SUM(B174:I174)</f>
        <v>11301472</v>
      </c>
      <c r="L174" s="92" t="s">
        <v>940</v>
      </c>
      <c r="M174" s="168">
        <f>B174/$J$198*100</f>
        <v>39.35028399370352</v>
      </c>
      <c r="N174" s="170"/>
      <c r="O174" s="170"/>
      <c r="P174" s="170"/>
      <c r="Q174" s="170"/>
      <c r="R174" s="170"/>
      <c r="S174" s="170"/>
      <c r="T174" s="171"/>
      <c r="U174" s="172">
        <f>SUM(M174:T174)</f>
        <v>39.35028399370352</v>
      </c>
      <c r="AG174" s="92" t="s">
        <v>940</v>
      </c>
      <c r="AH174" s="108" t="str">
        <f>CONCATENATE($AG174,AH$28)</f>
        <v>GBAGBA</v>
      </c>
      <c r="AI174" s="110"/>
      <c r="AJ174" s="110"/>
      <c r="AK174" s="110"/>
      <c r="AL174" s="110"/>
      <c r="AM174" s="110"/>
      <c r="AN174" s="110"/>
      <c r="AO174" s="111"/>
    </row>
    <row r="175" spans="1:41" x14ac:dyDescent="0.25">
      <c r="A175" s="95" t="s">
        <v>36</v>
      </c>
      <c r="B175" s="158"/>
      <c r="C175" s="113">
        <f>SUMIF('Todas las localidades'!$AR$8:$AR$967,'Pob x estrato y x regiones'!AI175,'Todas las localidades'!$AB$8:$AB$967)</f>
        <v>0</v>
      </c>
      <c r="D175" s="113">
        <f>SUMIF('Todas las localidades'!$AR$8:$AR$967,'Pob x estrato y x regiones'!AJ175,'Todas las localidades'!$AB$8:$AB$967)</f>
        <v>1155678</v>
      </c>
      <c r="E175" s="113">
        <f>SUMIF('Todas las localidades'!$AR$8:$AR$967,'Pob x estrato y x regiones'!AK175,'Todas las localidades'!$AB$8:$AB$967)</f>
        <v>470499</v>
      </c>
      <c r="F175" s="113">
        <f>SUMIF('Todas las localidades'!$AR$8:$AR$967,'Pob x estrato y x regiones'!AL175,'Todas las localidades'!$AB$8:$AB$967)</f>
        <v>720441</v>
      </c>
      <c r="G175" s="113">
        <f>SUMIF('Todas las localidades'!$AR$8:$AR$967,'Pob x estrato y x regiones'!AM175,'Todas las localidades'!$AB$8:$AB$967)</f>
        <v>985565</v>
      </c>
      <c r="H175" s="113">
        <f>SUMIF('Todas las localidades'!$AR$8:$AR$967,'Pob x estrato y x regiones'!AN175,'Todas las localidades'!$AB$8:$AB$967)</f>
        <v>209437</v>
      </c>
      <c r="I175" s="114">
        <f>SUMIF('Todas las localidades'!$AR$8:$AR$967,'Pob x estrato y x regiones'!AO175,'Todas las localidades'!$AB$8:$AB$967)</f>
        <v>129915</v>
      </c>
      <c r="J175" s="165">
        <f t="shared" ref="J175:J198" si="178">SUM(B175:I175)</f>
        <v>3671535</v>
      </c>
      <c r="L175" s="95" t="s">
        <v>36</v>
      </c>
      <c r="M175" s="173"/>
      <c r="N175" s="174">
        <f t="shared" ref="N175:N197" si="179">C175/$J$198*100</f>
        <v>0</v>
      </c>
      <c r="O175" s="174">
        <f t="shared" ref="O175:O197" si="180">D175/$J$198*100</f>
        <v>4.0239233884997718</v>
      </c>
      <c r="P175" s="174">
        <f t="shared" ref="P175:P197" si="181">E175/$J$198*100</f>
        <v>1.6382175055385275</v>
      </c>
      <c r="Q175" s="174">
        <f t="shared" ref="Q175:Q197" si="182">F175/$J$198*100</f>
        <v>2.50848366926961</v>
      </c>
      <c r="R175" s="174">
        <f t="shared" ref="R175:R197" si="183">G175/$J$198*100</f>
        <v>3.4316116205264597</v>
      </c>
      <c r="S175" s="174">
        <f t="shared" ref="S175:S197" si="184">H175/$J$198*100</f>
        <v>0.72923292017086661</v>
      </c>
      <c r="T175" s="181">
        <f t="shared" ref="T175:T197" si="185">I175/$J$198*100</f>
        <v>0.45234745925504155</v>
      </c>
      <c r="U175" s="169">
        <f t="shared" ref="U175:U198" si="186">SUM(M175:T175)</f>
        <v>12.783816563260276</v>
      </c>
      <c r="AG175" s="95" t="s">
        <v>36</v>
      </c>
      <c r="AH175" s="112"/>
      <c r="AI175" s="103" t="str">
        <f t="shared" ref="AI175:AO184" si="187">CONCATENATE($AG175,AI$28)</f>
        <v>Buenos Aires1</v>
      </c>
      <c r="AJ175" s="103" t="str">
        <f t="shared" si="187"/>
        <v>Buenos Aires2</v>
      </c>
      <c r="AK175" s="103" t="str">
        <f t="shared" si="187"/>
        <v>Buenos Aires3</v>
      </c>
      <c r="AL175" s="103" t="str">
        <f t="shared" si="187"/>
        <v>Buenos Aires4</v>
      </c>
      <c r="AM175" s="103" t="str">
        <f t="shared" si="187"/>
        <v>Buenos Aires5</v>
      </c>
      <c r="AN175" s="103" t="str">
        <f t="shared" si="187"/>
        <v>Buenos Aires6</v>
      </c>
      <c r="AO175" s="104" t="str">
        <f t="shared" si="187"/>
        <v>Buenos Aires7</v>
      </c>
    </row>
    <row r="176" spans="1:41" x14ac:dyDescent="0.25">
      <c r="A176" s="95" t="s">
        <v>1</v>
      </c>
      <c r="B176" s="158"/>
      <c r="C176" s="113">
        <f>SUMIF('Todas las localidades'!$AR$8:$AR$967,'Pob x estrato y x regiones'!AI176,'Todas las localidades'!$AB$8:$AB$967)</f>
        <v>0</v>
      </c>
      <c r="D176" s="113">
        <f>SUMIF('Todas las localidades'!$AR$8:$AR$967,'Pob x estrato y x regiones'!AJ176,'Todas las localidades'!$AB$8:$AB$967)</f>
        <v>0</v>
      </c>
      <c r="E176" s="113">
        <f>SUMIF('Todas las localidades'!$AR$8:$AR$967,'Pob x estrato y x regiones'!AK176,'Todas las localidades'!$AB$8:$AB$967)</f>
        <v>132626</v>
      </c>
      <c r="F176" s="113">
        <f>SUMIF('Todas las localidades'!$AR$8:$AR$967,'Pob x estrato y x regiones'!AL176,'Todas las localidades'!$AB$8:$AB$967)</f>
        <v>0</v>
      </c>
      <c r="G176" s="113">
        <f>SUMIF('Todas las localidades'!$AR$8:$AR$967,'Pob x estrato y x regiones'!AM176,'Todas las localidades'!$AB$8:$AB$967)</f>
        <v>40532</v>
      </c>
      <c r="H176" s="113">
        <f>SUMIF('Todas las localidades'!$AR$8:$AR$967,'Pob x estrato y x regiones'!AN176,'Todas las localidades'!$AB$8:$AB$967)</f>
        <v>0</v>
      </c>
      <c r="I176" s="114">
        <f>SUMIF('Todas las localidades'!$AR$8:$AR$967,'Pob x estrato y x regiones'!AO176,'Todas las localidades'!$AB$8:$AB$967)</f>
        <v>18805</v>
      </c>
      <c r="J176" s="165">
        <f t="shared" si="178"/>
        <v>191963</v>
      </c>
      <c r="L176" s="95" t="s">
        <v>1</v>
      </c>
      <c r="M176" s="173"/>
      <c r="N176" s="174">
        <f t="shared" si="179"/>
        <v>0</v>
      </c>
      <c r="O176" s="174">
        <f t="shared" si="180"/>
        <v>0</v>
      </c>
      <c r="P176" s="174">
        <f t="shared" si="181"/>
        <v>0.46178681546518213</v>
      </c>
      <c r="Q176" s="174">
        <f t="shared" si="182"/>
        <v>0</v>
      </c>
      <c r="R176" s="174">
        <f t="shared" si="183"/>
        <v>0.14112725411634797</v>
      </c>
      <c r="S176" s="174">
        <f t="shared" si="184"/>
        <v>0</v>
      </c>
      <c r="T176" s="181">
        <f t="shared" si="185"/>
        <v>6.5476611409699084E-2</v>
      </c>
      <c r="U176" s="169">
        <f t="shared" si="186"/>
        <v>0.66839068099122911</v>
      </c>
      <c r="AG176" s="95" t="s">
        <v>1</v>
      </c>
      <c r="AH176" s="112"/>
      <c r="AI176" s="103" t="str">
        <f t="shared" si="187"/>
        <v>Catamarca1</v>
      </c>
      <c r="AJ176" s="103" t="str">
        <f t="shared" si="187"/>
        <v>Catamarca2</v>
      </c>
      <c r="AK176" s="103" t="str">
        <f t="shared" si="187"/>
        <v>Catamarca3</v>
      </c>
      <c r="AL176" s="103" t="str">
        <f t="shared" si="187"/>
        <v>Catamarca4</v>
      </c>
      <c r="AM176" s="103" t="str">
        <f t="shared" si="187"/>
        <v>Catamarca5</v>
      </c>
      <c r="AN176" s="103" t="str">
        <f t="shared" si="187"/>
        <v>Catamarca6</v>
      </c>
      <c r="AO176" s="104" t="str">
        <f t="shared" si="187"/>
        <v>Catamarca7</v>
      </c>
    </row>
    <row r="177" spans="1:41" x14ac:dyDescent="0.25">
      <c r="A177" s="95" t="s">
        <v>199</v>
      </c>
      <c r="B177" s="158"/>
      <c r="C177" s="113">
        <f>SUMIF('Todas las localidades'!$AR$8:$AR$967,'Pob x estrato y x regiones'!AI177,'Todas las localidades'!$AB$8:$AB$967)</f>
        <v>0</v>
      </c>
      <c r="D177" s="113">
        <f>SUMIF('Todas las localidades'!$AR$8:$AR$967,'Pob x estrato y x regiones'!AJ177,'Todas las localidades'!$AB$8:$AB$967)</f>
        <v>0</v>
      </c>
      <c r="E177" s="113">
        <f>SUMIF('Todas las localidades'!$AR$8:$AR$967,'Pob x estrato y x regiones'!AK177,'Todas las localidades'!$AB$8:$AB$967)</f>
        <v>292287</v>
      </c>
      <c r="F177" s="113">
        <f>SUMIF('Todas las localidades'!$AR$8:$AR$967,'Pob x estrato y x regiones'!AL177,'Todas las localidades'!$AB$8:$AB$967)</f>
        <v>63135</v>
      </c>
      <c r="G177" s="113">
        <f>SUMIF('Todas las localidades'!$AR$8:$AR$967,'Pob x estrato y x regiones'!AM177,'Todas las localidades'!$AB$8:$AB$967)</f>
        <v>155837</v>
      </c>
      <c r="H177" s="113">
        <f>SUMIF('Todas las localidades'!$AR$8:$AR$967,'Pob x estrato y x regiones'!AN177,'Todas las localidades'!$AB$8:$AB$967)</f>
        <v>54321</v>
      </c>
      <c r="I177" s="114">
        <f>SUMIF('Todas las localidades'!$AR$8:$AR$967,'Pob x estrato y x regiones'!AO177,'Todas las localidades'!$AB$8:$AB$967)</f>
        <v>24244</v>
      </c>
      <c r="J177" s="165">
        <f t="shared" si="178"/>
        <v>589824</v>
      </c>
      <c r="L177" s="95" t="s">
        <v>199</v>
      </c>
      <c r="M177" s="173"/>
      <c r="N177" s="174">
        <f t="shared" si="179"/>
        <v>0</v>
      </c>
      <c r="O177" s="174">
        <f t="shared" si="180"/>
        <v>0</v>
      </c>
      <c r="P177" s="174">
        <f t="shared" si="181"/>
        <v>1.0177060525980706</v>
      </c>
      <c r="Q177" s="174">
        <f t="shared" si="182"/>
        <v>0.21982801708861216</v>
      </c>
      <c r="R177" s="174">
        <f t="shared" si="183"/>
        <v>0.54260455688664055</v>
      </c>
      <c r="S177" s="174">
        <f t="shared" si="184"/>
        <v>0.18913879332019484</v>
      </c>
      <c r="T177" s="181">
        <f t="shared" si="185"/>
        <v>8.4414515661618963E-2</v>
      </c>
      <c r="U177" s="169">
        <f t="shared" si="186"/>
        <v>2.0536919355551375</v>
      </c>
      <c r="AG177" s="95" t="s">
        <v>199</v>
      </c>
      <c r="AH177" s="112"/>
      <c r="AI177" s="103" t="str">
        <f t="shared" si="187"/>
        <v>Chaco1</v>
      </c>
      <c r="AJ177" s="103" t="str">
        <f t="shared" si="187"/>
        <v>Chaco2</v>
      </c>
      <c r="AK177" s="103" t="str">
        <f t="shared" si="187"/>
        <v>Chaco3</v>
      </c>
      <c r="AL177" s="103" t="str">
        <f t="shared" si="187"/>
        <v>Chaco4</v>
      </c>
      <c r="AM177" s="103" t="str">
        <f t="shared" si="187"/>
        <v>Chaco5</v>
      </c>
      <c r="AN177" s="103" t="str">
        <f t="shared" si="187"/>
        <v>Chaco6</v>
      </c>
      <c r="AO177" s="104" t="str">
        <f t="shared" si="187"/>
        <v>Chaco7</v>
      </c>
    </row>
    <row r="178" spans="1:41" x14ac:dyDescent="0.25">
      <c r="A178" s="95" t="s">
        <v>260</v>
      </c>
      <c r="B178" s="158"/>
      <c r="C178" s="113">
        <f>SUMIF('Todas las localidades'!$AR$8:$AR$967,'Pob x estrato y x regiones'!AI178,'Todas las localidades'!$AB$8:$AB$967)</f>
        <v>0</v>
      </c>
      <c r="D178" s="113">
        <f>SUMIF('Todas las localidades'!$AR$8:$AR$967,'Pob x estrato y x regiones'!AJ178,'Todas las localidades'!$AB$8:$AB$967)</f>
        <v>0</v>
      </c>
      <c r="E178" s="113">
        <f>SUMIF('Todas las localidades'!$AR$8:$AR$967,'Pob x estrato y x regiones'!AK178,'Todas las localidades'!$AB$8:$AB$967)</f>
        <v>124104</v>
      </c>
      <c r="F178" s="113">
        <f>SUMIF('Todas las localidades'!$AR$8:$AR$967,'Pob x estrato y x regiones'!AL178,'Todas las localidades'!$AB$8:$AB$967)</f>
        <v>123110</v>
      </c>
      <c r="G178" s="113">
        <f>SUMIF('Todas las localidades'!$AR$8:$AR$967,'Pob x estrato y x regiones'!AM178,'Todas las localidades'!$AB$8:$AB$967)</f>
        <v>49047</v>
      </c>
      <c r="H178" s="113">
        <f>SUMIF('Todas las localidades'!$AR$8:$AR$967,'Pob x estrato y x regiones'!AN178,'Todas las localidades'!$AB$8:$AB$967)</f>
        <v>7926</v>
      </c>
      <c r="I178" s="114">
        <f>SUMIF('Todas las localidades'!$AR$8:$AR$967,'Pob x estrato y x regiones'!AO178,'Todas las localidades'!$AB$8:$AB$967)</f>
        <v>13270</v>
      </c>
      <c r="J178" s="165">
        <f t="shared" si="178"/>
        <v>317457</v>
      </c>
      <c r="L178" s="95" t="s">
        <v>260</v>
      </c>
      <c r="M178" s="173"/>
      <c r="N178" s="174">
        <f t="shared" si="179"/>
        <v>0</v>
      </c>
      <c r="O178" s="174">
        <f t="shared" si="180"/>
        <v>0</v>
      </c>
      <c r="P178" s="174">
        <f t="shared" si="181"/>
        <v>0.43211429845196991</v>
      </c>
      <c r="Q178" s="174">
        <f t="shared" si="182"/>
        <v>0.42865331723733341</v>
      </c>
      <c r="R178" s="174">
        <f t="shared" si="183"/>
        <v>0.17077539802241484</v>
      </c>
      <c r="S178" s="174">
        <f t="shared" si="184"/>
        <v>2.7597321033409995E-2</v>
      </c>
      <c r="T178" s="181">
        <f t="shared" si="185"/>
        <v>4.6204447402643282E-2</v>
      </c>
      <c r="U178" s="169">
        <f t="shared" si="186"/>
        <v>1.1053447821477715</v>
      </c>
      <c r="AG178" s="95" t="s">
        <v>260</v>
      </c>
      <c r="AH178" s="112"/>
      <c r="AI178" s="103" t="str">
        <f t="shared" si="187"/>
        <v>Chubut1</v>
      </c>
      <c r="AJ178" s="103" t="str">
        <f t="shared" si="187"/>
        <v>Chubut2</v>
      </c>
      <c r="AK178" s="103" t="str">
        <f t="shared" si="187"/>
        <v>Chubut3</v>
      </c>
      <c r="AL178" s="103" t="str">
        <f t="shared" si="187"/>
        <v>Chubut4</v>
      </c>
      <c r="AM178" s="103" t="str">
        <f t="shared" si="187"/>
        <v>Chubut5</v>
      </c>
      <c r="AN178" s="103" t="str">
        <f t="shared" si="187"/>
        <v>Chubut6</v>
      </c>
      <c r="AO178" s="104" t="str">
        <f t="shared" si="187"/>
        <v>Chubut7</v>
      </c>
    </row>
    <row r="179" spans="1:41" x14ac:dyDescent="0.25">
      <c r="A179" s="95" t="s">
        <v>276</v>
      </c>
      <c r="B179" s="158"/>
      <c r="C179" s="113">
        <f>SUMIF('Todas las localidades'!$AR$8:$AR$967,'Pob x estrato y x regiones'!AI179,'Todas las localidades'!$AB$8:$AB$967)</f>
        <v>1231976</v>
      </c>
      <c r="D179" s="113">
        <f>SUMIF('Todas las localidades'!$AR$8:$AR$967,'Pob x estrato y x regiones'!AJ179,'Todas las localidades'!$AB$8:$AB$967)</f>
        <v>0</v>
      </c>
      <c r="E179" s="113">
        <f>SUMIF('Todas las localidades'!$AR$8:$AR$967,'Pob x estrato y x regiones'!AK179,'Todas las localidades'!$AB$8:$AB$967)</f>
        <v>138853</v>
      </c>
      <c r="F179" s="113">
        <f>SUMIF('Todas las localidades'!$AR$8:$AR$967,'Pob x estrato y x regiones'!AL179,'Todas las localidades'!$AB$8:$AB$967)</f>
        <v>177293</v>
      </c>
      <c r="G179" s="113">
        <f>SUMIF('Todas las localidades'!$AR$8:$AR$967,'Pob x estrato y x regiones'!AM179,'Todas las localidades'!$AB$8:$AB$967)</f>
        <v>518874</v>
      </c>
      <c r="H179" s="113">
        <f>SUMIF('Todas las localidades'!$AR$8:$AR$967,'Pob x estrato y x regiones'!AN179,'Todas las localidades'!$AB$8:$AB$967)</f>
        <v>227646</v>
      </c>
      <c r="I179" s="114">
        <f>SUMIF('Todas las localidades'!$AR$8:$AR$967,'Pob x estrato y x regiones'!AO179,'Todas las localidades'!$AB$8:$AB$967)</f>
        <v>120145</v>
      </c>
      <c r="J179" s="165">
        <f t="shared" si="178"/>
        <v>2414787</v>
      </c>
      <c r="L179" s="95" t="s">
        <v>276</v>
      </c>
      <c r="M179" s="173"/>
      <c r="N179" s="174">
        <f t="shared" si="179"/>
        <v>4.289583292638949</v>
      </c>
      <c r="O179" s="174">
        <f t="shared" si="180"/>
        <v>0</v>
      </c>
      <c r="P179" s="174">
        <f t="shared" si="181"/>
        <v>0.48346843520717614</v>
      </c>
      <c r="Q179" s="174">
        <f t="shared" si="182"/>
        <v>0.61731161215952024</v>
      </c>
      <c r="R179" s="174">
        <f t="shared" si="183"/>
        <v>1.8066530852749909</v>
      </c>
      <c r="S179" s="174">
        <f t="shared" si="184"/>
        <v>0.79263433560076357</v>
      </c>
      <c r="T179" s="181">
        <f t="shared" si="185"/>
        <v>0.41832956542506228</v>
      </c>
      <c r="U179" s="169">
        <f t="shared" si="186"/>
        <v>8.407980326306463</v>
      </c>
      <c r="AG179" s="95" t="s">
        <v>276</v>
      </c>
      <c r="AH179" s="112"/>
      <c r="AI179" s="103" t="str">
        <f t="shared" si="187"/>
        <v>Córdoba1</v>
      </c>
      <c r="AJ179" s="103" t="str">
        <f t="shared" si="187"/>
        <v>Córdoba2</v>
      </c>
      <c r="AK179" s="103" t="str">
        <f t="shared" si="187"/>
        <v>Córdoba3</v>
      </c>
      <c r="AL179" s="103" t="str">
        <f t="shared" si="187"/>
        <v>Córdoba4</v>
      </c>
      <c r="AM179" s="103" t="str">
        <f t="shared" si="187"/>
        <v>Córdoba5</v>
      </c>
      <c r="AN179" s="103" t="str">
        <f t="shared" si="187"/>
        <v>Córdoba6</v>
      </c>
      <c r="AO179" s="104" t="str">
        <f t="shared" si="187"/>
        <v>Córdoba7</v>
      </c>
    </row>
    <row r="180" spans="1:41" x14ac:dyDescent="0.25">
      <c r="A180" s="95" t="s">
        <v>396</v>
      </c>
      <c r="B180" s="158"/>
      <c r="C180" s="113">
        <f>SUMIF('Todas las localidades'!$AR$8:$AR$967,'Pob x estrato y x regiones'!AI180,'Todas las localidades'!$AB$8:$AB$967)</f>
        <v>0</v>
      </c>
      <c r="D180" s="113">
        <f>SUMIF('Todas las localidades'!$AR$8:$AR$967,'Pob x estrato y x regiones'!AJ180,'Todas las localidades'!$AB$8:$AB$967)</f>
        <v>0</v>
      </c>
      <c r="E180" s="113">
        <f>SUMIF('Todas las localidades'!$AR$8:$AR$967,'Pob x estrato y x regiones'!AK180,'Todas las localidades'!$AB$8:$AB$967)</f>
        <v>258103</v>
      </c>
      <c r="F180" s="113">
        <f>SUMIF('Todas las localidades'!$AR$8:$AR$967,'Pob x estrato y x regiones'!AL180,'Todas las localidades'!$AB$8:$AB$967)</f>
        <v>56840</v>
      </c>
      <c r="G180" s="113">
        <f>SUMIF('Todas las localidades'!$AR$8:$AR$967,'Pob x estrato y x regiones'!AM180,'Todas las localidades'!$AB$8:$AB$967)</f>
        <v>216398</v>
      </c>
      <c r="H180" s="113">
        <f>SUMIF('Todas las localidades'!$AR$8:$AR$967,'Pob x estrato y x regiones'!AN180,'Todas las localidades'!$AB$8:$AB$967)</f>
        <v>44615</v>
      </c>
      <c r="I180" s="114">
        <f>SUMIF('Todas las localidades'!$AR$8:$AR$967,'Pob x estrato y x regiones'!AO180,'Todas las localidades'!$AB$8:$AB$967)</f>
        <v>26248</v>
      </c>
      <c r="J180" s="165">
        <f t="shared" si="178"/>
        <v>602204</v>
      </c>
      <c r="L180" s="95" t="s">
        <v>396</v>
      </c>
      <c r="M180" s="173"/>
      <c r="N180" s="174">
        <f t="shared" si="179"/>
        <v>0</v>
      </c>
      <c r="O180" s="174">
        <f t="shared" si="180"/>
        <v>0</v>
      </c>
      <c r="P180" s="174">
        <f t="shared" si="181"/>
        <v>0.89868172479008568</v>
      </c>
      <c r="Q180" s="174">
        <f t="shared" si="182"/>
        <v>0.19790963002006362</v>
      </c>
      <c r="R180" s="174">
        <f t="shared" si="183"/>
        <v>0.75347023429067062</v>
      </c>
      <c r="S180" s="174">
        <f t="shared" si="184"/>
        <v>0.15534373932697285</v>
      </c>
      <c r="T180" s="181">
        <f t="shared" si="185"/>
        <v>9.1392188050081452E-2</v>
      </c>
      <c r="U180" s="169">
        <f t="shared" si="186"/>
        <v>2.0967975164778743</v>
      </c>
      <c r="AG180" s="95" t="s">
        <v>396</v>
      </c>
      <c r="AH180" s="112"/>
      <c r="AI180" s="103" t="str">
        <f t="shared" si="187"/>
        <v>Corrientes1</v>
      </c>
      <c r="AJ180" s="103" t="str">
        <f t="shared" si="187"/>
        <v>Corrientes2</v>
      </c>
      <c r="AK180" s="103" t="str">
        <f t="shared" si="187"/>
        <v>Corrientes3</v>
      </c>
      <c r="AL180" s="103" t="str">
        <f t="shared" si="187"/>
        <v>Corrientes4</v>
      </c>
      <c r="AM180" s="103" t="str">
        <f t="shared" si="187"/>
        <v>Corrientes5</v>
      </c>
      <c r="AN180" s="103" t="str">
        <f t="shared" si="187"/>
        <v>Corrientes6</v>
      </c>
      <c r="AO180" s="104" t="str">
        <f t="shared" si="187"/>
        <v>Corrientes7</v>
      </c>
    </row>
    <row r="181" spans="1:41" x14ac:dyDescent="0.25">
      <c r="A181" s="95" t="s">
        <v>429</v>
      </c>
      <c r="B181" s="158"/>
      <c r="C181" s="113">
        <f>SUMIF('Todas las localidades'!$AR$8:$AR$967,'Pob x estrato y x regiones'!AI181,'Todas las localidades'!$AB$8:$AB$967)</f>
        <v>0</v>
      </c>
      <c r="D181" s="113">
        <f>SUMIF('Todas las localidades'!$AR$8:$AR$967,'Pob x estrato y x regiones'!AJ181,'Todas las localidades'!$AB$8:$AB$967)</f>
        <v>0</v>
      </c>
      <c r="E181" s="113">
        <f>SUMIF('Todas las localidades'!$AR$8:$AR$967,'Pob x estrato y x regiones'!AK181,'Todas las localidades'!$AB$8:$AB$967)</f>
        <v>330400</v>
      </c>
      <c r="F181" s="113">
        <f>SUMIF('Todas las localidades'!$AR$8:$AR$967,'Pob x estrato y x regiones'!AL181,'Todas las localidades'!$AB$8:$AB$967)</f>
        <v>120762</v>
      </c>
      <c r="G181" s="113">
        <f>SUMIF('Todas las localidades'!$AR$8:$AR$967,'Pob x estrato y x regiones'!AM181,'Todas las localidades'!$AB$8:$AB$967)</f>
        <v>256197</v>
      </c>
      <c r="H181" s="113">
        <f>SUMIF('Todas las localidades'!$AR$8:$AR$967,'Pob x estrato y x regiones'!AN181,'Todas las localidades'!$AB$8:$AB$967)</f>
        <v>59913</v>
      </c>
      <c r="I181" s="114">
        <f>SUMIF('Todas las localidades'!$AR$8:$AR$967,'Pob x estrato y x regiones'!AO181,'Todas las localidades'!$AB$8:$AB$967)</f>
        <v>35661</v>
      </c>
      <c r="J181" s="165">
        <f t="shared" si="178"/>
        <v>802933</v>
      </c>
      <c r="L181" s="95" t="s">
        <v>429</v>
      </c>
      <c r="M181" s="173"/>
      <c r="N181" s="174">
        <f t="shared" si="179"/>
        <v>0</v>
      </c>
      <c r="O181" s="174">
        <f t="shared" si="180"/>
        <v>0</v>
      </c>
      <c r="P181" s="174">
        <f t="shared" si="181"/>
        <v>1.150410657259483</v>
      </c>
      <c r="Q181" s="174">
        <f t="shared" si="182"/>
        <v>0.42047788072630049</v>
      </c>
      <c r="R181" s="174">
        <f t="shared" si="183"/>
        <v>0.89204527590165794</v>
      </c>
      <c r="S181" s="174">
        <f t="shared" si="184"/>
        <v>0.20860942405686259</v>
      </c>
      <c r="T181" s="181">
        <f t="shared" si="185"/>
        <v>0.12416705341564897</v>
      </c>
      <c r="U181" s="169">
        <f t="shared" si="186"/>
        <v>2.7957102913599532</v>
      </c>
      <c r="AG181" s="95" t="s">
        <v>429</v>
      </c>
      <c r="AH181" s="112"/>
      <c r="AI181" s="103" t="str">
        <f t="shared" si="187"/>
        <v>Entre Ríos1</v>
      </c>
      <c r="AJ181" s="103" t="str">
        <f t="shared" si="187"/>
        <v>Entre Ríos2</v>
      </c>
      <c r="AK181" s="103" t="str">
        <f t="shared" si="187"/>
        <v>Entre Ríos3</v>
      </c>
      <c r="AL181" s="103" t="str">
        <f t="shared" si="187"/>
        <v>Entre Ríos4</v>
      </c>
      <c r="AM181" s="103" t="str">
        <f t="shared" si="187"/>
        <v>Entre Ríos5</v>
      </c>
      <c r="AN181" s="103" t="str">
        <f t="shared" si="187"/>
        <v>Entre Ríos6</v>
      </c>
      <c r="AO181" s="104" t="str">
        <f t="shared" si="187"/>
        <v>Entre Ríos7</v>
      </c>
    </row>
    <row r="182" spans="1:41" x14ac:dyDescent="0.25">
      <c r="A182" s="95" t="s">
        <v>461</v>
      </c>
      <c r="B182" s="158"/>
      <c r="C182" s="113">
        <f>SUMIF('Todas las localidades'!$AR$8:$AR$967,'Pob x estrato y x regiones'!AI182,'Todas las localidades'!$AB$8:$AB$967)</f>
        <v>0</v>
      </c>
      <c r="D182" s="113">
        <f>SUMIF('Todas las localidades'!$AR$8:$AR$967,'Pob x estrato y x regiones'!AJ182,'Todas las localidades'!$AB$8:$AB$967)</f>
        <v>0</v>
      </c>
      <c r="E182" s="113">
        <f>SUMIF('Todas las localidades'!$AR$8:$AR$967,'Pob x estrato y x regiones'!AK182,'Todas las localidades'!$AB$8:$AB$967)</f>
        <v>147636</v>
      </c>
      <c r="F182" s="113">
        <f>SUMIF('Todas las localidades'!$AR$8:$AR$967,'Pob x estrato y x regiones'!AL182,'Todas las localidades'!$AB$8:$AB$967)</f>
        <v>37592</v>
      </c>
      <c r="G182" s="114">
        <f>SUMIF('Todas las localidades'!$AR$8:$AR$967,'Pob x estrato y x regiones'!AM182,'Todas las localidades'!$AB$8:$AB$967)</f>
        <v>39260</v>
      </c>
      <c r="H182" s="159">
        <f>SUMIF('Todas las localidades'!$AR$8:$AR$967,'Pob x estrato y x regiones'!AN182,'Todas las localidades'!$AB$8:$AB$967)</f>
        <v>20545</v>
      </c>
      <c r="I182" s="159">
        <f>SUMIF('Todas las localidades'!$AR$8:$AR$967,'Pob x estrato y x regiones'!AO182,'Todas las localidades'!$AB$8:$AB$967)</f>
        <v>34124</v>
      </c>
      <c r="J182" s="165">
        <f t="shared" si="178"/>
        <v>279157</v>
      </c>
      <c r="L182" s="95" t="s">
        <v>461</v>
      </c>
      <c r="M182" s="173"/>
      <c r="N182" s="174">
        <f t="shared" si="179"/>
        <v>0</v>
      </c>
      <c r="O182" s="174">
        <f t="shared" si="180"/>
        <v>0</v>
      </c>
      <c r="P182" s="174">
        <f t="shared" si="181"/>
        <v>0.51404972092966417</v>
      </c>
      <c r="Q182" s="174">
        <f t="shared" si="182"/>
        <v>0.1308905491153102</v>
      </c>
      <c r="R182" s="174">
        <f t="shared" si="183"/>
        <v>0.13669831236079691</v>
      </c>
      <c r="S182" s="174">
        <f t="shared" si="184"/>
        <v>7.1535069471537774E-2</v>
      </c>
      <c r="T182" s="181">
        <f t="shared" si="185"/>
        <v>0.11881541546102481</v>
      </c>
      <c r="U182" s="169">
        <f t="shared" si="186"/>
        <v>0.97198906733833379</v>
      </c>
      <c r="AG182" s="95" t="s">
        <v>461</v>
      </c>
      <c r="AH182" s="112"/>
      <c r="AI182" s="103" t="str">
        <f t="shared" si="187"/>
        <v>Formosa1</v>
      </c>
      <c r="AJ182" s="103" t="str">
        <f t="shared" si="187"/>
        <v>Formosa2</v>
      </c>
      <c r="AK182" s="103" t="str">
        <f t="shared" si="187"/>
        <v>Formosa3</v>
      </c>
      <c r="AL182" s="103" t="str">
        <f t="shared" si="187"/>
        <v>Formosa4</v>
      </c>
      <c r="AM182" s="103" t="str">
        <f t="shared" si="187"/>
        <v>Formosa5</v>
      </c>
      <c r="AN182" s="103" t="str">
        <f t="shared" si="187"/>
        <v>Formosa6</v>
      </c>
      <c r="AO182" s="104" t="str">
        <f t="shared" si="187"/>
        <v>Formosa7</v>
      </c>
    </row>
    <row r="183" spans="1:41" x14ac:dyDescent="0.25">
      <c r="A183" s="95" t="s">
        <v>486</v>
      </c>
      <c r="B183" s="158"/>
      <c r="C183" s="113">
        <f>SUMIF('Todas las localidades'!$AR$8:$AR$967,'Pob x estrato y x regiones'!AI183,'Todas las localidades'!$AB$8:$AB$967)</f>
        <v>0</v>
      </c>
      <c r="D183" s="113">
        <f>SUMIF('Todas las localidades'!$AR$8:$AR$967,'Pob x estrato y x regiones'!AJ183,'Todas las localidades'!$AB$8:$AB$967)</f>
        <v>0</v>
      </c>
      <c r="E183" s="113">
        <f>SUMIF('Todas las localidades'!$AR$8:$AR$967,'Pob x estrato y x regiones'!AK183,'Todas las localidades'!$AB$8:$AB$967)</f>
        <v>219924</v>
      </c>
      <c r="F183" s="113">
        <f>SUMIF('Todas las localidades'!$AR$8:$AR$967,'Pob x estrato y x regiones'!AL183,'Todas las localidades'!$AB$8:$AB$967)</f>
        <v>49785</v>
      </c>
      <c r="G183" s="114">
        <f>SUMIF('Todas las localidades'!$AR$8:$AR$967,'Pob x estrato y x regiones'!AM183,'Todas las localidades'!$AB$8:$AB$967)</f>
        <v>109656</v>
      </c>
      <c r="H183" s="159">
        <f>SUMIF('Todas las localidades'!$AR$8:$AR$967,'Pob x estrato y x regiones'!AN183,'Todas las localidades'!$AB$8:$AB$967)</f>
        <v>18872</v>
      </c>
      <c r="I183" s="159">
        <f>SUMIF('Todas las localidades'!$AR$8:$AR$967,'Pob x estrato y x regiones'!AO183,'Todas las localidades'!$AB$8:$AB$967)</f>
        <v>25702</v>
      </c>
      <c r="J183" s="165">
        <f t="shared" si="178"/>
        <v>423939</v>
      </c>
      <c r="L183" s="95" t="s">
        <v>486</v>
      </c>
      <c r="M183" s="173"/>
      <c r="N183" s="174">
        <f t="shared" si="179"/>
        <v>0</v>
      </c>
      <c r="O183" s="174">
        <f t="shared" si="180"/>
        <v>0</v>
      </c>
      <c r="P183" s="174">
        <f t="shared" si="181"/>
        <v>0.76574731654701733</v>
      </c>
      <c r="Q183" s="174">
        <f t="shared" si="182"/>
        <v>0.17334501989002227</v>
      </c>
      <c r="R183" s="174">
        <f t="shared" si="183"/>
        <v>0.38180820530401294</v>
      </c>
      <c r="S183" s="174">
        <f t="shared" si="184"/>
        <v>6.5709896863804365E-2</v>
      </c>
      <c r="T183" s="181">
        <f t="shared" si="185"/>
        <v>8.9491085692745859E-2</v>
      </c>
      <c r="U183" s="169">
        <f t="shared" si="186"/>
        <v>1.4761015242976026</v>
      </c>
      <c r="AG183" s="95" t="s">
        <v>486</v>
      </c>
      <c r="AH183" s="112"/>
      <c r="AI183" s="103" t="str">
        <f t="shared" si="187"/>
        <v>Jujuy1</v>
      </c>
      <c r="AJ183" s="103" t="str">
        <f t="shared" si="187"/>
        <v>Jujuy2</v>
      </c>
      <c r="AK183" s="103" t="str">
        <f t="shared" si="187"/>
        <v>Jujuy3</v>
      </c>
      <c r="AL183" s="103" t="str">
        <f t="shared" si="187"/>
        <v>Jujuy4</v>
      </c>
      <c r="AM183" s="103" t="str">
        <f t="shared" si="187"/>
        <v>Jujuy5</v>
      </c>
      <c r="AN183" s="103" t="str">
        <f t="shared" si="187"/>
        <v>Jujuy6</v>
      </c>
      <c r="AO183" s="104" t="str">
        <f t="shared" si="187"/>
        <v>Jujuy7</v>
      </c>
    </row>
    <row r="184" spans="1:41" x14ac:dyDescent="0.25">
      <c r="A184" s="95" t="s">
        <v>532</v>
      </c>
      <c r="B184" s="158"/>
      <c r="C184" s="113">
        <f>SUMIF('Todas las localidades'!$AR$8:$AR$967,'Pob x estrato y x regiones'!AI184,'Todas las localidades'!$AB$8:$AB$967)</f>
        <v>0</v>
      </c>
      <c r="D184" s="113">
        <f>SUMIF('Todas las localidades'!$AR$8:$AR$967,'Pob x estrato y x regiones'!AJ184,'Todas las localidades'!$AB$8:$AB$967)</f>
        <v>0</v>
      </c>
      <c r="E184" s="113">
        <f>SUMIF('Todas las localidades'!$AR$8:$AR$967,'Pob x estrato y x regiones'!AK184,'Todas las localidades'!$AB$8:$AB$967)</f>
        <v>80592</v>
      </c>
      <c r="F184" s="113">
        <f>SUMIF('Todas las localidades'!$AR$8:$AR$967,'Pob x estrato y x regiones'!AL184,'Todas las localidades'!$AB$8:$AB$967)</f>
        <v>41837</v>
      </c>
      <c r="G184" s="114">
        <f>SUMIF('Todas las localidades'!$AR$8:$AR$967,'Pob x estrato y x regiones'!AM184,'Todas las localidades'!$AB$8:$AB$967)</f>
        <v>10146</v>
      </c>
      <c r="H184" s="159">
        <f>SUMIF('Todas las localidades'!$AR$8:$AR$967,'Pob x estrato y x regiones'!AN184,'Todas las localidades'!$AB$8:$AB$967)</f>
        <v>28339</v>
      </c>
      <c r="I184" s="159">
        <f>SUMIF('Todas las localidades'!$AR$8:$AR$967,'Pob x estrato y x regiones'!AO184,'Todas las localidades'!$AB$8:$AB$967)</f>
        <v>38776</v>
      </c>
      <c r="J184" s="165">
        <f t="shared" si="178"/>
        <v>199690</v>
      </c>
      <c r="L184" s="95" t="s">
        <v>532</v>
      </c>
      <c r="M184" s="173"/>
      <c r="N184" s="174">
        <f t="shared" si="179"/>
        <v>0</v>
      </c>
      <c r="O184" s="174">
        <f t="shared" si="180"/>
        <v>0</v>
      </c>
      <c r="P184" s="174">
        <f t="shared" si="181"/>
        <v>0.28061106443661094</v>
      </c>
      <c r="Q184" s="174">
        <f t="shared" si="182"/>
        <v>0.14567109766272696</v>
      </c>
      <c r="R184" s="174">
        <f t="shared" si="183"/>
        <v>3.5327077870928314E-2</v>
      </c>
      <c r="S184" s="174">
        <f t="shared" si="184"/>
        <v>9.8672783341635872E-2</v>
      </c>
      <c r="T184" s="181">
        <f t="shared" si="185"/>
        <v>0.13501308609531995</v>
      </c>
      <c r="U184" s="169">
        <f t="shared" si="186"/>
        <v>0.69529510940722206</v>
      </c>
      <c r="AG184" s="95" t="s">
        <v>532</v>
      </c>
      <c r="AH184" s="112"/>
      <c r="AI184" s="103" t="str">
        <f t="shared" si="187"/>
        <v>La Pampa1</v>
      </c>
      <c r="AJ184" s="103" t="str">
        <f t="shared" si="187"/>
        <v>La Pampa2</v>
      </c>
      <c r="AK184" s="103" t="str">
        <f t="shared" si="187"/>
        <v>La Pampa3</v>
      </c>
      <c r="AL184" s="103" t="str">
        <f t="shared" si="187"/>
        <v>La Pampa4</v>
      </c>
      <c r="AM184" s="103" t="str">
        <f t="shared" si="187"/>
        <v>La Pampa5</v>
      </c>
      <c r="AN184" s="103" t="str">
        <f t="shared" si="187"/>
        <v>La Pampa6</v>
      </c>
      <c r="AO184" s="104" t="str">
        <f t="shared" si="187"/>
        <v>La Pampa7</v>
      </c>
    </row>
    <row r="185" spans="1:41" x14ac:dyDescent="0.25">
      <c r="A185" s="95" t="s">
        <v>563</v>
      </c>
      <c r="B185" s="158"/>
      <c r="C185" s="113">
        <f>SUMIF('Todas las localidades'!$AR$8:$AR$967,'Pob x estrato y x regiones'!AI185,'Todas las localidades'!$AB$8:$AB$967)</f>
        <v>0</v>
      </c>
      <c r="D185" s="113">
        <f>SUMIF('Todas las localidades'!$AR$8:$AR$967,'Pob x estrato y x regiones'!AJ185,'Todas las localidades'!$AB$8:$AB$967)</f>
        <v>0</v>
      </c>
      <c r="E185" s="113">
        <f>SUMIF('Todas las localidades'!$AR$8:$AR$967,'Pob x estrato y x regiones'!AK185,'Todas las localidades'!$AB$8:$AB$967)</f>
        <v>103727</v>
      </c>
      <c r="F185" s="113">
        <f>SUMIF('Todas las localidades'!$AR$8:$AR$967,'Pob x estrato y x regiones'!AL185,'Todas las localidades'!$AB$8:$AB$967)</f>
        <v>0</v>
      </c>
      <c r="G185" s="114">
        <f>SUMIF('Todas las localidades'!$AR$8:$AR$967,'Pob x estrato y x regiones'!AM185,'Todas las localidades'!$AB$8:$AB$967)</f>
        <v>46342</v>
      </c>
      <c r="H185" s="159">
        <f>SUMIF('Todas las localidades'!$AR$8:$AR$967,'Pob x estrato y x regiones'!AN185,'Todas las localidades'!$AB$8:$AB$967)</f>
        <v>3307</v>
      </c>
      <c r="I185" s="159">
        <f>SUMIF('Todas las localidades'!$AR$8:$AR$967,'Pob x estrato y x regiones'!AO185,'Todas las localidades'!$AB$8:$AB$967)</f>
        <v>22812</v>
      </c>
      <c r="J185" s="165">
        <f t="shared" si="178"/>
        <v>176188</v>
      </c>
      <c r="L185" s="95" t="s">
        <v>563</v>
      </c>
      <c r="M185" s="173"/>
      <c r="N185" s="174">
        <f t="shared" si="179"/>
        <v>0</v>
      </c>
      <c r="O185" s="174">
        <f t="shared" si="180"/>
        <v>0</v>
      </c>
      <c r="P185" s="174">
        <f t="shared" si="181"/>
        <v>0.36116418355192009</v>
      </c>
      <c r="Q185" s="174">
        <f t="shared" si="182"/>
        <v>0</v>
      </c>
      <c r="R185" s="174">
        <f t="shared" si="183"/>
        <v>0.16135693304697021</v>
      </c>
      <c r="S185" s="174">
        <f t="shared" si="184"/>
        <v>1.1514552189942828E-2</v>
      </c>
      <c r="T185" s="181">
        <f t="shared" si="185"/>
        <v>7.9428474314174713E-2</v>
      </c>
      <c r="U185" s="169">
        <f t="shared" si="186"/>
        <v>0.6134641431030079</v>
      </c>
      <c r="AG185" s="95" t="s">
        <v>563</v>
      </c>
      <c r="AH185" s="112"/>
      <c r="AI185" s="103" t="str">
        <f t="shared" ref="AI185:AO197" si="188">CONCATENATE($AG185,AI$28)</f>
        <v>La Rioja1</v>
      </c>
      <c r="AJ185" s="103" t="str">
        <f t="shared" si="188"/>
        <v>La Rioja2</v>
      </c>
      <c r="AK185" s="103" t="str">
        <f t="shared" si="188"/>
        <v>La Rioja3</v>
      </c>
      <c r="AL185" s="103" t="str">
        <f t="shared" si="188"/>
        <v>La Rioja4</v>
      </c>
      <c r="AM185" s="103" t="str">
        <f t="shared" si="188"/>
        <v>La Rioja5</v>
      </c>
      <c r="AN185" s="103" t="str">
        <f t="shared" si="188"/>
        <v>La Rioja6</v>
      </c>
      <c r="AO185" s="104" t="str">
        <f t="shared" si="188"/>
        <v>La Rioja7</v>
      </c>
    </row>
    <row r="186" spans="1:41" x14ac:dyDescent="0.25">
      <c r="A186" s="95" t="s">
        <v>582</v>
      </c>
      <c r="B186" s="158"/>
      <c r="C186" s="113">
        <f>SUMIF('Todas las localidades'!$AR$8:$AR$967,'Pob x estrato y x regiones'!AI186,'Todas las localidades'!$AB$8:$AB$967)</f>
        <v>0</v>
      </c>
      <c r="D186" s="113">
        <f>SUMIF('Todas las localidades'!$AR$8:$AR$967,'Pob x estrato y x regiones'!AJ186,'Todas las localidades'!$AB$8:$AB$967)</f>
        <v>773113</v>
      </c>
      <c r="E186" s="113">
        <f>SUMIF('Todas las localidades'!$AR$8:$AR$967,'Pob x estrato y x regiones'!AK186,'Todas las localidades'!$AB$8:$AB$967)</f>
        <v>94651</v>
      </c>
      <c r="F186" s="113">
        <f>SUMIF('Todas las localidades'!$AR$8:$AR$967,'Pob x estrato y x regiones'!AL186,'Todas las localidades'!$AB$8:$AB$967)</f>
        <v>71530</v>
      </c>
      <c r="G186" s="114">
        <f>SUMIF('Todas las localidades'!$AR$8:$AR$967,'Pob x estrato y x regiones'!AM186,'Todas las localidades'!$AB$8:$AB$967)</f>
        <v>95504</v>
      </c>
      <c r="H186" s="159">
        <f>SUMIF('Todas las localidades'!$AR$8:$AR$967,'Pob x estrato y x regiones'!AN186,'Todas las localidades'!$AB$8:$AB$967)</f>
        <v>34701</v>
      </c>
      <c r="I186" s="159">
        <f>SUMIF('Todas las localidades'!$AR$8:$AR$967,'Pob x estrato y x regiones'!AO186,'Todas las localidades'!$AB$8:$AB$967)</f>
        <v>42990</v>
      </c>
      <c r="J186" s="165">
        <f t="shared" si="178"/>
        <v>1112489</v>
      </c>
      <c r="L186" s="95" t="s">
        <v>582</v>
      </c>
      <c r="M186" s="173"/>
      <c r="N186" s="174">
        <f t="shared" si="179"/>
        <v>0</v>
      </c>
      <c r="O186" s="174">
        <f t="shared" si="180"/>
        <v>2.6918808549208557</v>
      </c>
      <c r="P186" s="174">
        <f t="shared" si="181"/>
        <v>0.3295627092017776</v>
      </c>
      <c r="Q186" s="174">
        <f t="shared" si="182"/>
        <v>0.24905833630075913</v>
      </c>
      <c r="R186" s="174">
        <f t="shared" si="183"/>
        <v>0.33253274640105829</v>
      </c>
      <c r="S186" s="174">
        <f t="shared" si="184"/>
        <v>0.12082445586428969</v>
      </c>
      <c r="T186" s="181">
        <f t="shared" si="185"/>
        <v>0.14968569659680742</v>
      </c>
      <c r="U186" s="169">
        <f t="shared" si="186"/>
        <v>3.8735447992855478</v>
      </c>
      <c r="AG186" s="95" t="s">
        <v>582</v>
      </c>
      <c r="AH186" s="112"/>
      <c r="AI186" s="103" t="str">
        <f t="shared" si="188"/>
        <v>Mendoza1</v>
      </c>
      <c r="AJ186" s="103" t="str">
        <f t="shared" si="188"/>
        <v>Mendoza2</v>
      </c>
      <c r="AK186" s="103" t="str">
        <f t="shared" si="188"/>
        <v>Mendoza3</v>
      </c>
      <c r="AL186" s="103" t="str">
        <f t="shared" si="188"/>
        <v>Mendoza4</v>
      </c>
      <c r="AM186" s="103" t="str">
        <f t="shared" si="188"/>
        <v>Mendoza5</v>
      </c>
      <c r="AN186" s="103" t="str">
        <f t="shared" si="188"/>
        <v>Mendoza6</v>
      </c>
      <c r="AO186" s="104" t="str">
        <f t="shared" si="188"/>
        <v>Mendoza7</v>
      </c>
    </row>
    <row r="187" spans="1:41" x14ac:dyDescent="0.25">
      <c r="A187" s="95" t="s">
        <v>604</v>
      </c>
      <c r="B187" s="158"/>
      <c r="C187" s="113">
        <f>SUMIF('Todas las localidades'!$AR$8:$AR$967,'Pob x estrato y x regiones'!AI187,'Todas las localidades'!$AB$8:$AB$967)</f>
        <v>0</v>
      </c>
      <c r="D187" s="113">
        <f>SUMIF('Todas las localidades'!$AR$8:$AR$967,'Pob x estrato y x regiones'!AJ187,'Todas las localidades'!$AB$8:$AB$967)</f>
        <v>0</v>
      </c>
      <c r="E187" s="113">
        <f>SUMIF('Todas las localidades'!$AR$8:$AR$967,'Pob x estrato y x regiones'!AK187,'Todas las localidades'!$AB$8:$AB$967)</f>
        <v>213686</v>
      </c>
      <c r="F187" s="113">
        <f>SUMIF('Todas las localidades'!$AR$8:$AR$967,'Pob x estrato y x regiones'!AL187,'Todas las localidades'!$AB$8:$AB$967)</f>
        <v>77120</v>
      </c>
      <c r="G187" s="114">
        <f>SUMIF('Todas las localidades'!$AR$8:$AR$967,'Pob x estrato y x regiones'!AM187,'Todas las localidades'!$AB$8:$AB$967)</f>
        <v>149399</v>
      </c>
      <c r="H187" s="159">
        <f>SUMIF('Todas las localidades'!$AR$8:$AR$967,'Pob x estrato y x regiones'!AN187,'Todas las localidades'!$AB$8:$AB$967)</f>
        <v>47225</v>
      </c>
      <c r="I187" s="159">
        <f>SUMIF('Todas las localidades'!$AR$8:$AR$967,'Pob x estrato y x regiones'!AO187,'Todas las localidades'!$AB$8:$AB$967)</f>
        <v>25226</v>
      </c>
      <c r="J187" s="165">
        <f t="shared" si="178"/>
        <v>512656</v>
      </c>
      <c r="L187" s="95" t="s">
        <v>604</v>
      </c>
      <c r="M187" s="173"/>
      <c r="N187" s="174">
        <f t="shared" si="179"/>
        <v>0</v>
      </c>
      <c r="O187" s="174">
        <f t="shared" si="180"/>
        <v>0</v>
      </c>
      <c r="P187" s="174">
        <f t="shared" si="181"/>
        <v>0.74402739620808067</v>
      </c>
      <c r="Q187" s="174">
        <f t="shared" si="182"/>
        <v>0.26852200329252823</v>
      </c>
      <c r="R187" s="174">
        <f t="shared" si="183"/>
        <v>0.52018826205783752</v>
      </c>
      <c r="S187" s="174">
        <f t="shared" si="184"/>
        <v>0.16443142641973088</v>
      </c>
      <c r="T187" s="181">
        <f t="shared" si="185"/>
        <v>8.783371440686355E-2</v>
      </c>
      <c r="U187" s="169">
        <f t="shared" si="186"/>
        <v>1.7850028023850408</v>
      </c>
      <c r="AG187" s="95" t="s">
        <v>604</v>
      </c>
      <c r="AH187" s="112"/>
      <c r="AI187" s="103" t="str">
        <f t="shared" si="188"/>
        <v>Misiones1</v>
      </c>
      <c r="AJ187" s="103" t="str">
        <f t="shared" si="188"/>
        <v>Misiones2</v>
      </c>
      <c r="AK187" s="103" t="str">
        <f t="shared" si="188"/>
        <v>Misiones3</v>
      </c>
      <c r="AL187" s="103" t="str">
        <f t="shared" si="188"/>
        <v>Misiones4</v>
      </c>
      <c r="AM187" s="103" t="str">
        <f t="shared" si="188"/>
        <v>Misiones5</v>
      </c>
      <c r="AN187" s="103" t="str">
        <f t="shared" si="188"/>
        <v>Misiones6</v>
      </c>
      <c r="AO187" s="104" t="str">
        <f t="shared" si="188"/>
        <v>Misiones7</v>
      </c>
    </row>
    <row r="188" spans="1:41" x14ac:dyDescent="0.25">
      <c r="A188" s="95" t="s">
        <v>639</v>
      </c>
      <c r="B188" s="158"/>
      <c r="C188" s="113">
        <f>SUMIF('Todas las localidades'!$AR$8:$AR$967,'Pob x estrato y x regiones'!AI188,'Todas las localidades'!$AB$8:$AB$967)</f>
        <v>0</v>
      </c>
      <c r="D188" s="113">
        <f>SUMIF('Todas las localidades'!$AR$8:$AR$967,'Pob x estrato y x regiones'!AJ188,'Todas las localidades'!$AB$8:$AB$967)</f>
        <v>0</v>
      </c>
      <c r="E188" s="113">
        <f>SUMIF('Todas las localidades'!$AR$8:$AR$967,'Pob x estrato y x regiones'!AK188,'Todas las localidades'!$AB$8:$AB$967)</f>
        <v>183579</v>
      </c>
      <c r="F188" s="113">
        <f>SUMIF('Todas las localidades'!$AR$8:$AR$967,'Pob x estrato y x regiones'!AL188,'Todas las localidades'!$AB$8:$AB$967)</f>
        <v>0</v>
      </c>
      <c r="G188" s="114">
        <f>SUMIF('Todas las localidades'!$AR$8:$AR$967,'Pob x estrato y x regiones'!AM188,'Todas las localidades'!$AB$8:$AB$967)</f>
        <v>129430</v>
      </c>
      <c r="H188" s="159">
        <f>SUMIF('Todas las localidades'!$AR$8:$AR$967,'Pob x estrato y x regiones'!AN188,'Todas las localidades'!$AB$8:$AB$967)</f>
        <v>6767</v>
      </c>
      <c r="I188" s="159">
        <f>SUMIF('Todas las localidades'!$AR$8:$AR$967,'Pob x estrato y x regiones'!AO188,'Todas las localidades'!$AB$8:$AB$967)</f>
        <v>18999</v>
      </c>
      <c r="J188" s="165">
        <f t="shared" si="178"/>
        <v>338775</v>
      </c>
      <c r="L188" s="95" t="s">
        <v>639</v>
      </c>
      <c r="M188" s="173"/>
      <c r="N188" s="174">
        <f t="shared" si="179"/>
        <v>0</v>
      </c>
      <c r="O188" s="174">
        <f t="shared" si="180"/>
        <v>0</v>
      </c>
      <c r="P188" s="174">
        <f t="shared" si="181"/>
        <v>0.63919866237602485</v>
      </c>
      <c r="Q188" s="174">
        <f t="shared" si="182"/>
        <v>0</v>
      </c>
      <c r="R188" s="174">
        <f t="shared" si="183"/>
        <v>0.45065875111711523</v>
      </c>
      <c r="S188" s="174">
        <f t="shared" si="184"/>
        <v>2.3561830864633541E-2</v>
      </c>
      <c r="T188" s="181">
        <f t="shared" si="185"/>
        <v>6.6152094664869598E-2</v>
      </c>
      <c r="U188" s="169">
        <f t="shared" si="186"/>
        <v>1.179571339022643</v>
      </c>
      <c r="AG188" s="95" t="s">
        <v>639</v>
      </c>
      <c r="AH188" s="112"/>
      <c r="AI188" s="103" t="str">
        <f t="shared" si="188"/>
        <v>Neuquén1</v>
      </c>
      <c r="AJ188" s="103" t="str">
        <f t="shared" si="188"/>
        <v>Neuquén2</v>
      </c>
      <c r="AK188" s="103" t="str">
        <f t="shared" si="188"/>
        <v>Neuquén3</v>
      </c>
      <c r="AL188" s="103" t="str">
        <f t="shared" si="188"/>
        <v>Neuquén4</v>
      </c>
      <c r="AM188" s="103" t="str">
        <f t="shared" si="188"/>
        <v>Neuquén5</v>
      </c>
      <c r="AN188" s="103" t="str">
        <f t="shared" si="188"/>
        <v>Neuquén6</v>
      </c>
      <c r="AO188" s="104" t="str">
        <f t="shared" si="188"/>
        <v>Neuquén7</v>
      </c>
    </row>
    <row r="189" spans="1:41" x14ac:dyDescent="0.25">
      <c r="A189" s="95" t="s">
        <v>662</v>
      </c>
      <c r="B189" s="158"/>
      <c r="C189" s="113">
        <f>SUMIF('Todas las localidades'!$AR$8:$AR$967,'Pob x estrato y x regiones'!AI189,'Todas las localidades'!$AB$8:$AB$967)</f>
        <v>0</v>
      </c>
      <c r="D189" s="113">
        <f>SUMIF('Todas las localidades'!$AR$8:$AR$967,'Pob x estrato y x regiones'!AJ189,'Todas las localidades'!$AB$8:$AB$967)</f>
        <v>0</v>
      </c>
      <c r="E189" s="113">
        <f>SUMIF('Todas las localidades'!$AR$8:$AR$967,'Pob x estrato y x regiones'!AK189,'Todas las localidades'!$AB$8:$AB$967)</f>
        <v>78820</v>
      </c>
      <c r="F189" s="113">
        <f>SUMIF('Todas las localidades'!$AR$8:$AR$967,'Pob x estrato y x regiones'!AL189,'Todas las localidades'!$AB$8:$AB$967)</f>
        <v>162468</v>
      </c>
      <c r="G189" s="114">
        <f>SUMIF('Todas las localidades'!$AR$8:$AR$967,'Pob x estrato y x regiones'!AM189,'Todas las localidades'!$AB$8:$AB$967)</f>
        <v>117932</v>
      </c>
      <c r="H189" s="159">
        <f>SUMIF('Todas las localidades'!$AR$8:$AR$967,'Pob x estrato y x regiones'!AN189,'Todas las localidades'!$AB$8:$AB$967)</f>
        <v>41218</v>
      </c>
      <c r="I189" s="159">
        <f>SUMIF('Todas las localidades'!$AR$8:$AR$967,'Pob x estrato y x regiones'!AO189,'Todas las localidades'!$AB$8:$AB$967)</f>
        <v>17648</v>
      </c>
      <c r="J189" s="165">
        <f t="shared" si="178"/>
        <v>418086</v>
      </c>
      <c r="L189" s="95" t="s">
        <v>662</v>
      </c>
      <c r="M189" s="173"/>
      <c r="N189" s="174">
        <f t="shared" si="179"/>
        <v>0</v>
      </c>
      <c r="O189" s="174">
        <f t="shared" si="180"/>
        <v>0</v>
      </c>
      <c r="P189" s="174">
        <f t="shared" si="181"/>
        <v>0.27444118645639359</v>
      </c>
      <c r="Q189" s="174">
        <f t="shared" si="182"/>
        <v>0.56569285309816486</v>
      </c>
      <c r="R189" s="174">
        <f t="shared" si="183"/>
        <v>0.41062418169468928</v>
      </c>
      <c r="S189" s="174">
        <f t="shared" si="184"/>
        <v>0.1435158186165901</v>
      </c>
      <c r="T189" s="181">
        <f t="shared" si="185"/>
        <v>6.1448084985821293E-2</v>
      </c>
      <c r="U189" s="169">
        <f t="shared" si="186"/>
        <v>1.455722124851659</v>
      </c>
      <c r="AG189" s="95" t="s">
        <v>662</v>
      </c>
      <c r="AH189" s="112"/>
      <c r="AI189" s="103" t="str">
        <f t="shared" si="188"/>
        <v>Río Negro1</v>
      </c>
      <c r="AJ189" s="103" t="str">
        <f t="shared" si="188"/>
        <v>Río Negro2</v>
      </c>
      <c r="AK189" s="103" t="str">
        <f t="shared" si="188"/>
        <v>Río Negro3</v>
      </c>
      <c r="AL189" s="103" t="str">
        <f t="shared" si="188"/>
        <v>Río Negro4</v>
      </c>
      <c r="AM189" s="103" t="str">
        <f t="shared" si="188"/>
        <v>Río Negro5</v>
      </c>
      <c r="AN189" s="103" t="str">
        <f t="shared" si="188"/>
        <v>Río Negro6</v>
      </c>
      <c r="AO189" s="104" t="str">
        <f t="shared" si="188"/>
        <v>Río Negro7</v>
      </c>
    </row>
    <row r="190" spans="1:41" x14ac:dyDescent="0.25">
      <c r="A190" s="95" t="s">
        <v>687</v>
      </c>
      <c r="B190" s="158"/>
      <c r="C190" s="113">
        <f>SUMIF('Todas las localidades'!$AR$8:$AR$967,'Pob x estrato y x regiones'!AI190,'Todas las localidades'!$AB$8:$AB$967)</f>
        <v>0</v>
      </c>
      <c r="D190" s="113">
        <f>SUMIF('Todas las localidades'!$AR$8:$AR$967,'Pob x estrato y x regiones'!AJ190,'Todas las localidades'!$AB$8:$AB$967)</f>
        <v>385776</v>
      </c>
      <c r="E190" s="113">
        <f>SUMIF('Todas las localidades'!$AR$8:$AR$967,'Pob x estrato y x regiones'!AK190,'Todas las localidades'!$AB$8:$AB$967)</f>
        <v>0</v>
      </c>
      <c r="F190" s="113">
        <f>SUMIF('Todas las localidades'!$AR$8:$AR$967,'Pob x estrato y x regiones'!AL190,'Todas las localidades'!$AB$8:$AB$967)</f>
        <v>94325</v>
      </c>
      <c r="G190" s="114">
        <f>SUMIF('Todas las localidades'!$AR$8:$AR$967,'Pob x estrato y x regiones'!AM190,'Todas las localidades'!$AB$8:$AB$967)</f>
        <v>160150</v>
      </c>
      <c r="H190" s="159">
        <f>SUMIF('Todas las localidades'!$AR$8:$AR$967,'Pob x estrato y x regiones'!AN190,'Todas las localidades'!$AB$8:$AB$967)</f>
        <v>38731</v>
      </c>
      <c r="I190" s="159">
        <f>SUMIF('Todas las localidades'!$AR$8:$AR$967,'Pob x estrato y x regiones'!AO190,'Todas las localidades'!$AB$8:$AB$967)</f>
        <v>24525</v>
      </c>
      <c r="J190" s="165">
        <f t="shared" si="178"/>
        <v>703507</v>
      </c>
      <c r="L190" s="95" t="s">
        <v>687</v>
      </c>
      <c r="M190" s="173"/>
      <c r="N190" s="174">
        <f t="shared" si="179"/>
        <v>0</v>
      </c>
      <c r="O190" s="174">
        <f t="shared" si="180"/>
        <v>1.3432228260137238</v>
      </c>
      <c r="P190" s="174">
        <f t="shared" si="181"/>
        <v>0</v>
      </c>
      <c r="Q190" s="174">
        <f t="shared" si="182"/>
        <v>0.32842761878329518</v>
      </c>
      <c r="R190" s="174">
        <f t="shared" si="183"/>
        <v>0.55762187276061193</v>
      </c>
      <c r="S190" s="174">
        <f t="shared" si="184"/>
        <v>0.13485640183509998</v>
      </c>
      <c r="T190" s="181">
        <f t="shared" si="185"/>
        <v>8.5392921819881423E-2</v>
      </c>
      <c r="U190" s="169">
        <f t="shared" si="186"/>
        <v>2.4495216412126122</v>
      </c>
      <c r="AG190" s="95" t="s">
        <v>687</v>
      </c>
      <c r="AH190" s="112"/>
      <c r="AI190" s="103" t="str">
        <f t="shared" si="188"/>
        <v>Salta1</v>
      </c>
      <c r="AJ190" s="103" t="str">
        <f t="shared" si="188"/>
        <v>Salta2</v>
      </c>
      <c r="AK190" s="103" t="str">
        <f t="shared" si="188"/>
        <v>Salta3</v>
      </c>
      <c r="AL190" s="103" t="str">
        <f t="shared" si="188"/>
        <v>Salta4</v>
      </c>
      <c r="AM190" s="103" t="str">
        <f t="shared" si="188"/>
        <v>Salta5</v>
      </c>
      <c r="AN190" s="103" t="str">
        <f t="shared" si="188"/>
        <v>Salta6</v>
      </c>
      <c r="AO190" s="104" t="str">
        <f t="shared" si="188"/>
        <v>Salta7</v>
      </c>
    </row>
    <row r="191" spans="1:41" x14ac:dyDescent="0.25">
      <c r="A191" s="95" t="s">
        <v>723</v>
      </c>
      <c r="B191" s="158"/>
      <c r="C191" s="113">
        <f>SUMIF('Todas las localidades'!$AR$8:$AR$967,'Pob x estrato y x regiones'!AI191,'Todas las localidades'!$AB$8:$AB$967)</f>
        <v>0</v>
      </c>
      <c r="D191" s="113">
        <f>SUMIF('Todas las localidades'!$AR$8:$AR$967,'Pob x estrato y x regiones'!AJ191,'Todas las localidades'!$AB$8:$AB$967)</f>
        <v>0</v>
      </c>
      <c r="E191" s="113">
        <f>SUMIF('Todas las localidades'!$AR$8:$AR$967,'Pob x estrato y x regiones'!AK191,'Todas las localidades'!$AB$8:$AB$967)</f>
        <v>354760</v>
      </c>
      <c r="F191" s="113">
        <f>SUMIF('Todas las localidades'!$AR$8:$AR$967,'Pob x estrato y x regiones'!AL191,'Todas las localidades'!$AB$8:$AB$967)</f>
        <v>0</v>
      </c>
      <c r="G191" s="114">
        <f>SUMIF('Todas las localidades'!$AR$8:$AR$967,'Pob x estrato y x regiones'!AM191,'Todas las localidades'!$AB$8:$AB$967)</f>
        <v>49480</v>
      </c>
      <c r="H191" s="159">
        <f>SUMIF('Todas las localidades'!$AR$8:$AR$967,'Pob x estrato y x regiones'!AN191,'Todas las localidades'!$AB$8:$AB$967)</f>
        <v>8918</v>
      </c>
      <c r="I191" s="159">
        <f>SUMIF('Todas las localidades'!$AR$8:$AR$967,'Pob x estrato y x regiones'!AO191,'Todas las localidades'!$AB$8:$AB$967)</f>
        <v>26033</v>
      </c>
      <c r="J191" s="165">
        <f t="shared" si="178"/>
        <v>439191</v>
      </c>
      <c r="L191" s="95" t="s">
        <v>723</v>
      </c>
      <c r="M191" s="173"/>
      <c r="N191" s="174">
        <f t="shared" si="179"/>
        <v>0</v>
      </c>
      <c r="O191" s="174">
        <f t="shared" si="180"/>
        <v>0</v>
      </c>
      <c r="P191" s="174">
        <f t="shared" si="181"/>
        <v>1.2352290701252246</v>
      </c>
      <c r="Q191" s="174">
        <f t="shared" si="182"/>
        <v>0</v>
      </c>
      <c r="R191" s="174">
        <f t="shared" si="183"/>
        <v>0.17228304879297582</v>
      </c>
      <c r="S191" s="174">
        <f t="shared" si="184"/>
        <v>3.105133850314791E-2</v>
      </c>
      <c r="T191" s="181">
        <f t="shared" si="185"/>
        <v>9.0643585473474939E-2</v>
      </c>
      <c r="U191" s="169">
        <f t="shared" si="186"/>
        <v>1.5292070428948232</v>
      </c>
      <c r="AG191" s="95" t="s">
        <v>723</v>
      </c>
      <c r="AH191" s="112"/>
      <c r="AI191" s="103" t="str">
        <f t="shared" si="188"/>
        <v>San Juan1</v>
      </c>
      <c r="AJ191" s="103" t="str">
        <f t="shared" si="188"/>
        <v>San Juan2</v>
      </c>
      <c r="AK191" s="103" t="str">
        <f t="shared" si="188"/>
        <v>San Juan3</v>
      </c>
      <c r="AL191" s="103" t="str">
        <f t="shared" si="188"/>
        <v>San Juan4</v>
      </c>
      <c r="AM191" s="103" t="str">
        <f t="shared" si="188"/>
        <v>San Juan5</v>
      </c>
      <c r="AN191" s="103" t="str">
        <f t="shared" si="188"/>
        <v>San Juan6</v>
      </c>
      <c r="AO191" s="104" t="str">
        <f t="shared" si="188"/>
        <v>San Juan7</v>
      </c>
    </row>
    <row r="192" spans="1:41" x14ac:dyDescent="0.25">
      <c r="A192" s="95" t="s">
        <v>740</v>
      </c>
      <c r="B192" s="158"/>
      <c r="C192" s="113">
        <f>SUMIF('Todas las localidades'!$AR$8:$AR$967,'Pob x estrato y x regiones'!AI192,'Todas las localidades'!$AB$8:$AB$967)</f>
        <v>0</v>
      </c>
      <c r="D192" s="113">
        <f>SUMIF('Todas las localidades'!$AR$8:$AR$967,'Pob x estrato y x regiones'!AJ192,'Todas las localidades'!$AB$8:$AB$967)</f>
        <v>0</v>
      </c>
      <c r="E192" s="113">
        <f>SUMIF('Todas las localidades'!$AR$8:$AR$967,'Pob x estrato y x regiones'!AK192,'Todas las localidades'!$AB$8:$AB$967)</f>
        <v>191399</v>
      </c>
      <c r="F192" s="113">
        <f>SUMIF('Todas las localidades'!$AR$8:$AR$967,'Pob x estrato y x regiones'!AL192,'Todas las localidades'!$AB$8:$AB$967)</f>
        <v>0</v>
      </c>
      <c r="G192" s="114">
        <f>SUMIF('Todas las localidades'!$AR$8:$AR$967,'Pob x estrato y x regiones'!AM192,'Todas las localidades'!$AB$8:$AB$967)</f>
        <v>14755</v>
      </c>
      <c r="H192" s="159">
        <f>SUMIF('Todas las localidades'!$AR$8:$AR$967,'Pob x estrato y x regiones'!AN192,'Todas las localidades'!$AB$8:$AB$967)</f>
        <v>21044</v>
      </c>
      <c r="I192" s="159">
        <f>SUMIF('Todas las localidades'!$AR$8:$AR$967,'Pob x estrato y x regiones'!AO192,'Todas las localidades'!$AB$8:$AB$967)</f>
        <v>10300</v>
      </c>
      <c r="J192" s="165">
        <f t="shared" si="178"/>
        <v>237498</v>
      </c>
      <c r="L192" s="95" t="s">
        <v>740</v>
      </c>
      <c r="M192" s="173"/>
      <c r="N192" s="174">
        <f t="shared" si="179"/>
        <v>0</v>
      </c>
      <c r="O192" s="174">
        <f t="shared" si="180"/>
        <v>0</v>
      </c>
      <c r="P192" s="174">
        <f t="shared" si="181"/>
        <v>0.66642690492980561</v>
      </c>
      <c r="Q192" s="174">
        <f t="shared" si="182"/>
        <v>0</v>
      </c>
      <c r="R192" s="174">
        <f t="shared" si="183"/>
        <v>5.137502798990215E-2</v>
      </c>
      <c r="S192" s="174">
        <f t="shared" si="184"/>
        <v>7.3272523823754723E-2</v>
      </c>
      <c r="T192" s="181">
        <f t="shared" si="185"/>
        <v>3.5863286228125527E-2</v>
      </c>
      <c r="U192" s="169">
        <f t="shared" si="186"/>
        <v>0.82693774297158795</v>
      </c>
      <c r="AG192" s="95" t="s">
        <v>740</v>
      </c>
      <c r="AH192" s="112"/>
      <c r="AI192" s="103" t="str">
        <f t="shared" si="188"/>
        <v>San Luis1</v>
      </c>
      <c r="AJ192" s="103" t="str">
        <f t="shared" si="188"/>
        <v>San Luis2</v>
      </c>
      <c r="AK192" s="103" t="str">
        <f t="shared" si="188"/>
        <v>San Luis3</v>
      </c>
      <c r="AL192" s="103" t="str">
        <f t="shared" si="188"/>
        <v>San Luis4</v>
      </c>
      <c r="AM192" s="103" t="str">
        <f t="shared" si="188"/>
        <v>San Luis5</v>
      </c>
      <c r="AN192" s="103" t="str">
        <f t="shared" si="188"/>
        <v>San Luis6</v>
      </c>
      <c r="AO192" s="104" t="str">
        <f t="shared" si="188"/>
        <v>San Luis7</v>
      </c>
    </row>
    <row r="193" spans="1:41" x14ac:dyDescent="0.25">
      <c r="A193" s="95" t="s">
        <v>753</v>
      </c>
      <c r="B193" s="158"/>
      <c r="C193" s="113">
        <f>SUMIF('Todas las localidades'!$AR$8:$AR$967,'Pob x estrato y x regiones'!AI193,'Todas las localidades'!$AB$8:$AB$967)</f>
        <v>0</v>
      </c>
      <c r="D193" s="113">
        <f>SUMIF('Todas las localidades'!$AR$8:$AR$967,'Pob x estrato y x regiones'!AJ193,'Todas las localidades'!$AB$8:$AB$967)</f>
        <v>0</v>
      </c>
      <c r="E193" s="113">
        <f>SUMIF('Todas las localidades'!$AR$8:$AR$967,'Pob x estrato y x regiones'!AK193,'Todas las localidades'!$AB$8:$AB$967)</f>
        <v>0</v>
      </c>
      <c r="F193" s="113">
        <f>SUMIF('Todas las localidades'!$AR$8:$AR$967,'Pob x estrato y x regiones'!AL193,'Todas las localidades'!$AB$8:$AB$967)</f>
        <v>92539</v>
      </c>
      <c r="G193" s="114">
        <f>SUMIF('Todas las localidades'!$AR$8:$AR$967,'Pob x estrato y x regiones'!AM193,'Todas las localidades'!$AB$8:$AB$967)</f>
        <v>29279</v>
      </c>
      <c r="H193" s="159">
        <f>SUMIF('Todas las localidades'!$AR$8:$AR$967,'Pob x estrato y x regiones'!AN193,'Todas las localidades'!$AB$8:$AB$967)</f>
        <v>18525</v>
      </c>
      <c r="I193" s="159">
        <f>SUMIF('Todas las localidades'!$AR$8:$AR$967,'Pob x estrato y x regiones'!AO193,'Todas las localidades'!$AB$8:$AB$967)</f>
        <v>8786</v>
      </c>
      <c r="J193" s="165">
        <f t="shared" si="178"/>
        <v>149129</v>
      </c>
      <c r="L193" s="95" t="s">
        <v>753</v>
      </c>
      <c r="M193" s="173"/>
      <c r="N193" s="174">
        <f t="shared" si="179"/>
        <v>0</v>
      </c>
      <c r="O193" s="174">
        <f t="shared" si="180"/>
        <v>0</v>
      </c>
      <c r="P193" s="174">
        <f t="shared" si="181"/>
        <v>0</v>
      </c>
      <c r="Q193" s="174">
        <f t="shared" si="182"/>
        <v>0.32220899458878721</v>
      </c>
      <c r="R193" s="174">
        <f t="shared" si="183"/>
        <v>0.10194574344400847</v>
      </c>
      <c r="S193" s="174">
        <f t="shared" si="184"/>
        <v>6.4501687123885959E-2</v>
      </c>
      <c r="T193" s="181">
        <f t="shared" si="185"/>
        <v>3.0591731339836011E-2</v>
      </c>
      <c r="U193" s="169">
        <f t="shared" si="186"/>
        <v>0.51924815649651768</v>
      </c>
      <c r="AG193" s="95" t="s">
        <v>753</v>
      </c>
      <c r="AH193" s="112"/>
      <c r="AI193" s="103" t="str">
        <f t="shared" si="188"/>
        <v>Santa Cruz1</v>
      </c>
      <c r="AJ193" s="103" t="str">
        <f t="shared" si="188"/>
        <v>Santa Cruz2</v>
      </c>
      <c r="AK193" s="103" t="str">
        <f t="shared" si="188"/>
        <v>Santa Cruz3</v>
      </c>
      <c r="AL193" s="103" t="str">
        <f t="shared" si="188"/>
        <v>Santa Cruz4</v>
      </c>
      <c r="AM193" s="103" t="str">
        <f t="shared" si="188"/>
        <v>Santa Cruz5</v>
      </c>
      <c r="AN193" s="103" t="str">
        <f t="shared" si="188"/>
        <v>Santa Cruz6</v>
      </c>
      <c r="AO193" s="104" t="str">
        <f t="shared" si="188"/>
        <v>Santa Cruz7</v>
      </c>
    </row>
    <row r="194" spans="1:41" x14ac:dyDescent="0.25">
      <c r="A194" s="95" t="s">
        <v>767</v>
      </c>
      <c r="B194" s="158"/>
      <c r="C194" s="113">
        <f>SUMIF('Todas las localidades'!$AR$8:$AR$967,'Pob x estrato y x regiones'!AI194,'Todas las localidades'!$AB$8:$AB$967)</f>
        <v>1118905</v>
      </c>
      <c r="D194" s="113">
        <f>SUMIF('Todas las localidades'!$AR$8:$AR$967,'Pob x estrato y x regiones'!AJ194,'Todas las localidades'!$AB$8:$AB$967)</f>
        <v>0</v>
      </c>
      <c r="E194" s="113">
        <f>SUMIF('Todas las localidades'!$AR$8:$AR$967,'Pob x estrato y x regiones'!AK194,'Todas las localidades'!$AB$8:$AB$967)</f>
        <v>407293</v>
      </c>
      <c r="F194" s="113">
        <f>SUMIF('Todas las localidades'!$AR$8:$AR$967,'Pob x estrato y x regiones'!AL194,'Todas las localidades'!$AB$8:$AB$967)</f>
        <v>192670</v>
      </c>
      <c r="G194" s="114">
        <f>SUMIF('Todas las localidades'!$AR$8:$AR$967,'Pob x estrato y x regiones'!AM194,'Todas las localidades'!$AB$8:$AB$967)</f>
        <v>420547</v>
      </c>
      <c r="H194" s="159">
        <f>SUMIF('Todas las localidades'!$AR$8:$AR$967,'Pob x estrato y x regiones'!AN194,'Todas las localidades'!$AB$8:$AB$967)</f>
        <v>152721</v>
      </c>
      <c r="I194" s="159">
        <f>SUMIF('Todas las localidades'!$AR$8:$AR$967,'Pob x estrato y x regiones'!AO194,'Todas las localidades'!$AB$8:$AB$967)</f>
        <v>167316</v>
      </c>
      <c r="J194" s="165">
        <f t="shared" si="178"/>
        <v>2459452</v>
      </c>
      <c r="L194" s="95" t="s">
        <v>767</v>
      </c>
      <c r="M194" s="173"/>
      <c r="N194" s="174">
        <f t="shared" si="179"/>
        <v>3.8958844929204659</v>
      </c>
      <c r="O194" s="174">
        <f t="shared" si="180"/>
        <v>0</v>
      </c>
      <c r="P194" s="174">
        <f t="shared" si="181"/>
        <v>1.4181422755060127</v>
      </c>
      <c r="Q194" s="174">
        <f t="shared" si="182"/>
        <v>0.67085236481290733</v>
      </c>
      <c r="R194" s="174">
        <f t="shared" si="183"/>
        <v>1.4642910129494666</v>
      </c>
      <c r="S194" s="174">
        <f t="shared" si="184"/>
        <v>0.5317550423345202</v>
      </c>
      <c r="T194" s="181">
        <f t="shared" si="185"/>
        <v>0.58257297073252923</v>
      </c>
      <c r="U194" s="169">
        <f t="shared" si="186"/>
        <v>8.5634981592559019</v>
      </c>
      <c r="AG194" s="95" t="s">
        <v>767</v>
      </c>
      <c r="AH194" s="112"/>
      <c r="AI194" s="103" t="str">
        <f t="shared" si="188"/>
        <v>Santa Fe1</v>
      </c>
      <c r="AJ194" s="103" t="str">
        <f t="shared" si="188"/>
        <v>Santa Fe2</v>
      </c>
      <c r="AK194" s="103" t="str">
        <f t="shared" si="188"/>
        <v>Santa Fe3</v>
      </c>
      <c r="AL194" s="103" t="str">
        <f t="shared" si="188"/>
        <v>Santa Fe4</v>
      </c>
      <c r="AM194" s="103" t="str">
        <f t="shared" si="188"/>
        <v>Santa Fe5</v>
      </c>
      <c r="AN194" s="103" t="str">
        <f t="shared" si="188"/>
        <v>Santa Fe6</v>
      </c>
      <c r="AO194" s="104" t="str">
        <f t="shared" si="188"/>
        <v>Santa Fe7</v>
      </c>
    </row>
    <row r="195" spans="1:41" x14ac:dyDescent="0.25">
      <c r="A195" s="95" t="s">
        <v>882</v>
      </c>
      <c r="B195" s="158"/>
      <c r="C195" s="113">
        <f>SUMIF('Todas las localidades'!$AR$8:$AR$967,'Pob x estrato y x regiones'!AI195,'Todas las localidades'!$AB$8:$AB$967)</f>
        <v>0</v>
      </c>
      <c r="D195" s="113">
        <f>SUMIF('Todas las localidades'!$AR$8:$AR$967,'Pob x estrato y x regiones'!AJ195,'Todas las localidades'!$AB$8:$AB$967)</f>
        <v>0</v>
      </c>
      <c r="E195" s="113">
        <f>SUMIF('Todas las localidades'!$AR$8:$AR$967,'Pob x estrato y x regiones'!AK195,'Todas las localidades'!$AB$8:$AB$967)</f>
        <v>263471</v>
      </c>
      <c r="F195" s="113">
        <f>SUMIF('Todas las localidades'!$AR$8:$AR$967,'Pob x estrato y x regiones'!AL195,'Todas las localidades'!$AB$8:$AB$967)</f>
        <v>0</v>
      </c>
      <c r="G195" s="114">
        <f>SUMIF('Todas las localidades'!$AR$8:$AR$967,'Pob x estrato y x regiones'!AM195,'Todas las localidades'!$AB$8:$AB$967)</f>
        <v>92315</v>
      </c>
      <c r="H195" s="159">
        <f>SUMIF('Todas las localidades'!$AR$8:$AR$967,'Pob x estrato y x regiones'!AN195,'Todas las localidades'!$AB$8:$AB$967)</f>
        <v>39059</v>
      </c>
      <c r="I195" s="159">
        <f>SUMIF('Todas las localidades'!$AR$8:$AR$967,'Pob x estrato y x regiones'!AO195,'Todas las localidades'!$AB$8:$AB$967)</f>
        <v>25546</v>
      </c>
      <c r="J195" s="165">
        <f t="shared" si="178"/>
        <v>420391</v>
      </c>
      <c r="L195" s="95" t="s">
        <v>882</v>
      </c>
      <c r="M195" s="173"/>
      <c r="N195" s="174">
        <f t="shared" si="179"/>
        <v>0</v>
      </c>
      <c r="O195" s="174">
        <f t="shared" si="180"/>
        <v>0</v>
      </c>
      <c r="P195" s="174">
        <f t="shared" si="181"/>
        <v>0.91737241609810305</v>
      </c>
      <c r="Q195" s="174">
        <f t="shared" si="182"/>
        <v>0</v>
      </c>
      <c r="R195" s="174">
        <f t="shared" si="183"/>
        <v>0.32142905516013676</v>
      </c>
      <c r="S195" s="174">
        <f t="shared" si="184"/>
        <v>0.13599845599848107</v>
      </c>
      <c r="T195" s="181">
        <f t="shared" si="185"/>
        <v>8.8947913590649977E-2</v>
      </c>
      <c r="U195" s="169">
        <f t="shared" si="186"/>
        <v>1.4637478408473708</v>
      </c>
      <c r="AG195" s="95" t="s">
        <v>882</v>
      </c>
      <c r="AH195" s="112"/>
      <c r="AI195" s="103" t="str">
        <f t="shared" si="188"/>
        <v>Santiago del Estero1</v>
      </c>
      <c r="AJ195" s="103" t="str">
        <f t="shared" si="188"/>
        <v>Santiago del Estero2</v>
      </c>
      <c r="AK195" s="103" t="str">
        <f t="shared" si="188"/>
        <v>Santiago del Estero3</v>
      </c>
      <c r="AL195" s="103" t="str">
        <f t="shared" si="188"/>
        <v>Santiago del Estero4</v>
      </c>
      <c r="AM195" s="103" t="str">
        <f t="shared" si="188"/>
        <v>Santiago del Estero5</v>
      </c>
      <c r="AN195" s="103" t="str">
        <f t="shared" si="188"/>
        <v>Santiago del Estero6</v>
      </c>
      <c r="AO195" s="104" t="str">
        <f t="shared" si="188"/>
        <v>Santiago del Estero7</v>
      </c>
    </row>
    <row r="196" spans="1:41" x14ac:dyDescent="0.25">
      <c r="A196" s="95" t="s">
        <v>926</v>
      </c>
      <c r="B196" s="158"/>
      <c r="C196" s="113">
        <f>SUMIF('Todas las localidades'!$AR$8:$AR$967,'Pob x estrato y x regiones'!AI196,'Todas las localidades'!$AB$8:$AB$967)</f>
        <v>0</v>
      </c>
      <c r="D196" s="113">
        <f>SUMIF('Todas las localidades'!$AR$8:$AR$967,'Pob x estrato y x regiones'!AJ196,'Todas las localidades'!$AB$8:$AB$967)</f>
        <v>0</v>
      </c>
      <c r="E196" s="113">
        <f>SUMIF('Todas las localidades'!$AR$8:$AR$967,'Pob x estrato y x regiones'!AK196,'Todas las localidades'!$AB$8:$AB$967)</f>
        <v>0</v>
      </c>
      <c r="F196" s="113">
        <f>SUMIF('Todas las localidades'!$AR$8:$AR$967,'Pob x estrato y x regiones'!AL196,'Todas las localidades'!$AB$8:$AB$967)</f>
        <v>67303</v>
      </c>
      <c r="G196" s="114">
        <f>SUMIF('Todas las localidades'!$AR$8:$AR$967,'Pob x estrato y x regiones'!AM196,'Todas las localidades'!$AB$8:$AB$967)</f>
        <v>0</v>
      </c>
      <c r="H196" s="159">
        <f>SUMIF('Todas las localidades'!$AR$8:$AR$967,'Pob x estrato y x regiones'!AN196,'Todas las localidades'!$AB$8:$AB$967)</f>
        <v>0</v>
      </c>
      <c r="I196" s="159">
        <f>SUMIF('Todas las localidades'!$AR$8:$AR$967,'Pob x estrato y x regiones'!AO196,'Todas las localidades'!$AB$8:$AB$967)</f>
        <v>445</v>
      </c>
      <c r="J196" s="165">
        <f t="shared" si="178"/>
        <v>67748</v>
      </c>
      <c r="L196" s="95" t="s">
        <v>926</v>
      </c>
      <c r="M196" s="173"/>
      <c r="N196" s="174">
        <f t="shared" si="179"/>
        <v>0</v>
      </c>
      <c r="O196" s="174">
        <f t="shared" si="180"/>
        <v>0</v>
      </c>
      <c r="P196" s="174">
        <f t="shared" si="181"/>
        <v>0</v>
      </c>
      <c r="Q196" s="174">
        <f t="shared" si="182"/>
        <v>0.23434046145743032</v>
      </c>
      <c r="R196" s="174">
        <f t="shared" si="183"/>
        <v>0</v>
      </c>
      <c r="S196" s="174">
        <f t="shared" si="184"/>
        <v>0</v>
      </c>
      <c r="T196" s="181">
        <f t="shared" si="185"/>
        <v>1.5494332399529961E-3</v>
      </c>
      <c r="U196" s="169">
        <f t="shared" si="186"/>
        <v>0.23588989469738331</v>
      </c>
      <c r="AG196" s="95" t="s">
        <v>926</v>
      </c>
      <c r="AH196" s="112"/>
      <c r="AI196" s="103" t="str">
        <f t="shared" si="188"/>
        <v>Tierra del Fuego1</v>
      </c>
      <c r="AJ196" s="103" t="str">
        <f t="shared" si="188"/>
        <v>Tierra del Fuego2</v>
      </c>
      <c r="AK196" s="103" t="str">
        <f t="shared" si="188"/>
        <v>Tierra del Fuego3</v>
      </c>
      <c r="AL196" s="103" t="str">
        <f t="shared" si="188"/>
        <v>Tierra del Fuego4</v>
      </c>
      <c r="AM196" s="103" t="str">
        <f t="shared" si="188"/>
        <v>Tierra del Fuego5</v>
      </c>
      <c r="AN196" s="103" t="str">
        <f t="shared" si="188"/>
        <v>Tierra del Fuego6</v>
      </c>
      <c r="AO196" s="104" t="str">
        <f t="shared" si="188"/>
        <v>Tierra del Fuego7</v>
      </c>
    </row>
    <row r="197" spans="1:41" ht="15.75" thickBot="1" x14ac:dyDescent="0.3">
      <c r="A197" s="96" t="s">
        <v>506</v>
      </c>
      <c r="B197" s="160"/>
      <c r="C197" s="161">
        <f>SUMIF('Todas las localidades'!$AR$8:$AR$967,'Pob x estrato y x regiones'!AI197,'Todas las localidades'!$AB$8:$AB$967)</f>
        <v>0</v>
      </c>
      <c r="D197" s="161">
        <f>SUMIF('Todas las localidades'!$AR$8:$AR$967,'Pob x estrato y x regiones'!AJ197,'Todas las localidades'!$AB$8:$AB$967)</f>
        <v>623916</v>
      </c>
      <c r="E197" s="161">
        <f>SUMIF('Todas las localidades'!$AR$8:$AR$967,'Pob x estrato y x regiones'!AK197,'Todas las localidades'!$AB$8:$AB$967)</f>
        <v>0</v>
      </c>
      <c r="F197" s="161">
        <f>SUMIF('Todas las localidades'!$AR$8:$AR$967,'Pob x estrato y x regiones'!AL197,'Todas las localidades'!$AB$8:$AB$967)</f>
        <v>38273</v>
      </c>
      <c r="G197" s="162">
        <f>SUMIF('Todas las localidades'!$AR$8:$AR$967,'Pob x estrato y x regiones'!AM197,'Todas las localidades'!$AB$8:$AB$967)</f>
        <v>160847</v>
      </c>
      <c r="H197" s="163">
        <f>SUMIF('Todas las localidades'!$AR$8:$AR$967,'Pob x estrato y x regiones'!AN197,'Todas las localidades'!$AB$8:$AB$967)</f>
        <v>41361</v>
      </c>
      <c r="I197" s="163">
        <f>SUMIF('Todas las localidades'!$AR$8:$AR$967,'Pob x estrato y x regiones'!AO197,'Todas las localidades'!$AB$8:$AB$967)</f>
        <v>25711</v>
      </c>
      <c r="J197" s="166">
        <f t="shared" si="178"/>
        <v>890108</v>
      </c>
      <c r="L197" s="96" t="s">
        <v>506</v>
      </c>
      <c r="M197" s="175"/>
      <c r="N197" s="176">
        <f t="shared" si="179"/>
        <v>0</v>
      </c>
      <c r="O197" s="176">
        <f t="shared" si="180"/>
        <v>2.1723959310977832</v>
      </c>
      <c r="P197" s="176">
        <f t="shared" si="181"/>
        <v>0</v>
      </c>
      <c r="Q197" s="176">
        <f t="shared" si="182"/>
        <v>0.13326170425330566</v>
      </c>
      <c r="R197" s="176">
        <f t="shared" si="183"/>
        <v>0.56004873785779674</v>
      </c>
      <c r="S197" s="176">
        <f t="shared" si="184"/>
        <v>0.14401372637684465</v>
      </c>
      <c r="T197" s="182">
        <f t="shared" si="185"/>
        <v>8.9522422544789856E-2</v>
      </c>
      <c r="U197" s="177">
        <f t="shared" si="186"/>
        <v>3.09924252213052</v>
      </c>
      <c r="AG197" s="96" t="s">
        <v>506</v>
      </c>
      <c r="AH197" s="112"/>
      <c r="AI197" s="103" t="str">
        <f t="shared" si="188"/>
        <v>Tucumán1</v>
      </c>
      <c r="AJ197" s="103" t="str">
        <f t="shared" si="188"/>
        <v>Tucumán2</v>
      </c>
      <c r="AK197" s="103" t="str">
        <f t="shared" si="188"/>
        <v>Tucumán3</v>
      </c>
      <c r="AL197" s="103" t="str">
        <f t="shared" si="188"/>
        <v>Tucumán4</v>
      </c>
      <c r="AM197" s="103" t="str">
        <f t="shared" si="188"/>
        <v>Tucumán5</v>
      </c>
      <c r="AN197" s="103" t="str">
        <f t="shared" si="188"/>
        <v>Tucumán6</v>
      </c>
      <c r="AO197" s="104" t="str">
        <f t="shared" si="188"/>
        <v>Tucumán7</v>
      </c>
    </row>
    <row r="198" spans="1:41" x14ac:dyDescent="0.25">
      <c r="A198" s="89"/>
      <c r="B198" s="86">
        <f>SUM(B174:B197)</f>
        <v>11301472</v>
      </c>
      <c r="C198" s="87">
        <f>SUM(C174:C197)</f>
        <v>2350881</v>
      </c>
      <c r="D198" s="87">
        <f t="shared" ref="D198" si="189">SUM(D174:D197)</f>
        <v>2938483</v>
      </c>
      <c r="E198" s="87">
        <f t="shared" ref="E198" si="190">SUM(E174:E197)</f>
        <v>4086410</v>
      </c>
      <c r="F198" s="87">
        <f t="shared" ref="F198" si="191">SUM(F174:F197)</f>
        <v>2187023</v>
      </c>
      <c r="G198" s="87">
        <f t="shared" ref="G198" si="192">SUM(G174:G197)</f>
        <v>3847492</v>
      </c>
      <c r="H198" s="87">
        <f t="shared" ref="H198" si="193">SUM(H174:H197)</f>
        <v>1125191</v>
      </c>
      <c r="I198" s="88">
        <f t="shared" ref="I198" si="194">SUM(I174:I197)</f>
        <v>883227</v>
      </c>
      <c r="J198" s="167">
        <f t="shared" si="178"/>
        <v>28720179</v>
      </c>
      <c r="L198" s="89"/>
      <c r="M198" s="178">
        <f>SUM(M174:M197)</f>
        <v>39.35028399370352</v>
      </c>
      <c r="N198" s="179">
        <f>SUM(N174:N197)</f>
        <v>8.185467785559414</v>
      </c>
      <c r="O198" s="179">
        <f t="shared" ref="O198" si="195">SUM(O174:O197)</f>
        <v>10.231423000532136</v>
      </c>
      <c r="P198" s="179">
        <f t="shared" ref="P198" si="196">SUM(P174:P197)</f>
        <v>14.22835839567713</v>
      </c>
      <c r="Q198" s="179">
        <f t="shared" ref="Q198" si="197">SUM(Q174:Q197)</f>
        <v>7.6149351297566774</v>
      </c>
      <c r="R198" s="179">
        <f t="shared" ref="R198" si="198">SUM(R174:R197)</f>
        <v>13.39647639382749</v>
      </c>
      <c r="S198" s="179">
        <f t="shared" ref="S198" si="199">SUM(S174:S197)</f>
        <v>3.9177715431369702</v>
      </c>
      <c r="T198" s="180">
        <f t="shared" ref="T198" si="200">SUM(T174:T197)</f>
        <v>3.0752837578066634</v>
      </c>
      <c r="U198" s="169">
        <f t="shared" si="186"/>
        <v>99.999999999999986</v>
      </c>
    </row>
    <row r="201" spans="1:41" x14ac:dyDescent="0.25">
      <c r="A201" s="336">
        <v>1991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L201" s="336">
        <v>1991</v>
      </c>
      <c r="M201" s="336"/>
      <c r="N201" s="336"/>
      <c r="O201" s="336"/>
      <c r="P201" s="336"/>
      <c r="Q201" s="336"/>
      <c r="R201" s="336"/>
      <c r="S201" s="336"/>
      <c r="T201" s="336"/>
      <c r="U201" s="336"/>
    </row>
    <row r="202" spans="1:41" ht="15" customHeight="1" x14ac:dyDescent="0.25">
      <c r="A202" s="333" t="s">
        <v>27</v>
      </c>
      <c r="B202" s="338" t="s">
        <v>966</v>
      </c>
      <c r="C202" s="339"/>
      <c r="D202" s="339"/>
      <c r="E202" s="339"/>
      <c r="F202" s="339"/>
      <c r="G202" s="339"/>
      <c r="H202" s="339"/>
      <c r="I202" s="345"/>
      <c r="J202" s="346" t="s">
        <v>967</v>
      </c>
      <c r="L202" s="333" t="s">
        <v>27</v>
      </c>
      <c r="M202" s="338" t="s">
        <v>966</v>
      </c>
      <c r="N202" s="339"/>
      <c r="O202" s="339"/>
      <c r="P202" s="339"/>
      <c r="Q202" s="339"/>
      <c r="R202" s="339"/>
      <c r="S202" s="339"/>
      <c r="T202" s="345"/>
      <c r="U202" s="343" t="s">
        <v>967</v>
      </c>
      <c r="AG202" s="336" t="s">
        <v>931</v>
      </c>
      <c r="AH202" s="338" t="s">
        <v>966</v>
      </c>
      <c r="AI202" s="339"/>
      <c r="AJ202" s="339"/>
      <c r="AK202" s="339"/>
      <c r="AL202" s="339"/>
      <c r="AM202" s="339"/>
      <c r="AN202" s="339"/>
      <c r="AO202" s="340"/>
    </row>
    <row r="203" spans="1:41" ht="15.75" thickBot="1" x14ac:dyDescent="0.3">
      <c r="A203" s="333"/>
      <c r="B203" s="107" t="s">
        <v>940</v>
      </c>
      <c r="C203" s="105">
        <v>1</v>
      </c>
      <c r="D203" s="105">
        <v>2</v>
      </c>
      <c r="E203" s="105">
        <v>3</v>
      </c>
      <c r="F203" s="105">
        <v>4</v>
      </c>
      <c r="G203" s="105">
        <v>5</v>
      </c>
      <c r="H203" s="105">
        <v>6</v>
      </c>
      <c r="I203" s="115">
        <v>7</v>
      </c>
      <c r="J203" s="344"/>
      <c r="L203" s="333"/>
      <c r="M203" s="107" t="s">
        <v>940</v>
      </c>
      <c r="N203" s="105">
        <v>1</v>
      </c>
      <c r="O203" s="105">
        <v>2</v>
      </c>
      <c r="P203" s="105">
        <v>3</v>
      </c>
      <c r="Q203" s="105">
        <v>4</v>
      </c>
      <c r="R203" s="105">
        <v>5</v>
      </c>
      <c r="S203" s="105">
        <v>6</v>
      </c>
      <c r="T203" s="115">
        <v>7</v>
      </c>
      <c r="U203" s="344"/>
      <c r="AG203" s="337"/>
      <c r="AH203" s="107" t="s">
        <v>940</v>
      </c>
      <c r="AI203" s="105">
        <v>1</v>
      </c>
      <c r="AJ203" s="105">
        <v>2</v>
      </c>
      <c r="AK203" s="105">
        <v>3</v>
      </c>
      <c r="AL203" s="105">
        <v>4</v>
      </c>
      <c r="AM203" s="105">
        <v>5</v>
      </c>
      <c r="AN203" s="105">
        <v>6</v>
      </c>
      <c r="AO203" s="106">
        <v>7</v>
      </c>
    </row>
    <row r="204" spans="1:41" x14ac:dyDescent="0.25">
      <c r="A204" s="92" t="s">
        <v>940</v>
      </c>
      <c r="B204" s="156">
        <f>SUMIF('Todas las localidades'!$AR$8:$AR$967,'Pob x estrato y x regiones'!AH204,'Todas las localidades'!$AB$8:$AB$967)</f>
        <v>11301472</v>
      </c>
      <c r="C204" s="157"/>
      <c r="D204" s="157"/>
      <c r="E204" s="157"/>
      <c r="F204" s="157"/>
      <c r="G204" s="157"/>
      <c r="H204" s="157"/>
      <c r="I204" s="164"/>
      <c r="J204" s="119">
        <f>SUM(B204:I204)</f>
        <v>11301472</v>
      </c>
      <c r="L204" s="92" t="s">
        <v>940</v>
      </c>
      <c r="M204" s="168">
        <f>B204/$J$228*100</f>
        <v>39.35028399370352</v>
      </c>
      <c r="N204" s="170"/>
      <c r="O204" s="170"/>
      <c r="P204" s="170"/>
      <c r="Q204" s="170"/>
      <c r="R204" s="170"/>
      <c r="S204" s="170"/>
      <c r="T204" s="171"/>
      <c r="U204" s="172">
        <f>SUM(M204:T204)</f>
        <v>39.35028399370352</v>
      </c>
      <c r="AG204" s="92" t="s">
        <v>940</v>
      </c>
      <c r="AH204" s="108" t="str">
        <f>CONCATENATE($AG204,AH$28)</f>
        <v>GBAGBA</v>
      </c>
      <c r="AI204" s="110"/>
      <c r="AJ204" s="110"/>
      <c r="AK204" s="110"/>
      <c r="AL204" s="110"/>
      <c r="AM204" s="110"/>
      <c r="AN204" s="110"/>
      <c r="AO204" s="111"/>
    </row>
    <row r="205" spans="1:41" x14ac:dyDescent="0.25">
      <c r="A205" s="95" t="s">
        <v>36</v>
      </c>
      <c r="B205" s="158"/>
      <c r="C205" s="113">
        <f>SUMIF('Todas las localidades'!$AR$8:$AR$967,'Pob x estrato y x regiones'!AI205,'Todas las localidades'!$AB$8:$AB$967)</f>
        <v>0</v>
      </c>
      <c r="D205" s="113">
        <f>SUMIF('Todas las localidades'!$AR$8:$AR$967,'Pob x estrato y x regiones'!AJ205,'Todas las localidades'!$AB$8:$AB$967)</f>
        <v>1155678</v>
      </c>
      <c r="E205" s="113">
        <f>SUMIF('Todas las localidades'!$AR$8:$AR$967,'Pob x estrato y x regiones'!AK205,'Todas las localidades'!$AB$8:$AB$967)</f>
        <v>470499</v>
      </c>
      <c r="F205" s="113">
        <f>SUMIF('Todas las localidades'!$AR$8:$AR$967,'Pob x estrato y x regiones'!AL205,'Todas las localidades'!$AB$8:$AB$967)</f>
        <v>720441</v>
      </c>
      <c r="G205" s="113">
        <f>SUMIF('Todas las localidades'!$AR$8:$AR$967,'Pob x estrato y x regiones'!AM205,'Todas las localidades'!$AB$8:$AB$967)</f>
        <v>985565</v>
      </c>
      <c r="H205" s="113">
        <f>SUMIF('Todas las localidades'!$AR$8:$AR$967,'Pob x estrato y x regiones'!AN205,'Todas las localidades'!$AB$8:$AB$967)</f>
        <v>209437</v>
      </c>
      <c r="I205" s="114">
        <f>SUMIF('Todas las localidades'!$AR$8:$AR$967,'Pob x estrato y x regiones'!AO205,'Todas las localidades'!$AB$8:$AB$967)</f>
        <v>129915</v>
      </c>
      <c r="J205" s="165">
        <f t="shared" ref="J205:J228" si="201">SUM(B205:I205)</f>
        <v>3671535</v>
      </c>
      <c r="L205" s="95" t="s">
        <v>36</v>
      </c>
      <c r="M205" s="173"/>
      <c r="N205" s="174">
        <f t="shared" ref="N205:N227" si="202">C205/$J$228*100</f>
        <v>0</v>
      </c>
      <c r="O205" s="174">
        <f t="shared" ref="O205:O227" si="203">D205/$J$228*100</f>
        <v>4.0239233884997718</v>
      </c>
      <c r="P205" s="174">
        <f t="shared" ref="P205:P227" si="204">E205/$J$228*100</f>
        <v>1.6382175055385275</v>
      </c>
      <c r="Q205" s="174">
        <f t="shared" ref="Q205:Q227" si="205">F205/$J$228*100</f>
        <v>2.50848366926961</v>
      </c>
      <c r="R205" s="174">
        <f t="shared" ref="R205:R227" si="206">G205/$J$228*100</f>
        <v>3.4316116205264597</v>
      </c>
      <c r="S205" s="174">
        <f t="shared" ref="S205:S227" si="207">H205/$J$228*100</f>
        <v>0.72923292017086661</v>
      </c>
      <c r="T205" s="181">
        <f t="shared" ref="T205:T227" si="208">I205/$J$228*100</f>
        <v>0.45234745925504155</v>
      </c>
      <c r="U205" s="169">
        <f t="shared" ref="U205:U228" si="209">SUM(M205:T205)</f>
        <v>12.783816563260276</v>
      </c>
      <c r="AG205" s="95" t="s">
        <v>36</v>
      </c>
      <c r="AH205" s="112"/>
      <c r="AI205" s="103" t="str">
        <f t="shared" ref="AI205:AO214" si="210">CONCATENATE($AG205,AI$28)</f>
        <v>Buenos Aires1</v>
      </c>
      <c r="AJ205" s="103" t="str">
        <f t="shared" si="210"/>
        <v>Buenos Aires2</v>
      </c>
      <c r="AK205" s="103" t="str">
        <f t="shared" si="210"/>
        <v>Buenos Aires3</v>
      </c>
      <c r="AL205" s="103" t="str">
        <f t="shared" si="210"/>
        <v>Buenos Aires4</v>
      </c>
      <c r="AM205" s="103" t="str">
        <f t="shared" si="210"/>
        <v>Buenos Aires5</v>
      </c>
      <c r="AN205" s="103" t="str">
        <f t="shared" si="210"/>
        <v>Buenos Aires6</v>
      </c>
      <c r="AO205" s="104" t="str">
        <f t="shared" si="210"/>
        <v>Buenos Aires7</v>
      </c>
    </row>
    <row r="206" spans="1:41" x14ac:dyDescent="0.25">
      <c r="A206" s="95" t="s">
        <v>1</v>
      </c>
      <c r="B206" s="158"/>
      <c r="C206" s="113">
        <f>SUMIF('Todas las localidades'!$AR$8:$AR$967,'Pob x estrato y x regiones'!AI206,'Todas las localidades'!$AB$8:$AB$967)</f>
        <v>0</v>
      </c>
      <c r="D206" s="113">
        <f>SUMIF('Todas las localidades'!$AR$8:$AR$967,'Pob x estrato y x regiones'!AJ206,'Todas las localidades'!$AB$8:$AB$967)</f>
        <v>0</v>
      </c>
      <c r="E206" s="113">
        <f>SUMIF('Todas las localidades'!$AR$8:$AR$967,'Pob x estrato y x regiones'!AK206,'Todas las localidades'!$AB$8:$AB$967)</f>
        <v>132626</v>
      </c>
      <c r="F206" s="113">
        <f>SUMIF('Todas las localidades'!$AR$8:$AR$967,'Pob x estrato y x regiones'!AL206,'Todas las localidades'!$AB$8:$AB$967)</f>
        <v>0</v>
      </c>
      <c r="G206" s="113">
        <f>SUMIF('Todas las localidades'!$AR$8:$AR$967,'Pob x estrato y x regiones'!AM206,'Todas las localidades'!$AB$8:$AB$967)</f>
        <v>40532</v>
      </c>
      <c r="H206" s="113">
        <f>SUMIF('Todas las localidades'!$AR$8:$AR$967,'Pob x estrato y x regiones'!AN206,'Todas las localidades'!$AB$8:$AB$967)</f>
        <v>0</v>
      </c>
      <c r="I206" s="114">
        <f>SUMIF('Todas las localidades'!$AR$8:$AR$967,'Pob x estrato y x regiones'!AO206,'Todas las localidades'!$AB$8:$AB$967)</f>
        <v>18805</v>
      </c>
      <c r="J206" s="165">
        <f t="shared" si="201"/>
        <v>191963</v>
      </c>
      <c r="L206" s="95" t="s">
        <v>1</v>
      </c>
      <c r="M206" s="173"/>
      <c r="N206" s="174">
        <f t="shared" si="202"/>
        <v>0</v>
      </c>
      <c r="O206" s="174">
        <f t="shared" si="203"/>
        <v>0</v>
      </c>
      <c r="P206" s="174">
        <f t="shared" si="204"/>
        <v>0.46178681546518213</v>
      </c>
      <c r="Q206" s="174">
        <f t="shared" si="205"/>
        <v>0</v>
      </c>
      <c r="R206" s="174">
        <f t="shared" si="206"/>
        <v>0.14112725411634797</v>
      </c>
      <c r="S206" s="174">
        <f t="shared" si="207"/>
        <v>0</v>
      </c>
      <c r="T206" s="181">
        <f t="shared" si="208"/>
        <v>6.5476611409699084E-2</v>
      </c>
      <c r="U206" s="169">
        <f t="shared" si="209"/>
        <v>0.66839068099122911</v>
      </c>
      <c r="AG206" s="95" t="s">
        <v>1</v>
      </c>
      <c r="AH206" s="112"/>
      <c r="AI206" s="103" t="str">
        <f t="shared" si="210"/>
        <v>Catamarca1</v>
      </c>
      <c r="AJ206" s="103" t="str">
        <f t="shared" si="210"/>
        <v>Catamarca2</v>
      </c>
      <c r="AK206" s="103" t="str">
        <f t="shared" si="210"/>
        <v>Catamarca3</v>
      </c>
      <c r="AL206" s="103" t="str">
        <f t="shared" si="210"/>
        <v>Catamarca4</v>
      </c>
      <c r="AM206" s="103" t="str">
        <f t="shared" si="210"/>
        <v>Catamarca5</v>
      </c>
      <c r="AN206" s="103" t="str">
        <f t="shared" si="210"/>
        <v>Catamarca6</v>
      </c>
      <c r="AO206" s="104" t="str">
        <f t="shared" si="210"/>
        <v>Catamarca7</v>
      </c>
    </row>
    <row r="207" spans="1:41" x14ac:dyDescent="0.25">
      <c r="A207" s="95" t="s">
        <v>199</v>
      </c>
      <c r="B207" s="158"/>
      <c r="C207" s="113">
        <f>SUMIF('Todas las localidades'!$AR$8:$AR$967,'Pob x estrato y x regiones'!AI207,'Todas las localidades'!$AB$8:$AB$967)</f>
        <v>0</v>
      </c>
      <c r="D207" s="113">
        <f>SUMIF('Todas las localidades'!$AR$8:$AR$967,'Pob x estrato y x regiones'!AJ207,'Todas las localidades'!$AB$8:$AB$967)</f>
        <v>0</v>
      </c>
      <c r="E207" s="113">
        <f>SUMIF('Todas las localidades'!$AR$8:$AR$967,'Pob x estrato y x regiones'!AK207,'Todas las localidades'!$AB$8:$AB$967)</f>
        <v>292287</v>
      </c>
      <c r="F207" s="113">
        <f>SUMIF('Todas las localidades'!$AR$8:$AR$967,'Pob x estrato y x regiones'!AL207,'Todas las localidades'!$AB$8:$AB$967)</f>
        <v>63135</v>
      </c>
      <c r="G207" s="113">
        <f>SUMIF('Todas las localidades'!$AR$8:$AR$967,'Pob x estrato y x regiones'!AM207,'Todas las localidades'!$AB$8:$AB$967)</f>
        <v>155837</v>
      </c>
      <c r="H207" s="113">
        <f>SUMIF('Todas las localidades'!$AR$8:$AR$967,'Pob x estrato y x regiones'!AN207,'Todas las localidades'!$AB$8:$AB$967)</f>
        <v>54321</v>
      </c>
      <c r="I207" s="114">
        <f>SUMIF('Todas las localidades'!$AR$8:$AR$967,'Pob x estrato y x regiones'!AO207,'Todas las localidades'!$AB$8:$AB$967)</f>
        <v>24244</v>
      </c>
      <c r="J207" s="165">
        <f t="shared" si="201"/>
        <v>589824</v>
      </c>
      <c r="L207" s="95" t="s">
        <v>199</v>
      </c>
      <c r="M207" s="173"/>
      <c r="N207" s="174">
        <f t="shared" si="202"/>
        <v>0</v>
      </c>
      <c r="O207" s="174">
        <f t="shared" si="203"/>
        <v>0</v>
      </c>
      <c r="P207" s="174">
        <f t="shared" si="204"/>
        <v>1.0177060525980706</v>
      </c>
      <c r="Q207" s="174">
        <f t="shared" si="205"/>
        <v>0.21982801708861216</v>
      </c>
      <c r="R207" s="174">
        <f t="shared" si="206"/>
        <v>0.54260455688664055</v>
      </c>
      <c r="S207" s="174">
        <f t="shared" si="207"/>
        <v>0.18913879332019484</v>
      </c>
      <c r="T207" s="181">
        <f t="shared" si="208"/>
        <v>8.4414515661618963E-2</v>
      </c>
      <c r="U207" s="169">
        <f t="shared" si="209"/>
        <v>2.0536919355551375</v>
      </c>
      <c r="AG207" s="95" t="s">
        <v>199</v>
      </c>
      <c r="AH207" s="112"/>
      <c r="AI207" s="103" t="str">
        <f t="shared" si="210"/>
        <v>Chaco1</v>
      </c>
      <c r="AJ207" s="103" t="str">
        <f t="shared" si="210"/>
        <v>Chaco2</v>
      </c>
      <c r="AK207" s="103" t="str">
        <f t="shared" si="210"/>
        <v>Chaco3</v>
      </c>
      <c r="AL207" s="103" t="str">
        <f t="shared" si="210"/>
        <v>Chaco4</v>
      </c>
      <c r="AM207" s="103" t="str">
        <f t="shared" si="210"/>
        <v>Chaco5</v>
      </c>
      <c r="AN207" s="103" t="str">
        <f t="shared" si="210"/>
        <v>Chaco6</v>
      </c>
      <c r="AO207" s="104" t="str">
        <f t="shared" si="210"/>
        <v>Chaco7</v>
      </c>
    </row>
    <row r="208" spans="1:41" x14ac:dyDescent="0.25">
      <c r="A208" s="95" t="s">
        <v>260</v>
      </c>
      <c r="B208" s="158"/>
      <c r="C208" s="113">
        <f>SUMIF('Todas las localidades'!$AR$8:$AR$967,'Pob x estrato y x regiones'!AI208,'Todas las localidades'!$AB$8:$AB$967)</f>
        <v>0</v>
      </c>
      <c r="D208" s="113">
        <f>SUMIF('Todas las localidades'!$AR$8:$AR$967,'Pob x estrato y x regiones'!AJ208,'Todas las localidades'!$AB$8:$AB$967)</f>
        <v>0</v>
      </c>
      <c r="E208" s="113">
        <f>SUMIF('Todas las localidades'!$AR$8:$AR$967,'Pob x estrato y x regiones'!AK208,'Todas las localidades'!$AB$8:$AB$967)</f>
        <v>124104</v>
      </c>
      <c r="F208" s="113">
        <f>SUMIF('Todas las localidades'!$AR$8:$AR$967,'Pob x estrato y x regiones'!AL208,'Todas las localidades'!$AB$8:$AB$967)</f>
        <v>123110</v>
      </c>
      <c r="G208" s="113">
        <f>SUMIF('Todas las localidades'!$AR$8:$AR$967,'Pob x estrato y x regiones'!AM208,'Todas las localidades'!$AB$8:$AB$967)</f>
        <v>49047</v>
      </c>
      <c r="H208" s="113">
        <f>SUMIF('Todas las localidades'!$AR$8:$AR$967,'Pob x estrato y x regiones'!AN208,'Todas las localidades'!$AB$8:$AB$967)</f>
        <v>7926</v>
      </c>
      <c r="I208" s="114">
        <f>SUMIF('Todas las localidades'!$AR$8:$AR$967,'Pob x estrato y x regiones'!AO208,'Todas las localidades'!$AB$8:$AB$967)</f>
        <v>13270</v>
      </c>
      <c r="J208" s="165">
        <f t="shared" si="201"/>
        <v>317457</v>
      </c>
      <c r="L208" s="95" t="s">
        <v>260</v>
      </c>
      <c r="M208" s="173"/>
      <c r="N208" s="174">
        <f t="shared" si="202"/>
        <v>0</v>
      </c>
      <c r="O208" s="174">
        <f t="shared" si="203"/>
        <v>0</v>
      </c>
      <c r="P208" s="174">
        <f t="shared" si="204"/>
        <v>0.43211429845196991</v>
      </c>
      <c r="Q208" s="174">
        <f t="shared" si="205"/>
        <v>0.42865331723733341</v>
      </c>
      <c r="R208" s="174">
        <f t="shared" si="206"/>
        <v>0.17077539802241484</v>
      </c>
      <c r="S208" s="174">
        <f t="shared" si="207"/>
        <v>2.7597321033409995E-2</v>
      </c>
      <c r="T208" s="181">
        <f t="shared" si="208"/>
        <v>4.6204447402643282E-2</v>
      </c>
      <c r="U208" s="169">
        <f t="shared" si="209"/>
        <v>1.1053447821477715</v>
      </c>
      <c r="AG208" s="95" t="s">
        <v>260</v>
      </c>
      <c r="AH208" s="112"/>
      <c r="AI208" s="103" t="str">
        <f t="shared" si="210"/>
        <v>Chubut1</v>
      </c>
      <c r="AJ208" s="103" t="str">
        <f t="shared" si="210"/>
        <v>Chubut2</v>
      </c>
      <c r="AK208" s="103" t="str">
        <f t="shared" si="210"/>
        <v>Chubut3</v>
      </c>
      <c r="AL208" s="103" t="str">
        <f t="shared" si="210"/>
        <v>Chubut4</v>
      </c>
      <c r="AM208" s="103" t="str">
        <f t="shared" si="210"/>
        <v>Chubut5</v>
      </c>
      <c r="AN208" s="103" t="str">
        <f t="shared" si="210"/>
        <v>Chubut6</v>
      </c>
      <c r="AO208" s="104" t="str">
        <f t="shared" si="210"/>
        <v>Chubut7</v>
      </c>
    </row>
    <row r="209" spans="1:41" x14ac:dyDescent="0.25">
      <c r="A209" s="95" t="s">
        <v>276</v>
      </c>
      <c r="B209" s="158"/>
      <c r="C209" s="113">
        <f>SUMIF('Todas las localidades'!$AR$8:$AR$967,'Pob x estrato y x regiones'!AI209,'Todas las localidades'!$AB$8:$AB$967)</f>
        <v>1231976</v>
      </c>
      <c r="D209" s="113">
        <f>SUMIF('Todas las localidades'!$AR$8:$AR$967,'Pob x estrato y x regiones'!AJ209,'Todas las localidades'!$AB$8:$AB$967)</f>
        <v>0</v>
      </c>
      <c r="E209" s="113">
        <f>SUMIF('Todas las localidades'!$AR$8:$AR$967,'Pob x estrato y x regiones'!AK209,'Todas las localidades'!$AB$8:$AB$967)</f>
        <v>138853</v>
      </c>
      <c r="F209" s="113">
        <f>SUMIF('Todas las localidades'!$AR$8:$AR$967,'Pob x estrato y x regiones'!AL209,'Todas las localidades'!$AB$8:$AB$967)</f>
        <v>177293</v>
      </c>
      <c r="G209" s="113">
        <f>SUMIF('Todas las localidades'!$AR$8:$AR$967,'Pob x estrato y x regiones'!AM209,'Todas las localidades'!$AB$8:$AB$967)</f>
        <v>518874</v>
      </c>
      <c r="H209" s="113">
        <f>SUMIF('Todas las localidades'!$AR$8:$AR$967,'Pob x estrato y x regiones'!AN209,'Todas las localidades'!$AB$8:$AB$967)</f>
        <v>227646</v>
      </c>
      <c r="I209" s="114">
        <f>SUMIF('Todas las localidades'!$AR$8:$AR$967,'Pob x estrato y x regiones'!AO209,'Todas las localidades'!$AB$8:$AB$967)</f>
        <v>120145</v>
      </c>
      <c r="J209" s="165">
        <f t="shared" si="201"/>
        <v>2414787</v>
      </c>
      <c r="L209" s="95" t="s">
        <v>276</v>
      </c>
      <c r="M209" s="173"/>
      <c r="N209" s="174">
        <f t="shared" si="202"/>
        <v>4.289583292638949</v>
      </c>
      <c r="O209" s="174">
        <f t="shared" si="203"/>
        <v>0</v>
      </c>
      <c r="P209" s="174">
        <f t="shared" si="204"/>
        <v>0.48346843520717614</v>
      </c>
      <c r="Q209" s="174">
        <f t="shared" si="205"/>
        <v>0.61731161215952024</v>
      </c>
      <c r="R209" s="174">
        <f t="shared" si="206"/>
        <v>1.8066530852749909</v>
      </c>
      <c r="S209" s="174">
        <f t="shared" si="207"/>
        <v>0.79263433560076357</v>
      </c>
      <c r="T209" s="181">
        <f t="shared" si="208"/>
        <v>0.41832956542506228</v>
      </c>
      <c r="U209" s="169">
        <f t="shared" si="209"/>
        <v>8.407980326306463</v>
      </c>
      <c r="AG209" s="95" t="s">
        <v>276</v>
      </c>
      <c r="AH209" s="112"/>
      <c r="AI209" s="103" t="str">
        <f t="shared" si="210"/>
        <v>Córdoba1</v>
      </c>
      <c r="AJ209" s="103" t="str">
        <f t="shared" si="210"/>
        <v>Córdoba2</v>
      </c>
      <c r="AK209" s="103" t="str">
        <f t="shared" si="210"/>
        <v>Córdoba3</v>
      </c>
      <c r="AL209" s="103" t="str">
        <f t="shared" si="210"/>
        <v>Córdoba4</v>
      </c>
      <c r="AM209" s="103" t="str">
        <f t="shared" si="210"/>
        <v>Córdoba5</v>
      </c>
      <c r="AN209" s="103" t="str">
        <f t="shared" si="210"/>
        <v>Córdoba6</v>
      </c>
      <c r="AO209" s="104" t="str">
        <f t="shared" si="210"/>
        <v>Córdoba7</v>
      </c>
    </row>
    <row r="210" spans="1:41" x14ac:dyDescent="0.25">
      <c r="A210" s="95" t="s">
        <v>396</v>
      </c>
      <c r="B210" s="158"/>
      <c r="C210" s="113">
        <f>SUMIF('Todas las localidades'!$AR$8:$AR$967,'Pob x estrato y x regiones'!AI210,'Todas las localidades'!$AB$8:$AB$967)</f>
        <v>0</v>
      </c>
      <c r="D210" s="113">
        <f>SUMIF('Todas las localidades'!$AR$8:$AR$967,'Pob x estrato y x regiones'!AJ210,'Todas las localidades'!$AB$8:$AB$967)</f>
        <v>0</v>
      </c>
      <c r="E210" s="113">
        <f>SUMIF('Todas las localidades'!$AR$8:$AR$967,'Pob x estrato y x regiones'!AK210,'Todas las localidades'!$AB$8:$AB$967)</f>
        <v>258103</v>
      </c>
      <c r="F210" s="113">
        <f>SUMIF('Todas las localidades'!$AR$8:$AR$967,'Pob x estrato y x regiones'!AL210,'Todas las localidades'!$AB$8:$AB$967)</f>
        <v>56840</v>
      </c>
      <c r="G210" s="113">
        <f>SUMIF('Todas las localidades'!$AR$8:$AR$967,'Pob x estrato y x regiones'!AM210,'Todas las localidades'!$AB$8:$AB$967)</f>
        <v>216398</v>
      </c>
      <c r="H210" s="113">
        <f>SUMIF('Todas las localidades'!$AR$8:$AR$967,'Pob x estrato y x regiones'!AN210,'Todas las localidades'!$AB$8:$AB$967)</f>
        <v>44615</v>
      </c>
      <c r="I210" s="114">
        <f>SUMIF('Todas las localidades'!$AR$8:$AR$967,'Pob x estrato y x regiones'!AO210,'Todas las localidades'!$AB$8:$AB$967)</f>
        <v>26248</v>
      </c>
      <c r="J210" s="165">
        <f t="shared" si="201"/>
        <v>602204</v>
      </c>
      <c r="L210" s="95" t="s">
        <v>396</v>
      </c>
      <c r="M210" s="173"/>
      <c r="N210" s="174">
        <f t="shared" si="202"/>
        <v>0</v>
      </c>
      <c r="O210" s="174">
        <f t="shared" si="203"/>
        <v>0</v>
      </c>
      <c r="P210" s="174">
        <f t="shared" si="204"/>
        <v>0.89868172479008568</v>
      </c>
      <c r="Q210" s="174">
        <f t="shared" si="205"/>
        <v>0.19790963002006362</v>
      </c>
      <c r="R210" s="174">
        <f t="shared" si="206"/>
        <v>0.75347023429067062</v>
      </c>
      <c r="S210" s="174">
        <f t="shared" si="207"/>
        <v>0.15534373932697285</v>
      </c>
      <c r="T210" s="181">
        <f t="shared" si="208"/>
        <v>9.1392188050081452E-2</v>
      </c>
      <c r="U210" s="169">
        <f t="shared" si="209"/>
        <v>2.0967975164778743</v>
      </c>
      <c r="AG210" s="95" t="s">
        <v>396</v>
      </c>
      <c r="AH210" s="112"/>
      <c r="AI210" s="103" t="str">
        <f t="shared" si="210"/>
        <v>Corrientes1</v>
      </c>
      <c r="AJ210" s="103" t="str">
        <f t="shared" si="210"/>
        <v>Corrientes2</v>
      </c>
      <c r="AK210" s="103" t="str">
        <f t="shared" si="210"/>
        <v>Corrientes3</v>
      </c>
      <c r="AL210" s="103" t="str">
        <f t="shared" si="210"/>
        <v>Corrientes4</v>
      </c>
      <c r="AM210" s="103" t="str">
        <f t="shared" si="210"/>
        <v>Corrientes5</v>
      </c>
      <c r="AN210" s="103" t="str">
        <f t="shared" si="210"/>
        <v>Corrientes6</v>
      </c>
      <c r="AO210" s="104" t="str">
        <f t="shared" si="210"/>
        <v>Corrientes7</v>
      </c>
    </row>
    <row r="211" spans="1:41" x14ac:dyDescent="0.25">
      <c r="A211" s="95" t="s">
        <v>429</v>
      </c>
      <c r="B211" s="158"/>
      <c r="C211" s="113">
        <f>SUMIF('Todas las localidades'!$AR$8:$AR$967,'Pob x estrato y x regiones'!AI211,'Todas las localidades'!$AB$8:$AB$967)</f>
        <v>0</v>
      </c>
      <c r="D211" s="113">
        <f>SUMIF('Todas las localidades'!$AR$8:$AR$967,'Pob x estrato y x regiones'!AJ211,'Todas las localidades'!$AB$8:$AB$967)</f>
        <v>0</v>
      </c>
      <c r="E211" s="113">
        <f>SUMIF('Todas las localidades'!$AR$8:$AR$967,'Pob x estrato y x regiones'!AK211,'Todas las localidades'!$AB$8:$AB$967)</f>
        <v>330400</v>
      </c>
      <c r="F211" s="113">
        <f>SUMIF('Todas las localidades'!$AR$8:$AR$967,'Pob x estrato y x regiones'!AL211,'Todas las localidades'!$AB$8:$AB$967)</f>
        <v>120762</v>
      </c>
      <c r="G211" s="113">
        <f>SUMIF('Todas las localidades'!$AR$8:$AR$967,'Pob x estrato y x regiones'!AM211,'Todas las localidades'!$AB$8:$AB$967)</f>
        <v>256197</v>
      </c>
      <c r="H211" s="113">
        <f>SUMIF('Todas las localidades'!$AR$8:$AR$967,'Pob x estrato y x regiones'!AN211,'Todas las localidades'!$AB$8:$AB$967)</f>
        <v>59913</v>
      </c>
      <c r="I211" s="114">
        <f>SUMIF('Todas las localidades'!$AR$8:$AR$967,'Pob x estrato y x regiones'!AO211,'Todas las localidades'!$AB$8:$AB$967)</f>
        <v>35661</v>
      </c>
      <c r="J211" s="165">
        <f t="shared" si="201"/>
        <v>802933</v>
      </c>
      <c r="L211" s="95" t="s">
        <v>429</v>
      </c>
      <c r="M211" s="173"/>
      <c r="N211" s="174">
        <f t="shared" si="202"/>
        <v>0</v>
      </c>
      <c r="O211" s="174">
        <f t="shared" si="203"/>
        <v>0</v>
      </c>
      <c r="P211" s="174">
        <f t="shared" si="204"/>
        <v>1.150410657259483</v>
      </c>
      <c r="Q211" s="174">
        <f t="shared" si="205"/>
        <v>0.42047788072630049</v>
      </c>
      <c r="R211" s="174">
        <f t="shared" si="206"/>
        <v>0.89204527590165794</v>
      </c>
      <c r="S211" s="174">
        <f t="shared" si="207"/>
        <v>0.20860942405686259</v>
      </c>
      <c r="T211" s="181">
        <f t="shared" si="208"/>
        <v>0.12416705341564897</v>
      </c>
      <c r="U211" s="169">
        <f t="shared" si="209"/>
        <v>2.7957102913599532</v>
      </c>
      <c r="AG211" s="95" t="s">
        <v>429</v>
      </c>
      <c r="AH211" s="112"/>
      <c r="AI211" s="103" t="str">
        <f t="shared" si="210"/>
        <v>Entre Ríos1</v>
      </c>
      <c r="AJ211" s="103" t="str">
        <f t="shared" si="210"/>
        <v>Entre Ríos2</v>
      </c>
      <c r="AK211" s="103" t="str">
        <f t="shared" si="210"/>
        <v>Entre Ríos3</v>
      </c>
      <c r="AL211" s="103" t="str">
        <f t="shared" si="210"/>
        <v>Entre Ríos4</v>
      </c>
      <c r="AM211" s="103" t="str">
        <f t="shared" si="210"/>
        <v>Entre Ríos5</v>
      </c>
      <c r="AN211" s="103" t="str">
        <f t="shared" si="210"/>
        <v>Entre Ríos6</v>
      </c>
      <c r="AO211" s="104" t="str">
        <f t="shared" si="210"/>
        <v>Entre Ríos7</v>
      </c>
    </row>
    <row r="212" spans="1:41" x14ac:dyDescent="0.25">
      <c r="A212" s="95" t="s">
        <v>461</v>
      </c>
      <c r="B212" s="158"/>
      <c r="C212" s="113">
        <f>SUMIF('Todas las localidades'!$AR$8:$AR$967,'Pob x estrato y x regiones'!AI212,'Todas las localidades'!$AB$8:$AB$967)</f>
        <v>0</v>
      </c>
      <c r="D212" s="113">
        <f>SUMIF('Todas las localidades'!$AR$8:$AR$967,'Pob x estrato y x regiones'!AJ212,'Todas las localidades'!$AB$8:$AB$967)</f>
        <v>0</v>
      </c>
      <c r="E212" s="113">
        <f>SUMIF('Todas las localidades'!$AR$8:$AR$967,'Pob x estrato y x regiones'!AK212,'Todas las localidades'!$AB$8:$AB$967)</f>
        <v>147636</v>
      </c>
      <c r="F212" s="113">
        <f>SUMIF('Todas las localidades'!$AR$8:$AR$967,'Pob x estrato y x regiones'!AL212,'Todas las localidades'!$AB$8:$AB$967)</f>
        <v>37592</v>
      </c>
      <c r="G212" s="114">
        <f>SUMIF('Todas las localidades'!$AR$8:$AR$967,'Pob x estrato y x regiones'!AM212,'Todas las localidades'!$AB$8:$AB$967)</f>
        <v>39260</v>
      </c>
      <c r="H212" s="159">
        <f>SUMIF('Todas las localidades'!$AR$8:$AR$967,'Pob x estrato y x regiones'!AN212,'Todas las localidades'!$AB$8:$AB$967)</f>
        <v>20545</v>
      </c>
      <c r="I212" s="159">
        <f>SUMIF('Todas las localidades'!$AR$8:$AR$967,'Pob x estrato y x regiones'!AO212,'Todas las localidades'!$AB$8:$AB$967)</f>
        <v>34124</v>
      </c>
      <c r="J212" s="165">
        <f t="shared" si="201"/>
        <v>279157</v>
      </c>
      <c r="L212" s="95" t="s">
        <v>461</v>
      </c>
      <c r="M212" s="173"/>
      <c r="N212" s="174">
        <f t="shared" si="202"/>
        <v>0</v>
      </c>
      <c r="O212" s="174">
        <f t="shared" si="203"/>
        <v>0</v>
      </c>
      <c r="P212" s="174">
        <f t="shared" si="204"/>
        <v>0.51404972092966417</v>
      </c>
      <c r="Q212" s="174">
        <f t="shared" si="205"/>
        <v>0.1308905491153102</v>
      </c>
      <c r="R212" s="174">
        <f t="shared" si="206"/>
        <v>0.13669831236079691</v>
      </c>
      <c r="S212" s="174">
        <f t="shared" si="207"/>
        <v>7.1535069471537774E-2</v>
      </c>
      <c r="T212" s="181">
        <f t="shared" si="208"/>
        <v>0.11881541546102481</v>
      </c>
      <c r="U212" s="169">
        <f t="shared" si="209"/>
        <v>0.97198906733833379</v>
      </c>
      <c r="AG212" s="95" t="s">
        <v>461</v>
      </c>
      <c r="AH212" s="112"/>
      <c r="AI212" s="103" t="str">
        <f t="shared" si="210"/>
        <v>Formosa1</v>
      </c>
      <c r="AJ212" s="103" t="str">
        <f t="shared" si="210"/>
        <v>Formosa2</v>
      </c>
      <c r="AK212" s="103" t="str">
        <f t="shared" si="210"/>
        <v>Formosa3</v>
      </c>
      <c r="AL212" s="103" t="str">
        <f t="shared" si="210"/>
        <v>Formosa4</v>
      </c>
      <c r="AM212" s="103" t="str">
        <f t="shared" si="210"/>
        <v>Formosa5</v>
      </c>
      <c r="AN212" s="103" t="str">
        <f t="shared" si="210"/>
        <v>Formosa6</v>
      </c>
      <c r="AO212" s="104" t="str">
        <f t="shared" si="210"/>
        <v>Formosa7</v>
      </c>
    </row>
    <row r="213" spans="1:41" x14ac:dyDescent="0.25">
      <c r="A213" s="95" t="s">
        <v>486</v>
      </c>
      <c r="B213" s="158"/>
      <c r="C213" s="113">
        <f>SUMIF('Todas las localidades'!$AR$8:$AR$967,'Pob x estrato y x regiones'!AI213,'Todas las localidades'!$AB$8:$AB$967)</f>
        <v>0</v>
      </c>
      <c r="D213" s="113">
        <f>SUMIF('Todas las localidades'!$AR$8:$AR$967,'Pob x estrato y x regiones'!AJ213,'Todas las localidades'!$AB$8:$AB$967)</f>
        <v>0</v>
      </c>
      <c r="E213" s="113">
        <f>SUMIF('Todas las localidades'!$AR$8:$AR$967,'Pob x estrato y x regiones'!AK213,'Todas las localidades'!$AB$8:$AB$967)</f>
        <v>219924</v>
      </c>
      <c r="F213" s="113">
        <f>SUMIF('Todas las localidades'!$AR$8:$AR$967,'Pob x estrato y x regiones'!AL213,'Todas las localidades'!$AB$8:$AB$967)</f>
        <v>49785</v>
      </c>
      <c r="G213" s="114">
        <f>SUMIF('Todas las localidades'!$AR$8:$AR$967,'Pob x estrato y x regiones'!AM213,'Todas las localidades'!$AB$8:$AB$967)</f>
        <v>109656</v>
      </c>
      <c r="H213" s="159">
        <f>SUMIF('Todas las localidades'!$AR$8:$AR$967,'Pob x estrato y x regiones'!AN213,'Todas las localidades'!$AB$8:$AB$967)</f>
        <v>18872</v>
      </c>
      <c r="I213" s="159">
        <f>SUMIF('Todas las localidades'!$AR$8:$AR$967,'Pob x estrato y x regiones'!AO213,'Todas las localidades'!$AB$8:$AB$967)</f>
        <v>25702</v>
      </c>
      <c r="J213" s="165">
        <f t="shared" si="201"/>
        <v>423939</v>
      </c>
      <c r="L213" s="95" t="s">
        <v>486</v>
      </c>
      <c r="M213" s="173"/>
      <c r="N213" s="174">
        <f t="shared" si="202"/>
        <v>0</v>
      </c>
      <c r="O213" s="174">
        <f t="shared" si="203"/>
        <v>0</v>
      </c>
      <c r="P213" s="174">
        <f t="shared" si="204"/>
        <v>0.76574731654701733</v>
      </c>
      <c r="Q213" s="174">
        <f t="shared" si="205"/>
        <v>0.17334501989002227</v>
      </c>
      <c r="R213" s="174">
        <f t="shared" si="206"/>
        <v>0.38180820530401294</v>
      </c>
      <c r="S213" s="174">
        <f t="shared" si="207"/>
        <v>6.5709896863804365E-2</v>
      </c>
      <c r="T213" s="181">
        <f t="shared" si="208"/>
        <v>8.9491085692745859E-2</v>
      </c>
      <c r="U213" s="169">
        <f t="shared" si="209"/>
        <v>1.4761015242976026</v>
      </c>
      <c r="AG213" s="95" t="s">
        <v>486</v>
      </c>
      <c r="AH213" s="112"/>
      <c r="AI213" s="103" t="str">
        <f t="shared" si="210"/>
        <v>Jujuy1</v>
      </c>
      <c r="AJ213" s="103" t="str">
        <f t="shared" si="210"/>
        <v>Jujuy2</v>
      </c>
      <c r="AK213" s="103" t="str">
        <f t="shared" si="210"/>
        <v>Jujuy3</v>
      </c>
      <c r="AL213" s="103" t="str">
        <f t="shared" si="210"/>
        <v>Jujuy4</v>
      </c>
      <c r="AM213" s="103" t="str">
        <f t="shared" si="210"/>
        <v>Jujuy5</v>
      </c>
      <c r="AN213" s="103" t="str">
        <f t="shared" si="210"/>
        <v>Jujuy6</v>
      </c>
      <c r="AO213" s="104" t="str">
        <f t="shared" si="210"/>
        <v>Jujuy7</v>
      </c>
    </row>
    <row r="214" spans="1:41" x14ac:dyDescent="0.25">
      <c r="A214" s="95" t="s">
        <v>532</v>
      </c>
      <c r="B214" s="158"/>
      <c r="C214" s="113">
        <f>SUMIF('Todas las localidades'!$AR$8:$AR$967,'Pob x estrato y x regiones'!AI214,'Todas las localidades'!$AB$8:$AB$967)</f>
        <v>0</v>
      </c>
      <c r="D214" s="113">
        <f>SUMIF('Todas las localidades'!$AR$8:$AR$967,'Pob x estrato y x regiones'!AJ214,'Todas las localidades'!$AB$8:$AB$967)</f>
        <v>0</v>
      </c>
      <c r="E214" s="113">
        <f>SUMIF('Todas las localidades'!$AR$8:$AR$967,'Pob x estrato y x regiones'!AK214,'Todas las localidades'!$AB$8:$AB$967)</f>
        <v>80592</v>
      </c>
      <c r="F214" s="113">
        <f>SUMIF('Todas las localidades'!$AR$8:$AR$967,'Pob x estrato y x regiones'!AL214,'Todas las localidades'!$AB$8:$AB$967)</f>
        <v>41837</v>
      </c>
      <c r="G214" s="114">
        <f>SUMIF('Todas las localidades'!$AR$8:$AR$967,'Pob x estrato y x regiones'!AM214,'Todas las localidades'!$AB$8:$AB$967)</f>
        <v>10146</v>
      </c>
      <c r="H214" s="159">
        <f>SUMIF('Todas las localidades'!$AR$8:$AR$967,'Pob x estrato y x regiones'!AN214,'Todas las localidades'!$AB$8:$AB$967)</f>
        <v>28339</v>
      </c>
      <c r="I214" s="159">
        <f>SUMIF('Todas las localidades'!$AR$8:$AR$967,'Pob x estrato y x regiones'!AO214,'Todas las localidades'!$AB$8:$AB$967)</f>
        <v>38776</v>
      </c>
      <c r="J214" s="165">
        <f t="shared" si="201"/>
        <v>199690</v>
      </c>
      <c r="L214" s="95" t="s">
        <v>532</v>
      </c>
      <c r="M214" s="173"/>
      <c r="N214" s="174">
        <f t="shared" si="202"/>
        <v>0</v>
      </c>
      <c r="O214" s="174">
        <f t="shared" si="203"/>
        <v>0</v>
      </c>
      <c r="P214" s="174">
        <f t="shared" si="204"/>
        <v>0.28061106443661094</v>
      </c>
      <c r="Q214" s="174">
        <f t="shared" si="205"/>
        <v>0.14567109766272696</v>
      </c>
      <c r="R214" s="174">
        <f t="shared" si="206"/>
        <v>3.5327077870928314E-2</v>
      </c>
      <c r="S214" s="174">
        <f t="shared" si="207"/>
        <v>9.8672783341635872E-2</v>
      </c>
      <c r="T214" s="181">
        <f t="shared" si="208"/>
        <v>0.13501308609531995</v>
      </c>
      <c r="U214" s="169">
        <f t="shared" si="209"/>
        <v>0.69529510940722206</v>
      </c>
      <c r="AG214" s="95" t="s">
        <v>532</v>
      </c>
      <c r="AH214" s="112"/>
      <c r="AI214" s="103" t="str">
        <f t="shared" si="210"/>
        <v>La Pampa1</v>
      </c>
      <c r="AJ214" s="103" t="str">
        <f t="shared" si="210"/>
        <v>La Pampa2</v>
      </c>
      <c r="AK214" s="103" t="str">
        <f t="shared" si="210"/>
        <v>La Pampa3</v>
      </c>
      <c r="AL214" s="103" t="str">
        <f t="shared" si="210"/>
        <v>La Pampa4</v>
      </c>
      <c r="AM214" s="103" t="str">
        <f t="shared" si="210"/>
        <v>La Pampa5</v>
      </c>
      <c r="AN214" s="103" t="str">
        <f t="shared" si="210"/>
        <v>La Pampa6</v>
      </c>
      <c r="AO214" s="104" t="str">
        <f t="shared" si="210"/>
        <v>La Pampa7</v>
      </c>
    </row>
    <row r="215" spans="1:41" x14ac:dyDescent="0.25">
      <c r="A215" s="95" t="s">
        <v>563</v>
      </c>
      <c r="B215" s="158"/>
      <c r="C215" s="113">
        <f>SUMIF('Todas las localidades'!$AR$8:$AR$967,'Pob x estrato y x regiones'!AI215,'Todas las localidades'!$AB$8:$AB$967)</f>
        <v>0</v>
      </c>
      <c r="D215" s="113">
        <f>SUMIF('Todas las localidades'!$AR$8:$AR$967,'Pob x estrato y x regiones'!AJ215,'Todas las localidades'!$AB$8:$AB$967)</f>
        <v>0</v>
      </c>
      <c r="E215" s="113">
        <f>SUMIF('Todas las localidades'!$AR$8:$AR$967,'Pob x estrato y x regiones'!AK215,'Todas las localidades'!$AB$8:$AB$967)</f>
        <v>103727</v>
      </c>
      <c r="F215" s="113">
        <f>SUMIF('Todas las localidades'!$AR$8:$AR$967,'Pob x estrato y x regiones'!AL215,'Todas las localidades'!$AB$8:$AB$967)</f>
        <v>0</v>
      </c>
      <c r="G215" s="114">
        <f>SUMIF('Todas las localidades'!$AR$8:$AR$967,'Pob x estrato y x regiones'!AM215,'Todas las localidades'!$AB$8:$AB$967)</f>
        <v>46342</v>
      </c>
      <c r="H215" s="159">
        <f>SUMIF('Todas las localidades'!$AR$8:$AR$967,'Pob x estrato y x regiones'!AN215,'Todas las localidades'!$AB$8:$AB$967)</f>
        <v>3307</v>
      </c>
      <c r="I215" s="159">
        <f>SUMIF('Todas las localidades'!$AR$8:$AR$967,'Pob x estrato y x regiones'!AO215,'Todas las localidades'!$AB$8:$AB$967)</f>
        <v>22812</v>
      </c>
      <c r="J215" s="165">
        <f t="shared" si="201"/>
        <v>176188</v>
      </c>
      <c r="L215" s="95" t="s">
        <v>563</v>
      </c>
      <c r="M215" s="173"/>
      <c r="N215" s="174">
        <f t="shared" si="202"/>
        <v>0</v>
      </c>
      <c r="O215" s="174">
        <f t="shared" si="203"/>
        <v>0</v>
      </c>
      <c r="P215" s="174">
        <f t="shared" si="204"/>
        <v>0.36116418355192009</v>
      </c>
      <c r="Q215" s="174">
        <f t="shared" si="205"/>
        <v>0</v>
      </c>
      <c r="R215" s="174">
        <f t="shared" si="206"/>
        <v>0.16135693304697021</v>
      </c>
      <c r="S215" s="174">
        <f t="shared" si="207"/>
        <v>1.1514552189942828E-2</v>
      </c>
      <c r="T215" s="181">
        <f t="shared" si="208"/>
        <v>7.9428474314174713E-2</v>
      </c>
      <c r="U215" s="169">
        <f t="shared" si="209"/>
        <v>0.6134641431030079</v>
      </c>
      <c r="AG215" s="95" t="s">
        <v>563</v>
      </c>
      <c r="AH215" s="112"/>
      <c r="AI215" s="103" t="str">
        <f t="shared" ref="AI215:AO227" si="211">CONCATENATE($AG215,AI$28)</f>
        <v>La Rioja1</v>
      </c>
      <c r="AJ215" s="103" t="str">
        <f t="shared" si="211"/>
        <v>La Rioja2</v>
      </c>
      <c r="AK215" s="103" t="str">
        <f t="shared" si="211"/>
        <v>La Rioja3</v>
      </c>
      <c r="AL215" s="103" t="str">
        <f t="shared" si="211"/>
        <v>La Rioja4</v>
      </c>
      <c r="AM215" s="103" t="str">
        <f t="shared" si="211"/>
        <v>La Rioja5</v>
      </c>
      <c r="AN215" s="103" t="str">
        <f t="shared" si="211"/>
        <v>La Rioja6</v>
      </c>
      <c r="AO215" s="104" t="str">
        <f t="shared" si="211"/>
        <v>La Rioja7</v>
      </c>
    </row>
    <row r="216" spans="1:41" x14ac:dyDescent="0.25">
      <c r="A216" s="95" t="s">
        <v>582</v>
      </c>
      <c r="B216" s="158"/>
      <c r="C216" s="113">
        <f>SUMIF('Todas las localidades'!$AR$8:$AR$967,'Pob x estrato y x regiones'!AI216,'Todas las localidades'!$AB$8:$AB$967)</f>
        <v>0</v>
      </c>
      <c r="D216" s="113">
        <f>SUMIF('Todas las localidades'!$AR$8:$AR$967,'Pob x estrato y x regiones'!AJ216,'Todas las localidades'!$AB$8:$AB$967)</f>
        <v>773113</v>
      </c>
      <c r="E216" s="113">
        <f>SUMIF('Todas las localidades'!$AR$8:$AR$967,'Pob x estrato y x regiones'!AK216,'Todas las localidades'!$AB$8:$AB$967)</f>
        <v>94651</v>
      </c>
      <c r="F216" s="113">
        <f>SUMIF('Todas las localidades'!$AR$8:$AR$967,'Pob x estrato y x regiones'!AL216,'Todas las localidades'!$AB$8:$AB$967)</f>
        <v>71530</v>
      </c>
      <c r="G216" s="114">
        <f>SUMIF('Todas las localidades'!$AR$8:$AR$967,'Pob x estrato y x regiones'!AM216,'Todas las localidades'!$AB$8:$AB$967)</f>
        <v>95504</v>
      </c>
      <c r="H216" s="159">
        <f>SUMIF('Todas las localidades'!$AR$8:$AR$967,'Pob x estrato y x regiones'!AN216,'Todas las localidades'!$AB$8:$AB$967)</f>
        <v>34701</v>
      </c>
      <c r="I216" s="159">
        <f>SUMIF('Todas las localidades'!$AR$8:$AR$967,'Pob x estrato y x regiones'!AO216,'Todas las localidades'!$AB$8:$AB$967)</f>
        <v>42990</v>
      </c>
      <c r="J216" s="165">
        <f t="shared" si="201"/>
        <v>1112489</v>
      </c>
      <c r="L216" s="95" t="s">
        <v>582</v>
      </c>
      <c r="M216" s="173"/>
      <c r="N216" s="174">
        <f t="shared" si="202"/>
        <v>0</v>
      </c>
      <c r="O216" s="174">
        <f t="shared" si="203"/>
        <v>2.6918808549208557</v>
      </c>
      <c r="P216" s="174">
        <f t="shared" si="204"/>
        <v>0.3295627092017776</v>
      </c>
      <c r="Q216" s="174">
        <f t="shared" si="205"/>
        <v>0.24905833630075913</v>
      </c>
      <c r="R216" s="174">
        <f t="shared" si="206"/>
        <v>0.33253274640105829</v>
      </c>
      <c r="S216" s="174">
        <f t="shared" si="207"/>
        <v>0.12082445586428969</v>
      </c>
      <c r="T216" s="181">
        <f t="shared" si="208"/>
        <v>0.14968569659680742</v>
      </c>
      <c r="U216" s="169">
        <f t="shared" si="209"/>
        <v>3.8735447992855478</v>
      </c>
      <c r="AG216" s="95" t="s">
        <v>582</v>
      </c>
      <c r="AH216" s="112"/>
      <c r="AI216" s="103" t="str">
        <f t="shared" si="211"/>
        <v>Mendoza1</v>
      </c>
      <c r="AJ216" s="103" t="str">
        <f t="shared" si="211"/>
        <v>Mendoza2</v>
      </c>
      <c r="AK216" s="103" t="str">
        <f t="shared" si="211"/>
        <v>Mendoza3</v>
      </c>
      <c r="AL216" s="103" t="str">
        <f t="shared" si="211"/>
        <v>Mendoza4</v>
      </c>
      <c r="AM216" s="103" t="str">
        <f t="shared" si="211"/>
        <v>Mendoza5</v>
      </c>
      <c r="AN216" s="103" t="str">
        <f t="shared" si="211"/>
        <v>Mendoza6</v>
      </c>
      <c r="AO216" s="104" t="str">
        <f t="shared" si="211"/>
        <v>Mendoza7</v>
      </c>
    </row>
    <row r="217" spans="1:41" x14ac:dyDescent="0.25">
      <c r="A217" s="95" t="s">
        <v>604</v>
      </c>
      <c r="B217" s="158"/>
      <c r="C217" s="113">
        <f>SUMIF('Todas las localidades'!$AR$8:$AR$967,'Pob x estrato y x regiones'!AI217,'Todas las localidades'!$AB$8:$AB$967)</f>
        <v>0</v>
      </c>
      <c r="D217" s="113">
        <f>SUMIF('Todas las localidades'!$AR$8:$AR$967,'Pob x estrato y x regiones'!AJ217,'Todas las localidades'!$AB$8:$AB$967)</f>
        <v>0</v>
      </c>
      <c r="E217" s="113">
        <f>SUMIF('Todas las localidades'!$AR$8:$AR$967,'Pob x estrato y x regiones'!AK217,'Todas las localidades'!$AB$8:$AB$967)</f>
        <v>213686</v>
      </c>
      <c r="F217" s="113">
        <f>SUMIF('Todas las localidades'!$AR$8:$AR$967,'Pob x estrato y x regiones'!AL217,'Todas las localidades'!$AB$8:$AB$967)</f>
        <v>77120</v>
      </c>
      <c r="G217" s="114">
        <f>SUMIF('Todas las localidades'!$AR$8:$AR$967,'Pob x estrato y x regiones'!AM217,'Todas las localidades'!$AB$8:$AB$967)</f>
        <v>149399</v>
      </c>
      <c r="H217" s="159">
        <f>SUMIF('Todas las localidades'!$AR$8:$AR$967,'Pob x estrato y x regiones'!AN217,'Todas las localidades'!$AB$8:$AB$967)</f>
        <v>47225</v>
      </c>
      <c r="I217" s="159">
        <f>SUMIF('Todas las localidades'!$AR$8:$AR$967,'Pob x estrato y x regiones'!AO217,'Todas las localidades'!$AB$8:$AB$967)</f>
        <v>25226</v>
      </c>
      <c r="J217" s="165">
        <f t="shared" si="201"/>
        <v>512656</v>
      </c>
      <c r="L217" s="95" t="s">
        <v>604</v>
      </c>
      <c r="M217" s="173"/>
      <c r="N217" s="174">
        <f t="shared" si="202"/>
        <v>0</v>
      </c>
      <c r="O217" s="174">
        <f t="shared" si="203"/>
        <v>0</v>
      </c>
      <c r="P217" s="174">
        <f t="shared" si="204"/>
        <v>0.74402739620808067</v>
      </c>
      <c r="Q217" s="174">
        <f t="shared" si="205"/>
        <v>0.26852200329252823</v>
      </c>
      <c r="R217" s="174">
        <f t="shared" si="206"/>
        <v>0.52018826205783752</v>
      </c>
      <c r="S217" s="174">
        <f t="shared" si="207"/>
        <v>0.16443142641973088</v>
      </c>
      <c r="T217" s="181">
        <f t="shared" si="208"/>
        <v>8.783371440686355E-2</v>
      </c>
      <c r="U217" s="169">
        <f t="shared" si="209"/>
        <v>1.7850028023850408</v>
      </c>
      <c r="AG217" s="95" t="s">
        <v>604</v>
      </c>
      <c r="AH217" s="112"/>
      <c r="AI217" s="103" t="str">
        <f t="shared" si="211"/>
        <v>Misiones1</v>
      </c>
      <c r="AJ217" s="103" t="str">
        <f t="shared" si="211"/>
        <v>Misiones2</v>
      </c>
      <c r="AK217" s="103" t="str">
        <f t="shared" si="211"/>
        <v>Misiones3</v>
      </c>
      <c r="AL217" s="103" t="str">
        <f t="shared" si="211"/>
        <v>Misiones4</v>
      </c>
      <c r="AM217" s="103" t="str">
        <f t="shared" si="211"/>
        <v>Misiones5</v>
      </c>
      <c r="AN217" s="103" t="str">
        <f t="shared" si="211"/>
        <v>Misiones6</v>
      </c>
      <c r="AO217" s="104" t="str">
        <f t="shared" si="211"/>
        <v>Misiones7</v>
      </c>
    </row>
    <row r="218" spans="1:41" x14ac:dyDescent="0.25">
      <c r="A218" s="95" t="s">
        <v>639</v>
      </c>
      <c r="B218" s="158"/>
      <c r="C218" s="113">
        <f>SUMIF('Todas las localidades'!$AR$8:$AR$967,'Pob x estrato y x regiones'!AI218,'Todas las localidades'!$AB$8:$AB$967)</f>
        <v>0</v>
      </c>
      <c r="D218" s="113">
        <f>SUMIF('Todas las localidades'!$AR$8:$AR$967,'Pob x estrato y x regiones'!AJ218,'Todas las localidades'!$AB$8:$AB$967)</f>
        <v>0</v>
      </c>
      <c r="E218" s="113">
        <f>SUMIF('Todas las localidades'!$AR$8:$AR$967,'Pob x estrato y x regiones'!AK218,'Todas las localidades'!$AB$8:$AB$967)</f>
        <v>183579</v>
      </c>
      <c r="F218" s="113">
        <f>SUMIF('Todas las localidades'!$AR$8:$AR$967,'Pob x estrato y x regiones'!AL218,'Todas las localidades'!$AB$8:$AB$967)</f>
        <v>0</v>
      </c>
      <c r="G218" s="114">
        <f>SUMIF('Todas las localidades'!$AR$8:$AR$967,'Pob x estrato y x regiones'!AM218,'Todas las localidades'!$AB$8:$AB$967)</f>
        <v>129430</v>
      </c>
      <c r="H218" s="159">
        <f>SUMIF('Todas las localidades'!$AR$8:$AR$967,'Pob x estrato y x regiones'!AN218,'Todas las localidades'!$AB$8:$AB$967)</f>
        <v>6767</v>
      </c>
      <c r="I218" s="159">
        <f>SUMIF('Todas las localidades'!$AR$8:$AR$967,'Pob x estrato y x regiones'!AO218,'Todas las localidades'!$AB$8:$AB$967)</f>
        <v>18999</v>
      </c>
      <c r="J218" s="165">
        <f t="shared" si="201"/>
        <v>338775</v>
      </c>
      <c r="L218" s="95" t="s">
        <v>639</v>
      </c>
      <c r="M218" s="173"/>
      <c r="N218" s="174">
        <f t="shared" si="202"/>
        <v>0</v>
      </c>
      <c r="O218" s="174">
        <f t="shared" si="203"/>
        <v>0</v>
      </c>
      <c r="P218" s="174">
        <f t="shared" si="204"/>
        <v>0.63919866237602485</v>
      </c>
      <c r="Q218" s="174">
        <f t="shared" si="205"/>
        <v>0</v>
      </c>
      <c r="R218" s="174">
        <f t="shared" si="206"/>
        <v>0.45065875111711523</v>
      </c>
      <c r="S218" s="174">
        <f t="shared" si="207"/>
        <v>2.3561830864633541E-2</v>
      </c>
      <c r="T218" s="181">
        <f t="shared" si="208"/>
        <v>6.6152094664869598E-2</v>
      </c>
      <c r="U218" s="169">
        <f t="shared" si="209"/>
        <v>1.179571339022643</v>
      </c>
      <c r="AG218" s="95" t="s">
        <v>639</v>
      </c>
      <c r="AH218" s="112"/>
      <c r="AI218" s="103" t="str">
        <f t="shared" si="211"/>
        <v>Neuquén1</v>
      </c>
      <c r="AJ218" s="103" t="str">
        <f t="shared" si="211"/>
        <v>Neuquén2</v>
      </c>
      <c r="AK218" s="103" t="str">
        <f t="shared" si="211"/>
        <v>Neuquén3</v>
      </c>
      <c r="AL218" s="103" t="str">
        <f t="shared" si="211"/>
        <v>Neuquén4</v>
      </c>
      <c r="AM218" s="103" t="str">
        <f t="shared" si="211"/>
        <v>Neuquén5</v>
      </c>
      <c r="AN218" s="103" t="str">
        <f t="shared" si="211"/>
        <v>Neuquén6</v>
      </c>
      <c r="AO218" s="104" t="str">
        <f t="shared" si="211"/>
        <v>Neuquén7</v>
      </c>
    </row>
    <row r="219" spans="1:41" x14ac:dyDescent="0.25">
      <c r="A219" s="95" t="s">
        <v>662</v>
      </c>
      <c r="B219" s="158"/>
      <c r="C219" s="113">
        <f>SUMIF('Todas las localidades'!$AR$8:$AR$967,'Pob x estrato y x regiones'!AI219,'Todas las localidades'!$AB$8:$AB$967)</f>
        <v>0</v>
      </c>
      <c r="D219" s="113">
        <f>SUMIF('Todas las localidades'!$AR$8:$AR$967,'Pob x estrato y x regiones'!AJ219,'Todas las localidades'!$AB$8:$AB$967)</f>
        <v>0</v>
      </c>
      <c r="E219" s="113">
        <f>SUMIF('Todas las localidades'!$AR$8:$AR$967,'Pob x estrato y x regiones'!AK219,'Todas las localidades'!$AB$8:$AB$967)</f>
        <v>78820</v>
      </c>
      <c r="F219" s="113">
        <f>SUMIF('Todas las localidades'!$AR$8:$AR$967,'Pob x estrato y x regiones'!AL219,'Todas las localidades'!$AB$8:$AB$967)</f>
        <v>162468</v>
      </c>
      <c r="G219" s="114">
        <f>SUMIF('Todas las localidades'!$AR$8:$AR$967,'Pob x estrato y x regiones'!AM219,'Todas las localidades'!$AB$8:$AB$967)</f>
        <v>117932</v>
      </c>
      <c r="H219" s="159">
        <f>SUMIF('Todas las localidades'!$AR$8:$AR$967,'Pob x estrato y x regiones'!AN219,'Todas las localidades'!$AB$8:$AB$967)</f>
        <v>41218</v>
      </c>
      <c r="I219" s="159">
        <f>SUMIF('Todas las localidades'!$AR$8:$AR$967,'Pob x estrato y x regiones'!AO219,'Todas las localidades'!$AB$8:$AB$967)</f>
        <v>17648</v>
      </c>
      <c r="J219" s="165">
        <f t="shared" si="201"/>
        <v>418086</v>
      </c>
      <c r="L219" s="95" t="s">
        <v>662</v>
      </c>
      <c r="M219" s="173"/>
      <c r="N219" s="174">
        <f t="shared" si="202"/>
        <v>0</v>
      </c>
      <c r="O219" s="174">
        <f t="shared" si="203"/>
        <v>0</v>
      </c>
      <c r="P219" s="174">
        <f t="shared" si="204"/>
        <v>0.27444118645639359</v>
      </c>
      <c r="Q219" s="174">
        <f t="shared" si="205"/>
        <v>0.56569285309816486</v>
      </c>
      <c r="R219" s="174">
        <f t="shared" si="206"/>
        <v>0.41062418169468928</v>
      </c>
      <c r="S219" s="174">
        <f t="shared" si="207"/>
        <v>0.1435158186165901</v>
      </c>
      <c r="T219" s="181">
        <f t="shared" si="208"/>
        <v>6.1448084985821293E-2</v>
      </c>
      <c r="U219" s="169">
        <f t="shared" si="209"/>
        <v>1.455722124851659</v>
      </c>
      <c r="AG219" s="95" t="s">
        <v>662</v>
      </c>
      <c r="AH219" s="112"/>
      <c r="AI219" s="103" t="str">
        <f t="shared" si="211"/>
        <v>Río Negro1</v>
      </c>
      <c r="AJ219" s="103" t="str">
        <f t="shared" si="211"/>
        <v>Río Negro2</v>
      </c>
      <c r="AK219" s="103" t="str">
        <f t="shared" si="211"/>
        <v>Río Negro3</v>
      </c>
      <c r="AL219" s="103" t="str">
        <f t="shared" si="211"/>
        <v>Río Negro4</v>
      </c>
      <c r="AM219" s="103" t="str">
        <f t="shared" si="211"/>
        <v>Río Negro5</v>
      </c>
      <c r="AN219" s="103" t="str">
        <f t="shared" si="211"/>
        <v>Río Negro6</v>
      </c>
      <c r="AO219" s="104" t="str">
        <f t="shared" si="211"/>
        <v>Río Negro7</v>
      </c>
    </row>
    <row r="220" spans="1:41" x14ac:dyDescent="0.25">
      <c r="A220" s="95" t="s">
        <v>687</v>
      </c>
      <c r="B220" s="158"/>
      <c r="C220" s="113">
        <f>SUMIF('Todas las localidades'!$AR$8:$AR$967,'Pob x estrato y x regiones'!AI220,'Todas las localidades'!$AB$8:$AB$967)</f>
        <v>0</v>
      </c>
      <c r="D220" s="113">
        <f>SUMIF('Todas las localidades'!$AR$8:$AR$967,'Pob x estrato y x regiones'!AJ220,'Todas las localidades'!$AB$8:$AB$967)</f>
        <v>385776</v>
      </c>
      <c r="E220" s="113">
        <f>SUMIF('Todas las localidades'!$AR$8:$AR$967,'Pob x estrato y x regiones'!AK220,'Todas las localidades'!$AB$8:$AB$967)</f>
        <v>0</v>
      </c>
      <c r="F220" s="113">
        <f>SUMIF('Todas las localidades'!$AR$8:$AR$967,'Pob x estrato y x regiones'!AL220,'Todas las localidades'!$AB$8:$AB$967)</f>
        <v>94325</v>
      </c>
      <c r="G220" s="114">
        <f>SUMIF('Todas las localidades'!$AR$8:$AR$967,'Pob x estrato y x regiones'!AM220,'Todas las localidades'!$AB$8:$AB$967)</f>
        <v>160150</v>
      </c>
      <c r="H220" s="159">
        <f>SUMIF('Todas las localidades'!$AR$8:$AR$967,'Pob x estrato y x regiones'!AN220,'Todas las localidades'!$AB$8:$AB$967)</f>
        <v>38731</v>
      </c>
      <c r="I220" s="159">
        <f>SUMIF('Todas las localidades'!$AR$8:$AR$967,'Pob x estrato y x regiones'!AO220,'Todas las localidades'!$AB$8:$AB$967)</f>
        <v>24525</v>
      </c>
      <c r="J220" s="165">
        <f t="shared" si="201"/>
        <v>703507</v>
      </c>
      <c r="L220" s="95" t="s">
        <v>687</v>
      </c>
      <c r="M220" s="173"/>
      <c r="N220" s="174">
        <f t="shared" si="202"/>
        <v>0</v>
      </c>
      <c r="O220" s="174">
        <f t="shared" si="203"/>
        <v>1.3432228260137238</v>
      </c>
      <c r="P220" s="174">
        <f t="shared" si="204"/>
        <v>0</v>
      </c>
      <c r="Q220" s="174">
        <f t="shared" si="205"/>
        <v>0.32842761878329518</v>
      </c>
      <c r="R220" s="174">
        <f t="shared" si="206"/>
        <v>0.55762187276061193</v>
      </c>
      <c r="S220" s="174">
        <f t="shared" si="207"/>
        <v>0.13485640183509998</v>
      </c>
      <c r="T220" s="181">
        <f t="shared" si="208"/>
        <v>8.5392921819881423E-2</v>
      </c>
      <c r="U220" s="169">
        <f t="shared" si="209"/>
        <v>2.4495216412126122</v>
      </c>
      <c r="AG220" s="95" t="s">
        <v>687</v>
      </c>
      <c r="AH220" s="112"/>
      <c r="AI220" s="103" t="str">
        <f t="shared" si="211"/>
        <v>Salta1</v>
      </c>
      <c r="AJ220" s="103" t="str">
        <f t="shared" si="211"/>
        <v>Salta2</v>
      </c>
      <c r="AK220" s="103" t="str">
        <f t="shared" si="211"/>
        <v>Salta3</v>
      </c>
      <c r="AL220" s="103" t="str">
        <f t="shared" si="211"/>
        <v>Salta4</v>
      </c>
      <c r="AM220" s="103" t="str">
        <f t="shared" si="211"/>
        <v>Salta5</v>
      </c>
      <c r="AN220" s="103" t="str">
        <f t="shared" si="211"/>
        <v>Salta6</v>
      </c>
      <c r="AO220" s="104" t="str">
        <f t="shared" si="211"/>
        <v>Salta7</v>
      </c>
    </row>
    <row r="221" spans="1:41" x14ac:dyDescent="0.25">
      <c r="A221" s="95" t="s">
        <v>723</v>
      </c>
      <c r="B221" s="158"/>
      <c r="C221" s="113">
        <f>SUMIF('Todas las localidades'!$AR$8:$AR$967,'Pob x estrato y x regiones'!AI221,'Todas las localidades'!$AB$8:$AB$967)</f>
        <v>0</v>
      </c>
      <c r="D221" s="113">
        <f>SUMIF('Todas las localidades'!$AR$8:$AR$967,'Pob x estrato y x regiones'!AJ221,'Todas las localidades'!$AB$8:$AB$967)</f>
        <v>0</v>
      </c>
      <c r="E221" s="113">
        <f>SUMIF('Todas las localidades'!$AR$8:$AR$967,'Pob x estrato y x regiones'!AK221,'Todas las localidades'!$AB$8:$AB$967)</f>
        <v>354760</v>
      </c>
      <c r="F221" s="113">
        <f>SUMIF('Todas las localidades'!$AR$8:$AR$967,'Pob x estrato y x regiones'!AL221,'Todas las localidades'!$AB$8:$AB$967)</f>
        <v>0</v>
      </c>
      <c r="G221" s="114">
        <f>SUMIF('Todas las localidades'!$AR$8:$AR$967,'Pob x estrato y x regiones'!AM221,'Todas las localidades'!$AB$8:$AB$967)</f>
        <v>49480</v>
      </c>
      <c r="H221" s="159">
        <f>SUMIF('Todas las localidades'!$AR$8:$AR$967,'Pob x estrato y x regiones'!AN221,'Todas las localidades'!$AB$8:$AB$967)</f>
        <v>8918</v>
      </c>
      <c r="I221" s="159">
        <f>SUMIF('Todas las localidades'!$AR$8:$AR$967,'Pob x estrato y x regiones'!AO221,'Todas las localidades'!$AB$8:$AB$967)</f>
        <v>26033</v>
      </c>
      <c r="J221" s="165">
        <f t="shared" si="201"/>
        <v>439191</v>
      </c>
      <c r="L221" s="95" t="s">
        <v>723</v>
      </c>
      <c r="M221" s="173"/>
      <c r="N221" s="174">
        <f t="shared" si="202"/>
        <v>0</v>
      </c>
      <c r="O221" s="174">
        <f t="shared" si="203"/>
        <v>0</v>
      </c>
      <c r="P221" s="174">
        <f t="shared" si="204"/>
        <v>1.2352290701252246</v>
      </c>
      <c r="Q221" s="174">
        <f t="shared" si="205"/>
        <v>0</v>
      </c>
      <c r="R221" s="174">
        <f t="shared" si="206"/>
        <v>0.17228304879297582</v>
      </c>
      <c r="S221" s="174">
        <f t="shared" si="207"/>
        <v>3.105133850314791E-2</v>
      </c>
      <c r="T221" s="181">
        <f t="shared" si="208"/>
        <v>9.0643585473474939E-2</v>
      </c>
      <c r="U221" s="169">
        <f t="shared" si="209"/>
        <v>1.5292070428948232</v>
      </c>
      <c r="AG221" s="95" t="s">
        <v>723</v>
      </c>
      <c r="AH221" s="112"/>
      <c r="AI221" s="103" t="str">
        <f t="shared" si="211"/>
        <v>San Juan1</v>
      </c>
      <c r="AJ221" s="103" t="str">
        <f t="shared" si="211"/>
        <v>San Juan2</v>
      </c>
      <c r="AK221" s="103" t="str">
        <f t="shared" si="211"/>
        <v>San Juan3</v>
      </c>
      <c r="AL221" s="103" t="str">
        <f t="shared" si="211"/>
        <v>San Juan4</v>
      </c>
      <c r="AM221" s="103" t="str">
        <f t="shared" si="211"/>
        <v>San Juan5</v>
      </c>
      <c r="AN221" s="103" t="str">
        <f t="shared" si="211"/>
        <v>San Juan6</v>
      </c>
      <c r="AO221" s="104" t="str">
        <f t="shared" si="211"/>
        <v>San Juan7</v>
      </c>
    </row>
    <row r="222" spans="1:41" x14ac:dyDescent="0.25">
      <c r="A222" s="95" t="s">
        <v>740</v>
      </c>
      <c r="B222" s="158"/>
      <c r="C222" s="113">
        <f>SUMIF('Todas las localidades'!$AR$8:$AR$967,'Pob x estrato y x regiones'!AI222,'Todas las localidades'!$AB$8:$AB$967)</f>
        <v>0</v>
      </c>
      <c r="D222" s="113">
        <f>SUMIF('Todas las localidades'!$AR$8:$AR$967,'Pob x estrato y x regiones'!AJ222,'Todas las localidades'!$AB$8:$AB$967)</f>
        <v>0</v>
      </c>
      <c r="E222" s="113">
        <f>SUMIF('Todas las localidades'!$AR$8:$AR$967,'Pob x estrato y x regiones'!AK222,'Todas las localidades'!$AB$8:$AB$967)</f>
        <v>191399</v>
      </c>
      <c r="F222" s="113">
        <f>SUMIF('Todas las localidades'!$AR$8:$AR$967,'Pob x estrato y x regiones'!AL222,'Todas las localidades'!$AB$8:$AB$967)</f>
        <v>0</v>
      </c>
      <c r="G222" s="114">
        <f>SUMIF('Todas las localidades'!$AR$8:$AR$967,'Pob x estrato y x regiones'!AM222,'Todas las localidades'!$AB$8:$AB$967)</f>
        <v>14755</v>
      </c>
      <c r="H222" s="159">
        <f>SUMIF('Todas las localidades'!$AR$8:$AR$967,'Pob x estrato y x regiones'!AN222,'Todas las localidades'!$AB$8:$AB$967)</f>
        <v>21044</v>
      </c>
      <c r="I222" s="159">
        <f>SUMIF('Todas las localidades'!$AR$8:$AR$967,'Pob x estrato y x regiones'!AO222,'Todas las localidades'!$AB$8:$AB$967)</f>
        <v>10300</v>
      </c>
      <c r="J222" s="165">
        <f t="shared" si="201"/>
        <v>237498</v>
      </c>
      <c r="L222" s="95" t="s">
        <v>740</v>
      </c>
      <c r="M222" s="173"/>
      <c r="N222" s="174">
        <f t="shared" si="202"/>
        <v>0</v>
      </c>
      <c r="O222" s="174">
        <f t="shared" si="203"/>
        <v>0</v>
      </c>
      <c r="P222" s="174">
        <f t="shared" si="204"/>
        <v>0.66642690492980561</v>
      </c>
      <c r="Q222" s="174">
        <f t="shared" si="205"/>
        <v>0</v>
      </c>
      <c r="R222" s="174">
        <f t="shared" si="206"/>
        <v>5.137502798990215E-2</v>
      </c>
      <c r="S222" s="174">
        <f t="shared" si="207"/>
        <v>7.3272523823754723E-2</v>
      </c>
      <c r="T222" s="181">
        <f t="shared" si="208"/>
        <v>3.5863286228125527E-2</v>
      </c>
      <c r="U222" s="169">
        <f t="shared" si="209"/>
        <v>0.82693774297158795</v>
      </c>
      <c r="AG222" s="95" t="s">
        <v>740</v>
      </c>
      <c r="AH222" s="112"/>
      <c r="AI222" s="103" t="str">
        <f t="shared" si="211"/>
        <v>San Luis1</v>
      </c>
      <c r="AJ222" s="103" t="str">
        <f t="shared" si="211"/>
        <v>San Luis2</v>
      </c>
      <c r="AK222" s="103" t="str">
        <f t="shared" si="211"/>
        <v>San Luis3</v>
      </c>
      <c r="AL222" s="103" t="str">
        <f t="shared" si="211"/>
        <v>San Luis4</v>
      </c>
      <c r="AM222" s="103" t="str">
        <f t="shared" si="211"/>
        <v>San Luis5</v>
      </c>
      <c r="AN222" s="103" t="str">
        <f t="shared" si="211"/>
        <v>San Luis6</v>
      </c>
      <c r="AO222" s="104" t="str">
        <f t="shared" si="211"/>
        <v>San Luis7</v>
      </c>
    </row>
    <row r="223" spans="1:41" x14ac:dyDescent="0.25">
      <c r="A223" s="95" t="s">
        <v>753</v>
      </c>
      <c r="B223" s="158"/>
      <c r="C223" s="113">
        <f>SUMIF('Todas las localidades'!$AR$8:$AR$967,'Pob x estrato y x regiones'!AI223,'Todas las localidades'!$AB$8:$AB$967)</f>
        <v>0</v>
      </c>
      <c r="D223" s="113">
        <f>SUMIF('Todas las localidades'!$AR$8:$AR$967,'Pob x estrato y x regiones'!AJ223,'Todas las localidades'!$AB$8:$AB$967)</f>
        <v>0</v>
      </c>
      <c r="E223" s="113">
        <f>SUMIF('Todas las localidades'!$AR$8:$AR$967,'Pob x estrato y x regiones'!AK223,'Todas las localidades'!$AB$8:$AB$967)</f>
        <v>0</v>
      </c>
      <c r="F223" s="113">
        <f>SUMIF('Todas las localidades'!$AR$8:$AR$967,'Pob x estrato y x regiones'!AL223,'Todas las localidades'!$AB$8:$AB$967)</f>
        <v>92539</v>
      </c>
      <c r="G223" s="114">
        <f>SUMIF('Todas las localidades'!$AR$8:$AR$967,'Pob x estrato y x regiones'!AM223,'Todas las localidades'!$AB$8:$AB$967)</f>
        <v>29279</v>
      </c>
      <c r="H223" s="159">
        <f>SUMIF('Todas las localidades'!$AR$8:$AR$967,'Pob x estrato y x regiones'!AN223,'Todas las localidades'!$AB$8:$AB$967)</f>
        <v>18525</v>
      </c>
      <c r="I223" s="159">
        <f>SUMIF('Todas las localidades'!$AR$8:$AR$967,'Pob x estrato y x regiones'!AO223,'Todas las localidades'!$AB$8:$AB$967)</f>
        <v>8786</v>
      </c>
      <c r="J223" s="165">
        <f t="shared" si="201"/>
        <v>149129</v>
      </c>
      <c r="L223" s="95" t="s">
        <v>753</v>
      </c>
      <c r="M223" s="173"/>
      <c r="N223" s="174">
        <f t="shared" si="202"/>
        <v>0</v>
      </c>
      <c r="O223" s="174">
        <f t="shared" si="203"/>
        <v>0</v>
      </c>
      <c r="P223" s="174">
        <f t="shared" si="204"/>
        <v>0</v>
      </c>
      <c r="Q223" s="174">
        <f t="shared" si="205"/>
        <v>0.32220899458878721</v>
      </c>
      <c r="R223" s="174">
        <f t="shared" si="206"/>
        <v>0.10194574344400847</v>
      </c>
      <c r="S223" s="174">
        <f t="shared" si="207"/>
        <v>6.4501687123885959E-2</v>
      </c>
      <c r="T223" s="181">
        <f t="shared" si="208"/>
        <v>3.0591731339836011E-2</v>
      </c>
      <c r="U223" s="169">
        <f t="shared" si="209"/>
        <v>0.51924815649651768</v>
      </c>
      <c r="AG223" s="95" t="s">
        <v>753</v>
      </c>
      <c r="AH223" s="112"/>
      <c r="AI223" s="103" t="str">
        <f t="shared" si="211"/>
        <v>Santa Cruz1</v>
      </c>
      <c r="AJ223" s="103" t="str">
        <f t="shared" si="211"/>
        <v>Santa Cruz2</v>
      </c>
      <c r="AK223" s="103" t="str">
        <f t="shared" si="211"/>
        <v>Santa Cruz3</v>
      </c>
      <c r="AL223" s="103" t="str">
        <f t="shared" si="211"/>
        <v>Santa Cruz4</v>
      </c>
      <c r="AM223" s="103" t="str">
        <f t="shared" si="211"/>
        <v>Santa Cruz5</v>
      </c>
      <c r="AN223" s="103" t="str">
        <f t="shared" si="211"/>
        <v>Santa Cruz6</v>
      </c>
      <c r="AO223" s="104" t="str">
        <f t="shared" si="211"/>
        <v>Santa Cruz7</v>
      </c>
    </row>
    <row r="224" spans="1:41" x14ac:dyDescent="0.25">
      <c r="A224" s="95" t="s">
        <v>767</v>
      </c>
      <c r="B224" s="158"/>
      <c r="C224" s="113">
        <f>SUMIF('Todas las localidades'!$AR$8:$AR$967,'Pob x estrato y x regiones'!AI224,'Todas las localidades'!$AB$8:$AB$967)</f>
        <v>1118905</v>
      </c>
      <c r="D224" s="113">
        <f>SUMIF('Todas las localidades'!$AR$8:$AR$967,'Pob x estrato y x regiones'!AJ224,'Todas las localidades'!$AB$8:$AB$967)</f>
        <v>0</v>
      </c>
      <c r="E224" s="113">
        <f>SUMIF('Todas las localidades'!$AR$8:$AR$967,'Pob x estrato y x regiones'!AK224,'Todas las localidades'!$AB$8:$AB$967)</f>
        <v>407293</v>
      </c>
      <c r="F224" s="113">
        <f>SUMIF('Todas las localidades'!$AR$8:$AR$967,'Pob x estrato y x regiones'!AL224,'Todas las localidades'!$AB$8:$AB$967)</f>
        <v>192670</v>
      </c>
      <c r="G224" s="114">
        <f>SUMIF('Todas las localidades'!$AR$8:$AR$967,'Pob x estrato y x regiones'!AM224,'Todas las localidades'!$AB$8:$AB$967)</f>
        <v>420547</v>
      </c>
      <c r="H224" s="159">
        <f>SUMIF('Todas las localidades'!$AR$8:$AR$967,'Pob x estrato y x regiones'!AN224,'Todas las localidades'!$AB$8:$AB$967)</f>
        <v>152721</v>
      </c>
      <c r="I224" s="159">
        <f>SUMIF('Todas las localidades'!$AR$8:$AR$967,'Pob x estrato y x regiones'!AO224,'Todas las localidades'!$AB$8:$AB$967)</f>
        <v>167316</v>
      </c>
      <c r="J224" s="165">
        <f t="shared" si="201"/>
        <v>2459452</v>
      </c>
      <c r="L224" s="95" t="s">
        <v>767</v>
      </c>
      <c r="M224" s="173"/>
      <c r="N224" s="174">
        <f t="shared" si="202"/>
        <v>3.8958844929204659</v>
      </c>
      <c r="O224" s="174">
        <f t="shared" si="203"/>
        <v>0</v>
      </c>
      <c r="P224" s="174">
        <f t="shared" si="204"/>
        <v>1.4181422755060127</v>
      </c>
      <c r="Q224" s="174">
        <f t="shared" si="205"/>
        <v>0.67085236481290733</v>
      </c>
      <c r="R224" s="174">
        <f t="shared" si="206"/>
        <v>1.4642910129494666</v>
      </c>
      <c r="S224" s="174">
        <f t="shared" si="207"/>
        <v>0.5317550423345202</v>
      </c>
      <c r="T224" s="181">
        <f t="shared" si="208"/>
        <v>0.58257297073252923</v>
      </c>
      <c r="U224" s="169">
        <f t="shared" si="209"/>
        <v>8.5634981592559019</v>
      </c>
      <c r="AG224" s="95" t="s">
        <v>767</v>
      </c>
      <c r="AH224" s="112"/>
      <c r="AI224" s="103" t="str">
        <f t="shared" si="211"/>
        <v>Santa Fe1</v>
      </c>
      <c r="AJ224" s="103" t="str">
        <f t="shared" si="211"/>
        <v>Santa Fe2</v>
      </c>
      <c r="AK224" s="103" t="str">
        <f t="shared" si="211"/>
        <v>Santa Fe3</v>
      </c>
      <c r="AL224" s="103" t="str">
        <f t="shared" si="211"/>
        <v>Santa Fe4</v>
      </c>
      <c r="AM224" s="103" t="str">
        <f t="shared" si="211"/>
        <v>Santa Fe5</v>
      </c>
      <c r="AN224" s="103" t="str">
        <f t="shared" si="211"/>
        <v>Santa Fe6</v>
      </c>
      <c r="AO224" s="104" t="str">
        <f t="shared" si="211"/>
        <v>Santa Fe7</v>
      </c>
    </row>
    <row r="225" spans="1:41" x14ac:dyDescent="0.25">
      <c r="A225" s="95" t="s">
        <v>882</v>
      </c>
      <c r="B225" s="158"/>
      <c r="C225" s="113">
        <f>SUMIF('Todas las localidades'!$AR$8:$AR$967,'Pob x estrato y x regiones'!AI225,'Todas las localidades'!$AB$8:$AB$967)</f>
        <v>0</v>
      </c>
      <c r="D225" s="113">
        <f>SUMIF('Todas las localidades'!$AR$8:$AR$967,'Pob x estrato y x regiones'!AJ225,'Todas las localidades'!$AB$8:$AB$967)</f>
        <v>0</v>
      </c>
      <c r="E225" s="113">
        <f>SUMIF('Todas las localidades'!$AR$8:$AR$967,'Pob x estrato y x regiones'!AK225,'Todas las localidades'!$AB$8:$AB$967)</f>
        <v>263471</v>
      </c>
      <c r="F225" s="113">
        <f>SUMIF('Todas las localidades'!$AR$8:$AR$967,'Pob x estrato y x regiones'!AL225,'Todas las localidades'!$AB$8:$AB$967)</f>
        <v>0</v>
      </c>
      <c r="G225" s="114">
        <f>SUMIF('Todas las localidades'!$AR$8:$AR$967,'Pob x estrato y x regiones'!AM225,'Todas las localidades'!$AB$8:$AB$967)</f>
        <v>92315</v>
      </c>
      <c r="H225" s="159">
        <f>SUMIF('Todas las localidades'!$AR$8:$AR$967,'Pob x estrato y x regiones'!AN225,'Todas las localidades'!$AB$8:$AB$967)</f>
        <v>39059</v>
      </c>
      <c r="I225" s="159">
        <f>SUMIF('Todas las localidades'!$AR$8:$AR$967,'Pob x estrato y x regiones'!AO225,'Todas las localidades'!$AB$8:$AB$967)</f>
        <v>25546</v>
      </c>
      <c r="J225" s="165">
        <f t="shared" si="201"/>
        <v>420391</v>
      </c>
      <c r="L225" s="95" t="s">
        <v>882</v>
      </c>
      <c r="M225" s="173"/>
      <c r="N225" s="174">
        <f t="shared" si="202"/>
        <v>0</v>
      </c>
      <c r="O225" s="174">
        <f t="shared" si="203"/>
        <v>0</v>
      </c>
      <c r="P225" s="174">
        <f t="shared" si="204"/>
        <v>0.91737241609810305</v>
      </c>
      <c r="Q225" s="174">
        <f t="shared" si="205"/>
        <v>0</v>
      </c>
      <c r="R225" s="174">
        <f t="shared" si="206"/>
        <v>0.32142905516013676</v>
      </c>
      <c r="S225" s="174">
        <f t="shared" si="207"/>
        <v>0.13599845599848107</v>
      </c>
      <c r="T225" s="181">
        <f t="shared" si="208"/>
        <v>8.8947913590649977E-2</v>
      </c>
      <c r="U225" s="169">
        <f t="shared" si="209"/>
        <v>1.4637478408473708</v>
      </c>
      <c r="AG225" s="95" t="s">
        <v>882</v>
      </c>
      <c r="AH225" s="112"/>
      <c r="AI225" s="103" t="str">
        <f t="shared" si="211"/>
        <v>Santiago del Estero1</v>
      </c>
      <c r="AJ225" s="103" t="str">
        <f t="shared" si="211"/>
        <v>Santiago del Estero2</v>
      </c>
      <c r="AK225" s="103" t="str">
        <f t="shared" si="211"/>
        <v>Santiago del Estero3</v>
      </c>
      <c r="AL225" s="103" t="str">
        <f t="shared" si="211"/>
        <v>Santiago del Estero4</v>
      </c>
      <c r="AM225" s="103" t="str">
        <f t="shared" si="211"/>
        <v>Santiago del Estero5</v>
      </c>
      <c r="AN225" s="103" t="str">
        <f t="shared" si="211"/>
        <v>Santiago del Estero6</v>
      </c>
      <c r="AO225" s="104" t="str">
        <f t="shared" si="211"/>
        <v>Santiago del Estero7</v>
      </c>
    </row>
    <row r="226" spans="1:41" x14ac:dyDescent="0.25">
      <c r="A226" s="95" t="s">
        <v>926</v>
      </c>
      <c r="B226" s="158"/>
      <c r="C226" s="113">
        <f>SUMIF('Todas las localidades'!$AR$8:$AR$967,'Pob x estrato y x regiones'!AI226,'Todas las localidades'!$AB$8:$AB$967)</f>
        <v>0</v>
      </c>
      <c r="D226" s="113">
        <f>SUMIF('Todas las localidades'!$AR$8:$AR$967,'Pob x estrato y x regiones'!AJ226,'Todas las localidades'!$AB$8:$AB$967)</f>
        <v>0</v>
      </c>
      <c r="E226" s="113">
        <f>SUMIF('Todas las localidades'!$AR$8:$AR$967,'Pob x estrato y x regiones'!AK226,'Todas las localidades'!$AB$8:$AB$967)</f>
        <v>0</v>
      </c>
      <c r="F226" s="113">
        <f>SUMIF('Todas las localidades'!$AR$8:$AR$967,'Pob x estrato y x regiones'!AL226,'Todas las localidades'!$AB$8:$AB$967)</f>
        <v>67303</v>
      </c>
      <c r="G226" s="114">
        <f>SUMIF('Todas las localidades'!$AR$8:$AR$967,'Pob x estrato y x regiones'!AM226,'Todas las localidades'!$AB$8:$AB$967)</f>
        <v>0</v>
      </c>
      <c r="H226" s="159">
        <f>SUMIF('Todas las localidades'!$AR$8:$AR$967,'Pob x estrato y x regiones'!AN226,'Todas las localidades'!$AB$8:$AB$967)</f>
        <v>0</v>
      </c>
      <c r="I226" s="159">
        <f>SUMIF('Todas las localidades'!$AR$8:$AR$967,'Pob x estrato y x regiones'!AO226,'Todas las localidades'!$AB$8:$AB$967)</f>
        <v>445</v>
      </c>
      <c r="J226" s="165">
        <f t="shared" si="201"/>
        <v>67748</v>
      </c>
      <c r="L226" s="95" t="s">
        <v>926</v>
      </c>
      <c r="M226" s="173"/>
      <c r="N226" s="174">
        <f t="shared" si="202"/>
        <v>0</v>
      </c>
      <c r="O226" s="174">
        <f t="shared" si="203"/>
        <v>0</v>
      </c>
      <c r="P226" s="174">
        <f t="shared" si="204"/>
        <v>0</v>
      </c>
      <c r="Q226" s="174">
        <f t="shared" si="205"/>
        <v>0.23434046145743032</v>
      </c>
      <c r="R226" s="174">
        <f t="shared" si="206"/>
        <v>0</v>
      </c>
      <c r="S226" s="174">
        <f t="shared" si="207"/>
        <v>0</v>
      </c>
      <c r="T226" s="181">
        <f t="shared" si="208"/>
        <v>1.5494332399529961E-3</v>
      </c>
      <c r="U226" s="169">
        <f t="shared" si="209"/>
        <v>0.23588989469738331</v>
      </c>
      <c r="AG226" s="95" t="s">
        <v>926</v>
      </c>
      <c r="AH226" s="112"/>
      <c r="AI226" s="103" t="str">
        <f t="shared" si="211"/>
        <v>Tierra del Fuego1</v>
      </c>
      <c r="AJ226" s="103" t="str">
        <f t="shared" si="211"/>
        <v>Tierra del Fuego2</v>
      </c>
      <c r="AK226" s="103" t="str">
        <f t="shared" si="211"/>
        <v>Tierra del Fuego3</v>
      </c>
      <c r="AL226" s="103" t="str">
        <f t="shared" si="211"/>
        <v>Tierra del Fuego4</v>
      </c>
      <c r="AM226" s="103" t="str">
        <f t="shared" si="211"/>
        <v>Tierra del Fuego5</v>
      </c>
      <c r="AN226" s="103" t="str">
        <f t="shared" si="211"/>
        <v>Tierra del Fuego6</v>
      </c>
      <c r="AO226" s="104" t="str">
        <f t="shared" si="211"/>
        <v>Tierra del Fuego7</v>
      </c>
    </row>
    <row r="227" spans="1:41" ht="15.75" thickBot="1" x14ac:dyDescent="0.3">
      <c r="A227" s="96" t="s">
        <v>506</v>
      </c>
      <c r="B227" s="160"/>
      <c r="C227" s="161">
        <f>SUMIF('Todas las localidades'!$AR$8:$AR$967,'Pob x estrato y x regiones'!AI227,'Todas las localidades'!$AB$8:$AB$967)</f>
        <v>0</v>
      </c>
      <c r="D227" s="161">
        <f>SUMIF('Todas las localidades'!$AR$8:$AR$967,'Pob x estrato y x regiones'!AJ227,'Todas las localidades'!$AB$8:$AB$967)</f>
        <v>623916</v>
      </c>
      <c r="E227" s="161">
        <f>SUMIF('Todas las localidades'!$AR$8:$AR$967,'Pob x estrato y x regiones'!AK227,'Todas las localidades'!$AB$8:$AB$967)</f>
        <v>0</v>
      </c>
      <c r="F227" s="161">
        <f>SUMIF('Todas las localidades'!$AR$8:$AR$967,'Pob x estrato y x regiones'!AL227,'Todas las localidades'!$AB$8:$AB$967)</f>
        <v>38273</v>
      </c>
      <c r="G227" s="162">
        <f>SUMIF('Todas las localidades'!$AR$8:$AR$967,'Pob x estrato y x regiones'!AM227,'Todas las localidades'!$AB$8:$AB$967)</f>
        <v>160847</v>
      </c>
      <c r="H227" s="163">
        <f>SUMIF('Todas las localidades'!$AR$8:$AR$967,'Pob x estrato y x regiones'!AN227,'Todas las localidades'!$AB$8:$AB$967)</f>
        <v>41361</v>
      </c>
      <c r="I227" s="163">
        <f>SUMIF('Todas las localidades'!$AR$8:$AR$967,'Pob x estrato y x regiones'!AO227,'Todas las localidades'!$AB$8:$AB$967)</f>
        <v>25711</v>
      </c>
      <c r="J227" s="166">
        <f t="shared" si="201"/>
        <v>890108</v>
      </c>
      <c r="L227" s="96" t="s">
        <v>506</v>
      </c>
      <c r="M227" s="175"/>
      <c r="N227" s="176">
        <f t="shared" si="202"/>
        <v>0</v>
      </c>
      <c r="O227" s="176">
        <f t="shared" si="203"/>
        <v>2.1723959310977832</v>
      </c>
      <c r="P227" s="176">
        <f t="shared" si="204"/>
        <v>0</v>
      </c>
      <c r="Q227" s="176">
        <f t="shared" si="205"/>
        <v>0.13326170425330566</v>
      </c>
      <c r="R227" s="176">
        <f t="shared" si="206"/>
        <v>0.56004873785779674</v>
      </c>
      <c r="S227" s="176">
        <f t="shared" si="207"/>
        <v>0.14401372637684465</v>
      </c>
      <c r="T227" s="182">
        <f t="shared" si="208"/>
        <v>8.9522422544789856E-2</v>
      </c>
      <c r="U227" s="177">
        <f t="shared" si="209"/>
        <v>3.09924252213052</v>
      </c>
      <c r="AG227" s="96" t="s">
        <v>506</v>
      </c>
      <c r="AH227" s="112"/>
      <c r="AI227" s="103" t="str">
        <f t="shared" si="211"/>
        <v>Tucumán1</v>
      </c>
      <c r="AJ227" s="103" t="str">
        <f t="shared" si="211"/>
        <v>Tucumán2</v>
      </c>
      <c r="AK227" s="103" t="str">
        <f t="shared" si="211"/>
        <v>Tucumán3</v>
      </c>
      <c r="AL227" s="103" t="str">
        <f t="shared" si="211"/>
        <v>Tucumán4</v>
      </c>
      <c r="AM227" s="103" t="str">
        <f t="shared" si="211"/>
        <v>Tucumán5</v>
      </c>
      <c r="AN227" s="103" t="str">
        <f t="shared" si="211"/>
        <v>Tucumán6</v>
      </c>
      <c r="AO227" s="104" t="str">
        <f t="shared" si="211"/>
        <v>Tucumán7</v>
      </c>
    </row>
    <row r="228" spans="1:41" x14ac:dyDescent="0.25">
      <c r="A228" s="89"/>
      <c r="B228" s="86">
        <f>SUM(B204:B227)</f>
        <v>11301472</v>
      </c>
      <c r="C228" s="87">
        <f>SUM(C204:C227)</f>
        <v>2350881</v>
      </c>
      <c r="D228" s="87">
        <f t="shared" ref="D228" si="212">SUM(D204:D227)</f>
        <v>2938483</v>
      </c>
      <c r="E228" s="87">
        <f t="shared" ref="E228" si="213">SUM(E204:E227)</f>
        <v>4086410</v>
      </c>
      <c r="F228" s="87">
        <f t="shared" ref="F228" si="214">SUM(F204:F227)</f>
        <v>2187023</v>
      </c>
      <c r="G228" s="87">
        <f t="shared" ref="G228" si="215">SUM(G204:G227)</f>
        <v>3847492</v>
      </c>
      <c r="H228" s="87">
        <f t="shared" ref="H228" si="216">SUM(H204:H227)</f>
        <v>1125191</v>
      </c>
      <c r="I228" s="88">
        <f t="shared" ref="I228" si="217">SUM(I204:I227)</f>
        <v>883227</v>
      </c>
      <c r="J228" s="167">
        <f t="shared" si="201"/>
        <v>28720179</v>
      </c>
      <c r="L228" s="89"/>
      <c r="M228" s="178">
        <f>SUM(M204:M227)</f>
        <v>39.35028399370352</v>
      </c>
      <c r="N228" s="179">
        <f>SUM(N204:N227)</f>
        <v>8.185467785559414</v>
      </c>
      <c r="O228" s="179">
        <f t="shared" ref="O228" si="218">SUM(O204:O227)</f>
        <v>10.231423000532136</v>
      </c>
      <c r="P228" s="179">
        <f t="shared" ref="P228" si="219">SUM(P204:P227)</f>
        <v>14.22835839567713</v>
      </c>
      <c r="Q228" s="179">
        <f t="shared" ref="Q228" si="220">SUM(Q204:Q227)</f>
        <v>7.6149351297566774</v>
      </c>
      <c r="R228" s="179">
        <f t="shared" ref="R228" si="221">SUM(R204:R227)</f>
        <v>13.39647639382749</v>
      </c>
      <c r="S228" s="179">
        <f t="shared" ref="S228" si="222">SUM(S204:S227)</f>
        <v>3.9177715431369702</v>
      </c>
      <c r="T228" s="180">
        <f t="shared" ref="T228" si="223">SUM(T204:T227)</f>
        <v>3.0752837578066634</v>
      </c>
      <c r="U228" s="169">
        <f t="shared" si="209"/>
        <v>99.999999999999986</v>
      </c>
    </row>
    <row r="231" spans="1:41" x14ac:dyDescent="0.25">
      <c r="A231" s="336">
        <v>1980</v>
      </c>
      <c r="B231" s="336"/>
      <c r="C231" s="336"/>
      <c r="D231" s="336"/>
      <c r="E231" s="336"/>
      <c r="F231" s="336"/>
      <c r="G231" s="336"/>
      <c r="H231" s="336"/>
      <c r="I231" s="336"/>
      <c r="J231" s="336"/>
      <c r="L231" s="336">
        <v>1980</v>
      </c>
      <c r="M231" s="336"/>
      <c r="N231" s="336"/>
      <c r="O231" s="336"/>
      <c r="P231" s="336"/>
      <c r="Q231" s="336"/>
      <c r="R231" s="336"/>
      <c r="S231" s="336"/>
      <c r="T231" s="336"/>
      <c r="U231" s="336"/>
    </row>
    <row r="232" spans="1:41" ht="15" customHeight="1" x14ac:dyDescent="0.25">
      <c r="A232" s="333" t="s">
        <v>27</v>
      </c>
      <c r="B232" s="338" t="s">
        <v>966</v>
      </c>
      <c r="C232" s="339"/>
      <c r="D232" s="339"/>
      <c r="E232" s="339"/>
      <c r="F232" s="339"/>
      <c r="G232" s="339"/>
      <c r="H232" s="339"/>
      <c r="I232" s="345"/>
      <c r="J232" s="346" t="s">
        <v>967</v>
      </c>
      <c r="L232" s="333" t="s">
        <v>27</v>
      </c>
      <c r="M232" s="338" t="s">
        <v>966</v>
      </c>
      <c r="N232" s="339"/>
      <c r="O232" s="339"/>
      <c r="P232" s="339"/>
      <c r="Q232" s="339"/>
      <c r="R232" s="339"/>
      <c r="S232" s="339"/>
      <c r="T232" s="345"/>
      <c r="U232" s="343" t="s">
        <v>967</v>
      </c>
      <c r="AG232" s="336" t="s">
        <v>931</v>
      </c>
      <c r="AH232" s="338" t="s">
        <v>966</v>
      </c>
      <c r="AI232" s="339"/>
      <c r="AJ232" s="339"/>
      <c r="AK232" s="339"/>
      <c r="AL232" s="339"/>
      <c r="AM232" s="339"/>
      <c r="AN232" s="339"/>
      <c r="AO232" s="340"/>
    </row>
    <row r="233" spans="1:41" ht="15.75" thickBot="1" x14ac:dyDescent="0.3">
      <c r="A233" s="333"/>
      <c r="B233" s="107" t="s">
        <v>940</v>
      </c>
      <c r="C233" s="105">
        <v>1</v>
      </c>
      <c r="D233" s="105">
        <v>2</v>
      </c>
      <c r="E233" s="105">
        <v>3</v>
      </c>
      <c r="F233" s="105">
        <v>4</v>
      </c>
      <c r="G233" s="105">
        <v>5</v>
      </c>
      <c r="H233" s="105">
        <v>6</v>
      </c>
      <c r="I233" s="115">
        <v>7</v>
      </c>
      <c r="J233" s="344"/>
      <c r="L233" s="333"/>
      <c r="M233" s="107" t="s">
        <v>940</v>
      </c>
      <c r="N233" s="105">
        <v>1</v>
      </c>
      <c r="O233" s="105">
        <v>2</v>
      </c>
      <c r="P233" s="105">
        <v>3</v>
      </c>
      <c r="Q233" s="105">
        <v>4</v>
      </c>
      <c r="R233" s="105">
        <v>5</v>
      </c>
      <c r="S233" s="105">
        <v>6</v>
      </c>
      <c r="T233" s="115">
        <v>7</v>
      </c>
      <c r="U233" s="344"/>
      <c r="AG233" s="337"/>
      <c r="AH233" s="107" t="s">
        <v>940</v>
      </c>
      <c r="AI233" s="105">
        <v>1</v>
      </c>
      <c r="AJ233" s="105">
        <v>2</v>
      </c>
      <c r="AK233" s="105">
        <v>3</v>
      </c>
      <c r="AL233" s="105">
        <v>4</v>
      </c>
      <c r="AM233" s="105">
        <v>5</v>
      </c>
      <c r="AN233" s="105">
        <v>6</v>
      </c>
      <c r="AO233" s="106">
        <v>7</v>
      </c>
    </row>
    <row r="234" spans="1:41" x14ac:dyDescent="0.25">
      <c r="A234" s="92" t="s">
        <v>940</v>
      </c>
      <c r="B234" s="156">
        <f>SUMIF('Todas las localidades'!$AR$8:$AR$967,'Pob x estrato y x regiones'!AH234,'Todas las localidades'!$AC$8:$AC$967)</f>
        <v>9969826</v>
      </c>
      <c r="C234" s="157"/>
      <c r="D234" s="157"/>
      <c r="E234" s="157"/>
      <c r="F234" s="157"/>
      <c r="G234" s="157"/>
      <c r="H234" s="157"/>
      <c r="I234" s="164"/>
      <c r="J234" s="119">
        <f>SUM(B234:I234)</f>
        <v>9969826</v>
      </c>
      <c r="L234" s="92" t="s">
        <v>940</v>
      </c>
      <c r="M234" s="168">
        <f>B234/$J$258*100</f>
        <v>42.281247553518519</v>
      </c>
      <c r="N234" s="170"/>
      <c r="O234" s="170"/>
      <c r="P234" s="170"/>
      <c r="Q234" s="170"/>
      <c r="R234" s="170"/>
      <c r="S234" s="170"/>
      <c r="T234" s="171"/>
      <c r="U234" s="172">
        <f>SUM(M234:T234)</f>
        <v>42.281247553518519</v>
      </c>
      <c r="AG234" s="92" t="s">
        <v>940</v>
      </c>
      <c r="AH234" s="108" t="str">
        <f>CONCATENATE($AG234,AH$28)</f>
        <v>GBAGBA</v>
      </c>
      <c r="AI234" s="110"/>
      <c r="AJ234" s="110"/>
      <c r="AK234" s="110"/>
      <c r="AL234" s="110"/>
      <c r="AM234" s="110"/>
      <c r="AN234" s="110"/>
      <c r="AO234" s="111"/>
    </row>
    <row r="235" spans="1:41" x14ac:dyDescent="0.25">
      <c r="A235" s="95" t="s">
        <v>36</v>
      </c>
      <c r="B235" s="158"/>
      <c r="C235" s="113">
        <f>SUMIF('Todas las localidades'!$AR$8:$AR$967,'Pob x estrato y x regiones'!AI235,'Todas las localidades'!$AC$8:$AC$967)</f>
        <v>0</v>
      </c>
      <c r="D235" s="113">
        <f>SUMIF('Todas las localidades'!$AR$8:$AR$967,'Pob x estrato y x regiones'!AJ235,'Todas las localidades'!$AC$8:$AC$967)</f>
        <v>980059</v>
      </c>
      <c r="E235" s="113">
        <f>SUMIF('Todas las localidades'!$AR$8:$AR$967,'Pob x estrato y x regiones'!AK235,'Todas las localidades'!$AC$8:$AC$967)</f>
        <v>401742</v>
      </c>
      <c r="F235" s="113">
        <f>SUMIF('Todas las localidades'!$AR$8:$AR$967,'Pob x estrato y x regiones'!AL235,'Todas las localidades'!$AC$8:$AC$967)</f>
        <v>625031</v>
      </c>
      <c r="G235" s="113">
        <f>SUMIF('Todas las localidades'!$AR$8:$AR$967,'Pob x estrato y x regiones'!AM235,'Todas las localidades'!$AC$8:$AC$967)</f>
        <v>830109</v>
      </c>
      <c r="H235" s="113">
        <f>SUMIF('Todas las localidades'!$AR$8:$AR$967,'Pob x estrato y x regiones'!AN235,'Todas las localidades'!$AC$8:$AC$967)</f>
        <v>175061</v>
      </c>
      <c r="I235" s="114">
        <f>SUMIF('Todas las localidades'!$AR$8:$AR$967,'Pob x estrato y x regiones'!AO235,'Todas las localidades'!$AC$8:$AC$967)</f>
        <v>112506</v>
      </c>
      <c r="J235" s="165">
        <f t="shared" ref="J235:J258" si="224">SUM(B235:I235)</f>
        <v>3124508</v>
      </c>
      <c r="L235" s="95" t="s">
        <v>36</v>
      </c>
      <c r="M235" s="173"/>
      <c r="N235" s="174">
        <f t="shared" ref="N235:N257" si="225">C235/$J$258*100</f>
        <v>0</v>
      </c>
      <c r="O235" s="174">
        <f t="shared" ref="O235:O257" si="226">D235/$J$258*100</f>
        <v>4.1563530994476539</v>
      </c>
      <c r="P235" s="174">
        <f t="shared" ref="P235:P257" si="227">E235/$J$258*100</f>
        <v>1.7037562094509611</v>
      </c>
      <c r="Q235" s="174">
        <f t="shared" ref="Q235:Q257" si="228">F235/$J$258*100</f>
        <v>2.6507072881335376</v>
      </c>
      <c r="R235" s="174">
        <f t="shared" ref="R235:R257" si="229">G235/$J$258*100</f>
        <v>3.5204269488157269</v>
      </c>
      <c r="S235" s="174">
        <f t="shared" ref="S235:S257" si="230">H235/$J$258*100</f>
        <v>0.7424199256803985</v>
      </c>
      <c r="T235" s="181">
        <f t="shared" ref="T235:T257" si="231">I235/$J$258*100</f>
        <v>0.4771290930509875</v>
      </c>
      <c r="U235" s="169">
        <f t="shared" ref="U235:U258" si="232">SUM(M235:T235)</f>
        <v>13.250792564579264</v>
      </c>
      <c r="AG235" s="95" t="s">
        <v>36</v>
      </c>
      <c r="AH235" s="112"/>
      <c r="AI235" s="103" t="str">
        <f t="shared" ref="AI235:AO244" si="233">CONCATENATE($AG235,AI$28)</f>
        <v>Buenos Aires1</v>
      </c>
      <c r="AJ235" s="103" t="str">
        <f t="shared" si="233"/>
        <v>Buenos Aires2</v>
      </c>
      <c r="AK235" s="103" t="str">
        <f t="shared" si="233"/>
        <v>Buenos Aires3</v>
      </c>
      <c r="AL235" s="103" t="str">
        <f t="shared" si="233"/>
        <v>Buenos Aires4</v>
      </c>
      <c r="AM235" s="103" t="str">
        <f t="shared" si="233"/>
        <v>Buenos Aires5</v>
      </c>
      <c r="AN235" s="103" t="str">
        <f t="shared" si="233"/>
        <v>Buenos Aires6</v>
      </c>
      <c r="AO235" s="104" t="str">
        <f t="shared" si="233"/>
        <v>Buenos Aires7</v>
      </c>
    </row>
    <row r="236" spans="1:41" x14ac:dyDescent="0.25">
      <c r="A236" s="95" t="s">
        <v>1</v>
      </c>
      <c r="B236" s="158"/>
      <c r="C236" s="113">
        <f>SUMIF('Todas las localidades'!$AR$8:$AR$967,'Pob x estrato y x regiones'!AI236,'Todas las localidades'!$AC$8:$AC$967)</f>
        <v>0</v>
      </c>
      <c r="D236" s="113">
        <f>SUMIF('Todas las localidades'!$AR$8:$AR$967,'Pob x estrato y x regiones'!AJ236,'Todas las localidades'!$AC$8:$AC$967)</f>
        <v>0</v>
      </c>
      <c r="E236" s="113">
        <f>SUMIF('Todas las localidades'!$AR$8:$AR$967,'Pob x estrato y x regiones'!AK236,'Todas las localidades'!$AC$8:$AC$967)</f>
        <v>90851</v>
      </c>
      <c r="F236" s="113">
        <f>SUMIF('Todas las localidades'!$AR$8:$AR$967,'Pob x estrato y x regiones'!AL236,'Todas las localidades'!$AC$8:$AC$967)</f>
        <v>0</v>
      </c>
      <c r="G236" s="113">
        <f>SUMIF('Todas las localidades'!$AR$8:$AR$967,'Pob x estrato y x regiones'!AM236,'Todas las localidades'!$AC$8:$AC$967)</f>
        <v>30920</v>
      </c>
      <c r="H236" s="113">
        <f>SUMIF('Todas las localidades'!$AR$8:$AR$967,'Pob x estrato y x regiones'!AN236,'Todas las localidades'!$AC$8:$AC$967)</f>
        <v>0</v>
      </c>
      <c r="I236" s="114">
        <f>SUMIF('Todas las localidades'!$AR$8:$AR$967,'Pob x estrato y x regiones'!AO236,'Todas las localidades'!$AC$8:$AC$967)</f>
        <v>9238</v>
      </c>
      <c r="J236" s="165">
        <f t="shared" si="224"/>
        <v>131009</v>
      </c>
      <c r="L236" s="95" t="s">
        <v>1</v>
      </c>
      <c r="M236" s="173"/>
      <c r="N236" s="174">
        <f t="shared" si="225"/>
        <v>0</v>
      </c>
      <c r="O236" s="174">
        <f t="shared" si="226"/>
        <v>0</v>
      </c>
      <c r="P236" s="174">
        <f t="shared" si="227"/>
        <v>0.38529194205442613</v>
      </c>
      <c r="Q236" s="174">
        <f t="shared" si="228"/>
        <v>0</v>
      </c>
      <c r="R236" s="174">
        <f t="shared" si="229"/>
        <v>0.13112928694590983</v>
      </c>
      <c r="S236" s="174">
        <f t="shared" si="230"/>
        <v>0</v>
      </c>
      <c r="T236" s="181">
        <f t="shared" si="231"/>
        <v>3.9177631073942926E-2</v>
      </c>
      <c r="U236" s="169">
        <f t="shared" si="232"/>
        <v>0.55559886007427883</v>
      </c>
      <c r="AG236" s="95" t="s">
        <v>1</v>
      </c>
      <c r="AH236" s="112"/>
      <c r="AI236" s="103" t="str">
        <f t="shared" si="233"/>
        <v>Catamarca1</v>
      </c>
      <c r="AJ236" s="103" t="str">
        <f t="shared" si="233"/>
        <v>Catamarca2</v>
      </c>
      <c r="AK236" s="103" t="str">
        <f t="shared" si="233"/>
        <v>Catamarca3</v>
      </c>
      <c r="AL236" s="103" t="str">
        <f t="shared" si="233"/>
        <v>Catamarca4</v>
      </c>
      <c r="AM236" s="103" t="str">
        <f t="shared" si="233"/>
        <v>Catamarca5</v>
      </c>
      <c r="AN236" s="103" t="str">
        <f t="shared" si="233"/>
        <v>Catamarca6</v>
      </c>
      <c r="AO236" s="104" t="str">
        <f t="shared" si="233"/>
        <v>Catamarca7</v>
      </c>
    </row>
    <row r="237" spans="1:41" x14ac:dyDescent="0.25">
      <c r="A237" s="95" t="s">
        <v>199</v>
      </c>
      <c r="B237" s="158"/>
      <c r="C237" s="113">
        <f>SUMIF('Todas las localidades'!$AR$8:$AR$967,'Pob x estrato y x regiones'!AI237,'Todas las localidades'!$AC$8:$AC$967)</f>
        <v>0</v>
      </c>
      <c r="D237" s="113">
        <f>SUMIF('Todas las localidades'!$AR$8:$AR$967,'Pob x estrato y x regiones'!AJ237,'Todas las localidades'!$AC$8:$AC$967)</f>
        <v>0</v>
      </c>
      <c r="E237" s="113">
        <f>SUMIF('Todas las localidades'!$AR$8:$AR$967,'Pob x estrato y x regiones'!AK237,'Todas las localidades'!$AC$8:$AC$967)</f>
        <v>220104</v>
      </c>
      <c r="F237" s="113">
        <f>SUMIF('Todas las localidades'!$AR$8:$AR$967,'Pob x estrato y x regiones'!AL237,'Todas las localidades'!$AC$8:$AC$967)</f>
        <v>49341</v>
      </c>
      <c r="G237" s="113">
        <f>SUMIF('Todas las localidades'!$AR$8:$AR$967,'Pob x estrato y x regiones'!AM237,'Todas las localidades'!$AC$8:$AC$967)</f>
        <v>119845</v>
      </c>
      <c r="H237" s="113">
        <f>SUMIF('Todas las localidades'!$AR$8:$AR$967,'Pob x estrato y x regiones'!AN237,'Todas las localidades'!$AC$8:$AC$967)</f>
        <v>37577</v>
      </c>
      <c r="I237" s="114">
        <f>SUMIF('Todas las localidades'!$AR$8:$AR$967,'Pob x estrato y x regiones'!AO237,'Todas las localidades'!$AC$8:$AC$967)</f>
        <v>14912</v>
      </c>
      <c r="J237" s="165">
        <f t="shared" si="224"/>
        <v>441779</v>
      </c>
      <c r="L237" s="95" t="s">
        <v>199</v>
      </c>
      <c r="M237" s="173"/>
      <c r="N237" s="174">
        <f t="shared" si="225"/>
        <v>0</v>
      </c>
      <c r="O237" s="174">
        <f t="shared" si="226"/>
        <v>0</v>
      </c>
      <c r="P237" s="174">
        <f t="shared" si="227"/>
        <v>0.93344374430603305</v>
      </c>
      <c r="Q237" s="174">
        <f t="shared" si="228"/>
        <v>0.20925129842167328</v>
      </c>
      <c r="R237" s="174">
        <f t="shared" si="229"/>
        <v>0.50825321455474015</v>
      </c>
      <c r="S237" s="174">
        <f t="shared" si="230"/>
        <v>0.15936110011534457</v>
      </c>
      <c r="T237" s="181">
        <f t="shared" si="231"/>
        <v>6.3240618594353412E-2</v>
      </c>
      <c r="U237" s="169">
        <f t="shared" si="232"/>
        <v>1.8735499759921446</v>
      </c>
      <c r="AG237" s="95" t="s">
        <v>199</v>
      </c>
      <c r="AH237" s="112"/>
      <c r="AI237" s="103" t="str">
        <f t="shared" si="233"/>
        <v>Chaco1</v>
      </c>
      <c r="AJ237" s="103" t="str">
        <f t="shared" si="233"/>
        <v>Chaco2</v>
      </c>
      <c r="AK237" s="103" t="str">
        <f t="shared" si="233"/>
        <v>Chaco3</v>
      </c>
      <c r="AL237" s="103" t="str">
        <f t="shared" si="233"/>
        <v>Chaco4</v>
      </c>
      <c r="AM237" s="103" t="str">
        <f t="shared" si="233"/>
        <v>Chaco5</v>
      </c>
      <c r="AN237" s="103" t="str">
        <f t="shared" si="233"/>
        <v>Chaco6</v>
      </c>
      <c r="AO237" s="104" t="str">
        <f t="shared" si="233"/>
        <v>Chaco7</v>
      </c>
    </row>
    <row r="238" spans="1:41" x14ac:dyDescent="0.25">
      <c r="A238" s="95" t="s">
        <v>260</v>
      </c>
      <c r="B238" s="158"/>
      <c r="C238" s="113">
        <f>SUMIF('Todas las localidades'!$AR$8:$AR$967,'Pob x estrato y x regiones'!AI238,'Todas las localidades'!$AC$8:$AC$967)</f>
        <v>0</v>
      </c>
      <c r="D238" s="113">
        <f>SUMIF('Todas las localidades'!$AR$8:$AR$967,'Pob x estrato y x regiones'!AJ238,'Todas las localidades'!$AC$8:$AC$967)</f>
        <v>0</v>
      </c>
      <c r="E238" s="113">
        <f>SUMIF('Todas las localidades'!$AR$8:$AR$967,'Pob x estrato y x regiones'!AK238,'Todas las localidades'!$AC$8:$AC$967)</f>
        <v>96817</v>
      </c>
      <c r="F238" s="113">
        <f>SUMIF('Todas las localidades'!$AR$8:$AR$967,'Pob x estrato y x regiones'!AL238,'Todas las localidades'!$AC$8:$AC$967)</f>
        <v>72850</v>
      </c>
      <c r="G238" s="113">
        <f>SUMIF('Todas las localidades'!$AR$8:$AR$967,'Pob x estrato y x regiones'!AM238,'Todas las localidades'!$AC$8:$AC$967)</f>
        <v>36453</v>
      </c>
      <c r="H238" s="113">
        <f>SUMIF('Todas las localidades'!$AR$8:$AR$967,'Pob x estrato y x regiones'!AN238,'Todas las localidades'!$AC$8:$AC$967)</f>
        <v>5196</v>
      </c>
      <c r="I238" s="114">
        <f>SUMIF('Todas las localidades'!$AR$8:$AR$967,'Pob x estrato y x regiones'!AO238,'Todas las localidades'!$AC$8:$AC$967)</f>
        <v>10464</v>
      </c>
      <c r="J238" s="165">
        <f t="shared" si="224"/>
        <v>221780</v>
      </c>
      <c r="L238" s="95" t="s">
        <v>260</v>
      </c>
      <c r="M238" s="173"/>
      <c r="N238" s="174">
        <f t="shared" si="225"/>
        <v>0</v>
      </c>
      <c r="O238" s="174">
        <f t="shared" si="226"/>
        <v>0</v>
      </c>
      <c r="P238" s="174">
        <f t="shared" si="227"/>
        <v>0.41059327859774103</v>
      </c>
      <c r="Q238" s="174">
        <f t="shared" si="228"/>
        <v>0.30895111752941568</v>
      </c>
      <c r="R238" s="174">
        <f t="shared" si="229"/>
        <v>0.1545943045614247</v>
      </c>
      <c r="S238" s="174">
        <f t="shared" si="230"/>
        <v>2.2035827133601148E-2</v>
      </c>
      <c r="T238" s="181">
        <f t="shared" si="231"/>
        <v>4.4377000601617096E-2</v>
      </c>
      <c r="U238" s="169">
        <f t="shared" si="232"/>
        <v>0.94055152842379974</v>
      </c>
      <c r="AG238" s="95" t="s">
        <v>260</v>
      </c>
      <c r="AH238" s="112"/>
      <c r="AI238" s="103" t="str">
        <f t="shared" si="233"/>
        <v>Chubut1</v>
      </c>
      <c r="AJ238" s="103" t="str">
        <f t="shared" si="233"/>
        <v>Chubut2</v>
      </c>
      <c r="AK238" s="103" t="str">
        <f t="shared" si="233"/>
        <v>Chubut3</v>
      </c>
      <c r="AL238" s="103" t="str">
        <f t="shared" si="233"/>
        <v>Chubut4</v>
      </c>
      <c r="AM238" s="103" t="str">
        <f t="shared" si="233"/>
        <v>Chubut5</v>
      </c>
      <c r="AN238" s="103" t="str">
        <f t="shared" si="233"/>
        <v>Chubut6</v>
      </c>
      <c r="AO238" s="104" t="str">
        <f t="shared" si="233"/>
        <v>Chubut7</v>
      </c>
    </row>
    <row r="239" spans="1:41" x14ac:dyDescent="0.25">
      <c r="A239" s="95" t="s">
        <v>276</v>
      </c>
      <c r="B239" s="158"/>
      <c r="C239" s="113">
        <f>SUMIF('Todas las localidades'!$AR$8:$AR$967,'Pob x estrato y x regiones'!AI239,'Todas las localidades'!$AC$8:$AC$967)</f>
        <v>1018720</v>
      </c>
      <c r="D239" s="113">
        <f>SUMIF('Todas las localidades'!$AR$8:$AR$967,'Pob x estrato y x regiones'!AJ239,'Todas las localidades'!$AC$8:$AC$967)</f>
        <v>0</v>
      </c>
      <c r="E239" s="113">
        <f>SUMIF('Todas las localidades'!$AR$8:$AR$967,'Pob x estrato y x regiones'!AK239,'Todas las localidades'!$AC$8:$AC$967)</f>
        <v>113190</v>
      </c>
      <c r="F239" s="113">
        <f>SUMIF('Todas las localidades'!$AR$8:$AR$967,'Pob x estrato y x regiones'!AL239,'Todas las localidades'!$AC$8:$AC$967)</f>
        <v>149147</v>
      </c>
      <c r="G239" s="113">
        <f>SUMIF('Todas las localidades'!$AR$8:$AR$967,'Pob x estrato y x regiones'!AM239,'Todas las localidades'!$AC$8:$AC$967)</f>
        <v>426255</v>
      </c>
      <c r="H239" s="113">
        <f>SUMIF('Todas las localidades'!$AR$8:$AR$967,'Pob x estrato y x regiones'!AN239,'Todas las localidades'!$AC$8:$AC$967)</f>
        <v>188407</v>
      </c>
      <c r="I239" s="114">
        <f>SUMIF('Todas las localidades'!$AR$8:$AR$967,'Pob x estrato y x regiones'!AO239,'Todas las localidades'!$AC$8:$AC$967)</f>
        <v>99418</v>
      </c>
      <c r="J239" s="165">
        <f t="shared" si="224"/>
        <v>1995137</v>
      </c>
      <c r="L239" s="95" t="s">
        <v>276</v>
      </c>
      <c r="M239" s="173"/>
      <c r="N239" s="174">
        <f t="shared" si="225"/>
        <v>4.3203113582644654</v>
      </c>
      <c r="O239" s="174">
        <f t="shared" si="226"/>
        <v>0</v>
      </c>
      <c r="P239" s="174">
        <f t="shared" si="227"/>
        <v>0.48002988322792806</v>
      </c>
      <c r="Q239" s="174">
        <f t="shared" si="228"/>
        <v>0.63252069081893969</v>
      </c>
      <c r="R239" s="174">
        <f t="shared" si="229"/>
        <v>1.8077139135552651</v>
      </c>
      <c r="S239" s="174">
        <f t="shared" si="230"/>
        <v>0.79901926150123015</v>
      </c>
      <c r="T239" s="181">
        <f t="shared" si="231"/>
        <v>0.42162391492847556</v>
      </c>
      <c r="U239" s="169">
        <f t="shared" si="232"/>
        <v>8.4612190222963051</v>
      </c>
      <c r="AG239" s="95" t="s">
        <v>276</v>
      </c>
      <c r="AH239" s="112"/>
      <c r="AI239" s="103" t="str">
        <f t="shared" si="233"/>
        <v>Córdoba1</v>
      </c>
      <c r="AJ239" s="103" t="str">
        <f t="shared" si="233"/>
        <v>Córdoba2</v>
      </c>
      <c r="AK239" s="103" t="str">
        <f t="shared" si="233"/>
        <v>Córdoba3</v>
      </c>
      <c r="AL239" s="103" t="str">
        <f t="shared" si="233"/>
        <v>Córdoba4</v>
      </c>
      <c r="AM239" s="103" t="str">
        <f t="shared" si="233"/>
        <v>Córdoba5</v>
      </c>
      <c r="AN239" s="103" t="str">
        <f t="shared" si="233"/>
        <v>Córdoba6</v>
      </c>
      <c r="AO239" s="104" t="str">
        <f t="shared" si="233"/>
        <v>Córdoba7</v>
      </c>
    </row>
    <row r="240" spans="1:41" x14ac:dyDescent="0.25">
      <c r="A240" s="95" t="s">
        <v>396</v>
      </c>
      <c r="B240" s="158"/>
      <c r="C240" s="113">
        <f>SUMIF('Todas las localidades'!$AR$8:$AR$967,'Pob x estrato y x regiones'!AI240,'Todas las localidades'!$AC$8:$AC$967)</f>
        <v>0</v>
      </c>
      <c r="D240" s="113">
        <f>SUMIF('Todas las localidades'!$AR$8:$AR$967,'Pob x estrato y x regiones'!AJ240,'Todas las localidades'!$AC$8:$AC$967)</f>
        <v>0</v>
      </c>
      <c r="E240" s="113">
        <f>SUMIF('Todas las localidades'!$AR$8:$AR$967,'Pob x estrato y x regiones'!AK240,'Todas las localidades'!$AC$8:$AC$967)</f>
        <v>179590</v>
      </c>
      <c r="F240" s="113">
        <f>SUMIF('Todas las localidades'!$AR$8:$AR$967,'Pob x estrato y x regiones'!AL240,'Todas las localidades'!$AC$8:$AC$967)</f>
        <v>47357</v>
      </c>
      <c r="G240" s="113">
        <f>SUMIF('Todas las localidades'!$AR$8:$AR$967,'Pob x estrato y x regiones'!AM240,'Todas las localidades'!$AC$8:$AC$967)</f>
        <v>160942</v>
      </c>
      <c r="H240" s="113">
        <f>SUMIF('Todas las localidades'!$AR$8:$AR$967,'Pob x estrato y x regiones'!AN240,'Todas las localidades'!$AC$8:$AC$967)</f>
        <v>32848</v>
      </c>
      <c r="I240" s="114">
        <f>SUMIF('Todas las localidades'!$AR$8:$AR$967,'Pob x estrato y x regiones'!AO240,'Todas las localidades'!$AC$8:$AC$967)</f>
        <v>19338</v>
      </c>
      <c r="J240" s="165">
        <f t="shared" si="224"/>
        <v>440075</v>
      </c>
      <c r="L240" s="95" t="s">
        <v>396</v>
      </c>
      <c r="M240" s="173"/>
      <c r="N240" s="174">
        <f t="shared" si="225"/>
        <v>0</v>
      </c>
      <c r="O240" s="174">
        <f t="shared" si="226"/>
        <v>0</v>
      </c>
      <c r="P240" s="174">
        <f t="shared" si="227"/>
        <v>0.76162705829935151</v>
      </c>
      <c r="Q240" s="174">
        <f t="shared" si="228"/>
        <v>0.2008373105400211</v>
      </c>
      <c r="R240" s="174">
        <f t="shared" si="229"/>
        <v>0.6825423576859192</v>
      </c>
      <c r="S240" s="174">
        <f t="shared" si="230"/>
        <v>0.13930578323412829</v>
      </c>
      <c r="T240" s="181">
        <f t="shared" si="231"/>
        <v>8.2010936318240774E-2</v>
      </c>
      <c r="U240" s="169">
        <f t="shared" si="232"/>
        <v>1.866323446077661</v>
      </c>
      <c r="AG240" s="95" t="s">
        <v>396</v>
      </c>
      <c r="AH240" s="112"/>
      <c r="AI240" s="103" t="str">
        <f t="shared" si="233"/>
        <v>Corrientes1</v>
      </c>
      <c r="AJ240" s="103" t="str">
        <f t="shared" si="233"/>
        <v>Corrientes2</v>
      </c>
      <c r="AK240" s="103" t="str">
        <f t="shared" si="233"/>
        <v>Corrientes3</v>
      </c>
      <c r="AL240" s="103" t="str">
        <f t="shared" si="233"/>
        <v>Corrientes4</v>
      </c>
      <c r="AM240" s="103" t="str">
        <f t="shared" si="233"/>
        <v>Corrientes5</v>
      </c>
      <c r="AN240" s="103" t="str">
        <f t="shared" si="233"/>
        <v>Corrientes6</v>
      </c>
      <c r="AO240" s="104" t="str">
        <f t="shared" si="233"/>
        <v>Corrientes7</v>
      </c>
    </row>
    <row r="241" spans="1:41" x14ac:dyDescent="0.25">
      <c r="A241" s="95" t="s">
        <v>429</v>
      </c>
      <c r="B241" s="158"/>
      <c r="C241" s="113">
        <f>SUMIF('Todas las localidades'!$AR$8:$AR$967,'Pob x estrato y x regiones'!AI241,'Todas las localidades'!$AC$8:$AC$967)</f>
        <v>0</v>
      </c>
      <c r="D241" s="113">
        <f>SUMIF('Todas las localidades'!$AR$8:$AR$967,'Pob x estrato y x regiones'!AJ241,'Todas las localidades'!$AC$8:$AC$967)</f>
        <v>0</v>
      </c>
      <c r="E241" s="113">
        <f>SUMIF('Todas las localidades'!$AR$8:$AR$967,'Pob x estrato y x regiones'!AK241,'Todas las localidades'!$AC$8:$AC$967)</f>
        <v>258180</v>
      </c>
      <c r="F241" s="113">
        <f>SUMIF('Todas las localidades'!$AR$8:$AR$967,'Pob x estrato y x regiones'!AL241,'Todas las localidades'!$AC$8:$AC$967)</f>
        <v>97647</v>
      </c>
      <c r="G241" s="113">
        <f>SUMIF('Todas las localidades'!$AR$8:$AR$967,'Pob x estrato y x regiones'!AM241,'Todas las localidades'!$AC$8:$AC$967)</f>
        <v>207919</v>
      </c>
      <c r="H241" s="113">
        <f>SUMIF('Todas las localidades'!$AR$8:$AR$967,'Pob x estrato y x regiones'!AN241,'Todas las localidades'!$AC$8:$AC$967)</f>
        <v>48659</v>
      </c>
      <c r="I241" s="114">
        <f>SUMIF('Todas las localidades'!$AR$8:$AR$967,'Pob x estrato y x regiones'!AO241,'Todas las localidades'!$AC$8:$AC$967)</f>
        <v>29481</v>
      </c>
      <c r="J241" s="165">
        <f t="shared" si="224"/>
        <v>641886</v>
      </c>
      <c r="L241" s="95" t="s">
        <v>429</v>
      </c>
      <c r="M241" s="173"/>
      <c r="N241" s="174">
        <f t="shared" si="225"/>
        <v>0</v>
      </c>
      <c r="O241" s="174">
        <f t="shared" si="226"/>
        <v>0</v>
      </c>
      <c r="P241" s="174">
        <f t="shared" si="227"/>
        <v>1.0949210641557245</v>
      </c>
      <c r="Q241" s="174">
        <f t="shared" si="228"/>
        <v>0.41411324328613386</v>
      </c>
      <c r="R241" s="174">
        <f t="shared" si="229"/>
        <v>0.88176811812764011</v>
      </c>
      <c r="S241" s="174">
        <f t="shared" si="230"/>
        <v>0.20635899008735534</v>
      </c>
      <c r="T241" s="181">
        <f t="shared" si="231"/>
        <v>0.12502660117892525</v>
      </c>
      <c r="U241" s="169">
        <f t="shared" si="232"/>
        <v>2.7221880168357795</v>
      </c>
      <c r="AG241" s="95" t="s">
        <v>429</v>
      </c>
      <c r="AH241" s="112"/>
      <c r="AI241" s="103" t="str">
        <f t="shared" si="233"/>
        <v>Entre Ríos1</v>
      </c>
      <c r="AJ241" s="103" t="str">
        <f t="shared" si="233"/>
        <v>Entre Ríos2</v>
      </c>
      <c r="AK241" s="103" t="str">
        <f t="shared" si="233"/>
        <v>Entre Ríos3</v>
      </c>
      <c r="AL241" s="103" t="str">
        <f t="shared" si="233"/>
        <v>Entre Ríos4</v>
      </c>
      <c r="AM241" s="103" t="str">
        <f t="shared" si="233"/>
        <v>Entre Ríos5</v>
      </c>
      <c r="AN241" s="103" t="str">
        <f t="shared" si="233"/>
        <v>Entre Ríos6</v>
      </c>
      <c r="AO241" s="104" t="str">
        <f t="shared" si="233"/>
        <v>Entre Ríos7</v>
      </c>
    </row>
    <row r="242" spans="1:41" x14ac:dyDescent="0.25">
      <c r="A242" s="95" t="s">
        <v>461</v>
      </c>
      <c r="B242" s="158"/>
      <c r="C242" s="113">
        <f>SUMIF('Todas las localidades'!$AR$8:$AR$967,'Pob x estrato y x regiones'!AI242,'Todas las localidades'!$AC$8:$AC$967)</f>
        <v>0</v>
      </c>
      <c r="D242" s="113">
        <f>SUMIF('Todas las localidades'!$AR$8:$AR$967,'Pob x estrato y x regiones'!AJ242,'Todas las localidades'!$AC$8:$AC$967)</f>
        <v>0</v>
      </c>
      <c r="E242" s="113">
        <f>SUMIF('Todas las localidades'!$AR$8:$AR$967,'Pob x estrato y x regiones'!AK242,'Todas las localidades'!$AC$8:$AC$967)</f>
        <v>95067</v>
      </c>
      <c r="F242" s="113">
        <f>SUMIF('Todas las localidades'!$AR$8:$AR$967,'Pob x estrato y x regiones'!AL242,'Todas las localidades'!$AC$8:$AC$967)</f>
        <v>21008</v>
      </c>
      <c r="G242" s="114">
        <f>SUMIF('Todas las localidades'!$AR$8:$AR$967,'Pob x estrato y x regiones'!AM242,'Todas las localidades'!$AC$8:$AC$967)</f>
        <v>24429</v>
      </c>
      <c r="H242" s="159">
        <f>SUMIF('Todas las localidades'!$AR$8:$AR$967,'Pob x estrato y x regiones'!AN242,'Todas las localidades'!$AC$8:$AC$967)</f>
        <v>16349</v>
      </c>
      <c r="I242" s="159">
        <f>SUMIF('Todas las localidades'!$AR$8:$AR$967,'Pob x estrato y x regiones'!AO242,'Todas las localidades'!$AC$8:$AC$967)</f>
        <v>20368</v>
      </c>
      <c r="J242" s="165">
        <f t="shared" si="224"/>
        <v>177221</v>
      </c>
      <c r="L242" s="95" t="s">
        <v>461</v>
      </c>
      <c r="M242" s="173"/>
      <c r="N242" s="174">
        <f t="shared" si="225"/>
        <v>0</v>
      </c>
      <c r="O242" s="174">
        <f t="shared" si="226"/>
        <v>0</v>
      </c>
      <c r="P242" s="174">
        <f t="shared" si="227"/>
        <v>0.40317166630293694</v>
      </c>
      <c r="Q242" s="174">
        <f t="shared" si="228"/>
        <v>8.9093274908139522E-2</v>
      </c>
      <c r="R242" s="174">
        <f t="shared" si="229"/>
        <v>0.10360146671415367</v>
      </c>
      <c r="S242" s="174">
        <f t="shared" si="230"/>
        <v>6.9334822518715394E-2</v>
      </c>
      <c r="T242" s="181">
        <f t="shared" si="231"/>
        <v>8.6379085268896885E-2</v>
      </c>
      <c r="U242" s="169">
        <f t="shared" si="232"/>
        <v>0.75158031571284245</v>
      </c>
      <c r="AG242" s="95" t="s">
        <v>461</v>
      </c>
      <c r="AH242" s="112"/>
      <c r="AI242" s="103" t="str">
        <f t="shared" si="233"/>
        <v>Formosa1</v>
      </c>
      <c r="AJ242" s="103" t="str">
        <f t="shared" si="233"/>
        <v>Formosa2</v>
      </c>
      <c r="AK242" s="103" t="str">
        <f t="shared" si="233"/>
        <v>Formosa3</v>
      </c>
      <c r="AL242" s="103" t="str">
        <f t="shared" si="233"/>
        <v>Formosa4</v>
      </c>
      <c r="AM242" s="103" t="str">
        <f t="shared" si="233"/>
        <v>Formosa5</v>
      </c>
      <c r="AN242" s="103" t="str">
        <f t="shared" si="233"/>
        <v>Formosa6</v>
      </c>
      <c r="AO242" s="104" t="str">
        <f t="shared" si="233"/>
        <v>Formosa7</v>
      </c>
    </row>
    <row r="243" spans="1:41" x14ac:dyDescent="0.25">
      <c r="A243" s="95" t="s">
        <v>486</v>
      </c>
      <c r="B243" s="158"/>
      <c r="C243" s="113">
        <f>SUMIF('Todas las localidades'!$AR$8:$AR$967,'Pob x estrato y x regiones'!AI243,'Todas las localidades'!$AC$8:$AC$967)</f>
        <v>0</v>
      </c>
      <c r="D243" s="113">
        <f>SUMIF('Todas las localidades'!$AR$8:$AR$967,'Pob x estrato y x regiones'!AJ243,'Todas las localidades'!$AC$8:$AC$967)</f>
        <v>0</v>
      </c>
      <c r="E243" s="113">
        <f>SUMIF('Todas las localidades'!$AR$8:$AR$967,'Pob x estrato y x regiones'!AK243,'Todas las localidades'!$AC$8:$AC$967)</f>
        <v>153461</v>
      </c>
      <c r="F243" s="113">
        <f>SUMIF('Todas las localidades'!$AR$8:$AR$967,'Pob x estrato y x regiones'!AL243,'Todas las localidades'!$AC$8:$AC$967)</f>
        <v>37101</v>
      </c>
      <c r="G243" s="114">
        <f>SUMIF('Todas las localidades'!$AR$8:$AR$967,'Pob x estrato y x regiones'!AM243,'Todas las localidades'!$AC$8:$AC$967)</f>
        <v>77126</v>
      </c>
      <c r="H243" s="159">
        <f>SUMIF('Todas las localidades'!$AR$8:$AR$967,'Pob x estrato y x regiones'!AN243,'Todas las localidades'!$AC$8:$AC$967)</f>
        <v>13818</v>
      </c>
      <c r="I243" s="159">
        <f>SUMIF('Todas las localidades'!$AR$8:$AR$967,'Pob x estrato y x regiones'!AO243,'Todas las localidades'!$AC$8:$AC$967)</f>
        <v>24486</v>
      </c>
      <c r="J243" s="165">
        <f t="shared" si="224"/>
        <v>305992</v>
      </c>
      <c r="L243" s="95" t="s">
        <v>486</v>
      </c>
      <c r="M243" s="173"/>
      <c r="N243" s="174">
        <f t="shared" si="225"/>
        <v>0</v>
      </c>
      <c r="O243" s="174">
        <f t="shared" si="226"/>
        <v>0</v>
      </c>
      <c r="P243" s="174">
        <f t="shared" si="227"/>
        <v>0.65081602535595962</v>
      </c>
      <c r="Q243" s="174">
        <f t="shared" si="228"/>
        <v>0.15734242157115788</v>
      </c>
      <c r="R243" s="174">
        <f t="shared" si="229"/>
        <v>0.32708529705660555</v>
      </c>
      <c r="S243" s="174">
        <f t="shared" si="230"/>
        <v>5.8601050679773038E-2</v>
      </c>
      <c r="T243" s="181">
        <f t="shared" si="231"/>
        <v>0.10384319922889873</v>
      </c>
      <c r="U243" s="169">
        <f t="shared" si="232"/>
        <v>1.2976879938923949</v>
      </c>
      <c r="AG243" s="95" t="s">
        <v>486</v>
      </c>
      <c r="AH243" s="112"/>
      <c r="AI243" s="103" t="str">
        <f t="shared" si="233"/>
        <v>Jujuy1</v>
      </c>
      <c r="AJ243" s="103" t="str">
        <f t="shared" si="233"/>
        <v>Jujuy2</v>
      </c>
      <c r="AK243" s="103" t="str">
        <f t="shared" si="233"/>
        <v>Jujuy3</v>
      </c>
      <c r="AL243" s="103" t="str">
        <f t="shared" si="233"/>
        <v>Jujuy4</v>
      </c>
      <c r="AM243" s="103" t="str">
        <f t="shared" si="233"/>
        <v>Jujuy5</v>
      </c>
      <c r="AN243" s="103" t="str">
        <f t="shared" si="233"/>
        <v>Jujuy6</v>
      </c>
      <c r="AO243" s="104" t="str">
        <f t="shared" si="233"/>
        <v>Jujuy7</v>
      </c>
    </row>
    <row r="244" spans="1:41" x14ac:dyDescent="0.25">
      <c r="A244" s="95" t="s">
        <v>532</v>
      </c>
      <c r="B244" s="158"/>
      <c r="C244" s="113">
        <f>SUMIF('Todas las localidades'!$AR$8:$AR$967,'Pob x estrato y x regiones'!AI244,'Todas las localidades'!$AC$8:$AC$967)</f>
        <v>0</v>
      </c>
      <c r="D244" s="113">
        <f>SUMIF('Todas las localidades'!$AR$8:$AR$967,'Pob x estrato y x regiones'!AJ244,'Todas las localidades'!$AC$8:$AC$967)</f>
        <v>0</v>
      </c>
      <c r="E244" s="113">
        <f>SUMIF('Todas las localidades'!$AR$8:$AR$967,'Pob x estrato y x regiones'!AK244,'Todas las localidades'!$AC$8:$AC$967)</f>
        <v>55306</v>
      </c>
      <c r="F244" s="113">
        <f>SUMIF('Todas las localidades'!$AR$8:$AR$967,'Pob x estrato y x regiones'!AL244,'Todas las localidades'!$AC$8:$AC$967)</f>
        <v>30108</v>
      </c>
      <c r="G244" s="114">
        <f>SUMIF('Todas las localidades'!$AR$8:$AR$967,'Pob x estrato y x regiones'!AM244,'Todas las localidades'!$AC$8:$AC$967)</f>
        <v>7647</v>
      </c>
      <c r="H244" s="159">
        <f>SUMIF('Todas las localidades'!$AR$8:$AR$967,'Pob x estrato y x regiones'!AN244,'Todas las localidades'!$AC$8:$AC$967)</f>
        <v>20029</v>
      </c>
      <c r="I244" s="159">
        <f>SUMIF('Todas las localidades'!$AR$8:$AR$967,'Pob x estrato y x regiones'!AO244,'Todas las localidades'!$AC$8:$AC$967)</f>
        <v>30613</v>
      </c>
      <c r="J244" s="165">
        <f t="shared" si="224"/>
        <v>143703</v>
      </c>
      <c r="L244" s="95" t="s">
        <v>532</v>
      </c>
      <c r="M244" s="173"/>
      <c r="N244" s="174">
        <f t="shared" si="225"/>
        <v>0</v>
      </c>
      <c r="O244" s="174">
        <f t="shared" si="226"/>
        <v>0</v>
      </c>
      <c r="P244" s="174">
        <f t="shared" si="227"/>
        <v>0.23454839404367689</v>
      </c>
      <c r="Q244" s="174">
        <f t="shared" si="228"/>
        <v>0.12768565884112076</v>
      </c>
      <c r="R244" s="174">
        <f t="shared" si="229"/>
        <v>3.2430325267638185E-2</v>
      </c>
      <c r="S244" s="174">
        <f t="shared" si="230"/>
        <v>8.4941412944360556E-2</v>
      </c>
      <c r="T244" s="181">
        <f t="shared" si="231"/>
        <v>0.12982732410333564</v>
      </c>
      <c r="U244" s="169">
        <f t="shared" si="232"/>
        <v>0.60943311520013199</v>
      </c>
      <c r="AG244" s="95" t="s">
        <v>532</v>
      </c>
      <c r="AH244" s="112"/>
      <c r="AI244" s="103" t="str">
        <f t="shared" si="233"/>
        <v>La Pampa1</v>
      </c>
      <c r="AJ244" s="103" t="str">
        <f t="shared" si="233"/>
        <v>La Pampa2</v>
      </c>
      <c r="AK244" s="103" t="str">
        <f t="shared" si="233"/>
        <v>La Pampa3</v>
      </c>
      <c r="AL244" s="103" t="str">
        <f t="shared" si="233"/>
        <v>La Pampa4</v>
      </c>
      <c r="AM244" s="103" t="str">
        <f t="shared" si="233"/>
        <v>La Pampa5</v>
      </c>
      <c r="AN244" s="103" t="str">
        <f t="shared" si="233"/>
        <v>La Pampa6</v>
      </c>
      <c r="AO244" s="104" t="str">
        <f t="shared" si="233"/>
        <v>La Pampa7</v>
      </c>
    </row>
    <row r="245" spans="1:41" x14ac:dyDescent="0.25">
      <c r="A245" s="95" t="s">
        <v>563</v>
      </c>
      <c r="B245" s="158"/>
      <c r="C245" s="113">
        <f>SUMIF('Todas las localidades'!$AR$8:$AR$967,'Pob x estrato y x regiones'!AI245,'Todas las localidades'!$AC$8:$AC$967)</f>
        <v>0</v>
      </c>
      <c r="D245" s="113">
        <f>SUMIF('Todas las localidades'!$AR$8:$AR$967,'Pob x estrato y x regiones'!AJ245,'Todas las localidades'!$AC$8:$AC$967)</f>
        <v>0</v>
      </c>
      <c r="E245" s="113">
        <f>SUMIF('Todas las localidades'!$AR$8:$AR$967,'Pob x estrato y x regiones'!AK245,'Todas las localidades'!$AC$8:$AC$967)</f>
        <v>67043</v>
      </c>
      <c r="F245" s="113">
        <f>SUMIF('Todas las localidades'!$AR$8:$AR$967,'Pob x estrato y x regiones'!AL245,'Todas las localidades'!$AC$8:$AC$967)</f>
        <v>0</v>
      </c>
      <c r="G245" s="114">
        <f>SUMIF('Todas las localidades'!$AR$8:$AR$967,'Pob x estrato y x regiones'!AM245,'Todas las localidades'!$AC$8:$AC$967)</f>
        <v>32042</v>
      </c>
      <c r="H245" s="159">
        <f>SUMIF('Todas las localidades'!$AR$8:$AR$967,'Pob x estrato y x regiones'!AN245,'Todas las localidades'!$AC$8:$AC$967)</f>
        <v>2161</v>
      </c>
      <c r="I245" s="159">
        <f>SUMIF('Todas las localidades'!$AR$8:$AR$967,'Pob x estrato y x regiones'!AO245,'Todas las localidades'!$AC$8:$AC$967)</f>
        <v>17128</v>
      </c>
      <c r="J245" s="165">
        <f t="shared" si="224"/>
        <v>118374</v>
      </c>
      <c r="L245" s="95" t="s">
        <v>563</v>
      </c>
      <c r="M245" s="173"/>
      <c r="N245" s="174">
        <f t="shared" si="225"/>
        <v>0</v>
      </c>
      <c r="O245" s="174">
        <f t="shared" si="226"/>
        <v>0</v>
      </c>
      <c r="P245" s="174">
        <f t="shared" si="227"/>
        <v>0.28432408747460008</v>
      </c>
      <c r="Q245" s="174">
        <f t="shared" si="228"/>
        <v>0</v>
      </c>
      <c r="R245" s="174">
        <f t="shared" si="229"/>
        <v>0.13588760065720709</v>
      </c>
      <c r="S245" s="174">
        <f t="shared" si="230"/>
        <v>9.1646309537552137E-3</v>
      </c>
      <c r="T245" s="181">
        <f t="shared" si="231"/>
        <v>7.263850022023105E-2</v>
      </c>
      <c r="U245" s="169">
        <f t="shared" si="232"/>
        <v>0.50201481930579339</v>
      </c>
      <c r="AG245" s="95" t="s">
        <v>563</v>
      </c>
      <c r="AH245" s="112"/>
      <c r="AI245" s="103" t="str">
        <f t="shared" ref="AI245:AO257" si="234">CONCATENATE($AG245,AI$28)</f>
        <v>La Rioja1</v>
      </c>
      <c r="AJ245" s="103" t="str">
        <f t="shared" si="234"/>
        <v>La Rioja2</v>
      </c>
      <c r="AK245" s="103" t="str">
        <f t="shared" si="234"/>
        <v>La Rioja3</v>
      </c>
      <c r="AL245" s="103" t="str">
        <f t="shared" si="234"/>
        <v>La Rioja4</v>
      </c>
      <c r="AM245" s="103" t="str">
        <f t="shared" si="234"/>
        <v>La Rioja5</v>
      </c>
      <c r="AN245" s="103" t="str">
        <f t="shared" si="234"/>
        <v>La Rioja6</v>
      </c>
      <c r="AO245" s="104" t="str">
        <f t="shared" si="234"/>
        <v>La Rioja7</v>
      </c>
    </row>
    <row r="246" spans="1:41" x14ac:dyDescent="0.25">
      <c r="A246" s="95" t="s">
        <v>582</v>
      </c>
      <c r="B246" s="158"/>
      <c r="C246" s="113">
        <f>SUMIF('Todas las localidades'!$AR$8:$AR$967,'Pob x estrato y x regiones'!AI246,'Todas las localidades'!$AC$8:$AC$967)</f>
        <v>0</v>
      </c>
      <c r="D246" s="113">
        <f>SUMIF('Todas las localidades'!$AR$8:$AR$967,'Pob x estrato y x regiones'!AJ246,'Todas las localidades'!$AC$8:$AC$967)</f>
        <v>612777</v>
      </c>
      <c r="E246" s="113">
        <f>SUMIF('Todas las localidades'!$AR$8:$AR$967,'Pob x estrato y x regiones'!AK246,'Todas las localidades'!$AC$8:$AC$967)</f>
        <v>72759</v>
      </c>
      <c r="F246" s="113">
        <f>SUMIF('Todas las localidades'!$AR$8:$AR$967,'Pob x estrato y x regiones'!AL246,'Todas las localidades'!$AC$8:$AC$967)</f>
        <v>49349</v>
      </c>
      <c r="G246" s="114">
        <f>SUMIF('Todas las localidades'!$AR$8:$AR$967,'Pob x estrato y x regiones'!AM246,'Todas las localidades'!$AC$8:$AC$967)</f>
        <v>67609</v>
      </c>
      <c r="H246" s="159">
        <f>SUMIF('Todas las localidades'!$AR$8:$AR$967,'Pob x estrato y x regiones'!AN246,'Todas las localidades'!$AC$8:$AC$967)</f>
        <v>17459</v>
      </c>
      <c r="I246" s="159">
        <f>SUMIF('Todas las localidades'!$AR$8:$AR$967,'Pob x estrato y x regiones'!AO246,'Todas las localidades'!$AC$8:$AC$967)</f>
        <v>27509</v>
      </c>
      <c r="J246" s="165">
        <f t="shared" si="224"/>
        <v>847462</v>
      </c>
      <c r="L246" s="95" t="s">
        <v>582</v>
      </c>
      <c r="M246" s="173"/>
      <c r="N246" s="174">
        <f t="shared" si="225"/>
        <v>0</v>
      </c>
      <c r="O246" s="174">
        <f t="shared" si="226"/>
        <v>2.5987390383846636</v>
      </c>
      <c r="P246" s="174">
        <f t="shared" si="227"/>
        <v>0.30856519369008584</v>
      </c>
      <c r="Q246" s="174">
        <f t="shared" si="228"/>
        <v>0.2092852257921638</v>
      </c>
      <c r="R246" s="174">
        <f t="shared" si="229"/>
        <v>0.28672444893680527</v>
      </c>
      <c r="S246" s="174">
        <f t="shared" si="230"/>
        <v>7.4042245174276849E-2</v>
      </c>
      <c r="T246" s="181">
        <f t="shared" si="231"/>
        <v>0.11666350435300887</v>
      </c>
      <c r="U246" s="169">
        <f t="shared" si="232"/>
        <v>3.594019656331005</v>
      </c>
      <c r="AG246" s="95" t="s">
        <v>582</v>
      </c>
      <c r="AH246" s="112"/>
      <c r="AI246" s="103" t="str">
        <f t="shared" si="234"/>
        <v>Mendoza1</v>
      </c>
      <c r="AJ246" s="103" t="str">
        <f t="shared" si="234"/>
        <v>Mendoza2</v>
      </c>
      <c r="AK246" s="103" t="str">
        <f t="shared" si="234"/>
        <v>Mendoza3</v>
      </c>
      <c r="AL246" s="103" t="str">
        <f t="shared" si="234"/>
        <v>Mendoza4</v>
      </c>
      <c r="AM246" s="103" t="str">
        <f t="shared" si="234"/>
        <v>Mendoza5</v>
      </c>
      <c r="AN246" s="103" t="str">
        <f t="shared" si="234"/>
        <v>Mendoza6</v>
      </c>
      <c r="AO246" s="104" t="str">
        <f t="shared" si="234"/>
        <v>Mendoza7</v>
      </c>
    </row>
    <row r="247" spans="1:41" x14ac:dyDescent="0.25">
      <c r="A247" s="95" t="s">
        <v>604</v>
      </c>
      <c r="B247" s="158"/>
      <c r="C247" s="113">
        <f>SUMIF('Todas las localidades'!$AR$8:$AR$967,'Pob x estrato y x regiones'!AI247,'Todas las localidades'!$AC$8:$AC$967)</f>
        <v>0</v>
      </c>
      <c r="D247" s="113">
        <f>SUMIF('Todas las localidades'!$AR$8:$AR$967,'Pob x estrato y x regiones'!AJ247,'Todas las localidades'!$AC$8:$AC$967)</f>
        <v>0</v>
      </c>
      <c r="E247" s="113">
        <f>SUMIF('Todas las localidades'!$AR$8:$AR$967,'Pob x estrato y x regiones'!AK247,'Todas las localidades'!$AC$8:$AC$967)</f>
        <v>145797</v>
      </c>
      <c r="F247" s="113">
        <f>SUMIF('Todas las localidades'!$AR$8:$AR$967,'Pob x estrato y x regiones'!AL247,'Todas las localidades'!$AC$8:$AC$967)</f>
        <v>51066</v>
      </c>
      <c r="G247" s="114">
        <f>SUMIF('Todas las localidades'!$AR$8:$AR$967,'Pob x estrato y x regiones'!AM247,'Todas las localidades'!$AC$8:$AC$967)</f>
        <v>76554</v>
      </c>
      <c r="H247" s="159">
        <f>SUMIF('Todas las localidades'!$AR$8:$AR$967,'Pob x estrato y x regiones'!AN247,'Todas las localidades'!$AC$8:$AC$967)</f>
        <v>30359</v>
      </c>
      <c r="I247" s="159">
        <f>SUMIF('Todas las localidades'!$AR$8:$AR$967,'Pob x estrato y x regiones'!AO247,'Todas las localidades'!$AC$8:$AC$967)</f>
        <v>12391</v>
      </c>
      <c r="J247" s="165">
        <f t="shared" si="224"/>
        <v>316167</v>
      </c>
      <c r="L247" s="95" t="s">
        <v>604</v>
      </c>
      <c r="M247" s="173"/>
      <c r="N247" s="174">
        <f t="shared" si="225"/>
        <v>0</v>
      </c>
      <c r="O247" s="174">
        <f t="shared" si="226"/>
        <v>0</v>
      </c>
      <c r="P247" s="174">
        <f t="shared" si="227"/>
        <v>0.61831360442602901</v>
      </c>
      <c r="Q247" s="174">
        <f t="shared" si="228"/>
        <v>0.21656688768369445</v>
      </c>
      <c r="R247" s="174">
        <f t="shared" si="229"/>
        <v>0.32465949006653244</v>
      </c>
      <c r="S247" s="174">
        <f t="shared" si="230"/>
        <v>0.12875013009026123</v>
      </c>
      <c r="T247" s="181">
        <f t="shared" si="231"/>
        <v>5.2549255968524215E-2</v>
      </c>
      <c r="U247" s="169">
        <f t="shared" si="232"/>
        <v>1.3408393682350412</v>
      </c>
      <c r="AG247" s="95" t="s">
        <v>604</v>
      </c>
      <c r="AH247" s="112"/>
      <c r="AI247" s="103" t="str">
        <f t="shared" si="234"/>
        <v>Misiones1</v>
      </c>
      <c r="AJ247" s="103" t="str">
        <f t="shared" si="234"/>
        <v>Misiones2</v>
      </c>
      <c r="AK247" s="103" t="str">
        <f t="shared" si="234"/>
        <v>Misiones3</v>
      </c>
      <c r="AL247" s="103" t="str">
        <f t="shared" si="234"/>
        <v>Misiones4</v>
      </c>
      <c r="AM247" s="103" t="str">
        <f t="shared" si="234"/>
        <v>Misiones5</v>
      </c>
      <c r="AN247" s="103" t="str">
        <f t="shared" si="234"/>
        <v>Misiones6</v>
      </c>
      <c r="AO247" s="104" t="str">
        <f t="shared" si="234"/>
        <v>Misiones7</v>
      </c>
    </row>
    <row r="248" spans="1:41" x14ac:dyDescent="0.25">
      <c r="A248" s="95" t="s">
        <v>639</v>
      </c>
      <c r="B248" s="158"/>
      <c r="C248" s="113">
        <f>SUMIF('Todas las localidades'!$AR$8:$AR$967,'Pob x estrato y x regiones'!AI248,'Todas las localidades'!$AC$8:$AC$967)</f>
        <v>0</v>
      </c>
      <c r="D248" s="113">
        <f>SUMIF('Todas las localidades'!$AR$8:$AR$967,'Pob x estrato y x regiones'!AJ248,'Todas las localidades'!$AC$8:$AC$967)</f>
        <v>0</v>
      </c>
      <c r="E248" s="113">
        <f>SUMIF('Todas las localidades'!$AR$8:$AR$967,'Pob x estrato y x regiones'!AK248,'Todas las localidades'!$AC$8:$AC$967)</f>
        <v>98102</v>
      </c>
      <c r="F248" s="113">
        <f>SUMIF('Todas las localidades'!$AR$8:$AR$967,'Pob x estrato y x regiones'!AL248,'Todas las localidades'!$AC$8:$AC$967)</f>
        <v>0</v>
      </c>
      <c r="G248" s="114">
        <f>SUMIF('Todas las localidades'!$AR$8:$AR$967,'Pob x estrato y x regiones'!AM248,'Todas las localidades'!$AC$8:$AC$967)</f>
        <v>85502</v>
      </c>
      <c r="H248" s="159">
        <f>SUMIF('Todas las localidades'!$AR$8:$AR$967,'Pob x estrato y x regiones'!AN248,'Todas las localidades'!$AC$8:$AC$967)</f>
        <v>2391</v>
      </c>
      <c r="I248" s="159">
        <f>SUMIF('Todas las localidades'!$AR$8:$AR$967,'Pob x estrato y x regiones'!AO248,'Todas las localidades'!$AC$8:$AC$967)</f>
        <v>9435</v>
      </c>
      <c r="J248" s="165">
        <f t="shared" si="224"/>
        <v>195430</v>
      </c>
      <c r="L248" s="95" t="s">
        <v>639</v>
      </c>
      <c r="M248" s="173"/>
      <c r="N248" s="174">
        <f t="shared" si="225"/>
        <v>0</v>
      </c>
      <c r="O248" s="174">
        <f t="shared" si="226"/>
        <v>0</v>
      </c>
      <c r="P248" s="174">
        <f t="shared" si="227"/>
        <v>0.41604286248278288</v>
      </c>
      <c r="Q248" s="174">
        <f t="shared" si="228"/>
        <v>0</v>
      </c>
      <c r="R248" s="174">
        <f t="shared" si="229"/>
        <v>0.36260725396019355</v>
      </c>
      <c r="S248" s="174">
        <f t="shared" si="230"/>
        <v>1.0140042855358036E-2</v>
      </c>
      <c r="T248" s="181">
        <f t="shared" si="231"/>
        <v>4.0013092572272299E-2</v>
      </c>
      <c r="U248" s="169">
        <f t="shared" si="232"/>
        <v>0.82880325187060677</v>
      </c>
      <c r="AG248" s="95" t="s">
        <v>639</v>
      </c>
      <c r="AH248" s="112"/>
      <c r="AI248" s="103" t="str">
        <f t="shared" si="234"/>
        <v>Neuquén1</v>
      </c>
      <c r="AJ248" s="103" t="str">
        <f t="shared" si="234"/>
        <v>Neuquén2</v>
      </c>
      <c r="AK248" s="103" t="str">
        <f t="shared" si="234"/>
        <v>Neuquén3</v>
      </c>
      <c r="AL248" s="103" t="str">
        <f t="shared" si="234"/>
        <v>Neuquén4</v>
      </c>
      <c r="AM248" s="103" t="str">
        <f t="shared" si="234"/>
        <v>Neuquén5</v>
      </c>
      <c r="AN248" s="103" t="str">
        <f t="shared" si="234"/>
        <v>Neuquén6</v>
      </c>
      <c r="AO248" s="104" t="str">
        <f t="shared" si="234"/>
        <v>Neuquén7</v>
      </c>
    </row>
    <row r="249" spans="1:41" x14ac:dyDescent="0.25">
      <c r="A249" s="95" t="s">
        <v>662</v>
      </c>
      <c r="B249" s="158"/>
      <c r="C249" s="113">
        <f>SUMIF('Todas las localidades'!$AR$8:$AR$967,'Pob x estrato y x regiones'!AI249,'Todas las localidades'!$AC$8:$AC$967)</f>
        <v>0</v>
      </c>
      <c r="D249" s="113">
        <f>SUMIF('Todas las localidades'!$AR$8:$AR$967,'Pob x estrato y x regiones'!AJ249,'Todas las localidades'!$AC$8:$AC$967)</f>
        <v>0</v>
      </c>
      <c r="E249" s="113">
        <f>SUMIF('Todas las localidades'!$AR$8:$AR$967,'Pob x estrato y x regiones'!AK249,'Todas las localidades'!$AC$8:$AC$967)</f>
        <v>48980</v>
      </c>
      <c r="F249" s="113">
        <f>SUMIF('Todas las localidades'!$AR$8:$AR$967,'Pob x estrato y x regiones'!AL249,'Todas las localidades'!$AC$8:$AC$967)</f>
        <v>108653</v>
      </c>
      <c r="G249" s="114">
        <f>SUMIF('Todas las localidades'!$AR$8:$AR$967,'Pob x estrato y x regiones'!AM249,'Todas las localidades'!$AC$8:$AC$967)</f>
        <v>88121</v>
      </c>
      <c r="H249" s="159">
        <f>SUMIF('Todas las localidades'!$AR$8:$AR$967,'Pob x estrato y x regiones'!AN249,'Todas las localidades'!$AC$8:$AC$967)</f>
        <v>30110</v>
      </c>
      <c r="I249" s="159">
        <f>SUMIF('Todas las localidades'!$AR$8:$AR$967,'Pob x estrato y x regiones'!AO249,'Todas las localidades'!$AC$8:$AC$967)</f>
        <v>11350</v>
      </c>
      <c r="J249" s="165">
        <f t="shared" si="224"/>
        <v>287214</v>
      </c>
      <c r="L249" s="95" t="s">
        <v>662</v>
      </c>
      <c r="M249" s="173"/>
      <c r="N249" s="174">
        <f t="shared" si="225"/>
        <v>0</v>
      </c>
      <c r="O249" s="174">
        <f t="shared" si="226"/>
        <v>0</v>
      </c>
      <c r="P249" s="174">
        <f t="shared" si="227"/>
        <v>0.207720325828288</v>
      </c>
      <c r="Q249" s="174">
        <f t="shared" si="228"/>
        <v>0.46078882323848458</v>
      </c>
      <c r="R249" s="174">
        <f t="shared" si="229"/>
        <v>0.37371422687453176</v>
      </c>
      <c r="S249" s="174">
        <f t="shared" si="230"/>
        <v>0.12769414068374341</v>
      </c>
      <c r="T249" s="181">
        <f t="shared" si="231"/>
        <v>4.8134456883443623E-2</v>
      </c>
      <c r="U249" s="169">
        <f t="shared" si="232"/>
        <v>1.2180519735084916</v>
      </c>
      <c r="AG249" s="95" t="s">
        <v>662</v>
      </c>
      <c r="AH249" s="112"/>
      <c r="AI249" s="103" t="str">
        <f t="shared" si="234"/>
        <v>Río Negro1</v>
      </c>
      <c r="AJ249" s="103" t="str">
        <f t="shared" si="234"/>
        <v>Río Negro2</v>
      </c>
      <c r="AK249" s="103" t="str">
        <f t="shared" si="234"/>
        <v>Río Negro3</v>
      </c>
      <c r="AL249" s="103" t="str">
        <f t="shared" si="234"/>
        <v>Río Negro4</v>
      </c>
      <c r="AM249" s="103" t="str">
        <f t="shared" si="234"/>
        <v>Río Negro5</v>
      </c>
      <c r="AN249" s="103" t="str">
        <f t="shared" si="234"/>
        <v>Río Negro6</v>
      </c>
      <c r="AO249" s="104" t="str">
        <f t="shared" si="234"/>
        <v>Río Negro7</v>
      </c>
    </row>
    <row r="250" spans="1:41" x14ac:dyDescent="0.25">
      <c r="A250" s="95" t="s">
        <v>687</v>
      </c>
      <c r="B250" s="158"/>
      <c r="C250" s="113">
        <f>SUMIF('Todas las localidades'!$AR$8:$AR$967,'Pob x estrato y x regiones'!AI250,'Todas las localidades'!$AC$8:$AC$967)</f>
        <v>0</v>
      </c>
      <c r="D250" s="113">
        <f>SUMIF('Todas las localidades'!$AR$8:$AR$967,'Pob x estrato y x regiones'!AJ250,'Todas las localidades'!$AC$8:$AC$967)</f>
        <v>266865</v>
      </c>
      <c r="E250" s="113">
        <f>SUMIF('Todas las localidades'!$AR$8:$AR$967,'Pob x estrato y x regiones'!AK250,'Todas las localidades'!$AC$8:$AC$967)</f>
        <v>0</v>
      </c>
      <c r="F250" s="113">
        <f>SUMIF('Todas las localidades'!$AR$8:$AR$967,'Pob x estrato y x regiones'!AL250,'Todas las localidades'!$AC$8:$AC$967)</f>
        <v>64466</v>
      </c>
      <c r="G250" s="114">
        <f>SUMIF('Todas las localidades'!$AR$8:$AR$967,'Pob x estrato y x regiones'!AM250,'Todas las localidades'!$AC$8:$AC$967)</f>
        <v>111457</v>
      </c>
      <c r="H250" s="159">
        <f>SUMIF('Todas las localidades'!$AR$8:$AR$967,'Pob x estrato y x regiones'!AN250,'Todas las localidades'!$AC$8:$AC$967)</f>
        <v>27630</v>
      </c>
      <c r="I250" s="159">
        <f>SUMIF('Todas las localidades'!$AR$8:$AR$967,'Pob x estrato y x regiones'!AO250,'Todas las localidades'!$AC$8:$AC$967)</f>
        <v>18195</v>
      </c>
      <c r="J250" s="165">
        <f t="shared" si="224"/>
        <v>488613</v>
      </c>
      <c r="L250" s="95" t="s">
        <v>687</v>
      </c>
      <c r="M250" s="173"/>
      <c r="N250" s="174">
        <f t="shared" si="225"/>
        <v>0</v>
      </c>
      <c r="O250" s="174">
        <f t="shared" si="226"/>
        <v>1.1317534657445094</v>
      </c>
      <c r="P250" s="174">
        <f t="shared" si="227"/>
        <v>0</v>
      </c>
      <c r="Q250" s="174">
        <f t="shared" si="228"/>
        <v>0.27339523325533716</v>
      </c>
      <c r="R250" s="174">
        <f t="shared" si="229"/>
        <v>0.47268036659541635</v>
      </c>
      <c r="S250" s="174">
        <f t="shared" si="230"/>
        <v>0.11717665583167818</v>
      </c>
      <c r="T250" s="181">
        <f t="shared" si="231"/>
        <v>7.7163563259405876E-2</v>
      </c>
      <c r="U250" s="169">
        <f t="shared" si="232"/>
        <v>2.0721692846863471</v>
      </c>
      <c r="AG250" s="95" t="s">
        <v>687</v>
      </c>
      <c r="AH250" s="112"/>
      <c r="AI250" s="103" t="str">
        <f t="shared" si="234"/>
        <v>Salta1</v>
      </c>
      <c r="AJ250" s="103" t="str">
        <f t="shared" si="234"/>
        <v>Salta2</v>
      </c>
      <c r="AK250" s="103" t="str">
        <f t="shared" si="234"/>
        <v>Salta3</v>
      </c>
      <c r="AL250" s="103" t="str">
        <f t="shared" si="234"/>
        <v>Salta4</v>
      </c>
      <c r="AM250" s="103" t="str">
        <f t="shared" si="234"/>
        <v>Salta5</v>
      </c>
      <c r="AN250" s="103" t="str">
        <f t="shared" si="234"/>
        <v>Salta6</v>
      </c>
      <c r="AO250" s="104" t="str">
        <f t="shared" si="234"/>
        <v>Salta7</v>
      </c>
    </row>
    <row r="251" spans="1:41" x14ac:dyDescent="0.25">
      <c r="A251" s="95" t="s">
        <v>723</v>
      </c>
      <c r="B251" s="158"/>
      <c r="C251" s="113">
        <f>SUMIF('Todas las localidades'!$AR$8:$AR$967,'Pob x estrato y x regiones'!AI251,'Todas las localidades'!$AC$8:$AC$967)</f>
        <v>0</v>
      </c>
      <c r="D251" s="113">
        <f>SUMIF('Todas las localidades'!$AR$8:$AR$967,'Pob x estrato y x regiones'!AJ251,'Todas las localidades'!$AC$8:$AC$967)</f>
        <v>0</v>
      </c>
      <c r="E251" s="113">
        <f>SUMIF('Todas las localidades'!$AR$8:$AR$967,'Pob x estrato y x regiones'!AK251,'Todas las localidades'!$AC$8:$AC$967)</f>
        <v>293791</v>
      </c>
      <c r="F251" s="113">
        <f>SUMIF('Todas las localidades'!$AR$8:$AR$967,'Pob x estrato y x regiones'!AL251,'Todas las localidades'!$AC$8:$AC$967)</f>
        <v>0</v>
      </c>
      <c r="G251" s="114">
        <f>SUMIF('Todas las localidades'!$AR$8:$AR$967,'Pob x estrato y x regiones'!AM251,'Todas las localidades'!$AC$8:$AC$967)</f>
        <v>33329</v>
      </c>
      <c r="H251" s="159">
        <f>SUMIF('Todas las localidades'!$AR$8:$AR$967,'Pob x estrato y x regiones'!AN251,'Todas las localidades'!$AC$8:$AC$967)</f>
        <v>5848</v>
      </c>
      <c r="I251" s="159">
        <f>SUMIF('Todas las localidades'!$AR$8:$AR$967,'Pob x estrato y x regiones'!AO251,'Todas las localidades'!$AC$8:$AC$967)</f>
        <v>15692</v>
      </c>
      <c r="J251" s="165">
        <f t="shared" si="224"/>
        <v>348660</v>
      </c>
      <c r="L251" s="95" t="s">
        <v>723</v>
      </c>
      <c r="M251" s="173"/>
      <c r="N251" s="174">
        <f t="shared" si="225"/>
        <v>0</v>
      </c>
      <c r="O251" s="174">
        <f t="shared" si="226"/>
        <v>0</v>
      </c>
      <c r="P251" s="174">
        <f t="shared" si="227"/>
        <v>1.2459445129730207</v>
      </c>
      <c r="Q251" s="174">
        <f t="shared" si="228"/>
        <v>0</v>
      </c>
      <c r="R251" s="174">
        <f t="shared" si="229"/>
        <v>0.14134566638487159</v>
      </c>
      <c r="S251" s="174">
        <f t="shared" si="230"/>
        <v>2.4800907828579587E-2</v>
      </c>
      <c r="T251" s="181">
        <f t="shared" si="231"/>
        <v>6.6548537217180376E-2</v>
      </c>
      <c r="U251" s="169">
        <f t="shared" si="232"/>
        <v>1.4786396244036522</v>
      </c>
      <c r="AG251" s="95" t="s">
        <v>723</v>
      </c>
      <c r="AH251" s="112"/>
      <c r="AI251" s="103" t="str">
        <f t="shared" si="234"/>
        <v>San Juan1</v>
      </c>
      <c r="AJ251" s="103" t="str">
        <f t="shared" si="234"/>
        <v>San Juan2</v>
      </c>
      <c r="AK251" s="103" t="str">
        <f t="shared" si="234"/>
        <v>San Juan3</v>
      </c>
      <c r="AL251" s="103" t="str">
        <f t="shared" si="234"/>
        <v>San Juan4</v>
      </c>
      <c r="AM251" s="103" t="str">
        <f t="shared" si="234"/>
        <v>San Juan5</v>
      </c>
      <c r="AN251" s="103" t="str">
        <f t="shared" si="234"/>
        <v>San Juan6</v>
      </c>
      <c r="AO251" s="104" t="str">
        <f t="shared" si="234"/>
        <v>San Juan7</v>
      </c>
    </row>
    <row r="252" spans="1:41" x14ac:dyDescent="0.25">
      <c r="A252" s="95" t="s">
        <v>740</v>
      </c>
      <c r="B252" s="158"/>
      <c r="C252" s="113">
        <f>SUMIF('Todas las localidades'!$AR$8:$AR$967,'Pob x estrato y x regiones'!AI252,'Todas las localidades'!$AC$8:$AC$967)</f>
        <v>0</v>
      </c>
      <c r="D252" s="113">
        <f>SUMIF('Todas las localidades'!$AR$8:$AR$967,'Pob x estrato y x regiones'!AJ252,'Todas las localidades'!$AC$8:$AC$967)</f>
        <v>0</v>
      </c>
      <c r="E252" s="113">
        <f>SUMIF('Todas las localidades'!$AR$8:$AR$967,'Pob x estrato y x regiones'!AK252,'Todas las localidades'!$AC$8:$AC$967)</f>
        <v>124396</v>
      </c>
      <c r="F252" s="113">
        <f>SUMIF('Todas las localidades'!$AR$8:$AR$967,'Pob x estrato y x regiones'!AL252,'Todas las localidades'!$AC$8:$AC$967)</f>
        <v>0</v>
      </c>
      <c r="G252" s="114">
        <f>SUMIF('Todas las localidades'!$AR$8:$AR$967,'Pob x estrato y x regiones'!AM252,'Todas las localidades'!$AC$8:$AC$967)</f>
        <v>9671</v>
      </c>
      <c r="H252" s="159">
        <f>SUMIF('Todas las localidades'!$AR$8:$AR$967,'Pob x estrato y x regiones'!AN252,'Todas las localidades'!$AC$8:$AC$967)</f>
        <v>15854</v>
      </c>
      <c r="I252" s="159">
        <f>SUMIF('Todas las localidades'!$AR$8:$AR$967,'Pob x estrato y x regiones'!AO252,'Todas las localidades'!$AC$8:$AC$967)</f>
        <v>7618</v>
      </c>
      <c r="J252" s="165">
        <f t="shared" si="224"/>
        <v>157539</v>
      </c>
      <c r="L252" s="95" t="s">
        <v>740</v>
      </c>
      <c r="M252" s="173"/>
      <c r="N252" s="174">
        <f t="shared" si="225"/>
        <v>0</v>
      </c>
      <c r="O252" s="174">
        <f t="shared" si="226"/>
        <v>0</v>
      </c>
      <c r="P252" s="174">
        <f t="shared" si="227"/>
        <v>0.52755364744254207</v>
      </c>
      <c r="Q252" s="174">
        <f t="shared" si="228"/>
        <v>0</v>
      </c>
      <c r="R252" s="174">
        <f t="shared" si="229"/>
        <v>4.1013950001743023E-2</v>
      </c>
      <c r="S252" s="174">
        <f t="shared" si="230"/>
        <v>6.7235566469613664E-2</v>
      </c>
      <c r="T252" s="181">
        <f t="shared" si="231"/>
        <v>3.2307338549610001E-2</v>
      </c>
      <c r="U252" s="169">
        <f t="shared" si="232"/>
        <v>0.66811050246350878</v>
      </c>
      <c r="AG252" s="95" t="s">
        <v>740</v>
      </c>
      <c r="AH252" s="112"/>
      <c r="AI252" s="103" t="str">
        <f t="shared" si="234"/>
        <v>San Luis1</v>
      </c>
      <c r="AJ252" s="103" t="str">
        <f t="shared" si="234"/>
        <v>San Luis2</v>
      </c>
      <c r="AK252" s="103" t="str">
        <f t="shared" si="234"/>
        <v>San Luis3</v>
      </c>
      <c r="AL252" s="103" t="str">
        <f t="shared" si="234"/>
        <v>San Luis4</v>
      </c>
      <c r="AM252" s="103" t="str">
        <f t="shared" si="234"/>
        <v>San Luis5</v>
      </c>
      <c r="AN252" s="103" t="str">
        <f t="shared" si="234"/>
        <v>San Luis6</v>
      </c>
      <c r="AO252" s="104" t="str">
        <f t="shared" si="234"/>
        <v>San Luis7</v>
      </c>
    </row>
    <row r="253" spans="1:41" x14ac:dyDescent="0.25">
      <c r="A253" s="95" t="s">
        <v>753</v>
      </c>
      <c r="B253" s="158"/>
      <c r="C253" s="113">
        <f>SUMIF('Todas las localidades'!$AR$8:$AR$967,'Pob x estrato y x regiones'!AI253,'Todas las localidades'!$AC$8:$AC$967)</f>
        <v>0</v>
      </c>
      <c r="D253" s="113">
        <f>SUMIF('Todas las localidades'!$AR$8:$AR$967,'Pob x estrato y x regiones'!AJ253,'Todas las localidades'!$AC$8:$AC$967)</f>
        <v>0</v>
      </c>
      <c r="E253" s="113">
        <f>SUMIF('Todas las localidades'!$AR$8:$AR$967,'Pob x estrato y x regiones'!AK253,'Todas las localidades'!$AC$8:$AC$967)</f>
        <v>0</v>
      </c>
      <c r="F253" s="113">
        <f>SUMIF('Todas las localidades'!$AR$8:$AR$967,'Pob x estrato y x regiones'!AL253,'Todas las localidades'!$AC$8:$AC$967)</f>
        <v>63961</v>
      </c>
      <c r="G253" s="114">
        <f>SUMIF('Todas las localidades'!$AR$8:$AR$967,'Pob x estrato y x regiones'!AM253,'Todas las localidades'!$AC$8:$AC$967)</f>
        <v>18208</v>
      </c>
      <c r="H253" s="159">
        <f>SUMIF('Todas las localidades'!$AR$8:$AR$967,'Pob x estrato y x regiones'!AN253,'Todas las localidades'!$AC$8:$AC$967)</f>
        <v>16292</v>
      </c>
      <c r="I253" s="159">
        <f>SUMIF('Todas las localidades'!$AR$8:$AR$967,'Pob x estrato y x regiones'!AO253,'Todas las localidades'!$AC$8:$AC$967)</f>
        <v>5819</v>
      </c>
      <c r="J253" s="165">
        <f t="shared" si="224"/>
        <v>104280</v>
      </c>
      <c r="L253" s="95" t="s">
        <v>753</v>
      </c>
      <c r="M253" s="173"/>
      <c r="N253" s="174">
        <f t="shared" si="225"/>
        <v>0</v>
      </c>
      <c r="O253" s="174">
        <f t="shared" si="226"/>
        <v>0</v>
      </c>
      <c r="P253" s="174">
        <f t="shared" si="227"/>
        <v>0</v>
      </c>
      <c r="Q253" s="174">
        <f t="shared" si="228"/>
        <v>0.27125356799312222</v>
      </c>
      <c r="R253" s="174">
        <f t="shared" si="229"/>
        <v>7.7218695236452986E-2</v>
      </c>
      <c r="S253" s="174">
        <f t="shared" si="230"/>
        <v>6.9093090003970348E-2</v>
      </c>
      <c r="T253" s="181">
        <f t="shared" si="231"/>
        <v>2.46779211105514E-2</v>
      </c>
      <c r="U253" s="169">
        <f t="shared" si="232"/>
        <v>0.44224327434409694</v>
      </c>
      <c r="AG253" s="95" t="s">
        <v>753</v>
      </c>
      <c r="AH253" s="112"/>
      <c r="AI253" s="103" t="str">
        <f t="shared" si="234"/>
        <v>Santa Cruz1</v>
      </c>
      <c r="AJ253" s="103" t="str">
        <f t="shared" si="234"/>
        <v>Santa Cruz2</v>
      </c>
      <c r="AK253" s="103" t="str">
        <f t="shared" si="234"/>
        <v>Santa Cruz3</v>
      </c>
      <c r="AL253" s="103" t="str">
        <f t="shared" si="234"/>
        <v>Santa Cruz4</v>
      </c>
      <c r="AM253" s="103" t="str">
        <f t="shared" si="234"/>
        <v>Santa Cruz5</v>
      </c>
      <c r="AN253" s="103" t="str">
        <f t="shared" si="234"/>
        <v>Santa Cruz6</v>
      </c>
      <c r="AO253" s="104" t="str">
        <f t="shared" si="234"/>
        <v>Santa Cruz7</v>
      </c>
    </row>
    <row r="254" spans="1:41" x14ac:dyDescent="0.25">
      <c r="A254" s="95" t="s">
        <v>767</v>
      </c>
      <c r="B254" s="158"/>
      <c r="C254" s="113">
        <f>SUMIF('Todas las localidades'!$AR$8:$AR$967,'Pob x estrato y x regiones'!AI254,'Todas las localidades'!$AC$8:$AC$967)</f>
        <v>958587</v>
      </c>
      <c r="D254" s="113">
        <f>SUMIF('Todas las localidades'!$AR$8:$AR$967,'Pob x estrato y x regiones'!AJ254,'Todas las localidades'!$AC$8:$AC$967)</f>
        <v>0</v>
      </c>
      <c r="E254" s="113">
        <f>SUMIF('Todas las localidades'!$AR$8:$AR$967,'Pob x estrato y x regiones'!AK254,'Todas las localidades'!$AC$8:$AC$967)</f>
        <v>336829</v>
      </c>
      <c r="F254" s="113">
        <f>SUMIF('Todas las localidades'!$AR$8:$AR$967,'Pob x estrato y x regiones'!AL254,'Todas las localidades'!$AC$8:$AC$967)</f>
        <v>143795</v>
      </c>
      <c r="G254" s="114">
        <f>SUMIF('Todas las localidades'!$AR$8:$AR$967,'Pob x estrato y x regiones'!AM254,'Todas las localidades'!$AC$8:$AC$967)</f>
        <v>353986</v>
      </c>
      <c r="H254" s="159">
        <f>SUMIF('Todas las localidades'!$AR$8:$AR$967,'Pob x estrato y x regiones'!AN254,'Todas las localidades'!$AC$8:$AC$967)</f>
        <v>128047</v>
      </c>
      <c r="I254" s="159">
        <f>SUMIF('Todas las localidades'!$AR$8:$AR$967,'Pob x estrato y x regiones'!AO254,'Todas las localidades'!$AC$8:$AC$967)</f>
        <v>144559</v>
      </c>
      <c r="J254" s="165">
        <f t="shared" si="224"/>
        <v>2065803</v>
      </c>
      <c r="L254" s="95" t="s">
        <v>767</v>
      </c>
      <c r="M254" s="173"/>
      <c r="N254" s="174">
        <f t="shared" si="225"/>
        <v>4.0652920370510639</v>
      </c>
      <c r="O254" s="174">
        <f t="shared" si="226"/>
        <v>0</v>
      </c>
      <c r="P254" s="174">
        <f t="shared" si="227"/>
        <v>1.4284652843694654</v>
      </c>
      <c r="Q254" s="174">
        <f t="shared" si="228"/>
        <v>0.60982327996077323</v>
      </c>
      <c r="R254" s="174">
        <f t="shared" si="229"/>
        <v>1.5012267713077245</v>
      </c>
      <c r="S254" s="174">
        <f t="shared" si="230"/>
        <v>0.54303725115015899</v>
      </c>
      <c r="T254" s="181">
        <f t="shared" si="231"/>
        <v>0.61306334384261907</v>
      </c>
      <c r="U254" s="169">
        <f t="shared" si="232"/>
        <v>8.7609079676818045</v>
      </c>
      <c r="AG254" s="95" t="s">
        <v>767</v>
      </c>
      <c r="AH254" s="112"/>
      <c r="AI254" s="103" t="str">
        <f t="shared" si="234"/>
        <v>Santa Fe1</v>
      </c>
      <c r="AJ254" s="103" t="str">
        <f t="shared" si="234"/>
        <v>Santa Fe2</v>
      </c>
      <c r="AK254" s="103" t="str">
        <f t="shared" si="234"/>
        <v>Santa Fe3</v>
      </c>
      <c r="AL254" s="103" t="str">
        <f t="shared" si="234"/>
        <v>Santa Fe4</v>
      </c>
      <c r="AM254" s="103" t="str">
        <f t="shared" si="234"/>
        <v>Santa Fe5</v>
      </c>
      <c r="AN254" s="103" t="str">
        <f t="shared" si="234"/>
        <v>Santa Fe6</v>
      </c>
      <c r="AO254" s="104" t="str">
        <f t="shared" si="234"/>
        <v>Santa Fe7</v>
      </c>
    </row>
    <row r="255" spans="1:41" x14ac:dyDescent="0.25">
      <c r="A255" s="95" t="s">
        <v>882</v>
      </c>
      <c r="B255" s="158"/>
      <c r="C255" s="113">
        <f>SUMIF('Todas las localidades'!$AR$8:$AR$967,'Pob x estrato y x regiones'!AI255,'Todas las localidades'!$AC$8:$AC$967)</f>
        <v>0</v>
      </c>
      <c r="D255" s="113">
        <f>SUMIF('Todas las localidades'!$AR$8:$AR$967,'Pob x estrato y x regiones'!AJ255,'Todas las localidades'!$AC$8:$AC$967)</f>
        <v>0</v>
      </c>
      <c r="E255" s="113">
        <f>SUMIF('Todas las localidades'!$AR$8:$AR$967,'Pob x estrato y x regiones'!AK255,'Todas las localidades'!$AC$8:$AC$967)</f>
        <v>199532</v>
      </c>
      <c r="F255" s="113">
        <f>SUMIF('Todas las localidades'!$AR$8:$AR$967,'Pob x estrato y x regiones'!AL255,'Todas las localidades'!$AC$8:$AC$967)</f>
        <v>0</v>
      </c>
      <c r="G255" s="114">
        <f>SUMIF('Todas las localidades'!$AR$8:$AR$967,'Pob x estrato y x regiones'!AM255,'Todas las localidades'!$AC$8:$AC$967)</f>
        <v>82840</v>
      </c>
      <c r="H255" s="159">
        <f>SUMIF('Todas las localidades'!$AR$8:$AR$967,'Pob x estrato y x regiones'!AN255,'Todas las localidades'!$AC$8:$AC$967)</f>
        <v>28638</v>
      </c>
      <c r="I255" s="159">
        <f>SUMIF('Todas las localidades'!$AR$8:$AR$967,'Pob x estrato y x regiones'!AO255,'Todas las localidades'!$AC$8:$AC$967)</f>
        <v>16590</v>
      </c>
      <c r="J255" s="165">
        <f t="shared" si="224"/>
        <v>327600</v>
      </c>
      <c r="L255" s="95" t="s">
        <v>882</v>
      </c>
      <c r="M255" s="173"/>
      <c r="N255" s="174">
        <f t="shared" si="225"/>
        <v>0</v>
      </c>
      <c r="O255" s="174">
        <f t="shared" si="226"/>
        <v>0</v>
      </c>
      <c r="P255" s="174">
        <f t="shared" si="227"/>
        <v>0.84619951108962743</v>
      </c>
      <c r="Q255" s="174">
        <f t="shared" si="228"/>
        <v>0</v>
      </c>
      <c r="R255" s="174">
        <f t="shared" si="229"/>
        <v>0.35131792142946872</v>
      </c>
      <c r="S255" s="174">
        <f t="shared" si="230"/>
        <v>0.12145150451348533</v>
      </c>
      <c r="T255" s="181">
        <f t="shared" si="231"/>
        <v>7.0356884554742705E-2</v>
      </c>
      <c r="U255" s="169">
        <f t="shared" si="232"/>
        <v>1.3893258215873241</v>
      </c>
      <c r="AG255" s="95" t="s">
        <v>882</v>
      </c>
      <c r="AH255" s="112"/>
      <c r="AI255" s="103" t="str">
        <f t="shared" si="234"/>
        <v>Santiago del Estero1</v>
      </c>
      <c r="AJ255" s="103" t="str">
        <f t="shared" si="234"/>
        <v>Santiago del Estero2</v>
      </c>
      <c r="AK255" s="103" t="str">
        <f t="shared" si="234"/>
        <v>Santiago del Estero3</v>
      </c>
      <c r="AL255" s="103" t="str">
        <f t="shared" si="234"/>
        <v>Santiago del Estero4</v>
      </c>
      <c r="AM255" s="103" t="str">
        <f t="shared" si="234"/>
        <v>Santiago del Estero5</v>
      </c>
      <c r="AN255" s="103" t="str">
        <f t="shared" si="234"/>
        <v>Santiago del Estero6</v>
      </c>
      <c r="AO255" s="104" t="str">
        <f t="shared" si="234"/>
        <v>Santiago del Estero7</v>
      </c>
    </row>
    <row r="256" spans="1:41" x14ac:dyDescent="0.25">
      <c r="A256" s="95" t="s">
        <v>926</v>
      </c>
      <c r="B256" s="158"/>
      <c r="C256" s="113">
        <f>SUMIF('Todas las localidades'!$AR$8:$AR$967,'Pob x estrato y x regiones'!AI256,'Todas las localidades'!$AC$8:$AC$967)</f>
        <v>0</v>
      </c>
      <c r="D256" s="113">
        <f>SUMIF('Todas las localidades'!$AR$8:$AR$967,'Pob x estrato y x regiones'!AJ256,'Todas las localidades'!$AC$8:$AC$967)</f>
        <v>0</v>
      </c>
      <c r="E256" s="113">
        <f>SUMIF('Todas las localidades'!$AR$8:$AR$967,'Pob x estrato y x regiones'!AK256,'Todas las localidades'!$AC$8:$AC$967)</f>
        <v>0</v>
      </c>
      <c r="F256" s="113">
        <f>SUMIF('Todas las localidades'!$AR$8:$AR$967,'Pob x estrato y x regiones'!AL256,'Todas las localidades'!$AC$8:$AC$967)</f>
        <v>24240</v>
      </c>
      <c r="G256" s="114">
        <f>SUMIF('Todas las localidades'!$AR$8:$AR$967,'Pob x estrato y x regiones'!AM256,'Todas las localidades'!$AC$8:$AC$967)</f>
        <v>0</v>
      </c>
      <c r="H256" s="159">
        <f>SUMIF('Todas las localidades'!$AR$8:$AR$967,'Pob x estrato y x regiones'!AN256,'Todas las localidades'!$AC$8:$AC$967)</f>
        <v>0</v>
      </c>
      <c r="I256" s="159">
        <f>SUMIF('Todas las localidades'!$AR$8:$AR$967,'Pob x estrato y x regiones'!AO256,'Todas las localidades'!$AC$8:$AC$967)</f>
        <v>0</v>
      </c>
      <c r="J256" s="165">
        <f t="shared" si="224"/>
        <v>24240</v>
      </c>
      <c r="L256" s="95" t="s">
        <v>926</v>
      </c>
      <c r="M256" s="173"/>
      <c r="N256" s="174">
        <f t="shared" si="225"/>
        <v>0</v>
      </c>
      <c r="O256" s="174">
        <f t="shared" si="226"/>
        <v>0</v>
      </c>
      <c r="P256" s="174">
        <f t="shared" si="227"/>
        <v>0</v>
      </c>
      <c r="Q256" s="174">
        <f t="shared" si="228"/>
        <v>0.10279993258631484</v>
      </c>
      <c r="R256" s="174">
        <f t="shared" si="229"/>
        <v>0</v>
      </c>
      <c r="S256" s="174">
        <f t="shared" si="230"/>
        <v>0</v>
      </c>
      <c r="T256" s="181">
        <f t="shared" si="231"/>
        <v>0</v>
      </c>
      <c r="U256" s="169">
        <f t="shared" si="232"/>
        <v>0.10279993258631484</v>
      </c>
      <c r="AG256" s="95" t="s">
        <v>926</v>
      </c>
      <c r="AH256" s="112"/>
      <c r="AI256" s="103" t="str">
        <f t="shared" si="234"/>
        <v>Tierra del Fuego1</v>
      </c>
      <c r="AJ256" s="103" t="str">
        <f t="shared" si="234"/>
        <v>Tierra del Fuego2</v>
      </c>
      <c r="AK256" s="103" t="str">
        <f t="shared" si="234"/>
        <v>Tierra del Fuego3</v>
      </c>
      <c r="AL256" s="103" t="str">
        <f t="shared" si="234"/>
        <v>Tierra del Fuego4</v>
      </c>
      <c r="AM256" s="103" t="str">
        <f t="shared" si="234"/>
        <v>Tierra del Fuego5</v>
      </c>
      <c r="AN256" s="103" t="str">
        <f t="shared" si="234"/>
        <v>Tierra del Fuego6</v>
      </c>
      <c r="AO256" s="104" t="str">
        <f t="shared" si="234"/>
        <v>Tierra del Fuego7</v>
      </c>
    </row>
    <row r="257" spans="1:41" ht="15.75" thickBot="1" x14ac:dyDescent="0.3">
      <c r="A257" s="96" t="s">
        <v>506</v>
      </c>
      <c r="B257" s="160"/>
      <c r="C257" s="161">
        <f>SUMIF('Todas las localidades'!$AR$8:$AR$967,'Pob x estrato y x regiones'!AI257,'Todas las localidades'!$AC$8:$AC$967)</f>
        <v>0</v>
      </c>
      <c r="D257" s="161">
        <f>SUMIF('Todas las localidades'!$AR$8:$AR$967,'Pob x estrato y x regiones'!AJ257,'Todas las localidades'!$AC$8:$AC$967)</f>
        <v>498579</v>
      </c>
      <c r="E257" s="161">
        <f>SUMIF('Todas las localidades'!$AR$8:$AR$967,'Pob x estrato y x regiones'!AK257,'Todas las localidades'!$AC$8:$AC$967)</f>
        <v>0</v>
      </c>
      <c r="F257" s="161">
        <f>SUMIF('Todas las localidades'!$AR$8:$AR$967,'Pob x estrato y x regiones'!AL257,'Todas las localidades'!$AC$8:$AC$967)</f>
        <v>29355</v>
      </c>
      <c r="G257" s="162">
        <f>SUMIF('Todas las localidades'!$AR$8:$AR$967,'Pob x estrato y x regiones'!AM257,'Todas las localidades'!$AC$8:$AC$967)</f>
        <v>126057</v>
      </c>
      <c r="H257" s="163">
        <f>SUMIF('Todas las localidades'!$AR$8:$AR$967,'Pob x estrato y x regiones'!AN257,'Todas las localidades'!$AC$8:$AC$967)</f>
        <v>32106</v>
      </c>
      <c r="I257" s="163">
        <f>SUMIF('Todas las localidades'!$AR$8:$AR$967,'Pob x estrato y x regiones'!AO257,'Todas las localidades'!$AC$8:$AC$967)</f>
        <v>19387</v>
      </c>
      <c r="J257" s="166">
        <f t="shared" si="224"/>
        <v>705484</v>
      </c>
      <c r="L257" s="96" t="s">
        <v>506</v>
      </c>
      <c r="M257" s="175"/>
      <c r="N257" s="176">
        <f t="shared" si="225"/>
        <v>0</v>
      </c>
      <c r="O257" s="176">
        <f t="shared" si="226"/>
        <v>2.1144343064749287</v>
      </c>
      <c r="P257" s="176">
        <f t="shared" si="227"/>
        <v>0</v>
      </c>
      <c r="Q257" s="176">
        <f t="shared" si="228"/>
        <v>0.12449224509369933</v>
      </c>
      <c r="R257" s="176">
        <f t="shared" si="229"/>
        <v>0.53459781774063908</v>
      </c>
      <c r="S257" s="176">
        <f t="shared" si="230"/>
        <v>0.13615901962113136</v>
      </c>
      <c r="T257" s="182">
        <f t="shared" si="231"/>
        <v>8.2218741462495276E-2</v>
      </c>
      <c r="U257" s="177">
        <f t="shared" si="232"/>
        <v>2.9919021303928934</v>
      </c>
      <c r="AG257" s="96" t="s">
        <v>506</v>
      </c>
      <c r="AH257" s="112"/>
      <c r="AI257" s="103" t="str">
        <f t="shared" si="234"/>
        <v>Tucumán1</v>
      </c>
      <c r="AJ257" s="103" t="str">
        <f t="shared" si="234"/>
        <v>Tucumán2</v>
      </c>
      <c r="AK257" s="103" t="str">
        <f t="shared" si="234"/>
        <v>Tucumán3</v>
      </c>
      <c r="AL257" s="103" t="str">
        <f t="shared" si="234"/>
        <v>Tucumán4</v>
      </c>
      <c r="AM257" s="103" t="str">
        <f t="shared" si="234"/>
        <v>Tucumán5</v>
      </c>
      <c r="AN257" s="103" t="str">
        <f t="shared" si="234"/>
        <v>Tucumán6</v>
      </c>
      <c r="AO257" s="104" t="str">
        <f t="shared" si="234"/>
        <v>Tucumán7</v>
      </c>
    </row>
    <row r="258" spans="1:41" x14ac:dyDescent="0.25">
      <c r="A258" s="89"/>
      <c r="B258" s="86">
        <f>SUM(B234:B257)</f>
        <v>9969826</v>
      </c>
      <c r="C258" s="87">
        <f>SUM(C234:C257)</f>
        <v>1977307</v>
      </c>
      <c r="D258" s="87">
        <f t="shared" ref="D258" si="235">SUM(D234:D257)</f>
        <v>2358280</v>
      </c>
      <c r="E258" s="87">
        <f t="shared" ref="E258" si="236">SUM(E234:E257)</f>
        <v>3051537</v>
      </c>
      <c r="F258" s="87">
        <f t="shared" ref="F258" si="237">SUM(F234:F257)</f>
        <v>1664475</v>
      </c>
      <c r="G258" s="87">
        <f t="shared" ref="G258" si="238">SUM(G234:G257)</f>
        <v>3007021</v>
      </c>
      <c r="H258" s="87">
        <f t="shared" ref="H258" si="239">SUM(H234:H257)</f>
        <v>874839</v>
      </c>
      <c r="I258" s="88">
        <f t="shared" ref="I258" si="240">SUM(I234:I257)</f>
        <v>676497</v>
      </c>
      <c r="J258" s="167">
        <f t="shared" si="224"/>
        <v>23579782</v>
      </c>
      <c r="L258" s="89"/>
      <c r="M258" s="178">
        <f>SUM(M234:M257)</f>
        <v>42.281247553518519</v>
      </c>
      <c r="N258" s="179">
        <f>SUM(N234:N257)</f>
        <v>8.3856033953155293</v>
      </c>
      <c r="O258" s="179">
        <f t="shared" ref="O258" si="241">SUM(O234:O257)</f>
        <v>10.001279910051755</v>
      </c>
      <c r="P258" s="179">
        <f t="shared" ref="P258" si="242">SUM(P234:P257)</f>
        <v>12.94132829557118</v>
      </c>
      <c r="Q258" s="179">
        <f t="shared" ref="Q258" si="243">SUM(Q234:Q257)</f>
        <v>7.0589074996537304</v>
      </c>
      <c r="R258" s="179">
        <f t="shared" ref="R258" si="244">SUM(R234:R257)</f>
        <v>12.752539442476611</v>
      </c>
      <c r="S258" s="179">
        <f t="shared" ref="S258" si="245">SUM(S234:S257)</f>
        <v>3.7101233590709191</v>
      </c>
      <c r="T258" s="180">
        <f t="shared" ref="T258" si="246">SUM(T234:T257)</f>
        <v>2.8689705443417584</v>
      </c>
      <c r="U258" s="169">
        <f t="shared" si="232"/>
        <v>100</v>
      </c>
    </row>
    <row r="261" spans="1:41" x14ac:dyDescent="0.25">
      <c r="A261" s="336">
        <v>1970</v>
      </c>
      <c r="B261" s="336"/>
      <c r="C261" s="336"/>
      <c r="D261" s="336"/>
      <c r="E261" s="336"/>
      <c r="F261" s="336"/>
      <c r="G261" s="336"/>
      <c r="H261" s="336"/>
      <c r="I261" s="336"/>
      <c r="J261" s="336"/>
      <c r="L261" s="336">
        <v>1970</v>
      </c>
      <c r="M261" s="336"/>
      <c r="N261" s="336"/>
      <c r="O261" s="336"/>
      <c r="P261" s="336"/>
      <c r="Q261" s="336"/>
      <c r="R261" s="336"/>
      <c r="S261" s="336"/>
      <c r="T261" s="336"/>
      <c r="U261" s="336"/>
    </row>
    <row r="262" spans="1:41" ht="15" customHeight="1" x14ac:dyDescent="0.25">
      <c r="A262" s="333" t="s">
        <v>27</v>
      </c>
      <c r="B262" s="338" t="s">
        <v>966</v>
      </c>
      <c r="C262" s="339"/>
      <c r="D262" s="339"/>
      <c r="E262" s="339"/>
      <c r="F262" s="339"/>
      <c r="G262" s="339"/>
      <c r="H262" s="339"/>
      <c r="I262" s="345"/>
      <c r="J262" s="346" t="s">
        <v>967</v>
      </c>
      <c r="L262" s="333" t="s">
        <v>27</v>
      </c>
      <c r="M262" s="338" t="s">
        <v>966</v>
      </c>
      <c r="N262" s="339"/>
      <c r="O262" s="339"/>
      <c r="P262" s="339"/>
      <c r="Q262" s="339"/>
      <c r="R262" s="339"/>
      <c r="S262" s="339"/>
      <c r="T262" s="345"/>
      <c r="U262" s="343" t="s">
        <v>967</v>
      </c>
      <c r="AG262" s="336" t="s">
        <v>931</v>
      </c>
      <c r="AH262" s="338" t="s">
        <v>966</v>
      </c>
      <c r="AI262" s="339"/>
      <c r="AJ262" s="339"/>
      <c r="AK262" s="339"/>
      <c r="AL262" s="339"/>
      <c r="AM262" s="339"/>
      <c r="AN262" s="339"/>
      <c r="AO262" s="340"/>
    </row>
    <row r="263" spans="1:41" ht="15.75" thickBot="1" x14ac:dyDescent="0.3">
      <c r="A263" s="333"/>
      <c r="B263" s="107" t="s">
        <v>940</v>
      </c>
      <c r="C263" s="105">
        <v>1</v>
      </c>
      <c r="D263" s="105">
        <v>2</v>
      </c>
      <c r="E263" s="105">
        <v>3</v>
      </c>
      <c r="F263" s="105">
        <v>4</v>
      </c>
      <c r="G263" s="105">
        <v>5</v>
      </c>
      <c r="H263" s="105">
        <v>6</v>
      </c>
      <c r="I263" s="115">
        <v>7</v>
      </c>
      <c r="J263" s="344"/>
      <c r="L263" s="333"/>
      <c r="M263" s="107" t="s">
        <v>940</v>
      </c>
      <c r="N263" s="105">
        <v>1</v>
      </c>
      <c r="O263" s="105">
        <v>2</v>
      </c>
      <c r="P263" s="105">
        <v>3</v>
      </c>
      <c r="Q263" s="105">
        <v>4</v>
      </c>
      <c r="R263" s="105">
        <v>5</v>
      </c>
      <c r="S263" s="105">
        <v>6</v>
      </c>
      <c r="T263" s="115">
        <v>7</v>
      </c>
      <c r="U263" s="344"/>
      <c r="AG263" s="337"/>
      <c r="AH263" s="107" t="s">
        <v>940</v>
      </c>
      <c r="AI263" s="105">
        <v>1</v>
      </c>
      <c r="AJ263" s="105">
        <v>2</v>
      </c>
      <c r="AK263" s="105">
        <v>3</v>
      </c>
      <c r="AL263" s="105">
        <v>4</v>
      </c>
      <c r="AM263" s="105">
        <v>5</v>
      </c>
      <c r="AN263" s="105">
        <v>6</v>
      </c>
      <c r="AO263" s="106">
        <v>7</v>
      </c>
    </row>
    <row r="264" spans="1:41" x14ac:dyDescent="0.25">
      <c r="A264" s="92" t="s">
        <v>940</v>
      </c>
      <c r="B264" s="156">
        <f>SUMIF('Todas las localidades'!$AR$8:$AR$967,'Pob x estrato y x regiones'!AH264,'Todas las localidades'!$AD$8:$AD$967)</f>
        <v>8451495</v>
      </c>
      <c r="C264" s="157"/>
      <c r="D264" s="157"/>
      <c r="E264" s="157"/>
      <c r="F264" s="157"/>
      <c r="G264" s="157"/>
      <c r="H264" s="157"/>
      <c r="I264" s="164"/>
      <c r="J264" s="119">
        <f>SUM(B264:I264)</f>
        <v>8451495</v>
      </c>
      <c r="L264" s="92" t="s">
        <v>940</v>
      </c>
      <c r="M264" s="168">
        <f>B264/$J$288*100</f>
        <v>44.627529279853348</v>
      </c>
      <c r="N264" s="170"/>
      <c r="O264" s="170"/>
      <c r="P264" s="170"/>
      <c r="Q264" s="170"/>
      <c r="R264" s="170"/>
      <c r="S264" s="170"/>
      <c r="T264" s="171"/>
      <c r="U264" s="172">
        <f>SUM(M264:T264)</f>
        <v>44.627529279853348</v>
      </c>
      <c r="AG264" s="92" t="s">
        <v>940</v>
      </c>
      <c r="AH264" s="108" t="str">
        <f>CONCATENATE($AG264,AH$28)</f>
        <v>GBAGBA</v>
      </c>
      <c r="AI264" s="110"/>
      <c r="AJ264" s="110"/>
      <c r="AK264" s="110"/>
      <c r="AL264" s="110"/>
      <c r="AM264" s="110"/>
      <c r="AN264" s="110"/>
      <c r="AO264" s="111"/>
    </row>
    <row r="265" spans="1:41" x14ac:dyDescent="0.25">
      <c r="A265" s="95" t="s">
        <v>36</v>
      </c>
      <c r="B265" s="158"/>
      <c r="C265" s="113">
        <f>SUMIF('Todas las localidades'!$AR$8:$AR$967,'Pob x estrato y x regiones'!AI265,'Todas las localidades'!$AD$8:$AD$967)</f>
        <v>0</v>
      </c>
      <c r="D265" s="113">
        <f>SUMIF('Todas las localidades'!$AR$8:$AR$967,'Pob x estrato y x regiones'!AJ265,'Todas las localidades'!$AD$8:$AD$967)</f>
        <v>798206</v>
      </c>
      <c r="E265" s="113">
        <f>SUMIF('Todas las localidades'!$AR$8:$AR$967,'Pob x estrato y x regiones'!AK265,'Todas las localidades'!$AD$8:$AD$967)</f>
        <v>315166</v>
      </c>
      <c r="F265" s="113">
        <f>SUMIF('Todas las localidades'!$AR$8:$AR$967,'Pob x estrato y x regiones'!AL265,'Todas las localidades'!$AD$8:$AD$967)</f>
        <v>530588</v>
      </c>
      <c r="G265" s="113">
        <f>SUMIF('Todas las localidades'!$AR$8:$AR$967,'Pob x estrato y x regiones'!AM265,'Todas las localidades'!$AD$8:$AD$967)</f>
        <v>680679</v>
      </c>
      <c r="H265" s="113">
        <f>SUMIF('Todas las localidades'!$AR$8:$AR$967,'Pob x estrato y x regiones'!AN265,'Todas las localidades'!$AD$8:$AD$967)</f>
        <v>152138</v>
      </c>
      <c r="I265" s="114">
        <f>SUMIF('Todas las localidades'!$AR$8:$AR$967,'Pob x estrato y x regiones'!AO265,'Todas las localidades'!$AD$8:$AD$967)</f>
        <v>104215</v>
      </c>
      <c r="J265" s="165">
        <f t="shared" ref="J265:J288" si="247">SUM(B265:I265)</f>
        <v>2580992</v>
      </c>
      <c r="L265" s="95" t="s">
        <v>36</v>
      </c>
      <c r="M265" s="173"/>
      <c r="N265" s="174">
        <f t="shared" ref="N265:N287" si="248">C265/$J$288*100</f>
        <v>0</v>
      </c>
      <c r="O265" s="174">
        <f t="shared" ref="O265:O287" si="249">D265/$J$288*100</f>
        <v>4.2148710537431091</v>
      </c>
      <c r="P265" s="174">
        <f t="shared" ref="P265:P287" si="250">E265/$J$288*100</f>
        <v>1.664212058696628</v>
      </c>
      <c r="Q265" s="174">
        <f t="shared" ref="Q265:Q287" si="251">F265/$J$288*100</f>
        <v>2.8017328893336422</v>
      </c>
      <c r="R265" s="174">
        <f t="shared" ref="R265:R287" si="252">G265/$J$288*100</f>
        <v>3.5942779357594481</v>
      </c>
      <c r="S265" s="174">
        <f t="shared" ref="S265:S287" si="253">H265/$J$288*100</f>
        <v>0.8033540870080772</v>
      </c>
      <c r="T265" s="181">
        <f t="shared" ref="T265:T287" si="254">I265/$J$288*100</f>
        <v>0.55030003140271833</v>
      </c>
      <c r="U265" s="169">
        <f t="shared" ref="U265:U288" si="255">SUM(M265:T265)</f>
        <v>13.628748055943625</v>
      </c>
      <c r="AG265" s="95" t="s">
        <v>36</v>
      </c>
      <c r="AH265" s="112"/>
      <c r="AI265" s="103" t="str">
        <f t="shared" ref="AI265:AO274" si="256">CONCATENATE($AG265,AI$28)</f>
        <v>Buenos Aires1</v>
      </c>
      <c r="AJ265" s="103" t="str">
        <f t="shared" si="256"/>
        <v>Buenos Aires2</v>
      </c>
      <c r="AK265" s="103" t="str">
        <f t="shared" si="256"/>
        <v>Buenos Aires3</v>
      </c>
      <c r="AL265" s="103" t="str">
        <f t="shared" si="256"/>
        <v>Buenos Aires4</v>
      </c>
      <c r="AM265" s="103" t="str">
        <f t="shared" si="256"/>
        <v>Buenos Aires5</v>
      </c>
      <c r="AN265" s="103" t="str">
        <f t="shared" si="256"/>
        <v>Buenos Aires6</v>
      </c>
      <c r="AO265" s="104" t="str">
        <f t="shared" si="256"/>
        <v>Buenos Aires7</v>
      </c>
    </row>
    <row r="266" spans="1:41" x14ac:dyDescent="0.25">
      <c r="A266" s="95" t="s">
        <v>1</v>
      </c>
      <c r="B266" s="158"/>
      <c r="C266" s="113">
        <f>SUMIF('Todas las localidades'!$AR$8:$AR$967,'Pob x estrato y x regiones'!AI266,'Todas las localidades'!$AD$8:$AD$967)</f>
        <v>0</v>
      </c>
      <c r="D266" s="113">
        <f>SUMIF('Todas las localidades'!$AR$8:$AR$967,'Pob x estrato y x regiones'!AJ266,'Todas las localidades'!$AD$8:$AD$967)</f>
        <v>0</v>
      </c>
      <c r="E266" s="113">
        <f>SUMIF('Todas las localidades'!$AR$8:$AR$967,'Pob x estrato y x regiones'!AK266,'Todas las localidades'!$AD$8:$AD$967)</f>
        <v>66918</v>
      </c>
      <c r="F266" s="113">
        <f>SUMIF('Todas las localidades'!$AR$8:$AR$967,'Pob x estrato y x regiones'!AL266,'Todas las localidades'!$AD$8:$AD$967)</f>
        <v>0</v>
      </c>
      <c r="G266" s="113">
        <f>SUMIF('Todas las localidades'!$AR$8:$AR$967,'Pob x estrato y x regiones'!AM266,'Todas las localidades'!$AD$8:$AD$967)</f>
        <v>25483</v>
      </c>
      <c r="H266" s="113">
        <f>SUMIF('Todas las localidades'!$AR$8:$AR$967,'Pob x estrato y x regiones'!AN266,'Todas las localidades'!$AD$8:$AD$967)</f>
        <v>0</v>
      </c>
      <c r="I266" s="114">
        <f>SUMIF('Todas las localidades'!$AR$8:$AR$967,'Pob x estrato y x regiones'!AO266,'Todas las localidades'!$AD$8:$AD$967)</f>
        <v>10697</v>
      </c>
      <c r="J266" s="165">
        <f t="shared" si="247"/>
        <v>103098</v>
      </c>
      <c r="L266" s="95" t="s">
        <v>1</v>
      </c>
      <c r="M266" s="173"/>
      <c r="N266" s="174">
        <f t="shared" si="248"/>
        <v>0</v>
      </c>
      <c r="O266" s="174">
        <f t="shared" si="249"/>
        <v>0</v>
      </c>
      <c r="P266" s="174">
        <f t="shared" si="250"/>
        <v>0.35335582690982204</v>
      </c>
      <c r="Q266" s="174">
        <f t="shared" si="251"/>
        <v>0</v>
      </c>
      <c r="R266" s="174">
        <f t="shared" si="252"/>
        <v>0.13456120232438201</v>
      </c>
      <c r="S266" s="174">
        <f t="shared" si="253"/>
        <v>0</v>
      </c>
      <c r="T266" s="181">
        <f t="shared" si="254"/>
        <v>5.6484761655374735E-2</v>
      </c>
      <c r="U266" s="169">
        <f t="shared" si="255"/>
        <v>0.54440179088957874</v>
      </c>
      <c r="AG266" s="95" t="s">
        <v>1</v>
      </c>
      <c r="AH266" s="112"/>
      <c r="AI266" s="103" t="str">
        <f t="shared" si="256"/>
        <v>Catamarca1</v>
      </c>
      <c r="AJ266" s="103" t="str">
        <f t="shared" si="256"/>
        <v>Catamarca2</v>
      </c>
      <c r="AK266" s="103" t="str">
        <f t="shared" si="256"/>
        <v>Catamarca3</v>
      </c>
      <c r="AL266" s="103" t="str">
        <f t="shared" si="256"/>
        <v>Catamarca4</v>
      </c>
      <c r="AM266" s="103" t="str">
        <f t="shared" si="256"/>
        <v>Catamarca5</v>
      </c>
      <c r="AN266" s="103" t="str">
        <f t="shared" si="256"/>
        <v>Catamarca6</v>
      </c>
      <c r="AO266" s="104" t="str">
        <f t="shared" si="256"/>
        <v>Catamarca7</v>
      </c>
    </row>
    <row r="267" spans="1:41" x14ac:dyDescent="0.25">
      <c r="A267" s="95" t="s">
        <v>199</v>
      </c>
      <c r="B267" s="158"/>
      <c r="C267" s="113">
        <f>SUMIF('Todas las localidades'!$AR$8:$AR$967,'Pob x estrato y x regiones'!AI267,'Todas las localidades'!$AD$8:$AD$967)</f>
        <v>0</v>
      </c>
      <c r="D267" s="113">
        <f>SUMIF('Todas las localidades'!$AR$8:$AR$967,'Pob x estrato y x regiones'!AJ267,'Todas las localidades'!$AD$8:$AD$967)</f>
        <v>0</v>
      </c>
      <c r="E267" s="113">
        <f>SUMIF('Todas las localidades'!$AR$8:$AR$967,'Pob x estrato y x regiones'!AK267,'Todas las localidades'!$AD$8:$AD$967)</f>
        <v>148191</v>
      </c>
      <c r="F267" s="113">
        <f>SUMIF('Todas las localidades'!$AR$8:$AR$967,'Pob x estrato y x regiones'!AL267,'Todas las localidades'!$AD$8:$AD$967)</f>
        <v>34341</v>
      </c>
      <c r="G267" s="113">
        <f>SUMIF('Todas las localidades'!$AR$8:$AR$967,'Pob x estrato y x regiones'!AM267,'Todas las localidades'!$AD$8:$AD$967)</f>
        <v>79132</v>
      </c>
      <c r="H267" s="113">
        <f>SUMIF('Todas las localidades'!$AR$8:$AR$967,'Pob x estrato y x regiones'!AN267,'Todas las localidades'!$AD$8:$AD$967)</f>
        <v>23775</v>
      </c>
      <c r="I267" s="114">
        <f>SUMIF('Todas las localidades'!$AR$8:$AR$967,'Pob x estrato y x regiones'!AO267,'Todas las localidades'!$AD$8:$AD$967)</f>
        <v>10992</v>
      </c>
      <c r="J267" s="165">
        <f t="shared" si="247"/>
        <v>296431</v>
      </c>
      <c r="L267" s="95" t="s">
        <v>199</v>
      </c>
      <c r="M267" s="173"/>
      <c r="N267" s="174">
        <f t="shared" si="248"/>
        <v>0</v>
      </c>
      <c r="O267" s="174">
        <f t="shared" si="249"/>
        <v>0</v>
      </c>
      <c r="P267" s="174">
        <f t="shared" si="250"/>
        <v>0.78251222908026896</v>
      </c>
      <c r="Q267" s="174">
        <f t="shared" si="251"/>
        <v>0.18133525287531305</v>
      </c>
      <c r="R267" s="174">
        <f t="shared" si="252"/>
        <v>0.41785100115108098</v>
      </c>
      <c r="S267" s="174">
        <f t="shared" si="253"/>
        <v>0.12554222757376218</v>
      </c>
      <c r="T267" s="181">
        <f t="shared" si="254"/>
        <v>5.8042488559023935E-2</v>
      </c>
      <c r="U267" s="169">
        <f t="shared" si="255"/>
        <v>1.5652831992394489</v>
      </c>
      <c r="AG267" s="95" t="s">
        <v>199</v>
      </c>
      <c r="AH267" s="112"/>
      <c r="AI267" s="103" t="str">
        <f t="shared" si="256"/>
        <v>Chaco1</v>
      </c>
      <c r="AJ267" s="103" t="str">
        <f t="shared" si="256"/>
        <v>Chaco2</v>
      </c>
      <c r="AK267" s="103" t="str">
        <f t="shared" si="256"/>
        <v>Chaco3</v>
      </c>
      <c r="AL267" s="103" t="str">
        <f t="shared" si="256"/>
        <v>Chaco4</v>
      </c>
      <c r="AM267" s="103" t="str">
        <f t="shared" si="256"/>
        <v>Chaco5</v>
      </c>
      <c r="AN267" s="103" t="str">
        <f t="shared" si="256"/>
        <v>Chaco6</v>
      </c>
      <c r="AO267" s="104" t="str">
        <f t="shared" si="256"/>
        <v>Chaco7</v>
      </c>
    </row>
    <row r="268" spans="1:41" x14ac:dyDescent="0.25">
      <c r="A268" s="95" t="s">
        <v>260</v>
      </c>
      <c r="B268" s="158"/>
      <c r="C268" s="113">
        <f>SUMIF('Todas las localidades'!$AR$8:$AR$967,'Pob x estrato y x regiones'!AI268,'Todas las localidades'!$AD$8:$AD$967)</f>
        <v>0</v>
      </c>
      <c r="D268" s="113">
        <f>SUMIF('Todas las localidades'!$AR$8:$AR$967,'Pob x estrato y x regiones'!AJ268,'Todas las localidades'!$AD$8:$AD$967)</f>
        <v>0</v>
      </c>
      <c r="E268" s="113">
        <f>SUMIF('Todas las localidades'!$AR$8:$AR$967,'Pob x estrato y x regiones'!AK268,'Todas las localidades'!$AD$8:$AD$967)</f>
        <v>75848</v>
      </c>
      <c r="F268" s="113">
        <f>SUMIF('Todas las localidades'!$AR$8:$AR$967,'Pob x estrato y x regiones'!AL268,'Todas las localidades'!$AD$8:$AD$967)</f>
        <v>30329</v>
      </c>
      <c r="G268" s="113">
        <f>SUMIF('Todas las localidades'!$AR$8:$AR$967,'Pob x estrato y x regiones'!AM268,'Todas las localidades'!$AD$8:$AD$967)</f>
        <v>26555</v>
      </c>
      <c r="H268" s="113">
        <f>SUMIF('Todas las localidades'!$AR$8:$AR$967,'Pob x estrato y x regiones'!AN268,'Todas las localidades'!$AD$8:$AD$967)</f>
        <v>1674</v>
      </c>
      <c r="I268" s="114">
        <f>SUMIF('Todas las localidades'!$AR$8:$AR$967,'Pob x estrato y x regiones'!AO268,'Todas las localidades'!$AD$8:$AD$967)</f>
        <v>8446</v>
      </c>
      <c r="J268" s="165">
        <f t="shared" si="247"/>
        <v>142852</v>
      </c>
      <c r="L268" s="95" t="s">
        <v>260</v>
      </c>
      <c r="M268" s="173"/>
      <c r="N268" s="174">
        <f t="shared" si="248"/>
        <v>0</v>
      </c>
      <c r="O268" s="174">
        <f t="shared" si="249"/>
        <v>0</v>
      </c>
      <c r="P268" s="174">
        <f t="shared" si="250"/>
        <v>0.40051006843384712</v>
      </c>
      <c r="Q268" s="174">
        <f t="shared" si="251"/>
        <v>0.16015016698568385</v>
      </c>
      <c r="R268" s="174">
        <f t="shared" si="252"/>
        <v>0.14022182347933776</v>
      </c>
      <c r="S268" s="174">
        <f t="shared" si="253"/>
        <v>8.839440124436505E-3</v>
      </c>
      <c r="T268" s="181">
        <f t="shared" si="254"/>
        <v>4.4598513316004014E-2</v>
      </c>
      <c r="U268" s="169">
        <f t="shared" si="255"/>
        <v>0.75432001233930923</v>
      </c>
      <c r="AG268" s="95" t="s">
        <v>260</v>
      </c>
      <c r="AH268" s="112"/>
      <c r="AI268" s="103" t="str">
        <f t="shared" si="256"/>
        <v>Chubut1</v>
      </c>
      <c r="AJ268" s="103" t="str">
        <f t="shared" si="256"/>
        <v>Chubut2</v>
      </c>
      <c r="AK268" s="103" t="str">
        <f t="shared" si="256"/>
        <v>Chubut3</v>
      </c>
      <c r="AL268" s="103" t="str">
        <f t="shared" si="256"/>
        <v>Chubut4</v>
      </c>
      <c r="AM268" s="103" t="str">
        <f t="shared" si="256"/>
        <v>Chubut5</v>
      </c>
      <c r="AN268" s="103" t="str">
        <f t="shared" si="256"/>
        <v>Chubut6</v>
      </c>
      <c r="AO268" s="104" t="str">
        <f t="shared" si="256"/>
        <v>Chubut7</v>
      </c>
    </row>
    <row r="269" spans="1:41" x14ac:dyDescent="0.25">
      <c r="A269" s="95" t="s">
        <v>276</v>
      </c>
      <c r="B269" s="158"/>
      <c r="C269" s="113">
        <f>SUMIF('Todas las localidades'!$AR$8:$AR$967,'Pob x estrato y x regiones'!AI269,'Todas las localidades'!$AD$8:$AD$967)</f>
        <v>820183</v>
      </c>
      <c r="D269" s="113">
        <f>SUMIF('Todas las localidades'!$AR$8:$AR$967,'Pob x estrato y x regiones'!AJ269,'Todas las localidades'!$AD$8:$AD$967)</f>
        <v>0</v>
      </c>
      <c r="E269" s="113">
        <f>SUMIF('Todas las localidades'!$AR$8:$AR$967,'Pob x estrato y x regiones'!AK269,'Todas las localidades'!$AD$8:$AD$967)</f>
        <v>92813</v>
      </c>
      <c r="F269" s="113">
        <f>SUMIF('Todas las localidades'!$AR$8:$AR$967,'Pob x estrato y x regiones'!AL269,'Todas las localidades'!$AD$8:$AD$967)</f>
        <v>125262</v>
      </c>
      <c r="G269" s="113">
        <f>SUMIF('Todas las localidades'!$AR$8:$AR$967,'Pob x estrato y x regiones'!AM269,'Todas las localidades'!$AD$8:$AD$967)</f>
        <v>343988</v>
      </c>
      <c r="H269" s="113">
        <f>SUMIF('Todas las localidades'!$AR$8:$AR$967,'Pob x estrato y x regiones'!AN269,'Todas las localidades'!$AD$8:$AD$967)</f>
        <v>157916</v>
      </c>
      <c r="I269" s="114">
        <f>SUMIF('Todas las localidades'!$AR$8:$AR$967,'Pob x estrato y x regiones'!AO269,'Todas las localidades'!$AD$8:$AD$967)</f>
        <v>87189</v>
      </c>
      <c r="J269" s="165">
        <f t="shared" si="247"/>
        <v>1627351</v>
      </c>
      <c r="L269" s="95" t="s">
        <v>276</v>
      </c>
      <c r="M269" s="173"/>
      <c r="N269" s="174">
        <f t="shared" si="248"/>
        <v>4.3309190678498846</v>
      </c>
      <c r="O269" s="174">
        <f t="shared" si="249"/>
        <v>0</v>
      </c>
      <c r="P269" s="174">
        <f t="shared" si="250"/>
        <v>0.49009256646913102</v>
      </c>
      <c r="Q269" s="174">
        <f t="shared" si="251"/>
        <v>0.66143724544036175</v>
      </c>
      <c r="R269" s="174">
        <f t="shared" si="252"/>
        <v>1.8164046173982464</v>
      </c>
      <c r="S269" s="174">
        <f t="shared" si="253"/>
        <v>0.83386441259887412</v>
      </c>
      <c r="T269" s="181">
        <f t="shared" si="254"/>
        <v>0.46039542712634079</v>
      </c>
      <c r="U269" s="169">
        <f t="shared" si="255"/>
        <v>8.5931133368828387</v>
      </c>
      <c r="AG269" s="95" t="s">
        <v>276</v>
      </c>
      <c r="AH269" s="112"/>
      <c r="AI269" s="103" t="str">
        <f t="shared" si="256"/>
        <v>Córdoba1</v>
      </c>
      <c r="AJ269" s="103" t="str">
        <f t="shared" si="256"/>
        <v>Córdoba2</v>
      </c>
      <c r="AK269" s="103" t="str">
        <f t="shared" si="256"/>
        <v>Córdoba3</v>
      </c>
      <c r="AL269" s="103" t="str">
        <f t="shared" si="256"/>
        <v>Córdoba4</v>
      </c>
      <c r="AM269" s="103" t="str">
        <f t="shared" si="256"/>
        <v>Córdoba5</v>
      </c>
      <c r="AN269" s="103" t="str">
        <f t="shared" si="256"/>
        <v>Córdoba6</v>
      </c>
      <c r="AO269" s="104" t="str">
        <f t="shared" si="256"/>
        <v>Córdoba7</v>
      </c>
    </row>
    <row r="270" spans="1:41" x14ac:dyDescent="0.25">
      <c r="A270" s="95" t="s">
        <v>396</v>
      </c>
      <c r="B270" s="158"/>
      <c r="C270" s="113">
        <f>SUMIF('Todas las localidades'!$AR$8:$AR$967,'Pob x estrato y x regiones'!AI270,'Todas las localidades'!$AD$8:$AD$967)</f>
        <v>0</v>
      </c>
      <c r="D270" s="113">
        <f>SUMIF('Todas las localidades'!$AR$8:$AR$967,'Pob x estrato y x regiones'!AJ270,'Todas las localidades'!$AD$8:$AD$967)</f>
        <v>0</v>
      </c>
      <c r="E270" s="113">
        <f>SUMIF('Todas las localidades'!$AR$8:$AR$967,'Pob x estrato y x regiones'!AK270,'Todas las localidades'!$AD$8:$AD$967)</f>
        <v>132510</v>
      </c>
      <c r="F270" s="113">
        <f>SUMIF('Todas las localidades'!$AR$8:$AR$967,'Pob x estrato y x regiones'!AL270,'Todas las localidades'!$AD$8:$AD$967)</f>
        <v>39367</v>
      </c>
      <c r="G270" s="113">
        <f>SUMIF('Todas las localidades'!$AR$8:$AR$967,'Pob x estrato y x regiones'!AM270,'Todas las localidades'!$AD$8:$AD$967)</f>
        <v>118650</v>
      </c>
      <c r="H270" s="113">
        <f>SUMIF('Todas las localidades'!$AR$8:$AR$967,'Pob x estrato y x regiones'!AN270,'Todas las localidades'!$AD$8:$AD$967)</f>
        <v>26536</v>
      </c>
      <c r="I270" s="114">
        <f>SUMIF('Todas las localidades'!$AR$8:$AR$967,'Pob x estrato y x regiones'!AO270,'Todas las localidades'!$AD$8:$AD$967)</f>
        <v>16614</v>
      </c>
      <c r="J270" s="165">
        <f t="shared" si="247"/>
        <v>333677</v>
      </c>
      <c r="L270" s="95" t="s">
        <v>396</v>
      </c>
      <c r="M270" s="173"/>
      <c r="N270" s="174">
        <f t="shared" si="248"/>
        <v>0</v>
      </c>
      <c r="O270" s="174">
        <f t="shared" si="249"/>
        <v>0</v>
      </c>
      <c r="P270" s="174">
        <f t="shared" si="250"/>
        <v>0.69970980339849542</v>
      </c>
      <c r="Q270" s="174">
        <f t="shared" si="251"/>
        <v>0.20787469496934999</v>
      </c>
      <c r="R270" s="174">
        <f t="shared" si="252"/>
        <v>0.62652304107789214</v>
      </c>
      <c r="S270" s="174">
        <f t="shared" si="253"/>
        <v>0.14012149530588239</v>
      </c>
      <c r="T270" s="181">
        <f t="shared" si="254"/>
        <v>8.7729067041450476E-2</v>
      </c>
      <c r="U270" s="169">
        <f t="shared" si="255"/>
        <v>1.7619581017930706</v>
      </c>
      <c r="AG270" s="95" t="s">
        <v>396</v>
      </c>
      <c r="AH270" s="112"/>
      <c r="AI270" s="103" t="str">
        <f t="shared" si="256"/>
        <v>Corrientes1</v>
      </c>
      <c r="AJ270" s="103" t="str">
        <f t="shared" si="256"/>
        <v>Corrientes2</v>
      </c>
      <c r="AK270" s="103" t="str">
        <f t="shared" si="256"/>
        <v>Corrientes3</v>
      </c>
      <c r="AL270" s="103" t="str">
        <f t="shared" si="256"/>
        <v>Corrientes4</v>
      </c>
      <c r="AM270" s="103" t="str">
        <f t="shared" si="256"/>
        <v>Corrientes5</v>
      </c>
      <c r="AN270" s="103" t="str">
        <f t="shared" si="256"/>
        <v>Corrientes6</v>
      </c>
      <c r="AO270" s="104" t="str">
        <f t="shared" si="256"/>
        <v>Corrientes7</v>
      </c>
    </row>
    <row r="271" spans="1:41" x14ac:dyDescent="0.25">
      <c r="A271" s="95" t="s">
        <v>429</v>
      </c>
      <c r="B271" s="158"/>
      <c r="C271" s="113">
        <f>SUMIF('Todas las localidades'!$AR$8:$AR$967,'Pob x estrato y x regiones'!AI271,'Todas las localidades'!$AD$8:$AD$967)</f>
        <v>0</v>
      </c>
      <c r="D271" s="113">
        <f>SUMIF('Todas las localidades'!$AR$8:$AR$967,'Pob x estrato y x regiones'!AJ271,'Todas las localidades'!$AD$8:$AD$967)</f>
        <v>0</v>
      </c>
      <c r="E271" s="113">
        <f>SUMIF('Todas las localidades'!$AR$8:$AR$967,'Pob x estrato y x regiones'!AK271,'Todas las localidades'!$AD$8:$AD$967)</f>
        <v>201388</v>
      </c>
      <c r="F271" s="113">
        <f>SUMIF('Todas las localidades'!$AR$8:$AR$967,'Pob x estrato y x regiones'!AL271,'Todas las localidades'!$AD$8:$AD$967)</f>
        <v>79628</v>
      </c>
      <c r="G271" s="113">
        <f>SUMIF('Todas las localidades'!$AR$8:$AR$967,'Pob x estrato y x regiones'!AM271,'Todas las localidades'!$AD$8:$AD$967)</f>
        <v>167289</v>
      </c>
      <c r="H271" s="113">
        <f>SUMIF('Todas las localidades'!$AR$8:$AR$967,'Pob x estrato y x regiones'!AN271,'Todas las localidades'!$AD$8:$AD$967)</f>
        <v>37850</v>
      </c>
      <c r="I271" s="114">
        <f>SUMIF('Todas las localidades'!$AR$8:$AR$967,'Pob x estrato y x regiones'!AO271,'Todas las localidades'!$AD$8:$AD$967)</f>
        <v>23441</v>
      </c>
      <c r="J271" s="165">
        <f t="shared" si="247"/>
        <v>509596</v>
      </c>
      <c r="L271" s="95" t="s">
        <v>429</v>
      </c>
      <c r="M271" s="173"/>
      <c r="N271" s="174">
        <f t="shared" si="248"/>
        <v>0</v>
      </c>
      <c r="O271" s="174">
        <f t="shared" si="249"/>
        <v>0</v>
      </c>
      <c r="P271" s="174">
        <f t="shared" si="250"/>
        <v>1.0634152734647664</v>
      </c>
      <c r="Q271" s="174">
        <f t="shared" si="251"/>
        <v>0.42047009452128442</v>
      </c>
      <c r="R271" s="174">
        <f t="shared" si="252"/>
        <v>0.88335788469346388</v>
      </c>
      <c r="S271" s="174">
        <f t="shared" si="253"/>
        <v>0.19986428238346576</v>
      </c>
      <c r="T271" s="181">
        <f t="shared" si="254"/>
        <v>0.12377856389302039</v>
      </c>
      <c r="U271" s="169">
        <f t="shared" si="255"/>
        <v>2.6908860989560011</v>
      </c>
      <c r="AG271" s="95" t="s">
        <v>429</v>
      </c>
      <c r="AH271" s="112"/>
      <c r="AI271" s="103" t="str">
        <f t="shared" si="256"/>
        <v>Entre Ríos1</v>
      </c>
      <c r="AJ271" s="103" t="str">
        <f t="shared" si="256"/>
        <v>Entre Ríos2</v>
      </c>
      <c r="AK271" s="103" t="str">
        <f t="shared" si="256"/>
        <v>Entre Ríos3</v>
      </c>
      <c r="AL271" s="103" t="str">
        <f t="shared" si="256"/>
        <v>Entre Ríos4</v>
      </c>
      <c r="AM271" s="103" t="str">
        <f t="shared" si="256"/>
        <v>Entre Ríos5</v>
      </c>
      <c r="AN271" s="103" t="str">
        <f t="shared" si="256"/>
        <v>Entre Ríos6</v>
      </c>
      <c r="AO271" s="104" t="str">
        <f t="shared" si="256"/>
        <v>Entre Ríos7</v>
      </c>
    </row>
    <row r="272" spans="1:41" x14ac:dyDescent="0.25">
      <c r="A272" s="95" t="s">
        <v>461</v>
      </c>
      <c r="B272" s="158"/>
      <c r="C272" s="113">
        <f>SUMIF('Todas las localidades'!$AR$8:$AR$967,'Pob x estrato y x regiones'!AI272,'Todas las localidades'!$AD$8:$AD$967)</f>
        <v>0</v>
      </c>
      <c r="D272" s="113">
        <f>SUMIF('Todas las localidades'!$AR$8:$AR$967,'Pob x estrato y x regiones'!AJ272,'Todas las localidades'!$AD$8:$AD$967)</f>
        <v>0</v>
      </c>
      <c r="E272" s="113">
        <f>SUMIF('Todas las localidades'!$AR$8:$AR$967,'Pob x estrato y x regiones'!AK272,'Todas las localidades'!$AD$8:$AD$967)</f>
        <v>61071</v>
      </c>
      <c r="F272" s="113">
        <f>SUMIF('Todas las localidades'!$AR$8:$AR$967,'Pob x estrato y x regiones'!AL272,'Todas las localidades'!$AD$8:$AD$967)</f>
        <v>16125</v>
      </c>
      <c r="G272" s="114">
        <f>SUMIF('Todas las localidades'!$AR$8:$AR$967,'Pob x estrato y x regiones'!AM272,'Todas las localidades'!$AD$8:$AD$967)</f>
        <v>13152</v>
      </c>
      <c r="H272" s="159">
        <f>SUMIF('Todas las localidades'!$AR$8:$AR$967,'Pob x estrato y x regiones'!AN272,'Todas las localidades'!$AD$8:$AD$967)</f>
        <v>9250</v>
      </c>
      <c r="I272" s="159">
        <f>SUMIF('Todas las localidades'!$AR$8:$AR$967,'Pob x estrato y x regiones'!AO272,'Todas las localidades'!$AD$8:$AD$967)</f>
        <v>8264</v>
      </c>
      <c r="J272" s="165">
        <f t="shared" si="247"/>
        <v>107862</v>
      </c>
      <c r="L272" s="95" t="s">
        <v>461</v>
      </c>
      <c r="M272" s="173"/>
      <c r="N272" s="174">
        <f t="shared" si="248"/>
        <v>0</v>
      </c>
      <c r="O272" s="174">
        <f t="shared" si="249"/>
        <v>0</v>
      </c>
      <c r="P272" s="174">
        <f t="shared" si="250"/>
        <v>0.32248115163647656</v>
      </c>
      <c r="Q272" s="174">
        <f t="shared" si="251"/>
        <v>8.5146936682520102E-2</v>
      </c>
      <c r="R272" s="174">
        <f t="shared" si="252"/>
        <v>6.9448217751845231E-2</v>
      </c>
      <c r="S272" s="174">
        <f t="shared" si="253"/>
        <v>4.8843979182220831E-2</v>
      </c>
      <c r="T272" s="181">
        <f t="shared" si="254"/>
        <v>4.3637475022905187E-2</v>
      </c>
      <c r="U272" s="169">
        <f t="shared" si="255"/>
        <v>0.56955776027596783</v>
      </c>
      <c r="AG272" s="95" t="s">
        <v>461</v>
      </c>
      <c r="AH272" s="112"/>
      <c r="AI272" s="103" t="str">
        <f t="shared" si="256"/>
        <v>Formosa1</v>
      </c>
      <c r="AJ272" s="103" t="str">
        <f t="shared" si="256"/>
        <v>Formosa2</v>
      </c>
      <c r="AK272" s="103" t="str">
        <f t="shared" si="256"/>
        <v>Formosa3</v>
      </c>
      <c r="AL272" s="103" t="str">
        <f t="shared" si="256"/>
        <v>Formosa4</v>
      </c>
      <c r="AM272" s="103" t="str">
        <f t="shared" si="256"/>
        <v>Formosa5</v>
      </c>
      <c r="AN272" s="103" t="str">
        <f t="shared" si="256"/>
        <v>Formosa6</v>
      </c>
      <c r="AO272" s="104" t="str">
        <f t="shared" si="256"/>
        <v>Formosa7</v>
      </c>
    </row>
    <row r="273" spans="1:41" x14ac:dyDescent="0.25">
      <c r="A273" s="95" t="s">
        <v>486</v>
      </c>
      <c r="B273" s="158"/>
      <c r="C273" s="113">
        <f>SUMIF('Todas las localidades'!$AR$8:$AR$967,'Pob x estrato y x regiones'!AI273,'Todas las localidades'!$AD$8:$AD$967)</f>
        <v>0</v>
      </c>
      <c r="D273" s="113">
        <f>SUMIF('Todas las localidades'!$AR$8:$AR$967,'Pob x estrato y x regiones'!AJ273,'Todas las localidades'!$AD$8:$AD$967)</f>
        <v>0</v>
      </c>
      <c r="E273" s="113">
        <f>SUMIF('Todas las localidades'!$AR$8:$AR$967,'Pob x estrato y x regiones'!AK273,'Todas las localidades'!$AD$8:$AD$967)</f>
        <v>99040</v>
      </c>
      <c r="F273" s="113">
        <f>SUMIF('Todas las localidades'!$AR$8:$AR$967,'Pob x estrato y x regiones'!AL273,'Todas las localidades'!$AD$8:$AD$967)</f>
        <v>25265</v>
      </c>
      <c r="G273" s="114">
        <f>SUMIF('Todas las localidades'!$AR$8:$AR$967,'Pob x estrato y x regiones'!AM273,'Todas las localidades'!$AD$8:$AD$967)</f>
        <v>40835</v>
      </c>
      <c r="H273" s="159">
        <f>SUMIF('Todas las localidades'!$AR$8:$AR$967,'Pob x estrato y x regiones'!AN273,'Todas las localidades'!$AD$8:$AD$967)</f>
        <v>10073</v>
      </c>
      <c r="I273" s="159">
        <f>SUMIF('Todas las localidades'!$AR$8:$AR$967,'Pob x estrato y x regiones'!AO273,'Todas las localidades'!$AD$8:$AD$967)</f>
        <v>19360</v>
      </c>
      <c r="J273" s="165">
        <f t="shared" si="247"/>
        <v>194573</v>
      </c>
      <c r="L273" s="95" t="s">
        <v>486</v>
      </c>
      <c r="M273" s="173"/>
      <c r="N273" s="174">
        <f t="shared" si="248"/>
        <v>0</v>
      </c>
      <c r="O273" s="174">
        <f t="shared" si="249"/>
        <v>0</v>
      </c>
      <c r="P273" s="174">
        <f t="shared" si="250"/>
        <v>0.52297380521158399</v>
      </c>
      <c r="Q273" s="174">
        <f t="shared" si="251"/>
        <v>0.13341006854473614</v>
      </c>
      <c r="R273" s="174">
        <f t="shared" si="252"/>
        <v>0.21562636647632299</v>
      </c>
      <c r="S273" s="174">
        <f t="shared" si="253"/>
        <v>5.3189773221893027E-2</v>
      </c>
      <c r="T273" s="181">
        <f t="shared" si="254"/>
        <v>0.10222912832084274</v>
      </c>
      <c r="U273" s="169">
        <f t="shared" si="255"/>
        <v>1.0274291417753787</v>
      </c>
      <c r="AG273" s="95" t="s">
        <v>486</v>
      </c>
      <c r="AH273" s="112"/>
      <c r="AI273" s="103" t="str">
        <f t="shared" si="256"/>
        <v>Jujuy1</v>
      </c>
      <c r="AJ273" s="103" t="str">
        <f t="shared" si="256"/>
        <v>Jujuy2</v>
      </c>
      <c r="AK273" s="103" t="str">
        <f t="shared" si="256"/>
        <v>Jujuy3</v>
      </c>
      <c r="AL273" s="103" t="str">
        <f t="shared" si="256"/>
        <v>Jujuy4</v>
      </c>
      <c r="AM273" s="103" t="str">
        <f t="shared" si="256"/>
        <v>Jujuy5</v>
      </c>
      <c r="AN273" s="103" t="str">
        <f t="shared" si="256"/>
        <v>Jujuy6</v>
      </c>
      <c r="AO273" s="104" t="str">
        <f t="shared" si="256"/>
        <v>Jujuy7</v>
      </c>
    </row>
    <row r="274" spans="1:41" x14ac:dyDescent="0.25">
      <c r="A274" s="95" t="s">
        <v>532</v>
      </c>
      <c r="B274" s="158"/>
      <c r="C274" s="113">
        <f>SUMIF('Todas las localidades'!$AR$8:$AR$967,'Pob x estrato y x regiones'!AI274,'Todas las localidades'!$AD$8:$AD$967)</f>
        <v>0</v>
      </c>
      <c r="D274" s="113">
        <f>SUMIF('Todas las localidades'!$AR$8:$AR$967,'Pob x estrato y x regiones'!AJ274,'Todas las localidades'!$AD$8:$AD$967)</f>
        <v>0</v>
      </c>
      <c r="E274" s="113">
        <f>SUMIF('Todas las localidades'!$AR$8:$AR$967,'Pob x estrato y x regiones'!AK274,'Todas las localidades'!$AD$8:$AD$967)</f>
        <v>35840</v>
      </c>
      <c r="F274" s="113">
        <f>SUMIF('Todas las localidades'!$AR$8:$AR$967,'Pob x estrato y x regiones'!AL274,'Todas las localidades'!$AD$8:$AD$967)</f>
        <v>21897</v>
      </c>
      <c r="G274" s="114">
        <f>SUMIF('Todas las localidades'!$AR$8:$AR$967,'Pob x estrato y x regiones'!AM274,'Todas las localidades'!$AD$8:$AD$967)</f>
        <v>6270</v>
      </c>
      <c r="H274" s="159">
        <f>SUMIF('Todas las localidades'!$AR$8:$AR$967,'Pob x estrato y x regiones'!AN274,'Todas las localidades'!$AD$8:$AD$967)</f>
        <v>14306</v>
      </c>
      <c r="I274" s="159">
        <f>SUMIF('Todas las localidades'!$AR$8:$AR$967,'Pob x estrato y x regiones'!AO274,'Todas las localidades'!$AD$8:$AD$967)</f>
        <v>23789</v>
      </c>
      <c r="J274" s="165">
        <f t="shared" si="247"/>
        <v>102102</v>
      </c>
      <c r="L274" s="95" t="s">
        <v>532</v>
      </c>
      <c r="M274" s="173"/>
      <c r="N274" s="174">
        <f t="shared" si="248"/>
        <v>0</v>
      </c>
      <c r="O274" s="174">
        <f t="shared" si="249"/>
        <v>0</v>
      </c>
      <c r="P274" s="174">
        <f t="shared" si="250"/>
        <v>0.18925061771792373</v>
      </c>
      <c r="Q274" s="174">
        <f t="shared" si="251"/>
        <v>0.11562557969222589</v>
      </c>
      <c r="R274" s="174">
        <f t="shared" si="252"/>
        <v>3.3108297240272928E-2</v>
      </c>
      <c r="S274" s="174">
        <f t="shared" si="253"/>
        <v>7.5541834181713646E-2</v>
      </c>
      <c r="T274" s="181">
        <f t="shared" si="254"/>
        <v>0.12561615359630826</v>
      </c>
      <c r="U274" s="169">
        <f t="shared" si="255"/>
        <v>0.53914248242844443</v>
      </c>
      <c r="AG274" s="95" t="s">
        <v>532</v>
      </c>
      <c r="AH274" s="112"/>
      <c r="AI274" s="103" t="str">
        <f t="shared" si="256"/>
        <v>La Pampa1</v>
      </c>
      <c r="AJ274" s="103" t="str">
        <f t="shared" si="256"/>
        <v>La Pampa2</v>
      </c>
      <c r="AK274" s="103" t="str">
        <f t="shared" si="256"/>
        <v>La Pampa3</v>
      </c>
      <c r="AL274" s="103" t="str">
        <f t="shared" si="256"/>
        <v>La Pampa4</v>
      </c>
      <c r="AM274" s="103" t="str">
        <f t="shared" si="256"/>
        <v>La Pampa5</v>
      </c>
      <c r="AN274" s="103" t="str">
        <f t="shared" si="256"/>
        <v>La Pampa6</v>
      </c>
      <c r="AO274" s="104" t="str">
        <f t="shared" si="256"/>
        <v>La Pampa7</v>
      </c>
    </row>
    <row r="275" spans="1:41" x14ac:dyDescent="0.25">
      <c r="A275" s="95" t="s">
        <v>563</v>
      </c>
      <c r="B275" s="158"/>
      <c r="C275" s="113">
        <f>SUMIF('Todas las localidades'!$AR$8:$AR$967,'Pob x estrato y x regiones'!AI275,'Todas las localidades'!$AD$8:$AD$967)</f>
        <v>0</v>
      </c>
      <c r="D275" s="113">
        <f>SUMIF('Todas las localidades'!$AR$8:$AR$967,'Pob x estrato y x regiones'!AJ275,'Todas las localidades'!$AD$8:$AD$967)</f>
        <v>0</v>
      </c>
      <c r="E275" s="113">
        <f>SUMIF('Todas las localidades'!$AR$8:$AR$967,'Pob x estrato y x regiones'!AK275,'Todas las localidades'!$AD$8:$AD$967)</f>
        <v>46090</v>
      </c>
      <c r="F275" s="113">
        <f>SUMIF('Todas las localidades'!$AR$8:$AR$967,'Pob x estrato y x regiones'!AL275,'Todas las localidades'!$AD$8:$AD$967)</f>
        <v>0</v>
      </c>
      <c r="G275" s="114">
        <f>SUMIF('Todas las localidades'!$AR$8:$AR$967,'Pob x estrato y x regiones'!AM275,'Todas las localidades'!$AD$8:$AD$967)</f>
        <v>25051</v>
      </c>
      <c r="H275" s="159">
        <f>SUMIF('Todas las localidades'!$AR$8:$AR$967,'Pob x estrato y x regiones'!AN275,'Todas las localidades'!$AD$8:$AD$967)</f>
        <v>1784</v>
      </c>
      <c r="I275" s="159">
        <f>SUMIF('Todas las localidades'!$AR$8:$AR$967,'Pob x estrato y x regiones'!AO275,'Todas las localidades'!$AD$8:$AD$967)</f>
        <v>13275</v>
      </c>
      <c r="J275" s="165">
        <f t="shared" si="247"/>
        <v>86200</v>
      </c>
      <c r="L275" s="95" t="s">
        <v>563</v>
      </c>
      <c r="M275" s="173"/>
      <c r="N275" s="174">
        <f t="shared" si="248"/>
        <v>0</v>
      </c>
      <c r="O275" s="174">
        <f t="shared" si="249"/>
        <v>0</v>
      </c>
      <c r="P275" s="174">
        <f t="shared" si="250"/>
        <v>0.24337502708200631</v>
      </c>
      <c r="Q275" s="174">
        <f t="shared" si="251"/>
        <v>0</v>
      </c>
      <c r="R275" s="174">
        <f t="shared" si="252"/>
        <v>0.13228005648581775</v>
      </c>
      <c r="S275" s="174">
        <f t="shared" si="253"/>
        <v>9.4202874444412939E-3</v>
      </c>
      <c r="T275" s="181">
        <f t="shared" si="254"/>
        <v>7.0097710664214219E-2</v>
      </c>
      <c r="U275" s="169">
        <f t="shared" si="255"/>
        <v>0.45517308167647957</v>
      </c>
      <c r="AG275" s="95" t="s">
        <v>563</v>
      </c>
      <c r="AH275" s="112"/>
      <c r="AI275" s="103" t="str">
        <f t="shared" ref="AI275:AO287" si="257">CONCATENATE($AG275,AI$28)</f>
        <v>La Rioja1</v>
      </c>
      <c r="AJ275" s="103" t="str">
        <f t="shared" si="257"/>
        <v>La Rioja2</v>
      </c>
      <c r="AK275" s="103" t="str">
        <f t="shared" si="257"/>
        <v>La Rioja3</v>
      </c>
      <c r="AL275" s="103" t="str">
        <f t="shared" si="257"/>
        <v>La Rioja4</v>
      </c>
      <c r="AM275" s="103" t="str">
        <f t="shared" si="257"/>
        <v>La Rioja5</v>
      </c>
      <c r="AN275" s="103" t="str">
        <f t="shared" si="257"/>
        <v>La Rioja6</v>
      </c>
      <c r="AO275" s="104" t="str">
        <f t="shared" si="257"/>
        <v>La Rioja7</v>
      </c>
    </row>
    <row r="276" spans="1:41" x14ac:dyDescent="0.25">
      <c r="A276" s="95" t="s">
        <v>582</v>
      </c>
      <c r="B276" s="158"/>
      <c r="C276" s="113">
        <f>SUMIF('Todas las localidades'!$AR$8:$AR$967,'Pob x estrato y x regiones'!AI276,'Todas las localidades'!$AD$8:$AD$967)</f>
        <v>0</v>
      </c>
      <c r="D276" s="113">
        <f>SUMIF('Todas las localidades'!$AR$8:$AR$967,'Pob x estrato y x regiones'!AJ276,'Todas las localidades'!$AD$8:$AD$967)</f>
        <v>491723</v>
      </c>
      <c r="E276" s="113">
        <f>SUMIF('Todas las localidades'!$AR$8:$AR$967,'Pob x estrato y x regiones'!AK276,'Todas las localidades'!$AD$8:$AD$967)</f>
        <v>59927</v>
      </c>
      <c r="F276" s="113">
        <f>SUMIF('Todas las localidades'!$AR$8:$AR$967,'Pob x estrato y x regiones'!AL276,'Todas las localidades'!$AD$8:$AD$967)</f>
        <v>35423</v>
      </c>
      <c r="G276" s="114">
        <f>SUMIF('Todas las localidades'!$AR$8:$AR$967,'Pob x estrato y x regiones'!AM276,'Todas las localidades'!$AD$8:$AD$967)</f>
        <v>52764</v>
      </c>
      <c r="H276" s="159">
        <f>SUMIF('Todas las localidades'!$AR$8:$AR$967,'Pob x estrato y x regiones'!AN276,'Todas las localidades'!$AD$8:$AD$967)</f>
        <v>13067</v>
      </c>
      <c r="I276" s="159">
        <f>SUMIF('Todas las localidades'!$AR$8:$AR$967,'Pob x estrato y x regiones'!AO276,'Todas las localidades'!$AD$8:$AD$967)</f>
        <v>21757</v>
      </c>
      <c r="J276" s="165">
        <f t="shared" si="247"/>
        <v>674661</v>
      </c>
      <c r="L276" s="95" t="s">
        <v>582</v>
      </c>
      <c r="M276" s="173"/>
      <c r="N276" s="174">
        <f t="shared" si="248"/>
        <v>0</v>
      </c>
      <c r="O276" s="174">
        <f t="shared" si="249"/>
        <v>2.5965089703155861</v>
      </c>
      <c r="P276" s="174">
        <f t="shared" si="250"/>
        <v>0.31644033950842682</v>
      </c>
      <c r="Q276" s="174">
        <f t="shared" si="251"/>
        <v>0.18704867833208741</v>
      </c>
      <c r="R276" s="174">
        <f t="shared" si="252"/>
        <v>0.27861661811575134</v>
      </c>
      <c r="S276" s="174">
        <f t="shared" si="253"/>
        <v>6.8999381186386988E-2</v>
      </c>
      <c r="T276" s="181">
        <f t="shared" si="254"/>
        <v>0.11488631946676527</v>
      </c>
      <c r="U276" s="169">
        <f t="shared" si="255"/>
        <v>3.5625003069250041</v>
      </c>
      <c r="AG276" s="95" t="s">
        <v>582</v>
      </c>
      <c r="AH276" s="112"/>
      <c r="AI276" s="103" t="str">
        <f t="shared" si="257"/>
        <v>Mendoza1</v>
      </c>
      <c r="AJ276" s="103" t="str">
        <f t="shared" si="257"/>
        <v>Mendoza2</v>
      </c>
      <c r="AK276" s="103" t="str">
        <f t="shared" si="257"/>
        <v>Mendoza3</v>
      </c>
      <c r="AL276" s="103" t="str">
        <f t="shared" si="257"/>
        <v>Mendoza4</v>
      </c>
      <c r="AM276" s="103" t="str">
        <f t="shared" si="257"/>
        <v>Mendoza5</v>
      </c>
      <c r="AN276" s="103" t="str">
        <f t="shared" si="257"/>
        <v>Mendoza6</v>
      </c>
      <c r="AO276" s="104" t="str">
        <f t="shared" si="257"/>
        <v>Mendoza7</v>
      </c>
    </row>
    <row r="277" spans="1:41" x14ac:dyDescent="0.25">
      <c r="A277" s="95" t="s">
        <v>604</v>
      </c>
      <c r="B277" s="158"/>
      <c r="C277" s="113">
        <f>SUMIF('Todas las localidades'!$AR$8:$AR$967,'Pob x estrato y x regiones'!AI277,'Todas las localidades'!$AD$8:$AD$967)</f>
        <v>0</v>
      </c>
      <c r="D277" s="113">
        <f>SUMIF('Todas las localidades'!$AR$8:$AR$967,'Pob x estrato y x regiones'!AJ277,'Todas las localidades'!$AD$8:$AD$967)</f>
        <v>0</v>
      </c>
      <c r="E277" s="113">
        <f>SUMIF('Todas las localidades'!$AR$8:$AR$967,'Pob x estrato y x regiones'!AK277,'Todas las localidades'!$AD$8:$AD$967)</f>
        <v>100974</v>
      </c>
      <c r="F277" s="113">
        <f>SUMIF('Todas las localidades'!$AR$8:$AR$967,'Pob x estrato y x regiones'!AL277,'Todas las localidades'!$AD$8:$AD$967)</f>
        <v>26729</v>
      </c>
      <c r="G277" s="114">
        <f>SUMIF('Todas las localidades'!$AR$8:$AR$967,'Pob x estrato y x regiones'!AM277,'Todas las localidades'!$AD$8:$AD$967)</f>
        <v>33923</v>
      </c>
      <c r="H277" s="159">
        <f>SUMIF('Todas las localidades'!$AR$8:$AR$967,'Pob x estrato y x regiones'!AN277,'Todas las localidades'!$AD$8:$AD$967)</f>
        <v>16750</v>
      </c>
      <c r="I277" s="159">
        <f>SUMIF('Todas las localidades'!$AR$8:$AR$967,'Pob x estrato y x regiones'!AO277,'Todas las localidades'!$AD$8:$AD$967)</f>
        <v>7460</v>
      </c>
      <c r="J277" s="165">
        <f t="shared" si="247"/>
        <v>185836</v>
      </c>
      <c r="L277" s="95" t="s">
        <v>604</v>
      </c>
      <c r="M277" s="173"/>
      <c r="N277" s="174">
        <f t="shared" si="248"/>
        <v>0</v>
      </c>
      <c r="O277" s="174">
        <f t="shared" si="249"/>
        <v>0</v>
      </c>
      <c r="P277" s="174">
        <f t="shared" si="250"/>
        <v>0.53318615718330442</v>
      </c>
      <c r="Q277" s="174">
        <f t="shared" si="251"/>
        <v>0.14114061833098171</v>
      </c>
      <c r="R277" s="174">
        <f t="shared" si="252"/>
        <v>0.17912803305929487</v>
      </c>
      <c r="S277" s="174">
        <f t="shared" si="253"/>
        <v>8.8447205546183669E-2</v>
      </c>
      <c r="T277" s="181">
        <f t="shared" si="254"/>
        <v>3.9392009156688369E-2</v>
      </c>
      <c r="U277" s="169">
        <f t="shared" si="255"/>
        <v>0.98129402327645299</v>
      </c>
      <c r="AG277" s="95" t="s">
        <v>604</v>
      </c>
      <c r="AH277" s="112"/>
      <c r="AI277" s="103" t="str">
        <f t="shared" si="257"/>
        <v>Misiones1</v>
      </c>
      <c r="AJ277" s="103" t="str">
        <f t="shared" si="257"/>
        <v>Misiones2</v>
      </c>
      <c r="AK277" s="103" t="str">
        <f t="shared" si="257"/>
        <v>Misiones3</v>
      </c>
      <c r="AL277" s="103" t="str">
        <f t="shared" si="257"/>
        <v>Misiones4</v>
      </c>
      <c r="AM277" s="103" t="str">
        <f t="shared" si="257"/>
        <v>Misiones5</v>
      </c>
      <c r="AN277" s="103" t="str">
        <f t="shared" si="257"/>
        <v>Misiones6</v>
      </c>
      <c r="AO277" s="104" t="str">
        <f t="shared" si="257"/>
        <v>Misiones7</v>
      </c>
    </row>
    <row r="278" spans="1:41" x14ac:dyDescent="0.25">
      <c r="A278" s="95" t="s">
        <v>639</v>
      </c>
      <c r="B278" s="158"/>
      <c r="C278" s="113">
        <f>SUMIF('Todas las localidades'!$AR$8:$AR$967,'Pob x estrato y x regiones'!AI278,'Todas las localidades'!$AD$8:$AD$967)</f>
        <v>0</v>
      </c>
      <c r="D278" s="113">
        <f>SUMIF('Todas las localidades'!$AR$8:$AR$967,'Pob x estrato y x regiones'!AJ278,'Todas las localidades'!$AD$8:$AD$967)</f>
        <v>0</v>
      </c>
      <c r="E278" s="113">
        <f>SUMIF('Todas las localidades'!$AR$8:$AR$967,'Pob x estrato y x regiones'!AK278,'Todas las localidades'!$AD$8:$AD$967)</f>
        <v>45581</v>
      </c>
      <c r="F278" s="113">
        <f>SUMIF('Todas las localidades'!$AR$8:$AR$967,'Pob x estrato y x regiones'!AL278,'Todas las localidades'!$AD$8:$AD$967)</f>
        <v>0</v>
      </c>
      <c r="G278" s="114">
        <f>SUMIF('Todas las localidades'!$AR$8:$AR$967,'Pob x estrato y x regiones'!AM278,'Todas las localidades'!$AD$8:$AD$967)</f>
        <v>52693</v>
      </c>
      <c r="H278" s="159">
        <f>SUMIF('Todas las localidades'!$AR$8:$AR$967,'Pob x estrato y x regiones'!AN278,'Todas las localidades'!$AD$8:$AD$967)</f>
        <v>643</v>
      </c>
      <c r="I278" s="159">
        <f>SUMIF('Todas las localidades'!$AR$8:$AR$967,'Pob x estrato y x regiones'!AO278,'Todas las localidades'!$AD$8:$AD$967)</f>
        <v>5138</v>
      </c>
      <c r="J278" s="165">
        <f t="shared" si="247"/>
        <v>104055</v>
      </c>
      <c r="L278" s="95" t="s">
        <v>639</v>
      </c>
      <c r="M278" s="173"/>
      <c r="N278" s="174">
        <f t="shared" si="248"/>
        <v>0</v>
      </c>
      <c r="O278" s="174">
        <f t="shared" si="249"/>
        <v>0</v>
      </c>
      <c r="P278" s="174">
        <f t="shared" si="250"/>
        <v>0.24068728811943871</v>
      </c>
      <c r="Q278" s="174">
        <f t="shared" si="251"/>
        <v>0</v>
      </c>
      <c r="R278" s="174">
        <f t="shared" si="252"/>
        <v>0.27824170757283917</v>
      </c>
      <c r="S278" s="174">
        <f t="shared" si="253"/>
        <v>3.3953166069370807E-3</v>
      </c>
      <c r="T278" s="181">
        <f t="shared" si="254"/>
        <v>2.7130850274405476E-2</v>
      </c>
      <c r="U278" s="169">
        <f t="shared" si="255"/>
        <v>0.54945516257362037</v>
      </c>
      <c r="AG278" s="95" t="s">
        <v>639</v>
      </c>
      <c r="AH278" s="112"/>
      <c r="AI278" s="103" t="str">
        <f t="shared" si="257"/>
        <v>Neuquén1</v>
      </c>
      <c r="AJ278" s="103" t="str">
        <f t="shared" si="257"/>
        <v>Neuquén2</v>
      </c>
      <c r="AK278" s="103" t="str">
        <f t="shared" si="257"/>
        <v>Neuquén3</v>
      </c>
      <c r="AL278" s="103" t="str">
        <f t="shared" si="257"/>
        <v>Neuquén4</v>
      </c>
      <c r="AM278" s="103" t="str">
        <f t="shared" si="257"/>
        <v>Neuquén5</v>
      </c>
      <c r="AN278" s="103" t="str">
        <f t="shared" si="257"/>
        <v>Neuquén6</v>
      </c>
      <c r="AO278" s="104" t="str">
        <f t="shared" si="257"/>
        <v>Neuquén7</v>
      </c>
    </row>
    <row r="279" spans="1:41" x14ac:dyDescent="0.25">
      <c r="A279" s="95" t="s">
        <v>662</v>
      </c>
      <c r="B279" s="158"/>
      <c r="C279" s="113">
        <f>SUMIF('Todas las localidades'!$AR$8:$AR$967,'Pob x estrato y x regiones'!AI279,'Todas las localidades'!$AD$8:$AD$967)</f>
        <v>0</v>
      </c>
      <c r="D279" s="113">
        <f>SUMIF('Todas las localidades'!$AR$8:$AR$967,'Pob x estrato y x regiones'!AJ279,'Todas las localidades'!$AD$8:$AD$967)</f>
        <v>0</v>
      </c>
      <c r="E279" s="113">
        <f>SUMIF('Todas las localidades'!$AR$8:$AR$967,'Pob x estrato y x regiones'!AK279,'Todas las localidades'!$AD$8:$AD$967)</f>
        <v>26846</v>
      </c>
      <c r="F279" s="113">
        <f>SUMIF('Todas las localidades'!$AR$8:$AR$967,'Pob x estrato y x regiones'!AL279,'Todas las localidades'!$AD$8:$AD$967)</f>
        <v>66977</v>
      </c>
      <c r="G279" s="114">
        <f>SUMIF('Todas las localidades'!$AR$8:$AR$967,'Pob x estrato y x regiones'!AM279,'Todas las localidades'!$AD$8:$AD$967)</f>
        <v>57833</v>
      </c>
      <c r="H279" s="159">
        <f>SUMIF('Todas las localidades'!$AR$8:$AR$967,'Pob x estrato y x regiones'!AN279,'Todas las localidades'!$AD$8:$AD$967)</f>
        <v>13966</v>
      </c>
      <c r="I279" s="159">
        <f>SUMIF('Todas las localidades'!$AR$8:$AR$967,'Pob x estrato y x regiones'!AO279,'Todas las localidades'!$AD$8:$AD$967)</f>
        <v>7061</v>
      </c>
      <c r="J279" s="165">
        <f t="shared" si="247"/>
        <v>172683</v>
      </c>
      <c r="L279" s="95" t="s">
        <v>662</v>
      </c>
      <c r="M279" s="173"/>
      <c r="N279" s="174">
        <f t="shared" si="248"/>
        <v>0</v>
      </c>
      <c r="O279" s="174">
        <f t="shared" si="249"/>
        <v>0</v>
      </c>
      <c r="P279" s="174">
        <f t="shared" si="250"/>
        <v>0.14175842866225952</v>
      </c>
      <c r="Q279" s="174">
        <f t="shared" si="251"/>
        <v>0.35366737229055184</v>
      </c>
      <c r="R279" s="174">
        <f t="shared" si="252"/>
        <v>0.30538311870760837</v>
      </c>
      <c r="S279" s="174">
        <f t="shared" si="253"/>
        <v>7.3746487919880671E-2</v>
      </c>
      <c r="T279" s="181">
        <f t="shared" si="254"/>
        <v>3.7285117514125547E-2</v>
      </c>
      <c r="U279" s="169">
        <f t="shared" si="255"/>
        <v>0.91184052509442604</v>
      </c>
      <c r="AG279" s="95" t="s">
        <v>662</v>
      </c>
      <c r="AH279" s="112"/>
      <c r="AI279" s="103" t="str">
        <f t="shared" si="257"/>
        <v>Río Negro1</v>
      </c>
      <c r="AJ279" s="103" t="str">
        <f t="shared" si="257"/>
        <v>Río Negro2</v>
      </c>
      <c r="AK279" s="103" t="str">
        <f t="shared" si="257"/>
        <v>Río Negro3</v>
      </c>
      <c r="AL279" s="103" t="str">
        <f t="shared" si="257"/>
        <v>Río Negro4</v>
      </c>
      <c r="AM279" s="103" t="str">
        <f t="shared" si="257"/>
        <v>Río Negro5</v>
      </c>
      <c r="AN279" s="103" t="str">
        <f t="shared" si="257"/>
        <v>Río Negro6</v>
      </c>
      <c r="AO279" s="104" t="str">
        <f t="shared" si="257"/>
        <v>Río Negro7</v>
      </c>
    </row>
    <row r="280" spans="1:41" x14ac:dyDescent="0.25">
      <c r="A280" s="95" t="s">
        <v>687</v>
      </c>
      <c r="B280" s="158"/>
      <c r="C280" s="113">
        <f>SUMIF('Todas las localidades'!$AR$8:$AR$967,'Pob x estrato y x regiones'!AI280,'Todas las localidades'!$AD$8:$AD$967)</f>
        <v>0</v>
      </c>
      <c r="D280" s="113">
        <f>SUMIF('Todas las localidades'!$AR$8:$AR$967,'Pob x estrato y x regiones'!AJ280,'Todas las localidades'!$AD$8:$AD$967)</f>
        <v>184626</v>
      </c>
      <c r="E280" s="113">
        <f>SUMIF('Todas las localidades'!$AR$8:$AR$967,'Pob x estrato y x regiones'!AK280,'Todas las localidades'!$AD$8:$AD$967)</f>
        <v>0</v>
      </c>
      <c r="F280" s="113">
        <f>SUMIF('Todas las localidades'!$AR$8:$AR$967,'Pob x estrato y x regiones'!AL280,'Todas las localidades'!$AD$8:$AD$967)</f>
        <v>43908</v>
      </c>
      <c r="G280" s="114">
        <f>SUMIF('Todas las localidades'!$AR$8:$AR$967,'Pob x estrato y x regiones'!AM280,'Todas las localidades'!$AD$8:$AD$967)</f>
        <v>79931</v>
      </c>
      <c r="H280" s="159">
        <f>SUMIF('Todas las localidades'!$AR$8:$AR$967,'Pob x estrato y x regiones'!AN280,'Todas las localidades'!$AD$8:$AD$967)</f>
        <v>18368</v>
      </c>
      <c r="I280" s="159">
        <f>SUMIF('Todas las localidades'!$AR$8:$AR$967,'Pob x estrato y x regiones'!AO280,'Todas las localidades'!$AD$8:$AD$967)</f>
        <v>12687</v>
      </c>
      <c r="J280" s="165">
        <f t="shared" si="247"/>
        <v>339520</v>
      </c>
      <c r="L280" s="95" t="s">
        <v>687</v>
      </c>
      <c r="M280" s="173"/>
      <c r="N280" s="174">
        <f t="shared" si="248"/>
        <v>0</v>
      </c>
      <c r="O280" s="174">
        <f t="shared" si="249"/>
        <v>0.9749047027564004</v>
      </c>
      <c r="P280" s="174">
        <f t="shared" si="250"/>
        <v>0</v>
      </c>
      <c r="Q280" s="174">
        <f t="shared" si="251"/>
        <v>0.23185312842518405</v>
      </c>
      <c r="R280" s="174">
        <f t="shared" si="252"/>
        <v>0.42207006486638848</v>
      </c>
      <c r="S280" s="174">
        <f t="shared" si="253"/>
        <v>9.6990941580435919E-2</v>
      </c>
      <c r="T280" s="181">
        <f t="shared" si="254"/>
        <v>6.6992817717279537E-2</v>
      </c>
      <c r="U280" s="169">
        <f t="shared" si="255"/>
        <v>1.7928116553456885</v>
      </c>
      <c r="AG280" s="95" t="s">
        <v>687</v>
      </c>
      <c r="AH280" s="112"/>
      <c r="AI280" s="103" t="str">
        <f t="shared" si="257"/>
        <v>Salta1</v>
      </c>
      <c r="AJ280" s="103" t="str">
        <f t="shared" si="257"/>
        <v>Salta2</v>
      </c>
      <c r="AK280" s="103" t="str">
        <f t="shared" si="257"/>
        <v>Salta3</v>
      </c>
      <c r="AL280" s="103" t="str">
        <f t="shared" si="257"/>
        <v>Salta4</v>
      </c>
      <c r="AM280" s="103" t="str">
        <f t="shared" si="257"/>
        <v>Salta5</v>
      </c>
      <c r="AN280" s="103" t="str">
        <f t="shared" si="257"/>
        <v>Salta6</v>
      </c>
      <c r="AO280" s="104" t="str">
        <f t="shared" si="257"/>
        <v>Salta7</v>
      </c>
    </row>
    <row r="281" spans="1:41" x14ac:dyDescent="0.25">
      <c r="A281" s="95" t="s">
        <v>723</v>
      </c>
      <c r="B281" s="158"/>
      <c r="C281" s="113">
        <f>SUMIF('Todas las localidades'!$AR$8:$AR$967,'Pob x estrato y x regiones'!AI281,'Todas las localidades'!$AD$8:$AD$967)</f>
        <v>0</v>
      </c>
      <c r="D281" s="113">
        <f>SUMIF('Todas las localidades'!$AR$8:$AR$967,'Pob x estrato y x regiones'!AJ281,'Todas las localidades'!$AD$8:$AD$967)</f>
        <v>0</v>
      </c>
      <c r="E281" s="113">
        <f>SUMIF('Todas las localidades'!$AR$8:$AR$967,'Pob x estrato y x regiones'!AK281,'Todas las localidades'!$AD$8:$AD$967)</f>
        <v>224256</v>
      </c>
      <c r="F281" s="113">
        <f>SUMIF('Todas las localidades'!$AR$8:$AR$967,'Pob x estrato y x regiones'!AL281,'Todas las localidades'!$AD$8:$AD$967)</f>
        <v>0</v>
      </c>
      <c r="G281" s="114">
        <f>SUMIF('Todas las localidades'!$AR$8:$AR$967,'Pob x estrato y x regiones'!AM281,'Todas las localidades'!$AD$8:$AD$967)</f>
        <v>19705</v>
      </c>
      <c r="H281" s="159">
        <f>SUMIF('Todas las localidades'!$AR$8:$AR$967,'Pob x estrato y x regiones'!AN281,'Todas las localidades'!$AD$8:$AD$967)</f>
        <v>3703</v>
      </c>
      <c r="I281" s="159">
        <f>SUMIF('Todas las localidades'!$AR$8:$AR$967,'Pob x estrato y x regiones'!AO281,'Todas las localidades'!$AD$8:$AD$967)</f>
        <v>7387</v>
      </c>
      <c r="J281" s="165">
        <f t="shared" si="247"/>
        <v>255051</v>
      </c>
      <c r="L281" s="95" t="s">
        <v>723</v>
      </c>
      <c r="M281" s="173"/>
      <c r="N281" s="174">
        <f t="shared" si="248"/>
        <v>0</v>
      </c>
      <c r="O281" s="174">
        <f t="shared" si="249"/>
        <v>0</v>
      </c>
      <c r="P281" s="174">
        <f t="shared" si="250"/>
        <v>1.18416815086358</v>
      </c>
      <c r="Q281" s="174">
        <f t="shared" si="251"/>
        <v>0</v>
      </c>
      <c r="R281" s="174">
        <f t="shared" si="252"/>
        <v>0.10405087673358504</v>
      </c>
      <c r="S281" s="174">
        <f t="shared" si="253"/>
        <v>1.9553432963433919E-2</v>
      </c>
      <c r="T281" s="181">
        <f t="shared" si="254"/>
        <v>3.9006537753412465E-2</v>
      </c>
      <c r="U281" s="169">
        <f t="shared" si="255"/>
        <v>1.3467789983140115</v>
      </c>
      <c r="AG281" s="95" t="s">
        <v>723</v>
      </c>
      <c r="AH281" s="112"/>
      <c r="AI281" s="103" t="str">
        <f t="shared" si="257"/>
        <v>San Juan1</v>
      </c>
      <c r="AJ281" s="103" t="str">
        <f t="shared" si="257"/>
        <v>San Juan2</v>
      </c>
      <c r="AK281" s="103" t="str">
        <f t="shared" si="257"/>
        <v>San Juan3</v>
      </c>
      <c r="AL281" s="103" t="str">
        <f t="shared" si="257"/>
        <v>San Juan4</v>
      </c>
      <c r="AM281" s="103" t="str">
        <f t="shared" si="257"/>
        <v>San Juan5</v>
      </c>
      <c r="AN281" s="103" t="str">
        <f t="shared" si="257"/>
        <v>San Juan6</v>
      </c>
      <c r="AO281" s="104" t="str">
        <f t="shared" si="257"/>
        <v>San Juan7</v>
      </c>
    </row>
    <row r="282" spans="1:41" x14ac:dyDescent="0.25">
      <c r="A282" s="95" t="s">
        <v>740</v>
      </c>
      <c r="B282" s="158"/>
      <c r="C282" s="113">
        <f>SUMIF('Todas las localidades'!$AR$8:$AR$967,'Pob x estrato y x regiones'!AI282,'Todas las localidades'!$AD$8:$AD$967)</f>
        <v>0</v>
      </c>
      <c r="D282" s="113">
        <f>SUMIF('Todas las localidades'!$AR$8:$AR$967,'Pob x estrato y x regiones'!AJ282,'Todas las localidades'!$AD$8:$AD$967)</f>
        <v>0</v>
      </c>
      <c r="E282" s="113">
        <f>SUMIF('Todas las localidades'!$AR$8:$AR$967,'Pob x estrato y x regiones'!AK282,'Todas las localidades'!$AD$8:$AD$967)</f>
        <v>91751</v>
      </c>
      <c r="F282" s="113">
        <f>SUMIF('Todas las localidades'!$AR$8:$AR$967,'Pob x estrato y x regiones'!AL282,'Todas las localidades'!$AD$8:$AD$967)</f>
        <v>0</v>
      </c>
      <c r="G282" s="114">
        <f>SUMIF('Todas las localidades'!$AR$8:$AR$967,'Pob x estrato y x regiones'!AM282,'Todas las localidades'!$AD$8:$AD$967)</f>
        <v>7127</v>
      </c>
      <c r="H282" s="159">
        <f>SUMIF('Todas las localidades'!$AR$8:$AR$967,'Pob x estrato y x regiones'!AN282,'Todas las localidades'!$AD$8:$AD$967)</f>
        <v>11637</v>
      </c>
      <c r="I282" s="159">
        <f>SUMIF('Todas las localidades'!$AR$8:$AR$967,'Pob x estrato y x regiones'!AO282,'Todas las localidades'!$AD$8:$AD$967)</f>
        <v>5759</v>
      </c>
      <c r="J282" s="165">
        <f t="shared" si="247"/>
        <v>116274</v>
      </c>
      <c r="L282" s="95" t="s">
        <v>740</v>
      </c>
      <c r="M282" s="173"/>
      <c r="N282" s="174">
        <f t="shared" si="248"/>
        <v>0</v>
      </c>
      <c r="O282" s="174">
        <f t="shared" si="249"/>
        <v>0</v>
      </c>
      <c r="P282" s="174">
        <f t="shared" si="250"/>
        <v>0.48448474961599386</v>
      </c>
      <c r="Q282" s="174">
        <f t="shared" si="251"/>
        <v>0</v>
      </c>
      <c r="R282" s="174">
        <f t="shared" si="252"/>
        <v>3.7633625906128419E-2</v>
      </c>
      <c r="S282" s="174">
        <f t="shared" si="253"/>
        <v>6.1448366026324738E-2</v>
      </c>
      <c r="T282" s="181">
        <f t="shared" si="254"/>
        <v>3.04099974173416E-2</v>
      </c>
      <c r="U282" s="169">
        <f t="shared" si="255"/>
        <v>0.61397673896578864</v>
      </c>
      <c r="AG282" s="95" t="s">
        <v>740</v>
      </c>
      <c r="AH282" s="112"/>
      <c r="AI282" s="103" t="str">
        <f t="shared" si="257"/>
        <v>San Luis1</v>
      </c>
      <c r="AJ282" s="103" t="str">
        <f t="shared" si="257"/>
        <v>San Luis2</v>
      </c>
      <c r="AK282" s="103" t="str">
        <f t="shared" si="257"/>
        <v>San Luis3</v>
      </c>
      <c r="AL282" s="103" t="str">
        <f t="shared" si="257"/>
        <v>San Luis4</v>
      </c>
      <c r="AM282" s="103" t="str">
        <f t="shared" si="257"/>
        <v>San Luis5</v>
      </c>
      <c r="AN282" s="103" t="str">
        <f t="shared" si="257"/>
        <v>San Luis6</v>
      </c>
      <c r="AO282" s="104" t="str">
        <f t="shared" si="257"/>
        <v>San Luis7</v>
      </c>
    </row>
    <row r="283" spans="1:41" x14ac:dyDescent="0.25">
      <c r="A283" s="95" t="s">
        <v>753</v>
      </c>
      <c r="B283" s="158"/>
      <c r="C283" s="113">
        <f>SUMIF('Todas las localidades'!$AR$8:$AR$967,'Pob x estrato y x regiones'!AI283,'Todas las localidades'!$AD$8:$AD$967)</f>
        <v>0</v>
      </c>
      <c r="D283" s="113">
        <f>SUMIF('Todas las localidades'!$AR$8:$AR$967,'Pob x estrato y x regiones'!AJ283,'Todas las localidades'!$AD$8:$AD$967)</f>
        <v>0</v>
      </c>
      <c r="E283" s="113">
        <f>SUMIF('Todas las localidades'!$AR$8:$AR$967,'Pob x estrato y x regiones'!AK283,'Todas las localidades'!$AD$8:$AD$967)</f>
        <v>0</v>
      </c>
      <c r="F283" s="113">
        <f>SUMIF('Todas las localidades'!$AR$8:$AR$967,'Pob x estrato y x regiones'!AL283,'Todas las localidades'!$AD$8:$AD$967)</f>
        <v>41199</v>
      </c>
      <c r="G283" s="114">
        <f>SUMIF('Todas las localidades'!$AR$8:$AR$967,'Pob x estrato y x regiones'!AM283,'Todas las localidades'!$AD$8:$AD$967)</f>
        <v>12761</v>
      </c>
      <c r="H283" s="159">
        <f>SUMIF('Todas las localidades'!$AR$8:$AR$967,'Pob x estrato y x regiones'!AN283,'Todas las localidades'!$AD$8:$AD$967)</f>
        <v>11343</v>
      </c>
      <c r="I283" s="159">
        <f>SUMIF('Todas las localidades'!$AR$8:$AR$967,'Pob x estrato y x regiones'!AO283,'Todas las localidades'!$AD$8:$AD$967)</f>
        <v>4994</v>
      </c>
      <c r="J283" s="165">
        <f t="shared" si="247"/>
        <v>70297</v>
      </c>
      <c r="L283" s="95" t="s">
        <v>753</v>
      </c>
      <c r="M283" s="173"/>
      <c r="N283" s="174">
        <f t="shared" si="248"/>
        <v>0</v>
      </c>
      <c r="O283" s="174">
        <f t="shared" si="249"/>
        <v>0</v>
      </c>
      <c r="P283" s="174">
        <f t="shared" si="250"/>
        <v>0</v>
      </c>
      <c r="Q283" s="174">
        <f t="shared" si="251"/>
        <v>0.21754844306252066</v>
      </c>
      <c r="R283" s="174">
        <f t="shared" si="252"/>
        <v>6.7383569550737307E-2</v>
      </c>
      <c r="S283" s="174">
        <f t="shared" si="253"/>
        <v>5.9895919552857398E-2</v>
      </c>
      <c r="T283" s="181">
        <f t="shared" si="254"/>
        <v>2.6370468328217385E-2</v>
      </c>
      <c r="U283" s="169">
        <f t="shared" si="255"/>
        <v>0.37119840049433273</v>
      </c>
      <c r="AG283" s="95" t="s">
        <v>753</v>
      </c>
      <c r="AH283" s="112"/>
      <c r="AI283" s="103" t="str">
        <f t="shared" si="257"/>
        <v>Santa Cruz1</v>
      </c>
      <c r="AJ283" s="103" t="str">
        <f t="shared" si="257"/>
        <v>Santa Cruz2</v>
      </c>
      <c r="AK283" s="103" t="str">
        <f t="shared" si="257"/>
        <v>Santa Cruz3</v>
      </c>
      <c r="AL283" s="103" t="str">
        <f t="shared" si="257"/>
        <v>Santa Cruz4</v>
      </c>
      <c r="AM283" s="103" t="str">
        <f t="shared" si="257"/>
        <v>Santa Cruz5</v>
      </c>
      <c r="AN283" s="103" t="str">
        <f t="shared" si="257"/>
        <v>Santa Cruz6</v>
      </c>
      <c r="AO283" s="104" t="str">
        <f t="shared" si="257"/>
        <v>Santa Cruz7</v>
      </c>
    </row>
    <row r="284" spans="1:41" x14ac:dyDescent="0.25">
      <c r="A284" s="95" t="s">
        <v>767</v>
      </c>
      <c r="B284" s="158"/>
      <c r="C284" s="113">
        <f>SUMIF('Todas las localidades'!$AR$8:$AR$967,'Pob x estrato y x regiones'!AI284,'Todas las localidades'!$AD$8:$AD$967)</f>
        <v>805838</v>
      </c>
      <c r="D284" s="113">
        <f>SUMIF('Todas las localidades'!$AR$8:$AR$967,'Pob x estrato y x regiones'!AJ284,'Todas las localidades'!$AD$8:$AD$967)</f>
        <v>0</v>
      </c>
      <c r="E284" s="113">
        <f>SUMIF('Todas las localidades'!$AR$8:$AR$967,'Pob x estrato y x regiones'!AK284,'Todas las localidades'!$AD$8:$AD$967)</f>
        <v>279820</v>
      </c>
      <c r="F284" s="113">
        <f>SUMIF('Todas las localidades'!$AR$8:$AR$967,'Pob x estrato y x regiones'!AL284,'Todas las localidades'!$AD$8:$AD$967)</f>
        <v>111148</v>
      </c>
      <c r="G284" s="114">
        <f>SUMIF('Todas las localidades'!$AR$8:$AR$967,'Pob x estrato y x regiones'!AM284,'Todas las localidades'!$AD$8:$AD$967)</f>
        <v>285245</v>
      </c>
      <c r="H284" s="159">
        <f>SUMIF('Todas las localidades'!$AR$8:$AR$967,'Pob x estrato y x regiones'!AN284,'Todas las localidades'!$AD$8:$AD$967)</f>
        <v>103916</v>
      </c>
      <c r="I284" s="159">
        <f>SUMIF('Todas las localidades'!$AR$8:$AR$967,'Pob x estrato y x regiones'!AO284,'Todas las localidades'!$AD$8:$AD$967)</f>
        <v>124027</v>
      </c>
      <c r="J284" s="165">
        <f t="shared" si="247"/>
        <v>1709994</v>
      </c>
      <c r="L284" s="95" t="s">
        <v>767</v>
      </c>
      <c r="M284" s="173"/>
      <c r="N284" s="174">
        <f t="shared" si="248"/>
        <v>4.2551712968910786</v>
      </c>
      <c r="O284" s="174">
        <f t="shared" si="249"/>
        <v>0</v>
      </c>
      <c r="P284" s="174">
        <f t="shared" si="250"/>
        <v>1.4775699734885441</v>
      </c>
      <c r="Q284" s="174">
        <f t="shared" si="251"/>
        <v>0.58690925385356552</v>
      </c>
      <c r="R284" s="174">
        <f t="shared" si="252"/>
        <v>1.506216307225144</v>
      </c>
      <c r="S284" s="174">
        <f t="shared" si="253"/>
        <v>0.54872118277834159</v>
      </c>
      <c r="T284" s="181">
        <f t="shared" si="254"/>
        <v>0.65491591416576256</v>
      </c>
      <c r="U284" s="169">
        <f t="shared" si="255"/>
        <v>9.0295039284024359</v>
      </c>
      <c r="AG284" s="95" t="s">
        <v>767</v>
      </c>
      <c r="AH284" s="112"/>
      <c r="AI284" s="103" t="str">
        <f t="shared" si="257"/>
        <v>Santa Fe1</v>
      </c>
      <c r="AJ284" s="103" t="str">
        <f t="shared" si="257"/>
        <v>Santa Fe2</v>
      </c>
      <c r="AK284" s="103" t="str">
        <f t="shared" si="257"/>
        <v>Santa Fe3</v>
      </c>
      <c r="AL284" s="103" t="str">
        <f t="shared" si="257"/>
        <v>Santa Fe4</v>
      </c>
      <c r="AM284" s="103" t="str">
        <f t="shared" si="257"/>
        <v>Santa Fe5</v>
      </c>
      <c r="AN284" s="103" t="str">
        <f t="shared" si="257"/>
        <v>Santa Fe6</v>
      </c>
      <c r="AO284" s="104" t="str">
        <f t="shared" si="257"/>
        <v>Santa Fe7</v>
      </c>
    </row>
    <row r="285" spans="1:41" x14ac:dyDescent="0.25">
      <c r="A285" s="95" t="s">
        <v>882</v>
      </c>
      <c r="B285" s="158"/>
      <c r="C285" s="113">
        <f>SUMIF('Todas las localidades'!$AR$8:$AR$967,'Pob x estrato y x regiones'!AI285,'Todas las localidades'!$AD$8:$AD$967)</f>
        <v>0</v>
      </c>
      <c r="D285" s="113">
        <f>SUMIF('Todas las localidades'!$AR$8:$AR$967,'Pob x estrato y x regiones'!AJ285,'Todas las localidades'!$AD$8:$AD$967)</f>
        <v>0</v>
      </c>
      <c r="E285" s="113">
        <f>SUMIF('Todas las localidades'!$AR$8:$AR$967,'Pob x estrato y x regiones'!AK285,'Todas las localidades'!$AD$8:$AD$967)</f>
        <v>140576</v>
      </c>
      <c r="F285" s="113">
        <f>SUMIF('Todas las localidades'!$AR$8:$AR$967,'Pob x estrato y x regiones'!AL285,'Todas las localidades'!$AD$8:$AD$967)</f>
        <v>0</v>
      </c>
      <c r="G285" s="114">
        <f>SUMIF('Todas las localidades'!$AR$8:$AR$967,'Pob x estrato y x regiones'!AM285,'Todas las localidades'!$AD$8:$AD$967)</f>
        <v>57341</v>
      </c>
      <c r="H285" s="159">
        <f>SUMIF('Todas las localidades'!$AR$8:$AR$967,'Pob x estrato y x regiones'!AN285,'Todas las localidades'!$AD$8:$AD$967)</f>
        <v>25174</v>
      </c>
      <c r="I285" s="159">
        <f>SUMIF('Todas las localidades'!$AR$8:$AR$967,'Pob x estrato y x regiones'!AO285,'Todas las localidades'!$AD$8:$AD$967)</f>
        <v>16052</v>
      </c>
      <c r="J285" s="165">
        <f t="shared" si="247"/>
        <v>239143</v>
      </c>
      <c r="L285" s="95" t="s">
        <v>882</v>
      </c>
      <c r="M285" s="173"/>
      <c r="N285" s="174">
        <f t="shared" si="248"/>
        <v>0</v>
      </c>
      <c r="O285" s="174">
        <f t="shared" si="249"/>
        <v>0</v>
      </c>
      <c r="P285" s="174">
        <f t="shared" si="250"/>
        <v>0.74230175324539205</v>
      </c>
      <c r="Q285" s="174">
        <f t="shared" si="251"/>
        <v>0</v>
      </c>
      <c r="R285" s="174">
        <f t="shared" si="252"/>
        <v>0.30278514705813242</v>
      </c>
      <c r="S285" s="174">
        <f t="shared" si="253"/>
        <v>0.13292954939818671</v>
      </c>
      <c r="T285" s="181">
        <f t="shared" si="254"/>
        <v>8.4761465279244191E-2</v>
      </c>
      <c r="U285" s="169">
        <f t="shared" si="255"/>
        <v>1.2627779149809555</v>
      </c>
      <c r="AG285" s="95" t="s">
        <v>882</v>
      </c>
      <c r="AH285" s="112"/>
      <c r="AI285" s="103" t="str">
        <f t="shared" si="257"/>
        <v>Santiago del Estero1</v>
      </c>
      <c r="AJ285" s="103" t="str">
        <f t="shared" si="257"/>
        <v>Santiago del Estero2</v>
      </c>
      <c r="AK285" s="103" t="str">
        <f t="shared" si="257"/>
        <v>Santiago del Estero3</v>
      </c>
      <c r="AL285" s="103" t="str">
        <f t="shared" si="257"/>
        <v>Santiago del Estero4</v>
      </c>
      <c r="AM285" s="103" t="str">
        <f t="shared" si="257"/>
        <v>Santiago del Estero5</v>
      </c>
      <c r="AN285" s="103" t="str">
        <f t="shared" si="257"/>
        <v>Santiago del Estero6</v>
      </c>
      <c r="AO285" s="104" t="str">
        <f t="shared" si="257"/>
        <v>Santiago del Estero7</v>
      </c>
    </row>
    <row r="286" spans="1:41" x14ac:dyDescent="0.25">
      <c r="A286" s="95" t="s">
        <v>926</v>
      </c>
      <c r="B286" s="158"/>
      <c r="C286" s="113">
        <f>SUMIF('Todas las localidades'!$AR$8:$AR$967,'Pob x estrato y x regiones'!AI286,'Todas las localidades'!$AD$8:$AD$967)</f>
        <v>0</v>
      </c>
      <c r="D286" s="113">
        <f>SUMIF('Todas las localidades'!$AR$8:$AR$967,'Pob x estrato y x regiones'!AJ286,'Todas las localidades'!$AD$8:$AD$967)</f>
        <v>0</v>
      </c>
      <c r="E286" s="113">
        <f>SUMIF('Todas las localidades'!$AR$8:$AR$967,'Pob x estrato y x regiones'!AK286,'Todas las localidades'!$AD$8:$AD$967)</f>
        <v>0</v>
      </c>
      <c r="F286" s="113">
        <f>SUMIF('Todas las localidades'!$AR$8:$AR$967,'Pob x estrato y x regiones'!AL286,'Todas las localidades'!$AD$8:$AD$967)</f>
        <v>11562</v>
      </c>
      <c r="G286" s="114">
        <f>SUMIF('Todas las localidades'!$AR$8:$AR$967,'Pob x estrato y x regiones'!AM286,'Todas las localidades'!$AD$8:$AD$967)</f>
        <v>0</v>
      </c>
      <c r="H286" s="159">
        <f>SUMIF('Todas las localidades'!$AR$8:$AR$967,'Pob x estrato y x regiones'!AN286,'Todas las localidades'!$AD$8:$AD$967)</f>
        <v>0</v>
      </c>
      <c r="I286" s="159">
        <f>SUMIF('Todas las localidades'!$AR$8:$AR$967,'Pob x estrato y x regiones'!AO286,'Todas las localidades'!$AD$8:$AD$967)</f>
        <v>0</v>
      </c>
      <c r="J286" s="165">
        <f t="shared" si="247"/>
        <v>11562</v>
      </c>
      <c r="L286" s="95" t="s">
        <v>926</v>
      </c>
      <c r="M286" s="173"/>
      <c r="N286" s="174">
        <f t="shared" si="248"/>
        <v>0</v>
      </c>
      <c r="O286" s="174">
        <f t="shared" si="249"/>
        <v>0</v>
      </c>
      <c r="P286" s="174">
        <f t="shared" si="250"/>
        <v>0</v>
      </c>
      <c r="Q286" s="174">
        <f t="shared" si="251"/>
        <v>6.1052333762685117E-2</v>
      </c>
      <c r="R286" s="174">
        <f t="shared" si="252"/>
        <v>0</v>
      </c>
      <c r="S286" s="174">
        <f t="shared" si="253"/>
        <v>0</v>
      </c>
      <c r="T286" s="181">
        <f t="shared" si="254"/>
        <v>0</v>
      </c>
      <c r="U286" s="169">
        <f t="shared" si="255"/>
        <v>6.1052333762685117E-2</v>
      </c>
      <c r="AG286" s="95" t="s">
        <v>926</v>
      </c>
      <c r="AH286" s="112"/>
      <c r="AI286" s="103" t="str">
        <f t="shared" si="257"/>
        <v>Tierra del Fuego1</v>
      </c>
      <c r="AJ286" s="103" t="str">
        <f t="shared" si="257"/>
        <v>Tierra del Fuego2</v>
      </c>
      <c r="AK286" s="103" t="str">
        <f t="shared" si="257"/>
        <v>Tierra del Fuego3</v>
      </c>
      <c r="AL286" s="103" t="str">
        <f t="shared" si="257"/>
        <v>Tierra del Fuego4</v>
      </c>
      <c r="AM286" s="103" t="str">
        <f t="shared" si="257"/>
        <v>Tierra del Fuego5</v>
      </c>
      <c r="AN286" s="103" t="str">
        <f t="shared" si="257"/>
        <v>Tierra del Fuego6</v>
      </c>
      <c r="AO286" s="104" t="str">
        <f t="shared" si="257"/>
        <v>Tierra del Fuego7</v>
      </c>
    </row>
    <row r="287" spans="1:41" ht="15.75" thickBot="1" x14ac:dyDescent="0.3">
      <c r="A287" s="96" t="s">
        <v>506</v>
      </c>
      <c r="B287" s="160"/>
      <c r="C287" s="161">
        <f>SUMIF('Todas las localidades'!$AR$8:$AR$967,'Pob x estrato y x regiones'!AI287,'Todas las localidades'!$AD$8:$AD$967)</f>
        <v>0</v>
      </c>
      <c r="D287" s="161">
        <f>SUMIF('Todas las localidades'!$AR$8:$AR$967,'Pob x estrato y x regiones'!AJ287,'Todas las localidades'!$AD$8:$AD$967)</f>
        <v>360979</v>
      </c>
      <c r="E287" s="161">
        <f>SUMIF('Todas las localidades'!$AR$8:$AR$967,'Pob x estrato y x regiones'!AK287,'Todas las localidades'!$AD$8:$AD$967)</f>
        <v>0</v>
      </c>
      <c r="F287" s="161">
        <f>SUMIF('Todas las localidades'!$AR$8:$AR$967,'Pob x estrato y x regiones'!AL287,'Todas las localidades'!$AD$8:$AD$967)</f>
        <v>20694</v>
      </c>
      <c r="G287" s="162">
        <f>SUMIF('Todas las localidades'!$AR$8:$AR$967,'Pob x estrato y x regiones'!AM287,'Todas las localidades'!$AD$8:$AD$967)</f>
        <v>91835</v>
      </c>
      <c r="H287" s="163">
        <f>SUMIF('Todas las localidades'!$AR$8:$AR$967,'Pob x estrato y x regiones'!AN287,'Todas las localidades'!$AD$8:$AD$967)</f>
        <v>30551</v>
      </c>
      <c r="I287" s="163">
        <f>SUMIF('Todas las localidades'!$AR$8:$AR$967,'Pob x estrato y x regiones'!AO287,'Todas las localidades'!$AD$8:$AD$967)</f>
        <v>18487</v>
      </c>
      <c r="J287" s="166">
        <f t="shared" si="247"/>
        <v>522546</v>
      </c>
      <c r="L287" s="96" t="s">
        <v>506</v>
      </c>
      <c r="M287" s="175"/>
      <c r="N287" s="176">
        <f t="shared" si="248"/>
        <v>0</v>
      </c>
      <c r="O287" s="176">
        <f t="shared" si="249"/>
        <v>1.9061244066182588</v>
      </c>
      <c r="P287" s="176">
        <f t="shared" si="250"/>
        <v>0</v>
      </c>
      <c r="Q287" s="176">
        <f t="shared" si="251"/>
        <v>0.10927322218344626</v>
      </c>
      <c r="R287" s="176">
        <f t="shared" si="252"/>
        <v>0.48492830575127033</v>
      </c>
      <c r="S287" s="176">
        <f t="shared" si="253"/>
        <v>0.16132242248605716</v>
      </c>
      <c r="T287" s="182">
        <f t="shared" si="254"/>
        <v>9.7619312772077471E-2</v>
      </c>
      <c r="U287" s="177">
        <f t="shared" si="255"/>
        <v>2.75926766981111</v>
      </c>
      <c r="AG287" s="96" t="s">
        <v>506</v>
      </c>
      <c r="AH287" s="112"/>
      <c r="AI287" s="103" t="str">
        <f t="shared" si="257"/>
        <v>Tucumán1</v>
      </c>
      <c r="AJ287" s="103" t="str">
        <f t="shared" si="257"/>
        <v>Tucumán2</v>
      </c>
      <c r="AK287" s="103" t="str">
        <f t="shared" si="257"/>
        <v>Tucumán3</v>
      </c>
      <c r="AL287" s="103" t="str">
        <f t="shared" si="257"/>
        <v>Tucumán4</v>
      </c>
      <c r="AM287" s="103" t="str">
        <f t="shared" si="257"/>
        <v>Tucumán5</v>
      </c>
      <c r="AN287" s="103" t="str">
        <f t="shared" si="257"/>
        <v>Tucumán6</v>
      </c>
      <c r="AO287" s="104" t="str">
        <f t="shared" si="257"/>
        <v>Tucumán7</v>
      </c>
    </row>
    <row r="288" spans="1:41" x14ac:dyDescent="0.25">
      <c r="A288" s="89"/>
      <c r="B288" s="86">
        <f>SUM(B264:B287)</f>
        <v>8451495</v>
      </c>
      <c r="C288" s="87">
        <f>SUM(C264:C287)</f>
        <v>1626021</v>
      </c>
      <c r="D288" s="87">
        <f t="shared" ref="D288" si="258">SUM(D264:D287)</f>
        <v>1835534</v>
      </c>
      <c r="E288" s="87">
        <f t="shared" ref="E288" si="259">SUM(E264:E287)</f>
        <v>2244606</v>
      </c>
      <c r="F288" s="87">
        <f t="shared" ref="F288" si="260">SUM(F264:F287)</f>
        <v>1260442</v>
      </c>
      <c r="G288" s="87">
        <f t="shared" ref="G288" si="261">SUM(G264:G287)</f>
        <v>2278242</v>
      </c>
      <c r="H288" s="87">
        <f t="shared" ref="H288" si="262">SUM(H264:H287)</f>
        <v>684420</v>
      </c>
      <c r="I288" s="88">
        <f t="shared" ref="I288" si="263">SUM(I264:I287)</f>
        <v>557091</v>
      </c>
      <c r="J288" s="167">
        <f t="shared" si="247"/>
        <v>18937851</v>
      </c>
      <c r="L288" s="89"/>
      <c r="M288" s="178">
        <f>SUM(M264:M287)</f>
        <v>44.627529279853348</v>
      </c>
      <c r="N288" s="179">
        <f>SUM(N264:N287)</f>
        <v>8.5860903647409632</v>
      </c>
      <c r="O288" s="179">
        <f t="shared" ref="O288" si="264">SUM(O264:O287)</f>
        <v>9.6924091334333546</v>
      </c>
      <c r="P288" s="179">
        <f t="shared" ref="P288" si="265">SUM(P264:P287)</f>
        <v>11.852485268787889</v>
      </c>
      <c r="Q288" s="179">
        <f t="shared" ref="Q288" si="266">SUM(Q264:Q287)</f>
        <v>6.6556759792861389</v>
      </c>
      <c r="R288" s="179">
        <f t="shared" ref="R288" si="267">SUM(R264:R287)</f>
        <v>12.030097818384988</v>
      </c>
      <c r="S288" s="179">
        <f t="shared" ref="S288" si="268">SUM(S264:S287)</f>
        <v>3.6140320250697928</v>
      </c>
      <c r="T288" s="180">
        <f t="shared" ref="T288" si="269">SUM(T264:T287)</f>
        <v>2.9416801304435238</v>
      </c>
      <c r="U288" s="169">
        <f t="shared" si="255"/>
        <v>100</v>
      </c>
    </row>
    <row r="290" spans="1:41" x14ac:dyDescent="0.25">
      <c r="A290" s="336">
        <v>1960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L290" s="336">
        <v>1960</v>
      </c>
      <c r="M290" s="336"/>
      <c r="N290" s="336"/>
      <c r="O290" s="336"/>
      <c r="P290" s="336"/>
      <c r="Q290" s="336"/>
      <c r="R290" s="336"/>
      <c r="S290" s="336"/>
      <c r="T290" s="336"/>
      <c r="U290" s="336"/>
    </row>
    <row r="291" spans="1:41" ht="15" customHeight="1" x14ac:dyDescent="0.25">
      <c r="A291" s="333" t="s">
        <v>27</v>
      </c>
      <c r="B291" s="338" t="s">
        <v>966</v>
      </c>
      <c r="C291" s="339"/>
      <c r="D291" s="339"/>
      <c r="E291" s="339"/>
      <c r="F291" s="339"/>
      <c r="G291" s="339"/>
      <c r="H291" s="339"/>
      <c r="I291" s="345"/>
      <c r="J291" s="346" t="s">
        <v>967</v>
      </c>
      <c r="L291" s="333" t="s">
        <v>27</v>
      </c>
      <c r="M291" s="338" t="s">
        <v>966</v>
      </c>
      <c r="N291" s="339"/>
      <c r="O291" s="339"/>
      <c r="P291" s="339"/>
      <c r="Q291" s="339"/>
      <c r="R291" s="339"/>
      <c r="S291" s="339"/>
      <c r="T291" s="345"/>
      <c r="U291" s="343" t="s">
        <v>967</v>
      </c>
      <c r="AG291" s="336" t="s">
        <v>931</v>
      </c>
      <c r="AH291" s="338" t="s">
        <v>966</v>
      </c>
      <c r="AI291" s="339"/>
      <c r="AJ291" s="339"/>
      <c r="AK291" s="339"/>
      <c r="AL291" s="339"/>
      <c r="AM291" s="339"/>
      <c r="AN291" s="339"/>
      <c r="AO291" s="340"/>
    </row>
    <row r="292" spans="1:41" ht="15.75" thickBot="1" x14ac:dyDescent="0.3">
      <c r="A292" s="333"/>
      <c r="B292" s="107" t="s">
        <v>940</v>
      </c>
      <c r="C292" s="105">
        <v>1</v>
      </c>
      <c r="D292" s="105">
        <v>2</v>
      </c>
      <c r="E292" s="105">
        <v>3</v>
      </c>
      <c r="F292" s="105">
        <v>4</v>
      </c>
      <c r="G292" s="105">
        <v>5</v>
      </c>
      <c r="H292" s="105">
        <v>6</v>
      </c>
      <c r="I292" s="115">
        <v>7</v>
      </c>
      <c r="J292" s="344"/>
      <c r="L292" s="333"/>
      <c r="M292" s="107" t="s">
        <v>940</v>
      </c>
      <c r="N292" s="105">
        <v>1</v>
      </c>
      <c r="O292" s="105">
        <v>2</v>
      </c>
      <c r="P292" s="105">
        <v>3</v>
      </c>
      <c r="Q292" s="105">
        <v>4</v>
      </c>
      <c r="R292" s="105">
        <v>5</v>
      </c>
      <c r="S292" s="105">
        <v>6</v>
      </c>
      <c r="T292" s="115">
        <v>7</v>
      </c>
      <c r="U292" s="344"/>
      <c r="AG292" s="337"/>
      <c r="AH292" s="107" t="s">
        <v>940</v>
      </c>
      <c r="AI292" s="105">
        <v>1</v>
      </c>
      <c r="AJ292" s="105">
        <v>2</v>
      </c>
      <c r="AK292" s="105">
        <v>3</v>
      </c>
      <c r="AL292" s="105">
        <v>4</v>
      </c>
      <c r="AM292" s="105">
        <v>5</v>
      </c>
      <c r="AN292" s="105">
        <v>6</v>
      </c>
      <c r="AO292" s="106">
        <v>7</v>
      </c>
    </row>
    <row r="293" spans="1:41" x14ac:dyDescent="0.25">
      <c r="A293" s="92" t="s">
        <v>940</v>
      </c>
      <c r="B293" s="156">
        <f>SUMIF('Todas las localidades'!$AR$8:$AR$967,'Pob x estrato y x regiones'!AH293,'Todas las localidades'!$AE$8:$AE$967)</f>
        <v>6775906</v>
      </c>
      <c r="C293" s="157"/>
      <c r="D293" s="157"/>
      <c r="E293" s="157"/>
      <c r="F293" s="157"/>
      <c r="G293" s="157"/>
      <c r="H293" s="157"/>
      <c r="I293" s="164"/>
      <c r="J293" s="119">
        <f>SUM(B293:I293)</f>
        <v>6775906</v>
      </c>
      <c r="L293" s="92" t="s">
        <v>940</v>
      </c>
      <c r="M293" s="168">
        <f>B293/$J$317*100</f>
        <v>44.556973845101211</v>
      </c>
      <c r="N293" s="170"/>
      <c r="O293" s="170"/>
      <c r="P293" s="170"/>
      <c r="Q293" s="170"/>
      <c r="R293" s="170"/>
      <c r="S293" s="170"/>
      <c r="T293" s="171"/>
      <c r="U293" s="172">
        <f>SUM(M293:T293)</f>
        <v>44.556973845101211</v>
      </c>
      <c r="AG293" s="92" t="s">
        <v>940</v>
      </c>
      <c r="AH293" s="108" t="str">
        <f>CONCATENATE($AG293,AH$28)</f>
        <v>GBAGBA</v>
      </c>
      <c r="AI293" s="110"/>
      <c r="AJ293" s="110"/>
      <c r="AK293" s="110"/>
      <c r="AL293" s="110"/>
      <c r="AM293" s="110"/>
      <c r="AN293" s="110"/>
      <c r="AO293" s="111"/>
    </row>
    <row r="294" spans="1:41" x14ac:dyDescent="0.25">
      <c r="A294" s="95" t="s">
        <v>36</v>
      </c>
      <c r="B294" s="158"/>
      <c r="C294" s="113">
        <f>SUMIF('Todas las localidades'!$AR$8:$AR$967,'Pob x estrato y x regiones'!AI294,'Todas las localidades'!$AE$8:$AE$967)</f>
        <v>0</v>
      </c>
      <c r="D294" s="113">
        <f>SUMIF('Todas las localidades'!$AR$8:$AR$967,'Pob x estrato y x regiones'!AJ294,'Todas las localidades'!$AE$8:$AE$967)</f>
        <v>622111</v>
      </c>
      <c r="E294" s="113">
        <f>SUMIF('Todas las localidades'!$AR$8:$AR$967,'Pob x estrato y x regiones'!AK294,'Todas las localidades'!$AE$8:$AE$967)</f>
        <v>247127</v>
      </c>
      <c r="F294" s="113">
        <f>SUMIF('Todas las localidades'!$AR$8:$AR$967,'Pob x estrato y x regiones'!AL294,'Todas las localidades'!$AE$8:$AE$967)</f>
        <v>434920</v>
      </c>
      <c r="G294" s="113">
        <f>SUMIF('Todas las localidades'!$AR$8:$AR$967,'Pob x estrato y x regiones'!AM294,'Todas las localidades'!$AE$8:$AE$967)</f>
        <v>571325</v>
      </c>
      <c r="H294" s="113">
        <f>SUMIF('Todas las localidades'!$AR$8:$AR$967,'Pob x estrato y x regiones'!AN294,'Todas las localidades'!$AE$8:$AE$967)</f>
        <v>137127</v>
      </c>
      <c r="I294" s="114">
        <f>SUMIF('Todas las localidades'!$AR$8:$AR$967,'Pob x estrato y x regiones'!AO294,'Todas las localidades'!$AE$8:$AE$967)</f>
        <v>88687</v>
      </c>
      <c r="J294" s="165">
        <f t="shared" ref="J294:J317" si="270">SUM(B294:I294)</f>
        <v>2101297</v>
      </c>
      <c r="L294" s="95" t="s">
        <v>36</v>
      </c>
      <c r="M294" s="173"/>
      <c r="N294" s="174">
        <f t="shared" ref="N294:N316" si="271">C294/$J$317*100</f>
        <v>0</v>
      </c>
      <c r="O294" s="174">
        <f t="shared" ref="O294:O316" si="272">D294/$J$317*100</f>
        <v>4.0908748668812347</v>
      </c>
      <c r="P294" s="174">
        <f t="shared" ref="P294:P316" si="273">E294/$J$317*100</f>
        <v>1.6250566751395794</v>
      </c>
      <c r="Q294" s="174">
        <f t="shared" ref="Q294:Q316" si="274">F294/$J$317*100</f>
        <v>2.8599450855297315</v>
      </c>
      <c r="R294" s="174">
        <f t="shared" ref="R294:R316" si="275">G294/$J$317*100</f>
        <v>3.7569165041623145</v>
      </c>
      <c r="S294" s="174">
        <f t="shared" ref="S294:S316" si="276">H294/$J$317*100</f>
        <v>0.90171914316066282</v>
      </c>
      <c r="T294" s="181">
        <f t="shared" ref="T294:T316" si="277">I294/$J$317*100</f>
        <v>0.58318759726012892</v>
      </c>
      <c r="U294" s="169">
        <f t="shared" ref="U294:U317" si="278">SUM(M294:T294)</f>
        <v>13.817699872133652</v>
      </c>
      <c r="AG294" s="95" t="s">
        <v>36</v>
      </c>
      <c r="AH294" s="112"/>
      <c r="AI294" s="103" t="str">
        <f t="shared" ref="AI294:AO303" si="279">CONCATENATE($AG294,AI$28)</f>
        <v>Buenos Aires1</v>
      </c>
      <c r="AJ294" s="103" t="str">
        <f t="shared" si="279"/>
        <v>Buenos Aires2</v>
      </c>
      <c r="AK294" s="103" t="str">
        <f t="shared" si="279"/>
        <v>Buenos Aires3</v>
      </c>
      <c r="AL294" s="103" t="str">
        <f t="shared" si="279"/>
        <v>Buenos Aires4</v>
      </c>
      <c r="AM294" s="103" t="str">
        <f t="shared" si="279"/>
        <v>Buenos Aires5</v>
      </c>
      <c r="AN294" s="103" t="str">
        <f t="shared" si="279"/>
        <v>Buenos Aires6</v>
      </c>
      <c r="AO294" s="104" t="str">
        <f t="shared" si="279"/>
        <v>Buenos Aires7</v>
      </c>
    </row>
    <row r="295" spans="1:41" x14ac:dyDescent="0.25">
      <c r="A295" s="95" t="s">
        <v>1</v>
      </c>
      <c r="B295" s="158"/>
      <c r="C295" s="113">
        <f>SUMIF('Todas las localidades'!$AR$8:$AR$967,'Pob x estrato y x regiones'!AI295,'Todas las localidades'!$AE$8:$AE$967)</f>
        <v>0</v>
      </c>
      <c r="D295" s="113">
        <f>SUMIF('Todas las localidades'!$AR$8:$AR$967,'Pob x estrato y x regiones'!AJ295,'Todas las localidades'!$AE$8:$AE$967)</f>
        <v>0</v>
      </c>
      <c r="E295" s="113">
        <f>SUMIF('Todas las localidades'!$AR$8:$AR$967,'Pob x estrato y x regiones'!AK295,'Todas las localidades'!$AE$8:$AE$967)</f>
        <v>60586</v>
      </c>
      <c r="F295" s="113">
        <f>SUMIF('Todas las localidades'!$AR$8:$AR$967,'Pob x estrato y x regiones'!AL295,'Todas las localidades'!$AE$8:$AE$967)</f>
        <v>0</v>
      </c>
      <c r="G295" s="113">
        <f>SUMIF('Todas las localidades'!$AR$8:$AR$967,'Pob x estrato y x regiones'!AM295,'Todas las localidades'!$AE$8:$AE$967)</f>
        <v>21360</v>
      </c>
      <c r="H295" s="113">
        <f>SUMIF('Todas las localidades'!$AR$8:$AR$967,'Pob x estrato y x regiones'!AN295,'Todas las localidades'!$AE$8:$AE$967)</f>
        <v>0</v>
      </c>
      <c r="I295" s="114">
        <f>SUMIF('Todas las localidades'!$AR$8:$AR$967,'Pob x estrato y x regiones'!AO295,'Todas las localidades'!$AE$8:$AE$967)</f>
        <v>8534</v>
      </c>
      <c r="J295" s="165">
        <f t="shared" si="270"/>
        <v>90480</v>
      </c>
      <c r="L295" s="95" t="s">
        <v>1</v>
      </c>
      <c r="M295" s="173"/>
      <c r="N295" s="174">
        <f t="shared" si="271"/>
        <v>0</v>
      </c>
      <c r="O295" s="174">
        <f t="shared" si="272"/>
        <v>0</v>
      </c>
      <c r="P295" s="174">
        <f t="shared" si="273"/>
        <v>0.39840116102249679</v>
      </c>
      <c r="Q295" s="174">
        <f t="shared" si="274"/>
        <v>0</v>
      </c>
      <c r="R295" s="174">
        <f t="shared" si="275"/>
        <v>0.1404589971188151</v>
      </c>
      <c r="S295" s="174">
        <f t="shared" si="276"/>
        <v>0</v>
      </c>
      <c r="T295" s="181">
        <f t="shared" si="277"/>
        <v>5.6117840890073406E-2</v>
      </c>
      <c r="U295" s="169">
        <f t="shared" si="278"/>
        <v>0.59497799903138537</v>
      </c>
      <c r="AG295" s="95" t="s">
        <v>1</v>
      </c>
      <c r="AH295" s="112"/>
      <c r="AI295" s="103" t="str">
        <f t="shared" si="279"/>
        <v>Catamarca1</v>
      </c>
      <c r="AJ295" s="103" t="str">
        <f t="shared" si="279"/>
        <v>Catamarca2</v>
      </c>
      <c r="AK295" s="103" t="str">
        <f t="shared" si="279"/>
        <v>Catamarca3</v>
      </c>
      <c r="AL295" s="103" t="str">
        <f t="shared" si="279"/>
        <v>Catamarca4</v>
      </c>
      <c r="AM295" s="103" t="str">
        <f t="shared" si="279"/>
        <v>Catamarca5</v>
      </c>
      <c r="AN295" s="103" t="str">
        <f t="shared" si="279"/>
        <v>Catamarca6</v>
      </c>
      <c r="AO295" s="104" t="str">
        <f t="shared" si="279"/>
        <v>Catamarca7</v>
      </c>
    </row>
    <row r="296" spans="1:41" x14ac:dyDescent="0.25">
      <c r="A296" s="95" t="s">
        <v>199</v>
      </c>
      <c r="B296" s="158"/>
      <c r="C296" s="113">
        <f>SUMIF('Todas las localidades'!$AR$8:$AR$967,'Pob x estrato y x regiones'!AI296,'Todas las localidades'!$AE$8:$AE$967)</f>
        <v>0</v>
      </c>
      <c r="D296" s="113">
        <f>SUMIF('Todas las localidades'!$AR$8:$AR$967,'Pob x estrato y x regiones'!AJ296,'Todas las localidades'!$AE$8:$AE$967)</f>
        <v>0</v>
      </c>
      <c r="E296" s="113">
        <f>SUMIF('Todas las localidades'!$AR$8:$AR$967,'Pob x estrato y x regiones'!AK296,'Todas las localidades'!$AE$8:$AE$967)</f>
        <v>112338</v>
      </c>
      <c r="F296" s="113">
        <f>SUMIF('Todas las localidades'!$AR$8:$AR$967,'Pob x estrato y x regiones'!AL296,'Todas las localidades'!$AE$8:$AE$967)</f>
        <v>29166</v>
      </c>
      <c r="G296" s="113">
        <f>SUMIF('Todas las localidades'!$AR$8:$AR$967,'Pob x estrato y x regiones'!AM296,'Todas las localidades'!$AE$8:$AE$967)</f>
        <v>68190</v>
      </c>
      <c r="H296" s="113">
        <f>SUMIF('Todas las localidades'!$AR$8:$AR$967,'Pob x estrato y x regiones'!AN296,'Todas las localidades'!$AE$8:$AE$967)</f>
        <v>23242</v>
      </c>
      <c r="I296" s="114">
        <f>SUMIF('Todas las localidades'!$AR$8:$AR$967,'Pob x estrato y x regiones'!AO296,'Todas las localidades'!$AE$8:$AE$967)</f>
        <v>15113</v>
      </c>
      <c r="J296" s="165">
        <f t="shared" si="270"/>
        <v>248049</v>
      </c>
      <c r="L296" s="95" t="s">
        <v>199</v>
      </c>
      <c r="M296" s="173"/>
      <c r="N296" s="174">
        <f t="shared" si="271"/>
        <v>0</v>
      </c>
      <c r="O296" s="174">
        <f t="shared" si="272"/>
        <v>0</v>
      </c>
      <c r="P296" s="174">
        <f t="shared" si="273"/>
        <v>0.7387117424313413</v>
      </c>
      <c r="Q296" s="174">
        <f t="shared" si="274"/>
        <v>0.19178965870633713</v>
      </c>
      <c r="R296" s="174">
        <f t="shared" si="275"/>
        <v>0.44840351186947569</v>
      </c>
      <c r="S296" s="174">
        <f t="shared" si="276"/>
        <v>0.15283464471139982</v>
      </c>
      <c r="T296" s="181">
        <f t="shared" si="277"/>
        <v>9.9380001098157894E-2</v>
      </c>
      <c r="U296" s="169">
        <f t="shared" si="278"/>
        <v>1.6311195588167118</v>
      </c>
      <c r="AG296" s="95" t="s">
        <v>199</v>
      </c>
      <c r="AH296" s="112"/>
      <c r="AI296" s="103" t="str">
        <f t="shared" si="279"/>
        <v>Chaco1</v>
      </c>
      <c r="AJ296" s="103" t="str">
        <f t="shared" si="279"/>
        <v>Chaco2</v>
      </c>
      <c r="AK296" s="103" t="str">
        <f t="shared" si="279"/>
        <v>Chaco3</v>
      </c>
      <c r="AL296" s="103" t="str">
        <f t="shared" si="279"/>
        <v>Chaco4</v>
      </c>
      <c r="AM296" s="103" t="str">
        <f t="shared" si="279"/>
        <v>Chaco5</v>
      </c>
      <c r="AN296" s="103" t="str">
        <f t="shared" si="279"/>
        <v>Chaco6</v>
      </c>
      <c r="AO296" s="104" t="str">
        <f t="shared" si="279"/>
        <v>Chaco7</v>
      </c>
    </row>
    <row r="297" spans="1:41" x14ac:dyDescent="0.25">
      <c r="A297" s="95" t="s">
        <v>260</v>
      </c>
      <c r="B297" s="158"/>
      <c r="C297" s="113">
        <f>SUMIF('Todas las localidades'!$AR$8:$AR$967,'Pob x estrato y x regiones'!AI297,'Todas las localidades'!$AE$8:$AE$967)</f>
        <v>0</v>
      </c>
      <c r="D297" s="113">
        <f>SUMIF('Todas las localidades'!$AR$8:$AR$967,'Pob x estrato y x regiones'!AJ297,'Todas las localidades'!$AE$8:$AE$967)</f>
        <v>0</v>
      </c>
      <c r="E297" s="113">
        <f>SUMIF('Todas las localidades'!$AR$8:$AR$967,'Pob x estrato y x regiones'!AK297,'Todas las localidades'!$AE$8:$AE$967)</f>
        <v>46229</v>
      </c>
      <c r="F297" s="113">
        <f>SUMIF('Todas las localidades'!$AR$8:$AR$967,'Pob x estrato y x regiones'!AL297,'Todas las localidades'!$AE$8:$AE$967)</f>
        <v>17176</v>
      </c>
      <c r="G297" s="113">
        <f>SUMIF('Todas las localidades'!$AR$8:$AR$967,'Pob x estrato y x regiones'!AM297,'Todas las localidades'!$AE$8:$AE$967)</f>
        <v>17367</v>
      </c>
      <c r="H297" s="113">
        <f>SUMIF('Todas las localidades'!$AR$8:$AR$967,'Pob x estrato y x regiones'!AN297,'Todas las localidades'!$AE$8:$AE$967)</f>
        <v>1642</v>
      </c>
      <c r="I297" s="114">
        <f>SUMIF('Todas las localidades'!$AR$8:$AR$967,'Pob x estrato y x regiones'!AO297,'Todas las localidades'!$AE$8:$AE$967)</f>
        <v>6330</v>
      </c>
      <c r="J297" s="165">
        <f t="shared" si="270"/>
        <v>88744</v>
      </c>
      <c r="L297" s="95" t="s">
        <v>260</v>
      </c>
      <c r="M297" s="173"/>
      <c r="N297" s="174">
        <f t="shared" si="271"/>
        <v>0</v>
      </c>
      <c r="O297" s="174">
        <f t="shared" si="272"/>
        <v>0</v>
      </c>
      <c r="P297" s="174">
        <f t="shared" si="273"/>
        <v>0.30399246150775766</v>
      </c>
      <c r="Q297" s="174">
        <f t="shared" si="274"/>
        <v>0.11294586772063521</v>
      </c>
      <c r="R297" s="174">
        <f t="shared" si="275"/>
        <v>0.11420184470798042</v>
      </c>
      <c r="S297" s="174">
        <f t="shared" si="276"/>
        <v>1.0797456613721647E-2</v>
      </c>
      <c r="T297" s="181">
        <f t="shared" si="277"/>
        <v>4.1624787067514026E-2</v>
      </c>
      <c r="U297" s="169">
        <f t="shared" si="278"/>
        <v>0.58356241761760896</v>
      </c>
      <c r="AG297" s="95" t="s">
        <v>260</v>
      </c>
      <c r="AH297" s="112"/>
      <c r="AI297" s="103" t="str">
        <f t="shared" si="279"/>
        <v>Chubut1</v>
      </c>
      <c r="AJ297" s="103" t="str">
        <f t="shared" si="279"/>
        <v>Chubut2</v>
      </c>
      <c r="AK297" s="103" t="str">
        <f t="shared" si="279"/>
        <v>Chubut3</v>
      </c>
      <c r="AL297" s="103" t="str">
        <f t="shared" si="279"/>
        <v>Chubut4</v>
      </c>
      <c r="AM297" s="103" t="str">
        <f t="shared" si="279"/>
        <v>Chubut5</v>
      </c>
      <c r="AN297" s="103" t="str">
        <f t="shared" si="279"/>
        <v>Chubut6</v>
      </c>
      <c r="AO297" s="104" t="str">
        <f t="shared" si="279"/>
        <v>Chubut7</v>
      </c>
    </row>
    <row r="298" spans="1:41" x14ac:dyDescent="0.25">
      <c r="A298" s="95" t="s">
        <v>276</v>
      </c>
      <c r="B298" s="158"/>
      <c r="C298" s="113">
        <f>SUMIF('Todas las localidades'!$AR$8:$AR$967,'Pob x estrato y x regiones'!AI298,'Todas las localidades'!$AE$8:$AE$967)</f>
        <v>598957</v>
      </c>
      <c r="D298" s="113">
        <f>SUMIF('Todas las localidades'!$AR$8:$AR$967,'Pob x estrato y x regiones'!AJ298,'Todas las localidades'!$AE$8:$AE$967)</f>
        <v>0</v>
      </c>
      <c r="E298" s="113">
        <f>SUMIF('Todas las localidades'!$AR$8:$AR$967,'Pob x estrato y x regiones'!AK298,'Todas las localidades'!$AE$8:$AE$967)</f>
        <v>73539</v>
      </c>
      <c r="F298" s="113">
        <f>SUMIF('Todas las localidades'!$AR$8:$AR$967,'Pob x estrato y x regiones'!AL298,'Todas las localidades'!$AE$8:$AE$967)</f>
        <v>99945</v>
      </c>
      <c r="G298" s="113">
        <f>SUMIF('Todas las localidades'!$AR$8:$AR$967,'Pob x estrato y x regiones'!AM298,'Todas las localidades'!$AE$8:$AE$967)</f>
        <v>287809</v>
      </c>
      <c r="H298" s="113">
        <f>SUMIF('Todas las localidades'!$AR$8:$AR$967,'Pob x estrato y x regiones'!AN298,'Todas las localidades'!$AE$8:$AE$967)</f>
        <v>137303</v>
      </c>
      <c r="I298" s="114">
        <f>SUMIF('Todas las localidades'!$AR$8:$AR$967,'Pob x estrato y x regiones'!AO298,'Todas las localidades'!$AE$8:$AE$967)</f>
        <v>87009</v>
      </c>
      <c r="J298" s="165">
        <f t="shared" si="270"/>
        <v>1284562</v>
      </c>
      <c r="L298" s="95" t="s">
        <v>276</v>
      </c>
      <c r="M298" s="173"/>
      <c r="N298" s="174">
        <f t="shared" si="271"/>
        <v>3.9386188921954184</v>
      </c>
      <c r="O298" s="174">
        <f t="shared" si="272"/>
        <v>0</v>
      </c>
      <c r="P298" s="174">
        <f t="shared" si="273"/>
        <v>0.48357744331088681</v>
      </c>
      <c r="Q298" s="174">
        <f t="shared" si="274"/>
        <v>0.65721790576029837</v>
      </c>
      <c r="R298" s="174">
        <f t="shared" si="275"/>
        <v>1.8925731976483637</v>
      </c>
      <c r="S298" s="174">
        <f t="shared" si="276"/>
        <v>0.90287648321182912</v>
      </c>
      <c r="T298" s="181">
        <f t="shared" si="277"/>
        <v>0.57215341199957781</v>
      </c>
      <c r="U298" s="169">
        <f t="shared" si="278"/>
        <v>8.4470173341263735</v>
      </c>
      <c r="AG298" s="95" t="s">
        <v>276</v>
      </c>
      <c r="AH298" s="112"/>
      <c r="AI298" s="103" t="str">
        <f t="shared" si="279"/>
        <v>Córdoba1</v>
      </c>
      <c r="AJ298" s="103" t="str">
        <f t="shared" si="279"/>
        <v>Córdoba2</v>
      </c>
      <c r="AK298" s="103" t="str">
        <f t="shared" si="279"/>
        <v>Córdoba3</v>
      </c>
      <c r="AL298" s="103" t="str">
        <f t="shared" si="279"/>
        <v>Córdoba4</v>
      </c>
      <c r="AM298" s="103" t="str">
        <f t="shared" si="279"/>
        <v>Córdoba5</v>
      </c>
      <c r="AN298" s="103" t="str">
        <f t="shared" si="279"/>
        <v>Córdoba6</v>
      </c>
      <c r="AO298" s="104" t="str">
        <f t="shared" si="279"/>
        <v>Córdoba7</v>
      </c>
    </row>
    <row r="299" spans="1:41" x14ac:dyDescent="0.25">
      <c r="A299" s="95" t="s">
        <v>396</v>
      </c>
      <c r="B299" s="158"/>
      <c r="C299" s="113">
        <f>SUMIF('Todas las localidades'!$AR$8:$AR$967,'Pob x estrato y x regiones'!AI299,'Todas las localidades'!$AE$8:$AE$967)</f>
        <v>0</v>
      </c>
      <c r="D299" s="113">
        <f>SUMIF('Todas las localidades'!$AR$8:$AR$967,'Pob x estrato y x regiones'!AJ299,'Todas las localidades'!$AE$8:$AE$967)</f>
        <v>0</v>
      </c>
      <c r="E299" s="113">
        <f>SUMIF('Todas las localidades'!$AR$8:$AR$967,'Pob x estrato y x regiones'!AK299,'Todas las localidades'!$AE$8:$AE$967)</f>
        <v>97507</v>
      </c>
      <c r="F299" s="113">
        <f>SUMIF('Todas las localidades'!$AR$8:$AR$967,'Pob x estrato y x regiones'!AL299,'Todas las localidades'!$AE$8:$AE$967)</f>
        <v>30011</v>
      </c>
      <c r="G299" s="113">
        <f>SUMIF('Todas las localidades'!$AR$8:$AR$967,'Pob x estrato y x regiones'!AM299,'Todas las localidades'!$AE$8:$AE$967)</f>
        <v>98665</v>
      </c>
      <c r="H299" s="113">
        <f>SUMIF('Todas las localidades'!$AR$8:$AR$967,'Pob x estrato y x regiones'!AN299,'Todas las localidades'!$AE$8:$AE$967)</f>
        <v>24328</v>
      </c>
      <c r="I299" s="114">
        <f>SUMIF('Todas las localidades'!$AR$8:$AR$967,'Pob x estrato y x regiones'!AO299,'Todas las localidades'!$AE$8:$AE$967)</f>
        <v>15175</v>
      </c>
      <c r="J299" s="165">
        <f t="shared" si="270"/>
        <v>265686</v>
      </c>
      <c r="L299" s="95" t="s">
        <v>396</v>
      </c>
      <c r="M299" s="173"/>
      <c r="N299" s="174">
        <f t="shared" si="271"/>
        <v>0</v>
      </c>
      <c r="O299" s="174">
        <f t="shared" si="272"/>
        <v>0</v>
      </c>
      <c r="P299" s="174">
        <f t="shared" si="273"/>
        <v>0.64118611573334761</v>
      </c>
      <c r="Q299" s="174">
        <f t="shared" si="274"/>
        <v>0.19734620611108425</v>
      </c>
      <c r="R299" s="174">
        <f t="shared" si="275"/>
        <v>0.64880088720636198</v>
      </c>
      <c r="S299" s="174">
        <f t="shared" si="276"/>
        <v>0.15997595889075533</v>
      </c>
      <c r="T299" s="181">
        <f t="shared" si="277"/>
        <v>9.978770043436419E-2</v>
      </c>
      <c r="U299" s="169">
        <f t="shared" si="278"/>
        <v>1.7470968683759132</v>
      </c>
      <c r="AG299" s="95" t="s">
        <v>396</v>
      </c>
      <c r="AH299" s="112"/>
      <c r="AI299" s="103" t="str">
        <f t="shared" si="279"/>
        <v>Corrientes1</v>
      </c>
      <c r="AJ299" s="103" t="str">
        <f t="shared" si="279"/>
        <v>Corrientes2</v>
      </c>
      <c r="AK299" s="103" t="str">
        <f t="shared" si="279"/>
        <v>Corrientes3</v>
      </c>
      <c r="AL299" s="103" t="str">
        <f t="shared" si="279"/>
        <v>Corrientes4</v>
      </c>
      <c r="AM299" s="103" t="str">
        <f t="shared" si="279"/>
        <v>Corrientes5</v>
      </c>
      <c r="AN299" s="103" t="str">
        <f t="shared" si="279"/>
        <v>Corrientes6</v>
      </c>
      <c r="AO299" s="104" t="str">
        <f t="shared" si="279"/>
        <v>Corrientes7</v>
      </c>
    </row>
    <row r="300" spans="1:41" x14ac:dyDescent="0.25">
      <c r="A300" s="95" t="s">
        <v>429</v>
      </c>
      <c r="B300" s="158"/>
      <c r="C300" s="113">
        <f>SUMIF('Todas las localidades'!$AR$8:$AR$967,'Pob x estrato y x regiones'!AI300,'Todas las localidades'!$AE$8:$AE$967)</f>
        <v>0</v>
      </c>
      <c r="D300" s="113">
        <f>SUMIF('Todas las localidades'!$AR$8:$AR$967,'Pob x estrato y x regiones'!AJ300,'Todas las localidades'!$AE$8:$AE$967)</f>
        <v>0</v>
      </c>
      <c r="E300" s="113">
        <f>SUMIF('Todas las localidades'!$AR$8:$AR$967,'Pob x estrato y x regiones'!AK300,'Todas las localidades'!$AE$8:$AE$967)</f>
        <v>168681</v>
      </c>
      <c r="F300" s="113">
        <f>SUMIF('Todas las localidades'!$AR$8:$AR$967,'Pob x estrato y x regiones'!AL300,'Todas las localidades'!$AE$8:$AE$967)</f>
        <v>69449</v>
      </c>
      <c r="G300" s="113">
        <f>SUMIF('Todas las localidades'!$AR$8:$AR$967,'Pob x estrato y x regiones'!AM300,'Todas las localidades'!$AE$8:$AE$967)</f>
        <v>152305</v>
      </c>
      <c r="H300" s="113">
        <f>SUMIF('Todas las localidades'!$AR$8:$AR$967,'Pob x estrato y x regiones'!AN300,'Todas las localidades'!$AE$8:$AE$967)</f>
        <v>33378</v>
      </c>
      <c r="I300" s="114">
        <f>SUMIF('Todas las localidades'!$AR$8:$AR$967,'Pob x estrato y x regiones'!AO300,'Todas las localidades'!$AE$8:$AE$967)</f>
        <v>19879</v>
      </c>
      <c r="J300" s="165">
        <f t="shared" si="270"/>
        <v>443692</v>
      </c>
      <c r="L300" s="95" t="s">
        <v>429</v>
      </c>
      <c r="M300" s="173"/>
      <c r="N300" s="174">
        <f t="shared" si="271"/>
        <v>0</v>
      </c>
      <c r="O300" s="174">
        <f t="shared" si="272"/>
        <v>0</v>
      </c>
      <c r="P300" s="174">
        <f t="shared" si="273"/>
        <v>1.1092118021066877</v>
      </c>
      <c r="Q300" s="174">
        <f t="shared" si="274"/>
        <v>0.45668243871276171</v>
      </c>
      <c r="R300" s="174">
        <f t="shared" si="275"/>
        <v>1.0015265709822629</v>
      </c>
      <c r="S300" s="174">
        <f t="shared" si="276"/>
        <v>0.21948691038538437</v>
      </c>
      <c r="T300" s="181">
        <f t="shared" si="277"/>
        <v>0.13072024362008075</v>
      </c>
      <c r="U300" s="169">
        <f t="shared" si="278"/>
        <v>2.9176279658071773</v>
      </c>
      <c r="AG300" s="95" t="s">
        <v>429</v>
      </c>
      <c r="AH300" s="112"/>
      <c r="AI300" s="103" t="str">
        <f t="shared" si="279"/>
        <v>Entre Ríos1</v>
      </c>
      <c r="AJ300" s="103" t="str">
        <f t="shared" si="279"/>
        <v>Entre Ríos2</v>
      </c>
      <c r="AK300" s="103" t="str">
        <f t="shared" si="279"/>
        <v>Entre Ríos3</v>
      </c>
      <c r="AL300" s="103" t="str">
        <f t="shared" si="279"/>
        <v>Entre Ríos4</v>
      </c>
      <c r="AM300" s="103" t="str">
        <f t="shared" si="279"/>
        <v>Entre Ríos5</v>
      </c>
      <c r="AN300" s="103" t="str">
        <f t="shared" si="279"/>
        <v>Entre Ríos6</v>
      </c>
      <c r="AO300" s="104" t="str">
        <f t="shared" si="279"/>
        <v>Entre Ríos7</v>
      </c>
    </row>
    <row r="301" spans="1:41" x14ac:dyDescent="0.25">
      <c r="A301" s="95" t="s">
        <v>461</v>
      </c>
      <c r="B301" s="158"/>
      <c r="C301" s="113">
        <f>SUMIF('Todas las localidades'!$AR$8:$AR$967,'Pob x estrato y x regiones'!AI301,'Todas las localidades'!$AE$8:$AE$967)</f>
        <v>0</v>
      </c>
      <c r="D301" s="113">
        <f>SUMIF('Todas las localidades'!$AR$8:$AR$967,'Pob x estrato y x regiones'!AJ301,'Todas las localidades'!$AE$8:$AE$967)</f>
        <v>0</v>
      </c>
      <c r="E301" s="113">
        <f>SUMIF('Todas las localidades'!$AR$8:$AR$967,'Pob x estrato y x regiones'!AK301,'Todas las localidades'!$AE$8:$AE$967)</f>
        <v>36499</v>
      </c>
      <c r="F301" s="113">
        <f>SUMIF('Todas las localidades'!$AR$8:$AR$967,'Pob x estrato y x regiones'!AL301,'Todas las localidades'!$AE$8:$AE$967)</f>
        <v>10043</v>
      </c>
      <c r="G301" s="114">
        <f>SUMIF('Todas las localidades'!$AR$8:$AR$967,'Pob x estrato y x regiones'!AM301,'Todas las localidades'!$AE$8:$AE$967)</f>
        <v>10383</v>
      </c>
      <c r="H301" s="159">
        <f>SUMIF('Todas las localidades'!$AR$8:$AR$967,'Pob x estrato y x regiones'!AN301,'Todas las localidades'!$AE$8:$AE$967)</f>
        <v>6366</v>
      </c>
      <c r="I301" s="159">
        <f>SUMIF('Todas las localidades'!$AR$8:$AR$967,'Pob x estrato y x regiones'!AO301,'Todas las localidades'!$AE$8:$AE$967)</f>
        <v>15012</v>
      </c>
      <c r="J301" s="165">
        <f t="shared" si="270"/>
        <v>78303</v>
      </c>
      <c r="L301" s="95" t="s">
        <v>461</v>
      </c>
      <c r="M301" s="173"/>
      <c r="N301" s="174">
        <f t="shared" si="271"/>
        <v>0</v>
      </c>
      <c r="O301" s="174">
        <f t="shared" si="272"/>
        <v>0</v>
      </c>
      <c r="P301" s="174">
        <f t="shared" si="273"/>
        <v>0.24000996890634982</v>
      </c>
      <c r="Q301" s="174">
        <f t="shared" si="274"/>
        <v>6.6040716669675092E-2</v>
      </c>
      <c r="R301" s="174">
        <f t="shared" si="275"/>
        <v>6.8276487223064466E-2</v>
      </c>
      <c r="S301" s="174">
        <f t="shared" si="276"/>
        <v>4.1861515714343489E-2</v>
      </c>
      <c r="T301" s="181">
        <f t="shared" si="277"/>
        <v>9.8715845727886331E-2</v>
      </c>
      <c r="U301" s="169">
        <f t="shared" si="278"/>
        <v>0.51490453424131921</v>
      </c>
      <c r="AG301" s="95" t="s">
        <v>461</v>
      </c>
      <c r="AH301" s="112"/>
      <c r="AI301" s="103" t="str">
        <f t="shared" si="279"/>
        <v>Formosa1</v>
      </c>
      <c r="AJ301" s="103" t="str">
        <f t="shared" si="279"/>
        <v>Formosa2</v>
      </c>
      <c r="AK301" s="103" t="str">
        <f t="shared" si="279"/>
        <v>Formosa3</v>
      </c>
      <c r="AL301" s="103" t="str">
        <f t="shared" si="279"/>
        <v>Formosa4</v>
      </c>
      <c r="AM301" s="103" t="str">
        <f t="shared" si="279"/>
        <v>Formosa5</v>
      </c>
      <c r="AN301" s="103" t="str">
        <f t="shared" si="279"/>
        <v>Formosa6</v>
      </c>
      <c r="AO301" s="104" t="str">
        <f t="shared" si="279"/>
        <v>Formosa7</v>
      </c>
    </row>
    <row r="302" spans="1:41" x14ac:dyDescent="0.25">
      <c r="A302" s="95" t="s">
        <v>486</v>
      </c>
      <c r="B302" s="158"/>
      <c r="C302" s="113">
        <f>SUMIF('Todas las localidades'!$AR$8:$AR$967,'Pob x estrato y x regiones'!AI302,'Todas las localidades'!$AE$8:$AE$967)</f>
        <v>0</v>
      </c>
      <c r="D302" s="113">
        <f>SUMIF('Todas las localidades'!$AR$8:$AR$967,'Pob x estrato y x regiones'!AJ302,'Todas las localidades'!$AE$8:$AE$967)</f>
        <v>0</v>
      </c>
      <c r="E302" s="113">
        <f>SUMIF('Todas las localidades'!$AR$8:$AR$967,'Pob x estrato y x regiones'!AK302,'Todas las localidades'!$AE$8:$AE$967)</f>
        <v>55644</v>
      </c>
      <c r="F302" s="113">
        <f>SUMIF('Todas las localidades'!$AR$8:$AR$967,'Pob x estrato y x regiones'!AL302,'Todas las localidades'!$AE$8:$AE$967)</f>
        <v>15354</v>
      </c>
      <c r="G302" s="114">
        <f>SUMIF('Todas las localidades'!$AR$8:$AR$967,'Pob x estrato y x regiones'!AM302,'Todas las localidades'!$AE$8:$AE$967)</f>
        <v>29749</v>
      </c>
      <c r="H302" s="159">
        <f>SUMIF('Todas las localidades'!$AR$8:$AR$967,'Pob x estrato y x regiones'!AN302,'Todas las localidades'!$AE$8:$AE$967)</f>
        <v>8731</v>
      </c>
      <c r="I302" s="159">
        <f>SUMIF('Todas las localidades'!$AR$8:$AR$967,'Pob x estrato y x regiones'!AO302,'Todas las localidades'!$AE$8:$AE$967)</f>
        <v>21197</v>
      </c>
      <c r="J302" s="165">
        <f t="shared" si="270"/>
        <v>130675</v>
      </c>
      <c r="L302" s="95" t="s">
        <v>486</v>
      </c>
      <c r="M302" s="173"/>
      <c r="N302" s="174">
        <f t="shared" si="271"/>
        <v>0</v>
      </c>
      <c r="O302" s="174">
        <f t="shared" si="272"/>
        <v>0</v>
      </c>
      <c r="P302" s="174">
        <f t="shared" si="273"/>
        <v>0.36590357844940763</v>
      </c>
      <c r="Q302" s="174">
        <f t="shared" si="274"/>
        <v>0.10096476787276625</v>
      </c>
      <c r="R302" s="174">
        <f t="shared" si="275"/>
        <v>0.19562334762582537</v>
      </c>
      <c r="S302" s="174">
        <f t="shared" si="276"/>
        <v>5.7413272651890196E-2</v>
      </c>
      <c r="T302" s="181">
        <f t="shared" si="277"/>
        <v>0.13938714241233724</v>
      </c>
      <c r="U302" s="169">
        <f t="shared" si="278"/>
        <v>0.85929210901222675</v>
      </c>
      <c r="AG302" s="95" t="s">
        <v>486</v>
      </c>
      <c r="AH302" s="112"/>
      <c r="AI302" s="103" t="str">
        <f t="shared" si="279"/>
        <v>Jujuy1</v>
      </c>
      <c r="AJ302" s="103" t="str">
        <f t="shared" si="279"/>
        <v>Jujuy2</v>
      </c>
      <c r="AK302" s="103" t="str">
        <f t="shared" si="279"/>
        <v>Jujuy3</v>
      </c>
      <c r="AL302" s="103" t="str">
        <f t="shared" si="279"/>
        <v>Jujuy4</v>
      </c>
      <c r="AM302" s="103" t="str">
        <f t="shared" si="279"/>
        <v>Jujuy5</v>
      </c>
      <c r="AN302" s="103" t="str">
        <f t="shared" si="279"/>
        <v>Jujuy6</v>
      </c>
      <c r="AO302" s="104" t="str">
        <f t="shared" si="279"/>
        <v>Jujuy7</v>
      </c>
    </row>
    <row r="303" spans="1:41" x14ac:dyDescent="0.25">
      <c r="A303" s="95" t="s">
        <v>532</v>
      </c>
      <c r="B303" s="158"/>
      <c r="C303" s="113">
        <f>SUMIF('Todas las localidades'!$AR$8:$AR$967,'Pob x estrato y x regiones'!AI303,'Todas las localidades'!$AE$8:$AE$967)</f>
        <v>0</v>
      </c>
      <c r="D303" s="113">
        <f>SUMIF('Todas las localidades'!$AR$8:$AR$967,'Pob x estrato y x regiones'!AJ303,'Todas las localidades'!$AE$8:$AE$967)</f>
        <v>0</v>
      </c>
      <c r="E303" s="113">
        <f>SUMIF('Todas las localidades'!$AR$8:$AR$967,'Pob x estrato y x regiones'!AK303,'Todas las localidades'!$AE$8:$AE$967)</f>
        <v>25599</v>
      </c>
      <c r="F303" s="113">
        <f>SUMIF('Todas las localidades'!$AR$8:$AR$967,'Pob x estrato y x regiones'!AL303,'Todas las localidades'!$AE$8:$AE$967)</f>
        <v>17339</v>
      </c>
      <c r="G303" s="114">
        <f>SUMIF('Todas las localidades'!$AR$8:$AR$967,'Pob x estrato y x regiones'!AM303,'Todas las localidades'!$AE$8:$AE$967)</f>
        <v>4787</v>
      </c>
      <c r="H303" s="159">
        <f>SUMIF('Todas las localidades'!$AR$8:$AR$967,'Pob x estrato y x regiones'!AN303,'Todas las localidades'!$AE$8:$AE$967)</f>
        <v>11242</v>
      </c>
      <c r="I303" s="159">
        <f>SUMIF('Todas las localidades'!$AR$8:$AR$967,'Pob x estrato y x regiones'!AO303,'Todas las localidades'!$AE$8:$AE$967)</f>
        <v>25333</v>
      </c>
      <c r="J303" s="165">
        <f t="shared" si="270"/>
        <v>84300</v>
      </c>
      <c r="L303" s="95" t="s">
        <v>532</v>
      </c>
      <c r="M303" s="173"/>
      <c r="N303" s="174">
        <f t="shared" si="271"/>
        <v>0</v>
      </c>
      <c r="O303" s="174">
        <f t="shared" si="272"/>
        <v>0</v>
      </c>
      <c r="P303" s="174">
        <f t="shared" si="273"/>
        <v>0.16833379528298442</v>
      </c>
      <c r="Q303" s="174">
        <f t="shared" si="274"/>
        <v>0.11401772242711306</v>
      </c>
      <c r="R303" s="174">
        <f t="shared" si="275"/>
        <v>3.1478334232573402E-2</v>
      </c>
      <c r="S303" s="174">
        <f t="shared" si="276"/>
        <v>7.3925095768245283E-2</v>
      </c>
      <c r="T303" s="181">
        <f t="shared" si="277"/>
        <v>0.16658463361474452</v>
      </c>
      <c r="U303" s="169">
        <f t="shared" si="278"/>
        <v>0.55433958132566064</v>
      </c>
      <c r="AG303" s="95" t="s">
        <v>532</v>
      </c>
      <c r="AH303" s="112"/>
      <c r="AI303" s="103" t="str">
        <f t="shared" si="279"/>
        <v>La Pampa1</v>
      </c>
      <c r="AJ303" s="103" t="str">
        <f t="shared" si="279"/>
        <v>La Pampa2</v>
      </c>
      <c r="AK303" s="103" t="str">
        <f t="shared" si="279"/>
        <v>La Pampa3</v>
      </c>
      <c r="AL303" s="103" t="str">
        <f t="shared" si="279"/>
        <v>La Pampa4</v>
      </c>
      <c r="AM303" s="103" t="str">
        <f t="shared" si="279"/>
        <v>La Pampa5</v>
      </c>
      <c r="AN303" s="103" t="str">
        <f t="shared" si="279"/>
        <v>La Pampa6</v>
      </c>
      <c r="AO303" s="104" t="str">
        <f t="shared" si="279"/>
        <v>La Pampa7</v>
      </c>
    </row>
    <row r="304" spans="1:41" x14ac:dyDescent="0.25">
      <c r="A304" s="95" t="s">
        <v>563</v>
      </c>
      <c r="B304" s="158"/>
      <c r="C304" s="113">
        <f>SUMIF('Todas las localidades'!$AR$8:$AR$967,'Pob x estrato y x regiones'!AI304,'Todas las localidades'!$AE$8:$AE$967)</f>
        <v>0</v>
      </c>
      <c r="D304" s="113">
        <f>SUMIF('Todas las localidades'!$AR$8:$AR$967,'Pob x estrato y x regiones'!AJ304,'Todas las localidades'!$AE$8:$AE$967)</f>
        <v>0</v>
      </c>
      <c r="E304" s="113">
        <f>SUMIF('Todas las localidades'!$AR$8:$AR$967,'Pob x estrato y x regiones'!AK304,'Todas las localidades'!$AE$8:$AE$967)</f>
        <v>37000</v>
      </c>
      <c r="F304" s="113">
        <f>SUMIF('Todas las localidades'!$AR$8:$AR$967,'Pob x estrato y x regiones'!AL304,'Todas las localidades'!$AE$8:$AE$967)</f>
        <v>0</v>
      </c>
      <c r="G304" s="114">
        <f>SUMIF('Todas las localidades'!$AR$8:$AR$967,'Pob x estrato y x regiones'!AM304,'Todas las localidades'!$AE$8:$AE$967)</f>
        <v>21399</v>
      </c>
      <c r="H304" s="159">
        <f>SUMIF('Todas las localidades'!$AR$8:$AR$967,'Pob x estrato y x regiones'!AN304,'Todas las localidades'!$AE$8:$AE$967)</f>
        <v>1671</v>
      </c>
      <c r="I304" s="159">
        <f>SUMIF('Todas las localidades'!$AR$8:$AR$967,'Pob x estrato y x regiones'!AO304,'Todas las localidades'!$AE$8:$AE$967)</f>
        <v>13550</v>
      </c>
      <c r="J304" s="165">
        <f t="shared" si="270"/>
        <v>73620</v>
      </c>
      <c r="L304" s="95" t="s">
        <v>563</v>
      </c>
      <c r="M304" s="173"/>
      <c r="N304" s="174">
        <f t="shared" si="271"/>
        <v>0</v>
      </c>
      <c r="O304" s="174">
        <f t="shared" si="272"/>
        <v>0</v>
      </c>
      <c r="P304" s="174">
        <f t="shared" si="273"/>
        <v>0.24330444257472653</v>
      </c>
      <c r="Q304" s="174">
        <f t="shared" si="274"/>
        <v>0</v>
      </c>
      <c r="R304" s="174">
        <f t="shared" si="275"/>
        <v>0.14071545315288034</v>
      </c>
      <c r="S304" s="174">
        <f t="shared" si="276"/>
        <v>1.0988154690334271E-2</v>
      </c>
      <c r="T304" s="181">
        <f t="shared" si="277"/>
        <v>8.9102032348312016E-2</v>
      </c>
      <c r="U304" s="169">
        <f t="shared" si="278"/>
        <v>0.48411008276625311</v>
      </c>
      <c r="AG304" s="95" t="s">
        <v>563</v>
      </c>
      <c r="AH304" s="112"/>
      <c r="AI304" s="103" t="str">
        <f t="shared" ref="AI304:AO316" si="280">CONCATENATE($AG304,AI$28)</f>
        <v>La Rioja1</v>
      </c>
      <c r="AJ304" s="103" t="str">
        <f t="shared" si="280"/>
        <v>La Rioja2</v>
      </c>
      <c r="AK304" s="103" t="str">
        <f t="shared" si="280"/>
        <v>La Rioja3</v>
      </c>
      <c r="AL304" s="103" t="str">
        <f t="shared" si="280"/>
        <v>La Rioja4</v>
      </c>
      <c r="AM304" s="103" t="str">
        <f t="shared" si="280"/>
        <v>La Rioja5</v>
      </c>
      <c r="AN304" s="103" t="str">
        <f t="shared" si="280"/>
        <v>La Rioja6</v>
      </c>
      <c r="AO304" s="104" t="str">
        <f t="shared" si="280"/>
        <v>La Rioja7</v>
      </c>
    </row>
    <row r="305" spans="1:41" x14ac:dyDescent="0.25">
      <c r="A305" s="95" t="s">
        <v>582</v>
      </c>
      <c r="B305" s="158"/>
      <c r="C305" s="113">
        <f>SUMIF('Todas las localidades'!$AR$8:$AR$967,'Pob x estrato y x regiones'!AI305,'Todas las localidades'!$AE$8:$AE$967)</f>
        <v>0</v>
      </c>
      <c r="D305" s="113">
        <f>SUMIF('Todas las localidades'!$AR$8:$AR$967,'Pob x estrato y x regiones'!AJ305,'Todas las localidades'!$AE$8:$AE$967)</f>
        <v>395171</v>
      </c>
      <c r="E305" s="113">
        <f>SUMIF('Todas las localidades'!$AR$8:$AR$967,'Pob x estrato y x regiones'!AK305,'Todas las localidades'!$AE$8:$AE$967)</f>
        <v>48099</v>
      </c>
      <c r="F305" s="113">
        <f>SUMIF('Todas las localidades'!$AR$8:$AR$967,'Pob x estrato y x regiones'!AL305,'Todas las localidades'!$AE$8:$AE$967)</f>
        <v>26171</v>
      </c>
      <c r="G305" s="114">
        <f>SUMIF('Todas las localidades'!$AR$8:$AR$967,'Pob x estrato y x regiones'!AM305,'Todas las localidades'!$AE$8:$AE$967)</f>
        <v>41293</v>
      </c>
      <c r="H305" s="159">
        <f>SUMIF('Todas las localidades'!$AR$8:$AR$967,'Pob x estrato y x regiones'!AN305,'Todas las localidades'!$AE$8:$AE$967)</f>
        <v>12174</v>
      </c>
      <c r="I305" s="159">
        <f>SUMIF('Todas las localidades'!$AR$8:$AR$967,'Pob x estrato y x regiones'!AO305,'Todas las localidades'!$AE$8:$AE$967)</f>
        <v>25866</v>
      </c>
      <c r="J305" s="165">
        <f t="shared" si="270"/>
        <v>548774</v>
      </c>
      <c r="L305" s="95" t="s">
        <v>582</v>
      </c>
      <c r="M305" s="173"/>
      <c r="N305" s="174">
        <f t="shared" si="271"/>
        <v>0</v>
      </c>
      <c r="O305" s="174">
        <f t="shared" si="272"/>
        <v>2.5985637804512773</v>
      </c>
      <c r="P305" s="174">
        <f t="shared" si="273"/>
        <v>0.31628919955139922</v>
      </c>
      <c r="Q305" s="174">
        <f t="shared" si="274"/>
        <v>0.17209515044927481</v>
      </c>
      <c r="R305" s="174">
        <f t="shared" si="275"/>
        <v>0.27153433370914004</v>
      </c>
      <c r="S305" s="174">
        <f t="shared" si="276"/>
        <v>8.0053737402830283E-2</v>
      </c>
      <c r="T305" s="181">
        <f t="shared" si="277"/>
        <v>0.17008953274696964</v>
      </c>
      <c r="U305" s="169">
        <f t="shared" si="278"/>
        <v>3.6086257343108912</v>
      </c>
      <c r="AG305" s="95" t="s">
        <v>582</v>
      </c>
      <c r="AH305" s="112"/>
      <c r="AI305" s="103" t="str">
        <f t="shared" si="280"/>
        <v>Mendoza1</v>
      </c>
      <c r="AJ305" s="103" t="str">
        <f t="shared" si="280"/>
        <v>Mendoza2</v>
      </c>
      <c r="AK305" s="103" t="str">
        <f t="shared" si="280"/>
        <v>Mendoza3</v>
      </c>
      <c r="AL305" s="103" t="str">
        <f t="shared" si="280"/>
        <v>Mendoza4</v>
      </c>
      <c r="AM305" s="103" t="str">
        <f t="shared" si="280"/>
        <v>Mendoza5</v>
      </c>
      <c r="AN305" s="103" t="str">
        <f t="shared" si="280"/>
        <v>Mendoza6</v>
      </c>
      <c r="AO305" s="104" t="str">
        <f t="shared" si="280"/>
        <v>Mendoza7</v>
      </c>
    </row>
    <row r="306" spans="1:41" x14ac:dyDescent="0.25">
      <c r="A306" s="95" t="s">
        <v>604</v>
      </c>
      <c r="B306" s="158"/>
      <c r="C306" s="113">
        <f>SUMIF('Todas las localidades'!$AR$8:$AR$967,'Pob x estrato y x regiones'!AI306,'Todas las localidades'!$AE$8:$AE$967)</f>
        <v>0</v>
      </c>
      <c r="D306" s="113">
        <f>SUMIF('Todas las localidades'!$AR$8:$AR$967,'Pob x estrato y x regiones'!AJ306,'Todas las localidades'!$AE$8:$AE$967)</f>
        <v>0</v>
      </c>
      <c r="E306" s="113">
        <f>SUMIF('Todas las localidades'!$AR$8:$AR$967,'Pob x estrato y x regiones'!AK306,'Todas las localidades'!$AE$8:$AE$967)</f>
        <v>73865</v>
      </c>
      <c r="F306" s="113">
        <f>SUMIF('Todas las localidades'!$AR$8:$AR$967,'Pob x estrato y x regiones'!AL306,'Todas las localidades'!$AE$8:$AE$967)</f>
        <v>21322</v>
      </c>
      <c r="G306" s="114">
        <f>SUMIF('Todas las localidades'!$AR$8:$AR$967,'Pob x estrato y x regiones'!AM306,'Todas las localidades'!$AE$8:$AE$967)</f>
        <v>25998</v>
      </c>
      <c r="H306" s="159">
        <f>SUMIF('Todas las localidades'!$AR$8:$AR$967,'Pob x estrato y x regiones'!AN306,'Todas las localidades'!$AE$8:$AE$967)</f>
        <v>15534</v>
      </c>
      <c r="I306" s="159">
        <f>SUMIF('Todas las localidades'!$AR$8:$AR$967,'Pob x estrato y x regiones'!AO306,'Todas las localidades'!$AE$8:$AE$967)</f>
        <v>9477</v>
      </c>
      <c r="J306" s="165">
        <f t="shared" si="270"/>
        <v>146196</v>
      </c>
      <c r="L306" s="95" t="s">
        <v>604</v>
      </c>
      <c r="M306" s="173"/>
      <c r="N306" s="174">
        <f t="shared" si="271"/>
        <v>0</v>
      </c>
      <c r="O306" s="174">
        <f t="shared" si="272"/>
        <v>0</v>
      </c>
      <c r="P306" s="174">
        <f t="shared" si="273"/>
        <v>0.48572115272384259</v>
      </c>
      <c r="Q306" s="174">
        <f t="shared" si="274"/>
        <v>0.14020911688049509</v>
      </c>
      <c r="R306" s="174">
        <f t="shared" si="275"/>
        <v>0.17095753778534434</v>
      </c>
      <c r="S306" s="174">
        <f t="shared" si="276"/>
        <v>0.10214841110691357</v>
      </c>
      <c r="T306" s="181">
        <f t="shared" si="277"/>
        <v>6.2318816277856307E-2</v>
      </c>
      <c r="U306" s="169">
        <f t="shared" si="278"/>
        <v>0.96135503477445172</v>
      </c>
      <c r="AG306" s="95" t="s">
        <v>604</v>
      </c>
      <c r="AH306" s="112"/>
      <c r="AI306" s="103" t="str">
        <f t="shared" si="280"/>
        <v>Misiones1</v>
      </c>
      <c r="AJ306" s="103" t="str">
        <f t="shared" si="280"/>
        <v>Misiones2</v>
      </c>
      <c r="AK306" s="103" t="str">
        <f t="shared" si="280"/>
        <v>Misiones3</v>
      </c>
      <c r="AL306" s="103" t="str">
        <f t="shared" si="280"/>
        <v>Misiones4</v>
      </c>
      <c r="AM306" s="103" t="str">
        <f t="shared" si="280"/>
        <v>Misiones5</v>
      </c>
      <c r="AN306" s="103" t="str">
        <f t="shared" si="280"/>
        <v>Misiones6</v>
      </c>
      <c r="AO306" s="104" t="str">
        <f t="shared" si="280"/>
        <v>Misiones7</v>
      </c>
    </row>
    <row r="307" spans="1:41" x14ac:dyDescent="0.25">
      <c r="A307" s="95" t="s">
        <v>639</v>
      </c>
      <c r="B307" s="158"/>
      <c r="C307" s="113">
        <f>SUMIF('Todas las localidades'!$AR$8:$AR$967,'Pob x estrato y x regiones'!AI307,'Todas las localidades'!$AE$8:$AE$967)</f>
        <v>0</v>
      </c>
      <c r="D307" s="113">
        <f>SUMIF('Todas las localidades'!$AR$8:$AR$967,'Pob x estrato y x regiones'!AJ307,'Todas las localidades'!$AE$8:$AE$967)</f>
        <v>0</v>
      </c>
      <c r="E307" s="113">
        <f>SUMIF('Todas las localidades'!$AR$8:$AR$967,'Pob x estrato y x regiones'!AK307,'Todas las localidades'!$AE$8:$AE$967)</f>
        <v>27517</v>
      </c>
      <c r="F307" s="113">
        <f>SUMIF('Todas las localidades'!$AR$8:$AR$967,'Pob x estrato y x regiones'!AL307,'Todas las localidades'!$AE$8:$AE$967)</f>
        <v>0</v>
      </c>
      <c r="G307" s="114">
        <f>SUMIF('Todas las localidades'!$AR$8:$AR$967,'Pob x estrato y x regiones'!AM307,'Todas las localidades'!$AE$8:$AE$967)</f>
        <v>29068</v>
      </c>
      <c r="H307" s="159">
        <f>SUMIF('Todas las localidades'!$AR$8:$AR$967,'Pob x estrato y x regiones'!AN307,'Todas las localidades'!$AE$8:$AE$967)</f>
        <v>389</v>
      </c>
      <c r="I307" s="159">
        <f>SUMIF('Todas las localidades'!$AR$8:$AR$967,'Pob x estrato y x regiones'!AO307,'Todas las localidades'!$AE$8:$AE$967)</f>
        <v>5783</v>
      </c>
      <c r="J307" s="165">
        <f t="shared" si="270"/>
        <v>62757</v>
      </c>
      <c r="L307" s="95" t="s">
        <v>639</v>
      </c>
      <c r="M307" s="173"/>
      <c r="N307" s="174">
        <f t="shared" si="271"/>
        <v>0</v>
      </c>
      <c r="O307" s="174">
        <f t="shared" si="272"/>
        <v>0</v>
      </c>
      <c r="P307" s="174">
        <f t="shared" si="273"/>
        <v>0.18094617152239864</v>
      </c>
      <c r="Q307" s="174">
        <f t="shared" si="274"/>
        <v>0</v>
      </c>
      <c r="R307" s="174">
        <f t="shared" si="275"/>
        <v>0.19114523072330136</v>
      </c>
      <c r="S307" s="174">
        <f t="shared" si="276"/>
        <v>2.5579845449072596E-3</v>
      </c>
      <c r="T307" s="181">
        <f t="shared" si="277"/>
        <v>3.8027826794855231E-2</v>
      </c>
      <c r="U307" s="169">
        <f t="shared" si="278"/>
        <v>0.4126772135854625</v>
      </c>
      <c r="AG307" s="95" t="s">
        <v>639</v>
      </c>
      <c r="AH307" s="112"/>
      <c r="AI307" s="103" t="str">
        <f t="shared" si="280"/>
        <v>Neuquén1</v>
      </c>
      <c r="AJ307" s="103" t="str">
        <f t="shared" si="280"/>
        <v>Neuquén2</v>
      </c>
      <c r="AK307" s="103" t="str">
        <f t="shared" si="280"/>
        <v>Neuquén3</v>
      </c>
      <c r="AL307" s="103" t="str">
        <f t="shared" si="280"/>
        <v>Neuquén4</v>
      </c>
      <c r="AM307" s="103" t="str">
        <f t="shared" si="280"/>
        <v>Neuquén5</v>
      </c>
      <c r="AN307" s="103" t="str">
        <f t="shared" si="280"/>
        <v>Neuquén6</v>
      </c>
      <c r="AO307" s="104" t="str">
        <f t="shared" si="280"/>
        <v>Neuquén7</v>
      </c>
    </row>
    <row r="308" spans="1:41" x14ac:dyDescent="0.25">
      <c r="A308" s="95" t="s">
        <v>662</v>
      </c>
      <c r="B308" s="158"/>
      <c r="C308" s="113">
        <f>SUMIF('Todas las localidades'!$AR$8:$AR$967,'Pob x estrato y x regiones'!AI308,'Todas las localidades'!$AE$8:$AE$967)</f>
        <v>0</v>
      </c>
      <c r="D308" s="113">
        <f>SUMIF('Todas las localidades'!$AR$8:$AR$967,'Pob x estrato y x regiones'!AJ308,'Todas las localidades'!$AE$8:$AE$967)</f>
        <v>0</v>
      </c>
      <c r="E308" s="113">
        <f>SUMIF('Todas las localidades'!$AR$8:$AR$967,'Pob x estrato y x regiones'!AK308,'Todas las localidades'!$AE$8:$AE$967)</f>
        <v>16643</v>
      </c>
      <c r="F308" s="113">
        <f>SUMIF('Todas las localidades'!$AR$8:$AR$967,'Pob x estrato y x regiones'!AL308,'Todas las localidades'!$AE$8:$AE$967)</f>
        <v>38739</v>
      </c>
      <c r="G308" s="114">
        <f>SUMIF('Todas las localidades'!$AR$8:$AR$967,'Pob x estrato y x regiones'!AM308,'Todas las localidades'!$AE$8:$AE$967)</f>
        <v>36463</v>
      </c>
      <c r="H308" s="159">
        <f>SUMIF('Todas las localidades'!$AR$8:$AR$967,'Pob x estrato y x regiones'!AN308,'Todas las localidades'!$AE$8:$AE$967)</f>
        <v>13603</v>
      </c>
      <c r="I308" s="159">
        <f>SUMIF('Todas las localidades'!$AR$8:$AR$967,'Pob x estrato y x regiones'!AO308,'Todas las localidades'!$AE$8:$AE$967)</f>
        <v>8907</v>
      </c>
      <c r="J308" s="165">
        <f t="shared" si="270"/>
        <v>114355</v>
      </c>
      <c r="L308" s="95" t="s">
        <v>662</v>
      </c>
      <c r="M308" s="173"/>
      <c r="N308" s="174">
        <f t="shared" si="271"/>
        <v>0</v>
      </c>
      <c r="O308" s="174">
        <f t="shared" si="272"/>
        <v>0</v>
      </c>
      <c r="P308" s="174">
        <f t="shared" si="273"/>
        <v>0.1094409685884101</v>
      </c>
      <c r="Q308" s="174">
        <f t="shared" si="274"/>
        <v>0.25473975137573868</v>
      </c>
      <c r="R308" s="174">
        <f t="shared" si="275"/>
        <v>0.23977324025952035</v>
      </c>
      <c r="S308" s="174">
        <f t="shared" si="276"/>
        <v>8.9450549522810952E-2</v>
      </c>
      <c r="T308" s="181">
        <f t="shared" si="277"/>
        <v>5.8570612703056461E-2</v>
      </c>
      <c r="U308" s="169">
        <f t="shared" si="278"/>
        <v>0.75197512244953657</v>
      </c>
      <c r="AG308" s="95" t="s">
        <v>662</v>
      </c>
      <c r="AH308" s="112"/>
      <c r="AI308" s="103" t="str">
        <f t="shared" si="280"/>
        <v>Río Negro1</v>
      </c>
      <c r="AJ308" s="103" t="str">
        <f t="shared" si="280"/>
        <v>Río Negro2</v>
      </c>
      <c r="AK308" s="103" t="str">
        <f t="shared" si="280"/>
        <v>Río Negro3</v>
      </c>
      <c r="AL308" s="103" t="str">
        <f t="shared" si="280"/>
        <v>Río Negro4</v>
      </c>
      <c r="AM308" s="103" t="str">
        <f t="shared" si="280"/>
        <v>Río Negro5</v>
      </c>
      <c r="AN308" s="103" t="str">
        <f t="shared" si="280"/>
        <v>Río Negro6</v>
      </c>
      <c r="AO308" s="104" t="str">
        <f t="shared" si="280"/>
        <v>Río Negro7</v>
      </c>
    </row>
    <row r="309" spans="1:41" x14ac:dyDescent="0.25">
      <c r="A309" s="95" t="s">
        <v>687</v>
      </c>
      <c r="B309" s="158"/>
      <c r="C309" s="113">
        <f>SUMIF('Todas las localidades'!$AR$8:$AR$967,'Pob x estrato y x regiones'!AI309,'Todas las localidades'!$AE$8:$AE$967)</f>
        <v>0</v>
      </c>
      <c r="D309" s="113">
        <f>SUMIF('Todas las localidades'!$AR$8:$AR$967,'Pob x estrato y x regiones'!AJ309,'Todas las localidades'!$AE$8:$AE$967)</f>
        <v>121638</v>
      </c>
      <c r="E309" s="113">
        <f>SUMIF('Todas las localidades'!$AR$8:$AR$967,'Pob x estrato y x regiones'!AK309,'Todas las localidades'!$AE$8:$AE$967)</f>
        <v>0</v>
      </c>
      <c r="F309" s="113">
        <f>SUMIF('Todas las localidades'!$AR$8:$AR$967,'Pob x estrato y x regiones'!AL309,'Todas las localidades'!$AE$8:$AE$967)</f>
        <v>28247</v>
      </c>
      <c r="G309" s="114">
        <f>SUMIF('Todas las localidades'!$AR$8:$AR$967,'Pob x estrato y x regiones'!AM309,'Todas las localidades'!$AE$8:$AE$967)</f>
        <v>59814</v>
      </c>
      <c r="H309" s="159">
        <f>SUMIF('Todas las localidades'!$AR$8:$AR$967,'Pob x estrato y x regiones'!AN309,'Todas las localidades'!$AE$8:$AE$967)</f>
        <v>13941</v>
      </c>
      <c r="I309" s="159">
        <f>SUMIF('Todas las localidades'!$AR$8:$AR$967,'Pob x estrato y x regiones'!AO309,'Todas las localidades'!$AE$8:$AE$967)</f>
        <v>9607</v>
      </c>
      <c r="J309" s="165">
        <f t="shared" si="270"/>
        <v>233247</v>
      </c>
      <c r="L309" s="95" t="s">
        <v>687</v>
      </c>
      <c r="M309" s="173"/>
      <c r="N309" s="174">
        <f t="shared" si="271"/>
        <v>0</v>
      </c>
      <c r="O309" s="174">
        <f t="shared" si="272"/>
        <v>0.79986664286228604</v>
      </c>
      <c r="P309" s="174">
        <f t="shared" si="273"/>
        <v>0</v>
      </c>
      <c r="Q309" s="174">
        <f t="shared" si="274"/>
        <v>0.18574650241644056</v>
      </c>
      <c r="R309" s="174">
        <f t="shared" si="275"/>
        <v>0.39332464670715384</v>
      </c>
      <c r="S309" s="174">
        <f t="shared" si="276"/>
        <v>9.1673168484709799E-2</v>
      </c>
      <c r="T309" s="181">
        <f t="shared" si="277"/>
        <v>6.3173669724740478E-2</v>
      </c>
      <c r="U309" s="169">
        <f t="shared" si="278"/>
        <v>1.5337846301953308</v>
      </c>
      <c r="AG309" s="95" t="s">
        <v>687</v>
      </c>
      <c r="AH309" s="112"/>
      <c r="AI309" s="103" t="str">
        <f t="shared" si="280"/>
        <v>Salta1</v>
      </c>
      <c r="AJ309" s="103" t="str">
        <f t="shared" si="280"/>
        <v>Salta2</v>
      </c>
      <c r="AK309" s="103" t="str">
        <f t="shared" si="280"/>
        <v>Salta3</v>
      </c>
      <c r="AL309" s="103" t="str">
        <f t="shared" si="280"/>
        <v>Salta4</v>
      </c>
      <c r="AM309" s="103" t="str">
        <f t="shared" si="280"/>
        <v>Salta5</v>
      </c>
      <c r="AN309" s="103" t="str">
        <f t="shared" si="280"/>
        <v>Salta6</v>
      </c>
      <c r="AO309" s="104" t="str">
        <f t="shared" si="280"/>
        <v>Salta7</v>
      </c>
    </row>
    <row r="310" spans="1:41" x14ac:dyDescent="0.25">
      <c r="A310" s="95" t="s">
        <v>723</v>
      </c>
      <c r="B310" s="158"/>
      <c r="C310" s="113">
        <f>SUMIF('Todas las localidades'!$AR$8:$AR$967,'Pob x estrato y x regiones'!AI310,'Todas las localidades'!$AE$8:$AE$967)</f>
        <v>0</v>
      </c>
      <c r="D310" s="113">
        <f>SUMIF('Todas las localidades'!$AR$8:$AR$967,'Pob x estrato y x regiones'!AJ310,'Todas las localidades'!$AE$8:$AE$967)</f>
        <v>0</v>
      </c>
      <c r="E310" s="113">
        <f>SUMIF('Todas las localidades'!$AR$8:$AR$967,'Pob x estrato y x regiones'!AK310,'Todas las localidades'!$AE$8:$AE$967)</f>
        <v>190904</v>
      </c>
      <c r="F310" s="113">
        <f>SUMIF('Todas las localidades'!$AR$8:$AR$967,'Pob x estrato y x regiones'!AL310,'Todas las localidades'!$AE$8:$AE$967)</f>
        <v>0</v>
      </c>
      <c r="G310" s="114">
        <f>SUMIF('Todas las localidades'!$AR$8:$AR$967,'Pob x estrato y x regiones'!AM310,'Todas las localidades'!$AE$8:$AE$967)</f>
        <v>17436</v>
      </c>
      <c r="H310" s="159">
        <f>SUMIF('Todas las localidades'!$AR$8:$AR$967,'Pob x estrato y x regiones'!AN310,'Todas las localidades'!$AE$8:$AE$967)</f>
        <v>3281</v>
      </c>
      <c r="I310" s="159">
        <f>SUMIF('Todas las localidades'!$AR$8:$AR$967,'Pob x estrato y x regiones'!AO310,'Todas las localidades'!$AE$8:$AE$967)</f>
        <v>9121</v>
      </c>
      <c r="J310" s="165">
        <f t="shared" si="270"/>
        <v>220742</v>
      </c>
      <c r="L310" s="95" t="s">
        <v>723</v>
      </c>
      <c r="M310" s="173"/>
      <c r="N310" s="174">
        <f t="shared" si="271"/>
        <v>0</v>
      </c>
      <c r="O310" s="174">
        <f t="shared" si="272"/>
        <v>0</v>
      </c>
      <c r="P310" s="174">
        <f t="shared" si="273"/>
        <v>1.2553457109536645</v>
      </c>
      <c r="Q310" s="174">
        <f t="shared" si="274"/>
        <v>0</v>
      </c>
      <c r="R310" s="174">
        <f t="shared" si="275"/>
        <v>0.11465557461440355</v>
      </c>
      <c r="S310" s="174">
        <f t="shared" si="276"/>
        <v>2.1575185840207508E-2</v>
      </c>
      <c r="T310" s="181">
        <f t="shared" si="277"/>
        <v>5.9977832992542716E-2</v>
      </c>
      <c r="U310" s="169">
        <f t="shared" si="278"/>
        <v>1.4515543044008183</v>
      </c>
      <c r="AG310" s="95" t="s">
        <v>723</v>
      </c>
      <c r="AH310" s="112"/>
      <c r="AI310" s="103" t="str">
        <f t="shared" si="280"/>
        <v>San Juan1</v>
      </c>
      <c r="AJ310" s="103" t="str">
        <f t="shared" si="280"/>
        <v>San Juan2</v>
      </c>
      <c r="AK310" s="103" t="str">
        <f t="shared" si="280"/>
        <v>San Juan3</v>
      </c>
      <c r="AL310" s="103" t="str">
        <f t="shared" si="280"/>
        <v>San Juan4</v>
      </c>
      <c r="AM310" s="103" t="str">
        <f t="shared" si="280"/>
        <v>San Juan5</v>
      </c>
      <c r="AN310" s="103" t="str">
        <f t="shared" si="280"/>
        <v>San Juan6</v>
      </c>
      <c r="AO310" s="104" t="str">
        <f t="shared" si="280"/>
        <v>San Juan7</v>
      </c>
    </row>
    <row r="311" spans="1:41" x14ac:dyDescent="0.25">
      <c r="A311" s="95" t="s">
        <v>740</v>
      </c>
      <c r="B311" s="158"/>
      <c r="C311" s="113">
        <f>SUMIF('Todas las localidades'!$AR$8:$AR$967,'Pob x estrato y x regiones'!AI311,'Todas las localidades'!$AE$8:$AE$967)</f>
        <v>0</v>
      </c>
      <c r="D311" s="113">
        <f>SUMIF('Todas las localidades'!$AR$8:$AR$967,'Pob x estrato y x regiones'!AJ311,'Todas las localidades'!$AE$8:$AE$967)</f>
        <v>0</v>
      </c>
      <c r="E311" s="113">
        <f>SUMIF('Todas las localidades'!$AR$8:$AR$967,'Pob x estrato y x regiones'!AK311,'Todas las localidades'!$AE$8:$AE$967)</f>
        <v>76301</v>
      </c>
      <c r="F311" s="113">
        <f>SUMIF('Todas las localidades'!$AR$8:$AR$967,'Pob x estrato y x regiones'!AL311,'Todas las localidades'!$AE$8:$AE$967)</f>
        <v>0</v>
      </c>
      <c r="G311" s="114">
        <f>SUMIF('Todas las localidades'!$AR$8:$AR$967,'Pob x estrato y x regiones'!AM311,'Todas las localidades'!$AE$8:$AE$967)</f>
        <v>7822</v>
      </c>
      <c r="H311" s="159">
        <f>SUMIF('Todas las localidades'!$AR$8:$AR$967,'Pob x estrato y x regiones'!AN311,'Todas las localidades'!$AE$8:$AE$967)</f>
        <v>12251</v>
      </c>
      <c r="I311" s="159">
        <f>SUMIF('Todas las localidades'!$AR$8:$AR$967,'Pob x estrato y x regiones'!AO311,'Todas las localidades'!$AE$8:$AE$967)</f>
        <v>5647</v>
      </c>
      <c r="J311" s="165">
        <f t="shared" si="270"/>
        <v>102021</v>
      </c>
      <c r="L311" s="95" t="s">
        <v>740</v>
      </c>
      <c r="M311" s="173"/>
      <c r="N311" s="174">
        <f t="shared" si="271"/>
        <v>0</v>
      </c>
      <c r="O311" s="174">
        <f t="shared" si="272"/>
        <v>0</v>
      </c>
      <c r="P311" s="174">
        <f t="shared" si="273"/>
        <v>0.50173979115930289</v>
      </c>
      <c r="Q311" s="174">
        <f t="shared" si="274"/>
        <v>0</v>
      </c>
      <c r="R311" s="174">
        <f t="shared" si="275"/>
        <v>5.143587431944624E-2</v>
      </c>
      <c r="S311" s="174">
        <f t="shared" si="276"/>
        <v>8.0560073675215532E-2</v>
      </c>
      <c r="T311" s="181">
        <f t="shared" si="277"/>
        <v>3.7133518573499474E-2</v>
      </c>
      <c r="U311" s="169">
        <f t="shared" si="278"/>
        <v>0.6708692577274642</v>
      </c>
      <c r="AG311" s="95" t="s">
        <v>740</v>
      </c>
      <c r="AH311" s="112"/>
      <c r="AI311" s="103" t="str">
        <f t="shared" si="280"/>
        <v>San Luis1</v>
      </c>
      <c r="AJ311" s="103" t="str">
        <f t="shared" si="280"/>
        <v>San Luis2</v>
      </c>
      <c r="AK311" s="103" t="str">
        <f t="shared" si="280"/>
        <v>San Luis3</v>
      </c>
      <c r="AL311" s="103" t="str">
        <f t="shared" si="280"/>
        <v>San Luis4</v>
      </c>
      <c r="AM311" s="103" t="str">
        <f t="shared" si="280"/>
        <v>San Luis5</v>
      </c>
      <c r="AN311" s="103" t="str">
        <f t="shared" si="280"/>
        <v>San Luis6</v>
      </c>
      <c r="AO311" s="104" t="str">
        <f t="shared" si="280"/>
        <v>San Luis7</v>
      </c>
    </row>
    <row r="312" spans="1:41" x14ac:dyDescent="0.25">
      <c r="A312" s="95" t="s">
        <v>753</v>
      </c>
      <c r="B312" s="158"/>
      <c r="C312" s="113">
        <f>SUMIF('Todas las localidades'!$AR$8:$AR$967,'Pob x estrato y x regiones'!AI312,'Todas las localidades'!$AE$8:$AE$967)</f>
        <v>0</v>
      </c>
      <c r="D312" s="113">
        <f>SUMIF('Todas las localidades'!$AR$8:$AR$967,'Pob x estrato y x regiones'!AJ312,'Todas las localidades'!$AE$8:$AE$967)</f>
        <v>0</v>
      </c>
      <c r="E312" s="113">
        <f>SUMIF('Todas las localidades'!$AR$8:$AR$967,'Pob x estrato y x regiones'!AK312,'Todas las localidades'!$AE$8:$AE$967)</f>
        <v>0</v>
      </c>
      <c r="F312" s="113">
        <f>SUMIF('Todas las localidades'!$AR$8:$AR$967,'Pob x estrato y x regiones'!AL312,'Todas las localidades'!$AE$8:$AE$967)</f>
        <v>18078</v>
      </c>
      <c r="G312" s="114">
        <f>SUMIF('Todas las localidades'!$AR$8:$AR$967,'Pob x estrato y x regiones'!AM312,'Todas las localidades'!$AE$8:$AE$967)</f>
        <v>7094</v>
      </c>
      <c r="H312" s="159">
        <f>SUMIF('Todas las localidades'!$AR$8:$AR$967,'Pob x estrato y x regiones'!AN312,'Todas las localidades'!$AE$8:$AE$967)</f>
        <v>8596</v>
      </c>
      <c r="I312" s="159">
        <f>SUMIF('Todas las localidades'!$AR$8:$AR$967,'Pob x estrato y x regiones'!AO312,'Todas las localidades'!$AE$8:$AE$967)</f>
        <v>4246</v>
      </c>
      <c r="J312" s="165">
        <f t="shared" si="270"/>
        <v>38014</v>
      </c>
      <c r="L312" s="95" t="s">
        <v>753</v>
      </c>
      <c r="M312" s="173"/>
      <c r="N312" s="174">
        <f t="shared" si="271"/>
        <v>0</v>
      </c>
      <c r="O312" s="174">
        <f t="shared" si="272"/>
        <v>0</v>
      </c>
      <c r="P312" s="174">
        <f t="shared" si="273"/>
        <v>0</v>
      </c>
      <c r="Q312" s="174">
        <f t="shared" si="274"/>
        <v>0.11887723548286233</v>
      </c>
      <c r="R312" s="174">
        <f t="shared" si="275"/>
        <v>4.6648695016894864E-2</v>
      </c>
      <c r="S312" s="174">
        <f t="shared" si="276"/>
        <v>5.6525540226279702E-2</v>
      </c>
      <c r="T312" s="181">
        <f t="shared" si="277"/>
        <v>2.7920828734386186E-2</v>
      </c>
      <c r="U312" s="169">
        <f t="shared" si="278"/>
        <v>0.2499722994604231</v>
      </c>
      <c r="AG312" s="95" t="s">
        <v>753</v>
      </c>
      <c r="AH312" s="112"/>
      <c r="AI312" s="103" t="str">
        <f t="shared" si="280"/>
        <v>Santa Cruz1</v>
      </c>
      <c r="AJ312" s="103" t="str">
        <f t="shared" si="280"/>
        <v>Santa Cruz2</v>
      </c>
      <c r="AK312" s="103" t="str">
        <f t="shared" si="280"/>
        <v>Santa Cruz3</v>
      </c>
      <c r="AL312" s="103" t="str">
        <f t="shared" si="280"/>
        <v>Santa Cruz4</v>
      </c>
      <c r="AM312" s="103" t="str">
        <f t="shared" si="280"/>
        <v>Santa Cruz5</v>
      </c>
      <c r="AN312" s="103" t="str">
        <f t="shared" si="280"/>
        <v>Santa Cruz6</v>
      </c>
      <c r="AO312" s="104" t="str">
        <f t="shared" si="280"/>
        <v>Santa Cruz7</v>
      </c>
    </row>
    <row r="313" spans="1:41" x14ac:dyDescent="0.25">
      <c r="A313" s="95" t="s">
        <v>767</v>
      </c>
      <c r="B313" s="158"/>
      <c r="C313" s="113">
        <f>SUMIF('Todas las localidades'!$AR$8:$AR$967,'Pob x estrato y x regiones'!AI313,'Todas las localidades'!$AE$8:$AE$967)</f>
        <v>670232</v>
      </c>
      <c r="D313" s="113">
        <f>SUMIF('Todas las localidades'!$AR$8:$AR$967,'Pob x estrato y x regiones'!AJ313,'Todas las localidades'!$AE$8:$AE$967)</f>
        <v>0</v>
      </c>
      <c r="E313" s="113">
        <f>SUMIF('Todas las localidades'!$AR$8:$AR$967,'Pob x estrato y x regiones'!AK313,'Todas las localidades'!$AE$8:$AE$967)</f>
        <v>229594</v>
      </c>
      <c r="F313" s="113">
        <f>SUMIF('Todas las localidades'!$AR$8:$AR$967,'Pob x estrato y x regiones'!AL313,'Todas las localidades'!$AE$8:$AE$967)</f>
        <v>79536</v>
      </c>
      <c r="G313" s="114">
        <f>SUMIF('Todas las localidades'!$AR$8:$AR$967,'Pob x estrato y x regiones'!AM313,'Todas las localidades'!$AE$8:$AE$967)</f>
        <v>227819</v>
      </c>
      <c r="H313" s="159">
        <f>SUMIF('Todas las localidades'!$AR$8:$AR$967,'Pob x estrato y x regiones'!AN313,'Todas las localidades'!$AE$8:$AE$967)</f>
        <v>86034</v>
      </c>
      <c r="I313" s="159">
        <f>SUMIF('Todas las localidades'!$AR$8:$AR$967,'Pob x estrato y x regiones'!AO313,'Todas las localidades'!$AE$8:$AE$967)</f>
        <v>121135</v>
      </c>
      <c r="J313" s="165">
        <f t="shared" si="270"/>
        <v>1414350</v>
      </c>
      <c r="L313" s="95" t="s">
        <v>767</v>
      </c>
      <c r="M313" s="173"/>
      <c r="N313" s="174">
        <f t="shared" si="271"/>
        <v>4.40730873393903</v>
      </c>
      <c r="O313" s="174">
        <f t="shared" si="272"/>
        <v>0</v>
      </c>
      <c r="P313" s="174">
        <f t="shared" si="273"/>
        <v>1.5097632483378853</v>
      </c>
      <c r="Q313" s="174">
        <f t="shared" si="274"/>
        <v>0.52301249039522835</v>
      </c>
      <c r="R313" s="174">
        <f t="shared" si="275"/>
        <v>1.4980912108900437</v>
      </c>
      <c r="S313" s="174">
        <f t="shared" si="276"/>
        <v>0.56574201114794653</v>
      </c>
      <c r="T313" s="181">
        <f t="shared" si="277"/>
        <v>0.79655901760241876</v>
      </c>
      <c r="U313" s="169">
        <f t="shared" si="278"/>
        <v>9.3004767123125536</v>
      </c>
      <c r="AG313" s="95" t="s">
        <v>767</v>
      </c>
      <c r="AH313" s="112"/>
      <c r="AI313" s="103" t="str">
        <f t="shared" si="280"/>
        <v>Santa Fe1</v>
      </c>
      <c r="AJ313" s="103" t="str">
        <f t="shared" si="280"/>
        <v>Santa Fe2</v>
      </c>
      <c r="AK313" s="103" t="str">
        <f t="shared" si="280"/>
        <v>Santa Fe3</v>
      </c>
      <c r="AL313" s="103" t="str">
        <f t="shared" si="280"/>
        <v>Santa Fe4</v>
      </c>
      <c r="AM313" s="103" t="str">
        <f t="shared" si="280"/>
        <v>Santa Fe5</v>
      </c>
      <c r="AN313" s="103" t="str">
        <f t="shared" si="280"/>
        <v>Santa Fe6</v>
      </c>
      <c r="AO313" s="104" t="str">
        <f t="shared" si="280"/>
        <v>Santa Fe7</v>
      </c>
    </row>
    <row r="314" spans="1:41" x14ac:dyDescent="0.25">
      <c r="A314" s="95" t="s">
        <v>882</v>
      </c>
      <c r="B314" s="158"/>
      <c r="C314" s="113">
        <f>SUMIF('Todas las localidades'!$AR$8:$AR$967,'Pob x estrato y x regiones'!AI314,'Todas las localidades'!$AE$8:$AE$967)</f>
        <v>0</v>
      </c>
      <c r="D314" s="113">
        <f>SUMIF('Todas las localidades'!$AR$8:$AR$967,'Pob x estrato y x regiones'!AJ314,'Todas las localidades'!$AE$8:$AE$967)</f>
        <v>0</v>
      </c>
      <c r="E314" s="113">
        <f>SUMIF('Todas las localidades'!$AR$8:$AR$967,'Pob x estrato y x regiones'!AK314,'Todas las localidades'!$AE$8:$AE$967)</f>
        <v>112745</v>
      </c>
      <c r="F314" s="113">
        <f>SUMIF('Todas las localidades'!$AR$8:$AR$967,'Pob x estrato y x regiones'!AL314,'Todas las localidades'!$AE$8:$AE$967)</f>
        <v>0</v>
      </c>
      <c r="G314" s="114">
        <f>SUMIF('Todas las localidades'!$AR$8:$AR$967,'Pob x estrato y x regiones'!AM314,'Todas las localidades'!$AE$8:$AE$967)</f>
        <v>47225</v>
      </c>
      <c r="H314" s="159">
        <f>SUMIF('Todas las localidades'!$AR$8:$AR$967,'Pob x estrato y x regiones'!AN314,'Todas las localidades'!$AE$8:$AE$967)</f>
        <v>21161</v>
      </c>
      <c r="I314" s="159">
        <f>SUMIF('Todas las localidades'!$AR$8:$AR$967,'Pob x estrato y x regiones'!AO314,'Todas las localidades'!$AE$8:$AE$967)</f>
        <v>15491</v>
      </c>
      <c r="J314" s="165">
        <f t="shared" si="270"/>
        <v>196622</v>
      </c>
      <c r="L314" s="95" t="s">
        <v>882</v>
      </c>
      <c r="M314" s="173"/>
      <c r="N314" s="174">
        <f t="shared" si="271"/>
        <v>0</v>
      </c>
      <c r="O314" s="174">
        <f t="shared" si="272"/>
        <v>0</v>
      </c>
      <c r="P314" s="174">
        <f t="shared" si="273"/>
        <v>0.74138809129966321</v>
      </c>
      <c r="Q314" s="174">
        <f t="shared" si="274"/>
        <v>0</v>
      </c>
      <c r="R314" s="174">
        <f t="shared" si="275"/>
        <v>0.31054195407003943</v>
      </c>
      <c r="S314" s="174">
        <f t="shared" si="276"/>
        <v>0.1391504137655078</v>
      </c>
      <c r="T314" s="181">
        <f t="shared" si="277"/>
        <v>0.10186565188986726</v>
      </c>
      <c r="U314" s="169">
        <f t="shared" si="278"/>
        <v>1.2929461110250777</v>
      </c>
      <c r="AG314" s="95" t="s">
        <v>882</v>
      </c>
      <c r="AH314" s="112"/>
      <c r="AI314" s="103" t="str">
        <f t="shared" si="280"/>
        <v>Santiago del Estero1</v>
      </c>
      <c r="AJ314" s="103" t="str">
        <f t="shared" si="280"/>
        <v>Santiago del Estero2</v>
      </c>
      <c r="AK314" s="103" t="str">
        <f t="shared" si="280"/>
        <v>Santiago del Estero3</v>
      </c>
      <c r="AL314" s="103" t="str">
        <f t="shared" si="280"/>
        <v>Santiago del Estero4</v>
      </c>
      <c r="AM314" s="103" t="str">
        <f t="shared" si="280"/>
        <v>Santiago del Estero5</v>
      </c>
      <c r="AN314" s="103" t="str">
        <f t="shared" si="280"/>
        <v>Santiago del Estero6</v>
      </c>
      <c r="AO314" s="104" t="str">
        <f t="shared" si="280"/>
        <v>Santiago del Estero7</v>
      </c>
    </row>
    <row r="315" spans="1:41" x14ac:dyDescent="0.25">
      <c r="A315" s="95" t="s">
        <v>926</v>
      </c>
      <c r="B315" s="158"/>
      <c r="C315" s="113">
        <f>SUMIF('Todas las localidades'!$AR$8:$AR$967,'Pob x estrato y x regiones'!AI315,'Todas las localidades'!$AE$8:$AE$967)</f>
        <v>0</v>
      </c>
      <c r="D315" s="113">
        <f>SUMIF('Todas las localidades'!$AR$8:$AR$967,'Pob x estrato y x regiones'!AJ315,'Todas las localidades'!$AE$8:$AE$967)</f>
        <v>0</v>
      </c>
      <c r="E315" s="113">
        <f>SUMIF('Todas las localidades'!$AR$8:$AR$967,'Pob x estrato y x regiones'!AK315,'Todas las localidades'!$AE$8:$AE$967)</f>
        <v>0</v>
      </c>
      <c r="F315" s="113">
        <f>SUMIF('Todas las localidades'!$AR$8:$AR$967,'Pob x estrato y x regiones'!AL315,'Todas las localidades'!$AE$8:$AE$967)</f>
        <v>7064</v>
      </c>
      <c r="G315" s="114">
        <f>SUMIF('Todas las localidades'!$AR$8:$AR$967,'Pob x estrato y x regiones'!AM315,'Todas las localidades'!$AE$8:$AE$967)</f>
        <v>0</v>
      </c>
      <c r="H315" s="159">
        <f>SUMIF('Todas las localidades'!$AR$8:$AR$967,'Pob x estrato y x regiones'!AN315,'Todas las localidades'!$AE$8:$AE$967)</f>
        <v>0</v>
      </c>
      <c r="I315" s="159">
        <f>SUMIF('Todas las localidades'!$AR$8:$AR$967,'Pob x estrato y x regiones'!AO315,'Todas las localidades'!$AE$8:$AE$967)</f>
        <v>0</v>
      </c>
      <c r="J315" s="165">
        <f t="shared" si="270"/>
        <v>7064</v>
      </c>
      <c r="L315" s="95" t="s">
        <v>926</v>
      </c>
      <c r="M315" s="173"/>
      <c r="N315" s="174">
        <f t="shared" si="271"/>
        <v>0</v>
      </c>
      <c r="O315" s="174">
        <f t="shared" si="272"/>
        <v>0</v>
      </c>
      <c r="P315" s="174">
        <f t="shared" si="273"/>
        <v>0</v>
      </c>
      <c r="Q315" s="174">
        <f t="shared" si="274"/>
        <v>4.6451421144536972E-2</v>
      </c>
      <c r="R315" s="174">
        <f t="shared" si="275"/>
        <v>0</v>
      </c>
      <c r="S315" s="174">
        <f t="shared" si="276"/>
        <v>0</v>
      </c>
      <c r="T315" s="181">
        <f t="shared" si="277"/>
        <v>0</v>
      </c>
      <c r="U315" s="169">
        <f t="shared" si="278"/>
        <v>4.6451421144536972E-2</v>
      </c>
      <c r="AG315" s="95" t="s">
        <v>926</v>
      </c>
      <c r="AH315" s="112"/>
      <c r="AI315" s="103" t="str">
        <f t="shared" si="280"/>
        <v>Tierra del Fuego1</v>
      </c>
      <c r="AJ315" s="103" t="str">
        <f t="shared" si="280"/>
        <v>Tierra del Fuego2</v>
      </c>
      <c r="AK315" s="103" t="str">
        <f t="shared" si="280"/>
        <v>Tierra del Fuego3</v>
      </c>
      <c r="AL315" s="103" t="str">
        <f t="shared" si="280"/>
        <v>Tierra del Fuego4</v>
      </c>
      <c r="AM315" s="103" t="str">
        <f t="shared" si="280"/>
        <v>Tierra del Fuego5</v>
      </c>
      <c r="AN315" s="103" t="str">
        <f t="shared" si="280"/>
        <v>Tierra del Fuego6</v>
      </c>
      <c r="AO315" s="104" t="str">
        <f t="shared" si="280"/>
        <v>Tierra del Fuego7</v>
      </c>
    </row>
    <row r="316" spans="1:41" ht="15.75" thickBot="1" x14ac:dyDescent="0.3">
      <c r="A316" s="96" t="s">
        <v>506</v>
      </c>
      <c r="B316" s="160"/>
      <c r="C316" s="161">
        <f>SUMIF('Todas las localidades'!$AR$8:$AR$967,'Pob x estrato y x regiones'!AI316,'Todas las localidades'!$AE$8:$AE$967)</f>
        <v>0</v>
      </c>
      <c r="D316" s="161">
        <f>SUMIF('Todas las localidades'!$AR$8:$AR$967,'Pob x estrato y x regiones'!AJ316,'Todas las localidades'!$AE$8:$AE$967)</f>
        <v>308754</v>
      </c>
      <c r="E316" s="161">
        <f>SUMIF('Todas las localidades'!$AR$8:$AR$967,'Pob x estrato y x regiones'!AK316,'Todas las localidades'!$AE$8:$AE$967)</f>
        <v>0</v>
      </c>
      <c r="F316" s="161">
        <f>SUMIF('Todas las localidades'!$AR$8:$AR$967,'Pob x estrato y x regiones'!AL316,'Todas las localidades'!$AE$8:$AE$967)</f>
        <v>17076</v>
      </c>
      <c r="G316" s="162">
        <f>SUMIF('Todas las localidades'!$AR$8:$AR$967,'Pob x estrato y x regiones'!AM316,'Todas las localidades'!$AE$8:$AE$967)</f>
        <v>86965</v>
      </c>
      <c r="H316" s="163">
        <f>SUMIF('Todas las localidades'!$AR$8:$AR$967,'Pob x estrato y x regiones'!AN316,'Todas las localidades'!$AE$8:$AE$967)</f>
        <v>25561</v>
      </c>
      <c r="I316" s="163">
        <f>SUMIF('Todas las localidades'!$AR$8:$AR$967,'Pob x estrato y x regiones'!AO316,'Todas las localidades'!$AE$8:$AE$967)</f>
        <v>19473</v>
      </c>
      <c r="J316" s="166">
        <f t="shared" si="270"/>
        <v>457829</v>
      </c>
      <c r="L316" s="96" t="s">
        <v>506</v>
      </c>
      <c r="M316" s="175"/>
      <c r="N316" s="176">
        <f t="shared" si="271"/>
        <v>0</v>
      </c>
      <c r="O316" s="176">
        <f t="shared" si="272"/>
        <v>2.0303032395328948</v>
      </c>
      <c r="P316" s="176">
        <f t="shared" si="273"/>
        <v>0</v>
      </c>
      <c r="Q316" s="176">
        <f t="shared" si="274"/>
        <v>0.11228828814610892</v>
      </c>
      <c r="R316" s="176">
        <f t="shared" si="275"/>
        <v>0.57186407698678632</v>
      </c>
      <c r="S316" s="176">
        <f t="shared" si="276"/>
        <v>0.16808391504466444</v>
      </c>
      <c r="T316" s="182">
        <f t="shared" si="277"/>
        <v>0.12805047054750404</v>
      </c>
      <c r="U316" s="177">
        <f t="shared" si="278"/>
        <v>3.0105899902579587</v>
      </c>
      <c r="AG316" s="96" t="s">
        <v>506</v>
      </c>
      <c r="AH316" s="112"/>
      <c r="AI316" s="103" t="str">
        <f t="shared" si="280"/>
        <v>Tucumán1</v>
      </c>
      <c r="AJ316" s="103" t="str">
        <f t="shared" si="280"/>
        <v>Tucumán2</v>
      </c>
      <c r="AK316" s="103" t="str">
        <f t="shared" si="280"/>
        <v>Tucumán3</v>
      </c>
      <c r="AL316" s="103" t="str">
        <f t="shared" si="280"/>
        <v>Tucumán4</v>
      </c>
      <c r="AM316" s="103" t="str">
        <f t="shared" si="280"/>
        <v>Tucumán5</v>
      </c>
      <c r="AN316" s="103" t="str">
        <f t="shared" si="280"/>
        <v>Tucumán6</v>
      </c>
      <c r="AO316" s="104" t="str">
        <f t="shared" si="280"/>
        <v>Tucumán7</v>
      </c>
    </row>
    <row r="317" spans="1:41" x14ac:dyDescent="0.25">
      <c r="A317" s="89"/>
      <c r="B317" s="86">
        <f>SUM(B293:B316)</f>
        <v>6775906</v>
      </c>
      <c r="C317" s="87">
        <f>SUM(C293:C316)</f>
        <v>1269189</v>
      </c>
      <c r="D317" s="87">
        <f t="shared" ref="D317" si="281">SUM(D293:D316)</f>
        <v>1447674</v>
      </c>
      <c r="E317" s="87">
        <f t="shared" ref="E317" si="282">SUM(E293:E316)</f>
        <v>1736417</v>
      </c>
      <c r="F317" s="87">
        <f t="shared" ref="F317" si="283">SUM(F293:F316)</f>
        <v>959636</v>
      </c>
      <c r="G317" s="87">
        <f t="shared" ref="G317" si="284">SUM(G293:G316)</f>
        <v>1870336</v>
      </c>
      <c r="H317" s="87">
        <f t="shared" ref="H317" si="285">SUM(H293:H316)</f>
        <v>597555</v>
      </c>
      <c r="I317" s="88">
        <f t="shared" ref="I317" si="286">SUM(I293:I316)</f>
        <v>550572</v>
      </c>
      <c r="J317" s="167">
        <f t="shared" si="270"/>
        <v>15207285</v>
      </c>
      <c r="L317" s="89"/>
      <c r="M317" s="178">
        <f>SUM(M293:M316)</f>
        <v>44.556973845101211</v>
      </c>
      <c r="N317" s="179">
        <f>SUM(N293:N316)</f>
        <v>8.3459276261344488</v>
      </c>
      <c r="O317" s="179">
        <f t="shared" ref="O317" si="287">SUM(O293:O316)</f>
        <v>9.5196085297276927</v>
      </c>
      <c r="P317" s="179">
        <f t="shared" ref="P317" si="288">SUM(P293:P316)</f>
        <v>11.418323520602131</v>
      </c>
      <c r="Q317" s="179">
        <f t="shared" ref="Q317" si="289">SUM(Q293:Q316)</f>
        <v>6.310370325801089</v>
      </c>
      <c r="R317" s="179">
        <f t="shared" ref="R317" si="290">SUM(R293:R316)</f>
        <v>12.298947511011994</v>
      </c>
      <c r="S317" s="179">
        <f t="shared" ref="S317" si="291">SUM(S293:S316)</f>
        <v>3.92939962656056</v>
      </c>
      <c r="T317" s="180">
        <f t="shared" ref="T317" si="292">SUM(T293:T316)</f>
        <v>3.6204490150608737</v>
      </c>
      <c r="U317" s="169">
        <f t="shared" si="278"/>
        <v>100</v>
      </c>
    </row>
    <row r="322" spans="1:39" ht="15" customHeight="1" x14ac:dyDescent="0.25">
      <c r="A322" s="333" t="s">
        <v>985</v>
      </c>
      <c r="B322" s="321" t="s">
        <v>30</v>
      </c>
      <c r="C322" s="322"/>
      <c r="D322" s="322"/>
      <c r="E322" s="322"/>
      <c r="F322" s="322"/>
      <c r="G322" s="334"/>
      <c r="I322" s="333" t="s">
        <v>985</v>
      </c>
      <c r="J322" s="321" t="s">
        <v>969</v>
      </c>
      <c r="K322" s="322"/>
      <c r="L322" s="322"/>
      <c r="M322" s="322"/>
      <c r="N322" s="322"/>
      <c r="O322" s="334"/>
      <c r="Q322" s="333" t="s">
        <v>985</v>
      </c>
      <c r="R322" s="321" t="s">
        <v>960</v>
      </c>
      <c r="S322" s="322"/>
      <c r="T322" s="322"/>
      <c r="U322" s="322"/>
      <c r="V322" s="323"/>
      <c r="X322" s="333" t="s">
        <v>931</v>
      </c>
      <c r="Y322" s="321" t="s">
        <v>978</v>
      </c>
      <c r="Z322" s="322"/>
      <c r="AA322" s="322"/>
      <c r="AB322" s="322"/>
      <c r="AC322" s="323"/>
      <c r="AE322" s="333" t="s">
        <v>931</v>
      </c>
      <c r="AF322" s="321" t="s">
        <v>979</v>
      </c>
      <c r="AG322" s="322"/>
      <c r="AH322" s="322"/>
      <c r="AI322" s="322"/>
      <c r="AJ322" s="323"/>
      <c r="AL322" s="335" t="s">
        <v>1001</v>
      </c>
      <c r="AM322" s="335"/>
    </row>
    <row r="323" spans="1:39" ht="15.75" thickBot="1" x14ac:dyDescent="0.3">
      <c r="A323" s="333"/>
      <c r="B323" s="90" t="s">
        <v>34</v>
      </c>
      <c r="C323" s="91">
        <v>2001</v>
      </c>
      <c r="D323" s="91">
        <v>1991</v>
      </c>
      <c r="E323" s="91">
        <v>1980</v>
      </c>
      <c r="F323" s="91">
        <v>1970</v>
      </c>
      <c r="G323" s="99">
        <v>1960</v>
      </c>
      <c r="I323" s="333"/>
      <c r="J323" s="90" t="s">
        <v>34</v>
      </c>
      <c r="K323" s="91">
        <v>2001</v>
      </c>
      <c r="L323" s="91">
        <v>1991</v>
      </c>
      <c r="M323" s="91">
        <v>1980</v>
      </c>
      <c r="N323" s="91">
        <v>1970</v>
      </c>
      <c r="O323" s="99">
        <v>1960</v>
      </c>
      <c r="Q323" s="333"/>
      <c r="R323" s="69" t="s">
        <v>961</v>
      </c>
      <c r="S323" s="66" t="s">
        <v>962</v>
      </c>
      <c r="T323" s="66" t="s">
        <v>963</v>
      </c>
      <c r="U323" s="66" t="s">
        <v>964</v>
      </c>
      <c r="V323" s="67" t="s">
        <v>965</v>
      </c>
      <c r="X323" s="333"/>
      <c r="Y323" s="69" t="s">
        <v>961</v>
      </c>
      <c r="Z323" s="66" t="s">
        <v>962</v>
      </c>
      <c r="AA323" s="66" t="s">
        <v>963</v>
      </c>
      <c r="AB323" s="66" t="s">
        <v>964</v>
      </c>
      <c r="AC323" s="67" t="s">
        <v>965</v>
      </c>
      <c r="AE323" s="333"/>
      <c r="AF323" s="69" t="s">
        <v>961</v>
      </c>
      <c r="AG323" s="66" t="s">
        <v>962</v>
      </c>
      <c r="AH323" s="66" t="s">
        <v>963</v>
      </c>
      <c r="AI323" s="66" t="s">
        <v>964</v>
      </c>
      <c r="AJ323" s="67" t="s">
        <v>965</v>
      </c>
      <c r="AL323" s="335"/>
      <c r="AM323" s="335"/>
    </row>
    <row r="324" spans="1:39" ht="15.75" thickBot="1" x14ac:dyDescent="0.3">
      <c r="A324" s="216" t="s">
        <v>940</v>
      </c>
      <c r="B324" s="93">
        <f>SUMIF('Todas las localidades'!$AU$8:$AU$967,'Pob x estrato y x regiones'!$AL324,'Todas las localidades'!Z$8:Z$967)</f>
        <v>13588171</v>
      </c>
      <c r="C324" s="94">
        <f>SUMIF('Todas las localidades'!$AU$8:$AU$967,'Pob x estrato y x regiones'!$AL324,'Todas las localidades'!AA$8:AA$967)</f>
        <v>12053296</v>
      </c>
      <c r="D324" s="94">
        <f>SUMIF('Todas las localidades'!$AU$8:$AU$967,'Pob x estrato y x regiones'!$AL324,'Todas las localidades'!AB$8:AB$967)</f>
        <v>11301472</v>
      </c>
      <c r="E324" s="94">
        <f>SUMIF('Todas las localidades'!$AU$8:$AU$967,'Pob x estrato y x regiones'!$AL324,'Todas las localidades'!AC$8:AC$967)</f>
        <v>9969826</v>
      </c>
      <c r="F324" s="94">
        <f>SUMIF('Todas las localidades'!$AU$8:$AU$967,'Pob x estrato y x regiones'!$AL324,'Todas las localidades'!AD$8:AD$967)</f>
        <v>8451495</v>
      </c>
      <c r="G324" s="100">
        <f>SUMIF('Todas las localidades'!$AU$8:$AU$967,'Pob x estrato y x regiones'!$AL324,'Todas las localidades'!AE$8:AE$967)</f>
        <v>6775906</v>
      </c>
      <c r="I324" s="257" t="s">
        <v>940</v>
      </c>
      <c r="J324" s="127">
        <f>B324/B$336*100</f>
        <v>37.230054676639348</v>
      </c>
      <c r="K324" s="128">
        <f t="shared" ref="K324:O335" si="293">C324/C$336*100</f>
        <v>37.011393966311402</v>
      </c>
      <c r="L324" s="128">
        <f t="shared" si="293"/>
        <v>39.35028399370352</v>
      </c>
      <c r="M324" s="128">
        <f t="shared" si="293"/>
        <v>42.281247553518519</v>
      </c>
      <c r="N324" s="128">
        <f t="shared" si="293"/>
        <v>44.627529279853348</v>
      </c>
      <c r="O324" s="129">
        <f t="shared" si="293"/>
        <v>44.556973845101211</v>
      </c>
      <c r="Q324" s="216" t="s">
        <v>940</v>
      </c>
      <c r="R324" s="210">
        <f>RATE(8.94,,-C324,B324)*100</f>
        <v>1.3497606189748019</v>
      </c>
      <c r="S324" s="211">
        <f>RATE(10.52,,-D324,C324)*100</f>
        <v>0.61409428925689402</v>
      </c>
      <c r="T324" s="183">
        <f>RATE(10.56,,-E324,D324)*100</f>
        <v>1.1942898640800819</v>
      </c>
      <c r="U324" s="183">
        <f>RATE(10,,-F324,E324)*100</f>
        <v>1.665922094805522</v>
      </c>
      <c r="V324" s="184">
        <f>RATE(10,,-G324,F324)*100</f>
        <v>2.2342973920222611</v>
      </c>
      <c r="X324" s="216" t="s">
        <v>940</v>
      </c>
      <c r="Y324" s="219">
        <f t="shared" ref="Y324:Y335" si="294">(B324-C324)/(B$336-C$336)</f>
        <v>0.39041366106332925</v>
      </c>
      <c r="Z324" s="220">
        <f t="shared" ref="Z324:Z335" si="295">(C324-D324)/(C$336-D$336)</f>
        <v>0.19546843849674542</v>
      </c>
      <c r="AA324" s="221">
        <f t="shared" ref="AA324:AA335" si="296">(D324-E324)/(D$336-E$336)</f>
        <v>0.25905508854666282</v>
      </c>
      <c r="AB324" s="221">
        <f t="shared" ref="AB324:AB335" si="297">(E324-F324)/(E$336-F$336)</f>
        <v>0.32709038544519509</v>
      </c>
      <c r="AC324" s="222">
        <f t="shared" ref="AC324:AC335" si="298">(F324-G324)/(F$336-G$336)</f>
        <v>0.44915141562969263</v>
      </c>
      <c r="AE324" s="92" t="s">
        <v>940</v>
      </c>
      <c r="AF324" s="207">
        <f>R324/SUM(R$16:R$23)</f>
        <v>0.10494263269378436</v>
      </c>
      <c r="AG324" s="206">
        <f t="shared" ref="AG324:AG335" si="299">S324/SUM(S$16:S$23)</f>
        <v>4.5197602007136857E-2</v>
      </c>
      <c r="AH324" s="206">
        <f t="shared" ref="AH324" si="300">T324/SUM(T$16:T$23)</f>
        <v>5.1067256684339236E-2</v>
      </c>
      <c r="AI324" s="206">
        <f t="shared" ref="AI324" si="301">U324/SUM(U$16:U$23)</f>
        <v>6.3148387916106691E-2</v>
      </c>
      <c r="AJ324" s="206">
        <f t="shared" ref="AJ324" si="302">V324/SUM(V$16:V$23)</f>
        <v>9.2744171687704893E-2</v>
      </c>
      <c r="AL324" s="80" t="s">
        <v>992</v>
      </c>
    </row>
    <row r="325" spans="1:39" ht="15.75" thickBot="1" x14ac:dyDescent="0.3">
      <c r="A325" s="217" t="s">
        <v>986</v>
      </c>
      <c r="B325" s="83">
        <f>SUMIF('Todas las localidades'!$AU$8:$AU$967,'Pob x estrato y x regiones'!$AL325,'Todas las localidades'!Z$8:Z$967)</f>
        <v>2616720</v>
      </c>
      <c r="C325" s="84">
        <f>SUMIF('Todas las localidades'!$AU$8:$AU$967,'Pob x estrato y x regiones'!$AL325,'Todas las localidades'!AA$8:AA$967)</f>
        <v>2397392</v>
      </c>
      <c r="D325" s="84">
        <f>SUMIF('Todas las localidades'!$AU$8:$AU$967,'Pob x estrato y x regiones'!$AL325,'Todas las localidades'!AB$8:AB$967)</f>
        <v>2274583</v>
      </c>
      <c r="E325" s="84">
        <f>SUMIF('Todas las localidades'!$AU$8:$AU$967,'Pob x estrato y x regiones'!$AL325,'Todas las localidades'!AC$8:AC$967)</f>
        <v>1938646</v>
      </c>
      <c r="F325" s="84">
        <f>SUMIF('Todas las localidades'!$AU$8:$AU$967,'Pob x estrato y x regiones'!$AL325,'Todas las localidades'!AD$8:AD$967)</f>
        <v>1604044</v>
      </c>
      <c r="G325" s="85">
        <f>SUMIF('Todas las localidades'!$AU$8:$AU$967,'Pob x estrato y x regiones'!$AL325,'Todas las localidades'!AE$8:AE$967)</f>
        <v>1292343</v>
      </c>
      <c r="I325" s="217" t="s">
        <v>986</v>
      </c>
      <c r="J325" s="130">
        <f t="shared" ref="J325:J335" si="303">B325/B$336*100</f>
        <v>7.1695174187501545</v>
      </c>
      <c r="K325" s="131">
        <f t="shared" si="293"/>
        <v>7.3615399309602303</v>
      </c>
      <c r="L325" s="131">
        <f t="shared" si="293"/>
        <v>7.9198078814202377</v>
      </c>
      <c r="M325" s="131">
        <f t="shared" si="293"/>
        <v>8.2216451364987169</v>
      </c>
      <c r="N325" s="131">
        <f t="shared" si="293"/>
        <v>8.4700423506341878</v>
      </c>
      <c r="O325" s="132">
        <f t="shared" si="293"/>
        <v>8.4981836008202656</v>
      </c>
      <c r="Q325" s="217" t="s">
        <v>986</v>
      </c>
      <c r="R325" s="185">
        <f t="shared" ref="R325:R336" si="304">RATE(8.94,,-C325,B325)*100</f>
        <v>0.98400606844605465</v>
      </c>
      <c r="S325" s="186">
        <f t="shared" ref="S325:S336" si="305">RATE(10.52,,-D325,C325)*100</f>
        <v>0.50110631087331992</v>
      </c>
      <c r="T325" s="186">
        <f t="shared" ref="T325:T336" si="306">RATE(10.56,,-E325,D325)*100</f>
        <v>1.5248320873081374</v>
      </c>
      <c r="U325" s="186">
        <f t="shared" ref="U325:U336" si="307">RATE(10,,-F325,E325)*100</f>
        <v>1.9126802911151066</v>
      </c>
      <c r="V325" s="187">
        <f t="shared" ref="V325:V336" si="308">RATE(10,,-G325,F325)*100</f>
        <v>2.1842233025577138</v>
      </c>
      <c r="X325" s="217" t="s">
        <v>986</v>
      </c>
      <c r="Y325" s="223">
        <f t="shared" si="294"/>
        <v>5.5788678200959604E-2</v>
      </c>
      <c r="Z325" s="224">
        <f t="shared" si="295"/>
        <v>3.1929392335635479E-2</v>
      </c>
      <c r="AA325" s="224">
        <f t="shared" si="296"/>
        <v>6.5352345353870522E-2</v>
      </c>
      <c r="AB325" s="224">
        <f t="shared" si="297"/>
        <v>7.2082501872604315E-2</v>
      </c>
      <c r="AC325" s="225">
        <f t="shared" si="298"/>
        <v>8.3553273149436308E-2</v>
      </c>
      <c r="AE325" s="95" t="s">
        <v>951</v>
      </c>
      <c r="AF325" s="206">
        <f t="shared" ref="AF325:AF335" si="309">R325/SUM(R$16:R$23)</f>
        <v>7.6505556583672224E-2</v>
      </c>
      <c r="AG325" s="206">
        <f t="shared" si="299"/>
        <v>3.6881638533919403E-2</v>
      </c>
      <c r="AH325" s="206">
        <f t="shared" ref="AH325:AH335" si="310">T325/SUM(T$16:T$23)</f>
        <v>6.5201082203825853E-2</v>
      </c>
      <c r="AI325" s="206">
        <f t="shared" ref="AI325:AI335" si="311">U325/SUM(U$16:U$23)</f>
        <v>7.2501995957337168E-2</v>
      </c>
      <c r="AJ325" s="206">
        <f t="shared" ref="AJ325:AJ335" si="312">V325/SUM(V$16:V$23)</f>
        <v>9.0665630143957163E-2</v>
      </c>
      <c r="AL325" s="80" t="s">
        <v>993</v>
      </c>
    </row>
    <row r="326" spans="1:39" ht="15.75" thickBot="1" x14ac:dyDescent="0.3">
      <c r="A326" s="217" t="s">
        <v>988</v>
      </c>
      <c r="B326" s="83">
        <f>SUM(B327:B329)</f>
        <v>3737073</v>
      </c>
      <c r="C326" s="84">
        <f t="shared" ref="C326:G326" si="313">SUM(C327:C329)</f>
        <v>3452215</v>
      </c>
      <c r="D326" s="84">
        <f t="shared" si="313"/>
        <v>3014781</v>
      </c>
      <c r="E326" s="84">
        <f t="shared" si="313"/>
        <v>2396941</v>
      </c>
      <c r="F326" s="84">
        <f t="shared" si="313"/>
        <v>1857511</v>
      </c>
      <c r="G326" s="85">
        <f t="shared" si="313"/>
        <v>1424520</v>
      </c>
      <c r="I326" s="217" t="s">
        <v>988</v>
      </c>
      <c r="J326" s="130">
        <f t="shared" si="303"/>
        <v>10.239158170779026</v>
      </c>
      <c r="K326" s="131">
        <f t="shared" si="293"/>
        <v>10.600526977966004</v>
      </c>
      <c r="L326" s="131">
        <f t="shared" si="293"/>
        <v>10.497082904671313</v>
      </c>
      <c r="M326" s="131">
        <f t="shared" si="293"/>
        <v>10.165238168868568</v>
      </c>
      <c r="N326" s="131">
        <f t="shared" si="293"/>
        <v>9.8084571475401301</v>
      </c>
      <c r="O326" s="132">
        <f t="shared" si="293"/>
        <v>9.3673525550418759</v>
      </c>
      <c r="Q326" s="217" t="s">
        <v>988</v>
      </c>
      <c r="R326" s="185">
        <f t="shared" si="304"/>
        <v>0.89081945242722627</v>
      </c>
      <c r="S326" s="186">
        <f t="shared" si="305"/>
        <v>1.2962463218538178</v>
      </c>
      <c r="T326" s="186">
        <f t="shared" si="306"/>
        <v>2.1954755867622935</v>
      </c>
      <c r="U326" s="186">
        <f t="shared" si="307"/>
        <v>2.5823384586722278</v>
      </c>
      <c r="V326" s="187">
        <f t="shared" si="308"/>
        <v>2.6895579455362952</v>
      </c>
      <c r="X326" s="217" t="s">
        <v>988</v>
      </c>
      <c r="Y326" s="223">
        <f t="shared" si="294"/>
        <v>7.245701093781437E-2</v>
      </c>
      <c r="Z326" s="224">
        <f t="shared" si="295"/>
        <v>0.11372946450949335</v>
      </c>
      <c r="AA326" s="224">
        <f t="shared" si="296"/>
        <v>0.12019305123709316</v>
      </c>
      <c r="AB326" s="224">
        <f t="shared" si="297"/>
        <v>0.11620810391192803</v>
      </c>
      <c r="AC326" s="225">
        <f t="shared" si="298"/>
        <v>0.11606576589182446</v>
      </c>
      <c r="AE326" s="95" t="s">
        <v>932</v>
      </c>
      <c r="AF326" s="206">
        <f t="shared" si="309"/>
        <v>6.9260383862402311E-2</v>
      </c>
      <c r="AG326" s="206">
        <f t="shared" si="299"/>
        <v>9.5404282995791054E-2</v>
      </c>
      <c r="AH326" s="206">
        <f t="shared" si="310"/>
        <v>9.3877473723474936E-2</v>
      </c>
      <c r="AI326" s="206">
        <f t="shared" si="311"/>
        <v>9.7886036344305496E-2</v>
      </c>
      <c r="AJ326" s="206">
        <f t="shared" si="312"/>
        <v>0.11164172896387811</v>
      </c>
    </row>
    <row r="327" spans="1:39" ht="15.75" thickBot="1" x14ac:dyDescent="0.3">
      <c r="A327" s="218" t="s">
        <v>935</v>
      </c>
      <c r="B327" s="83">
        <f>SUMIF('Todas las localidades'!$AU$8:$AU$967,'Pob x estrato y x regiones'!$AL327,'Todas las localidades'!Z$8:Z$967)</f>
        <v>0</v>
      </c>
      <c r="C327" s="84">
        <f>SUMIF('Todas las localidades'!$AU$8:$AU$967,'Pob x estrato y x regiones'!$AL327,'Todas las localidades'!AA$8:AA$967)</f>
        <v>0</v>
      </c>
      <c r="D327" s="84">
        <f>SUMIF('Todas las localidades'!$AU$8:$AU$967,'Pob x estrato y x regiones'!$AL327,'Todas las localidades'!AB$8:AB$967)</f>
        <v>0</v>
      </c>
      <c r="E327" s="84">
        <f>SUMIF('Todas las localidades'!$AU$8:$AU$967,'Pob x estrato y x regiones'!$AL327,'Todas las localidades'!AC$8:AC$967)</f>
        <v>0</v>
      </c>
      <c r="F327" s="84">
        <f>SUMIF('Todas las localidades'!$AU$8:$AU$967,'Pob x estrato y x regiones'!$AL327,'Todas las localidades'!AD$8:AD$967)</f>
        <v>0</v>
      </c>
      <c r="G327" s="85">
        <f>SUMIF('Todas las localidades'!$AU$8:$AU$967,'Pob x estrato y x regiones'!$AL327,'Todas las localidades'!AE$8:AE$967)</f>
        <v>0</v>
      </c>
      <c r="I327" s="218" t="s">
        <v>935</v>
      </c>
      <c r="J327" s="130">
        <f t="shared" si="303"/>
        <v>0</v>
      </c>
      <c r="K327" s="131">
        <f t="shared" si="293"/>
        <v>0</v>
      </c>
      <c r="L327" s="131">
        <f t="shared" si="293"/>
        <v>0</v>
      </c>
      <c r="M327" s="131">
        <f t="shared" si="293"/>
        <v>0</v>
      </c>
      <c r="N327" s="131">
        <f t="shared" si="293"/>
        <v>0</v>
      </c>
      <c r="O327" s="132">
        <f t="shared" si="293"/>
        <v>0</v>
      </c>
      <c r="Q327" s="218" t="s">
        <v>935</v>
      </c>
      <c r="R327" s="185"/>
      <c r="S327" s="186"/>
      <c r="T327" s="186"/>
      <c r="U327" s="186"/>
      <c r="V327" s="187"/>
      <c r="X327" s="218" t="s">
        <v>935</v>
      </c>
      <c r="Y327" s="223">
        <f t="shared" si="294"/>
        <v>0</v>
      </c>
      <c r="Z327" s="224">
        <f t="shared" si="295"/>
        <v>0</v>
      </c>
      <c r="AA327" s="224">
        <f t="shared" si="296"/>
        <v>0</v>
      </c>
      <c r="AB327" s="224">
        <f t="shared" si="297"/>
        <v>0</v>
      </c>
      <c r="AC327" s="225">
        <f t="shared" si="298"/>
        <v>0</v>
      </c>
      <c r="AE327" s="95" t="s">
        <v>945</v>
      </c>
      <c r="AF327" s="206">
        <f t="shared" ref="AF327:AF330" si="314">R327/SUM(R$16:R$23)</f>
        <v>0</v>
      </c>
      <c r="AG327" s="206">
        <f t="shared" ref="AG327:AG330" si="315">S327/SUM(S$16:S$23)</f>
        <v>0</v>
      </c>
      <c r="AH327" s="206">
        <f t="shared" ref="AH327:AH330" si="316">T327/SUM(T$16:T$23)</f>
        <v>0</v>
      </c>
      <c r="AI327" s="206">
        <f t="shared" ref="AI327:AI330" si="317">U327/SUM(U$16:U$23)</f>
        <v>0</v>
      </c>
      <c r="AJ327" s="206">
        <f t="shared" ref="AJ327:AJ330" si="318">V327/SUM(V$16:V$23)</f>
        <v>0</v>
      </c>
      <c r="AL327" s="80" t="s">
        <v>994</v>
      </c>
    </row>
    <row r="328" spans="1:39" ht="15.75" thickBot="1" x14ac:dyDescent="0.3">
      <c r="A328" s="218" t="s">
        <v>955</v>
      </c>
      <c r="B328" s="83">
        <f>SUMIF('Todas las localidades'!$AU$8:$AU$967,'Pob x estrato y x regiones'!$AL328,'Todas las localidades'!Z$8:Z$967)</f>
        <v>0</v>
      </c>
      <c r="C328" s="84">
        <f>SUMIF('Todas las localidades'!$AU$8:$AU$967,'Pob x estrato y x regiones'!$AL328,'Todas las localidades'!AA$8:AA$967)</f>
        <v>0</v>
      </c>
      <c r="D328" s="84">
        <f>SUMIF('Todas las localidades'!$AU$8:$AU$967,'Pob x estrato y x regiones'!$AL328,'Todas las localidades'!AB$8:AB$967)</f>
        <v>0</v>
      </c>
      <c r="E328" s="84">
        <f>SUMIF('Todas las localidades'!$AU$8:$AU$967,'Pob x estrato y x regiones'!$AL328,'Todas las localidades'!AC$8:AC$967)</f>
        <v>0</v>
      </c>
      <c r="F328" s="84">
        <f>SUMIF('Todas las localidades'!$AU$8:$AU$967,'Pob x estrato y x regiones'!$AL328,'Todas las localidades'!AD$8:AD$967)</f>
        <v>0</v>
      </c>
      <c r="G328" s="85">
        <f>SUMIF('Todas las localidades'!$AU$8:$AU$967,'Pob x estrato y x regiones'!$AL328,'Todas las localidades'!AE$8:AE$967)</f>
        <v>0</v>
      </c>
      <c r="I328" s="218" t="s">
        <v>955</v>
      </c>
      <c r="J328" s="130">
        <f t="shared" si="303"/>
        <v>0</v>
      </c>
      <c r="K328" s="131">
        <f t="shared" si="293"/>
        <v>0</v>
      </c>
      <c r="L328" s="131">
        <f t="shared" si="293"/>
        <v>0</v>
      </c>
      <c r="M328" s="131">
        <f t="shared" si="293"/>
        <v>0</v>
      </c>
      <c r="N328" s="131">
        <f t="shared" si="293"/>
        <v>0</v>
      </c>
      <c r="O328" s="132">
        <f t="shared" si="293"/>
        <v>0</v>
      </c>
      <c r="Q328" s="218" t="s">
        <v>955</v>
      </c>
      <c r="R328" s="185"/>
      <c r="S328" s="186"/>
      <c r="T328" s="186"/>
      <c r="U328" s="186"/>
      <c r="V328" s="187"/>
      <c r="X328" s="218" t="s">
        <v>955</v>
      </c>
      <c r="Y328" s="223">
        <f t="shared" si="294"/>
        <v>0</v>
      </c>
      <c r="Z328" s="224">
        <f t="shared" si="295"/>
        <v>0</v>
      </c>
      <c r="AA328" s="224">
        <f t="shared" si="296"/>
        <v>0</v>
      </c>
      <c r="AB328" s="224">
        <f t="shared" si="297"/>
        <v>0</v>
      </c>
      <c r="AC328" s="225">
        <f t="shared" si="298"/>
        <v>0</v>
      </c>
      <c r="AE328" s="95" t="s">
        <v>945</v>
      </c>
      <c r="AF328" s="206">
        <f t="shared" si="314"/>
        <v>0</v>
      </c>
      <c r="AG328" s="206">
        <f t="shared" si="315"/>
        <v>0</v>
      </c>
      <c r="AH328" s="206">
        <f t="shared" si="316"/>
        <v>0</v>
      </c>
      <c r="AI328" s="206">
        <f t="shared" si="317"/>
        <v>0</v>
      </c>
      <c r="AJ328" s="206">
        <f t="shared" si="318"/>
        <v>0</v>
      </c>
      <c r="AL328" s="80" t="s">
        <v>995</v>
      </c>
    </row>
    <row r="329" spans="1:39" ht="15.75" thickBot="1" x14ac:dyDescent="0.3">
      <c r="A329" s="218" t="s">
        <v>989</v>
      </c>
      <c r="B329" s="83">
        <f>SUMIF('Todas las localidades'!$AU$8:$AU$967,'Pob x estrato y x regiones'!$AL329,'Todas las localidades'!Z$8:Z$967)</f>
        <v>3737073</v>
      </c>
      <c r="C329" s="84">
        <f>SUMIF('Todas las localidades'!$AU$8:$AU$967,'Pob x estrato y x regiones'!$AL329,'Todas las localidades'!AA$8:AA$967)</f>
        <v>3452215</v>
      </c>
      <c r="D329" s="84">
        <f>SUMIF('Todas las localidades'!$AU$8:$AU$967,'Pob x estrato y x regiones'!$AL329,'Todas las localidades'!AB$8:AB$967)</f>
        <v>3014781</v>
      </c>
      <c r="E329" s="84">
        <f>SUMIF('Todas las localidades'!$AU$8:$AU$967,'Pob x estrato y x regiones'!$AL329,'Todas las localidades'!AC$8:AC$967)</f>
        <v>2396941</v>
      </c>
      <c r="F329" s="84">
        <f>SUMIF('Todas las localidades'!$AU$8:$AU$967,'Pob x estrato y x regiones'!$AL329,'Todas las localidades'!AD$8:AD$967)</f>
        <v>1857511</v>
      </c>
      <c r="G329" s="85">
        <f>SUMIF('Todas las localidades'!$AU$8:$AU$967,'Pob x estrato y x regiones'!$AL329,'Todas las localidades'!AE$8:AE$967)</f>
        <v>1424520</v>
      </c>
      <c r="I329" s="218" t="s">
        <v>989</v>
      </c>
      <c r="J329" s="130">
        <f t="shared" si="303"/>
        <v>10.239158170779026</v>
      </c>
      <c r="K329" s="131">
        <f t="shared" si="293"/>
        <v>10.600526977966004</v>
      </c>
      <c r="L329" s="131">
        <f t="shared" si="293"/>
        <v>10.497082904671313</v>
      </c>
      <c r="M329" s="131">
        <f t="shared" si="293"/>
        <v>10.165238168868568</v>
      </c>
      <c r="N329" s="131">
        <f t="shared" si="293"/>
        <v>9.8084571475401301</v>
      </c>
      <c r="O329" s="132">
        <f t="shared" si="293"/>
        <v>9.3673525550418759</v>
      </c>
      <c r="Q329" s="218" t="s">
        <v>989</v>
      </c>
      <c r="R329" s="185">
        <f t="shared" ref="R329:R330" si="319">RATE(8.94,,-C329,B329)*100</f>
        <v>0.89081945242722627</v>
      </c>
      <c r="S329" s="186">
        <f t="shared" ref="S329:S330" si="320">RATE(10.52,,-D329,C329)*100</f>
        <v>1.2962463218538178</v>
      </c>
      <c r="T329" s="186">
        <f t="shared" ref="T329:T330" si="321">RATE(10.56,,-E329,D329)*100</f>
        <v>2.1954755867622935</v>
      </c>
      <c r="U329" s="186">
        <f t="shared" ref="U329:U330" si="322">RATE(10,,-F329,E329)*100</f>
        <v>2.5823384586722278</v>
      </c>
      <c r="V329" s="187">
        <f t="shared" ref="V329:V330" si="323">RATE(10,,-G329,F329)*100</f>
        <v>2.6895579455362952</v>
      </c>
      <c r="X329" s="218" t="s">
        <v>989</v>
      </c>
      <c r="Y329" s="223">
        <f t="shared" si="294"/>
        <v>7.245701093781437E-2</v>
      </c>
      <c r="Z329" s="224">
        <f t="shared" si="295"/>
        <v>0.11372946450949335</v>
      </c>
      <c r="AA329" s="224">
        <f t="shared" si="296"/>
        <v>0.12019305123709316</v>
      </c>
      <c r="AB329" s="224">
        <f t="shared" si="297"/>
        <v>0.11620810391192803</v>
      </c>
      <c r="AC329" s="225">
        <f t="shared" si="298"/>
        <v>0.11606576589182446</v>
      </c>
      <c r="AE329" s="95" t="s">
        <v>945</v>
      </c>
      <c r="AF329" s="206">
        <f t="shared" si="314"/>
        <v>6.9260383862402311E-2</v>
      </c>
      <c r="AG329" s="206">
        <f t="shared" si="315"/>
        <v>9.5404282995791054E-2</v>
      </c>
      <c r="AH329" s="206">
        <f t="shared" si="316"/>
        <v>9.3877473723474936E-2</v>
      </c>
      <c r="AI329" s="206">
        <f t="shared" si="317"/>
        <v>9.7886036344305496E-2</v>
      </c>
      <c r="AJ329" s="206">
        <f t="shared" si="318"/>
        <v>0.11164172896387811</v>
      </c>
      <c r="AL329" s="80" t="s">
        <v>996</v>
      </c>
    </row>
    <row r="330" spans="1:39" ht="15.75" thickBot="1" x14ac:dyDescent="0.3">
      <c r="A330" s="217" t="s">
        <v>987</v>
      </c>
      <c r="B330" s="83">
        <f>SUMIF('Todas las localidades'!$AU$8:$AU$967,'Pob x estrato y x regiones'!$AL330,'Todas las localidades'!Z$8:Z$967)</f>
        <v>6177480</v>
      </c>
      <c r="C330" s="84">
        <f>SUMIF('Todas las localidades'!$AU$8:$AU$967,'Pob x estrato y x regiones'!$AL330,'Todas las localidades'!AA$8:AA$967)</f>
        <v>5645733</v>
      </c>
      <c r="D330" s="84">
        <f>SUMIF('Todas las localidades'!$AU$8:$AU$967,'Pob x estrato y x regiones'!$AL330,'Todas las localidades'!AB$8:AB$967)</f>
        <v>4882204</v>
      </c>
      <c r="E330" s="84">
        <f>SUMIF('Todas las localidades'!$AU$8:$AU$967,'Pob x estrato y x regiones'!$AL330,'Todas las localidades'!AC$8:AC$967)</f>
        <v>4031105</v>
      </c>
      <c r="F330" s="84">
        <f>SUMIF('Todas las localidades'!$AU$8:$AU$967,'Pob x estrato y x regiones'!$AL330,'Todas las localidades'!AD$8:AD$967)</f>
        <v>3246259</v>
      </c>
      <c r="G330" s="85">
        <f>SUMIF('Todas las localidades'!$AU$8:$AU$967,'Pob x estrato y x regiones'!$AL330,'Todas las localidades'!AE$8:AE$967)</f>
        <v>2677393</v>
      </c>
      <c r="I330" s="217" t="s">
        <v>987</v>
      </c>
      <c r="J330" s="130">
        <f t="shared" si="303"/>
        <v>16.925597872137907</v>
      </c>
      <c r="K330" s="131">
        <f t="shared" si="293"/>
        <v>17.336042215474105</v>
      </c>
      <c r="L330" s="131">
        <f t="shared" si="293"/>
        <v>16.999211599621297</v>
      </c>
      <c r="M330" s="131">
        <f t="shared" si="293"/>
        <v>17.09559910265498</v>
      </c>
      <c r="N330" s="131">
        <f t="shared" si="293"/>
        <v>17.141644001740218</v>
      </c>
      <c r="O330" s="132">
        <f t="shared" si="293"/>
        <v>17.605989497796614</v>
      </c>
      <c r="Q330" s="217" t="s">
        <v>987</v>
      </c>
      <c r="R330" s="185">
        <f t="shared" si="319"/>
        <v>1.0119131090755338</v>
      </c>
      <c r="S330" s="186">
        <f t="shared" si="320"/>
        <v>1.3907926712126764</v>
      </c>
      <c r="T330" s="186">
        <f t="shared" si="321"/>
        <v>1.8305319480394204</v>
      </c>
      <c r="U330" s="186">
        <f t="shared" si="322"/>
        <v>2.1889870889703955</v>
      </c>
      <c r="V330" s="187">
        <f t="shared" si="323"/>
        <v>1.9452756058534293</v>
      </c>
      <c r="X330" s="217" t="s">
        <v>987</v>
      </c>
      <c r="Y330" s="223">
        <f t="shared" si="294"/>
        <v>0.13525615638370689</v>
      </c>
      <c r="Z330" s="224">
        <f t="shared" si="295"/>
        <v>0.19851164817428218</v>
      </c>
      <c r="AA330" s="224">
        <f t="shared" si="296"/>
        <v>0.16557067479418419</v>
      </c>
      <c r="AB330" s="224">
        <f t="shared" si="297"/>
        <v>0.16907748090180574</v>
      </c>
      <c r="AC330" s="225">
        <f t="shared" si="298"/>
        <v>0.15248785304964449</v>
      </c>
      <c r="AE330" s="95" t="s">
        <v>945</v>
      </c>
      <c r="AF330" s="206">
        <f t="shared" si="314"/>
        <v>7.867530303587969E-2</v>
      </c>
      <c r="AG330" s="206">
        <f t="shared" si="315"/>
        <v>0.10236293469522376</v>
      </c>
      <c r="AH330" s="206">
        <f t="shared" si="316"/>
        <v>7.8272660323896376E-2</v>
      </c>
      <c r="AI330" s="206">
        <f t="shared" si="317"/>
        <v>8.2975672313049323E-2</v>
      </c>
      <c r="AJ330" s="206">
        <f t="shared" si="318"/>
        <v>8.0747073067960279E-2</v>
      </c>
      <c r="AL330" s="80" t="s">
        <v>997</v>
      </c>
    </row>
    <row r="331" spans="1:39" ht="15.75" thickBot="1" x14ac:dyDescent="0.3">
      <c r="A331" s="217" t="s">
        <v>990</v>
      </c>
      <c r="B331" s="83">
        <f>SUM(B332:B334)</f>
        <v>9087753</v>
      </c>
      <c r="C331" s="84">
        <f t="shared" ref="C331:G331" si="324">SUM(C332:C334)</f>
        <v>7901058</v>
      </c>
      <c r="D331" s="84">
        <f t="shared" si="324"/>
        <v>6363912</v>
      </c>
      <c r="E331" s="84">
        <f t="shared" si="324"/>
        <v>4566767</v>
      </c>
      <c r="F331" s="84">
        <f t="shared" si="324"/>
        <v>3221451</v>
      </c>
      <c r="G331" s="85">
        <f t="shared" si="324"/>
        <v>2486551</v>
      </c>
      <c r="I331" s="217" t="s">
        <v>990</v>
      </c>
      <c r="J331" s="130">
        <f t="shared" si="303"/>
        <v>24.89941737396396</v>
      </c>
      <c r="K331" s="131">
        <f t="shared" si="293"/>
        <v>24.261344812960406</v>
      </c>
      <c r="L331" s="131">
        <f t="shared" si="293"/>
        <v>22.158329862776966</v>
      </c>
      <c r="M331" s="131">
        <f t="shared" si="293"/>
        <v>19.367299494117461</v>
      </c>
      <c r="N331" s="131">
        <f t="shared" si="293"/>
        <v>17.010647089788595</v>
      </c>
      <c r="O331" s="132">
        <f t="shared" si="293"/>
        <v>16.351051486179159</v>
      </c>
      <c r="Q331" s="217" t="s">
        <v>990</v>
      </c>
      <c r="R331" s="185">
        <f t="shared" si="304"/>
        <v>1.5775375971798657</v>
      </c>
      <c r="S331" s="186">
        <f t="shared" si="305"/>
        <v>2.0778847379878256</v>
      </c>
      <c r="T331" s="186">
        <f t="shared" si="306"/>
        <v>3.1922978511004625</v>
      </c>
      <c r="U331" s="186">
        <f t="shared" si="307"/>
        <v>3.5513421929136371</v>
      </c>
      <c r="V331" s="187">
        <f t="shared" si="308"/>
        <v>2.6231676635027052</v>
      </c>
      <c r="X331" s="217" t="s">
        <v>990</v>
      </c>
      <c r="Y331" s="223">
        <f t="shared" si="294"/>
        <v>0.30184994837726037</v>
      </c>
      <c r="Z331" s="224">
        <f t="shared" si="295"/>
        <v>0.3996460985037964</v>
      </c>
      <c r="AA331" s="224">
        <f t="shared" si="296"/>
        <v>0.34961210194465525</v>
      </c>
      <c r="AB331" s="224">
        <f t="shared" si="297"/>
        <v>0.28981818126982067</v>
      </c>
      <c r="AC331" s="225">
        <f t="shared" si="298"/>
        <v>0.1969942362633445</v>
      </c>
      <c r="AE331" s="95" t="s">
        <v>945</v>
      </c>
      <c r="AF331" s="206">
        <f t="shared" si="309"/>
        <v>0.12265208089062821</v>
      </c>
      <c r="AG331" s="206">
        <f t="shared" si="299"/>
        <v>0.1529332043095909</v>
      </c>
      <c r="AH331" s="206">
        <f t="shared" si="310"/>
        <v>0.13650111139524884</v>
      </c>
      <c r="AI331" s="206">
        <f t="shared" si="311"/>
        <v>0.13461705989746622</v>
      </c>
      <c r="AJ331" s="206">
        <f t="shared" si="312"/>
        <v>0.1088859133158343</v>
      </c>
    </row>
    <row r="332" spans="1:39" ht="15.75" thickBot="1" x14ac:dyDescent="0.3">
      <c r="A332" s="218" t="s">
        <v>935</v>
      </c>
      <c r="B332" s="83">
        <f>SUMIF('Todas las localidades'!$AU$8:$AU$967,'Pob x estrato y x regiones'!$AL332,'Todas las localidades'!Z$8:Z$967)</f>
        <v>995120</v>
      </c>
      <c r="C332" s="84">
        <f>SUMIF('Todas las localidades'!$AU$8:$AU$967,'Pob x estrato y x regiones'!$AL332,'Todas las localidades'!AA$8:AA$967)</f>
        <v>844052</v>
      </c>
      <c r="D332" s="84">
        <f>SUMIF('Todas las localidades'!$AU$8:$AU$967,'Pob x estrato y x regiones'!$AL332,'Todas las localidades'!AB$8:AB$967)</f>
        <v>720214</v>
      </c>
      <c r="E332" s="84">
        <f>SUMIF('Todas las localidades'!$AU$8:$AU$967,'Pob x estrato y x regiones'!$AL332,'Todas las localidades'!AC$8:AC$967)</f>
        <v>461859</v>
      </c>
      <c r="F332" s="84">
        <f>SUMIF('Todas las localidades'!$AU$8:$AU$967,'Pob x estrato y x regiones'!$AL332,'Todas las localidades'!AD$8:AD$967)</f>
        <v>264539</v>
      </c>
      <c r="G332" s="85">
        <f>SUMIF('Todas las localidades'!$AU$8:$AU$967,'Pob x estrato y x regiones'!$AL332,'Todas las localidades'!AE$8:AE$967)</f>
        <v>162422</v>
      </c>
      <c r="I332" s="218" t="s">
        <v>935</v>
      </c>
      <c r="J332" s="130">
        <f t="shared" si="303"/>
        <v>2.7265164686121</v>
      </c>
      <c r="K332" s="131">
        <f t="shared" si="293"/>
        <v>2.5917841144905984</v>
      </c>
      <c r="L332" s="131">
        <f t="shared" si="293"/>
        <v>2.5076932842236115</v>
      </c>
      <c r="M332" s="131">
        <f t="shared" si="293"/>
        <v>1.9587076759233819</v>
      </c>
      <c r="N332" s="131">
        <f t="shared" si="293"/>
        <v>1.3968797198795153</v>
      </c>
      <c r="O332" s="132">
        <f t="shared" si="293"/>
        <v>1.0680538965370874</v>
      </c>
      <c r="Q332" s="218" t="s">
        <v>935</v>
      </c>
      <c r="R332" s="185">
        <f t="shared" si="304"/>
        <v>1.8587781173516289</v>
      </c>
      <c r="S332" s="186">
        <f t="shared" si="305"/>
        <v>1.5196603945913834</v>
      </c>
      <c r="T332" s="186">
        <f t="shared" si="306"/>
        <v>4.2970401504096891</v>
      </c>
      <c r="U332" s="186">
        <f t="shared" si="307"/>
        <v>5.7309100610156802</v>
      </c>
      <c r="V332" s="187">
        <f t="shared" si="308"/>
        <v>4.9988361887268269</v>
      </c>
      <c r="X332" s="218" t="s">
        <v>935</v>
      </c>
      <c r="Y332" s="223">
        <f t="shared" si="294"/>
        <v>3.842593758417788E-2</v>
      </c>
      <c r="Z332" s="224">
        <f t="shared" si="295"/>
        <v>3.2196924395283946E-2</v>
      </c>
      <c r="AA332" s="224">
        <f t="shared" si="296"/>
        <v>5.0259736747959353E-2</v>
      </c>
      <c r="AB332" s="224">
        <f t="shared" si="297"/>
        <v>4.250817170699004E-2</v>
      </c>
      <c r="AC332" s="225">
        <f t="shared" si="298"/>
        <v>2.7373058136486529E-2</v>
      </c>
      <c r="AE332" s="95" t="s">
        <v>941</v>
      </c>
      <c r="AF332" s="206">
        <f t="shared" si="309"/>
        <v>0.14451826974818383</v>
      </c>
      <c r="AG332" s="206">
        <f t="shared" si="299"/>
        <v>0.11184765418330882</v>
      </c>
      <c r="AH332" s="206">
        <f t="shared" si="310"/>
        <v>0.18373935754106765</v>
      </c>
      <c r="AI332" s="206">
        <f t="shared" si="311"/>
        <v>0.21723568753530723</v>
      </c>
      <c r="AJ332" s="206">
        <f t="shared" si="312"/>
        <v>0.20749830500691649</v>
      </c>
      <c r="AL332" s="80" t="s">
        <v>998</v>
      </c>
    </row>
    <row r="333" spans="1:39" ht="15.75" thickBot="1" x14ac:dyDescent="0.3">
      <c r="A333" s="218" t="s">
        <v>955</v>
      </c>
      <c r="B333" s="83">
        <f>SUMIF('Todas las localidades'!$AU$8:$AU$967,'Pob x estrato y x regiones'!$AL333,'Todas las localidades'!Z$8:Z$967)</f>
        <v>369403</v>
      </c>
      <c r="C333" s="84">
        <f>SUMIF('Todas las localidades'!$AU$8:$AU$967,'Pob x estrato y x regiones'!$AL333,'Todas las localidades'!AA$8:AA$967)</f>
        <v>275922</v>
      </c>
      <c r="D333" s="84">
        <f>SUMIF('Todas las localidades'!$AU$8:$AU$967,'Pob x estrato y x regiones'!$AL333,'Todas las localidades'!AB$8:AB$967)</f>
        <v>207646</v>
      </c>
      <c r="E333" s="84">
        <f>SUMIF('Todas las localidades'!$AU$8:$AU$967,'Pob x estrato y x regiones'!$AL333,'Todas las localidades'!AC$8:AC$967)</f>
        <v>122701</v>
      </c>
      <c r="F333" s="84">
        <f>SUMIF('Todas las localidades'!$AU$8:$AU$967,'Pob x estrato y x regiones'!$AL333,'Todas las localidades'!AD$8:AD$967)</f>
        <v>76865</v>
      </c>
      <c r="G333" s="85">
        <f>SUMIF('Todas las localidades'!$AU$8:$AU$967,'Pob x estrato y x regiones'!$AL333,'Todas las localidades'!AE$8:AE$967)</f>
        <v>40832</v>
      </c>
      <c r="I333" s="218" t="s">
        <v>955</v>
      </c>
      <c r="J333" s="130">
        <f t="shared" si="303"/>
        <v>1.0121225209569855</v>
      </c>
      <c r="K333" s="131">
        <f t="shared" si="293"/>
        <v>0.84725852961485171</v>
      </c>
      <c r="L333" s="131">
        <f t="shared" si="293"/>
        <v>0.72299688661411199</v>
      </c>
      <c r="M333" s="131">
        <f t="shared" si="293"/>
        <v>0.52036528581986041</v>
      </c>
      <c r="N333" s="131">
        <f t="shared" si="293"/>
        <v>0.40588026592880044</v>
      </c>
      <c r="O333" s="132">
        <f t="shared" si="293"/>
        <v>0.26850289187057386</v>
      </c>
      <c r="Q333" s="218" t="s">
        <v>955</v>
      </c>
      <c r="R333" s="185">
        <f t="shared" si="304"/>
        <v>3.3174872824724102</v>
      </c>
      <c r="S333" s="186">
        <f t="shared" si="305"/>
        <v>2.7391583905262542</v>
      </c>
      <c r="T333" s="186">
        <f t="shared" si="306"/>
        <v>5.1080392099415119</v>
      </c>
      <c r="U333" s="186">
        <f t="shared" si="307"/>
        <v>4.7880954621043994</v>
      </c>
      <c r="V333" s="187">
        <f t="shared" si="308"/>
        <v>6.5302136172817908</v>
      </c>
      <c r="X333" s="218" t="s">
        <v>955</v>
      </c>
      <c r="Y333" s="223">
        <f t="shared" si="294"/>
        <v>2.3778001107491543E-2</v>
      </c>
      <c r="Z333" s="224">
        <f t="shared" si="295"/>
        <v>1.7751233143400304E-2</v>
      </c>
      <c r="AA333" s="224">
        <f t="shared" si="296"/>
        <v>1.6524988245071343E-2</v>
      </c>
      <c r="AB333" s="224">
        <f t="shared" si="297"/>
        <v>9.8743389335171072E-3</v>
      </c>
      <c r="AC333" s="225">
        <f t="shared" si="298"/>
        <v>9.6588560556226596E-3</v>
      </c>
      <c r="AE333" s="95" t="s">
        <v>935</v>
      </c>
      <c r="AF333" s="206">
        <f t="shared" si="309"/>
        <v>0.25793155057022921</v>
      </c>
      <c r="AG333" s="206">
        <f t="shared" si="299"/>
        <v>0.20160322760748639</v>
      </c>
      <c r="AH333" s="206">
        <f t="shared" si="310"/>
        <v>0.21841728489312651</v>
      </c>
      <c r="AI333" s="206">
        <f t="shared" si="311"/>
        <v>0.18149738848119185</v>
      </c>
      <c r="AJ333" s="206">
        <f t="shared" si="312"/>
        <v>0.27106474502501526</v>
      </c>
      <c r="AL333" s="80" t="s">
        <v>999</v>
      </c>
    </row>
    <row r="334" spans="1:39" ht="15.75" thickBot="1" x14ac:dyDescent="0.3">
      <c r="A334" s="218" t="s">
        <v>989</v>
      </c>
      <c r="B334" s="83">
        <f>SUMIF('Todas las localidades'!$AU$8:$AU$967,'Pob x estrato y x regiones'!$AL334,'Todas las localidades'!Z$8:Z$967)</f>
        <v>7723230</v>
      </c>
      <c r="C334" s="84">
        <f>SUMIF('Todas las localidades'!$AU$8:$AU$967,'Pob x estrato y x regiones'!$AL334,'Todas las localidades'!AA$8:AA$967)</f>
        <v>6781084</v>
      </c>
      <c r="D334" s="84">
        <f>SUMIF('Todas las localidades'!$AU$8:$AU$967,'Pob x estrato y x regiones'!$AL334,'Todas las localidades'!AB$8:AB$967)</f>
        <v>5436052</v>
      </c>
      <c r="E334" s="84">
        <f>SUMIF('Todas las localidades'!$AU$8:$AU$967,'Pob x estrato y x regiones'!$AL334,'Todas las localidades'!AC$8:AC$967)</f>
        <v>3982207</v>
      </c>
      <c r="F334" s="84">
        <f>SUMIF('Todas las localidades'!$AU$8:$AU$967,'Pob x estrato y x regiones'!$AL334,'Todas las localidades'!AD$8:AD$967)</f>
        <v>2880047</v>
      </c>
      <c r="G334" s="85">
        <f>SUMIF('Todas las localidades'!$AU$8:$AU$967,'Pob x estrato y x regiones'!$AL334,'Todas las localidades'!AE$8:AE$967)</f>
        <v>2283297</v>
      </c>
      <c r="I334" s="218" t="s">
        <v>989</v>
      </c>
      <c r="J334" s="258">
        <f t="shared" si="303"/>
        <v>21.160778384394874</v>
      </c>
      <c r="K334" s="131">
        <f t="shared" si="293"/>
        <v>20.822302168854957</v>
      </c>
      <c r="L334" s="131">
        <f t="shared" si="293"/>
        <v>18.927639691939248</v>
      </c>
      <c r="M334" s="131">
        <f t="shared" si="293"/>
        <v>16.888226532374219</v>
      </c>
      <c r="N334" s="131">
        <f t="shared" si="293"/>
        <v>15.207887103980278</v>
      </c>
      <c r="O334" s="132">
        <f t="shared" si="293"/>
        <v>15.014494697771497</v>
      </c>
      <c r="Q334" s="218" t="s">
        <v>989</v>
      </c>
      <c r="R334" s="185">
        <f t="shared" si="304"/>
        <v>1.4658488785498804</v>
      </c>
      <c r="S334" s="186">
        <f t="shared" si="305"/>
        <v>2.1237963126975288</v>
      </c>
      <c r="T334" s="186">
        <f t="shared" si="306"/>
        <v>2.9909871356155597</v>
      </c>
      <c r="U334" s="186">
        <f t="shared" si="307"/>
        <v>3.2933649791557378</v>
      </c>
      <c r="V334" s="187">
        <f t="shared" si="308"/>
        <v>2.3490266683733427</v>
      </c>
      <c r="X334" s="218" t="s">
        <v>989</v>
      </c>
      <c r="Y334" s="223">
        <f t="shared" si="294"/>
        <v>0.23964600968559094</v>
      </c>
      <c r="Z334" s="224">
        <f t="shared" si="295"/>
        <v>0.34969794096511214</v>
      </c>
      <c r="AA334" s="224">
        <f t="shared" si="296"/>
        <v>0.28282737695162458</v>
      </c>
      <c r="AB334" s="224">
        <f t="shared" si="297"/>
        <v>0.23743567062931353</v>
      </c>
      <c r="AC334" s="225">
        <f t="shared" si="298"/>
        <v>0.15996232207123531</v>
      </c>
      <c r="AE334" s="95" t="s">
        <v>938</v>
      </c>
      <c r="AF334" s="206">
        <f t="shared" si="309"/>
        <v>0.11396838690040904</v>
      </c>
      <c r="AG334" s="206">
        <f t="shared" si="299"/>
        <v>0.15631231581991145</v>
      </c>
      <c r="AH334" s="206">
        <f t="shared" si="310"/>
        <v>0.12789316261315473</v>
      </c>
      <c r="AI334" s="206">
        <f t="shared" si="311"/>
        <v>0.12483818415129756</v>
      </c>
      <c r="AJ334" s="206">
        <f t="shared" si="312"/>
        <v>9.7506506254939992E-2</v>
      </c>
      <c r="AL334" s="80" t="s">
        <v>1000</v>
      </c>
    </row>
    <row r="335" spans="1:39" ht="15.75" thickBot="1" x14ac:dyDescent="0.3">
      <c r="A335" s="215" t="s">
        <v>991</v>
      </c>
      <c r="B335" s="97">
        <f>SUMIF('Todas las localidades'!$AU$8:$AU$967,'Pob x estrato y x regiones'!$AL335,'Todas las localidades'!Z$8:Z$967)</f>
        <v>1290657</v>
      </c>
      <c r="C335" s="98">
        <f>SUMIF('Todas las localidades'!$AU$8:$AU$967,'Pob x estrato y x regiones'!$AL335,'Todas las localidades'!AA$8:AA$967)</f>
        <v>1116753</v>
      </c>
      <c r="D335" s="98">
        <f>SUMIF('Todas las localidades'!$AU$8:$AU$967,'Pob x estrato y x regiones'!$AL335,'Todas las localidades'!AB$8:AB$967)</f>
        <v>883227</v>
      </c>
      <c r="E335" s="98">
        <f>SUMIF('Todas las localidades'!$AU$8:$AU$967,'Pob x estrato y x regiones'!$AL335,'Todas las localidades'!AC$8:AC$967)</f>
        <v>676497</v>
      </c>
      <c r="F335" s="98">
        <f>SUMIF('Todas las localidades'!$AU$8:$AU$967,'Pob x estrato y x regiones'!$AL335,'Todas las localidades'!AD$8:AD$967)</f>
        <v>557091</v>
      </c>
      <c r="G335" s="101">
        <f>SUMIF('Todas las localidades'!$AU$8:$AU$967,'Pob x estrato y x regiones'!$AL335,'Todas las localidades'!AE$8:AE$967)</f>
        <v>550572</v>
      </c>
      <c r="I335" s="215" t="s">
        <v>991</v>
      </c>
      <c r="J335" s="259">
        <f t="shared" si="303"/>
        <v>3.5362544877296074</v>
      </c>
      <c r="K335" s="134">
        <f t="shared" si="293"/>
        <v>3.4291520963278552</v>
      </c>
      <c r="L335" s="134">
        <f t="shared" si="293"/>
        <v>3.0752837578066625</v>
      </c>
      <c r="M335" s="134">
        <f t="shared" si="293"/>
        <v>2.8689705443417588</v>
      </c>
      <c r="N335" s="134">
        <f t="shared" si="293"/>
        <v>2.9416801304435229</v>
      </c>
      <c r="O335" s="135">
        <f t="shared" si="293"/>
        <v>3.6204490150608741</v>
      </c>
      <c r="Q335" s="215" t="s">
        <v>991</v>
      </c>
      <c r="R335" s="188">
        <f t="shared" si="304"/>
        <v>1.6320338464020485</v>
      </c>
      <c r="S335" s="189">
        <f t="shared" si="305"/>
        <v>2.2550736979133581</v>
      </c>
      <c r="T335" s="189">
        <f t="shared" si="306"/>
        <v>2.5572863607560068</v>
      </c>
      <c r="U335" s="189">
        <f t="shared" si="307"/>
        <v>1.9609734779998051</v>
      </c>
      <c r="V335" s="190">
        <f t="shared" si="308"/>
        <v>0.11777794387172157</v>
      </c>
      <c r="X335" s="215" t="s">
        <v>991</v>
      </c>
      <c r="Y335" s="226">
        <f t="shared" si="294"/>
        <v>4.4234545036929529E-2</v>
      </c>
      <c r="Z335" s="227">
        <f t="shared" si="295"/>
        <v>6.0714957980047154E-2</v>
      </c>
      <c r="AA335" s="227">
        <f t="shared" si="296"/>
        <v>4.0216738123534039E-2</v>
      </c>
      <c r="AB335" s="227">
        <f t="shared" si="297"/>
        <v>2.5723346598646123E-2</v>
      </c>
      <c r="AC335" s="228">
        <f t="shared" si="298"/>
        <v>1.7474560160576169E-3</v>
      </c>
      <c r="AE335" s="96" t="s">
        <v>955</v>
      </c>
      <c r="AF335" s="207">
        <f t="shared" si="309"/>
        <v>0.12688911357991814</v>
      </c>
      <c r="AG335" s="206">
        <f t="shared" si="299"/>
        <v>0.16597438744852502</v>
      </c>
      <c r="AH335" s="206">
        <f t="shared" si="310"/>
        <v>0.1093483273431934</v>
      </c>
      <c r="AI335" s="206">
        <f t="shared" si="311"/>
        <v>7.4332595904723062E-2</v>
      </c>
      <c r="AJ335" s="206">
        <f t="shared" si="312"/>
        <v>4.8888826914743064E-3</v>
      </c>
      <c r="AL335" s="80" t="s">
        <v>991</v>
      </c>
    </row>
    <row r="336" spans="1:39" x14ac:dyDescent="0.25">
      <c r="A336" s="89"/>
      <c r="B336" s="86">
        <f>SUM(B335,B330:B331,B324:B326)</f>
        <v>36497854</v>
      </c>
      <c r="C336" s="87">
        <f t="shared" ref="C336:G336" si="325">SUM(C335,C330:C331,C324:C326)</f>
        <v>32566447</v>
      </c>
      <c r="D336" s="87">
        <f t="shared" si="325"/>
        <v>28720179</v>
      </c>
      <c r="E336" s="87">
        <f t="shared" si="325"/>
        <v>23579782</v>
      </c>
      <c r="F336" s="87">
        <f t="shared" si="325"/>
        <v>18937851</v>
      </c>
      <c r="G336" s="88">
        <f t="shared" si="325"/>
        <v>15207285</v>
      </c>
      <c r="I336" s="89" t="s">
        <v>967</v>
      </c>
      <c r="J336" s="124">
        <f>SUM(J335,J330:J331,J324:J326)</f>
        <v>100.00000000000001</v>
      </c>
      <c r="K336" s="125">
        <f t="shared" ref="K336" si="326">SUM(K335,K330:K331,K324:K326)</f>
        <v>100</v>
      </c>
      <c r="L336" s="125">
        <f t="shared" ref="L336" si="327">SUM(L335,L330:L331,L324:L326)</f>
        <v>100</v>
      </c>
      <c r="M336" s="125">
        <f t="shared" ref="M336" si="328">SUM(M335,M330:M331,M324:M326)</f>
        <v>100</v>
      </c>
      <c r="N336" s="125">
        <f t="shared" ref="N336" si="329">SUM(N335,N330:N331,N324:N326)</f>
        <v>100</v>
      </c>
      <c r="O336" s="126">
        <f t="shared" ref="O336" si="330">SUM(O335,O330:O331,O324:O326)</f>
        <v>100</v>
      </c>
      <c r="Q336" s="89" t="s">
        <v>967</v>
      </c>
      <c r="R336" s="191">
        <f t="shared" si="304"/>
        <v>1.2830034813433244</v>
      </c>
      <c r="S336" s="192">
        <f t="shared" si="305"/>
        <v>1.2018660890819792</v>
      </c>
      <c r="T336" s="192">
        <f t="shared" si="306"/>
        <v>1.8850692896506525</v>
      </c>
      <c r="U336" s="192">
        <f t="shared" si="307"/>
        <v>2.2164771370496257</v>
      </c>
      <c r="V336" s="193">
        <f t="shared" si="308"/>
        <v>2.2181227968107233</v>
      </c>
      <c r="X336" s="89" t="s">
        <v>967</v>
      </c>
      <c r="Y336" s="206">
        <f t="shared" ref="Y336" si="331">(B336-C336)/(B$24-C$24)</f>
        <v>1</v>
      </c>
      <c r="Z336" s="206">
        <f t="shared" ref="Z336" si="332">(C336-D336)/(C$24-D$24)</f>
        <v>1</v>
      </c>
      <c r="AA336" s="206">
        <f t="shared" ref="AA336" si="333">(D336-E336)/(D$24-E$24)</f>
        <v>1</v>
      </c>
      <c r="AB336" s="206">
        <f t="shared" ref="AB336" si="334">(E336-F336)/(E$24-F$24)</f>
        <v>1</v>
      </c>
      <c r="AC336" s="206">
        <f t="shared" ref="AC336" si="335">(F336-G336)/(F$24-G$24)</f>
        <v>1</v>
      </c>
      <c r="AE336" s="89" t="s">
        <v>967</v>
      </c>
      <c r="AF336" s="206">
        <f>SUM(AF324:AF335)</f>
        <v>1.1646036617275093</v>
      </c>
      <c r="AG336" s="206">
        <f t="shared" ref="AG336:AJ336" si="336">SUM(AG324:AG335)</f>
        <v>1.1639215305966848</v>
      </c>
      <c r="AH336" s="206">
        <f t="shared" si="336"/>
        <v>1.1581951904448025</v>
      </c>
      <c r="AI336" s="206">
        <f t="shared" si="336"/>
        <v>1.1469190448450899</v>
      </c>
      <c r="AJ336" s="206">
        <f t="shared" si="336"/>
        <v>1.177284685121559</v>
      </c>
    </row>
    <row r="337" spans="2:7" x14ac:dyDescent="0.25">
      <c r="B337" s="81"/>
      <c r="C337" s="81"/>
      <c r="D337" s="81"/>
      <c r="E337" s="81"/>
      <c r="F337" s="81"/>
      <c r="G337" s="81"/>
    </row>
  </sheetData>
  <mergeCells count="150">
    <mergeCell ref="A40:J40"/>
    <mergeCell ref="A41:A42"/>
    <mergeCell ref="B41:I41"/>
    <mergeCell ref="J41:J42"/>
    <mergeCell ref="B2:G2"/>
    <mergeCell ref="A2:A3"/>
    <mergeCell ref="A14:A15"/>
    <mergeCell ref="B14:G14"/>
    <mergeCell ref="J2:O2"/>
    <mergeCell ref="J14:O14"/>
    <mergeCell ref="A27:A28"/>
    <mergeCell ref="L40:U40"/>
    <mergeCell ref="AG27:AG28"/>
    <mergeCell ref="Y14:AC14"/>
    <mergeCell ref="AE2:AE3"/>
    <mergeCell ref="AF2:AJ2"/>
    <mergeCell ref="AE14:AE15"/>
    <mergeCell ref="AF14:AJ14"/>
    <mergeCell ref="AH27:AO27"/>
    <mergeCell ref="B27:I27"/>
    <mergeCell ref="J27:J28"/>
    <mergeCell ref="A26:J26"/>
    <mergeCell ref="A54:J54"/>
    <mergeCell ref="A55:A56"/>
    <mergeCell ref="B55:I55"/>
    <mergeCell ref="J55:J56"/>
    <mergeCell ref="AG55:AG56"/>
    <mergeCell ref="AH55:AO55"/>
    <mergeCell ref="L54:U54"/>
    <mergeCell ref="L55:L56"/>
    <mergeCell ref="M41:T41"/>
    <mergeCell ref="U41:U42"/>
    <mergeCell ref="AG41:AG42"/>
    <mergeCell ref="AH41:AO41"/>
    <mergeCell ref="L41:L42"/>
    <mergeCell ref="M55:T55"/>
    <mergeCell ref="AG85:AG86"/>
    <mergeCell ref="AH85:AO85"/>
    <mergeCell ref="L84:U84"/>
    <mergeCell ref="L85:L86"/>
    <mergeCell ref="M85:T85"/>
    <mergeCell ref="U85:U86"/>
    <mergeCell ref="A98:J98"/>
    <mergeCell ref="AG70:AG71"/>
    <mergeCell ref="AH70:AO70"/>
    <mergeCell ref="A99:A100"/>
    <mergeCell ref="B99:I99"/>
    <mergeCell ref="J99:J100"/>
    <mergeCell ref="AG99:AG100"/>
    <mergeCell ref="AH99:AO99"/>
    <mergeCell ref="L98:U98"/>
    <mergeCell ref="L99:L100"/>
    <mergeCell ref="M99:T99"/>
    <mergeCell ref="U99:U100"/>
    <mergeCell ref="L69:U69"/>
    <mergeCell ref="L70:L71"/>
    <mergeCell ref="M70:T70"/>
    <mergeCell ref="U70:U71"/>
    <mergeCell ref="B70:I70"/>
    <mergeCell ref="J70:J71"/>
    <mergeCell ref="A84:J84"/>
    <mergeCell ref="A85:A86"/>
    <mergeCell ref="B85:I85"/>
    <mergeCell ref="J85:J86"/>
    <mergeCell ref="A69:J69"/>
    <mergeCell ref="A70:A71"/>
    <mergeCell ref="AG142:AG143"/>
    <mergeCell ref="L142:L143"/>
    <mergeCell ref="M142:T142"/>
    <mergeCell ref="U142:U143"/>
    <mergeCell ref="A113:A114"/>
    <mergeCell ref="B113:G113"/>
    <mergeCell ref="I113:I114"/>
    <mergeCell ref="J113:O113"/>
    <mergeCell ref="A142:A143"/>
    <mergeCell ref="A141:J141"/>
    <mergeCell ref="B142:I142"/>
    <mergeCell ref="J142:J143"/>
    <mergeCell ref="A231:J231"/>
    <mergeCell ref="L231:U231"/>
    <mergeCell ref="A232:A233"/>
    <mergeCell ref="B232:I232"/>
    <mergeCell ref="J232:J233"/>
    <mergeCell ref="L232:L233"/>
    <mergeCell ref="A171:J171"/>
    <mergeCell ref="L171:U171"/>
    <mergeCell ref="A172:A173"/>
    <mergeCell ref="B172:I172"/>
    <mergeCell ref="J172:J173"/>
    <mergeCell ref="L172:L173"/>
    <mergeCell ref="M172:T172"/>
    <mergeCell ref="U172:U173"/>
    <mergeCell ref="AG172:AG173"/>
    <mergeCell ref="A201:J201"/>
    <mergeCell ref="L201:U201"/>
    <mergeCell ref="A202:A203"/>
    <mergeCell ref="B202:I202"/>
    <mergeCell ref="J202:J203"/>
    <mergeCell ref="L202:L203"/>
    <mergeCell ref="M202:T202"/>
    <mergeCell ref="U202:U203"/>
    <mergeCell ref="A290:J290"/>
    <mergeCell ref="L290:U290"/>
    <mergeCell ref="A291:A292"/>
    <mergeCell ref="B291:I291"/>
    <mergeCell ref="J291:J292"/>
    <mergeCell ref="L291:L292"/>
    <mergeCell ref="M291:T291"/>
    <mergeCell ref="U291:U292"/>
    <mergeCell ref="A261:J261"/>
    <mergeCell ref="L261:U261"/>
    <mergeCell ref="A262:A263"/>
    <mergeCell ref="B262:I262"/>
    <mergeCell ref="J262:J263"/>
    <mergeCell ref="L262:L263"/>
    <mergeCell ref="M262:T262"/>
    <mergeCell ref="U262:U263"/>
    <mergeCell ref="AF322:AJ322"/>
    <mergeCell ref="AL322:AM323"/>
    <mergeCell ref="AG291:AG292"/>
    <mergeCell ref="AH291:AO291"/>
    <mergeCell ref="R2:V2"/>
    <mergeCell ref="R14:V14"/>
    <mergeCell ref="Q113:Q114"/>
    <mergeCell ref="R113:V113"/>
    <mergeCell ref="AG262:AG263"/>
    <mergeCell ref="AH262:AO262"/>
    <mergeCell ref="AG232:AG233"/>
    <mergeCell ref="AH232:AO232"/>
    <mergeCell ref="AG202:AG203"/>
    <mergeCell ref="AH202:AO202"/>
    <mergeCell ref="AH172:AO172"/>
    <mergeCell ref="AH142:AO142"/>
    <mergeCell ref="L141:U141"/>
    <mergeCell ref="U55:U56"/>
    <mergeCell ref="L26:U26"/>
    <mergeCell ref="L27:L28"/>
    <mergeCell ref="M27:T27"/>
    <mergeCell ref="U27:U28"/>
    <mergeCell ref="M232:T232"/>
    <mergeCell ref="U232:U233"/>
    <mergeCell ref="A322:A323"/>
    <mergeCell ref="B322:G322"/>
    <mergeCell ref="I322:I323"/>
    <mergeCell ref="J322:O322"/>
    <mergeCell ref="Q322:Q323"/>
    <mergeCell ref="R322:V322"/>
    <mergeCell ref="X322:X323"/>
    <mergeCell ref="Y322:AC322"/>
    <mergeCell ref="AE322:AE3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37"/>
  <sheetViews>
    <sheetView topLeftCell="J3" zoomScale="90" zoomScaleNormal="90" workbookViewId="0">
      <selection activeCell="Q15" sqref="Q15"/>
    </sheetView>
  </sheetViews>
  <sheetFormatPr baseColWidth="10" defaultRowHeight="15" x14ac:dyDescent="0.25"/>
  <cols>
    <col min="1" max="1" width="27.5703125" style="80" customWidth="1"/>
    <col min="2" max="2" width="12.7109375" style="80" bestFit="1" customWidth="1"/>
    <col min="3" max="3" width="14.140625" style="80" customWidth="1"/>
    <col min="4" max="6" width="11.42578125" style="80"/>
    <col min="7" max="7" width="13.42578125" style="80" customWidth="1"/>
    <col min="8" max="8" width="11.42578125" style="80"/>
    <col min="9" max="9" width="15" style="80" customWidth="1"/>
    <col min="10" max="16" width="10.7109375" style="102" customWidth="1"/>
    <col min="17" max="17" width="14.5703125" style="102" customWidth="1"/>
    <col min="18" max="24" width="11.42578125" style="80"/>
    <col min="25" max="25" width="19.28515625" style="80" bestFit="1" customWidth="1"/>
    <col min="26" max="16384" width="11.42578125" style="80"/>
  </cols>
  <sheetData>
    <row r="1" spans="1:42" x14ac:dyDescent="0.25">
      <c r="C1" s="102"/>
      <c r="D1" s="102"/>
      <c r="E1" s="102"/>
      <c r="F1" s="102"/>
      <c r="G1" s="102"/>
      <c r="H1" s="102"/>
      <c r="Q1" s="80"/>
      <c r="R1" s="102"/>
      <c r="S1" s="102"/>
      <c r="T1" s="102"/>
      <c r="U1" s="102"/>
      <c r="V1" s="102"/>
      <c r="Y1" s="102"/>
      <c r="Z1" s="102"/>
      <c r="AA1" s="102"/>
      <c r="AB1" s="102"/>
      <c r="AC1" s="102"/>
      <c r="AF1" s="102"/>
      <c r="AG1" s="102"/>
      <c r="AH1" s="102"/>
      <c r="AI1" s="102"/>
      <c r="AJ1" s="102"/>
    </row>
    <row r="2" spans="1:42" ht="15" customHeight="1" x14ac:dyDescent="0.25">
      <c r="A2" s="333" t="s">
        <v>966</v>
      </c>
      <c r="B2" s="321" t="s">
        <v>30</v>
      </c>
      <c r="C2" s="322"/>
      <c r="D2" s="322"/>
      <c r="E2" s="322"/>
      <c r="F2" s="322"/>
      <c r="G2" s="334"/>
      <c r="I2" s="250"/>
      <c r="J2" s="341" t="s">
        <v>969</v>
      </c>
      <c r="K2" s="342"/>
      <c r="L2" s="342"/>
      <c r="M2" s="342"/>
      <c r="N2" s="342"/>
      <c r="O2" s="342"/>
      <c r="Q2" s="250" t="s">
        <v>966</v>
      </c>
      <c r="R2" s="341" t="s">
        <v>1051</v>
      </c>
      <c r="S2" s="342"/>
      <c r="T2" s="342"/>
      <c r="U2" s="342"/>
      <c r="V2" s="342"/>
      <c r="X2" s="250"/>
      <c r="Y2" s="341" t="s">
        <v>978</v>
      </c>
      <c r="Z2" s="342"/>
      <c r="AA2" s="342"/>
      <c r="AB2" s="342"/>
      <c r="AC2" s="342"/>
      <c r="AE2" s="263" t="s">
        <v>966</v>
      </c>
      <c r="AF2" s="341" t="s">
        <v>979</v>
      </c>
      <c r="AG2" s="342"/>
      <c r="AH2" s="342"/>
      <c r="AI2" s="342"/>
      <c r="AJ2" s="342"/>
      <c r="AL2" s="102"/>
      <c r="AM2" s="102"/>
      <c r="AN2" s="102"/>
      <c r="AO2" s="102"/>
      <c r="AP2" s="102"/>
    </row>
    <row r="3" spans="1:42" ht="15.75" thickBot="1" x14ac:dyDescent="0.3">
      <c r="A3" s="333"/>
      <c r="B3" s="264">
        <v>1960</v>
      </c>
      <c r="C3" s="91">
        <v>1970</v>
      </c>
      <c r="D3" s="91">
        <v>1980</v>
      </c>
      <c r="E3" s="91">
        <v>1991</v>
      </c>
      <c r="F3" s="91">
        <v>2001</v>
      </c>
      <c r="G3" s="90" t="s">
        <v>34</v>
      </c>
      <c r="I3" s="250" t="s">
        <v>966</v>
      </c>
      <c r="J3" s="90">
        <v>1960</v>
      </c>
      <c r="K3" s="91">
        <v>1970</v>
      </c>
      <c r="L3" s="91">
        <v>1980</v>
      </c>
      <c r="M3" s="91">
        <v>1991</v>
      </c>
      <c r="N3" s="91">
        <v>2001</v>
      </c>
      <c r="O3" s="264" t="s">
        <v>34</v>
      </c>
      <c r="Q3" s="250" t="s">
        <v>966</v>
      </c>
      <c r="R3" s="90" t="s">
        <v>965</v>
      </c>
      <c r="S3" s="91" t="s">
        <v>964</v>
      </c>
      <c r="T3" s="91" t="s">
        <v>963</v>
      </c>
      <c r="U3" s="91" t="s">
        <v>962</v>
      </c>
      <c r="V3" s="91" t="s">
        <v>961</v>
      </c>
      <c r="X3" s="250" t="s">
        <v>966</v>
      </c>
      <c r="Y3" s="67" t="s">
        <v>965</v>
      </c>
      <c r="Z3" s="66" t="s">
        <v>964</v>
      </c>
      <c r="AA3" s="66" t="s">
        <v>963</v>
      </c>
      <c r="AB3" s="66" t="s">
        <v>962</v>
      </c>
      <c r="AC3" s="69" t="s">
        <v>961</v>
      </c>
      <c r="AE3" s="266"/>
      <c r="AF3" s="67" t="s">
        <v>965</v>
      </c>
      <c r="AG3" s="66" t="s">
        <v>964</v>
      </c>
      <c r="AH3" s="66" t="s">
        <v>963</v>
      </c>
      <c r="AI3" s="66" t="s">
        <v>962</v>
      </c>
      <c r="AJ3" s="69" t="s">
        <v>961</v>
      </c>
    </row>
    <row r="4" spans="1:42" ht="15.75" customHeight="1" thickBot="1" x14ac:dyDescent="0.3">
      <c r="A4" s="92" t="s">
        <v>940</v>
      </c>
      <c r="B4" s="100">
        <f>SUMIF('Todas las localidades'!$AF$8:$AF$967,Ordenada!$A4,'Todas las localidades'!AE$8:AE$967)</f>
        <v>6775906</v>
      </c>
      <c r="C4" s="94">
        <f>SUMIF('Todas las localidades'!$AF$8:$AF$967,Ordenada!$A4,'Todas las localidades'!AD$8:AD$967)</f>
        <v>8451495</v>
      </c>
      <c r="D4" s="94">
        <f>SUMIF('Todas las localidades'!$AF$8:$AF$967,Ordenada!$A4,'Todas las localidades'!AC$8:AC$967)</f>
        <v>9969826</v>
      </c>
      <c r="E4" s="94">
        <f>SUMIF('Todas las localidades'!$AF$8:$AF$967,Ordenada!$A4,'Todas las localidades'!AB$8:AB$967)</f>
        <v>11301472</v>
      </c>
      <c r="F4" s="94">
        <f>SUMIF('Todas las localidades'!$AF$8:$AF$967,Ordenada!$A4,'Todas las localidades'!AA$8:AA$967)</f>
        <v>12053296</v>
      </c>
      <c r="G4" s="93">
        <f>SUMIF('Todas las localidades'!$AF$8:$AF$967,Ordenada!$A4,'Todas las localidades'!Z$8:Z$967)</f>
        <v>13588171</v>
      </c>
      <c r="H4" s="80">
        <f ca="1">H4</f>
        <v>0</v>
      </c>
      <c r="I4" s="92" t="s">
        <v>940</v>
      </c>
      <c r="J4" s="255">
        <f t="shared" ref="J4:O11" si="0">B4/B$12*100</f>
        <v>44.556973845101211</v>
      </c>
      <c r="K4" s="183">
        <f t="shared" si="0"/>
        <v>44.627529279853348</v>
      </c>
      <c r="L4" s="183">
        <f t="shared" si="0"/>
        <v>42.281247553518519</v>
      </c>
      <c r="M4" s="183">
        <f t="shared" si="0"/>
        <v>39.35028399370352</v>
      </c>
      <c r="N4" s="183">
        <f t="shared" si="0"/>
        <v>37.011393966311402</v>
      </c>
      <c r="O4" s="184">
        <f t="shared" si="0"/>
        <v>37.230054676639348</v>
      </c>
      <c r="Q4" s="92" t="s">
        <v>940</v>
      </c>
      <c r="R4" s="255">
        <f t="shared" ref="R4:R13" si="1">RATE(10,,-B4,C4)*100</f>
        <v>2.2342973920222611</v>
      </c>
      <c r="S4" s="183">
        <f t="shared" ref="S4:S13" si="2">RATE(10,,-C4,D4)*100</f>
        <v>1.665922094805522</v>
      </c>
      <c r="T4" s="183">
        <f t="shared" ref="T4:T13" si="3">RATE(10.56,,-D4,E4)*100</f>
        <v>1.1942898640800819</v>
      </c>
      <c r="U4" s="183">
        <f t="shared" ref="U4:U13" si="4">RATE(10.52,,-E4,F4)*100</f>
        <v>0.61409428925689402</v>
      </c>
      <c r="V4" s="183">
        <f t="shared" ref="V4:V13" si="5">RATE(8.94,,-F4,G4)*100</f>
        <v>1.3497606189748019</v>
      </c>
      <c r="X4" s="92" t="s">
        <v>940</v>
      </c>
      <c r="Y4" s="267">
        <f t="shared" ref="Y4:Y12" si="6">(C4-B4)/(C$12-B$12)</f>
        <v>0.44915141562969263</v>
      </c>
      <c r="Z4" s="267">
        <f t="shared" ref="Z4:Z12" si="7">(D4-C4)/(D$12-C$12)</f>
        <v>0.32709038544519509</v>
      </c>
      <c r="AA4" s="267">
        <f t="shared" ref="AA4:AA12" si="8">(E4-D4)/(E$12-D$12)</f>
        <v>0.25905508854666282</v>
      </c>
      <c r="AB4" s="267">
        <f t="shared" ref="AB4:AB12" si="9">(F4-E4)/(F$12-E$12)</f>
        <v>0.19546843849674542</v>
      </c>
      <c r="AC4" s="267">
        <f t="shared" ref="AC4:AC12" si="10">(G4-F4)/(G$12-F$12)</f>
        <v>0.39041366106332925</v>
      </c>
      <c r="AE4" s="92" t="s">
        <v>940</v>
      </c>
      <c r="AF4" s="267">
        <f>R4/SUM(R$4:R$11)</f>
        <v>0.13976437039366774</v>
      </c>
      <c r="AG4" s="267">
        <f>S4/SUM(S$4:S$11)</f>
        <v>8.5972150712746484E-2</v>
      </c>
      <c r="AH4" s="267">
        <f>T4/SUM(T$4:T$11)</f>
        <v>6.7454362287364483E-2</v>
      </c>
      <c r="AI4" s="267">
        <f>U4/SUM(U$4:U$11)</f>
        <v>5.1076337254402679E-2</v>
      </c>
      <c r="AJ4" s="267">
        <f>V4/SUM(V$4:V$11)</f>
        <v>0.129606334015131</v>
      </c>
    </row>
    <row r="5" spans="1:42" ht="15.75" thickBot="1" x14ac:dyDescent="0.3">
      <c r="A5" s="95">
        <v>1</v>
      </c>
      <c r="B5" s="85">
        <f>SUMIF('Todas las localidades'!$AF$8:$AF$967,Ordenada!$A5,'Todas las localidades'!AE$8:AE$967)</f>
        <v>1269189</v>
      </c>
      <c r="C5" s="84">
        <f>SUMIF('Todas las localidades'!$AF$8:$AF$967,Ordenada!$A5,'Todas las localidades'!AD$8:AD$967)</f>
        <v>1626021</v>
      </c>
      <c r="D5" s="84">
        <f>SUMIF('Todas las localidades'!$AF$8:$AF$967,Ordenada!$A5,'Todas las localidades'!AC$8:AC$967)</f>
        <v>1977307</v>
      </c>
      <c r="E5" s="84">
        <f>SUMIF('Todas las localidades'!$AF$8:$AF$967,Ordenada!$A5,'Todas las localidades'!AB$8:AB$967)</f>
        <v>2350881</v>
      </c>
      <c r="F5" s="84">
        <f>SUMIF('Todas las localidades'!$AF$8:$AF$967,Ordenada!$A5,'Todas las localidades'!AA$8:AA$967)</f>
        <v>2534266</v>
      </c>
      <c r="G5" s="83">
        <f>SUMIF('Todas las localidades'!$AF$8:$AF$967,Ordenada!$A5,'Todas las localidades'!Z$8:Z$967)</f>
        <v>2690625</v>
      </c>
      <c r="I5" s="95" t="s">
        <v>1151</v>
      </c>
      <c r="J5" s="185">
        <f t="shared" si="0"/>
        <v>8.3459276261344488</v>
      </c>
      <c r="K5" s="186">
        <f t="shared" si="0"/>
        <v>8.5860903647409632</v>
      </c>
      <c r="L5" s="186">
        <f t="shared" si="0"/>
        <v>8.3856033953155293</v>
      </c>
      <c r="M5" s="186">
        <f t="shared" si="0"/>
        <v>8.1854677855594158</v>
      </c>
      <c r="N5" s="186">
        <f t="shared" si="0"/>
        <v>7.7818314045741621</v>
      </c>
      <c r="O5" s="187">
        <f t="shared" si="0"/>
        <v>7.3720087761872248</v>
      </c>
      <c r="Q5" s="95" t="s">
        <v>1151</v>
      </c>
      <c r="R5" s="185">
        <f t="shared" si="1"/>
        <v>2.5085251406718703</v>
      </c>
      <c r="S5" s="186">
        <f t="shared" si="2"/>
        <v>1.9752539139132645</v>
      </c>
      <c r="T5" s="186">
        <f t="shared" si="3"/>
        <v>1.6522736206544251</v>
      </c>
      <c r="U5" s="186">
        <f t="shared" si="4"/>
        <v>0.71656556226301649</v>
      </c>
      <c r="V5" s="186">
        <f t="shared" si="5"/>
        <v>0.67192813469804558</v>
      </c>
      <c r="X5" s="95" t="s">
        <v>1151</v>
      </c>
      <c r="Y5" s="267">
        <f t="shared" si="6"/>
        <v>9.5650901230537141E-2</v>
      </c>
      <c r="Z5" s="267">
        <f t="shared" si="7"/>
        <v>7.5676695754417725E-2</v>
      </c>
      <c r="AA5" s="267">
        <f t="shared" si="8"/>
        <v>7.2674153377647682E-2</v>
      </c>
      <c r="AB5" s="267">
        <f t="shared" si="9"/>
        <v>4.7678684896632267E-2</v>
      </c>
      <c r="AC5" s="267">
        <f t="shared" si="10"/>
        <v>3.9771766189560125E-2</v>
      </c>
      <c r="AE5" s="95" t="s">
        <v>1151</v>
      </c>
      <c r="AF5" s="267">
        <f t="shared" ref="AF5:AI11" si="11">R5/SUM(R$4:R$11)</f>
        <v>0.15691842910193826</v>
      </c>
      <c r="AG5" s="267">
        <f t="shared" si="11"/>
        <v>0.10193563535317525</v>
      </c>
      <c r="AH5" s="267">
        <f t="shared" si="11"/>
        <v>9.3321618777470958E-2</v>
      </c>
      <c r="AI5" s="267">
        <f t="shared" si="11"/>
        <v>5.9599225987470188E-2</v>
      </c>
      <c r="AJ5" s="267">
        <f t="shared" ref="AJ5:AJ11" si="12">V5/SUM(V$4:V$11)</f>
        <v>6.4519694111378284E-2</v>
      </c>
    </row>
    <row r="6" spans="1:42" ht="15.75" thickBot="1" x14ac:dyDescent="0.3">
      <c r="A6" s="95">
        <v>2</v>
      </c>
      <c r="B6" s="85">
        <f>SUMIF('Todas las localidades'!$AF$8:$AF$967,Ordenada!$A6,'Todas las localidades'!AE$8:AE$967)</f>
        <v>1447674</v>
      </c>
      <c r="C6" s="84">
        <f>SUMIF('Todas las localidades'!$AF$8:$AF$967,Ordenada!$A6,'Todas las localidades'!AD$8:AD$967)</f>
        <v>1835534</v>
      </c>
      <c r="D6" s="84">
        <f>SUMIF('Todas las localidades'!$AF$8:$AF$967,Ordenada!$A6,'Todas las localidades'!AC$8:AC$967)</f>
        <v>2358280</v>
      </c>
      <c r="E6" s="84">
        <f>SUMIF('Todas las localidades'!$AF$8:$AF$967,Ordenada!$A6,'Todas las localidades'!AB$8:AB$967)</f>
        <v>2938483</v>
      </c>
      <c r="F6" s="84">
        <f>SUMIF('Todas las localidades'!$AF$8:$AF$967,Ordenada!$A6,'Todas las localidades'!AA$8:AA$967)</f>
        <v>3315341</v>
      </c>
      <c r="G6" s="83">
        <f>SUMIF('Todas las localidades'!$AF$8:$AF$967,Ordenada!$A6,'Todas las localidades'!Z$8:Z$967)</f>
        <v>3663168</v>
      </c>
      <c r="I6" s="95" t="s">
        <v>1152</v>
      </c>
      <c r="J6" s="185">
        <f t="shared" si="0"/>
        <v>9.5196085297276927</v>
      </c>
      <c r="K6" s="186">
        <f t="shared" si="0"/>
        <v>9.6924091334333546</v>
      </c>
      <c r="L6" s="186">
        <f t="shared" si="0"/>
        <v>10.001279910051755</v>
      </c>
      <c r="M6" s="186">
        <f t="shared" si="0"/>
        <v>10.231423000532134</v>
      </c>
      <c r="N6" s="186">
        <f t="shared" si="0"/>
        <v>10.180235504352071</v>
      </c>
      <c r="O6" s="187">
        <f t="shared" si="0"/>
        <v>10.036666813341958</v>
      </c>
      <c r="Q6" s="95" t="s">
        <v>1152</v>
      </c>
      <c r="R6" s="185">
        <f t="shared" si="1"/>
        <v>2.4021714219704058</v>
      </c>
      <c r="S6" s="186">
        <f t="shared" si="2"/>
        <v>2.5376343140664557</v>
      </c>
      <c r="T6" s="186">
        <f t="shared" si="3"/>
        <v>2.1048083682459637</v>
      </c>
      <c r="U6" s="186">
        <f t="shared" si="4"/>
        <v>1.1536284818997975</v>
      </c>
      <c r="V6" s="186">
        <f t="shared" si="5"/>
        <v>1.1222218101114896</v>
      </c>
      <c r="W6" s="80" t="s">
        <v>983</v>
      </c>
      <c r="X6" s="95" t="s">
        <v>1152</v>
      </c>
      <c r="Y6" s="267">
        <f t="shared" si="6"/>
        <v>0.10396813781072363</v>
      </c>
      <c r="Z6" s="267">
        <f t="shared" si="7"/>
        <v>0.11261391003011462</v>
      </c>
      <c r="AA6" s="267">
        <f t="shared" si="8"/>
        <v>0.11287124321331601</v>
      </c>
      <c r="AB6" s="267">
        <f t="shared" si="9"/>
        <v>9.7980171948496564E-2</v>
      </c>
      <c r="AC6" s="267">
        <f t="shared" si="10"/>
        <v>8.8473922949213857E-2</v>
      </c>
      <c r="AE6" s="95" t="s">
        <v>1152</v>
      </c>
      <c r="AF6" s="267">
        <f t="shared" si="11"/>
        <v>0.1502655723307626</v>
      </c>
      <c r="AG6" s="267">
        <f t="shared" si="11"/>
        <v>0.13095803242121404</v>
      </c>
      <c r="AH6" s="267">
        <f t="shared" si="11"/>
        <v>0.11888111126732252</v>
      </c>
      <c r="AI6" s="267">
        <f t="shared" si="11"/>
        <v>9.5951254454915369E-2</v>
      </c>
      <c r="AJ6" s="267">
        <f t="shared" si="12"/>
        <v>0.10775766659339016</v>
      </c>
    </row>
    <row r="7" spans="1:42" ht="15.75" thickBot="1" x14ac:dyDescent="0.3">
      <c r="A7" s="95">
        <v>3</v>
      </c>
      <c r="B7" s="85">
        <f>SUMIF('Todas las localidades'!$AF$8:$AF$967,Ordenada!$A7,'Todas las localidades'!AE$8:AE$967)</f>
        <v>1736417</v>
      </c>
      <c r="C7" s="84">
        <f>SUMIF('Todas las localidades'!$AF$8:$AF$967,Ordenada!$A7,'Todas las localidades'!AD$8:AD$967)</f>
        <v>2244606</v>
      </c>
      <c r="D7" s="84">
        <f>SUMIF('Todas las localidades'!$AF$8:$AF$967,Ordenada!$A7,'Todas las localidades'!AC$8:AC$967)</f>
        <v>3051537</v>
      </c>
      <c r="E7" s="84">
        <f>SUMIF('Todas las localidades'!$AF$8:$AF$967,Ordenada!$A7,'Todas las localidades'!AB$8:AB$967)</f>
        <v>4086410</v>
      </c>
      <c r="F7" s="84">
        <f>SUMIF('Todas las localidades'!$AF$8:$AF$967,Ordenada!$A7,'Todas las localidades'!AA$8:AA$967)</f>
        <v>4907305</v>
      </c>
      <c r="G7" s="83">
        <f>SUMIF('Todas las localidades'!$AF$8:$AF$967,Ordenada!$A7,'Todas las localidades'!Z$8:Z$967)</f>
        <v>5440407</v>
      </c>
      <c r="I7" s="95" t="s">
        <v>1153</v>
      </c>
      <c r="J7" s="185">
        <f t="shared" si="0"/>
        <v>11.418323520602131</v>
      </c>
      <c r="K7" s="186">
        <f t="shared" si="0"/>
        <v>11.852485268787889</v>
      </c>
      <c r="L7" s="186">
        <f t="shared" si="0"/>
        <v>12.94132829557118</v>
      </c>
      <c r="M7" s="186">
        <f t="shared" si="0"/>
        <v>14.228358395677128</v>
      </c>
      <c r="N7" s="186">
        <f t="shared" si="0"/>
        <v>15.068591916090815</v>
      </c>
      <c r="O7" s="187">
        <f t="shared" si="0"/>
        <v>14.906101054598992</v>
      </c>
      <c r="Q7" s="95" t="s">
        <v>1153</v>
      </c>
      <c r="R7" s="185">
        <f t="shared" si="1"/>
        <v>2.6002948977194151</v>
      </c>
      <c r="S7" s="186">
        <f t="shared" si="2"/>
        <v>3.1188003811469778</v>
      </c>
      <c r="T7" s="186">
        <f t="shared" si="3"/>
        <v>2.8039453373521588</v>
      </c>
      <c r="U7" s="186">
        <f t="shared" si="4"/>
        <v>1.7553236567532091</v>
      </c>
      <c r="V7" s="186">
        <f t="shared" si="5"/>
        <v>1.1602470704963188</v>
      </c>
      <c r="W7" s="80" t="s">
        <v>984</v>
      </c>
      <c r="X7" s="95" t="s">
        <v>1153</v>
      </c>
      <c r="Y7" s="267">
        <f t="shared" si="6"/>
        <v>0.13622302889159446</v>
      </c>
      <c r="Z7" s="267">
        <f t="shared" si="7"/>
        <v>0.17383519918757948</v>
      </c>
      <c r="AA7" s="267">
        <f t="shared" si="8"/>
        <v>0.20132160998459847</v>
      </c>
      <c r="AB7" s="267">
        <f t="shared" si="9"/>
        <v>0.21342636550547181</v>
      </c>
      <c r="AC7" s="267">
        <f t="shared" si="10"/>
        <v>0.13560081670506258</v>
      </c>
      <c r="AE7" s="95" t="s">
        <v>1153</v>
      </c>
      <c r="AF7" s="267">
        <f t="shared" si="11"/>
        <v>0.16265899987856217</v>
      </c>
      <c r="AG7" s="267">
        <f t="shared" si="11"/>
        <v>0.16094988910165114</v>
      </c>
      <c r="AH7" s="267">
        <f t="shared" si="11"/>
        <v>0.15836887702752575</v>
      </c>
      <c r="AI7" s="267">
        <f t="shared" si="11"/>
        <v>0.14599631465625421</v>
      </c>
      <c r="AJ7" s="267">
        <f t="shared" si="12"/>
        <v>0.11140891743681139</v>
      </c>
    </row>
    <row r="8" spans="1:42" ht="15.75" thickBot="1" x14ac:dyDescent="0.3">
      <c r="A8" s="95">
        <v>4</v>
      </c>
      <c r="B8" s="85">
        <f>SUMIF('Todas las localidades'!$AF$8:$AF$967,Ordenada!$A8,'Todas las localidades'!AE$8:AE$967)</f>
        <v>959636</v>
      </c>
      <c r="C8" s="84">
        <f>SUMIF('Todas las localidades'!$AF$8:$AF$967,Ordenada!$A8,'Todas las localidades'!AD$8:AD$967)</f>
        <v>1260442</v>
      </c>
      <c r="D8" s="84">
        <f>SUMIF('Todas las localidades'!$AF$8:$AF$967,Ordenada!$A8,'Todas las localidades'!AC$8:AC$967)</f>
        <v>1664475</v>
      </c>
      <c r="E8" s="84">
        <f>SUMIF('Todas las localidades'!$AF$8:$AF$967,Ordenada!$A8,'Todas las localidades'!AB$8:AB$967)</f>
        <v>2187023</v>
      </c>
      <c r="F8" s="84">
        <f>SUMIF('Todas las localidades'!$AF$8:$AF$967,Ordenada!$A8,'Todas las localidades'!AA$8:AA$967)</f>
        <v>2567117</v>
      </c>
      <c r="G8" s="83">
        <f>SUMIF('Todas las localidades'!$AF$8:$AF$967,Ordenada!$A8,'Todas las localidades'!Z$8:Z$967)</f>
        <v>2903544</v>
      </c>
      <c r="I8" s="95" t="s">
        <v>1154</v>
      </c>
      <c r="J8" s="185">
        <f t="shared" si="0"/>
        <v>6.310370325801089</v>
      </c>
      <c r="K8" s="186">
        <f t="shared" si="0"/>
        <v>6.6556759792861397</v>
      </c>
      <c r="L8" s="186">
        <f t="shared" si="0"/>
        <v>7.0589074996537287</v>
      </c>
      <c r="M8" s="186">
        <f t="shared" si="0"/>
        <v>7.6149351297566765</v>
      </c>
      <c r="N8" s="186">
        <f t="shared" si="0"/>
        <v>7.8827051658413945</v>
      </c>
      <c r="O8" s="187">
        <f t="shared" si="0"/>
        <v>7.9553828014107344</v>
      </c>
      <c r="Q8" s="95" t="s">
        <v>1154</v>
      </c>
      <c r="R8" s="185">
        <f t="shared" si="1"/>
        <v>2.7641497756500035</v>
      </c>
      <c r="S8" s="186">
        <f t="shared" si="2"/>
        <v>2.8194889745763869</v>
      </c>
      <c r="T8" s="186">
        <f t="shared" si="3"/>
        <v>2.6192402197102331</v>
      </c>
      <c r="U8" s="186">
        <f t="shared" si="4"/>
        <v>1.5348750761110268</v>
      </c>
      <c r="V8" s="186">
        <f t="shared" si="5"/>
        <v>1.3870321581230782</v>
      </c>
      <c r="X8" s="95" t="s">
        <v>1154</v>
      </c>
      <c r="Y8" s="267">
        <f t="shared" si="6"/>
        <v>8.0632804780829501E-2</v>
      </c>
      <c r="Z8" s="267">
        <f t="shared" si="7"/>
        <v>8.7039854750102924E-2</v>
      </c>
      <c r="AA8" s="267">
        <f t="shared" si="8"/>
        <v>0.1016551834420571</v>
      </c>
      <c r="AB8" s="267">
        <f t="shared" si="9"/>
        <v>9.8821506977672904E-2</v>
      </c>
      <c r="AC8" s="267">
        <f t="shared" si="10"/>
        <v>8.5574197736332056E-2</v>
      </c>
      <c r="AE8" s="95" t="s">
        <v>1154</v>
      </c>
      <c r="AF8" s="267">
        <f t="shared" si="11"/>
        <v>0.17290878754410305</v>
      </c>
      <c r="AG8" s="267">
        <f t="shared" si="11"/>
        <v>0.14550352132973265</v>
      </c>
      <c r="AH8" s="267">
        <f t="shared" si="11"/>
        <v>0.14793659731346692</v>
      </c>
      <c r="AI8" s="267">
        <f t="shared" si="11"/>
        <v>0.12766084688019055</v>
      </c>
      <c r="AJ8" s="267">
        <f t="shared" si="12"/>
        <v>0.13318521125025037</v>
      </c>
    </row>
    <row r="9" spans="1:42" ht="15.75" thickBot="1" x14ac:dyDescent="0.3">
      <c r="A9" s="95">
        <v>5</v>
      </c>
      <c r="B9" s="85">
        <f>SUMIF('Todas las localidades'!$AF$8:$AF$967,Ordenada!$A9,'Todas las localidades'!AE$8:AE$967)</f>
        <v>1870336</v>
      </c>
      <c r="C9" s="84">
        <f>SUMIF('Todas las localidades'!$AF$8:$AF$967,Ordenada!$A9,'Todas las localidades'!AD$8:AD$967)</f>
        <v>2278242</v>
      </c>
      <c r="D9" s="84">
        <f>SUMIF('Todas las localidades'!$AF$8:$AF$967,Ordenada!$A9,'Todas las localidades'!AC$8:AC$967)</f>
        <v>3007021</v>
      </c>
      <c r="E9" s="84">
        <f>SUMIF('Todas las localidades'!$AF$8:$AF$967,Ordenada!$A9,'Todas las localidades'!AB$8:AB$967)</f>
        <v>3847492</v>
      </c>
      <c r="F9" s="84">
        <f>SUMIF('Todas las localidades'!$AF$8:$AF$967,Ordenada!$A9,'Todas las localidades'!AA$8:AA$967)</f>
        <v>4665966</v>
      </c>
      <c r="G9" s="83">
        <f>SUMIF('Todas las localidades'!$AF$8:$AF$967,Ordenada!$A9,'Todas las localidades'!Z$8:Z$967)</f>
        <v>5289151</v>
      </c>
      <c r="I9" s="95" t="s">
        <v>1155</v>
      </c>
      <c r="J9" s="185">
        <f t="shared" si="0"/>
        <v>12.298947511011992</v>
      </c>
      <c r="K9" s="186">
        <f t="shared" si="0"/>
        <v>12.03009781838499</v>
      </c>
      <c r="L9" s="186">
        <f t="shared" si="0"/>
        <v>12.752539442476611</v>
      </c>
      <c r="M9" s="186">
        <f t="shared" si="0"/>
        <v>13.39647639382749</v>
      </c>
      <c r="N9" s="186">
        <f t="shared" si="0"/>
        <v>14.327525505008268</v>
      </c>
      <c r="O9" s="187">
        <f t="shared" si="0"/>
        <v>14.491676688717096</v>
      </c>
      <c r="Q9" s="95" t="s">
        <v>1155</v>
      </c>
      <c r="R9" s="185">
        <f t="shared" si="1"/>
        <v>1.992449485578442</v>
      </c>
      <c r="S9" s="186">
        <f t="shared" si="2"/>
        <v>2.8143325982517977</v>
      </c>
      <c r="T9" s="186">
        <f t="shared" si="3"/>
        <v>2.361462755835904</v>
      </c>
      <c r="U9" s="186">
        <f t="shared" si="4"/>
        <v>1.8503070514691462</v>
      </c>
      <c r="V9" s="186">
        <f t="shared" si="5"/>
        <v>1.4121469783182869</v>
      </c>
      <c r="X9" s="95" t="s">
        <v>1155</v>
      </c>
      <c r="Y9" s="267">
        <f t="shared" si="6"/>
        <v>0.10934158516428874</v>
      </c>
      <c r="Z9" s="267">
        <f t="shared" si="7"/>
        <v>0.15699910231323991</v>
      </c>
      <c r="AA9" s="267">
        <f t="shared" si="8"/>
        <v>0.16350313020570201</v>
      </c>
      <c r="AB9" s="267">
        <f t="shared" si="9"/>
        <v>0.21279692418729013</v>
      </c>
      <c r="AC9" s="267">
        <f t="shared" si="10"/>
        <v>0.15851449620962674</v>
      </c>
      <c r="AE9" s="95" t="s">
        <v>1155</v>
      </c>
      <c r="AF9" s="267">
        <f t="shared" si="11"/>
        <v>0.12463580223804137</v>
      </c>
      <c r="AG9" s="267">
        <f t="shared" si="11"/>
        <v>0.14523741959310793</v>
      </c>
      <c r="AH9" s="267">
        <f t="shared" si="11"/>
        <v>0.13337713820670263</v>
      </c>
      <c r="AI9" s="267">
        <f t="shared" si="11"/>
        <v>0.15389641076030666</v>
      </c>
      <c r="AJ9" s="267">
        <f t="shared" si="12"/>
        <v>0.13559677944181792</v>
      </c>
    </row>
    <row r="10" spans="1:42" ht="15.75" thickBot="1" x14ac:dyDescent="0.3">
      <c r="A10" s="95">
        <v>6</v>
      </c>
      <c r="B10" s="85">
        <f>SUMIF('Todas las localidades'!$AF$8:$AF$967,Ordenada!$A10,'Todas las localidades'!AE$8:AE$967)</f>
        <v>597555</v>
      </c>
      <c r="C10" s="84">
        <f>SUMIF('Todas las localidades'!$AF$8:$AF$967,Ordenada!$A10,'Todas las localidades'!AD$8:AD$967)</f>
        <v>684420</v>
      </c>
      <c r="D10" s="84">
        <f>SUMIF('Todas las localidades'!$AF$8:$AF$967,Ordenada!$A10,'Todas las localidades'!AC$8:AC$967)</f>
        <v>874839</v>
      </c>
      <c r="E10" s="84">
        <f>SUMIF('Todas las localidades'!$AF$8:$AF$967,Ordenada!$A10,'Todas las localidades'!AB$8:AB$967)</f>
        <v>1125191</v>
      </c>
      <c r="F10" s="84">
        <f>SUMIF('Todas las localidades'!$AF$8:$AF$967,Ordenada!$A10,'Todas las localidades'!AA$8:AA$967)</f>
        <v>1406403</v>
      </c>
      <c r="G10" s="83">
        <f>SUMIF('Todas las localidades'!$AF$8:$AF$967,Ordenada!$A10,'Todas las localidades'!Z$8:Z$967)</f>
        <v>1632131</v>
      </c>
      <c r="I10" s="95" t="s">
        <v>1156</v>
      </c>
      <c r="J10" s="185">
        <f t="shared" si="0"/>
        <v>3.92939962656056</v>
      </c>
      <c r="K10" s="186">
        <f t="shared" si="0"/>
        <v>3.6140320250697924</v>
      </c>
      <c r="L10" s="186">
        <f t="shared" si="0"/>
        <v>3.7101233590709195</v>
      </c>
      <c r="M10" s="186">
        <f t="shared" si="0"/>
        <v>3.9177715431369697</v>
      </c>
      <c r="N10" s="186">
        <f t="shared" si="0"/>
        <v>4.3185644414940318</v>
      </c>
      <c r="O10" s="187">
        <f t="shared" si="0"/>
        <v>4.4718547013750447</v>
      </c>
      <c r="Q10" s="95" t="s">
        <v>1156</v>
      </c>
      <c r="R10" s="185">
        <f t="shared" si="1"/>
        <v>1.3665068543175123</v>
      </c>
      <c r="S10" s="186">
        <f t="shared" si="2"/>
        <v>2.4850563768057019</v>
      </c>
      <c r="T10" s="186">
        <f t="shared" si="3"/>
        <v>2.4118473519572365</v>
      </c>
      <c r="U10" s="186">
        <f t="shared" si="4"/>
        <v>2.1432004438720775</v>
      </c>
      <c r="V10" s="186">
        <f t="shared" si="5"/>
        <v>1.6789399891555825</v>
      </c>
      <c r="X10" s="95" t="s">
        <v>1156</v>
      </c>
      <c r="Y10" s="267">
        <f t="shared" si="6"/>
        <v>2.3284670476276255E-2</v>
      </c>
      <c r="Z10" s="267">
        <f t="shared" si="7"/>
        <v>4.1021505920704124E-2</v>
      </c>
      <c r="AA10" s="267">
        <f t="shared" si="8"/>
        <v>4.8702853106481855E-2</v>
      </c>
      <c r="AB10" s="267">
        <f t="shared" si="9"/>
        <v>7.3112950007643771E-2</v>
      </c>
      <c r="AC10" s="267">
        <f t="shared" si="10"/>
        <v>5.741659410994588E-2</v>
      </c>
      <c r="AE10" s="95" t="s">
        <v>1156</v>
      </c>
      <c r="AF10" s="267">
        <f t="shared" si="11"/>
        <v>8.5480550088927312E-2</v>
      </c>
      <c r="AG10" s="267">
        <f t="shared" si="11"/>
        <v>0.12824467724065589</v>
      </c>
      <c r="AH10" s="267">
        <f t="shared" si="11"/>
        <v>0.13622289693135595</v>
      </c>
      <c r="AI10" s="267">
        <f t="shared" si="11"/>
        <v>0.17825736306302387</v>
      </c>
      <c r="AJ10" s="267">
        <f t="shared" si="12"/>
        <v>0.16121470279014055</v>
      </c>
    </row>
    <row r="11" spans="1:42" ht="15.75" thickBot="1" x14ac:dyDescent="0.3">
      <c r="A11" s="96">
        <v>7</v>
      </c>
      <c r="B11" s="101">
        <f>SUMIF('Todas las localidades'!$AF$8:$AF$967,Ordenada!$A11,'Todas las localidades'!AE$8:AE$967)</f>
        <v>550572</v>
      </c>
      <c r="C11" s="98">
        <f>SUMIF('Todas las localidades'!$AF$8:$AF$967,Ordenada!$A11,'Todas las localidades'!AD$8:AD$967)</f>
        <v>557091</v>
      </c>
      <c r="D11" s="98">
        <f>SUMIF('Todas las localidades'!$AF$8:$AF$967,Ordenada!$A11,'Todas las localidades'!AC$8:AC$967)</f>
        <v>676497</v>
      </c>
      <c r="E11" s="98">
        <f>SUMIF('Todas las localidades'!$AF$8:$AF$967,Ordenada!$A11,'Todas las localidades'!AB$8:AB$967)</f>
        <v>883227</v>
      </c>
      <c r="F11" s="98">
        <f>SUMIF('Todas las localidades'!$AF$8:$AF$967,Ordenada!$A11,'Todas las localidades'!AA$8:AA$967)</f>
        <v>1116753</v>
      </c>
      <c r="G11" s="97">
        <f>SUMIF('Todas las localidades'!$AF$8:$AF$967,Ordenada!$A11,'Todas las localidades'!Z$8:Z$967)</f>
        <v>1290657</v>
      </c>
      <c r="I11" s="96" t="s">
        <v>1157</v>
      </c>
      <c r="J11" s="188">
        <f t="shared" si="0"/>
        <v>3.6204490150608741</v>
      </c>
      <c r="K11" s="189">
        <f t="shared" si="0"/>
        <v>2.9416801304435229</v>
      </c>
      <c r="L11" s="189">
        <f t="shared" si="0"/>
        <v>2.8689705443417588</v>
      </c>
      <c r="M11" s="189">
        <f t="shared" si="0"/>
        <v>3.0752837578066625</v>
      </c>
      <c r="N11" s="189">
        <f t="shared" si="0"/>
        <v>3.4291520963278552</v>
      </c>
      <c r="O11" s="190">
        <f t="shared" si="0"/>
        <v>3.5362544877296074</v>
      </c>
      <c r="P11" s="80"/>
      <c r="Q11" s="96" t="s">
        <v>1157</v>
      </c>
      <c r="R11" s="188">
        <f t="shared" si="1"/>
        <v>0.11777794387172157</v>
      </c>
      <c r="S11" s="189">
        <f t="shared" si="2"/>
        <v>1.9609734779998051</v>
      </c>
      <c r="T11" s="189">
        <f t="shared" si="3"/>
        <v>2.5572863607560068</v>
      </c>
      <c r="U11" s="189">
        <f t="shared" si="4"/>
        <v>2.2550736979133581</v>
      </c>
      <c r="V11" s="189">
        <f t="shared" si="5"/>
        <v>1.6320338464020485</v>
      </c>
      <c r="X11" s="96" t="s">
        <v>1157</v>
      </c>
      <c r="Y11" s="206">
        <f t="shared" si="6"/>
        <v>1.7474560160576169E-3</v>
      </c>
      <c r="Z11" s="206">
        <f t="shared" si="7"/>
        <v>2.5723346598646123E-2</v>
      </c>
      <c r="AA11" s="206">
        <f t="shared" si="8"/>
        <v>4.0216738123534039E-2</v>
      </c>
      <c r="AB11" s="206">
        <f t="shared" si="9"/>
        <v>6.0714957980047154E-2</v>
      </c>
      <c r="AC11" s="206">
        <f t="shared" si="10"/>
        <v>4.4234545036929529E-2</v>
      </c>
      <c r="AE11" s="96" t="s">
        <v>1157</v>
      </c>
      <c r="AF11" s="267">
        <f t="shared" si="11"/>
        <v>7.3674884239975404E-3</v>
      </c>
      <c r="AG11" s="267">
        <f t="shared" si="11"/>
        <v>0.10119867424771672</v>
      </c>
      <c r="AH11" s="267">
        <f t="shared" si="11"/>
        <v>0.14443739818879073</v>
      </c>
      <c r="AI11" s="267">
        <f t="shared" si="11"/>
        <v>0.18756224694343648</v>
      </c>
      <c r="AJ11" s="267">
        <f t="shared" si="12"/>
        <v>0.15671069436108043</v>
      </c>
    </row>
    <row r="12" spans="1:42" x14ac:dyDescent="0.25">
      <c r="A12" s="89" t="s">
        <v>967</v>
      </c>
      <c r="B12" s="88">
        <f>SUM(B4:B11)</f>
        <v>15207285</v>
      </c>
      <c r="C12" s="87">
        <f>SUM(C4:C11)</f>
        <v>18937851</v>
      </c>
      <c r="D12" s="87">
        <f>SUM(D4:D11)</f>
        <v>23579782</v>
      </c>
      <c r="E12" s="87">
        <f>SUM(E4:E11)</f>
        <v>28720179</v>
      </c>
      <c r="F12" s="87">
        <f t="shared" ref="F12" si="13">SUM(F4:F11)</f>
        <v>32566447</v>
      </c>
      <c r="G12" s="86">
        <f>SUM(G4:G11)</f>
        <v>36497854</v>
      </c>
      <c r="I12" s="89" t="s">
        <v>967</v>
      </c>
      <c r="J12" s="126">
        <f>SUM(J4:J11)</f>
        <v>100</v>
      </c>
      <c r="K12" s="125">
        <f>SUM(K4:K11)</f>
        <v>100</v>
      </c>
      <c r="L12" s="125">
        <f>SUM(L4:L11)</f>
        <v>100</v>
      </c>
      <c r="M12" s="125">
        <f>SUM(M4:M11)</f>
        <v>99.999999999999986</v>
      </c>
      <c r="N12" s="125">
        <f t="shared" ref="N12" si="14">SUM(N4:N11)</f>
        <v>100</v>
      </c>
      <c r="O12" s="124">
        <f>SUM(O4:O11)</f>
        <v>100</v>
      </c>
      <c r="Q12" s="89" t="s">
        <v>967</v>
      </c>
      <c r="R12" s="193">
        <f t="shared" si="1"/>
        <v>2.2181227968107233</v>
      </c>
      <c r="S12" s="192">
        <f t="shared" si="2"/>
        <v>2.2164771370496257</v>
      </c>
      <c r="T12" s="192">
        <f t="shared" si="3"/>
        <v>1.8850692896506525</v>
      </c>
      <c r="U12" s="192">
        <f t="shared" si="4"/>
        <v>1.2018660890819792</v>
      </c>
      <c r="V12" s="192">
        <f t="shared" si="5"/>
        <v>1.2830034813433244</v>
      </c>
      <c r="X12" s="89" t="s">
        <v>967</v>
      </c>
      <c r="Y12" s="206">
        <f t="shared" si="6"/>
        <v>1</v>
      </c>
      <c r="Z12" s="206">
        <f t="shared" si="7"/>
        <v>1</v>
      </c>
      <c r="AA12" s="206">
        <f t="shared" si="8"/>
        <v>1</v>
      </c>
      <c r="AB12" s="206">
        <f t="shared" si="9"/>
        <v>1</v>
      </c>
      <c r="AC12" s="206">
        <f t="shared" si="10"/>
        <v>1</v>
      </c>
      <c r="AE12" s="89" t="s">
        <v>967</v>
      </c>
      <c r="AF12" s="206">
        <f>SUM(AF4:AF11)</f>
        <v>1</v>
      </c>
      <c r="AG12" s="206">
        <f>SUM(AG4:AG11)</f>
        <v>1.0000000000000002</v>
      </c>
      <c r="AH12" s="206">
        <f>SUM(AH4:AH11)</f>
        <v>1</v>
      </c>
      <c r="AI12" s="206">
        <f t="shared" ref="AI12" si="15">SUM(AI4:AI11)</f>
        <v>1</v>
      </c>
      <c r="AJ12" s="206">
        <f>SUM(AJ4:AJ11)</f>
        <v>1</v>
      </c>
    </row>
    <row r="13" spans="1:42" x14ac:dyDescent="0.25">
      <c r="A13" s="80" t="s">
        <v>1011</v>
      </c>
      <c r="B13" s="236">
        <f t="shared" ref="B13:G13" si="16">B12-B4</f>
        <v>8431379</v>
      </c>
      <c r="C13" s="236">
        <f t="shared" si="16"/>
        <v>10486356</v>
      </c>
      <c r="D13" s="236">
        <f t="shared" si="16"/>
        <v>13609956</v>
      </c>
      <c r="E13" s="236">
        <f t="shared" si="16"/>
        <v>17418707</v>
      </c>
      <c r="F13" s="236">
        <f t="shared" si="16"/>
        <v>20513151</v>
      </c>
      <c r="G13" s="236">
        <f t="shared" si="16"/>
        <v>22909683</v>
      </c>
      <c r="Q13" s="102" t="s">
        <v>1012</v>
      </c>
      <c r="R13" s="193">
        <f t="shared" si="1"/>
        <v>2.205107314129966</v>
      </c>
      <c r="S13" s="192">
        <f t="shared" si="2"/>
        <v>2.6415525130312196</v>
      </c>
      <c r="T13" s="192">
        <f t="shared" si="3"/>
        <v>2.3640949151406514</v>
      </c>
      <c r="U13" s="192">
        <f t="shared" si="4"/>
        <v>1.5665298198542281</v>
      </c>
      <c r="V13" s="192">
        <f t="shared" si="5"/>
        <v>1.2436141823545381</v>
      </c>
      <c r="AC13" s="237"/>
    </row>
    <row r="14" spans="1:42" ht="15" customHeight="1" x14ac:dyDescent="0.25">
      <c r="A14" s="333" t="s">
        <v>931</v>
      </c>
      <c r="B14" s="341" t="s">
        <v>30</v>
      </c>
      <c r="C14" s="342"/>
      <c r="D14" s="342"/>
      <c r="E14" s="342"/>
      <c r="F14" s="342"/>
      <c r="G14" s="342"/>
      <c r="I14" s="250" t="s">
        <v>931</v>
      </c>
      <c r="J14" s="341" t="s">
        <v>969</v>
      </c>
      <c r="K14" s="342"/>
      <c r="L14" s="342"/>
      <c r="M14" s="342"/>
      <c r="N14" s="342"/>
      <c r="O14" s="342"/>
      <c r="Q14" s="268"/>
      <c r="R14" s="341" t="s">
        <v>1051</v>
      </c>
      <c r="S14" s="342"/>
      <c r="T14" s="342"/>
      <c r="U14" s="342"/>
      <c r="V14" s="342"/>
      <c r="X14" s="250" t="s">
        <v>931</v>
      </c>
      <c r="Y14" s="341" t="s">
        <v>978</v>
      </c>
      <c r="Z14" s="342"/>
      <c r="AA14" s="342"/>
      <c r="AB14" s="342"/>
      <c r="AC14" s="342"/>
      <c r="AE14" s="333" t="s">
        <v>931</v>
      </c>
      <c r="AF14" s="341" t="s">
        <v>979</v>
      </c>
      <c r="AG14" s="342"/>
      <c r="AH14" s="342"/>
      <c r="AI14" s="342"/>
      <c r="AJ14" s="342"/>
    </row>
    <row r="15" spans="1:42" ht="15.75" thickBot="1" x14ac:dyDescent="0.3">
      <c r="A15" s="333"/>
      <c r="B15" s="264">
        <v>1960</v>
      </c>
      <c r="C15" s="91">
        <v>1970</v>
      </c>
      <c r="D15" s="91">
        <v>1980</v>
      </c>
      <c r="E15" s="91">
        <v>1991</v>
      </c>
      <c r="F15" s="91">
        <v>2001</v>
      </c>
      <c r="G15" s="90" t="s">
        <v>34</v>
      </c>
      <c r="I15" s="250" t="s">
        <v>931</v>
      </c>
      <c r="J15" s="90">
        <v>1960</v>
      </c>
      <c r="K15" s="91">
        <v>1970</v>
      </c>
      <c r="L15" s="91">
        <v>1980</v>
      </c>
      <c r="M15" s="91">
        <v>1991</v>
      </c>
      <c r="N15" s="91">
        <v>2001</v>
      </c>
      <c r="O15" s="264" t="s">
        <v>34</v>
      </c>
      <c r="Q15" s="269" t="s">
        <v>931</v>
      </c>
      <c r="R15" s="67" t="s">
        <v>965</v>
      </c>
      <c r="S15" s="66" t="s">
        <v>964</v>
      </c>
      <c r="T15" s="66" t="s">
        <v>963</v>
      </c>
      <c r="U15" s="66" t="s">
        <v>962</v>
      </c>
      <c r="V15" s="69" t="s">
        <v>961</v>
      </c>
      <c r="X15" s="250" t="s">
        <v>931</v>
      </c>
      <c r="Y15" s="67" t="s">
        <v>965</v>
      </c>
      <c r="Z15" s="66" t="s">
        <v>964</v>
      </c>
      <c r="AA15" s="66" t="s">
        <v>963</v>
      </c>
      <c r="AB15" s="66" t="s">
        <v>962</v>
      </c>
      <c r="AC15" s="69" t="s">
        <v>961</v>
      </c>
      <c r="AE15" s="333"/>
      <c r="AF15" s="67" t="s">
        <v>965</v>
      </c>
      <c r="AG15" s="66" t="s">
        <v>964</v>
      </c>
      <c r="AH15" s="66" t="s">
        <v>963</v>
      </c>
      <c r="AI15" s="66" t="s">
        <v>962</v>
      </c>
      <c r="AJ15" s="69" t="s">
        <v>961</v>
      </c>
    </row>
    <row r="16" spans="1:42" ht="15.75" thickBot="1" x14ac:dyDescent="0.3">
      <c r="A16" s="92" t="s">
        <v>940</v>
      </c>
      <c r="B16" s="100">
        <f>SUMIF('Todas las localidades'!$D$8:$D$967,Ordenada!$A16,'Todas las localidades'!AE$8:AE$967)</f>
        <v>6775906</v>
      </c>
      <c r="C16" s="94">
        <f>SUMIF('Todas las localidades'!$D$8:$D$967,Ordenada!$A16,'Todas las localidades'!AD$8:AD$967)</f>
        <v>8451495</v>
      </c>
      <c r="D16" s="94">
        <f>SUMIF('Todas las localidades'!$D$8:$D$967,Ordenada!$A16,'Todas las localidades'!AC$8:AC$967)</f>
        <v>9969826</v>
      </c>
      <c r="E16" s="94">
        <f>SUMIF('Todas las localidades'!$D$8:$D$967,Ordenada!$A16,'Todas las localidades'!AB$8:AB$967)</f>
        <v>11301472</v>
      </c>
      <c r="F16" s="94">
        <f>SUMIF('Todas las localidades'!$D$8:$D$967,Ordenada!$A16,'Todas las localidades'!AA$8:AA$967)</f>
        <v>12053296</v>
      </c>
      <c r="G16" s="93">
        <f>SUMIF('Todas las localidades'!$D$8:$D$967,Ordenada!$A16,'Todas las localidades'!Z$8:Z$967)</f>
        <v>13588171</v>
      </c>
      <c r="I16" s="92" t="s">
        <v>940</v>
      </c>
      <c r="J16" s="255">
        <f t="shared" ref="J16:O23" si="17">B16/B$24*100</f>
        <v>44.556973845101211</v>
      </c>
      <c r="K16" s="183">
        <f t="shared" si="17"/>
        <v>44.627529279853348</v>
      </c>
      <c r="L16" s="183">
        <f t="shared" si="17"/>
        <v>42.281247553518519</v>
      </c>
      <c r="M16" s="183">
        <f t="shared" si="17"/>
        <v>39.35028399370352</v>
      </c>
      <c r="N16" s="183">
        <f t="shared" si="17"/>
        <v>37.011393966311402</v>
      </c>
      <c r="O16" s="184">
        <f t="shared" si="17"/>
        <v>37.230054676639348</v>
      </c>
      <c r="Q16" s="92" t="s">
        <v>940</v>
      </c>
      <c r="R16" s="255">
        <f t="shared" ref="R16:R24" si="18">RATE(10,,-B16,C16)*100</f>
        <v>2.2342973920222611</v>
      </c>
      <c r="S16" s="183">
        <f t="shared" ref="S16:S24" si="19">RATE(10,,-C16,D16)*100</f>
        <v>1.665922094805522</v>
      </c>
      <c r="T16" s="183">
        <f t="shared" ref="T16:T24" si="20">RATE(10.56,,-D16,E16)*100</f>
        <v>1.1942898640800819</v>
      </c>
      <c r="U16" s="183">
        <f t="shared" ref="U16:U24" si="21">RATE(10.52,,-E16,F16)*100</f>
        <v>0.61409428925689402</v>
      </c>
      <c r="V16" s="183">
        <f t="shared" ref="V16:V24" si="22">RATE(8.94,,-F16,G16)*100</f>
        <v>1.3497606189748019</v>
      </c>
      <c r="X16" s="92" t="s">
        <v>940</v>
      </c>
      <c r="Y16" s="267">
        <f t="shared" ref="Y16:Y24" si="23">(C16-B16)/(C$24-B$24)</f>
        <v>0.44915141562969263</v>
      </c>
      <c r="Z16" s="267">
        <f t="shared" ref="Z16:Z24" si="24">(D16-C16)/(D$24-C$24)</f>
        <v>0.32709038544519509</v>
      </c>
      <c r="AA16" s="267">
        <f t="shared" ref="AA16:AA24" si="25">(E16-D16)/(E$24-D$24)</f>
        <v>0.25905508854666282</v>
      </c>
      <c r="AB16" s="267">
        <f t="shared" ref="AB16:AB24" si="26">(F16-E16)/(F$24-E$24)</f>
        <v>0.19546843849674542</v>
      </c>
      <c r="AC16" s="267">
        <f t="shared" ref="AC16:AC24" si="27">(G16-F16)/(G$24-F$24)</f>
        <v>0.39041366106332925</v>
      </c>
      <c r="AE16" s="92" t="s">
        <v>940</v>
      </c>
      <c r="AF16" s="267">
        <f>R16/SUM(R$16:R$23)</f>
        <v>9.2744171687704893E-2</v>
      </c>
      <c r="AG16" s="267">
        <f>S16/SUM(S$16:S$23)</f>
        <v>6.3148387916106691E-2</v>
      </c>
      <c r="AH16" s="267">
        <f>T16/SUM(T$16:T$23)</f>
        <v>5.1067256684339236E-2</v>
      </c>
      <c r="AI16" s="267">
        <f>U16/SUM(U$16:U$23)</f>
        <v>4.5197602007136857E-2</v>
      </c>
      <c r="AJ16" s="267">
        <f>V16/SUM(V$16:V$23)</f>
        <v>0.10494263269378436</v>
      </c>
    </row>
    <row r="17" spans="1:41" ht="15.75" thickBot="1" x14ac:dyDescent="0.3">
      <c r="A17" s="95" t="s">
        <v>951</v>
      </c>
      <c r="B17" s="85">
        <f>SUMIF('Todas las localidades'!$D$8:$D$967,Ordenada!$A17,'Todas las localidades'!AE$8:AE$967)</f>
        <v>4240261</v>
      </c>
      <c r="C17" s="84">
        <f>SUMIF('Todas las localidades'!$D$8:$D$967,Ordenada!$A17,'Todas las localidades'!AD$8:AD$967)</f>
        <v>5141827</v>
      </c>
      <c r="D17" s="84">
        <f>SUMIF('Todas las localidades'!$D$8:$D$967,Ordenada!$A17,'Todas las localidades'!AC$8:AC$967)</f>
        <v>6303500</v>
      </c>
      <c r="E17" s="84">
        <f>SUMIF('Todas las localidades'!$D$8:$D$967,Ordenada!$A17,'Todas las localidades'!AB$8:AB$967)</f>
        <v>7554001</v>
      </c>
      <c r="F17" s="84">
        <f>SUMIF('Todas las localidades'!$D$8:$D$967,Ordenada!$A17,'Todas las localidades'!AA$8:AA$967)</f>
        <v>8502360</v>
      </c>
      <c r="G17" s="83">
        <f>SUMIF('Todas las localidades'!$D$8:$D$967,Ordenada!$A17,'Todas las localidades'!Z$8:Z$967)</f>
        <v>9303558</v>
      </c>
      <c r="I17" s="95" t="s">
        <v>951</v>
      </c>
      <c r="J17" s="185">
        <f t="shared" si="17"/>
        <v>27.883090242604119</v>
      </c>
      <c r="K17" s="186">
        <f t="shared" si="17"/>
        <v>27.151058480711459</v>
      </c>
      <c r="L17" s="186">
        <f t="shared" si="17"/>
        <v>26.732647485884304</v>
      </c>
      <c r="M17" s="186">
        <f t="shared" si="17"/>
        <v>26.302067964130728</v>
      </c>
      <c r="N17" s="186">
        <f t="shared" si="17"/>
        <v>26.107729836171568</v>
      </c>
      <c r="O17" s="187">
        <f t="shared" si="17"/>
        <v>25.490698713409287</v>
      </c>
      <c r="Q17" s="95" t="s">
        <v>951</v>
      </c>
      <c r="R17" s="185">
        <f t="shared" si="18"/>
        <v>1.9465391570420838</v>
      </c>
      <c r="S17" s="186">
        <f t="shared" si="19"/>
        <v>2.0578534398109976</v>
      </c>
      <c r="T17" s="186">
        <f t="shared" si="20"/>
        <v>1.7285220440390252</v>
      </c>
      <c r="U17" s="186">
        <f t="shared" si="21"/>
        <v>1.1305484056983282</v>
      </c>
      <c r="V17" s="186">
        <f t="shared" si="22"/>
        <v>1.0123961697316184</v>
      </c>
      <c r="X17" s="95" t="s">
        <v>951</v>
      </c>
      <c r="Y17" s="267">
        <f t="shared" si="23"/>
        <v>0.24167003076744922</v>
      </c>
      <c r="Z17" s="267">
        <f t="shared" si="24"/>
        <v>0.25025641268687537</v>
      </c>
      <c r="AA17" s="267">
        <f t="shared" si="25"/>
        <v>0.24326934281535065</v>
      </c>
      <c r="AB17" s="267">
        <f t="shared" si="26"/>
        <v>0.24656602192046939</v>
      </c>
      <c r="AC17" s="267">
        <f t="shared" si="27"/>
        <v>0.2037942141324976</v>
      </c>
      <c r="AE17" s="95" t="s">
        <v>951</v>
      </c>
      <c r="AF17" s="267">
        <f t="shared" ref="AF17:AI23" si="28">R17/SUM(R$16:R$23)</f>
        <v>8.0799522222130715E-2</v>
      </c>
      <c r="AG17" s="267">
        <f t="shared" si="28"/>
        <v>7.800492453811271E-2</v>
      </c>
      <c r="AH17" s="267">
        <f t="shared" si="28"/>
        <v>7.391076619030966E-2</v>
      </c>
      <c r="AI17" s="267">
        <f t="shared" si="28"/>
        <v>8.3208845586870903E-2</v>
      </c>
      <c r="AJ17" s="267">
        <f t="shared" ref="AJ17:AJ23" si="29">V17/SUM(V$16:V$23)</f>
        <v>7.8712860552588707E-2</v>
      </c>
    </row>
    <row r="18" spans="1:41" ht="15.75" thickBot="1" x14ac:dyDescent="0.3">
      <c r="A18" s="95" t="s">
        <v>932</v>
      </c>
      <c r="B18" s="85">
        <f>SUMIF('Todas las localidades'!$D$8:$D$967,Ordenada!$A18,'Todas las localidades'!AE$8:AE$967)</f>
        <v>1460203</v>
      </c>
      <c r="C18" s="84">
        <f>SUMIF('Todas las localidades'!$D$8:$D$967,Ordenada!$A18,'Todas las localidades'!AD$8:AD$967)</f>
        <v>1829825</v>
      </c>
      <c r="D18" s="84">
        <f>SUMIF('Todas las localidades'!$D$8:$D$967,Ordenada!$A18,'Todas las localidades'!AC$8:AC$967)</f>
        <v>2271050</v>
      </c>
      <c r="E18" s="84">
        <f>SUMIF('Todas las localidades'!$D$8:$D$967,Ordenada!$A18,'Todas las localidades'!AB$8:AB$967)</f>
        <v>2828473</v>
      </c>
      <c r="F18" s="84">
        <f>SUMIF('Todas las localidades'!$D$8:$D$967,Ordenada!$A18,'Todas las localidades'!AA$8:AA$967)</f>
        <v>3292339</v>
      </c>
      <c r="G18" s="83">
        <f>SUMIF('Todas las localidades'!$D$8:$D$967,Ordenada!$A18,'Todas las localidades'!Z$8:Z$967)</f>
        <v>3636179</v>
      </c>
      <c r="I18" s="95" t="s">
        <v>932</v>
      </c>
      <c r="J18" s="185">
        <f t="shared" si="17"/>
        <v>9.6019966746200911</v>
      </c>
      <c r="K18" s="186">
        <f t="shared" si="17"/>
        <v>9.662263157525107</v>
      </c>
      <c r="L18" s="186">
        <f t="shared" si="17"/>
        <v>9.6313443440656066</v>
      </c>
      <c r="M18" s="186">
        <f t="shared" si="17"/>
        <v>9.8483822123810594</v>
      </c>
      <c r="N18" s="186">
        <f t="shared" si="17"/>
        <v>10.109604526401053</v>
      </c>
      <c r="O18" s="187">
        <f t="shared" si="17"/>
        <v>9.9627199999210916</v>
      </c>
      <c r="Q18" s="95" t="s">
        <v>932</v>
      </c>
      <c r="R18" s="185">
        <f t="shared" si="18"/>
        <v>2.2820990358934985</v>
      </c>
      <c r="S18" s="186">
        <f t="shared" si="19"/>
        <v>2.1837211221027117</v>
      </c>
      <c r="T18" s="186">
        <f t="shared" si="20"/>
        <v>2.1003006605647681</v>
      </c>
      <c r="U18" s="186">
        <f t="shared" si="21"/>
        <v>1.4540176131707649</v>
      </c>
      <c r="V18" s="186">
        <f t="shared" si="22"/>
        <v>1.1173274311189314</v>
      </c>
      <c r="X18" s="95" t="s">
        <v>932</v>
      </c>
      <c r="Y18" s="267">
        <f t="shared" si="23"/>
        <v>9.9079335414518868E-2</v>
      </c>
      <c r="Z18" s="267">
        <f t="shared" si="24"/>
        <v>9.5052037611071769E-2</v>
      </c>
      <c r="AA18" s="267">
        <f t="shared" si="25"/>
        <v>0.10843967888083353</v>
      </c>
      <c r="AB18" s="267">
        <f t="shared" si="26"/>
        <v>0.12060158054508942</v>
      </c>
      <c r="AC18" s="267">
        <f t="shared" si="27"/>
        <v>8.7459782210287565E-2</v>
      </c>
      <c r="AE18" s="95" t="s">
        <v>932</v>
      </c>
      <c r="AF18" s="267">
        <f t="shared" si="28"/>
        <v>9.4728385553763242E-2</v>
      </c>
      <c r="AG18" s="267">
        <f t="shared" si="28"/>
        <v>8.2776060746847804E-2</v>
      </c>
      <c r="AH18" s="267">
        <f t="shared" si="28"/>
        <v>8.9807839933368369E-2</v>
      </c>
      <c r="AI18" s="267">
        <f t="shared" si="28"/>
        <v>0.10701631743064045</v>
      </c>
      <c r="AJ18" s="267">
        <f t="shared" si="29"/>
        <v>8.6871168527396972E-2</v>
      </c>
    </row>
    <row r="19" spans="1:41" ht="15.75" thickBot="1" x14ac:dyDescent="0.3">
      <c r="A19" s="95" t="s">
        <v>945</v>
      </c>
      <c r="B19" s="85">
        <f>SUMIF('Todas las localidades'!$D$8:$D$967,Ordenada!$A19,'Todas las localidades'!AE$8:AE$967)</f>
        <v>912231</v>
      </c>
      <c r="C19" s="84">
        <f>SUMIF('Todas las localidades'!$D$8:$D$967,Ordenada!$A19,'Todas las localidades'!AD$8:AD$967)</f>
        <v>1159737</v>
      </c>
      <c r="D19" s="84">
        <f>SUMIF('Todas las localidades'!$D$8:$D$967,Ordenada!$A19,'Todas las localidades'!AC$8:AC$967)</f>
        <v>1631098</v>
      </c>
      <c r="E19" s="84">
        <f>SUMIF('Todas las localidades'!$D$8:$D$967,Ordenada!$A19,'Todas las localidades'!AB$8:AB$967)</f>
        <v>2209517</v>
      </c>
      <c r="F19" s="84">
        <f>SUMIF('Todas las localidades'!$D$8:$D$967,Ordenada!$A19,'Todas las localidades'!AA$8:AA$967)</f>
        <v>2771772</v>
      </c>
      <c r="G19" s="83">
        <f>SUMIF('Todas las localidades'!$D$8:$D$967,Ordenada!$A19,'Todas las localidades'!Z$8:Z$967)</f>
        <v>3100363</v>
      </c>
      <c r="I19" s="95" t="s">
        <v>945</v>
      </c>
      <c r="J19" s="185">
        <f t="shared" si="17"/>
        <v>5.9986447284969016</v>
      </c>
      <c r="K19" s="186">
        <f t="shared" si="17"/>
        <v>6.1239102578217564</v>
      </c>
      <c r="L19" s="186">
        <f t="shared" si="17"/>
        <v>6.9173582690459146</v>
      </c>
      <c r="M19" s="186">
        <f t="shared" si="17"/>
        <v>7.6932563686319648</v>
      </c>
      <c r="N19" s="186">
        <f t="shared" si="17"/>
        <v>8.5111280330949217</v>
      </c>
      <c r="O19" s="187">
        <f t="shared" si="17"/>
        <v>8.494644644038523</v>
      </c>
      <c r="Q19" s="95" t="s">
        <v>945</v>
      </c>
      <c r="R19" s="185">
        <f t="shared" si="18"/>
        <v>2.4295980877726926</v>
      </c>
      <c r="S19" s="186">
        <f t="shared" si="19"/>
        <v>3.4694294277277056</v>
      </c>
      <c r="T19" s="186">
        <f t="shared" si="20"/>
        <v>2.9159525642783697</v>
      </c>
      <c r="U19" s="186">
        <f t="shared" si="21"/>
        <v>2.1784547197864161</v>
      </c>
      <c r="V19" s="186">
        <f t="shared" si="22"/>
        <v>1.2610434862510975</v>
      </c>
      <c r="X19" s="95" t="s">
        <v>945</v>
      </c>
      <c r="Y19" s="267">
        <f t="shared" si="23"/>
        <v>6.6345428548911886E-2</v>
      </c>
      <c r="Z19" s="267">
        <f t="shared" si="24"/>
        <v>0.10154416340958106</v>
      </c>
      <c r="AA19" s="267">
        <f t="shared" si="25"/>
        <v>0.11252418830685645</v>
      </c>
      <c r="AB19" s="267">
        <f t="shared" si="26"/>
        <v>0.14618196131938804</v>
      </c>
      <c r="AC19" s="267">
        <f t="shared" si="27"/>
        <v>8.358101819526699E-2</v>
      </c>
      <c r="AE19" s="95" t="s">
        <v>945</v>
      </c>
      <c r="AF19" s="267">
        <f t="shared" si="28"/>
        <v>0.10085097131164043</v>
      </c>
      <c r="AG19" s="267">
        <f t="shared" si="28"/>
        <v>0.13151207732512929</v>
      </c>
      <c r="AH19" s="267">
        <f t="shared" si="28"/>
        <v>0.12468472065117997</v>
      </c>
      <c r="AI19" s="267">
        <f t="shared" si="28"/>
        <v>0.16033519792965559</v>
      </c>
      <c r="AJ19" s="267">
        <f t="shared" si="29"/>
        <v>9.8044958141580499E-2</v>
      </c>
    </row>
    <row r="20" spans="1:41" ht="15.75" thickBot="1" x14ac:dyDescent="0.3">
      <c r="A20" s="95" t="s">
        <v>941</v>
      </c>
      <c r="B20" s="85">
        <f>SUMIF('Todas las localidades'!$D$8:$D$967,Ordenada!$A20,'Todas las localidades'!AE$8:AE$967)</f>
        <v>826978</v>
      </c>
      <c r="C20" s="84">
        <f>SUMIF('Todas las localidades'!$D$8:$D$967,Ordenada!$A20,'Todas las localidades'!AD$8:AD$967)</f>
        <v>1066658</v>
      </c>
      <c r="D20" s="84">
        <f>SUMIF('Todas las localidades'!$D$8:$D$967,Ordenada!$A20,'Todas las localidades'!AC$8:AC$967)</f>
        <v>1597022</v>
      </c>
      <c r="E20" s="84">
        <f>SUMIF('Todas las localidades'!$D$8:$D$967,Ordenada!$A20,'Todas las localidades'!AB$8:AB$967)</f>
        <v>2301298</v>
      </c>
      <c r="F20" s="84">
        <f>SUMIF('Todas las localidades'!$D$8:$D$967,Ordenada!$A20,'Todas las localidades'!AA$8:AA$967)</f>
        <v>2968084</v>
      </c>
      <c r="G20" s="83">
        <f>SUMIF('Todas las localidades'!$D$8:$D$967,Ordenada!$A20,'Todas las localidades'!Z$8:Z$967)</f>
        <v>3419718</v>
      </c>
      <c r="I20" s="95" t="s">
        <v>941</v>
      </c>
      <c r="J20" s="185">
        <f t="shared" si="17"/>
        <v>5.4380384138260052</v>
      </c>
      <c r="K20" s="186">
        <f t="shared" si="17"/>
        <v>5.6324130969242496</v>
      </c>
      <c r="L20" s="186">
        <f t="shared" si="17"/>
        <v>6.7728446344414888</v>
      </c>
      <c r="M20" s="186">
        <f t="shared" si="17"/>
        <v>8.0128261039041568</v>
      </c>
      <c r="N20" s="186">
        <f t="shared" si="17"/>
        <v>9.1139325085109846</v>
      </c>
      <c r="O20" s="187">
        <f t="shared" si="17"/>
        <v>9.3696412945265219</v>
      </c>
      <c r="Q20" s="95" t="s">
        <v>941</v>
      </c>
      <c r="R20" s="185">
        <f t="shared" si="18"/>
        <v>2.5777393962388935</v>
      </c>
      <c r="S20" s="186">
        <f t="shared" si="19"/>
        <v>4.1186600621076925</v>
      </c>
      <c r="T20" s="186">
        <f t="shared" si="20"/>
        <v>3.520129575516747</v>
      </c>
      <c r="U20" s="186">
        <f t="shared" si="21"/>
        <v>2.448149587833651</v>
      </c>
      <c r="V20" s="186">
        <f t="shared" si="22"/>
        <v>1.5969739025423619</v>
      </c>
      <c r="X20" s="95" t="s">
        <v>941</v>
      </c>
      <c r="Y20" s="267">
        <f t="shared" si="23"/>
        <v>6.4247623550957145E-2</v>
      </c>
      <c r="Z20" s="267">
        <f t="shared" si="24"/>
        <v>0.11425503739715218</v>
      </c>
      <c r="AA20" s="267">
        <f t="shared" si="25"/>
        <v>0.13700809490006316</v>
      </c>
      <c r="AB20" s="267">
        <f t="shared" si="26"/>
        <v>0.17335921469850774</v>
      </c>
      <c r="AC20" s="267">
        <f t="shared" si="27"/>
        <v>0.11487846463111044</v>
      </c>
      <c r="AE20" s="95" t="s">
        <v>941</v>
      </c>
      <c r="AF20" s="267">
        <f t="shared" si="28"/>
        <v>0.10700021670551131</v>
      </c>
      <c r="AG20" s="267">
        <f t="shared" si="28"/>
        <v>0.15612179231401269</v>
      </c>
      <c r="AH20" s="267">
        <f t="shared" si="28"/>
        <v>0.15051903729712471</v>
      </c>
      <c r="AI20" s="267">
        <f t="shared" si="28"/>
        <v>0.1801848554213685</v>
      </c>
      <c r="AJ20" s="267">
        <f t="shared" si="29"/>
        <v>0.12416323555457884</v>
      </c>
    </row>
    <row r="21" spans="1:41" ht="15.75" thickBot="1" x14ac:dyDescent="0.3">
      <c r="A21" s="95" t="s">
        <v>935</v>
      </c>
      <c r="B21" s="85">
        <f>SUMIF('Todas las localidades'!$D$8:$D$967,Ordenada!$A21,'Todas las localidades'!AE$8:AE$967)</f>
        <v>177112</v>
      </c>
      <c r="C21" s="84">
        <f>SUMIF('Todas las localidades'!$D$8:$D$967,Ordenada!$A21,'Todas las localidades'!AD$8:AD$967)</f>
        <v>276738</v>
      </c>
      <c r="D21" s="84">
        <f>SUMIF('Todas las localidades'!$D$8:$D$967,Ordenada!$A21,'Todas las localidades'!AC$8:AC$967)</f>
        <v>482644</v>
      </c>
      <c r="E21" s="84">
        <f>SUMIF('Todas las localidades'!$D$8:$D$967,Ordenada!$A21,'Todas las localidades'!AB$8:AB$967)</f>
        <v>756861</v>
      </c>
      <c r="F21" s="84">
        <f>SUMIF('Todas las localidades'!$D$8:$D$967,Ordenada!$A21,'Todas las localidades'!AA$8:AA$967)</f>
        <v>896069</v>
      </c>
      <c r="G21" s="83">
        <f>SUMIF('Todas las localidades'!$D$8:$D$967,Ordenada!$A21,'Todas las localidades'!Z$8:Z$967)</f>
        <v>1061372</v>
      </c>
      <c r="I21" s="95" t="s">
        <v>935</v>
      </c>
      <c r="J21" s="185">
        <f t="shared" si="17"/>
        <v>1.164652336034999</v>
      </c>
      <c r="K21" s="186">
        <f t="shared" si="17"/>
        <v>1.4612956876680465</v>
      </c>
      <c r="L21" s="186">
        <f t="shared" si="17"/>
        <v>2.0468552253790984</v>
      </c>
      <c r="M21" s="186">
        <f t="shared" si="17"/>
        <v>2.6352934638743024</v>
      </c>
      <c r="N21" s="186">
        <f t="shared" si="17"/>
        <v>2.7515098592118448</v>
      </c>
      <c r="O21" s="187">
        <f t="shared" si="17"/>
        <v>2.9080394699370542</v>
      </c>
      <c r="Q21" s="95" t="s">
        <v>935</v>
      </c>
      <c r="R21" s="185">
        <f t="shared" si="18"/>
        <v>4.5639741513756462</v>
      </c>
      <c r="S21" s="186">
        <f t="shared" si="19"/>
        <v>5.7196730524600126</v>
      </c>
      <c r="T21" s="186">
        <f t="shared" si="20"/>
        <v>4.3524780376366534</v>
      </c>
      <c r="U21" s="186">
        <f t="shared" si="21"/>
        <v>1.6178701216473867</v>
      </c>
      <c r="V21" s="186">
        <f t="shared" si="22"/>
        <v>1.9117840136983355</v>
      </c>
      <c r="X21" s="95" t="s">
        <v>935</v>
      </c>
      <c r="Y21" s="267">
        <f t="shared" si="23"/>
        <v>2.6705331040919798E-2</v>
      </c>
      <c r="Z21" s="267">
        <f t="shared" si="24"/>
        <v>4.435783297942171E-2</v>
      </c>
      <c r="AA21" s="267">
        <f t="shared" si="25"/>
        <v>5.3345490630392942E-2</v>
      </c>
      <c r="AB21" s="267">
        <f t="shared" si="26"/>
        <v>3.6193005791588108E-2</v>
      </c>
      <c r="AC21" s="267">
        <f t="shared" si="27"/>
        <v>4.2046778672368446E-2</v>
      </c>
      <c r="AE21" s="95" t="s">
        <v>935</v>
      </c>
      <c r="AF21" s="267">
        <f t="shared" si="28"/>
        <v>0.18944747632288911</v>
      </c>
      <c r="AG21" s="267">
        <f t="shared" si="28"/>
        <v>0.21680973786004781</v>
      </c>
      <c r="AH21" s="267">
        <f t="shared" si="28"/>
        <v>0.18610985477310898</v>
      </c>
      <c r="AI21" s="267">
        <f t="shared" si="28"/>
        <v>0.11907593204610764</v>
      </c>
      <c r="AJ21" s="267">
        <f t="shared" si="29"/>
        <v>0.14863942888760387</v>
      </c>
    </row>
    <row r="22" spans="1:41" ht="15.75" thickBot="1" x14ac:dyDescent="0.3">
      <c r="A22" s="95" t="s">
        <v>938</v>
      </c>
      <c r="B22" s="85">
        <f>SUMIF('Todas las localidades'!$D$8:$D$967,Ordenada!$A22,'Todas las localidades'!AE$8:AE$967)</f>
        <v>769516</v>
      </c>
      <c r="C22" s="84">
        <f>SUMIF('Todas las localidades'!$D$8:$D$967,Ordenada!$A22,'Todas las localidades'!AD$8:AD$967)</f>
        <v>929712</v>
      </c>
      <c r="D22" s="84">
        <f>SUMIF('Todas las localidades'!$D$8:$D$967,Ordenada!$A22,'Todas las localidades'!AC$8:AC$967)</f>
        <v>1196122</v>
      </c>
      <c r="E22" s="84">
        <f>SUMIF('Todas las localidades'!$D$8:$D$967,Ordenada!$A22,'Todas las localidades'!AB$8:AB$967)</f>
        <v>1551680</v>
      </c>
      <c r="F22" s="84">
        <f>SUMIF('Todas las localidades'!$D$8:$D$967,Ordenada!$A22,'Todas las localidades'!AA$8:AA$967)</f>
        <v>1793853</v>
      </c>
      <c r="G22" s="83">
        <f>SUMIF('Todas las localidades'!$D$8:$D$967,Ordenada!$A22,'Todas las localidades'!Z$8:Z$967)</f>
        <v>1999556</v>
      </c>
      <c r="I22" s="95" t="s">
        <v>938</v>
      </c>
      <c r="J22" s="185">
        <f t="shared" si="17"/>
        <v>5.0601800387117102</v>
      </c>
      <c r="K22" s="186">
        <f t="shared" si="17"/>
        <v>4.909279305239016</v>
      </c>
      <c r="L22" s="186">
        <f t="shared" si="17"/>
        <v>5.0726592807346567</v>
      </c>
      <c r="M22" s="186">
        <f t="shared" si="17"/>
        <v>5.4027518421803711</v>
      </c>
      <c r="N22" s="186">
        <f t="shared" si="17"/>
        <v>5.5082858747225325</v>
      </c>
      <c r="O22" s="187">
        <f t="shared" si="17"/>
        <v>5.4785577256131281</v>
      </c>
      <c r="Q22" s="95" t="s">
        <v>938</v>
      </c>
      <c r="R22" s="185">
        <f t="shared" si="18"/>
        <v>1.9091262932143853</v>
      </c>
      <c r="S22" s="186">
        <f t="shared" si="19"/>
        <v>2.5516622456651916</v>
      </c>
      <c r="T22" s="186">
        <f t="shared" si="20"/>
        <v>2.4951427115849776</v>
      </c>
      <c r="U22" s="186">
        <f t="shared" si="21"/>
        <v>1.3881357680127362</v>
      </c>
      <c r="V22" s="186">
        <f t="shared" si="22"/>
        <v>1.2217129200380785</v>
      </c>
      <c r="X22" s="95" t="s">
        <v>938</v>
      </c>
      <c r="Y22" s="267">
        <f t="shared" si="23"/>
        <v>4.2941473224170273E-2</v>
      </c>
      <c r="Z22" s="267">
        <f t="shared" si="24"/>
        <v>5.7392063776906636E-2</v>
      </c>
      <c r="AA22" s="267">
        <f t="shared" si="25"/>
        <v>6.9169365712414818E-2</v>
      </c>
      <c r="AB22" s="267">
        <f t="shared" si="26"/>
        <v>6.2963111254857956E-2</v>
      </c>
      <c r="AC22" s="267">
        <f t="shared" si="27"/>
        <v>5.2322997847844298E-2</v>
      </c>
      <c r="AE22" s="95" t="s">
        <v>938</v>
      </c>
      <c r="AF22" s="267">
        <f t="shared" si="28"/>
        <v>7.9246539580449221E-2</v>
      </c>
      <c r="AG22" s="267">
        <f t="shared" si="28"/>
        <v>9.6723224827004878E-2</v>
      </c>
      <c r="AH22" s="267">
        <f t="shared" si="28"/>
        <v>0.10669109497526828</v>
      </c>
      <c r="AI22" s="267">
        <f t="shared" si="28"/>
        <v>0.10216738548477972</v>
      </c>
      <c r="AJ22" s="267">
        <f t="shared" si="29"/>
        <v>9.498704320043605E-2</v>
      </c>
    </row>
    <row r="23" spans="1:41" ht="15.75" thickBot="1" x14ac:dyDescent="0.3">
      <c r="A23" s="96" t="s">
        <v>955</v>
      </c>
      <c r="B23" s="101">
        <f>SUMIF('Todas las localidades'!$D$8:$D$967,Ordenada!$A23,'Todas las localidades'!AE$8:AE$967)</f>
        <v>45078</v>
      </c>
      <c r="C23" s="98">
        <f>SUMIF('Todas las localidades'!$D$8:$D$967,Ordenada!$A23,'Todas las localidades'!AD$8:AD$967)</f>
        <v>81859</v>
      </c>
      <c r="D23" s="98">
        <f>SUMIF('Todas las localidades'!$D$8:$D$967,Ordenada!$A23,'Todas las localidades'!AC$8:AC$967)</f>
        <v>128520</v>
      </c>
      <c r="E23" s="98">
        <f>SUMIF('Todas las localidades'!$D$8:$D$967,Ordenada!$A23,'Todas las localidades'!AB$8:AB$967)</f>
        <v>216877</v>
      </c>
      <c r="F23" s="98">
        <f>SUMIF('Todas las localidades'!$D$8:$D$967,Ordenada!$A23,'Todas las localidades'!AA$8:AA$967)</f>
        <v>288674</v>
      </c>
      <c r="G23" s="97">
        <f>SUMIF('Todas las localidades'!$D$8:$D$967,Ordenada!$A23,'Todas las localidades'!Z$8:Z$967)</f>
        <v>388937</v>
      </c>
      <c r="I23" s="96" t="s">
        <v>955</v>
      </c>
      <c r="J23" s="188">
        <f t="shared" si="17"/>
        <v>0.29642372060496008</v>
      </c>
      <c r="K23" s="189">
        <f t="shared" si="17"/>
        <v>0.43225073425701788</v>
      </c>
      <c r="L23" s="189">
        <f t="shared" si="17"/>
        <v>0.54504320693041175</v>
      </c>
      <c r="M23" s="189">
        <f t="shared" si="17"/>
        <v>0.75513805119390098</v>
      </c>
      <c r="N23" s="189">
        <f t="shared" si="17"/>
        <v>0.88641539557569782</v>
      </c>
      <c r="O23" s="190">
        <f t="shared" si="17"/>
        <v>1.0656434759150497</v>
      </c>
      <c r="Q23" s="96" t="s">
        <v>955</v>
      </c>
      <c r="R23" s="188">
        <f t="shared" si="18"/>
        <v>6.1476000901054073</v>
      </c>
      <c r="S23" s="189">
        <f t="shared" si="19"/>
        <v>4.6141493915023553</v>
      </c>
      <c r="T23" s="189">
        <f t="shared" si="20"/>
        <v>5.0797915704057814</v>
      </c>
      <c r="U23" s="189">
        <f t="shared" si="21"/>
        <v>2.7556071603586223</v>
      </c>
      <c r="V23" s="189">
        <f t="shared" si="22"/>
        <v>3.3908916573438246</v>
      </c>
      <c r="X23" s="96" t="s">
        <v>955</v>
      </c>
      <c r="Y23" s="267">
        <f t="shared" si="23"/>
        <v>9.8593618233801528E-3</v>
      </c>
      <c r="Z23" s="267">
        <f t="shared" si="24"/>
        <v>1.005206669379618E-2</v>
      </c>
      <c r="AA23" s="267">
        <f t="shared" si="25"/>
        <v>1.7188750207425614E-2</v>
      </c>
      <c r="AB23" s="267">
        <f t="shared" si="26"/>
        <v>1.866666597335391E-2</v>
      </c>
      <c r="AC23" s="267">
        <f t="shared" si="27"/>
        <v>2.5503083247295433E-2</v>
      </c>
      <c r="AE23" s="96" t="s">
        <v>955</v>
      </c>
      <c r="AF23" s="267">
        <f t="shared" si="28"/>
        <v>0.25518271661591113</v>
      </c>
      <c r="AG23" s="267">
        <f t="shared" si="28"/>
        <v>0.17490379447273813</v>
      </c>
      <c r="AH23" s="267">
        <f t="shared" si="28"/>
        <v>0.21720942949530064</v>
      </c>
      <c r="AI23" s="267">
        <f t="shared" si="28"/>
        <v>0.20281386409344038</v>
      </c>
      <c r="AJ23" s="267">
        <f t="shared" si="29"/>
        <v>0.26363867244203093</v>
      </c>
    </row>
    <row r="24" spans="1:41" ht="15.75" thickBot="1" x14ac:dyDescent="0.3">
      <c r="A24" s="89"/>
      <c r="B24" s="88">
        <f>SUM(B16:B23)</f>
        <v>15207285</v>
      </c>
      <c r="C24" s="87">
        <f>SUM(C16:C23)</f>
        <v>18937851</v>
      </c>
      <c r="D24" s="87">
        <f>SUM(D16:D23)</f>
        <v>23579782</v>
      </c>
      <c r="E24" s="87">
        <f>SUM(E16:E23)</f>
        <v>28720179</v>
      </c>
      <c r="F24" s="87">
        <f>SUM(F16:F23)</f>
        <v>32566447</v>
      </c>
      <c r="G24" s="86">
        <f t="shared" ref="G24" si="30">SUM(G16:G23)</f>
        <v>36497854</v>
      </c>
      <c r="I24" s="89" t="s">
        <v>967</v>
      </c>
      <c r="J24" s="126">
        <f>SUM(J16:J23)</f>
        <v>100.00000000000001</v>
      </c>
      <c r="K24" s="125">
        <f>SUM(K16:K23)</f>
        <v>100</v>
      </c>
      <c r="L24" s="125">
        <f>SUM(L16:L23)</f>
        <v>100.00000000000001</v>
      </c>
      <c r="M24" s="125">
        <f>SUM(M16:M23)</f>
        <v>99.999999999999986</v>
      </c>
      <c r="N24" s="125">
        <f t="shared" ref="N24" si="31">SUM(N16:N23)</f>
        <v>100.00000000000001</v>
      </c>
      <c r="O24" s="124">
        <f>SUM(O16:O23)</f>
        <v>99.999999999999986</v>
      </c>
      <c r="Q24" s="89" t="s">
        <v>967</v>
      </c>
      <c r="R24" s="193">
        <f t="shared" si="18"/>
        <v>2.2181227968107233</v>
      </c>
      <c r="S24" s="192">
        <f t="shared" si="19"/>
        <v>2.2164771370496257</v>
      </c>
      <c r="T24" s="192">
        <f t="shared" si="20"/>
        <v>1.8850692896506525</v>
      </c>
      <c r="U24" s="192">
        <f t="shared" si="21"/>
        <v>1.2018660890819792</v>
      </c>
      <c r="V24" s="192">
        <f t="shared" si="22"/>
        <v>1.2830034813433244</v>
      </c>
      <c r="X24" s="89" t="s">
        <v>967</v>
      </c>
      <c r="Y24" s="206">
        <f t="shared" si="23"/>
        <v>1</v>
      </c>
      <c r="Z24" s="206">
        <f t="shared" si="24"/>
        <v>1</v>
      </c>
      <c r="AA24" s="206">
        <f t="shared" si="25"/>
        <v>1</v>
      </c>
      <c r="AB24" s="206">
        <f t="shared" si="26"/>
        <v>1</v>
      </c>
      <c r="AC24" s="206">
        <f t="shared" si="27"/>
        <v>1</v>
      </c>
      <c r="AE24" s="89" t="s">
        <v>967</v>
      </c>
      <c r="AF24" s="206">
        <f>SUM(AF16:AF23)</f>
        <v>1</v>
      </c>
      <c r="AG24" s="206">
        <f>SUM(AG16:AG23)</f>
        <v>1</v>
      </c>
      <c r="AH24" s="206">
        <f>SUM(AH16:AH23)</f>
        <v>0.99999999999999989</v>
      </c>
      <c r="AI24" s="206">
        <f t="shared" ref="AI24" si="32">SUM(AI16:AI23)</f>
        <v>1</v>
      </c>
      <c r="AJ24" s="206">
        <f>SUM(AJ16:AJ23)</f>
        <v>1.0000000000000002</v>
      </c>
    </row>
    <row r="25" spans="1:41" x14ac:dyDescent="0.25">
      <c r="A25" s="89"/>
      <c r="B25" s="82"/>
      <c r="C25" s="82"/>
      <c r="D25" s="82"/>
      <c r="E25" s="82"/>
      <c r="F25" s="82"/>
      <c r="G25" s="82"/>
      <c r="P25" s="210" t="e">
        <f>RATE(8.94,,-G25,C25)*100</f>
        <v>#NUM!</v>
      </c>
      <c r="R25" s="210"/>
      <c r="S25" s="210" t="e">
        <f>RATE(8.94,,-D25,E25)*100</f>
        <v>#NUM!</v>
      </c>
    </row>
    <row r="26" spans="1:41" x14ac:dyDescent="0.25">
      <c r="A26" s="336">
        <v>2010</v>
      </c>
      <c r="B26" s="336"/>
      <c r="C26" s="336"/>
      <c r="D26" s="336"/>
      <c r="E26" s="336"/>
      <c r="F26" s="336"/>
      <c r="G26" s="336"/>
      <c r="H26" s="336"/>
      <c r="I26" s="336"/>
      <c r="J26" s="336"/>
      <c r="L26" s="336">
        <v>2010</v>
      </c>
      <c r="M26" s="336"/>
      <c r="N26" s="336"/>
      <c r="O26" s="336"/>
      <c r="P26" s="336"/>
      <c r="Q26" s="336"/>
      <c r="R26" s="336"/>
      <c r="S26" s="336"/>
      <c r="T26" s="336"/>
      <c r="U26" s="336"/>
    </row>
    <row r="27" spans="1:41" x14ac:dyDescent="0.25">
      <c r="A27" s="336" t="s">
        <v>931</v>
      </c>
      <c r="B27" s="338" t="s">
        <v>966</v>
      </c>
      <c r="C27" s="339"/>
      <c r="D27" s="339"/>
      <c r="E27" s="339"/>
      <c r="F27" s="339"/>
      <c r="G27" s="339"/>
      <c r="H27" s="339"/>
      <c r="I27" s="345"/>
      <c r="J27" s="346" t="s">
        <v>967</v>
      </c>
      <c r="L27" s="336" t="s">
        <v>931</v>
      </c>
      <c r="M27" s="338" t="s">
        <v>966</v>
      </c>
      <c r="N27" s="339"/>
      <c r="O27" s="339"/>
      <c r="P27" s="339"/>
      <c r="Q27" s="339"/>
      <c r="R27" s="339"/>
      <c r="S27" s="339"/>
      <c r="T27" s="345"/>
      <c r="U27" s="343" t="s">
        <v>967</v>
      </c>
      <c r="AG27" s="336" t="s">
        <v>931</v>
      </c>
      <c r="AH27" s="338" t="s">
        <v>966</v>
      </c>
      <c r="AI27" s="339"/>
      <c r="AJ27" s="339"/>
      <c r="AK27" s="339"/>
      <c r="AL27" s="339"/>
      <c r="AM27" s="339"/>
      <c r="AN27" s="339"/>
      <c r="AO27" s="340"/>
    </row>
    <row r="28" spans="1:41" ht="15.75" thickBot="1" x14ac:dyDescent="0.3">
      <c r="A28" s="337"/>
      <c r="B28" s="107" t="s">
        <v>940</v>
      </c>
      <c r="C28" s="105">
        <v>1</v>
      </c>
      <c r="D28" s="105">
        <v>2</v>
      </c>
      <c r="E28" s="105">
        <v>3</v>
      </c>
      <c r="F28" s="105">
        <v>4</v>
      </c>
      <c r="G28" s="105">
        <v>5</v>
      </c>
      <c r="H28" s="105">
        <v>6</v>
      </c>
      <c r="I28" s="115">
        <v>7</v>
      </c>
      <c r="J28" s="344"/>
      <c r="L28" s="337"/>
      <c r="M28" s="107" t="s">
        <v>940</v>
      </c>
      <c r="N28" s="105">
        <v>1</v>
      </c>
      <c r="O28" s="105">
        <v>2</v>
      </c>
      <c r="P28" s="105">
        <v>3</v>
      </c>
      <c r="Q28" s="105">
        <v>4</v>
      </c>
      <c r="R28" s="105">
        <v>5</v>
      </c>
      <c r="S28" s="105">
        <v>6</v>
      </c>
      <c r="T28" s="115">
        <v>7</v>
      </c>
      <c r="U28" s="344"/>
      <c r="AG28" s="337"/>
      <c r="AH28" s="107" t="s">
        <v>940</v>
      </c>
      <c r="AI28" s="105">
        <v>1</v>
      </c>
      <c r="AJ28" s="105">
        <v>2</v>
      </c>
      <c r="AK28" s="105">
        <v>3</v>
      </c>
      <c r="AL28" s="105">
        <v>4</v>
      </c>
      <c r="AM28" s="105">
        <v>5</v>
      </c>
      <c r="AN28" s="105">
        <v>6</v>
      </c>
      <c r="AO28" s="106">
        <v>7</v>
      </c>
    </row>
    <row r="29" spans="1:41" x14ac:dyDescent="0.25">
      <c r="A29" s="95" t="s">
        <v>940</v>
      </c>
      <c r="B29" s="93">
        <f>SUMIF('Todas las localidades'!$AQ$8:$AQ$967,Ordenada!AH29,'Todas las localidades'!$Z$8:$Z$967)</f>
        <v>13588171</v>
      </c>
      <c r="C29" s="110"/>
      <c r="D29" s="110"/>
      <c r="E29" s="110"/>
      <c r="F29" s="110"/>
      <c r="G29" s="110"/>
      <c r="H29" s="110"/>
      <c r="I29" s="116"/>
      <c r="J29" s="122">
        <f>SUM(B29:I29)</f>
        <v>13588171</v>
      </c>
      <c r="L29" s="95" t="s">
        <v>940</v>
      </c>
      <c r="M29" s="232">
        <f>IF(B29="","",B29/$J$37*100)</f>
        <v>37.230054676639348</v>
      </c>
      <c r="N29" s="136" t="str">
        <f t="shared" ref="N29:U37" si="33">IF(C29="","",C29/$J$37*100)</f>
        <v/>
      </c>
      <c r="O29" s="136" t="str">
        <f t="shared" si="33"/>
        <v/>
      </c>
      <c r="P29" s="136" t="str">
        <f t="shared" si="33"/>
        <v/>
      </c>
      <c r="Q29" s="136" t="str">
        <f t="shared" si="33"/>
        <v/>
      </c>
      <c r="R29" s="136" t="str">
        <f t="shared" si="33"/>
        <v/>
      </c>
      <c r="S29" s="136" t="str">
        <f t="shared" si="33"/>
        <v/>
      </c>
      <c r="T29" s="137" t="str">
        <f t="shared" si="33"/>
        <v/>
      </c>
      <c r="U29" s="138">
        <f t="shared" si="33"/>
        <v>37.230054676639348</v>
      </c>
      <c r="AG29" s="95" t="s">
        <v>940</v>
      </c>
      <c r="AH29" s="108" t="str">
        <f>CONCATENATE($AG29,AH$28)</f>
        <v>GBAGBA</v>
      </c>
      <c r="AI29" s="110"/>
      <c r="AJ29" s="110"/>
      <c r="AK29" s="110"/>
      <c r="AL29" s="110"/>
      <c r="AM29" s="110"/>
      <c r="AN29" s="110"/>
      <c r="AO29" s="111"/>
    </row>
    <row r="30" spans="1:41" x14ac:dyDescent="0.25">
      <c r="A30" s="95" t="s">
        <v>951</v>
      </c>
      <c r="B30" s="112"/>
      <c r="C30" s="113">
        <f>SUMIF('Todas las localidades'!$AQ$8:$AQ$967,Ordenada!AI30,'Todas las localidades'!$Z$8:$Z$967)</f>
        <v>1236089</v>
      </c>
      <c r="D30" s="113">
        <f>SUMIF('Todas las localidades'!$AQ$8:$AQ$967,Ordenada!AJ30,'Todas las localidades'!$Z$8:$Z$967)</f>
        <v>1380631</v>
      </c>
      <c r="E30" s="113">
        <f>SUMIF('Todas las localidades'!$AQ$8:$AQ$967,Ordenada!AK30,'Todas las localidades'!$Z$8:$Z$967)</f>
        <v>1898455</v>
      </c>
      <c r="F30" s="113">
        <f>SUMIF('Todas las localidades'!$AQ$8:$AQ$967,Ordenada!AL30,'Todas las localidades'!$Z$8:$Z$967)</f>
        <v>1337334</v>
      </c>
      <c r="G30" s="113">
        <f>SUMIF('Todas las localidades'!$AQ$8:$AQ$967,Ordenada!AM30,'Todas las localidades'!$Z$8:$Z$967)</f>
        <v>2285854</v>
      </c>
      <c r="H30" s="113">
        <f>SUMIF('Todas las localidades'!$AQ$8:$AQ$967,Ordenada!AN30,'Todas las localidades'!$Z$8:$Z$967)</f>
        <v>655837</v>
      </c>
      <c r="I30" s="117">
        <f>SUMIF('Todas las localidades'!$AQ$8:$AQ$967,Ordenada!AO30,'Todas las localidades'!$Z$8:$Z$967)</f>
        <v>509358</v>
      </c>
      <c r="J30" s="122">
        <f t="shared" ref="J30:J36" si="34">SUM(B30:I30)</f>
        <v>9303558</v>
      </c>
      <c r="L30" s="95" t="s">
        <v>951</v>
      </c>
      <c r="M30" s="139" t="str">
        <f t="shared" ref="M30:M37" si="35">IF(B30="","",B30/$J$37*100)</f>
        <v/>
      </c>
      <c r="N30" s="131">
        <f t="shared" si="33"/>
        <v>3.386744327488405</v>
      </c>
      <c r="O30" s="131">
        <f t="shared" si="33"/>
        <v>3.7827730912617494</v>
      </c>
      <c r="P30" s="131">
        <f t="shared" si="33"/>
        <v>5.2015523981218186</v>
      </c>
      <c r="Q30" s="131">
        <f t="shared" si="33"/>
        <v>3.6641441987246703</v>
      </c>
      <c r="R30" s="131">
        <f t="shared" si="33"/>
        <v>6.2629819276497729</v>
      </c>
      <c r="S30" s="131">
        <f t="shared" si="33"/>
        <v>1.796919347641645</v>
      </c>
      <c r="T30" s="140">
        <f t="shared" si="33"/>
        <v>1.3955834225212256</v>
      </c>
      <c r="U30" s="138">
        <f t="shared" si="33"/>
        <v>25.490698713409287</v>
      </c>
      <c r="AG30" s="95" t="s">
        <v>951</v>
      </c>
      <c r="AH30" s="112"/>
      <c r="AI30" s="103" t="str">
        <f t="shared" ref="AI30:AO36" si="36">CONCATENATE($AG30,AI$28)</f>
        <v>Pampeana1</v>
      </c>
      <c r="AJ30" s="103" t="str">
        <f t="shared" si="36"/>
        <v>Pampeana2</v>
      </c>
      <c r="AK30" s="103" t="str">
        <f t="shared" si="36"/>
        <v>Pampeana3</v>
      </c>
      <c r="AL30" s="103" t="str">
        <f t="shared" si="36"/>
        <v>Pampeana4</v>
      </c>
      <c r="AM30" s="103" t="str">
        <f t="shared" si="36"/>
        <v>Pampeana5</v>
      </c>
      <c r="AN30" s="103" t="str">
        <f t="shared" si="36"/>
        <v>Pampeana6</v>
      </c>
      <c r="AO30" s="104" t="str">
        <f t="shared" si="36"/>
        <v>Pampeana7</v>
      </c>
    </row>
    <row r="31" spans="1:41" x14ac:dyDescent="0.25">
      <c r="A31" s="95" t="s">
        <v>932</v>
      </c>
      <c r="B31" s="112"/>
      <c r="C31" s="113">
        <f>SUMIF('Todas las localidades'!$AQ$8:$AQ$967,Ordenada!AI31,'Todas las localidades'!$Z$8:$Z$967)</f>
        <v>1454536</v>
      </c>
      <c r="D31" s="113">
        <f>SUMIF('Todas las localidades'!$AQ$8:$AQ$967,Ordenada!AJ31,'Todas las localidades'!$Z$8:$Z$967)</f>
        <v>0</v>
      </c>
      <c r="E31" s="113">
        <f>SUMIF('Todas las localidades'!$AQ$8:$AQ$967,Ordenada!AK31,'Todas las localidades'!$Z$8:$Z$967)</f>
        <v>635725</v>
      </c>
      <c r="F31" s="113">
        <f>SUMIF('Todas las localidades'!$AQ$8:$AQ$967,Ordenada!AL31,'Todas las localidades'!$Z$8:$Z$967)</f>
        <v>229759</v>
      </c>
      <c r="G31" s="113">
        <f>SUMIF('Todas las localidades'!$AQ$8:$AQ$967,Ordenada!AM31,'Todas las localidades'!$Z$8:$Z$967)</f>
        <v>769436</v>
      </c>
      <c r="H31" s="113">
        <f>SUMIF('Todas las localidades'!$AQ$8:$AQ$967,Ordenada!AN31,'Todas las localidades'!$Z$8:$Z$967)</f>
        <v>340550</v>
      </c>
      <c r="I31" s="117">
        <f>SUMIF('Todas las localidades'!$AQ$8:$AQ$967,Ordenada!AO31,'Todas las localidades'!$Z$8:$Z$967)</f>
        <v>206173</v>
      </c>
      <c r="J31" s="122">
        <f t="shared" si="34"/>
        <v>3636179</v>
      </c>
      <c r="L31" s="95" t="s">
        <v>932</v>
      </c>
      <c r="M31" s="139" t="str">
        <f t="shared" si="35"/>
        <v/>
      </c>
      <c r="N31" s="131">
        <f t="shared" si="33"/>
        <v>3.9852644486988194</v>
      </c>
      <c r="O31" s="131">
        <f t="shared" si="33"/>
        <v>0</v>
      </c>
      <c r="P31" s="131">
        <f t="shared" si="33"/>
        <v>1.7418147379295232</v>
      </c>
      <c r="Q31" s="131">
        <f t="shared" si="33"/>
        <v>0.62951372428636487</v>
      </c>
      <c r="R31" s="131">
        <f t="shared" si="33"/>
        <v>2.1081677843305524</v>
      </c>
      <c r="S31" s="131">
        <f t="shared" si="33"/>
        <v>0.93306855794863997</v>
      </c>
      <c r="T31" s="140">
        <f t="shared" si="33"/>
        <v>0.56489074672719108</v>
      </c>
      <c r="U31" s="138">
        <f t="shared" si="33"/>
        <v>9.9627199999210916</v>
      </c>
      <c r="W31" s="209">
        <f>SUM(P31:S36)</f>
        <v>24.89941737396396</v>
      </c>
      <c r="AG31" s="95" t="s">
        <v>932</v>
      </c>
      <c r="AH31" s="112"/>
      <c r="AI31" s="103" t="str">
        <f t="shared" si="36"/>
        <v>Centro1</v>
      </c>
      <c r="AJ31" s="103" t="str">
        <f t="shared" si="36"/>
        <v>Centro2</v>
      </c>
      <c r="AK31" s="103" t="str">
        <f t="shared" si="36"/>
        <v>Centro3</v>
      </c>
      <c r="AL31" s="103" t="str">
        <f t="shared" si="36"/>
        <v>Centro4</v>
      </c>
      <c r="AM31" s="103" t="str">
        <f t="shared" si="36"/>
        <v>Centro5</v>
      </c>
      <c r="AN31" s="103" t="str">
        <f t="shared" si="36"/>
        <v>Centro6</v>
      </c>
      <c r="AO31" s="104" t="str">
        <f t="shared" si="36"/>
        <v>Centro7</v>
      </c>
    </row>
    <row r="32" spans="1:41" x14ac:dyDescent="0.25">
      <c r="A32" s="95" t="s">
        <v>945</v>
      </c>
      <c r="B32" s="112"/>
      <c r="C32" s="113">
        <f>SUMIF('Todas las localidades'!$AQ$8:$AQ$967,Ordenada!AI32,'Todas las localidades'!$Z$8:$Z$967)</f>
        <v>0</v>
      </c>
      <c r="D32" s="113">
        <f>SUMIF('Todas las localidades'!$AQ$8:$AQ$967,Ordenada!AJ32,'Todas las localidades'!$Z$8:$Z$967)</f>
        <v>1345383</v>
      </c>
      <c r="E32" s="113">
        <f>SUMIF('Todas las localidades'!$AQ$8:$AQ$967,Ordenada!AK32,'Todas las localidades'!$Z$8:$Z$967)</f>
        <v>505161</v>
      </c>
      <c r="F32" s="113">
        <f>SUMIF('Todas las localidades'!$AQ$8:$AQ$967,Ordenada!AL32,'Todas las localidades'!$Z$8:$Z$967)</f>
        <v>250101</v>
      </c>
      <c r="G32" s="113">
        <f>SUMIF('Todas las localidades'!$AQ$8:$AQ$967,Ordenada!AM32,'Todas las localidades'!$Z$8:$Z$967)</f>
        <v>683146</v>
      </c>
      <c r="H32" s="113">
        <f>SUMIF('Todas las localidades'!$AQ$8:$AQ$967,Ordenada!AN32,'Todas las localidades'!$Z$8:$Z$967)</f>
        <v>165464</v>
      </c>
      <c r="I32" s="117">
        <f>SUMIF('Todas las localidades'!$AQ$8:$AQ$967,Ordenada!AO32,'Todas las localidades'!$Z$8:$Z$967)</f>
        <v>151108</v>
      </c>
      <c r="J32" s="122">
        <f t="shared" si="34"/>
        <v>3100363</v>
      </c>
      <c r="L32" s="95" t="s">
        <v>945</v>
      </c>
      <c r="M32" s="139" t="str">
        <f t="shared" si="35"/>
        <v/>
      </c>
      <c r="N32" s="131">
        <f t="shared" si="33"/>
        <v>0</v>
      </c>
      <c r="O32" s="131">
        <f t="shared" si="33"/>
        <v>3.6861975501354136</v>
      </c>
      <c r="P32" s="131">
        <f t="shared" si="33"/>
        <v>1.3840841162880426</v>
      </c>
      <c r="Q32" s="131">
        <f t="shared" si="33"/>
        <v>0.68524850803556836</v>
      </c>
      <c r="R32" s="131">
        <f t="shared" si="33"/>
        <v>1.8717429249401896</v>
      </c>
      <c r="S32" s="131">
        <f t="shared" si="33"/>
        <v>0.45335268205084056</v>
      </c>
      <c r="T32" s="140">
        <f t="shared" si="33"/>
        <v>0.41401886258846893</v>
      </c>
      <c r="U32" s="138">
        <f t="shared" si="33"/>
        <v>8.494644644038523</v>
      </c>
      <c r="AG32" s="95" t="s">
        <v>945</v>
      </c>
      <c r="AH32" s="112"/>
      <c r="AI32" s="103" t="str">
        <f t="shared" si="36"/>
        <v>Noroeste1</v>
      </c>
      <c r="AJ32" s="103" t="str">
        <f t="shared" si="36"/>
        <v>Noroeste2</v>
      </c>
      <c r="AK32" s="103" t="str">
        <f t="shared" si="36"/>
        <v>Noroeste3</v>
      </c>
      <c r="AL32" s="103" t="str">
        <f t="shared" si="36"/>
        <v>Noroeste4</v>
      </c>
      <c r="AM32" s="103" t="str">
        <f t="shared" si="36"/>
        <v>Noroeste5</v>
      </c>
      <c r="AN32" s="103" t="str">
        <f t="shared" si="36"/>
        <v>Noroeste6</v>
      </c>
      <c r="AO32" s="104" t="str">
        <f t="shared" si="36"/>
        <v>Noroeste7</v>
      </c>
    </row>
    <row r="33" spans="1:41" x14ac:dyDescent="0.25">
      <c r="A33" s="95" t="s">
        <v>941</v>
      </c>
      <c r="B33" s="112"/>
      <c r="C33" s="113">
        <f>SUMIF('Todas las localidades'!$AQ$8:$AQ$967,Ordenada!AI33,'Todas las localidades'!$Z$8:$Z$967)</f>
        <v>0</v>
      </c>
      <c r="D33" s="113">
        <f>SUMIF('Todas las localidades'!$AQ$8:$AQ$967,Ordenada!AJ33,'Todas las localidades'!$Z$8:$Z$967)</f>
        <v>0</v>
      </c>
      <c r="E33" s="113">
        <f>SUMIF('Todas las localidades'!$AQ$8:$AQ$967,Ordenada!AK33,'Todas las localidades'!$Z$8:$Z$967)</f>
        <v>1448951</v>
      </c>
      <c r="F33" s="113">
        <f>SUMIF('Todas las localidades'!$AQ$8:$AQ$967,Ordenada!AL33,'Todas las localidades'!$Z$8:$Z$967)</f>
        <v>514838</v>
      </c>
      <c r="G33" s="113">
        <f>SUMIF('Todas las localidades'!$AQ$8:$AQ$967,Ordenada!AM33,'Todas las localidades'!$Z$8:$Z$967)</f>
        <v>922029</v>
      </c>
      <c r="H33" s="113">
        <f>SUMIF('Todas las localidades'!$AQ$8:$AQ$967,Ordenada!AN33,'Todas las localidades'!$Z$8:$Z$967)</f>
        <v>306078</v>
      </c>
      <c r="I33" s="117">
        <f>SUMIF('Todas las localidades'!$AQ$8:$AQ$967,Ordenada!AO33,'Todas las localidades'!$Z$8:$Z$967)</f>
        <v>227822</v>
      </c>
      <c r="J33" s="122">
        <f t="shared" si="34"/>
        <v>3419718</v>
      </c>
      <c r="L33" s="95" t="s">
        <v>941</v>
      </c>
      <c r="M33" s="139" t="str">
        <f t="shared" si="35"/>
        <v/>
      </c>
      <c r="N33" s="131">
        <f t="shared" si="33"/>
        <v>0</v>
      </c>
      <c r="O33" s="131">
        <f t="shared" si="33"/>
        <v>0</v>
      </c>
      <c r="P33" s="131">
        <f t="shared" si="33"/>
        <v>3.9699621791462039</v>
      </c>
      <c r="Q33" s="131">
        <f t="shared" si="33"/>
        <v>1.4105980039264774</v>
      </c>
      <c r="R33" s="131">
        <f t="shared" si="33"/>
        <v>2.5262553792888753</v>
      </c>
      <c r="S33" s="131">
        <f t="shared" si="33"/>
        <v>0.8386191692256757</v>
      </c>
      <c r="T33" s="140">
        <f t="shared" si="33"/>
        <v>0.62420656293928956</v>
      </c>
      <c r="U33" s="138">
        <f t="shared" si="33"/>
        <v>9.3696412945265219</v>
      </c>
      <c r="AG33" s="95" t="s">
        <v>941</v>
      </c>
      <c r="AH33" s="112"/>
      <c r="AI33" s="103" t="str">
        <f t="shared" si="36"/>
        <v>Noreste1</v>
      </c>
      <c r="AJ33" s="103" t="str">
        <f t="shared" si="36"/>
        <v>Noreste2</v>
      </c>
      <c r="AK33" s="103" t="str">
        <f t="shared" si="36"/>
        <v>Noreste3</v>
      </c>
      <c r="AL33" s="103" t="str">
        <f t="shared" si="36"/>
        <v>Noreste4</v>
      </c>
      <c r="AM33" s="103" t="str">
        <f t="shared" si="36"/>
        <v>Noreste5</v>
      </c>
      <c r="AN33" s="103" t="str">
        <f t="shared" si="36"/>
        <v>Noreste6</v>
      </c>
      <c r="AO33" s="104" t="str">
        <f t="shared" si="36"/>
        <v>Noreste7</v>
      </c>
    </row>
    <row r="34" spans="1:41" x14ac:dyDescent="0.25">
      <c r="A34" s="95" t="s">
        <v>935</v>
      </c>
      <c r="B34" s="112"/>
      <c r="C34" s="113">
        <f>SUMIF('Todas las localidades'!$AQ$8:$AQ$967,Ordenada!AI34,'Todas las localidades'!$Z$8:$Z$967)</f>
        <v>0</v>
      </c>
      <c r="D34" s="113">
        <f>SUMIF('Todas las localidades'!$AQ$8:$AQ$967,Ordenada!AJ34,'Todas las localidades'!$Z$8:$Z$967)</f>
        <v>0</v>
      </c>
      <c r="E34" s="113">
        <f>SUMIF('Todas las localidades'!$AQ$8:$AQ$967,Ordenada!AK34,'Todas las localidades'!$Z$8:$Z$967)</f>
        <v>372893</v>
      </c>
      <c r="F34" s="113">
        <f>SUMIF('Todas las localidades'!$AQ$8:$AQ$967,Ordenada!AL34,'Todas las localidades'!$Z$8:$Z$967)</f>
        <v>212036</v>
      </c>
      <c r="G34" s="113">
        <f>SUMIF('Todas las localidades'!$AQ$8:$AQ$967,Ordenada!AM34,'Todas las localidades'!$Z$8:$Z$967)</f>
        <v>345551</v>
      </c>
      <c r="H34" s="113">
        <f>SUMIF('Todas las localidades'!$AQ$8:$AQ$967,Ordenada!AN34,'Todas las localidades'!$Z$8:$Z$967)</f>
        <v>64640</v>
      </c>
      <c r="I34" s="117">
        <f>SUMIF('Todas las localidades'!$AQ$8:$AQ$967,Ordenada!AO34,'Todas las localidades'!$Z$8:$Z$967)</f>
        <v>66252</v>
      </c>
      <c r="J34" s="122">
        <f t="shared" si="34"/>
        <v>1061372</v>
      </c>
      <c r="L34" s="95" t="s">
        <v>935</v>
      </c>
      <c r="M34" s="139" t="str">
        <f t="shared" si="35"/>
        <v/>
      </c>
      <c r="N34" s="131">
        <f t="shared" si="33"/>
        <v>0</v>
      </c>
      <c r="O34" s="131">
        <f t="shared" si="33"/>
        <v>0</v>
      </c>
      <c r="P34" s="131">
        <f t="shared" si="33"/>
        <v>1.0216847269979215</v>
      </c>
      <c r="Q34" s="131">
        <f t="shared" si="33"/>
        <v>0.58095470489854006</v>
      </c>
      <c r="R34" s="131">
        <f t="shared" si="33"/>
        <v>0.94677073342449114</v>
      </c>
      <c r="S34" s="131">
        <f t="shared" si="33"/>
        <v>0.17710630329114693</v>
      </c>
      <c r="T34" s="140">
        <f t="shared" si="33"/>
        <v>0.18152300132495461</v>
      </c>
      <c r="U34" s="138">
        <f t="shared" si="33"/>
        <v>2.9080394699370542</v>
      </c>
      <c r="AG34" s="95" t="s">
        <v>935</v>
      </c>
      <c r="AH34" s="112"/>
      <c r="AI34" s="103" t="str">
        <f t="shared" si="36"/>
        <v>Comahue1</v>
      </c>
      <c r="AJ34" s="103" t="str">
        <f t="shared" si="36"/>
        <v>Comahue2</v>
      </c>
      <c r="AK34" s="103" t="str">
        <f t="shared" si="36"/>
        <v>Comahue3</v>
      </c>
      <c r="AL34" s="103" t="str">
        <f t="shared" si="36"/>
        <v>Comahue4</v>
      </c>
      <c r="AM34" s="103" t="str">
        <f t="shared" si="36"/>
        <v>Comahue5</v>
      </c>
      <c r="AN34" s="103" t="str">
        <f t="shared" si="36"/>
        <v>Comahue6</v>
      </c>
      <c r="AO34" s="104" t="str">
        <f t="shared" si="36"/>
        <v>Comahue7</v>
      </c>
    </row>
    <row r="35" spans="1:41" x14ac:dyDescent="0.25">
      <c r="A35" s="95" t="s">
        <v>938</v>
      </c>
      <c r="B35" s="112"/>
      <c r="C35" s="113">
        <f>SUMIF('Todas las localidades'!$AQ$8:$AQ$967,Ordenada!AI35,'Todas las localidades'!$Z$8:$Z$967)</f>
        <v>0</v>
      </c>
      <c r="D35" s="113">
        <f>SUMIF('Todas las localidades'!$AQ$8:$AQ$967,Ordenada!AJ35,'Todas las localidades'!$Z$8:$Z$967)</f>
        <v>937154</v>
      </c>
      <c r="E35" s="113">
        <f>SUMIF('Todas las localidades'!$AQ$8:$AQ$967,Ordenada!AK35,'Todas las localidades'!$Z$8:$Z$967)</f>
        <v>579222</v>
      </c>
      <c r="F35" s="113">
        <f>SUMIF('Todas las localidades'!$AQ$8:$AQ$967,Ordenada!AL35,'Todas las localidades'!$Z$8:$Z$967)</f>
        <v>88879</v>
      </c>
      <c r="G35" s="113">
        <f>SUMIF('Todas las localidades'!$AQ$8:$AQ$967,Ordenada!AM35,'Todas las localidades'!$Z$8:$Z$967)</f>
        <v>213587</v>
      </c>
      <c r="H35" s="113">
        <f>SUMIF('Todas las localidades'!$AQ$8:$AQ$967,Ordenada!AN35,'Todas las localidades'!$Z$8:$Z$967)</f>
        <v>70304</v>
      </c>
      <c r="I35" s="117">
        <f>SUMIF('Todas las localidades'!$AQ$8:$AQ$967,Ordenada!AO35,'Todas las localidades'!$Z$8:$Z$967)</f>
        <v>110410</v>
      </c>
      <c r="J35" s="122">
        <f t="shared" si="34"/>
        <v>1999556</v>
      </c>
      <c r="L35" s="95" t="s">
        <v>938</v>
      </c>
      <c r="M35" s="139" t="str">
        <f t="shared" si="35"/>
        <v/>
      </c>
      <c r="N35" s="131">
        <f t="shared" si="33"/>
        <v>0</v>
      </c>
      <c r="O35" s="131">
        <f t="shared" si="33"/>
        <v>2.5676961719447942</v>
      </c>
      <c r="P35" s="131">
        <f t="shared" si="33"/>
        <v>1.5870028961154814</v>
      </c>
      <c r="Q35" s="131">
        <f t="shared" si="33"/>
        <v>0.24351842713820929</v>
      </c>
      <c r="R35" s="131">
        <f t="shared" si="33"/>
        <v>0.5852042698181652</v>
      </c>
      <c r="S35" s="131">
        <f t="shared" si="33"/>
        <v>0.19262502392606426</v>
      </c>
      <c r="T35" s="140">
        <f t="shared" si="33"/>
        <v>0.30251093667041357</v>
      </c>
      <c r="U35" s="138">
        <f t="shared" si="33"/>
        <v>5.4785577256131281</v>
      </c>
      <c r="AG35" s="95" t="s">
        <v>938</v>
      </c>
      <c r="AH35" s="112"/>
      <c r="AI35" s="103" t="str">
        <f t="shared" si="36"/>
        <v>Cuyo1</v>
      </c>
      <c r="AJ35" s="103" t="str">
        <f t="shared" si="36"/>
        <v>Cuyo2</v>
      </c>
      <c r="AK35" s="103" t="str">
        <f t="shared" si="36"/>
        <v>Cuyo3</v>
      </c>
      <c r="AL35" s="103" t="str">
        <f t="shared" si="36"/>
        <v>Cuyo4</v>
      </c>
      <c r="AM35" s="103" t="str">
        <f t="shared" si="36"/>
        <v>Cuyo5</v>
      </c>
      <c r="AN35" s="103" t="str">
        <f t="shared" si="36"/>
        <v>Cuyo6</v>
      </c>
      <c r="AO35" s="104" t="str">
        <f t="shared" si="36"/>
        <v>Cuyo7</v>
      </c>
    </row>
    <row r="36" spans="1:41" ht="15.75" thickBot="1" x14ac:dyDescent="0.3">
      <c r="A36" s="95" t="s">
        <v>955</v>
      </c>
      <c r="B36" s="112"/>
      <c r="C36" s="113">
        <f>SUMIF('Todas las localidades'!$AQ$8:$AQ$967,Ordenada!AI36,'Todas las localidades'!$Z$8:$Z$967)</f>
        <v>0</v>
      </c>
      <c r="D36" s="113">
        <f>SUMIF('Todas las localidades'!$AQ$8:$AQ$967,Ordenada!AJ36,'Todas las localidades'!$Z$8:$Z$967)</f>
        <v>0</v>
      </c>
      <c r="E36" s="113">
        <f>SUMIF('Todas las localidades'!$AQ$8:$AQ$967,Ordenada!AK36,'Todas las localidades'!$Z$8:$Z$967)</f>
        <v>0</v>
      </c>
      <c r="F36" s="113">
        <f>SUMIF('Todas las localidades'!$AQ$8:$AQ$967,Ordenada!AL36,'Todas las localidades'!$Z$8:$Z$967)</f>
        <v>270597</v>
      </c>
      <c r="G36" s="113">
        <f>SUMIF('Todas las localidades'!$AQ$8:$AQ$967,Ordenada!AM36,'Todas las localidades'!$Z$8:$Z$967)</f>
        <v>69548</v>
      </c>
      <c r="H36" s="113">
        <f>SUMIF('Todas las localidades'!$AQ$8:$AQ$967,Ordenada!AN36,'Todas las localidades'!$Z$8:$Z$967)</f>
        <v>29258</v>
      </c>
      <c r="I36" s="117">
        <f>SUMIF('Todas las localidades'!$AQ$8:$AQ$967,Ordenada!AO36,'Todas las localidades'!$Z$8:$Z$967)</f>
        <v>19534</v>
      </c>
      <c r="J36" s="122">
        <f t="shared" si="34"/>
        <v>388937</v>
      </c>
      <c r="L36" s="95" t="s">
        <v>955</v>
      </c>
      <c r="M36" s="139" t="str">
        <f t="shared" si="35"/>
        <v/>
      </c>
      <c r="N36" s="131">
        <f t="shared" si="33"/>
        <v>0</v>
      </c>
      <c r="O36" s="131">
        <f t="shared" si="33"/>
        <v>0</v>
      </c>
      <c r="P36" s="131">
        <f t="shared" si="33"/>
        <v>0</v>
      </c>
      <c r="Q36" s="131">
        <f t="shared" si="33"/>
        <v>0.74140523440090478</v>
      </c>
      <c r="R36" s="131">
        <f t="shared" si="33"/>
        <v>0.19055366926504774</v>
      </c>
      <c r="S36" s="131">
        <f t="shared" si="33"/>
        <v>8.0163617291033051E-2</v>
      </c>
      <c r="T36" s="140">
        <f t="shared" si="33"/>
        <v>5.352095495806411E-2</v>
      </c>
      <c r="U36" s="138">
        <f t="shared" si="33"/>
        <v>1.0656434759150497</v>
      </c>
      <c r="AG36" s="109" t="s">
        <v>955</v>
      </c>
      <c r="AH36" s="112"/>
      <c r="AI36" s="103" t="str">
        <f t="shared" si="36"/>
        <v>Patagonia1</v>
      </c>
      <c r="AJ36" s="103" t="str">
        <f t="shared" si="36"/>
        <v>Patagonia2</v>
      </c>
      <c r="AK36" s="103" t="str">
        <f t="shared" si="36"/>
        <v>Patagonia3</v>
      </c>
      <c r="AL36" s="103" t="str">
        <f t="shared" si="36"/>
        <v>Patagonia4</v>
      </c>
      <c r="AM36" s="103" t="str">
        <f t="shared" si="36"/>
        <v>Patagonia5</v>
      </c>
      <c r="AN36" s="103" t="str">
        <f t="shared" si="36"/>
        <v>Patagonia6</v>
      </c>
      <c r="AO36" s="104" t="str">
        <f t="shared" si="36"/>
        <v>Patagonia7</v>
      </c>
    </row>
    <row r="37" spans="1:41" x14ac:dyDescent="0.25">
      <c r="A37" s="118" t="s">
        <v>967</v>
      </c>
      <c r="B37" s="119">
        <f t="shared" ref="B37:I37" si="37">SUM(B29:B36)</f>
        <v>13588171</v>
      </c>
      <c r="C37" s="120">
        <f t="shared" si="37"/>
        <v>2690625</v>
      </c>
      <c r="D37" s="120">
        <f t="shared" si="37"/>
        <v>3663168</v>
      </c>
      <c r="E37" s="120">
        <f t="shared" si="37"/>
        <v>5440407</v>
      </c>
      <c r="F37" s="120">
        <f t="shared" si="37"/>
        <v>2903544</v>
      </c>
      <c r="G37" s="120">
        <f t="shared" si="37"/>
        <v>5289151</v>
      </c>
      <c r="H37" s="120">
        <f t="shared" si="37"/>
        <v>1632131</v>
      </c>
      <c r="I37" s="121">
        <f t="shared" si="37"/>
        <v>1290657</v>
      </c>
      <c r="J37" s="120">
        <f>SUM(J29:J36)</f>
        <v>36497854</v>
      </c>
      <c r="L37" s="118" t="s">
        <v>967</v>
      </c>
      <c r="M37" s="141">
        <f t="shared" si="35"/>
        <v>37.230054676639348</v>
      </c>
      <c r="N37" s="142">
        <f t="shared" si="33"/>
        <v>7.3720087761872248</v>
      </c>
      <c r="O37" s="142">
        <f t="shared" si="33"/>
        <v>10.036666813341958</v>
      </c>
      <c r="P37" s="142">
        <f t="shared" si="33"/>
        <v>14.906101054598992</v>
      </c>
      <c r="Q37" s="142">
        <f t="shared" si="33"/>
        <v>7.9553828014107344</v>
      </c>
      <c r="R37" s="142">
        <f t="shared" si="33"/>
        <v>14.491676688717096</v>
      </c>
      <c r="S37" s="142">
        <f t="shared" si="33"/>
        <v>4.4718547013750447</v>
      </c>
      <c r="T37" s="143">
        <f t="shared" si="33"/>
        <v>3.5362544877296074</v>
      </c>
      <c r="U37" s="142">
        <f t="shared" si="33"/>
        <v>100</v>
      </c>
      <c r="AG37" s="102"/>
      <c r="AH37" s="102"/>
      <c r="AI37" s="102"/>
      <c r="AJ37" s="102"/>
      <c r="AK37" s="102"/>
      <c r="AL37" s="102"/>
    </row>
    <row r="38" spans="1:41" x14ac:dyDescent="0.25">
      <c r="J38" s="123">
        <f>SUM(B37:I37)</f>
        <v>36497854</v>
      </c>
      <c r="L38" s="80"/>
      <c r="M38" s="80"/>
      <c r="N38" s="80"/>
      <c r="O38" s="80"/>
      <c r="P38" s="80"/>
      <c r="Q38" s="80"/>
      <c r="U38" s="123">
        <f>SUM(M37:T37)</f>
        <v>100</v>
      </c>
      <c r="AG38" s="102"/>
      <c r="AH38" s="102"/>
      <c r="AI38" s="102"/>
      <c r="AJ38" s="102"/>
      <c r="AK38" s="102"/>
      <c r="AL38" s="102"/>
    </row>
    <row r="39" spans="1:41" x14ac:dyDescent="0.25">
      <c r="L39" s="80"/>
      <c r="M39" s="80"/>
      <c r="N39" s="80"/>
      <c r="O39" s="80"/>
      <c r="P39" s="80"/>
      <c r="Q39" s="80"/>
      <c r="U39" s="102"/>
      <c r="AG39" s="102"/>
      <c r="AH39" s="102"/>
      <c r="AI39" s="102"/>
      <c r="AJ39" s="102"/>
      <c r="AK39" s="102"/>
      <c r="AL39" s="102"/>
    </row>
    <row r="40" spans="1:41" x14ac:dyDescent="0.25">
      <c r="A40" s="336">
        <v>2001</v>
      </c>
      <c r="B40" s="336"/>
      <c r="C40" s="336"/>
      <c r="D40" s="336"/>
      <c r="E40" s="336"/>
      <c r="F40" s="336"/>
      <c r="G40" s="336"/>
      <c r="H40" s="336"/>
      <c r="I40" s="336"/>
      <c r="J40" s="336"/>
      <c r="L40" s="336">
        <v>2001</v>
      </c>
      <c r="M40" s="336"/>
      <c r="N40" s="336"/>
      <c r="O40" s="336"/>
      <c r="P40" s="336"/>
      <c r="Q40" s="336"/>
      <c r="R40" s="336"/>
      <c r="S40" s="336"/>
      <c r="T40" s="336"/>
      <c r="U40" s="336"/>
      <c r="AG40" s="102"/>
      <c r="AH40" s="102"/>
      <c r="AI40" s="102"/>
      <c r="AJ40" s="102"/>
      <c r="AK40" s="102"/>
      <c r="AL40" s="102"/>
    </row>
    <row r="41" spans="1:41" x14ac:dyDescent="0.25">
      <c r="A41" s="336" t="s">
        <v>931</v>
      </c>
      <c r="B41" s="338" t="s">
        <v>966</v>
      </c>
      <c r="C41" s="339"/>
      <c r="D41" s="339"/>
      <c r="E41" s="339"/>
      <c r="F41" s="339"/>
      <c r="G41" s="339"/>
      <c r="H41" s="339"/>
      <c r="I41" s="345"/>
      <c r="J41" s="346" t="s">
        <v>967</v>
      </c>
      <c r="L41" s="336" t="s">
        <v>931</v>
      </c>
      <c r="M41" s="338" t="s">
        <v>966</v>
      </c>
      <c r="N41" s="339"/>
      <c r="O41" s="339"/>
      <c r="P41" s="339"/>
      <c r="Q41" s="339"/>
      <c r="R41" s="339"/>
      <c r="S41" s="339"/>
      <c r="T41" s="345"/>
      <c r="U41" s="343" t="s">
        <v>967</v>
      </c>
      <c r="AG41" s="336" t="s">
        <v>931</v>
      </c>
      <c r="AH41" s="338" t="s">
        <v>966</v>
      </c>
      <c r="AI41" s="339"/>
      <c r="AJ41" s="339"/>
      <c r="AK41" s="339"/>
      <c r="AL41" s="339"/>
      <c r="AM41" s="339"/>
      <c r="AN41" s="339"/>
      <c r="AO41" s="340"/>
    </row>
    <row r="42" spans="1:41" ht="15.75" thickBot="1" x14ac:dyDescent="0.3">
      <c r="A42" s="337"/>
      <c r="B42" s="107" t="s">
        <v>940</v>
      </c>
      <c r="C42" s="105">
        <v>1</v>
      </c>
      <c r="D42" s="105">
        <v>2</v>
      </c>
      <c r="E42" s="105">
        <v>3</v>
      </c>
      <c r="F42" s="105">
        <v>4</v>
      </c>
      <c r="G42" s="105">
        <v>5</v>
      </c>
      <c r="H42" s="105">
        <v>6</v>
      </c>
      <c r="I42" s="115">
        <v>7</v>
      </c>
      <c r="J42" s="344"/>
      <c r="L42" s="337"/>
      <c r="M42" s="107" t="s">
        <v>940</v>
      </c>
      <c r="N42" s="105">
        <v>1</v>
      </c>
      <c r="O42" s="105">
        <v>2</v>
      </c>
      <c r="P42" s="105">
        <v>3</v>
      </c>
      <c r="Q42" s="105">
        <v>4</v>
      </c>
      <c r="R42" s="105">
        <v>5</v>
      </c>
      <c r="S42" s="105">
        <v>6</v>
      </c>
      <c r="T42" s="115">
        <v>7</v>
      </c>
      <c r="U42" s="344"/>
      <c r="AG42" s="337"/>
      <c r="AH42" s="107" t="s">
        <v>940</v>
      </c>
      <c r="AI42" s="105">
        <v>1</v>
      </c>
      <c r="AJ42" s="105">
        <v>2</v>
      </c>
      <c r="AK42" s="105">
        <v>3</v>
      </c>
      <c r="AL42" s="105">
        <v>4</v>
      </c>
      <c r="AM42" s="105">
        <v>5</v>
      </c>
      <c r="AN42" s="105">
        <v>6</v>
      </c>
      <c r="AO42" s="106">
        <v>7</v>
      </c>
    </row>
    <row r="43" spans="1:41" x14ac:dyDescent="0.25">
      <c r="A43" s="95" t="s">
        <v>940</v>
      </c>
      <c r="B43" s="93">
        <f>SUMIF('Todas las localidades'!$AQ$8:$AQ$967,Ordenada!AH43,'Todas las localidades'!$AA$8:$AA$967)</f>
        <v>12053296</v>
      </c>
      <c r="C43" s="110"/>
      <c r="D43" s="110"/>
      <c r="E43" s="110"/>
      <c r="F43" s="110"/>
      <c r="G43" s="110"/>
      <c r="H43" s="110"/>
      <c r="I43" s="116"/>
      <c r="J43" s="122">
        <f>SUM(B43:I43)</f>
        <v>12053296</v>
      </c>
      <c r="L43" s="95" t="s">
        <v>940</v>
      </c>
      <c r="M43" s="127">
        <f>IF(B43="","",B43/$J$51*100)</f>
        <v>37.011393966311402</v>
      </c>
      <c r="N43" s="136" t="str">
        <f t="shared" ref="N43:U51" si="38">IF(C43="","",C43/$J$51*100)</f>
        <v/>
      </c>
      <c r="O43" s="136" t="str">
        <f t="shared" si="38"/>
        <v/>
      </c>
      <c r="P43" s="136" t="str">
        <f t="shared" si="38"/>
        <v/>
      </c>
      <c r="Q43" s="136" t="str">
        <f t="shared" si="38"/>
        <v/>
      </c>
      <c r="R43" s="136" t="str">
        <f t="shared" si="38"/>
        <v/>
      </c>
      <c r="S43" s="136" t="str">
        <f t="shared" si="38"/>
        <v/>
      </c>
      <c r="T43" s="137" t="str">
        <f t="shared" si="38"/>
        <v/>
      </c>
      <c r="U43" s="138">
        <f t="shared" si="38"/>
        <v>37.011393966311402</v>
      </c>
      <c r="AG43" s="95" t="s">
        <v>940</v>
      </c>
      <c r="AH43" s="108" t="str">
        <f>CONCATENATE($AG43,AH$28)</f>
        <v>GBAGBA</v>
      </c>
      <c r="AI43" s="110"/>
      <c r="AJ43" s="110"/>
      <c r="AK43" s="110"/>
      <c r="AL43" s="110"/>
      <c r="AM43" s="110"/>
      <c r="AN43" s="110"/>
      <c r="AO43" s="111"/>
    </row>
    <row r="44" spans="1:41" x14ac:dyDescent="0.25">
      <c r="A44" s="95" t="s">
        <v>951</v>
      </c>
      <c r="B44" s="112"/>
      <c r="C44" s="113">
        <f>SUMIF('Todas las localidades'!$AQ$8:$AQ$967,Ordenada!AI44,'Todas las localidades'!$AA$8:$AA$967)</f>
        <v>1161188</v>
      </c>
      <c r="D44" s="113">
        <f>SUMIF('Todas las localidades'!$AQ$8:$AQ$967,Ordenada!AJ44,'Todas las localidades'!$AA$8:$AA$967)</f>
        <v>1236204</v>
      </c>
      <c r="E44" s="113">
        <f>SUMIF('Todas las localidades'!$AQ$8:$AQ$967,Ordenada!AK44,'Todas las localidades'!$AA$8:$AA$967)</f>
        <v>1771839</v>
      </c>
      <c r="F44" s="113">
        <f>SUMIF('Todas las localidades'!$AQ$8:$AQ$967,Ordenada!AL44,'Todas las localidades'!$AA$8:$AA$967)</f>
        <v>1222074</v>
      </c>
      <c r="G44" s="113">
        <f>SUMIF('Todas las localidades'!$AQ$8:$AQ$967,Ordenada!AM44,'Todas las localidades'!$AA$8:$AA$967)</f>
        <v>2067728</v>
      </c>
      <c r="H44" s="113">
        <f>SUMIF('Todas las localidades'!$AQ$8:$AQ$967,Ordenada!AN44,'Todas las localidades'!$AA$8:$AA$967)</f>
        <v>584092</v>
      </c>
      <c r="I44" s="117">
        <f>SUMIF('Todas las localidades'!$AQ$8:$AQ$967,Ordenada!AO44,'Todas las localidades'!$AA$8:$AA$967)</f>
        <v>459235</v>
      </c>
      <c r="J44" s="122">
        <f t="shared" ref="J44:J50" si="39">SUM(B44:I44)</f>
        <v>8502360</v>
      </c>
      <c r="L44" s="95" t="s">
        <v>951</v>
      </c>
      <c r="M44" s="139" t="str">
        <f t="shared" ref="M44:M51" si="40">IF(B44="","",B44/$J$51*100)</f>
        <v/>
      </c>
      <c r="N44" s="229">
        <f t="shared" si="38"/>
        <v>3.5655962101115914</v>
      </c>
      <c r="O44" s="131">
        <f t="shared" si="38"/>
        <v>3.7959437208486393</v>
      </c>
      <c r="P44" s="229">
        <f t="shared" si="38"/>
        <v>5.4406886941028594</v>
      </c>
      <c r="Q44" s="131">
        <f t="shared" si="38"/>
        <v>3.7525555059782847</v>
      </c>
      <c r="R44" s="131">
        <f t="shared" si="38"/>
        <v>6.3492587938745668</v>
      </c>
      <c r="S44" s="131">
        <f t="shared" si="38"/>
        <v>1.7935392215183927</v>
      </c>
      <c r="T44" s="140">
        <f t="shared" si="38"/>
        <v>1.4101476897372316</v>
      </c>
      <c r="U44" s="138">
        <f t="shared" si="38"/>
        <v>26.107729836171568</v>
      </c>
      <c r="AG44" s="95" t="s">
        <v>951</v>
      </c>
      <c r="AH44" s="112"/>
      <c r="AI44" s="103" t="str">
        <f t="shared" ref="AI44:AO50" si="41">CONCATENATE($AG44,AI$28)</f>
        <v>Pampeana1</v>
      </c>
      <c r="AJ44" s="103" t="str">
        <f t="shared" si="41"/>
        <v>Pampeana2</v>
      </c>
      <c r="AK44" s="103" t="str">
        <f t="shared" si="41"/>
        <v>Pampeana3</v>
      </c>
      <c r="AL44" s="103" t="str">
        <f t="shared" si="41"/>
        <v>Pampeana4</v>
      </c>
      <c r="AM44" s="103" t="str">
        <f t="shared" si="41"/>
        <v>Pampeana5</v>
      </c>
      <c r="AN44" s="103" t="str">
        <f t="shared" si="41"/>
        <v>Pampeana6</v>
      </c>
      <c r="AO44" s="104" t="str">
        <f t="shared" si="41"/>
        <v>Pampeana7</v>
      </c>
    </row>
    <row r="45" spans="1:41" x14ac:dyDescent="0.25">
      <c r="A45" s="95" t="s">
        <v>932</v>
      </c>
      <c r="B45" s="112"/>
      <c r="C45" s="113">
        <f>SUMIF('Todas las localidades'!$AQ$8:$AQ$967,Ordenada!AI45,'Todas las localidades'!$AA$8:$AA$967)</f>
        <v>1373078</v>
      </c>
      <c r="D45" s="113">
        <f>SUMIF('Todas las localidades'!$AQ$8:$AQ$967,Ordenada!AJ45,'Todas las localidades'!$AA$8:$AA$967)</f>
        <v>0</v>
      </c>
      <c r="E45" s="113">
        <f>SUMIF('Todas las localidades'!$AQ$8:$AQ$967,Ordenada!AK45,'Todas las localidades'!$AA$8:$AA$967)</f>
        <v>551779</v>
      </c>
      <c r="F45" s="113">
        <f>SUMIF('Todas las localidades'!$AQ$8:$AQ$967,Ordenada!AL45,'Todas las localidades'!$AA$8:$AA$967)</f>
        <v>208587</v>
      </c>
      <c r="G45" s="113">
        <f>SUMIF('Todas las localidades'!$AQ$8:$AQ$967,Ordenada!AM45,'Todas las localidades'!$AA$8:$AA$967)</f>
        <v>675997</v>
      </c>
      <c r="H45" s="113">
        <f>SUMIF('Todas las localidades'!$AQ$8:$AQ$967,Ordenada!AN45,'Todas las localidades'!$AA$8:$AA$967)</f>
        <v>297945</v>
      </c>
      <c r="I45" s="117">
        <f>SUMIF('Todas las localidades'!$AQ$8:$AQ$967,Ordenada!AO45,'Todas las localidades'!$AA$8:$AA$967)</f>
        <v>184953</v>
      </c>
      <c r="J45" s="122">
        <f t="shared" si="39"/>
        <v>3292339</v>
      </c>
      <c r="L45" s="95" t="s">
        <v>932</v>
      </c>
      <c r="M45" s="139" t="str">
        <f t="shared" si="40"/>
        <v/>
      </c>
      <c r="N45" s="131">
        <f t="shared" si="38"/>
        <v>4.2162351944625707</v>
      </c>
      <c r="O45" s="131">
        <f t="shared" si="38"/>
        <v>0</v>
      </c>
      <c r="P45" s="131">
        <f t="shared" si="38"/>
        <v>1.6943174673000099</v>
      </c>
      <c r="Q45" s="131">
        <f t="shared" si="38"/>
        <v>0.64049664367746351</v>
      </c>
      <c r="R45" s="131">
        <f t="shared" si="38"/>
        <v>2.0757468568800275</v>
      </c>
      <c r="S45" s="131">
        <f t="shared" si="38"/>
        <v>0.91488334604017452</v>
      </c>
      <c r="T45" s="140">
        <f t="shared" si="38"/>
        <v>0.56792501804080753</v>
      </c>
      <c r="U45" s="138">
        <f t="shared" si="38"/>
        <v>10.109604526401053</v>
      </c>
      <c r="W45" s="209">
        <f>SUM(P45:S50)</f>
        <v>24.261344812960406</v>
      </c>
      <c r="AG45" s="95" t="s">
        <v>932</v>
      </c>
      <c r="AH45" s="112"/>
      <c r="AI45" s="103" t="str">
        <f t="shared" si="41"/>
        <v>Centro1</v>
      </c>
      <c r="AJ45" s="103" t="str">
        <f t="shared" si="41"/>
        <v>Centro2</v>
      </c>
      <c r="AK45" s="103" t="str">
        <f t="shared" si="41"/>
        <v>Centro3</v>
      </c>
      <c r="AL45" s="103" t="str">
        <f t="shared" si="41"/>
        <v>Centro4</v>
      </c>
      <c r="AM45" s="103" t="str">
        <f t="shared" si="41"/>
        <v>Centro5</v>
      </c>
      <c r="AN45" s="103" t="str">
        <f t="shared" si="41"/>
        <v>Centro6</v>
      </c>
      <c r="AO45" s="104" t="str">
        <f t="shared" si="41"/>
        <v>Centro7</v>
      </c>
    </row>
    <row r="46" spans="1:41" x14ac:dyDescent="0.25">
      <c r="A46" s="95" t="s">
        <v>945</v>
      </c>
      <c r="B46" s="112"/>
      <c r="C46" s="113">
        <f>SUMIF('Todas las localidades'!$AQ$8:$AQ$967,Ordenada!AI46,'Todas las localidades'!$AA$8:$AA$967)</f>
        <v>0</v>
      </c>
      <c r="D46" s="113">
        <f>SUMIF('Todas las localidades'!$AQ$8:$AQ$967,Ordenada!AJ46,'Todas las localidades'!$AA$8:$AA$967)</f>
        <v>1230477</v>
      </c>
      <c r="E46" s="113">
        <f>SUMIF('Todas las localidades'!$AQ$8:$AQ$967,Ordenada!AK46,'Todas las localidades'!$AA$8:$AA$967)</f>
        <v>450259</v>
      </c>
      <c r="F46" s="113">
        <f>SUMIF('Todas las localidades'!$AQ$8:$AQ$967,Ordenada!AL46,'Todas las localidades'!$AA$8:$AA$967)</f>
        <v>225004</v>
      </c>
      <c r="G46" s="113">
        <f>SUMIF('Todas las localidades'!$AQ$8:$AQ$967,Ordenada!AM46,'Todas las localidades'!$AA$8:$AA$967)</f>
        <v>600991</v>
      </c>
      <c r="H46" s="113">
        <f>SUMIF('Todas las localidades'!$AQ$8:$AQ$967,Ordenada!AN46,'Todas las localidades'!$AA$8:$AA$967)</f>
        <v>137508</v>
      </c>
      <c r="I46" s="117">
        <f>SUMIF('Todas las localidades'!$AQ$8:$AQ$967,Ordenada!AO46,'Todas las localidades'!$AA$8:$AA$967)</f>
        <v>127533</v>
      </c>
      <c r="J46" s="122">
        <f t="shared" si="39"/>
        <v>2771772</v>
      </c>
      <c r="L46" s="95" t="s">
        <v>945</v>
      </c>
      <c r="M46" s="139" t="str">
        <f t="shared" si="40"/>
        <v/>
      </c>
      <c r="N46" s="131">
        <f t="shared" si="38"/>
        <v>0</v>
      </c>
      <c r="O46" s="131">
        <f t="shared" si="38"/>
        <v>3.7783581365200818</v>
      </c>
      <c r="P46" s="131">
        <f t="shared" si="38"/>
        <v>1.3825855795690578</v>
      </c>
      <c r="Q46" s="131">
        <f t="shared" si="38"/>
        <v>0.69090742382796633</v>
      </c>
      <c r="R46" s="131">
        <f t="shared" si="38"/>
        <v>1.8454300525937015</v>
      </c>
      <c r="S46" s="131">
        <f t="shared" si="38"/>
        <v>0.42223826258971392</v>
      </c>
      <c r="T46" s="140">
        <f t="shared" si="38"/>
        <v>0.39160857799440013</v>
      </c>
      <c r="U46" s="138">
        <f t="shared" si="38"/>
        <v>8.5111280330949217</v>
      </c>
      <c r="AG46" s="95" t="s">
        <v>945</v>
      </c>
      <c r="AH46" s="112"/>
      <c r="AI46" s="103" t="str">
        <f t="shared" si="41"/>
        <v>Noroeste1</v>
      </c>
      <c r="AJ46" s="103" t="str">
        <f t="shared" si="41"/>
        <v>Noroeste2</v>
      </c>
      <c r="AK46" s="103" t="str">
        <f t="shared" si="41"/>
        <v>Noroeste3</v>
      </c>
      <c r="AL46" s="103" t="str">
        <f t="shared" si="41"/>
        <v>Noroeste4</v>
      </c>
      <c r="AM46" s="103" t="str">
        <f t="shared" si="41"/>
        <v>Noroeste5</v>
      </c>
      <c r="AN46" s="103" t="str">
        <f t="shared" si="41"/>
        <v>Noroeste6</v>
      </c>
      <c r="AO46" s="104" t="str">
        <f t="shared" si="41"/>
        <v>Noroeste7</v>
      </c>
    </row>
    <row r="47" spans="1:41" x14ac:dyDescent="0.25">
      <c r="A47" s="95" t="s">
        <v>941</v>
      </c>
      <c r="B47" s="112"/>
      <c r="C47" s="113">
        <f>SUMIF('Todas las localidades'!$AQ$8:$AQ$967,Ordenada!AI47,'Todas las localidades'!$AA$8:$AA$967)</f>
        <v>0</v>
      </c>
      <c r="D47" s="113">
        <f>SUMIF('Todas las localidades'!$AQ$8:$AQ$967,Ordenada!AJ47,'Todas las localidades'!$AA$8:$AA$967)</f>
        <v>0</v>
      </c>
      <c r="E47" s="113">
        <f>SUMIF('Todas las localidades'!$AQ$8:$AQ$967,Ordenada!AK47,'Todas las localidades'!$AA$8:$AA$967)</f>
        <v>1290039</v>
      </c>
      <c r="F47" s="113">
        <f>SUMIF('Todas las localidades'!$AQ$8:$AQ$967,Ordenada!AL47,'Todas las localidades'!$AA$8:$AA$967)</f>
        <v>435485</v>
      </c>
      <c r="G47" s="113">
        <f>SUMIF('Todas las localidades'!$AQ$8:$AQ$967,Ordenada!AM47,'Todas las localidades'!$AA$8:$AA$967)</f>
        <v>803796</v>
      </c>
      <c r="H47" s="113">
        <f>SUMIF('Todas las localidades'!$AQ$8:$AQ$967,Ordenada!AN47,'Todas las localidades'!$AA$8:$AA$967)</f>
        <v>253320</v>
      </c>
      <c r="I47" s="117">
        <f>SUMIF('Todas las localidades'!$AQ$8:$AQ$967,Ordenada!AO47,'Todas las localidades'!$AA$8:$AA$967)</f>
        <v>185444</v>
      </c>
      <c r="J47" s="122">
        <f t="shared" si="39"/>
        <v>2968084</v>
      </c>
      <c r="L47" s="95" t="s">
        <v>941</v>
      </c>
      <c r="M47" s="139" t="str">
        <f t="shared" si="40"/>
        <v/>
      </c>
      <c r="N47" s="131">
        <f t="shared" si="38"/>
        <v>0</v>
      </c>
      <c r="O47" s="131">
        <f t="shared" si="38"/>
        <v>0</v>
      </c>
      <c r="P47" s="131">
        <f t="shared" si="38"/>
        <v>3.9612518983111666</v>
      </c>
      <c r="Q47" s="131">
        <f t="shared" si="38"/>
        <v>1.337219869272199</v>
      </c>
      <c r="R47" s="131">
        <f t="shared" si="38"/>
        <v>2.4681722264636363</v>
      </c>
      <c r="S47" s="131">
        <f t="shared" si="38"/>
        <v>0.77785580969271839</v>
      </c>
      <c r="T47" s="140">
        <f t="shared" si="38"/>
        <v>0.56943270477126351</v>
      </c>
      <c r="U47" s="138">
        <f t="shared" si="38"/>
        <v>9.1139325085109846</v>
      </c>
      <c r="AG47" s="95" t="s">
        <v>941</v>
      </c>
      <c r="AH47" s="112"/>
      <c r="AI47" s="103" t="str">
        <f t="shared" si="41"/>
        <v>Noreste1</v>
      </c>
      <c r="AJ47" s="103" t="str">
        <f t="shared" si="41"/>
        <v>Noreste2</v>
      </c>
      <c r="AK47" s="103" t="str">
        <f t="shared" si="41"/>
        <v>Noreste3</v>
      </c>
      <c r="AL47" s="103" t="str">
        <f t="shared" si="41"/>
        <v>Noreste4</v>
      </c>
      <c r="AM47" s="103" t="str">
        <f t="shared" si="41"/>
        <v>Noreste5</v>
      </c>
      <c r="AN47" s="103" t="str">
        <f t="shared" si="41"/>
        <v>Noreste6</v>
      </c>
      <c r="AO47" s="104" t="str">
        <f t="shared" si="41"/>
        <v>Noreste7</v>
      </c>
    </row>
    <row r="48" spans="1:41" x14ac:dyDescent="0.25">
      <c r="A48" s="95" t="s">
        <v>935</v>
      </c>
      <c r="B48" s="112"/>
      <c r="C48" s="113">
        <f>SUMIF('Todas las localidades'!$AQ$8:$AQ$967,Ordenada!AI48,'Todas las localidades'!$AA$8:$AA$967)</f>
        <v>0</v>
      </c>
      <c r="D48" s="113">
        <f>SUMIF('Todas las localidades'!$AQ$8:$AQ$967,Ordenada!AJ48,'Todas las localidades'!$AA$8:$AA$967)</f>
        <v>0</v>
      </c>
      <c r="E48" s="113">
        <f>SUMIF('Todas las localidades'!$AQ$8:$AQ$967,Ordenada!AK48,'Todas las localidades'!$AA$8:$AA$967)</f>
        <v>315363</v>
      </c>
      <c r="F48" s="113">
        <f>SUMIF('Todas las localidades'!$AQ$8:$AQ$967,Ordenada!AL48,'Todas las localidades'!$AA$8:$AA$967)</f>
        <v>182973</v>
      </c>
      <c r="G48" s="113">
        <f>SUMIF('Todas las localidades'!$AQ$8:$AQ$967,Ordenada!AM48,'Todas las localidades'!$AA$8:$AA$967)</f>
        <v>293665</v>
      </c>
      <c r="H48" s="113">
        <f>SUMIF('Todas las localidades'!$AQ$8:$AQ$967,Ordenada!AN48,'Todas las localidades'!$AA$8:$AA$967)</f>
        <v>52051</v>
      </c>
      <c r="I48" s="117">
        <f>SUMIF('Todas las localidades'!$AQ$8:$AQ$967,Ordenada!AO48,'Todas las localidades'!$AA$8:$AA$967)</f>
        <v>52017</v>
      </c>
      <c r="J48" s="122">
        <f t="shared" si="39"/>
        <v>896069</v>
      </c>
      <c r="L48" s="95" t="s">
        <v>935</v>
      </c>
      <c r="M48" s="139" t="str">
        <f t="shared" si="40"/>
        <v/>
      </c>
      <c r="N48" s="131">
        <f t="shared" si="38"/>
        <v>0</v>
      </c>
      <c r="O48" s="131">
        <f t="shared" si="38"/>
        <v>0</v>
      </c>
      <c r="P48" s="131">
        <f t="shared" si="38"/>
        <v>0.96836784190796121</v>
      </c>
      <c r="Q48" s="131">
        <f t="shared" si="38"/>
        <v>0.56184514079782788</v>
      </c>
      <c r="R48" s="131">
        <f t="shared" si="38"/>
        <v>0.90174098513110745</v>
      </c>
      <c r="S48" s="131">
        <f t="shared" si="38"/>
        <v>0.1598301466537016</v>
      </c>
      <c r="T48" s="140">
        <f t="shared" si="38"/>
        <v>0.15972574472124637</v>
      </c>
      <c r="U48" s="138">
        <f t="shared" si="38"/>
        <v>2.7515098592118448</v>
      </c>
      <c r="AG48" s="95" t="s">
        <v>935</v>
      </c>
      <c r="AH48" s="112"/>
      <c r="AI48" s="103" t="str">
        <f t="shared" si="41"/>
        <v>Comahue1</v>
      </c>
      <c r="AJ48" s="103" t="str">
        <f t="shared" si="41"/>
        <v>Comahue2</v>
      </c>
      <c r="AK48" s="103" t="str">
        <f t="shared" si="41"/>
        <v>Comahue3</v>
      </c>
      <c r="AL48" s="103" t="str">
        <f t="shared" si="41"/>
        <v>Comahue4</v>
      </c>
      <c r="AM48" s="103" t="str">
        <f t="shared" si="41"/>
        <v>Comahue5</v>
      </c>
      <c r="AN48" s="103" t="str">
        <f t="shared" si="41"/>
        <v>Comahue6</v>
      </c>
      <c r="AO48" s="104" t="str">
        <f t="shared" si="41"/>
        <v>Comahue7</v>
      </c>
    </row>
    <row r="49" spans="1:41" x14ac:dyDescent="0.25">
      <c r="A49" s="95" t="s">
        <v>938</v>
      </c>
      <c r="B49" s="112"/>
      <c r="C49" s="113">
        <f>SUMIF('Todas las localidades'!$AQ$8:$AQ$967,Ordenada!AI49,'Todas las localidades'!$AA$8:$AA$967)</f>
        <v>0</v>
      </c>
      <c r="D49" s="113">
        <f>SUMIF('Todas las localidades'!$AQ$8:$AQ$967,Ordenada!AJ49,'Todas las localidades'!$AA$8:$AA$967)</f>
        <v>848660</v>
      </c>
      <c r="E49" s="113">
        <f>SUMIF('Todas las localidades'!$AQ$8:$AQ$967,Ordenada!AK49,'Todas las localidades'!$AA$8:$AA$967)</f>
        <v>528026</v>
      </c>
      <c r="F49" s="113">
        <f>SUMIF('Todas las localidades'!$AQ$8:$AQ$967,Ordenada!AL49,'Todas las localidades'!$AA$8:$AA$967)</f>
        <v>79662</v>
      </c>
      <c r="G49" s="113">
        <f>SUMIF('Todas las localidades'!$AQ$8:$AQ$967,Ordenada!AM49,'Todas las localidades'!$AA$8:$AA$967)</f>
        <v>182854</v>
      </c>
      <c r="H49" s="113">
        <f>SUMIF('Todas las localidades'!$AQ$8:$AQ$967,Ordenada!AN49,'Todas las localidades'!$AA$8:$AA$967)</f>
        <v>59832</v>
      </c>
      <c r="I49" s="117">
        <f>SUMIF('Todas las localidades'!$AQ$8:$AQ$967,Ordenada!AO49,'Todas las localidades'!$AA$8:$AA$967)</f>
        <v>94819</v>
      </c>
      <c r="J49" s="122">
        <f t="shared" si="39"/>
        <v>1793853</v>
      </c>
      <c r="L49" s="95" t="s">
        <v>938</v>
      </c>
      <c r="M49" s="139" t="str">
        <f t="shared" si="40"/>
        <v/>
      </c>
      <c r="N49" s="131">
        <f t="shared" si="38"/>
        <v>0</v>
      </c>
      <c r="O49" s="131">
        <f t="shared" si="38"/>
        <v>2.6059336469833507</v>
      </c>
      <c r="P49" s="131">
        <f t="shared" si="38"/>
        <v>1.6213804348997602</v>
      </c>
      <c r="Q49" s="131">
        <f t="shared" si="38"/>
        <v>0.24461372774254433</v>
      </c>
      <c r="R49" s="131">
        <f t="shared" si="38"/>
        <v>0.56147973403423468</v>
      </c>
      <c r="S49" s="131">
        <f t="shared" si="38"/>
        <v>0.18372283596058239</v>
      </c>
      <c r="T49" s="140">
        <f t="shared" si="38"/>
        <v>0.29115549510206012</v>
      </c>
      <c r="U49" s="138">
        <f t="shared" si="38"/>
        <v>5.5082858747225325</v>
      </c>
      <c r="AG49" s="95" t="s">
        <v>938</v>
      </c>
      <c r="AH49" s="112"/>
      <c r="AI49" s="103" t="str">
        <f t="shared" si="41"/>
        <v>Cuyo1</v>
      </c>
      <c r="AJ49" s="103" t="str">
        <f t="shared" si="41"/>
        <v>Cuyo2</v>
      </c>
      <c r="AK49" s="103" t="str">
        <f t="shared" si="41"/>
        <v>Cuyo3</v>
      </c>
      <c r="AL49" s="103" t="str">
        <f t="shared" si="41"/>
        <v>Cuyo4</v>
      </c>
      <c r="AM49" s="103" t="str">
        <f t="shared" si="41"/>
        <v>Cuyo5</v>
      </c>
      <c r="AN49" s="103" t="str">
        <f t="shared" si="41"/>
        <v>Cuyo6</v>
      </c>
      <c r="AO49" s="104" t="str">
        <f t="shared" si="41"/>
        <v>Cuyo7</v>
      </c>
    </row>
    <row r="50" spans="1:41" ht="15.75" thickBot="1" x14ac:dyDescent="0.3">
      <c r="A50" s="95" t="s">
        <v>955</v>
      </c>
      <c r="B50" s="112"/>
      <c r="C50" s="113">
        <f>SUMIF('Todas las localidades'!$AQ$8:$AQ$967,Ordenada!AI50,'Todas las localidades'!$AA$8:$AA$967)</f>
        <v>0</v>
      </c>
      <c r="D50" s="113">
        <f>SUMIF('Todas las localidades'!$AQ$8:$AQ$967,Ordenada!AJ50,'Todas las localidades'!$AA$8:$AA$967)</f>
        <v>0</v>
      </c>
      <c r="E50" s="113">
        <f>SUMIF('Todas las localidades'!$AQ$8:$AQ$967,Ordenada!AK50,'Todas las localidades'!$AA$8:$AA$967)</f>
        <v>0</v>
      </c>
      <c r="F50" s="113">
        <f>SUMIF('Todas las localidades'!$AQ$8:$AQ$967,Ordenada!AL50,'Todas las localidades'!$AA$8:$AA$967)</f>
        <v>213332</v>
      </c>
      <c r="G50" s="113">
        <f>SUMIF('Todas las localidades'!$AQ$8:$AQ$967,Ordenada!AM50,'Todas las localidades'!$AA$8:$AA$967)</f>
        <v>40935</v>
      </c>
      <c r="H50" s="113">
        <f>SUMIF('Todas las localidades'!$AQ$8:$AQ$967,Ordenada!AN50,'Todas las localidades'!$AA$8:$AA$967)</f>
        <v>21655</v>
      </c>
      <c r="I50" s="117">
        <f>SUMIF('Todas las localidades'!$AQ$8:$AQ$967,Ordenada!AO50,'Todas las localidades'!$AA$8:$AA$967)</f>
        <v>12752</v>
      </c>
      <c r="J50" s="122">
        <f t="shared" si="39"/>
        <v>288674</v>
      </c>
      <c r="L50" s="95" t="s">
        <v>955</v>
      </c>
      <c r="M50" s="139" t="str">
        <f t="shared" si="40"/>
        <v/>
      </c>
      <c r="N50" s="131">
        <f t="shared" si="38"/>
        <v>0</v>
      </c>
      <c r="O50" s="131">
        <f t="shared" si="38"/>
        <v>0</v>
      </c>
      <c r="P50" s="131">
        <f t="shared" si="38"/>
        <v>0</v>
      </c>
      <c r="Q50" s="131">
        <f t="shared" si="38"/>
        <v>0.65506685454510893</v>
      </c>
      <c r="R50" s="131">
        <f t="shared" si="38"/>
        <v>0.12569685603099409</v>
      </c>
      <c r="S50" s="131">
        <f t="shared" si="38"/>
        <v>6.6494819038748681E-2</v>
      </c>
      <c r="T50" s="140">
        <f t="shared" si="38"/>
        <v>3.9156865960846145E-2</v>
      </c>
      <c r="U50" s="138">
        <f t="shared" si="38"/>
        <v>0.88641539557569782</v>
      </c>
      <c r="AG50" s="109" t="s">
        <v>955</v>
      </c>
      <c r="AH50" s="112"/>
      <c r="AI50" s="103" t="str">
        <f t="shared" si="41"/>
        <v>Patagonia1</v>
      </c>
      <c r="AJ50" s="103" t="str">
        <f t="shared" si="41"/>
        <v>Patagonia2</v>
      </c>
      <c r="AK50" s="103" t="str">
        <f t="shared" si="41"/>
        <v>Patagonia3</v>
      </c>
      <c r="AL50" s="103" t="str">
        <f t="shared" si="41"/>
        <v>Patagonia4</v>
      </c>
      <c r="AM50" s="103" t="str">
        <f t="shared" si="41"/>
        <v>Patagonia5</v>
      </c>
      <c r="AN50" s="103" t="str">
        <f t="shared" si="41"/>
        <v>Patagonia6</v>
      </c>
      <c r="AO50" s="104" t="str">
        <f t="shared" si="41"/>
        <v>Patagonia7</v>
      </c>
    </row>
    <row r="51" spans="1:41" x14ac:dyDescent="0.25">
      <c r="A51" s="118" t="s">
        <v>967</v>
      </c>
      <c r="B51" s="119">
        <f t="shared" ref="B51" si="42">SUM(B43:B50)</f>
        <v>12053296</v>
      </c>
      <c r="C51" s="120">
        <f t="shared" ref="C51:I51" si="43">SUM(C43:C50)</f>
        <v>2534266</v>
      </c>
      <c r="D51" s="120">
        <f t="shared" si="43"/>
        <v>3315341</v>
      </c>
      <c r="E51" s="120">
        <f t="shared" si="43"/>
        <v>4907305</v>
      </c>
      <c r="F51" s="120">
        <f t="shared" si="43"/>
        <v>2567117</v>
      </c>
      <c r="G51" s="120">
        <f t="shared" si="43"/>
        <v>4665966</v>
      </c>
      <c r="H51" s="120">
        <f t="shared" si="43"/>
        <v>1406403</v>
      </c>
      <c r="I51" s="121">
        <f t="shared" si="43"/>
        <v>1116753</v>
      </c>
      <c r="J51" s="120">
        <f>SUM(J43:J50)</f>
        <v>32566447</v>
      </c>
      <c r="L51" s="118" t="s">
        <v>967</v>
      </c>
      <c r="M51" s="141">
        <f t="shared" si="40"/>
        <v>37.011393966311402</v>
      </c>
      <c r="N51" s="142">
        <f t="shared" si="38"/>
        <v>7.7818314045741621</v>
      </c>
      <c r="O51" s="142">
        <f t="shared" si="38"/>
        <v>10.180235504352071</v>
      </c>
      <c r="P51" s="142">
        <f t="shared" si="38"/>
        <v>15.068591916090815</v>
      </c>
      <c r="Q51" s="142">
        <f t="shared" si="38"/>
        <v>7.8827051658413945</v>
      </c>
      <c r="R51" s="142">
        <f t="shared" si="38"/>
        <v>14.327525505008268</v>
      </c>
      <c r="S51" s="142">
        <f t="shared" si="38"/>
        <v>4.3185644414940318</v>
      </c>
      <c r="T51" s="143">
        <f t="shared" si="38"/>
        <v>3.4291520963278552</v>
      </c>
      <c r="U51" s="142">
        <f t="shared" si="38"/>
        <v>100</v>
      </c>
      <c r="AG51" s="102"/>
      <c r="AH51" s="102"/>
      <c r="AI51" s="102"/>
      <c r="AJ51" s="102"/>
      <c r="AK51" s="102"/>
      <c r="AL51" s="102"/>
    </row>
    <row r="52" spans="1:41" x14ac:dyDescent="0.25">
      <c r="J52" s="123">
        <f>SUM(B51:I51)</f>
        <v>32566447</v>
      </c>
      <c r="L52" s="80"/>
      <c r="M52" s="80"/>
      <c r="N52" s="80"/>
      <c r="O52" s="80"/>
      <c r="P52" s="80"/>
      <c r="Q52" s="80"/>
      <c r="U52" s="123">
        <f>SUM(M51:T51)</f>
        <v>100</v>
      </c>
      <c r="AG52" s="102"/>
      <c r="AH52" s="102"/>
      <c r="AI52" s="102"/>
      <c r="AJ52" s="102"/>
      <c r="AK52" s="102"/>
      <c r="AL52" s="102"/>
    </row>
    <row r="53" spans="1:41" x14ac:dyDescent="0.25">
      <c r="L53" s="80"/>
      <c r="M53" s="80"/>
      <c r="N53" s="80"/>
      <c r="O53" s="80"/>
      <c r="P53" s="80"/>
      <c r="Q53" s="80"/>
      <c r="U53" s="102"/>
      <c r="AG53" s="102"/>
      <c r="AH53" s="102"/>
      <c r="AI53" s="102"/>
      <c r="AJ53" s="102"/>
      <c r="AK53" s="102"/>
      <c r="AL53" s="102"/>
    </row>
    <row r="54" spans="1:41" x14ac:dyDescent="0.25">
      <c r="A54" s="336">
        <v>1991</v>
      </c>
      <c r="B54" s="336"/>
      <c r="C54" s="336"/>
      <c r="D54" s="336"/>
      <c r="E54" s="336"/>
      <c r="F54" s="336"/>
      <c r="G54" s="336"/>
      <c r="H54" s="336"/>
      <c r="I54" s="336"/>
      <c r="J54" s="336"/>
      <c r="L54" s="336">
        <v>1991</v>
      </c>
      <c r="M54" s="336"/>
      <c r="N54" s="336"/>
      <c r="O54" s="336"/>
      <c r="P54" s="336"/>
      <c r="Q54" s="336"/>
      <c r="R54" s="336"/>
      <c r="S54" s="336"/>
      <c r="T54" s="336"/>
      <c r="U54" s="336"/>
      <c r="AG54" s="102"/>
      <c r="AH54" s="102"/>
      <c r="AI54" s="102"/>
      <c r="AJ54" s="102"/>
      <c r="AK54" s="102"/>
      <c r="AL54" s="102"/>
    </row>
    <row r="55" spans="1:41" x14ac:dyDescent="0.25">
      <c r="A55" s="336" t="s">
        <v>931</v>
      </c>
      <c r="B55" s="338" t="s">
        <v>966</v>
      </c>
      <c r="C55" s="339"/>
      <c r="D55" s="339"/>
      <c r="E55" s="339"/>
      <c r="F55" s="339"/>
      <c r="G55" s="339"/>
      <c r="H55" s="339"/>
      <c r="I55" s="345"/>
      <c r="J55" s="346" t="s">
        <v>967</v>
      </c>
      <c r="L55" s="336" t="s">
        <v>931</v>
      </c>
      <c r="M55" s="338" t="s">
        <v>966</v>
      </c>
      <c r="N55" s="339"/>
      <c r="O55" s="339"/>
      <c r="P55" s="339"/>
      <c r="Q55" s="339"/>
      <c r="R55" s="339"/>
      <c r="S55" s="339"/>
      <c r="T55" s="345"/>
      <c r="U55" s="343" t="s">
        <v>967</v>
      </c>
      <c r="AG55" s="336" t="s">
        <v>931</v>
      </c>
      <c r="AH55" s="338" t="s">
        <v>966</v>
      </c>
      <c r="AI55" s="339"/>
      <c r="AJ55" s="339"/>
      <c r="AK55" s="339"/>
      <c r="AL55" s="339"/>
      <c r="AM55" s="339"/>
      <c r="AN55" s="339"/>
      <c r="AO55" s="340"/>
    </row>
    <row r="56" spans="1:41" ht="15.75" thickBot="1" x14ac:dyDescent="0.3">
      <c r="A56" s="337"/>
      <c r="B56" s="107" t="s">
        <v>940</v>
      </c>
      <c r="C56" s="105">
        <v>1</v>
      </c>
      <c r="D56" s="105">
        <v>2</v>
      </c>
      <c r="E56" s="105">
        <v>3</v>
      </c>
      <c r="F56" s="105">
        <v>4</v>
      </c>
      <c r="G56" s="105">
        <v>5</v>
      </c>
      <c r="H56" s="105">
        <v>6</v>
      </c>
      <c r="I56" s="115">
        <v>7</v>
      </c>
      <c r="J56" s="344"/>
      <c r="L56" s="337"/>
      <c r="M56" s="107" t="s">
        <v>940</v>
      </c>
      <c r="N56" s="105">
        <v>1</v>
      </c>
      <c r="O56" s="105">
        <v>2</v>
      </c>
      <c r="P56" s="105">
        <v>3</v>
      </c>
      <c r="Q56" s="105">
        <v>4</v>
      </c>
      <c r="R56" s="105">
        <v>5</v>
      </c>
      <c r="S56" s="105">
        <v>6</v>
      </c>
      <c r="T56" s="115">
        <v>7</v>
      </c>
      <c r="U56" s="344"/>
      <c r="AG56" s="337"/>
      <c r="AH56" s="107" t="s">
        <v>940</v>
      </c>
      <c r="AI56" s="105">
        <v>1</v>
      </c>
      <c r="AJ56" s="105">
        <v>2</v>
      </c>
      <c r="AK56" s="105">
        <v>3</v>
      </c>
      <c r="AL56" s="105">
        <v>4</v>
      </c>
      <c r="AM56" s="105">
        <v>5</v>
      </c>
      <c r="AN56" s="105">
        <v>6</v>
      </c>
      <c r="AO56" s="106">
        <v>7</v>
      </c>
    </row>
    <row r="57" spans="1:41" x14ac:dyDescent="0.25">
      <c r="A57" s="95" t="s">
        <v>940</v>
      </c>
      <c r="B57" s="93">
        <f>SUMIF('Todas las localidades'!$AQ$8:$AQ$967,Ordenada!AH57,'Todas las localidades'!$AB$8:$AB$967)</f>
        <v>11301472</v>
      </c>
      <c r="C57" s="110"/>
      <c r="D57" s="110"/>
      <c r="E57" s="110"/>
      <c r="F57" s="110"/>
      <c r="G57" s="110"/>
      <c r="H57" s="110"/>
      <c r="I57" s="116"/>
      <c r="J57" s="122">
        <f>SUM(B57:I57)</f>
        <v>11301472</v>
      </c>
      <c r="L57" s="95" t="s">
        <v>940</v>
      </c>
      <c r="M57" s="127">
        <f>IF(B57="","",B57/$J$65*100)</f>
        <v>39.35028399370352</v>
      </c>
      <c r="N57" s="136" t="str">
        <f t="shared" ref="N57:U65" si="44">IF(C57="","",C57/$J$65*100)</f>
        <v/>
      </c>
      <c r="O57" s="136" t="str">
        <f t="shared" si="44"/>
        <v/>
      </c>
      <c r="P57" s="136" t="str">
        <f t="shared" si="44"/>
        <v/>
      </c>
      <c r="Q57" s="136" t="str">
        <f t="shared" si="44"/>
        <v/>
      </c>
      <c r="R57" s="136" t="str">
        <f t="shared" si="44"/>
        <v/>
      </c>
      <c r="S57" s="136" t="str">
        <f t="shared" si="44"/>
        <v/>
      </c>
      <c r="T57" s="137" t="str">
        <f t="shared" si="44"/>
        <v/>
      </c>
      <c r="U57" s="138">
        <f t="shared" si="44"/>
        <v>39.35028399370352</v>
      </c>
      <c r="AG57" s="95" t="s">
        <v>940</v>
      </c>
      <c r="AH57" s="108" t="str">
        <f>CONCATENATE($AG57,AH$28)</f>
        <v>GBAGBA</v>
      </c>
      <c r="AI57" s="110"/>
      <c r="AJ57" s="110"/>
      <c r="AK57" s="110"/>
      <c r="AL57" s="110"/>
      <c r="AM57" s="110"/>
      <c r="AN57" s="110"/>
      <c r="AO57" s="111"/>
    </row>
    <row r="58" spans="1:41" x14ac:dyDescent="0.25">
      <c r="A58" s="95" t="s">
        <v>951</v>
      </c>
      <c r="B58" s="112"/>
      <c r="C58" s="113">
        <f>SUMIF('Todas las localidades'!$AQ$8:$AQ$967,Ordenada!AI58,'Todas las localidades'!$AB$8:$AB$967)</f>
        <v>1118905</v>
      </c>
      <c r="D58" s="113">
        <f>SUMIF('Todas las localidades'!$AQ$8:$AQ$967,Ordenada!AJ58,'Todas las localidades'!$AB$8:$AB$967)</f>
        <v>1155678</v>
      </c>
      <c r="E58" s="113">
        <f>SUMIF('Todas las localidades'!$AQ$8:$AQ$967,Ordenada!AK58,'Todas las localidades'!$AB$8:$AB$967)</f>
        <v>1552255</v>
      </c>
      <c r="F58" s="113">
        <f>SUMIF('Todas las localidades'!$AQ$8:$AQ$967,Ordenada!AL58,'Todas las localidades'!$AB$8:$AB$967)</f>
        <v>1075710</v>
      </c>
      <c r="G58" s="113">
        <f>SUMIF('Todas las localidades'!$AQ$8:$AQ$967,Ordenada!AM58,'Todas las localidades'!$AB$8:$AB$967)</f>
        <v>1764770</v>
      </c>
      <c r="H58" s="113">
        <f>SUMIF('Todas las localidades'!$AQ$8:$AQ$967,Ordenada!AN58,'Todas las localidades'!$AB$8:$AB$967)</f>
        <v>489469</v>
      </c>
      <c r="I58" s="117">
        <f>SUMIF('Todas las localidades'!$AQ$8:$AQ$967,Ordenada!AO58,'Todas las localidades'!$AB$8:$AB$967)</f>
        <v>397214</v>
      </c>
      <c r="J58" s="122">
        <f t="shared" ref="J58:J64" si="45">SUM(B58:I58)</f>
        <v>7554001</v>
      </c>
      <c r="L58" s="95" t="s">
        <v>951</v>
      </c>
      <c r="M58" s="139" t="str">
        <f t="shared" ref="M58:M65" si="46">IF(B58="","",B58/$J$65*100)</f>
        <v/>
      </c>
      <c r="N58" s="131">
        <f t="shared" si="44"/>
        <v>3.8958844929204659</v>
      </c>
      <c r="O58" s="131">
        <f t="shared" si="44"/>
        <v>4.0239233884997718</v>
      </c>
      <c r="P58" s="131">
        <f t="shared" si="44"/>
        <v>5.404753918838737</v>
      </c>
      <c r="Q58" s="131">
        <f t="shared" si="44"/>
        <v>3.7454850124715451</v>
      </c>
      <c r="R58" s="131">
        <f t="shared" si="44"/>
        <v>6.1447040424086499</v>
      </c>
      <c r="S58" s="131">
        <f t="shared" si="44"/>
        <v>1.7042686259023665</v>
      </c>
      <c r="T58" s="140">
        <f t="shared" si="44"/>
        <v>1.3830484830891896</v>
      </c>
      <c r="U58" s="138">
        <f t="shared" si="44"/>
        <v>26.302067964130728</v>
      </c>
      <c r="AG58" s="95" t="s">
        <v>951</v>
      </c>
      <c r="AH58" s="112"/>
      <c r="AI58" s="103" t="str">
        <f t="shared" ref="AI58:AO64" si="47">CONCATENATE($AG58,AI$28)</f>
        <v>Pampeana1</v>
      </c>
      <c r="AJ58" s="103" t="str">
        <f t="shared" si="47"/>
        <v>Pampeana2</v>
      </c>
      <c r="AK58" s="103" t="str">
        <f t="shared" si="47"/>
        <v>Pampeana3</v>
      </c>
      <c r="AL58" s="103" t="str">
        <f t="shared" si="47"/>
        <v>Pampeana4</v>
      </c>
      <c r="AM58" s="103" t="str">
        <f t="shared" si="47"/>
        <v>Pampeana5</v>
      </c>
      <c r="AN58" s="103" t="str">
        <f t="shared" si="47"/>
        <v>Pampeana6</v>
      </c>
      <c r="AO58" s="104" t="str">
        <f t="shared" si="47"/>
        <v>Pampeana7</v>
      </c>
    </row>
    <row r="59" spans="1:41" x14ac:dyDescent="0.25">
      <c r="A59" s="95" t="s">
        <v>932</v>
      </c>
      <c r="B59" s="112"/>
      <c r="C59" s="113">
        <f>SUMIF('Todas las localidades'!$AQ$8:$AQ$967,Ordenada!AI59,'Todas las localidades'!$AB$8:$AB$967)</f>
        <v>1231976</v>
      </c>
      <c r="D59" s="113">
        <f>SUMIF('Todas las localidades'!$AQ$8:$AQ$967,Ordenada!AJ59,'Todas las localidades'!$AB$8:$AB$967)</f>
        <v>0</v>
      </c>
      <c r="E59" s="113">
        <f>SUMIF('Todas las localidades'!$AQ$8:$AQ$967,Ordenada!AK59,'Todas las localidades'!$AB$8:$AB$967)</f>
        <v>433979</v>
      </c>
      <c r="F59" s="113">
        <f>SUMIF('Todas las localidades'!$AQ$8:$AQ$967,Ordenada!AL59,'Todas las localidades'!$AB$8:$AB$967)</f>
        <v>177293</v>
      </c>
      <c r="G59" s="113">
        <f>SUMIF('Todas las localidades'!$AQ$8:$AQ$967,Ordenada!AM59,'Todas las localidades'!$AB$8:$AB$967)</f>
        <v>579971</v>
      </c>
      <c r="H59" s="113">
        <f>SUMIF('Todas las localidades'!$AQ$8:$AQ$967,Ordenada!AN59,'Todas las localidades'!$AB$8:$AB$967)</f>
        <v>251997</v>
      </c>
      <c r="I59" s="117">
        <f>SUMIF('Todas las localidades'!$AQ$8:$AQ$967,Ordenada!AO59,'Todas las localidades'!$AB$8:$AB$967)</f>
        <v>153257</v>
      </c>
      <c r="J59" s="122">
        <f t="shared" si="45"/>
        <v>2828473</v>
      </c>
      <c r="L59" s="95" t="s">
        <v>932</v>
      </c>
      <c r="M59" s="139" t="str">
        <f t="shared" si="46"/>
        <v/>
      </c>
      <c r="N59" s="131">
        <f t="shared" si="44"/>
        <v>4.289583292638949</v>
      </c>
      <c r="O59" s="131">
        <f t="shared" si="44"/>
        <v>0</v>
      </c>
      <c r="P59" s="131">
        <f t="shared" si="44"/>
        <v>1.5110595236889017</v>
      </c>
      <c r="Q59" s="131">
        <f t="shared" si="44"/>
        <v>0.61731161215952024</v>
      </c>
      <c r="R59" s="131">
        <f t="shared" si="44"/>
        <v>2.0193850463118634</v>
      </c>
      <c r="S59" s="131">
        <f t="shared" si="44"/>
        <v>0.87742141161446097</v>
      </c>
      <c r="T59" s="140">
        <f t="shared" si="44"/>
        <v>0.53362132596736256</v>
      </c>
      <c r="U59" s="138">
        <f t="shared" si="44"/>
        <v>9.8483822123810594</v>
      </c>
      <c r="W59" s="209">
        <f>SUM(P59:S64)</f>
        <v>22.15832986277697</v>
      </c>
      <c r="AG59" s="95" t="s">
        <v>932</v>
      </c>
      <c r="AH59" s="112"/>
      <c r="AI59" s="103" t="str">
        <f t="shared" si="47"/>
        <v>Centro1</v>
      </c>
      <c r="AJ59" s="103" t="str">
        <f t="shared" si="47"/>
        <v>Centro2</v>
      </c>
      <c r="AK59" s="103" t="str">
        <f t="shared" si="47"/>
        <v>Centro3</v>
      </c>
      <c r="AL59" s="103" t="str">
        <f t="shared" si="47"/>
        <v>Centro4</v>
      </c>
      <c r="AM59" s="103" t="str">
        <f t="shared" si="47"/>
        <v>Centro5</v>
      </c>
      <c r="AN59" s="103" t="str">
        <f t="shared" si="47"/>
        <v>Centro6</v>
      </c>
      <c r="AO59" s="104" t="str">
        <f t="shared" si="47"/>
        <v>Centro7</v>
      </c>
    </row>
    <row r="60" spans="1:41" x14ac:dyDescent="0.25">
      <c r="A60" s="95" t="s">
        <v>945</v>
      </c>
      <c r="B60" s="112"/>
      <c r="C60" s="113">
        <f>SUMIF('Todas las localidades'!$AQ$8:$AQ$967,Ordenada!AI60,'Todas las localidades'!$AB$8:$AB$967)</f>
        <v>0</v>
      </c>
      <c r="D60" s="113">
        <f>SUMIF('Todas las localidades'!$AQ$8:$AQ$967,Ordenada!AJ60,'Todas las localidades'!$AB$8:$AB$967)</f>
        <v>1009692</v>
      </c>
      <c r="E60" s="113">
        <f>SUMIF('Todas las localidades'!$AQ$8:$AQ$967,Ordenada!AK60,'Todas las localidades'!$AB$8:$AB$967)</f>
        <v>352550</v>
      </c>
      <c r="F60" s="113">
        <f>SUMIF('Todas las localidades'!$AQ$8:$AQ$967,Ordenada!AL60,'Todas las localidades'!$AB$8:$AB$967)</f>
        <v>182383</v>
      </c>
      <c r="G60" s="113">
        <f>SUMIF('Todas las localidades'!$AQ$8:$AQ$967,Ordenada!AM60,'Todas las localidades'!$AB$8:$AB$967)</f>
        <v>471185</v>
      </c>
      <c r="H60" s="113">
        <f>SUMIF('Todas las localidades'!$AQ$8:$AQ$967,Ordenada!AN60,'Todas las localidades'!$AB$8:$AB$967)</f>
        <v>98964</v>
      </c>
      <c r="I60" s="117">
        <f>SUMIF('Todas las localidades'!$AQ$8:$AQ$967,Ordenada!AO60,'Todas las localidades'!$AB$8:$AB$967)</f>
        <v>94743</v>
      </c>
      <c r="J60" s="122">
        <f t="shared" si="45"/>
        <v>2209517</v>
      </c>
      <c r="L60" s="95" t="s">
        <v>945</v>
      </c>
      <c r="M60" s="139" t="str">
        <f t="shared" si="46"/>
        <v/>
      </c>
      <c r="N60" s="131">
        <f t="shared" si="44"/>
        <v>0</v>
      </c>
      <c r="O60" s="131">
        <f t="shared" si="44"/>
        <v>3.5156187571115072</v>
      </c>
      <c r="P60" s="131">
        <f t="shared" si="44"/>
        <v>1.2275341320121995</v>
      </c>
      <c r="Q60" s="131">
        <f t="shared" si="44"/>
        <v>0.6350343429266232</v>
      </c>
      <c r="R60" s="131">
        <f t="shared" si="44"/>
        <v>1.6406060700387697</v>
      </c>
      <c r="S60" s="131">
        <f t="shared" si="44"/>
        <v>0.34458002507574903</v>
      </c>
      <c r="T60" s="140">
        <f t="shared" si="44"/>
        <v>0.32988304146711622</v>
      </c>
      <c r="U60" s="138">
        <f t="shared" si="44"/>
        <v>7.6932563686319648</v>
      </c>
      <c r="AG60" s="95" t="s">
        <v>945</v>
      </c>
      <c r="AH60" s="112"/>
      <c r="AI60" s="103" t="str">
        <f t="shared" si="47"/>
        <v>Noroeste1</v>
      </c>
      <c r="AJ60" s="103" t="str">
        <f t="shared" si="47"/>
        <v>Noroeste2</v>
      </c>
      <c r="AK60" s="103" t="str">
        <f t="shared" si="47"/>
        <v>Noroeste3</v>
      </c>
      <c r="AL60" s="103" t="str">
        <f t="shared" si="47"/>
        <v>Noroeste4</v>
      </c>
      <c r="AM60" s="103" t="str">
        <f t="shared" si="47"/>
        <v>Noroeste5</v>
      </c>
      <c r="AN60" s="103" t="str">
        <f t="shared" si="47"/>
        <v>Noroeste6</v>
      </c>
      <c r="AO60" s="104" t="str">
        <f t="shared" si="47"/>
        <v>Noroeste7</v>
      </c>
    </row>
    <row r="61" spans="1:41" x14ac:dyDescent="0.25">
      <c r="A61" s="95" t="s">
        <v>941</v>
      </c>
      <c r="B61" s="112"/>
      <c r="C61" s="113">
        <f>SUMIF('Todas las localidades'!$AQ$8:$AQ$967,Ordenada!AI61,'Todas las localidades'!$AB$8:$AB$967)</f>
        <v>0</v>
      </c>
      <c r="D61" s="113">
        <f>SUMIF('Todas las localidades'!$AQ$8:$AQ$967,Ordenada!AJ61,'Todas las localidades'!$AB$8:$AB$967)</f>
        <v>0</v>
      </c>
      <c r="E61" s="113">
        <f>SUMIF('Todas las localidades'!$AQ$8:$AQ$967,Ordenada!AK61,'Todas las localidades'!$AB$8:$AB$967)</f>
        <v>1035816</v>
      </c>
      <c r="F61" s="113">
        <f>SUMIF('Todas las localidades'!$AQ$8:$AQ$967,Ordenada!AL61,'Todas las localidades'!$AB$8:$AB$967)</f>
        <v>357797</v>
      </c>
      <c r="G61" s="113">
        <f>SUMIF('Todas las localidades'!$AQ$8:$AQ$967,Ordenada!AM61,'Todas las localidades'!$AB$8:$AB$967)</f>
        <v>609941</v>
      </c>
      <c r="H61" s="113">
        <f>SUMIF('Todas las localidades'!$AQ$8:$AQ$967,Ordenada!AN61,'Todas las localidades'!$AB$8:$AB$967)</f>
        <v>174632</v>
      </c>
      <c r="I61" s="117">
        <f>SUMIF('Todas las localidades'!$AQ$8:$AQ$967,Ordenada!AO61,'Todas las localidades'!$AB$8:$AB$967)</f>
        <v>123112</v>
      </c>
      <c r="J61" s="122">
        <f t="shared" si="45"/>
        <v>2301298</v>
      </c>
      <c r="L61" s="95" t="s">
        <v>941</v>
      </c>
      <c r="M61" s="139" t="str">
        <f t="shared" si="46"/>
        <v/>
      </c>
      <c r="N61" s="131">
        <f t="shared" si="44"/>
        <v>0</v>
      </c>
      <c r="O61" s="131">
        <f t="shared" si="44"/>
        <v>0</v>
      </c>
      <c r="P61" s="131">
        <f t="shared" si="44"/>
        <v>3.606579192977871</v>
      </c>
      <c r="Q61" s="131">
        <f t="shared" si="44"/>
        <v>1.2458035167538475</v>
      </c>
      <c r="R61" s="131">
        <f t="shared" si="44"/>
        <v>2.1237367636183606</v>
      </c>
      <c r="S61" s="131">
        <f t="shared" si="44"/>
        <v>0.60804634957184633</v>
      </c>
      <c r="T61" s="140">
        <f t="shared" si="44"/>
        <v>0.42866028098223208</v>
      </c>
      <c r="U61" s="138">
        <f t="shared" si="44"/>
        <v>8.0128261039041568</v>
      </c>
      <c r="AG61" s="95" t="s">
        <v>941</v>
      </c>
      <c r="AH61" s="112"/>
      <c r="AI61" s="103" t="str">
        <f t="shared" si="47"/>
        <v>Noreste1</v>
      </c>
      <c r="AJ61" s="103" t="str">
        <f t="shared" si="47"/>
        <v>Noreste2</v>
      </c>
      <c r="AK61" s="103" t="str">
        <f t="shared" si="47"/>
        <v>Noreste3</v>
      </c>
      <c r="AL61" s="103" t="str">
        <f t="shared" si="47"/>
        <v>Noreste4</v>
      </c>
      <c r="AM61" s="103" t="str">
        <f t="shared" si="47"/>
        <v>Noreste5</v>
      </c>
      <c r="AN61" s="103" t="str">
        <f t="shared" si="47"/>
        <v>Noreste6</v>
      </c>
      <c r="AO61" s="104" t="str">
        <f t="shared" si="47"/>
        <v>Noreste7</v>
      </c>
    </row>
    <row r="62" spans="1:41" x14ac:dyDescent="0.25">
      <c r="A62" s="95" t="s">
        <v>935</v>
      </c>
      <c r="B62" s="112"/>
      <c r="C62" s="113">
        <f>SUMIF('Todas las localidades'!$AQ$8:$AQ$967,Ordenada!AI62,'Todas las localidades'!$AB$8:$AB$967)</f>
        <v>0</v>
      </c>
      <c r="D62" s="113">
        <f>SUMIF('Todas las localidades'!$AQ$8:$AQ$967,Ordenada!AJ62,'Todas las localidades'!$AB$8:$AB$967)</f>
        <v>0</v>
      </c>
      <c r="E62" s="113">
        <f>SUMIF('Todas las localidades'!$AQ$8:$AQ$967,Ordenada!AK62,'Todas las localidades'!$AB$8:$AB$967)</f>
        <v>262399</v>
      </c>
      <c r="F62" s="113">
        <f>SUMIF('Todas las localidades'!$AQ$8:$AQ$967,Ordenada!AL62,'Todas las localidades'!$AB$8:$AB$967)</f>
        <v>162468</v>
      </c>
      <c r="G62" s="113">
        <f>SUMIF('Todas las localidades'!$AQ$8:$AQ$967,Ordenada!AM62,'Todas las localidades'!$AB$8:$AB$967)</f>
        <v>247362</v>
      </c>
      <c r="H62" s="113">
        <f>SUMIF('Todas las localidades'!$AQ$8:$AQ$967,Ordenada!AN62,'Todas las localidades'!$AB$8:$AB$967)</f>
        <v>47985</v>
      </c>
      <c r="I62" s="117">
        <f>SUMIF('Todas las localidades'!$AQ$8:$AQ$967,Ordenada!AO62,'Todas las localidades'!$AB$8:$AB$967)</f>
        <v>36647</v>
      </c>
      <c r="J62" s="122">
        <f t="shared" si="45"/>
        <v>756861</v>
      </c>
      <c r="L62" s="95" t="s">
        <v>935</v>
      </c>
      <c r="M62" s="139" t="str">
        <f t="shared" si="46"/>
        <v/>
      </c>
      <c r="N62" s="131">
        <f t="shared" si="44"/>
        <v>0</v>
      </c>
      <c r="O62" s="131">
        <f t="shared" si="44"/>
        <v>0</v>
      </c>
      <c r="P62" s="131">
        <f t="shared" si="44"/>
        <v>0.91363984883241856</v>
      </c>
      <c r="Q62" s="131">
        <f t="shared" si="44"/>
        <v>0.56569285309816486</v>
      </c>
      <c r="R62" s="131">
        <f t="shared" si="44"/>
        <v>0.86128293281180457</v>
      </c>
      <c r="S62" s="131">
        <f t="shared" si="44"/>
        <v>0.16707764948122364</v>
      </c>
      <c r="T62" s="140">
        <f t="shared" si="44"/>
        <v>0.1276001796506909</v>
      </c>
      <c r="U62" s="138">
        <f t="shared" si="44"/>
        <v>2.6352934638743024</v>
      </c>
      <c r="AG62" s="95" t="s">
        <v>935</v>
      </c>
      <c r="AH62" s="112"/>
      <c r="AI62" s="103" t="str">
        <f t="shared" si="47"/>
        <v>Comahue1</v>
      </c>
      <c r="AJ62" s="103" t="str">
        <f t="shared" si="47"/>
        <v>Comahue2</v>
      </c>
      <c r="AK62" s="103" t="str">
        <f t="shared" si="47"/>
        <v>Comahue3</v>
      </c>
      <c r="AL62" s="103" t="str">
        <f t="shared" si="47"/>
        <v>Comahue4</v>
      </c>
      <c r="AM62" s="103" t="str">
        <f t="shared" si="47"/>
        <v>Comahue5</v>
      </c>
      <c r="AN62" s="103" t="str">
        <f t="shared" si="47"/>
        <v>Comahue6</v>
      </c>
      <c r="AO62" s="104" t="str">
        <f t="shared" si="47"/>
        <v>Comahue7</v>
      </c>
    </row>
    <row r="63" spans="1:41" x14ac:dyDescent="0.25">
      <c r="A63" s="95" t="s">
        <v>938</v>
      </c>
      <c r="B63" s="112"/>
      <c r="C63" s="113">
        <f>SUMIF('Todas las localidades'!$AQ$8:$AQ$967,Ordenada!AI63,'Todas las localidades'!$AB$8:$AB$967)</f>
        <v>0</v>
      </c>
      <c r="D63" s="113">
        <f>SUMIF('Todas las localidades'!$AQ$8:$AQ$967,Ordenada!AJ63,'Todas las localidades'!$AB$8:$AB$967)</f>
        <v>773113</v>
      </c>
      <c r="E63" s="113">
        <f>SUMIF('Todas las localidades'!$AQ$8:$AQ$967,Ordenada!AK63,'Todas las localidades'!$AB$8:$AB$967)</f>
        <v>449411</v>
      </c>
      <c r="F63" s="113">
        <f>SUMIF('Todas las localidades'!$AQ$8:$AQ$967,Ordenada!AL63,'Todas las localidades'!$AB$8:$AB$967)</f>
        <v>71530</v>
      </c>
      <c r="G63" s="113">
        <f>SUMIF('Todas las localidades'!$AQ$8:$AQ$967,Ordenada!AM63,'Todas las localidades'!$AB$8:$AB$967)</f>
        <v>144984</v>
      </c>
      <c r="H63" s="113">
        <f>SUMIF('Todas las localidades'!$AQ$8:$AQ$967,Ordenada!AN63,'Todas las localidades'!$AB$8:$AB$967)</f>
        <v>43619</v>
      </c>
      <c r="I63" s="117">
        <f>SUMIF('Todas las localidades'!$AQ$8:$AQ$967,Ordenada!AO63,'Todas las localidades'!$AB$8:$AB$967)</f>
        <v>69023</v>
      </c>
      <c r="J63" s="122">
        <f t="shared" si="45"/>
        <v>1551680</v>
      </c>
      <c r="L63" s="95" t="s">
        <v>938</v>
      </c>
      <c r="M63" s="139" t="str">
        <f t="shared" si="46"/>
        <v/>
      </c>
      <c r="N63" s="131">
        <f t="shared" si="44"/>
        <v>0</v>
      </c>
      <c r="O63" s="131">
        <f t="shared" si="44"/>
        <v>2.6918808549208557</v>
      </c>
      <c r="P63" s="131">
        <f t="shared" si="44"/>
        <v>1.5647917793270021</v>
      </c>
      <c r="Q63" s="131">
        <f t="shared" si="44"/>
        <v>0.24905833630075913</v>
      </c>
      <c r="R63" s="131">
        <f t="shared" si="44"/>
        <v>0.50481579519403408</v>
      </c>
      <c r="S63" s="131">
        <f t="shared" si="44"/>
        <v>0.15187579436743762</v>
      </c>
      <c r="T63" s="140">
        <f t="shared" si="44"/>
        <v>0.24032928207028234</v>
      </c>
      <c r="U63" s="138">
        <f t="shared" si="44"/>
        <v>5.4027518421803711</v>
      </c>
      <c r="AG63" s="95" t="s">
        <v>938</v>
      </c>
      <c r="AH63" s="112"/>
      <c r="AI63" s="103" t="str">
        <f t="shared" si="47"/>
        <v>Cuyo1</v>
      </c>
      <c r="AJ63" s="103" t="str">
        <f t="shared" si="47"/>
        <v>Cuyo2</v>
      </c>
      <c r="AK63" s="103" t="str">
        <f t="shared" si="47"/>
        <v>Cuyo3</v>
      </c>
      <c r="AL63" s="103" t="str">
        <f t="shared" si="47"/>
        <v>Cuyo4</v>
      </c>
      <c r="AM63" s="103" t="str">
        <f t="shared" si="47"/>
        <v>Cuyo5</v>
      </c>
      <c r="AN63" s="103" t="str">
        <f t="shared" si="47"/>
        <v>Cuyo6</v>
      </c>
      <c r="AO63" s="104" t="str">
        <f t="shared" si="47"/>
        <v>Cuyo7</v>
      </c>
    </row>
    <row r="64" spans="1:41" ht="15.75" thickBot="1" x14ac:dyDescent="0.3">
      <c r="A64" s="95" t="s">
        <v>955</v>
      </c>
      <c r="B64" s="112"/>
      <c r="C64" s="113">
        <f>SUMIF('Todas las localidades'!$AQ$8:$AQ$967,Ordenada!AI64,'Todas las localidades'!$AB$8:$AB$967)</f>
        <v>0</v>
      </c>
      <c r="D64" s="113">
        <f>SUMIF('Todas las localidades'!$AQ$8:$AQ$967,Ordenada!AJ64,'Todas las localidades'!$AB$8:$AB$967)</f>
        <v>0</v>
      </c>
      <c r="E64" s="113">
        <f>SUMIF('Todas las localidades'!$AQ$8:$AQ$967,Ordenada!AK64,'Todas las localidades'!$AB$8:$AB$967)</f>
        <v>0</v>
      </c>
      <c r="F64" s="113">
        <f>SUMIF('Todas las localidades'!$AQ$8:$AQ$967,Ordenada!AL64,'Todas las localidades'!$AB$8:$AB$967)</f>
        <v>159842</v>
      </c>
      <c r="G64" s="113">
        <f>SUMIF('Todas las localidades'!$AQ$8:$AQ$967,Ordenada!AM64,'Todas las localidades'!$AB$8:$AB$967)</f>
        <v>29279</v>
      </c>
      <c r="H64" s="113">
        <f>SUMIF('Todas las localidades'!$AQ$8:$AQ$967,Ordenada!AN64,'Todas las localidades'!$AB$8:$AB$967)</f>
        <v>18525</v>
      </c>
      <c r="I64" s="117">
        <f>SUMIF('Todas las localidades'!$AQ$8:$AQ$967,Ordenada!AO64,'Todas las localidades'!$AB$8:$AB$967)</f>
        <v>9231</v>
      </c>
      <c r="J64" s="122">
        <f t="shared" si="45"/>
        <v>216877</v>
      </c>
      <c r="L64" s="95" t="s">
        <v>955</v>
      </c>
      <c r="M64" s="139" t="str">
        <f t="shared" si="46"/>
        <v/>
      </c>
      <c r="N64" s="131">
        <f t="shared" si="44"/>
        <v>0</v>
      </c>
      <c r="O64" s="131">
        <f t="shared" si="44"/>
        <v>0</v>
      </c>
      <c r="P64" s="131">
        <f t="shared" si="44"/>
        <v>0</v>
      </c>
      <c r="Q64" s="131">
        <f t="shared" si="44"/>
        <v>0.55654945604621753</v>
      </c>
      <c r="R64" s="131">
        <f t="shared" si="44"/>
        <v>0.10194574344400847</v>
      </c>
      <c r="S64" s="131">
        <f t="shared" si="44"/>
        <v>6.4501687123885959E-2</v>
      </c>
      <c r="T64" s="140">
        <f t="shared" si="44"/>
        <v>3.2141164579789008E-2</v>
      </c>
      <c r="U64" s="138">
        <f t="shared" si="44"/>
        <v>0.75513805119390098</v>
      </c>
      <c r="AG64" s="109" t="s">
        <v>955</v>
      </c>
      <c r="AH64" s="112"/>
      <c r="AI64" s="103" t="str">
        <f t="shared" si="47"/>
        <v>Patagonia1</v>
      </c>
      <c r="AJ64" s="103" t="str">
        <f t="shared" si="47"/>
        <v>Patagonia2</v>
      </c>
      <c r="AK64" s="103" t="str">
        <f t="shared" si="47"/>
        <v>Patagonia3</v>
      </c>
      <c r="AL64" s="103" t="str">
        <f t="shared" si="47"/>
        <v>Patagonia4</v>
      </c>
      <c r="AM64" s="103" t="str">
        <f t="shared" si="47"/>
        <v>Patagonia5</v>
      </c>
      <c r="AN64" s="103" t="str">
        <f t="shared" si="47"/>
        <v>Patagonia6</v>
      </c>
      <c r="AO64" s="104" t="str">
        <f t="shared" si="47"/>
        <v>Patagonia7</v>
      </c>
    </row>
    <row r="65" spans="1:41" x14ac:dyDescent="0.25">
      <c r="A65" s="118" t="s">
        <v>967</v>
      </c>
      <c r="B65" s="119">
        <f t="shared" ref="B65" si="48">SUM(B57:B64)</f>
        <v>11301472</v>
      </c>
      <c r="C65" s="120">
        <f t="shared" ref="C65:I65" si="49">SUM(C57:C64)</f>
        <v>2350881</v>
      </c>
      <c r="D65" s="120">
        <f t="shared" si="49"/>
        <v>2938483</v>
      </c>
      <c r="E65" s="120">
        <f t="shared" si="49"/>
        <v>4086410</v>
      </c>
      <c r="F65" s="120">
        <f t="shared" si="49"/>
        <v>2187023</v>
      </c>
      <c r="G65" s="120">
        <f t="shared" si="49"/>
        <v>3847492</v>
      </c>
      <c r="H65" s="120">
        <f t="shared" si="49"/>
        <v>1125191</v>
      </c>
      <c r="I65" s="121">
        <f t="shared" si="49"/>
        <v>883227</v>
      </c>
      <c r="J65" s="120">
        <f>SUM(J57:J64)</f>
        <v>28720179</v>
      </c>
      <c r="L65" s="118" t="s">
        <v>967</v>
      </c>
      <c r="M65" s="141">
        <f t="shared" si="46"/>
        <v>39.35028399370352</v>
      </c>
      <c r="N65" s="142">
        <f t="shared" si="44"/>
        <v>8.1854677855594158</v>
      </c>
      <c r="O65" s="142">
        <f t="shared" si="44"/>
        <v>10.231423000532134</v>
      </c>
      <c r="P65" s="142">
        <f t="shared" si="44"/>
        <v>14.228358395677128</v>
      </c>
      <c r="Q65" s="142">
        <f t="shared" si="44"/>
        <v>7.6149351297566765</v>
      </c>
      <c r="R65" s="142">
        <f t="shared" si="44"/>
        <v>13.39647639382749</v>
      </c>
      <c r="S65" s="142">
        <f t="shared" si="44"/>
        <v>3.9177715431369697</v>
      </c>
      <c r="T65" s="143">
        <f t="shared" si="44"/>
        <v>3.0752837578066625</v>
      </c>
      <c r="U65" s="142">
        <f t="shared" si="44"/>
        <v>100</v>
      </c>
      <c r="AG65" s="102"/>
      <c r="AH65" s="102"/>
      <c r="AI65" s="102"/>
      <c r="AJ65" s="102"/>
      <c r="AK65" s="102"/>
      <c r="AL65" s="102"/>
    </row>
    <row r="66" spans="1:41" x14ac:dyDescent="0.25">
      <c r="J66" s="123">
        <f>SUM(B65:I65)</f>
        <v>28720179</v>
      </c>
      <c r="L66" s="80"/>
      <c r="M66" s="80"/>
      <c r="N66" s="80"/>
      <c r="O66" s="80"/>
      <c r="P66" s="80"/>
      <c r="Q66" s="80"/>
      <c r="U66" s="123">
        <f>SUM(M65:T65)</f>
        <v>99.999999999999986</v>
      </c>
      <c r="AG66" s="102"/>
      <c r="AH66" s="102"/>
      <c r="AI66" s="102"/>
      <c r="AJ66" s="102"/>
      <c r="AK66" s="102"/>
      <c r="AL66" s="102"/>
    </row>
    <row r="67" spans="1:41" x14ac:dyDescent="0.25">
      <c r="L67" s="80"/>
      <c r="M67" s="80"/>
      <c r="N67" s="80"/>
      <c r="O67" s="80"/>
      <c r="P67" s="80"/>
      <c r="Q67" s="80"/>
      <c r="U67" s="102"/>
      <c r="AG67" s="102"/>
      <c r="AH67" s="102"/>
      <c r="AI67" s="102"/>
      <c r="AJ67" s="102"/>
      <c r="AK67" s="102"/>
      <c r="AL67" s="102"/>
    </row>
    <row r="68" spans="1:41" x14ac:dyDescent="0.25">
      <c r="L68" s="80"/>
      <c r="M68" s="80"/>
      <c r="N68" s="80"/>
      <c r="O68" s="80"/>
      <c r="P68" s="80"/>
      <c r="Q68" s="80"/>
      <c r="U68" s="102"/>
      <c r="AG68" s="102"/>
      <c r="AH68" s="102"/>
      <c r="AI68" s="102"/>
      <c r="AJ68" s="102"/>
      <c r="AK68" s="102"/>
      <c r="AL68" s="102"/>
    </row>
    <row r="69" spans="1:41" x14ac:dyDescent="0.25">
      <c r="A69" s="336">
        <v>1980</v>
      </c>
      <c r="B69" s="336"/>
      <c r="C69" s="336"/>
      <c r="D69" s="336"/>
      <c r="E69" s="336"/>
      <c r="F69" s="336"/>
      <c r="G69" s="336"/>
      <c r="H69" s="336"/>
      <c r="I69" s="336"/>
      <c r="J69" s="336"/>
      <c r="L69" s="336">
        <v>1980</v>
      </c>
      <c r="M69" s="336"/>
      <c r="N69" s="336"/>
      <c r="O69" s="336"/>
      <c r="P69" s="336"/>
      <c r="Q69" s="336"/>
      <c r="R69" s="336"/>
      <c r="S69" s="336"/>
      <c r="T69" s="336"/>
      <c r="U69" s="336"/>
      <c r="AG69" s="102"/>
      <c r="AH69" s="102"/>
      <c r="AI69" s="102"/>
      <c r="AJ69" s="102"/>
      <c r="AK69" s="102"/>
      <c r="AL69" s="102"/>
    </row>
    <row r="70" spans="1:41" x14ac:dyDescent="0.25">
      <c r="A70" s="336" t="s">
        <v>931</v>
      </c>
      <c r="B70" s="338" t="s">
        <v>966</v>
      </c>
      <c r="C70" s="339"/>
      <c r="D70" s="339"/>
      <c r="E70" s="339"/>
      <c r="F70" s="339"/>
      <c r="G70" s="339"/>
      <c r="H70" s="339"/>
      <c r="I70" s="345"/>
      <c r="J70" s="346" t="s">
        <v>967</v>
      </c>
      <c r="L70" s="336" t="s">
        <v>931</v>
      </c>
      <c r="M70" s="338" t="s">
        <v>966</v>
      </c>
      <c r="N70" s="339"/>
      <c r="O70" s="339"/>
      <c r="P70" s="339"/>
      <c r="Q70" s="339"/>
      <c r="R70" s="339"/>
      <c r="S70" s="339"/>
      <c r="T70" s="345"/>
      <c r="U70" s="343" t="s">
        <v>967</v>
      </c>
      <c r="AG70" s="336" t="s">
        <v>931</v>
      </c>
      <c r="AH70" s="338" t="s">
        <v>966</v>
      </c>
      <c r="AI70" s="339"/>
      <c r="AJ70" s="339"/>
      <c r="AK70" s="339"/>
      <c r="AL70" s="339"/>
      <c r="AM70" s="339"/>
      <c r="AN70" s="339"/>
      <c r="AO70" s="340"/>
    </row>
    <row r="71" spans="1:41" ht="15.75" thickBot="1" x14ac:dyDescent="0.3">
      <c r="A71" s="337"/>
      <c r="B71" s="107" t="s">
        <v>940</v>
      </c>
      <c r="C71" s="105">
        <v>1</v>
      </c>
      <c r="D71" s="105">
        <v>2</v>
      </c>
      <c r="E71" s="105">
        <v>3</v>
      </c>
      <c r="F71" s="105">
        <v>4</v>
      </c>
      <c r="G71" s="105">
        <v>5</v>
      </c>
      <c r="H71" s="105">
        <v>6</v>
      </c>
      <c r="I71" s="115">
        <v>7</v>
      </c>
      <c r="J71" s="344"/>
      <c r="L71" s="337"/>
      <c r="M71" s="107" t="s">
        <v>940</v>
      </c>
      <c r="N71" s="105">
        <v>1</v>
      </c>
      <c r="O71" s="105">
        <v>2</v>
      </c>
      <c r="P71" s="105">
        <v>3</v>
      </c>
      <c r="Q71" s="105">
        <v>4</v>
      </c>
      <c r="R71" s="105">
        <v>5</v>
      </c>
      <c r="S71" s="105">
        <v>6</v>
      </c>
      <c r="T71" s="115">
        <v>7</v>
      </c>
      <c r="U71" s="344"/>
      <c r="AG71" s="337"/>
      <c r="AH71" s="107" t="s">
        <v>940</v>
      </c>
      <c r="AI71" s="105">
        <v>1</v>
      </c>
      <c r="AJ71" s="105">
        <v>2</v>
      </c>
      <c r="AK71" s="105">
        <v>3</v>
      </c>
      <c r="AL71" s="105">
        <v>4</v>
      </c>
      <c r="AM71" s="105">
        <v>5</v>
      </c>
      <c r="AN71" s="105">
        <v>6</v>
      </c>
      <c r="AO71" s="106">
        <v>7</v>
      </c>
    </row>
    <row r="72" spans="1:41" x14ac:dyDescent="0.25">
      <c r="A72" s="95" t="s">
        <v>940</v>
      </c>
      <c r="B72" s="93">
        <f>SUMIF('Todas las localidades'!$AQ$8:$AQ$967,Ordenada!AH72,'Todas las localidades'!$AC$8:$AC$967)</f>
        <v>9969826</v>
      </c>
      <c r="C72" s="110"/>
      <c r="D72" s="110"/>
      <c r="E72" s="110"/>
      <c r="F72" s="110"/>
      <c r="G72" s="110"/>
      <c r="H72" s="110"/>
      <c r="I72" s="116"/>
      <c r="J72" s="122">
        <f>SUM(B72:I72)</f>
        <v>9969826</v>
      </c>
      <c r="L72" s="95" t="s">
        <v>940</v>
      </c>
      <c r="M72" s="127">
        <f>IF(B72="","",B72/$J$80*100)</f>
        <v>42.281247553518519</v>
      </c>
      <c r="N72" s="136" t="str">
        <f t="shared" ref="N72:U80" si="50">IF(C72="","",C72/$J$80*100)</f>
        <v/>
      </c>
      <c r="O72" s="136" t="str">
        <f t="shared" si="50"/>
        <v/>
      </c>
      <c r="P72" s="136" t="str">
        <f t="shared" si="50"/>
        <v/>
      </c>
      <c r="Q72" s="136" t="str">
        <f t="shared" si="50"/>
        <v/>
      </c>
      <c r="R72" s="136" t="str">
        <f t="shared" si="50"/>
        <v/>
      </c>
      <c r="S72" s="136" t="str">
        <f t="shared" si="50"/>
        <v/>
      </c>
      <c r="T72" s="137" t="str">
        <f t="shared" si="50"/>
        <v/>
      </c>
      <c r="U72" s="138">
        <f t="shared" si="50"/>
        <v>42.281247553518519</v>
      </c>
      <c r="AG72" s="95" t="s">
        <v>940</v>
      </c>
      <c r="AH72" s="108" t="str">
        <f>CONCATENATE($AG72,AH$28)</f>
        <v>GBAGBA</v>
      </c>
      <c r="AI72" s="110"/>
      <c r="AJ72" s="110"/>
      <c r="AK72" s="110"/>
      <c r="AL72" s="110"/>
      <c r="AM72" s="110"/>
      <c r="AN72" s="110"/>
      <c r="AO72" s="111"/>
    </row>
    <row r="73" spans="1:41" x14ac:dyDescent="0.25">
      <c r="A73" s="95" t="s">
        <v>951</v>
      </c>
      <c r="B73" s="112"/>
      <c r="C73" s="113">
        <f>SUMIF('Todas las localidades'!$AQ$8:$AQ$967,Ordenada!AI73,'Todas las localidades'!$AC$8:$AC$967)</f>
        <v>958587</v>
      </c>
      <c r="D73" s="113">
        <f>SUMIF('Todas las localidades'!$AQ$8:$AQ$967,Ordenada!AJ73,'Todas las localidades'!$AC$8:$AC$967)</f>
        <v>980059</v>
      </c>
      <c r="E73" s="113">
        <f>SUMIF('Todas las localidades'!$AQ$8:$AQ$967,Ordenada!AK73,'Todas las localidades'!$AC$8:$AC$967)</f>
        <v>1251589</v>
      </c>
      <c r="F73" s="113">
        <f>SUMIF('Todas las localidades'!$AQ$8:$AQ$967,Ordenada!AL73,'Todas las localidades'!$AC$8:$AC$967)</f>
        <v>896581</v>
      </c>
      <c r="G73" s="113">
        <f>SUMIF('Todas las localidades'!$AQ$8:$AQ$967,Ordenada!AM73,'Todas las localidades'!$AC$8:$AC$967)</f>
        <v>1482501</v>
      </c>
      <c r="H73" s="113">
        <f>SUMIF('Todas las localidades'!$AQ$8:$AQ$967,Ordenada!AN73,'Todas las localidades'!$AC$8:$AC$967)</f>
        <v>400434</v>
      </c>
      <c r="I73" s="117">
        <f>SUMIF('Todas las localidades'!$AQ$8:$AQ$967,Ordenada!AO73,'Todas las localidades'!$AC$8:$AC$967)</f>
        <v>333749</v>
      </c>
      <c r="J73" s="122">
        <f t="shared" ref="J73:J79" si="51">SUM(B73:I73)</f>
        <v>6303500</v>
      </c>
      <c r="L73" s="95" t="s">
        <v>951</v>
      </c>
      <c r="M73" s="139" t="str">
        <f t="shared" ref="M73:M80" si="52">IF(B73="","",B73/$J$80*100)</f>
        <v/>
      </c>
      <c r="N73" s="131">
        <f t="shared" si="50"/>
        <v>4.0652920370510639</v>
      </c>
      <c r="O73" s="131">
        <f t="shared" si="50"/>
        <v>4.1563530994476539</v>
      </c>
      <c r="P73" s="131">
        <f t="shared" si="50"/>
        <v>5.3078904631094552</v>
      </c>
      <c r="Q73" s="131">
        <f t="shared" si="50"/>
        <v>3.8023294702215651</v>
      </c>
      <c r="R73" s="131">
        <f t="shared" si="50"/>
        <v>6.2871700849481984</v>
      </c>
      <c r="S73" s="131">
        <f t="shared" si="50"/>
        <v>1.6982090843757589</v>
      </c>
      <c r="T73" s="140">
        <f t="shared" si="50"/>
        <v>1.4154032467306101</v>
      </c>
      <c r="U73" s="138">
        <f t="shared" si="50"/>
        <v>26.732647485884304</v>
      </c>
      <c r="AG73" s="95" t="s">
        <v>951</v>
      </c>
      <c r="AH73" s="112"/>
      <c r="AI73" s="103" t="str">
        <f t="shared" ref="AI73:AO79" si="53">CONCATENATE($AG73,AI$28)</f>
        <v>Pampeana1</v>
      </c>
      <c r="AJ73" s="103" t="str">
        <f t="shared" si="53"/>
        <v>Pampeana2</v>
      </c>
      <c r="AK73" s="103" t="str">
        <f t="shared" si="53"/>
        <v>Pampeana3</v>
      </c>
      <c r="AL73" s="103" t="str">
        <f t="shared" si="53"/>
        <v>Pampeana4</v>
      </c>
      <c r="AM73" s="103" t="str">
        <f t="shared" si="53"/>
        <v>Pampeana5</v>
      </c>
      <c r="AN73" s="103" t="str">
        <f t="shared" si="53"/>
        <v>Pampeana6</v>
      </c>
      <c r="AO73" s="104" t="str">
        <f t="shared" si="53"/>
        <v>Pampeana7</v>
      </c>
    </row>
    <row r="74" spans="1:41" x14ac:dyDescent="0.25">
      <c r="A74" s="95" t="s">
        <v>932</v>
      </c>
      <c r="B74" s="112"/>
      <c r="C74" s="113">
        <f>SUMIF('Todas las localidades'!$AQ$8:$AQ$967,Ordenada!AI74,'Todas las localidades'!$AC$8:$AC$967)</f>
        <v>1018720</v>
      </c>
      <c r="D74" s="113">
        <f>SUMIF('Todas las localidades'!$AQ$8:$AQ$967,Ordenada!AJ74,'Todas las localidades'!$AC$8:$AC$967)</f>
        <v>0</v>
      </c>
      <c r="E74" s="113">
        <f>SUMIF('Todas las localidades'!$AQ$8:$AQ$967,Ordenada!AK74,'Todas las localidades'!$AC$8:$AC$967)</f>
        <v>304629</v>
      </c>
      <c r="F74" s="113">
        <f>SUMIF('Todas las localidades'!$AQ$8:$AQ$967,Ordenada!AL74,'Todas las localidades'!$AC$8:$AC$967)</f>
        <v>149147</v>
      </c>
      <c r="G74" s="113">
        <f>SUMIF('Todas las localidades'!$AQ$8:$AQ$967,Ordenada!AM74,'Todas las localidades'!$AC$8:$AC$967)</f>
        <v>467968</v>
      </c>
      <c r="H74" s="113">
        <f>SUMIF('Todas las localidades'!$AQ$8:$AQ$967,Ordenada!AN74,'Todas las localidades'!$AC$8:$AC$967)</f>
        <v>206422</v>
      </c>
      <c r="I74" s="117">
        <f>SUMIF('Todas las localidades'!$AQ$8:$AQ$967,Ordenada!AO74,'Todas las localidades'!$AC$8:$AC$967)</f>
        <v>124164</v>
      </c>
      <c r="J74" s="122">
        <f t="shared" si="51"/>
        <v>2271050</v>
      </c>
      <c r="L74" s="95" t="s">
        <v>932</v>
      </c>
      <c r="M74" s="139" t="str">
        <f t="shared" si="52"/>
        <v/>
      </c>
      <c r="N74" s="131">
        <f t="shared" si="50"/>
        <v>4.3203113582644654</v>
      </c>
      <c r="O74" s="131">
        <f t="shared" si="50"/>
        <v>0</v>
      </c>
      <c r="P74" s="131">
        <f t="shared" si="50"/>
        <v>1.2919076181450702</v>
      </c>
      <c r="Q74" s="131">
        <f t="shared" si="50"/>
        <v>0.63252069081893969</v>
      </c>
      <c r="R74" s="131">
        <f t="shared" si="50"/>
        <v>1.9846154642142153</v>
      </c>
      <c r="S74" s="131">
        <f t="shared" si="50"/>
        <v>0.87541945892459905</v>
      </c>
      <c r="T74" s="140">
        <f t="shared" si="50"/>
        <v>0.5265697536983166</v>
      </c>
      <c r="U74" s="138">
        <f t="shared" si="50"/>
        <v>9.6313443440656066</v>
      </c>
      <c r="W74" s="209">
        <f>SUM(P74:S79)</f>
        <v>19.367299494117464</v>
      </c>
      <c r="AG74" s="95" t="s">
        <v>932</v>
      </c>
      <c r="AH74" s="112"/>
      <c r="AI74" s="103" t="str">
        <f t="shared" si="53"/>
        <v>Centro1</v>
      </c>
      <c r="AJ74" s="103" t="str">
        <f t="shared" si="53"/>
        <v>Centro2</v>
      </c>
      <c r="AK74" s="103" t="str">
        <f t="shared" si="53"/>
        <v>Centro3</v>
      </c>
      <c r="AL74" s="103" t="str">
        <f t="shared" si="53"/>
        <v>Centro4</v>
      </c>
      <c r="AM74" s="103" t="str">
        <f t="shared" si="53"/>
        <v>Centro5</v>
      </c>
      <c r="AN74" s="103" t="str">
        <f t="shared" si="53"/>
        <v>Centro6</v>
      </c>
      <c r="AO74" s="104" t="str">
        <f t="shared" si="53"/>
        <v>Centro7</v>
      </c>
    </row>
    <row r="75" spans="1:41" x14ac:dyDescent="0.25">
      <c r="A75" s="95" t="s">
        <v>945</v>
      </c>
      <c r="B75" s="112"/>
      <c r="C75" s="113">
        <f>SUMIF('Todas las localidades'!$AQ$8:$AQ$967,Ordenada!AI75,'Todas las localidades'!$AC$8:$AC$967)</f>
        <v>0</v>
      </c>
      <c r="D75" s="113">
        <f>SUMIF('Todas las localidades'!$AQ$8:$AQ$967,Ordenada!AJ75,'Todas las localidades'!$AC$8:$AC$967)</f>
        <v>765444</v>
      </c>
      <c r="E75" s="113">
        <f>SUMIF('Todas las localidades'!$AQ$8:$AQ$967,Ordenada!AK75,'Todas las localidades'!$AC$8:$AC$967)</f>
        <v>244312</v>
      </c>
      <c r="F75" s="113">
        <f>SUMIF('Todas las localidades'!$AQ$8:$AQ$967,Ordenada!AL75,'Todas las localidades'!$AC$8:$AC$967)</f>
        <v>130922</v>
      </c>
      <c r="G75" s="113">
        <f>SUMIF('Todas las localidades'!$AQ$8:$AQ$967,Ordenada!AM75,'Todas las localidades'!$AC$8:$AC$967)</f>
        <v>345560</v>
      </c>
      <c r="H75" s="113">
        <f>SUMIF('Todas las localidades'!$AQ$8:$AQ$967,Ordenada!AN75,'Todas las localidades'!$AC$8:$AC$967)</f>
        <v>73554</v>
      </c>
      <c r="I75" s="117">
        <f>SUMIF('Todas las localidades'!$AQ$8:$AQ$967,Ordenada!AO75,'Todas las localidades'!$AC$8:$AC$967)</f>
        <v>71306</v>
      </c>
      <c r="J75" s="122">
        <f t="shared" si="51"/>
        <v>1631098</v>
      </c>
      <c r="L75" s="95" t="s">
        <v>945</v>
      </c>
      <c r="M75" s="139" t="str">
        <f t="shared" si="52"/>
        <v/>
      </c>
      <c r="N75" s="131">
        <f t="shared" si="50"/>
        <v>0</v>
      </c>
      <c r="O75" s="131">
        <f t="shared" si="50"/>
        <v>3.2461877722194381</v>
      </c>
      <c r="P75" s="131">
        <f t="shared" si="50"/>
        <v>1.0361079674103857</v>
      </c>
      <c r="Q75" s="131">
        <f t="shared" si="50"/>
        <v>0.55522989992019434</v>
      </c>
      <c r="R75" s="131">
        <f t="shared" si="50"/>
        <v>1.4654927683385708</v>
      </c>
      <c r="S75" s="131">
        <f t="shared" si="50"/>
        <v>0.31193672613258255</v>
      </c>
      <c r="T75" s="140">
        <f t="shared" si="50"/>
        <v>0.30240313502474281</v>
      </c>
      <c r="U75" s="138">
        <f t="shared" si="50"/>
        <v>6.9173582690459146</v>
      </c>
      <c r="AG75" s="95" t="s">
        <v>945</v>
      </c>
      <c r="AH75" s="112"/>
      <c r="AI75" s="103" t="str">
        <f t="shared" si="53"/>
        <v>Noroeste1</v>
      </c>
      <c r="AJ75" s="103" t="str">
        <f t="shared" si="53"/>
        <v>Noroeste2</v>
      </c>
      <c r="AK75" s="103" t="str">
        <f t="shared" si="53"/>
        <v>Noroeste3</v>
      </c>
      <c r="AL75" s="103" t="str">
        <f t="shared" si="53"/>
        <v>Noroeste4</v>
      </c>
      <c r="AM75" s="103" t="str">
        <f t="shared" si="53"/>
        <v>Noroeste5</v>
      </c>
      <c r="AN75" s="103" t="str">
        <f t="shared" si="53"/>
        <v>Noroeste6</v>
      </c>
      <c r="AO75" s="104" t="str">
        <f t="shared" si="53"/>
        <v>Noroeste7</v>
      </c>
    </row>
    <row r="76" spans="1:41" x14ac:dyDescent="0.25">
      <c r="A76" s="95" t="s">
        <v>941</v>
      </c>
      <c r="B76" s="112"/>
      <c r="C76" s="113">
        <f>SUMIF('Todas las localidades'!$AQ$8:$AQ$967,Ordenada!AI76,'Todas las localidades'!$AC$8:$AC$967)</f>
        <v>0</v>
      </c>
      <c r="D76" s="113">
        <f>SUMIF('Todas las localidades'!$AQ$8:$AQ$967,Ordenada!AJ76,'Todas las localidades'!$AC$8:$AC$967)</f>
        <v>0</v>
      </c>
      <c r="E76" s="113">
        <f>SUMIF('Todas las localidades'!$AQ$8:$AQ$967,Ordenada!AK76,'Todas las localidades'!$AC$8:$AC$967)</f>
        <v>737375</v>
      </c>
      <c r="F76" s="113">
        <f>SUMIF('Todas las localidades'!$AQ$8:$AQ$967,Ordenada!AL76,'Todas las localidades'!$AC$8:$AC$967)</f>
        <v>241622</v>
      </c>
      <c r="G76" s="113">
        <f>SUMIF('Todas las localidades'!$AQ$8:$AQ$967,Ordenada!AM76,'Todas las localidades'!$AC$8:$AC$967)</f>
        <v>418223</v>
      </c>
      <c r="H76" s="113">
        <f>SUMIF('Todas las localidades'!$AQ$8:$AQ$967,Ordenada!AN76,'Todas las localidades'!$AC$8:$AC$967)</f>
        <v>122329</v>
      </c>
      <c r="I76" s="117">
        <f>SUMIF('Todas las localidades'!$AQ$8:$AQ$967,Ordenada!AO76,'Todas las localidades'!$AC$8:$AC$967)</f>
        <v>77473</v>
      </c>
      <c r="J76" s="122">
        <f t="shared" si="51"/>
        <v>1597022</v>
      </c>
      <c r="L76" s="95" t="s">
        <v>941</v>
      </c>
      <c r="M76" s="139" t="str">
        <f t="shared" si="52"/>
        <v/>
      </c>
      <c r="N76" s="131">
        <f t="shared" si="50"/>
        <v>0</v>
      </c>
      <c r="O76" s="131">
        <f t="shared" si="50"/>
        <v>0</v>
      </c>
      <c r="P76" s="131">
        <f t="shared" si="50"/>
        <v>3.1271493519320916</v>
      </c>
      <c r="Q76" s="131">
        <f t="shared" si="50"/>
        <v>1.024699889082944</v>
      </c>
      <c r="R76" s="131">
        <f t="shared" si="50"/>
        <v>1.7736508335827701</v>
      </c>
      <c r="S76" s="131">
        <f t="shared" si="50"/>
        <v>0.5187876630920506</v>
      </c>
      <c r="T76" s="140">
        <f t="shared" si="50"/>
        <v>0.32855689675163241</v>
      </c>
      <c r="U76" s="138">
        <f t="shared" si="50"/>
        <v>6.7728446344414888</v>
      </c>
      <c r="AG76" s="95" t="s">
        <v>941</v>
      </c>
      <c r="AH76" s="112"/>
      <c r="AI76" s="103" t="str">
        <f t="shared" si="53"/>
        <v>Noreste1</v>
      </c>
      <c r="AJ76" s="103" t="str">
        <f t="shared" si="53"/>
        <v>Noreste2</v>
      </c>
      <c r="AK76" s="103" t="str">
        <f t="shared" si="53"/>
        <v>Noreste3</v>
      </c>
      <c r="AL76" s="103" t="str">
        <f t="shared" si="53"/>
        <v>Noreste4</v>
      </c>
      <c r="AM76" s="103" t="str">
        <f t="shared" si="53"/>
        <v>Noreste5</v>
      </c>
      <c r="AN76" s="103" t="str">
        <f t="shared" si="53"/>
        <v>Noreste6</v>
      </c>
      <c r="AO76" s="104" t="str">
        <f t="shared" si="53"/>
        <v>Noreste7</v>
      </c>
    </row>
    <row r="77" spans="1:41" x14ac:dyDescent="0.25">
      <c r="A77" s="95" t="s">
        <v>935</v>
      </c>
      <c r="B77" s="112"/>
      <c r="C77" s="113">
        <f>SUMIF('Todas las localidades'!$AQ$8:$AQ$967,Ordenada!AI77,'Todas las localidades'!$AC$8:$AC$967)</f>
        <v>0</v>
      </c>
      <c r="D77" s="113">
        <f>SUMIF('Todas las localidades'!$AQ$8:$AQ$967,Ordenada!AJ77,'Todas las localidades'!$AC$8:$AC$967)</f>
        <v>0</v>
      </c>
      <c r="E77" s="113">
        <f>SUMIF('Todas las localidades'!$AQ$8:$AQ$967,Ordenada!AK77,'Todas las localidades'!$AC$8:$AC$967)</f>
        <v>147082</v>
      </c>
      <c r="F77" s="113">
        <f>SUMIF('Todas las localidades'!$AQ$8:$AQ$967,Ordenada!AL77,'Todas las localidades'!$AC$8:$AC$967)</f>
        <v>108653</v>
      </c>
      <c r="G77" s="113">
        <f>SUMIF('Todas las localidades'!$AQ$8:$AQ$967,Ordenada!AM77,'Todas las localidades'!$AC$8:$AC$967)</f>
        <v>173623</v>
      </c>
      <c r="H77" s="113">
        <f>SUMIF('Todas las localidades'!$AQ$8:$AQ$967,Ordenada!AN77,'Todas las localidades'!$AC$8:$AC$967)</f>
        <v>32501</v>
      </c>
      <c r="I77" s="117">
        <f>SUMIF('Todas las localidades'!$AQ$8:$AQ$967,Ordenada!AO77,'Todas las localidades'!$AC$8:$AC$967)</f>
        <v>20785</v>
      </c>
      <c r="J77" s="122">
        <f t="shared" si="51"/>
        <v>482644</v>
      </c>
      <c r="L77" s="95" t="s">
        <v>935</v>
      </c>
      <c r="M77" s="139" t="str">
        <f t="shared" si="52"/>
        <v/>
      </c>
      <c r="N77" s="131">
        <f t="shared" si="50"/>
        <v>0</v>
      </c>
      <c r="O77" s="131">
        <f t="shared" si="50"/>
        <v>0</v>
      </c>
      <c r="P77" s="131">
        <f t="shared" si="50"/>
        <v>0.62376318831107092</v>
      </c>
      <c r="Q77" s="131">
        <f t="shared" si="50"/>
        <v>0.46078882323848458</v>
      </c>
      <c r="R77" s="131">
        <f t="shared" si="50"/>
        <v>0.73632148083472526</v>
      </c>
      <c r="S77" s="131">
        <f t="shared" si="50"/>
        <v>0.1378341835391014</v>
      </c>
      <c r="T77" s="140">
        <f t="shared" si="50"/>
        <v>8.8147549455715915E-2</v>
      </c>
      <c r="U77" s="138">
        <f t="shared" si="50"/>
        <v>2.0468552253790984</v>
      </c>
      <c r="AG77" s="95" t="s">
        <v>935</v>
      </c>
      <c r="AH77" s="112"/>
      <c r="AI77" s="103" t="str">
        <f t="shared" si="53"/>
        <v>Comahue1</v>
      </c>
      <c r="AJ77" s="103" t="str">
        <f t="shared" si="53"/>
        <v>Comahue2</v>
      </c>
      <c r="AK77" s="103" t="str">
        <f t="shared" si="53"/>
        <v>Comahue3</v>
      </c>
      <c r="AL77" s="103" t="str">
        <f t="shared" si="53"/>
        <v>Comahue4</v>
      </c>
      <c r="AM77" s="103" t="str">
        <f t="shared" si="53"/>
        <v>Comahue5</v>
      </c>
      <c r="AN77" s="103" t="str">
        <f t="shared" si="53"/>
        <v>Comahue6</v>
      </c>
      <c r="AO77" s="104" t="str">
        <f t="shared" si="53"/>
        <v>Comahue7</v>
      </c>
    </row>
    <row r="78" spans="1:41" x14ac:dyDescent="0.25">
      <c r="A78" s="95" t="s">
        <v>938</v>
      </c>
      <c r="B78" s="112"/>
      <c r="C78" s="113">
        <f>SUMIF('Todas las localidades'!$AQ$8:$AQ$967,Ordenada!AI78,'Todas las localidades'!$AC$8:$AC$967)</f>
        <v>0</v>
      </c>
      <c r="D78" s="113">
        <f>SUMIF('Todas las localidades'!$AQ$8:$AQ$967,Ordenada!AJ78,'Todas las localidades'!$AC$8:$AC$967)</f>
        <v>612777</v>
      </c>
      <c r="E78" s="113">
        <f>SUMIF('Todas las localidades'!$AQ$8:$AQ$967,Ordenada!AK78,'Todas las localidades'!$AC$8:$AC$967)</f>
        <v>366550</v>
      </c>
      <c r="F78" s="113">
        <f>SUMIF('Todas las localidades'!$AQ$8:$AQ$967,Ordenada!AL78,'Todas las localidades'!$AC$8:$AC$967)</f>
        <v>49349</v>
      </c>
      <c r="G78" s="113">
        <f>SUMIF('Todas las localidades'!$AQ$8:$AQ$967,Ordenada!AM78,'Todas las localidades'!$AC$8:$AC$967)</f>
        <v>100938</v>
      </c>
      <c r="H78" s="113">
        <f>SUMIF('Todas las localidades'!$AQ$8:$AQ$967,Ordenada!AN78,'Todas las localidades'!$AC$8:$AC$967)</f>
        <v>23307</v>
      </c>
      <c r="I78" s="117">
        <f>SUMIF('Todas las localidades'!$AQ$8:$AQ$967,Ordenada!AO78,'Todas las localidades'!$AC$8:$AC$967)</f>
        <v>43201</v>
      </c>
      <c r="J78" s="122">
        <f t="shared" si="51"/>
        <v>1196122</v>
      </c>
      <c r="L78" s="95" t="s">
        <v>938</v>
      </c>
      <c r="M78" s="139" t="str">
        <f t="shared" si="52"/>
        <v/>
      </c>
      <c r="N78" s="131">
        <f t="shared" si="50"/>
        <v>0</v>
      </c>
      <c r="O78" s="131">
        <f t="shared" si="50"/>
        <v>2.5987390383846636</v>
      </c>
      <c r="P78" s="131">
        <f t="shared" si="50"/>
        <v>1.5545097066631066</v>
      </c>
      <c r="Q78" s="131">
        <f t="shared" si="50"/>
        <v>0.2092852257921638</v>
      </c>
      <c r="R78" s="131">
        <f t="shared" si="50"/>
        <v>0.42807011532167688</v>
      </c>
      <c r="S78" s="131">
        <f t="shared" si="50"/>
        <v>9.884315300285644E-2</v>
      </c>
      <c r="T78" s="140">
        <f t="shared" si="50"/>
        <v>0.18321204157018925</v>
      </c>
      <c r="U78" s="138">
        <f t="shared" si="50"/>
        <v>5.0726592807346567</v>
      </c>
      <c r="AG78" s="95" t="s">
        <v>938</v>
      </c>
      <c r="AH78" s="112"/>
      <c r="AI78" s="103" t="str">
        <f t="shared" si="53"/>
        <v>Cuyo1</v>
      </c>
      <c r="AJ78" s="103" t="str">
        <f t="shared" si="53"/>
        <v>Cuyo2</v>
      </c>
      <c r="AK78" s="103" t="str">
        <f t="shared" si="53"/>
        <v>Cuyo3</v>
      </c>
      <c r="AL78" s="103" t="str">
        <f t="shared" si="53"/>
        <v>Cuyo4</v>
      </c>
      <c r="AM78" s="103" t="str">
        <f t="shared" si="53"/>
        <v>Cuyo5</v>
      </c>
      <c r="AN78" s="103" t="str">
        <f t="shared" si="53"/>
        <v>Cuyo6</v>
      </c>
      <c r="AO78" s="104" t="str">
        <f t="shared" si="53"/>
        <v>Cuyo7</v>
      </c>
    </row>
    <row r="79" spans="1:41" ht="15.75" thickBot="1" x14ac:dyDescent="0.3">
      <c r="A79" s="95" t="s">
        <v>955</v>
      </c>
      <c r="B79" s="112"/>
      <c r="C79" s="113">
        <f>SUMIF('Todas las localidades'!$AQ$8:$AQ$967,Ordenada!AI79,'Todas las localidades'!$AC$8:$AC$967)</f>
        <v>0</v>
      </c>
      <c r="D79" s="113">
        <f>SUMIF('Todas las localidades'!$AQ$8:$AQ$967,Ordenada!AJ79,'Todas las localidades'!$AC$8:$AC$967)</f>
        <v>0</v>
      </c>
      <c r="E79" s="113">
        <f>SUMIF('Todas las localidades'!$AQ$8:$AQ$967,Ordenada!AK79,'Todas las localidades'!$AC$8:$AC$967)</f>
        <v>0</v>
      </c>
      <c r="F79" s="113">
        <f>SUMIF('Todas las localidades'!$AQ$8:$AQ$967,Ordenada!AL79,'Todas las localidades'!$AC$8:$AC$967)</f>
        <v>88201</v>
      </c>
      <c r="G79" s="113">
        <f>SUMIF('Todas las localidades'!$AQ$8:$AQ$967,Ordenada!AM79,'Todas las localidades'!$AC$8:$AC$967)</f>
        <v>18208</v>
      </c>
      <c r="H79" s="113">
        <f>SUMIF('Todas las localidades'!$AQ$8:$AQ$967,Ordenada!AN79,'Todas las localidades'!$AC$8:$AC$967)</f>
        <v>16292</v>
      </c>
      <c r="I79" s="117">
        <f>SUMIF('Todas las localidades'!$AQ$8:$AQ$967,Ordenada!AO79,'Todas las localidades'!$AC$8:$AC$967)</f>
        <v>5819</v>
      </c>
      <c r="J79" s="122">
        <f t="shared" si="51"/>
        <v>128520</v>
      </c>
      <c r="L79" s="95" t="s">
        <v>955</v>
      </c>
      <c r="M79" s="139" t="str">
        <f t="shared" si="52"/>
        <v/>
      </c>
      <c r="N79" s="131">
        <f t="shared" si="50"/>
        <v>0</v>
      </c>
      <c r="O79" s="131">
        <f t="shared" si="50"/>
        <v>0</v>
      </c>
      <c r="P79" s="131">
        <f t="shared" si="50"/>
        <v>0</v>
      </c>
      <c r="Q79" s="131">
        <f t="shared" si="50"/>
        <v>0.37405350057943709</v>
      </c>
      <c r="R79" s="131">
        <f t="shared" si="50"/>
        <v>7.7218695236452986E-2</v>
      </c>
      <c r="S79" s="131">
        <f t="shared" si="50"/>
        <v>6.9093090003970348E-2</v>
      </c>
      <c r="T79" s="140">
        <f t="shared" si="50"/>
        <v>2.46779211105514E-2</v>
      </c>
      <c r="U79" s="138">
        <f t="shared" si="50"/>
        <v>0.54504320693041175</v>
      </c>
      <c r="AG79" s="109" t="s">
        <v>955</v>
      </c>
      <c r="AH79" s="112"/>
      <c r="AI79" s="103" t="str">
        <f t="shared" si="53"/>
        <v>Patagonia1</v>
      </c>
      <c r="AJ79" s="103" t="str">
        <f t="shared" si="53"/>
        <v>Patagonia2</v>
      </c>
      <c r="AK79" s="103" t="str">
        <f t="shared" si="53"/>
        <v>Patagonia3</v>
      </c>
      <c r="AL79" s="103" t="str">
        <f t="shared" si="53"/>
        <v>Patagonia4</v>
      </c>
      <c r="AM79" s="103" t="str">
        <f t="shared" si="53"/>
        <v>Patagonia5</v>
      </c>
      <c r="AN79" s="103" t="str">
        <f t="shared" si="53"/>
        <v>Patagonia6</v>
      </c>
      <c r="AO79" s="104" t="str">
        <f t="shared" si="53"/>
        <v>Patagonia7</v>
      </c>
    </row>
    <row r="80" spans="1:41" x14ac:dyDescent="0.25">
      <c r="A80" s="118" t="s">
        <v>967</v>
      </c>
      <c r="B80" s="119">
        <f t="shared" ref="B80" si="54">SUM(B72:B79)</f>
        <v>9969826</v>
      </c>
      <c r="C80" s="120">
        <f t="shared" ref="C80:I80" si="55">SUM(C72:C79)</f>
        <v>1977307</v>
      </c>
      <c r="D80" s="120">
        <f t="shared" si="55"/>
        <v>2358280</v>
      </c>
      <c r="E80" s="120">
        <f t="shared" si="55"/>
        <v>3051537</v>
      </c>
      <c r="F80" s="120">
        <f t="shared" si="55"/>
        <v>1664475</v>
      </c>
      <c r="G80" s="120">
        <f t="shared" si="55"/>
        <v>3007021</v>
      </c>
      <c r="H80" s="120">
        <f t="shared" si="55"/>
        <v>874839</v>
      </c>
      <c r="I80" s="121">
        <f t="shared" si="55"/>
        <v>676497</v>
      </c>
      <c r="J80" s="120">
        <f>SUM(J72:J79)</f>
        <v>23579782</v>
      </c>
      <c r="L80" s="118" t="s">
        <v>967</v>
      </c>
      <c r="M80" s="141">
        <f t="shared" si="52"/>
        <v>42.281247553518519</v>
      </c>
      <c r="N80" s="142">
        <f t="shared" si="50"/>
        <v>8.3856033953155293</v>
      </c>
      <c r="O80" s="142">
        <f t="shared" si="50"/>
        <v>10.001279910051755</v>
      </c>
      <c r="P80" s="142">
        <f t="shared" si="50"/>
        <v>12.94132829557118</v>
      </c>
      <c r="Q80" s="142">
        <f t="shared" si="50"/>
        <v>7.0589074996537287</v>
      </c>
      <c r="R80" s="142">
        <f t="shared" si="50"/>
        <v>12.752539442476611</v>
      </c>
      <c r="S80" s="142">
        <f t="shared" si="50"/>
        <v>3.7101233590709195</v>
      </c>
      <c r="T80" s="143">
        <f t="shared" si="50"/>
        <v>2.8689705443417588</v>
      </c>
      <c r="U80" s="142">
        <f t="shared" si="50"/>
        <v>100</v>
      </c>
      <c r="AG80" s="102"/>
      <c r="AH80" s="102"/>
      <c r="AI80" s="102"/>
      <c r="AJ80" s="102"/>
      <c r="AK80" s="102"/>
      <c r="AL80" s="102"/>
    </row>
    <row r="81" spans="1:41" x14ac:dyDescent="0.25">
      <c r="J81" s="123">
        <f>SUM(B80:I80)</f>
        <v>23579782</v>
      </c>
      <c r="L81" s="80"/>
      <c r="M81" s="80"/>
      <c r="N81" s="80"/>
      <c r="O81" s="80"/>
      <c r="P81" s="80"/>
      <c r="Q81" s="80"/>
      <c r="U81" s="123">
        <f>SUM(M80:T80)</f>
        <v>100</v>
      </c>
      <c r="AG81" s="102"/>
      <c r="AH81" s="102"/>
      <c r="AI81" s="102"/>
      <c r="AJ81" s="102"/>
      <c r="AK81" s="102"/>
      <c r="AL81" s="102"/>
    </row>
    <row r="82" spans="1:41" x14ac:dyDescent="0.25">
      <c r="L82" s="80"/>
      <c r="M82" s="80"/>
      <c r="N82" s="80"/>
      <c r="O82" s="80"/>
      <c r="P82" s="80"/>
      <c r="Q82" s="80"/>
      <c r="U82" s="102"/>
      <c r="AG82" s="102"/>
      <c r="AH82" s="102"/>
      <c r="AI82" s="102"/>
      <c r="AJ82" s="102"/>
      <c r="AK82" s="102"/>
      <c r="AL82" s="102"/>
    </row>
    <row r="83" spans="1:41" x14ac:dyDescent="0.25">
      <c r="L83" s="80"/>
      <c r="M83" s="80"/>
      <c r="N83" s="80"/>
      <c r="O83" s="80"/>
      <c r="P83" s="80"/>
      <c r="Q83" s="80"/>
      <c r="U83" s="102"/>
      <c r="AG83" s="102"/>
      <c r="AH83" s="102"/>
      <c r="AI83" s="102"/>
      <c r="AJ83" s="102"/>
      <c r="AK83" s="102"/>
      <c r="AL83" s="102"/>
    </row>
    <row r="84" spans="1:41" x14ac:dyDescent="0.25">
      <c r="A84" s="336">
        <v>1970</v>
      </c>
      <c r="B84" s="336"/>
      <c r="C84" s="336"/>
      <c r="D84" s="336"/>
      <c r="E84" s="336"/>
      <c r="F84" s="336"/>
      <c r="G84" s="336"/>
      <c r="H84" s="336"/>
      <c r="I84" s="336"/>
      <c r="J84" s="336"/>
      <c r="L84" s="336">
        <v>1970</v>
      </c>
      <c r="M84" s="336"/>
      <c r="N84" s="336"/>
      <c r="O84" s="336"/>
      <c r="P84" s="336"/>
      <c r="Q84" s="336"/>
      <c r="R84" s="336"/>
      <c r="S84" s="336"/>
      <c r="T84" s="336"/>
      <c r="U84" s="336"/>
      <c r="AG84" s="102"/>
      <c r="AH84" s="102"/>
      <c r="AI84" s="102"/>
      <c r="AJ84" s="102"/>
      <c r="AK84" s="102"/>
      <c r="AL84" s="102"/>
    </row>
    <row r="85" spans="1:41" x14ac:dyDescent="0.25">
      <c r="A85" s="336" t="s">
        <v>931</v>
      </c>
      <c r="B85" s="338" t="s">
        <v>966</v>
      </c>
      <c r="C85" s="339"/>
      <c r="D85" s="339"/>
      <c r="E85" s="339"/>
      <c r="F85" s="339"/>
      <c r="G85" s="339"/>
      <c r="H85" s="339"/>
      <c r="I85" s="345"/>
      <c r="J85" s="346" t="s">
        <v>967</v>
      </c>
      <c r="L85" s="336" t="s">
        <v>931</v>
      </c>
      <c r="M85" s="338" t="s">
        <v>966</v>
      </c>
      <c r="N85" s="339"/>
      <c r="O85" s="339"/>
      <c r="P85" s="339"/>
      <c r="Q85" s="339"/>
      <c r="R85" s="339"/>
      <c r="S85" s="339"/>
      <c r="T85" s="345"/>
      <c r="U85" s="343" t="s">
        <v>967</v>
      </c>
      <c r="AG85" s="336" t="s">
        <v>931</v>
      </c>
      <c r="AH85" s="338" t="s">
        <v>966</v>
      </c>
      <c r="AI85" s="339"/>
      <c r="AJ85" s="339"/>
      <c r="AK85" s="339"/>
      <c r="AL85" s="339"/>
      <c r="AM85" s="339"/>
      <c r="AN85" s="339"/>
      <c r="AO85" s="340"/>
    </row>
    <row r="86" spans="1:41" ht="15.75" thickBot="1" x14ac:dyDescent="0.3">
      <c r="A86" s="337"/>
      <c r="B86" s="107" t="s">
        <v>940</v>
      </c>
      <c r="C86" s="105">
        <v>1</v>
      </c>
      <c r="D86" s="105">
        <v>2</v>
      </c>
      <c r="E86" s="105">
        <v>3</v>
      </c>
      <c r="F86" s="105">
        <v>4</v>
      </c>
      <c r="G86" s="105">
        <v>5</v>
      </c>
      <c r="H86" s="105">
        <v>6</v>
      </c>
      <c r="I86" s="115">
        <v>7</v>
      </c>
      <c r="J86" s="344"/>
      <c r="L86" s="337"/>
      <c r="M86" s="107" t="s">
        <v>940</v>
      </c>
      <c r="N86" s="105">
        <v>1</v>
      </c>
      <c r="O86" s="105">
        <v>2</v>
      </c>
      <c r="P86" s="105">
        <v>3</v>
      </c>
      <c r="Q86" s="105">
        <v>4</v>
      </c>
      <c r="R86" s="105">
        <v>5</v>
      </c>
      <c r="S86" s="105">
        <v>6</v>
      </c>
      <c r="T86" s="115">
        <v>7</v>
      </c>
      <c r="U86" s="344"/>
      <c r="AG86" s="337"/>
      <c r="AH86" s="107" t="s">
        <v>940</v>
      </c>
      <c r="AI86" s="105">
        <v>1</v>
      </c>
      <c r="AJ86" s="105">
        <v>2</v>
      </c>
      <c r="AK86" s="105">
        <v>3</v>
      </c>
      <c r="AL86" s="105">
        <v>4</v>
      </c>
      <c r="AM86" s="105">
        <v>5</v>
      </c>
      <c r="AN86" s="105">
        <v>6</v>
      </c>
      <c r="AO86" s="106">
        <v>7</v>
      </c>
    </row>
    <row r="87" spans="1:41" x14ac:dyDescent="0.25">
      <c r="A87" s="95" t="s">
        <v>940</v>
      </c>
      <c r="B87" s="93">
        <f>SUMIF('Todas las localidades'!$AQ$8:$AQ$967,Ordenada!AH87,'Todas las localidades'!$AD$8:$AD$967)</f>
        <v>8451495</v>
      </c>
      <c r="C87" s="110"/>
      <c r="D87" s="110"/>
      <c r="E87" s="110"/>
      <c r="F87" s="110"/>
      <c r="G87" s="110"/>
      <c r="H87" s="110"/>
      <c r="I87" s="116"/>
      <c r="J87" s="122">
        <f>SUM(B87:I87)</f>
        <v>8451495</v>
      </c>
      <c r="L87" s="95" t="s">
        <v>940</v>
      </c>
      <c r="M87" s="127">
        <f>IF(B87="","",B87/$J$95*100)</f>
        <v>44.627529279853348</v>
      </c>
      <c r="N87" s="136" t="str">
        <f t="shared" ref="N87:U95" si="56">IF(C87="","",C87/$J$95*100)</f>
        <v/>
      </c>
      <c r="O87" s="136" t="str">
        <f t="shared" si="56"/>
        <v/>
      </c>
      <c r="P87" s="136" t="str">
        <f t="shared" si="56"/>
        <v/>
      </c>
      <c r="Q87" s="136" t="str">
        <f t="shared" si="56"/>
        <v/>
      </c>
      <c r="R87" s="136" t="str">
        <f t="shared" si="56"/>
        <v/>
      </c>
      <c r="S87" s="136" t="str">
        <f t="shared" si="56"/>
        <v/>
      </c>
      <c r="T87" s="137" t="str">
        <f t="shared" si="56"/>
        <v/>
      </c>
      <c r="U87" s="138">
        <f t="shared" si="56"/>
        <v>44.627529279853348</v>
      </c>
      <c r="AG87" s="95" t="s">
        <v>940</v>
      </c>
      <c r="AH87" s="108" t="str">
        <f>CONCATENATE($AG87,AH$28)</f>
        <v>GBAGBA</v>
      </c>
      <c r="AI87" s="110"/>
      <c r="AJ87" s="110"/>
      <c r="AK87" s="110"/>
      <c r="AL87" s="110"/>
      <c r="AM87" s="110"/>
      <c r="AN87" s="110"/>
      <c r="AO87" s="111"/>
    </row>
    <row r="88" spans="1:41" x14ac:dyDescent="0.25">
      <c r="A88" s="95" t="s">
        <v>951</v>
      </c>
      <c r="B88" s="112"/>
      <c r="C88" s="113">
        <f>SUMIF('Todas las localidades'!$AQ$8:$AQ$967,Ordenada!AI88,'Todas las localidades'!$AD$8:$AD$967)</f>
        <v>805838</v>
      </c>
      <c r="D88" s="113">
        <f>SUMIF('Todas las localidades'!$AQ$8:$AQ$967,Ordenada!AJ88,'Todas las localidades'!$AD$8:$AD$967)</f>
        <v>798206</v>
      </c>
      <c r="E88" s="113">
        <f>SUMIF('Todas las localidades'!$AQ$8:$AQ$967,Ordenada!AK88,'Todas las localidades'!$AD$8:$AD$967)</f>
        <v>972790</v>
      </c>
      <c r="F88" s="113">
        <f>SUMIF('Todas las localidades'!$AQ$8:$AQ$967,Ordenada!AL88,'Todas las localidades'!$AD$8:$AD$967)</f>
        <v>743261</v>
      </c>
      <c r="G88" s="113">
        <f>SUMIF('Todas las localidades'!$AQ$8:$AQ$967,Ordenada!AM88,'Todas las localidades'!$AD$8:$AD$967)</f>
        <v>1196824</v>
      </c>
      <c r="H88" s="113">
        <f>SUMIF('Todas las localidades'!$AQ$8:$AQ$967,Ordenada!AN88,'Todas las localidades'!$AD$8:$AD$967)</f>
        <v>333384</v>
      </c>
      <c r="I88" s="117">
        <f>SUMIF('Todas las localidades'!$AQ$8:$AQ$967,Ordenada!AO88,'Todas las localidades'!$AD$8:$AD$967)</f>
        <v>291524</v>
      </c>
      <c r="J88" s="122">
        <f t="shared" ref="J88:J94" si="57">SUM(B88:I88)</f>
        <v>5141827</v>
      </c>
      <c r="L88" s="95" t="s">
        <v>951</v>
      </c>
      <c r="M88" s="139" t="str">
        <f t="shared" ref="M88:M95" si="58">IF(B88="","",B88/$J$95*100)</f>
        <v/>
      </c>
      <c r="N88" s="131">
        <f t="shared" si="56"/>
        <v>4.2551712968910786</v>
      </c>
      <c r="O88" s="131">
        <f t="shared" si="56"/>
        <v>4.2148710537431091</v>
      </c>
      <c r="P88" s="131">
        <f t="shared" si="56"/>
        <v>5.1367496766132543</v>
      </c>
      <c r="Q88" s="131">
        <f t="shared" si="56"/>
        <v>3.9247378174007177</v>
      </c>
      <c r="R88" s="131">
        <f t="shared" si="56"/>
        <v>6.319745571976461</v>
      </c>
      <c r="S88" s="131">
        <f t="shared" si="56"/>
        <v>1.760410935749785</v>
      </c>
      <c r="T88" s="140">
        <f t="shared" si="56"/>
        <v>1.5393721283370536</v>
      </c>
      <c r="U88" s="138">
        <f t="shared" si="56"/>
        <v>27.151058480711459</v>
      </c>
      <c r="AG88" s="95" t="s">
        <v>951</v>
      </c>
      <c r="AH88" s="112"/>
      <c r="AI88" s="103" t="str">
        <f t="shared" ref="AI88:AO94" si="59">CONCATENATE($AG88,AI$28)</f>
        <v>Pampeana1</v>
      </c>
      <c r="AJ88" s="103" t="str">
        <f t="shared" si="59"/>
        <v>Pampeana2</v>
      </c>
      <c r="AK88" s="103" t="str">
        <f t="shared" si="59"/>
        <v>Pampeana3</v>
      </c>
      <c r="AL88" s="103" t="str">
        <f t="shared" si="59"/>
        <v>Pampeana4</v>
      </c>
      <c r="AM88" s="103" t="str">
        <f t="shared" si="59"/>
        <v>Pampeana5</v>
      </c>
      <c r="AN88" s="103" t="str">
        <f t="shared" si="59"/>
        <v>Pampeana6</v>
      </c>
      <c r="AO88" s="104" t="str">
        <f t="shared" si="59"/>
        <v>Pampeana7</v>
      </c>
    </row>
    <row r="89" spans="1:41" x14ac:dyDescent="0.25">
      <c r="A89" s="95" t="s">
        <v>932</v>
      </c>
      <c r="B89" s="112"/>
      <c r="C89" s="113">
        <f>SUMIF('Todas las localidades'!$AQ$8:$AQ$967,Ordenada!AI89,'Todas las localidades'!$AD$8:$AD$967)</f>
        <v>820183</v>
      </c>
      <c r="D89" s="113">
        <f>SUMIF('Todas las localidades'!$AQ$8:$AQ$967,Ordenada!AJ89,'Todas las localidades'!$AD$8:$AD$967)</f>
        <v>0</v>
      </c>
      <c r="E89" s="113">
        <f>SUMIF('Todas las localidades'!$AQ$8:$AQ$967,Ordenada!AK89,'Todas las localidades'!$AD$8:$AD$967)</f>
        <v>230654</v>
      </c>
      <c r="F89" s="113">
        <f>SUMIF('Todas las localidades'!$AQ$8:$AQ$967,Ordenada!AL89,'Todas las localidades'!$AD$8:$AD$967)</f>
        <v>125262</v>
      </c>
      <c r="G89" s="113">
        <f>SUMIF('Todas las localidades'!$AQ$8:$AQ$967,Ordenada!AM89,'Todas las localidades'!$AD$8:$AD$967)</f>
        <v>376166</v>
      </c>
      <c r="H89" s="113">
        <f>SUMIF('Todas las localidades'!$AQ$8:$AQ$967,Ordenada!AN89,'Todas las localidades'!$AD$8:$AD$967)</f>
        <v>171337</v>
      </c>
      <c r="I89" s="117">
        <f>SUMIF('Todas las localidades'!$AQ$8:$AQ$967,Ordenada!AO89,'Todas las localidades'!$AD$8:$AD$967)</f>
        <v>106223</v>
      </c>
      <c r="J89" s="122">
        <f t="shared" si="57"/>
        <v>1829825</v>
      </c>
      <c r="L89" s="95" t="s">
        <v>932</v>
      </c>
      <c r="M89" s="139" t="str">
        <f t="shared" si="58"/>
        <v/>
      </c>
      <c r="N89" s="131">
        <f t="shared" si="56"/>
        <v>4.3309190678498846</v>
      </c>
      <c r="O89" s="131">
        <f t="shared" si="56"/>
        <v>0</v>
      </c>
      <c r="P89" s="131">
        <f t="shared" si="56"/>
        <v>1.2179523431671313</v>
      </c>
      <c r="Q89" s="131">
        <f t="shared" si="56"/>
        <v>0.66143724544036175</v>
      </c>
      <c r="R89" s="131">
        <f t="shared" si="56"/>
        <v>1.9863182997901927</v>
      </c>
      <c r="S89" s="131">
        <f t="shared" si="56"/>
        <v>0.9047330660696401</v>
      </c>
      <c r="T89" s="140">
        <f t="shared" si="56"/>
        <v>0.56090313520789659</v>
      </c>
      <c r="U89" s="138">
        <f t="shared" si="56"/>
        <v>9.662263157525107</v>
      </c>
      <c r="W89" s="209">
        <f>SUM(P89:S94)</f>
        <v>17.010647089788591</v>
      </c>
      <c r="AG89" s="95" t="s">
        <v>932</v>
      </c>
      <c r="AH89" s="112"/>
      <c r="AI89" s="103" t="str">
        <f t="shared" si="59"/>
        <v>Centro1</v>
      </c>
      <c r="AJ89" s="103" t="str">
        <f t="shared" si="59"/>
        <v>Centro2</v>
      </c>
      <c r="AK89" s="103" t="str">
        <f t="shared" si="59"/>
        <v>Centro3</v>
      </c>
      <c r="AL89" s="103" t="str">
        <f t="shared" si="59"/>
        <v>Centro4</v>
      </c>
      <c r="AM89" s="103" t="str">
        <f t="shared" si="59"/>
        <v>Centro5</v>
      </c>
      <c r="AN89" s="103" t="str">
        <f t="shared" si="59"/>
        <v>Centro6</v>
      </c>
      <c r="AO89" s="104" t="str">
        <f t="shared" si="59"/>
        <v>Centro7</v>
      </c>
    </row>
    <row r="90" spans="1:41" x14ac:dyDescent="0.25">
      <c r="A90" s="95" t="s">
        <v>945</v>
      </c>
      <c r="B90" s="112"/>
      <c r="C90" s="113">
        <f>SUMIF('Todas las localidades'!$AQ$8:$AQ$967,Ordenada!AI90,'Todas las localidades'!$AD$8:$AD$967)</f>
        <v>0</v>
      </c>
      <c r="D90" s="113">
        <f>SUMIF('Todas las localidades'!$AQ$8:$AQ$967,Ordenada!AJ90,'Todas las localidades'!$AD$8:$AD$967)</f>
        <v>545605</v>
      </c>
      <c r="E90" s="113">
        <f>SUMIF('Todas las localidades'!$AQ$8:$AQ$967,Ordenada!AK90,'Todas las localidades'!$AD$8:$AD$967)</f>
        <v>165958</v>
      </c>
      <c r="F90" s="113">
        <f>SUMIF('Todas las localidades'!$AQ$8:$AQ$967,Ordenada!AL90,'Todas las localidades'!$AD$8:$AD$967)</f>
        <v>89867</v>
      </c>
      <c r="G90" s="113">
        <f>SUMIF('Todas las localidades'!$AQ$8:$AQ$967,Ordenada!AM90,'Todas las localidades'!$AD$8:$AD$967)</f>
        <v>238084</v>
      </c>
      <c r="H90" s="113">
        <f>SUMIF('Todas las localidades'!$AQ$8:$AQ$967,Ordenada!AN90,'Todas las localidades'!$AD$8:$AD$967)</f>
        <v>58992</v>
      </c>
      <c r="I90" s="117">
        <f>SUMIF('Todas las localidades'!$AQ$8:$AQ$967,Ordenada!AO90,'Todas las localidades'!$AD$8:$AD$967)</f>
        <v>61231</v>
      </c>
      <c r="J90" s="122">
        <f t="shared" si="57"/>
        <v>1159737</v>
      </c>
      <c r="L90" s="95" t="s">
        <v>945</v>
      </c>
      <c r="M90" s="139" t="str">
        <f t="shared" si="58"/>
        <v/>
      </c>
      <c r="N90" s="131">
        <f t="shared" si="56"/>
        <v>0</v>
      </c>
      <c r="O90" s="131">
        <f t="shared" si="56"/>
        <v>2.8810291093746594</v>
      </c>
      <c r="P90" s="131">
        <f t="shared" si="56"/>
        <v>0.87632963212140591</v>
      </c>
      <c r="Q90" s="131">
        <f t="shared" si="56"/>
        <v>0.47453641915336642</v>
      </c>
      <c r="R90" s="131">
        <f t="shared" si="56"/>
        <v>1.2571859394183638</v>
      </c>
      <c r="S90" s="131">
        <f t="shared" si="56"/>
        <v>0.31150313728838608</v>
      </c>
      <c r="T90" s="140">
        <f t="shared" si="56"/>
        <v>0.32332602046557446</v>
      </c>
      <c r="U90" s="138">
        <f t="shared" si="56"/>
        <v>6.1239102578217564</v>
      </c>
      <c r="AG90" s="95" t="s">
        <v>945</v>
      </c>
      <c r="AH90" s="112"/>
      <c r="AI90" s="103" t="str">
        <f t="shared" si="59"/>
        <v>Noroeste1</v>
      </c>
      <c r="AJ90" s="103" t="str">
        <f t="shared" si="59"/>
        <v>Noroeste2</v>
      </c>
      <c r="AK90" s="103" t="str">
        <f t="shared" si="59"/>
        <v>Noroeste3</v>
      </c>
      <c r="AL90" s="103" t="str">
        <f t="shared" si="59"/>
        <v>Noroeste4</v>
      </c>
      <c r="AM90" s="103" t="str">
        <f t="shared" si="59"/>
        <v>Noroeste5</v>
      </c>
      <c r="AN90" s="103" t="str">
        <f t="shared" si="59"/>
        <v>Noroeste6</v>
      </c>
      <c r="AO90" s="104" t="str">
        <f t="shared" si="59"/>
        <v>Noroeste7</v>
      </c>
    </row>
    <row r="91" spans="1:41" x14ac:dyDescent="0.25">
      <c r="A91" s="95" t="s">
        <v>941</v>
      </c>
      <c r="B91" s="112"/>
      <c r="C91" s="113">
        <f>SUMIF('Todas las localidades'!$AQ$8:$AQ$967,Ordenada!AI91,'Todas las localidades'!$AD$8:$AD$967)</f>
        <v>0</v>
      </c>
      <c r="D91" s="113">
        <f>SUMIF('Todas las localidades'!$AQ$8:$AQ$967,Ordenada!AJ91,'Todas las localidades'!$AD$8:$AD$967)</f>
        <v>0</v>
      </c>
      <c r="E91" s="113">
        <f>SUMIF('Todas las localidades'!$AQ$8:$AQ$967,Ordenada!AK91,'Todas las localidades'!$AD$8:$AD$967)</f>
        <v>518594</v>
      </c>
      <c r="F91" s="113">
        <f>SUMIF('Todas las localidades'!$AQ$8:$AQ$967,Ordenada!AL91,'Todas las localidades'!$AD$8:$AD$967)</f>
        <v>146891</v>
      </c>
      <c r="G91" s="113">
        <f>SUMIF('Todas las localidades'!$AQ$8:$AQ$967,Ordenada!AM91,'Todas las localidades'!$AD$8:$AD$967)</f>
        <v>271412</v>
      </c>
      <c r="H91" s="113">
        <f>SUMIF('Todas las localidades'!$AQ$8:$AQ$967,Ordenada!AN91,'Todas las localidades'!$AD$8:$AD$967)</f>
        <v>77985</v>
      </c>
      <c r="I91" s="117">
        <f>SUMIF('Todas las localidades'!$AQ$8:$AQ$967,Ordenada!AO91,'Todas las localidades'!$AD$8:$AD$967)</f>
        <v>51776</v>
      </c>
      <c r="J91" s="122">
        <f t="shared" si="57"/>
        <v>1066658</v>
      </c>
      <c r="L91" s="95" t="s">
        <v>941</v>
      </c>
      <c r="M91" s="139" t="str">
        <f t="shared" si="58"/>
        <v/>
      </c>
      <c r="N91" s="131">
        <f t="shared" si="56"/>
        <v>0</v>
      </c>
      <c r="O91" s="131">
        <f t="shared" si="56"/>
        <v>0</v>
      </c>
      <c r="P91" s="131">
        <f t="shared" si="56"/>
        <v>2.7383994097323927</v>
      </c>
      <c r="Q91" s="131">
        <f t="shared" si="56"/>
        <v>0.7756476698438487</v>
      </c>
      <c r="R91" s="131">
        <f t="shared" si="56"/>
        <v>1.4331721165194509</v>
      </c>
      <c r="S91" s="131">
        <f t="shared" si="56"/>
        <v>0.41179434773248558</v>
      </c>
      <c r="T91" s="140">
        <f t="shared" si="56"/>
        <v>0.273399553096072</v>
      </c>
      <c r="U91" s="138">
        <f t="shared" si="56"/>
        <v>5.6324130969242496</v>
      </c>
      <c r="AG91" s="95" t="s">
        <v>941</v>
      </c>
      <c r="AH91" s="112"/>
      <c r="AI91" s="103" t="str">
        <f t="shared" si="59"/>
        <v>Noreste1</v>
      </c>
      <c r="AJ91" s="103" t="str">
        <f t="shared" si="59"/>
        <v>Noreste2</v>
      </c>
      <c r="AK91" s="103" t="str">
        <f t="shared" si="59"/>
        <v>Noreste3</v>
      </c>
      <c r="AL91" s="103" t="str">
        <f t="shared" si="59"/>
        <v>Noreste4</v>
      </c>
      <c r="AM91" s="103" t="str">
        <f t="shared" si="59"/>
        <v>Noreste5</v>
      </c>
      <c r="AN91" s="103" t="str">
        <f t="shared" si="59"/>
        <v>Noreste6</v>
      </c>
      <c r="AO91" s="104" t="str">
        <f t="shared" si="59"/>
        <v>Noreste7</v>
      </c>
    </row>
    <row r="92" spans="1:41" x14ac:dyDescent="0.25">
      <c r="A92" s="95" t="s">
        <v>935</v>
      </c>
      <c r="B92" s="112"/>
      <c r="C92" s="113">
        <f>SUMIF('Todas las localidades'!$AQ$8:$AQ$967,Ordenada!AI92,'Todas las localidades'!$AD$8:$AD$967)</f>
        <v>0</v>
      </c>
      <c r="D92" s="113">
        <f>SUMIF('Todas las localidades'!$AQ$8:$AQ$967,Ordenada!AJ92,'Todas las localidades'!$AD$8:$AD$967)</f>
        <v>0</v>
      </c>
      <c r="E92" s="113">
        <f>SUMIF('Todas las localidades'!$AQ$8:$AQ$967,Ordenada!AK92,'Todas las localidades'!$AD$8:$AD$967)</f>
        <v>72427</v>
      </c>
      <c r="F92" s="113">
        <f>SUMIF('Todas las localidades'!$AQ$8:$AQ$967,Ordenada!AL92,'Todas las localidades'!$AD$8:$AD$967)</f>
        <v>66977</v>
      </c>
      <c r="G92" s="113">
        <f>SUMIF('Todas las localidades'!$AQ$8:$AQ$967,Ordenada!AM92,'Todas las localidades'!$AD$8:$AD$967)</f>
        <v>110526</v>
      </c>
      <c r="H92" s="113">
        <f>SUMIF('Todas las localidades'!$AQ$8:$AQ$967,Ordenada!AN92,'Todas las localidades'!$AD$8:$AD$967)</f>
        <v>14609</v>
      </c>
      <c r="I92" s="117">
        <f>SUMIF('Todas las localidades'!$AQ$8:$AQ$967,Ordenada!AO92,'Todas las localidades'!$AD$8:$AD$967)</f>
        <v>12199</v>
      </c>
      <c r="J92" s="122">
        <f t="shared" si="57"/>
        <v>276738</v>
      </c>
      <c r="L92" s="95" t="s">
        <v>935</v>
      </c>
      <c r="M92" s="139" t="str">
        <f t="shared" si="58"/>
        <v/>
      </c>
      <c r="N92" s="131">
        <f t="shared" si="56"/>
        <v>0</v>
      </c>
      <c r="O92" s="131">
        <f t="shared" si="56"/>
        <v>0</v>
      </c>
      <c r="P92" s="131">
        <f t="shared" si="56"/>
        <v>0.3824457167816982</v>
      </c>
      <c r="Q92" s="131">
        <f t="shared" si="56"/>
        <v>0.35366737229055184</v>
      </c>
      <c r="R92" s="131">
        <f t="shared" si="56"/>
        <v>0.58362482628044754</v>
      </c>
      <c r="S92" s="131">
        <f t="shared" si="56"/>
        <v>7.714180452681775E-2</v>
      </c>
      <c r="T92" s="140">
        <f t="shared" si="56"/>
        <v>6.4415967788531023E-2</v>
      </c>
      <c r="U92" s="138">
        <f t="shared" si="56"/>
        <v>1.4612956876680465</v>
      </c>
      <c r="AG92" s="95" t="s">
        <v>935</v>
      </c>
      <c r="AH92" s="112"/>
      <c r="AI92" s="103" t="str">
        <f t="shared" si="59"/>
        <v>Comahue1</v>
      </c>
      <c r="AJ92" s="103" t="str">
        <f t="shared" si="59"/>
        <v>Comahue2</v>
      </c>
      <c r="AK92" s="103" t="str">
        <f t="shared" si="59"/>
        <v>Comahue3</v>
      </c>
      <c r="AL92" s="103" t="str">
        <f t="shared" si="59"/>
        <v>Comahue4</v>
      </c>
      <c r="AM92" s="103" t="str">
        <f t="shared" si="59"/>
        <v>Comahue5</v>
      </c>
      <c r="AN92" s="103" t="str">
        <f t="shared" si="59"/>
        <v>Comahue6</v>
      </c>
      <c r="AO92" s="104" t="str">
        <f t="shared" si="59"/>
        <v>Comahue7</v>
      </c>
    </row>
    <row r="93" spans="1:41" x14ac:dyDescent="0.25">
      <c r="A93" s="95" t="s">
        <v>938</v>
      </c>
      <c r="B93" s="112"/>
      <c r="C93" s="113">
        <f>SUMIF('Todas las localidades'!$AQ$8:$AQ$967,Ordenada!AI93,'Todas las localidades'!$AD$8:$AD$967)</f>
        <v>0</v>
      </c>
      <c r="D93" s="113">
        <f>SUMIF('Todas las localidades'!$AQ$8:$AQ$967,Ordenada!AJ93,'Todas las localidades'!$AD$8:$AD$967)</f>
        <v>491723</v>
      </c>
      <c r="E93" s="113">
        <f>SUMIF('Todas las localidades'!$AQ$8:$AQ$967,Ordenada!AK93,'Todas las localidades'!$AD$8:$AD$967)</f>
        <v>284183</v>
      </c>
      <c r="F93" s="113">
        <f>SUMIF('Todas las localidades'!$AQ$8:$AQ$967,Ordenada!AL93,'Todas las localidades'!$AD$8:$AD$967)</f>
        <v>35423</v>
      </c>
      <c r="G93" s="113">
        <f>SUMIF('Todas las localidades'!$AQ$8:$AQ$967,Ordenada!AM93,'Todas las localidades'!$AD$8:$AD$967)</f>
        <v>72469</v>
      </c>
      <c r="H93" s="113">
        <f>SUMIF('Todas las localidades'!$AQ$8:$AQ$967,Ordenada!AN93,'Todas las localidades'!$AD$8:$AD$967)</f>
        <v>16770</v>
      </c>
      <c r="I93" s="117">
        <f>SUMIF('Todas las localidades'!$AQ$8:$AQ$967,Ordenada!AO93,'Todas las localidades'!$AD$8:$AD$967)</f>
        <v>29144</v>
      </c>
      <c r="J93" s="122">
        <f t="shared" si="57"/>
        <v>929712</v>
      </c>
      <c r="L93" s="95" t="s">
        <v>938</v>
      </c>
      <c r="M93" s="139" t="str">
        <f t="shared" si="58"/>
        <v/>
      </c>
      <c r="N93" s="131">
        <f t="shared" si="56"/>
        <v>0</v>
      </c>
      <c r="O93" s="131">
        <f t="shared" si="56"/>
        <v>2.5965089703155861</v>
      </c>
      <c r="P93" s="131">
        <f t="shared" si="56"/>
        <v>1.5006084903720069</v>
      </c>
      <c r="Q93" s="131">
        <f t="shared" si="56"/>
        <v>0.18704867833208741</v>
      </c>
      <c r="R93" s="131">
        <f t="shared" si="56"/>
        <v>0.38266749484933643</v>
      </c>
      <c r="S93" s="131">
        <f t="shared" si="56"/>
        <v>8.8552814149820913E-2</v>
      </c>
      <c r="T93" s="140">
        <f t="shared" si="56"/>
        <v>0.15389285722017773</v>
      </c>
      <c r="U93" s="138">
        <f t="shared" si="56"/>
        <v>4.909279305239016</v>
      </c>
      <c r="AG93" s="95" t="s">
        <v>938</v>
      </c>
      <c r="AH93" s="112"/>
      <c r="AI93" s="103" t="str">
        <f t="shared" si="59"/>
        <v>Cuyo1</v>
      </c>
      <c r="AJ93" s="103" t="str">
        <f t="shared" si="59"/>
        <v>Cuyo2</v>
      </c>
      <c r="AK93" s="103" t="str">
        <f t="shared" si="59"/>
        <v>Cuyo3</v>
      </c>
      <c r="AL93" s="103" t="str">
        <f t="shared" si="59"/>
        <v>Cuyo4</v>
      </c>
      <c r="AM93" s="103" t="str">
        <f t="shared" si="59"/>
        <v>Cuyo5</v>
      </c>
      <c r="AN93" s="103" t="str">
        <f t="shared" si="59"/>
        <v>Cuyo6</v>
      </c>
      <c r="AO93" s="104" t="str">
        <f t="shared" si="59"/>
        <v>Cuyo7</v>
      </c>
    </row>
    <row r="94" spans="1:41" ht="15.75" thickBot="1" x14ac:dyDescent="0.3">
      <c r="A94" s="95" t="s">
        <v>955</v>
      </c>
      <c r="B94" s="112"/>
      <c r="C94" s="113">
        <f>SUMIF('Todas las localidades'!$AQ$8:$AQ$967,Ordenada!AI94,'Todas las localidades'!$AD$8:$AD$967)</f>
        <v>0</v>
      </c>
      <c r="D94" s="113">
        <f>SUMIF('Todas las localidades'!$AQ$8:$AQ$967,Ordenada!AJ94,'Todas las localidades'!$AD$8:$AD$967)</f>
        <v>0</v>
      </c>
      <c r="E94" s="113">
        <f>SUMIF('Todas las localidades'!$AQ$8:$AQ$967,Ordenada!AK94,'Todas las localidades'!$AD$8:$AD$967)</f>
        <v>0</v>
      </c>
      <c r="F94" s="113">
        <f>SUMIF('Todas las localidades'!$AQ$8:$AQ$967,Ordenada!AL94,'Todas las localidades'!$AD$8:$AD$967)</f>
        <v>52761</v>
      </c>
      <c r="G94" s="113">
        <f>SUMIF('Todas las localidades'!$AQ$8:$AQ$967,Ordenada!AM94,'Todas las localidades'!$AD$8:$AD$967)</f>
        <v>12761</v>
      </c>
      <c r="H94" s="113">
        <f>SUMIF('Todas las localidades'!$AQ$8:$AQ$967,Ordenada!AN94,'Todas las localidades'!$AD$8:$AD$967)</f>
        <v>11343</v>
      </c>
      <c r="I94" s="117">
        <f>SUMIF('Todas las localidades'!$AQ$8:$AQ$967,Ordenada!AO94,'Todas las localidades'!$AD$8:$AD$967)</f>
        <v>4994</v>
      </c>
      <c r="J94" s="122">
        <f t="shared" si="57"/>
        <v>81859</v>
      </c>
      <c r="L94" s="95" t="s">
        <v>955</v>
      </c>
      <c r="M94" s="139" t="str">
        <f t="shared" si="58"/>
        <v/>
      </c>
      <c r="N94" s="131">
        <f t="shared" si="56"/>
        <v>0</v>
      </c>
      <c r="O94" s="131">
        <f t="shared" si="56"/>
        <v>0</v>
      </c>
      <c r="P94" s="131">
        <f t="shared" si="56"/>
        <v>0</v>
      </c>
      <c r="Q94" s="131">
        <f t="shared" si="56"/>
        <v>0.27860077682520579</v>
      </c>
      <c r="R94" s="131">
        <f t="shared" si="56"/>
        <v>6.7383569550737307E-2</v>
      </c>
      <c r="S94" s="131">
        <f t="shared" si="56"/>
        <v>5.9895919552857398E-2</v>
      </c>
      <c r="T94" s="140">
        <f t="shared" si="56"/>
        <v>2.6370468328217385E-2</v>
      </c>
      <c r="U94" s="138">
        <f t="shared" si="56"/>
        <v>0.43225073425701788</v>
      </c>
      <c r="AG94" s="109" t="s">
        <v>955</v>
      </c>
      <c r="AH94" s="112"/>
      <c r="AI94" s="103" t="str">
        <f t="shared" si="59"/>
        <v>Patagonia1</v>
      </c>
      <c r="AJ94" s="103" t="str">
        <f t="shared" si="59"/>
        <v>Patagonia2</v>
      </c>
      <c r="AK94" s="103" t="str">
        <f t="shared" si="59"/>
        <v>Patagonia3</v>
      </c>
      <c r="AL94" s="103" t="str">
        <f t="shared" si="59"/>
        <v>Patagonia4</v>
      </c>
      <c r="AM94" s="103" t="str">
        <f t="shared" si="59"/>
        <v>Patagonia5</v>
      </c>
      <c r="AN94" s="103" t="str">
        <f t="shared" si="59"/>
        <v>Patagonia6</v>
      </c>
      <c r="AO94" s="104" t="str">
        <f t="shared" si="59"/>
        <v>Patagonia7</v>
      </c>
    </row>
    <row r="95" spans="1:41" x14ac:dyDescent="0.25">
      <c r="A95" s="118" t="s">
        <v>967</v>
      </c>
      <c r="B95" s="119">
        <f t="shared" ref="B95" si="60">SUM(B87:B94)</f>
        <v>8451495</v>
      </c>
      <c r="C95" s="120">
        <f t="shared" ref="C95:I95" si="61">SUM(C87:C94)</f>
        <v>1626021</v>
      </c>
      <c r="D95" s="120">
        <f t="shared" si="61"/>
        <v>1835534</v>
      </c>
      <c r="E95" s="120">
        <f t="shared" si="61"/>
        <v>2244606</v>
      </c>
      <c r="F95" s="120">
        <f t="shared" si="61"/>
        <v>1260442</v>
      </c>
      <c r="G95" s="120">
        <f t="shared" si="61"/>
        <v>2278242</v>
      </c>
      <c r="H95" s="120">
        <f t="shared" si="61"/>
        <v>684420</v>
      </c>
      <c r="I95" s="121">
        <f t="shared" si="61"/>
        <v>557091</v>
      </c>
      <c r="J95" s="120">
        <f>SUM(J87:J94)</f>
        <v>18937851</v>
      </c>
      <c r="L95" s="118" t="s">
        <v>967</v>
      </c>
      <c r="M95" s="141">
        <f t="shared" si="58"/>
        <v>44.627529279853348</v>
      </c>
      <c r="N95" s="142">
        <f t="shared" si="56"/>
        <v>8.5860903647409632</v>
      </c>
      <c r="O95" s="142">
        <f t="shared" si="56"/>
        <v>9.6924091334333546</v>
      </c>
      <c r="P95" s="142">
        <f t="shared" si="56"/>
        <v>11.852485268787889</v>
      </c>
      <c r="Q95" s="142">
        <f t="shared" si="56"/>
        <v>6.6556759792861397</v>
      </c>
      <c r="R95" s="142">
        <f t="shared" si="56"/>
        <v>12.03009781838499</v>
      </c>
      <c r="S95" s="142">
        <f t="shared" si="56"/>
        <v>3.6140320250697924</v>
      </c>
      <c r="T95" s="143">
        <f t="shared" si="56"/>
        <v>2.9416801304435229</v>
      </c>
      <c r="U95" s="142">
        <f t="shared" si="56"/>
        <v>100</v>
      </c>
      <c r="AG95" s="102"/>
      <c r="AH95" s="102"/>
      <c r="AI95" s="102"/>
      <c r="AJ95" s="102"/>
      <c r="AK95" s="102"/>
      <c r="AL95" s="102"/>
    </row>
    <row r="96" spans="1:41" x14ac:dyDescent="0.25">
      <c r="J96" s="123">
        <f>SUM(B95:I95)</f>
        <v>18937851</v>
      </c>
      <c r="L96" s="80"/>
      <c r="M96" s="80"/>
      <c r="N96" s="80"/>
      <c r="O96" s="80"/>
      <c r="P96" s="80"/>
      <c r="Q96" s="80"/>
      <c r="U96" s="123">
        <f>SUM(M95:T95)</f>
        <v>100</v>
      </c>
      <c r="AG96" s="102"/>
      <c r="AH96" s="102"/>
      <c r="AI96" s="102"/>
      <c r="AJ96" s="102"/>
      <c r="AK96" s="102"/>
      <c r="AL96" s="102"/>
    </row>
    <row r="97" spans="1:41" x14ac:dyDescent="0.25">
      <c r="L97" s="80"/>
      <c r="M97" s="80"/>
      <c r="N97" s="80"/>
      <c r="O97" s="80"/>
      <c r="P97" s="80"/>
      <c r="Q97" s="80"/>
      <c r="U97" s="102"/>
      <c r="AG97" s="102"/>
      <c r="AH97" s="102"/>
      <c r="AI97" s="102"/>
      <c r="AJ97" s="102"/>
      <c r="AK97" s="102"/>
      <c r="AL97" s="102"/>
    </row>
    <row r="98" spans="1:41" x14ac:dyDescent="0.25">
      <c r="A98" s="336">
        <v>1960</v>
      </c>
      <c r="B98" s="336"/>
      <c r="C98" s="336"/>
      <c r="D98" s="336"/>
      <c r="E98" s="336"/>
      <c r="F98" s="336"/>
      <c r="G98" s="336"/>
      <c r="H98" s="336"/>
      <c r="I98" s="336"/>
      <c r="J98" s="336"/>
      <c r="L98" s="336">
        <v>1960</v>
      </c>
      <c r="M98" s="336"/>
      <c r="N98" s="336"/>
      <c r="O98" s="336"/>
      <c r="P98" s="336"/>
      <c r="Q98" s="336"/>
      <c r="R98" s="336"/>
      <c r="S98" s="336"/>
      <c r="T98" s="336"/>
      <c r="U98" s="336"/>
      <c r="AG98" s="102"/>
      <c r="AH98" s="102"/>
      <c r="AI98" s="102"/>
      <c r="AJ98" s="102"/>
      <c r="AK98" s="102"/>
      <c r="AL98" s="102"/>
    </row>
    <row r="99" spans="1:41" x14ac:dyDescent="0.25">
      <c r="A99" s="336" t="s">
        <v>931</v>
      </c>
      <c r="B99" s="338" t="s">
        <v>966</v>
      </c>
      <c r="C99" s="339"/>
      <c r="D99" s="339"/>
      <c r="E99" s="339"/>
      <c r="F99" s="339"/>
      <c r="G99" s="339"/>
      <c r="H99" s="339"/>
      <c r="I99" s="345"/>
      <c r="J99" s="346" t="s">
        <v>967</v>
      </c>
      <c r="L99" s="336" t="s">
        <v>931</v>
      </c>
      <c r="M99" s="338" t="s">
        <v>966</v>
      </c>
      <c r="N99" s="339"/>
      <c r="O99" s="339"/>
      <c r="P99" s="339"/>
      <c r="Q99" s="339"/>
      <c r="R99" s="339"/>
      <c r="S99" s="339"/>
      <c r="T99" s="345"/>
      <c r="U99" s="343" t="s">
        <v>967</v>
      </c>
      <c r="AG99" s="336" t="s">
        <v>931</v>
      </c>
      <c r="AH99" s="338" t="s">
        <v>966</v>
      </c>
      <c r="AI99" s="339"/>
      <c r="AJ99" s="339"/>
      <c r="AK99" s="339"/>
      <c r="AL99" s="339"/>
      <c r="AM99" s="339"/>
      <c r="AN99" s="339"/>
      <c r="AO99" s="340"/>
    </row>
    <row r="100" spans="1:41" ht="15.75" thickBot="1" x14ac:dyDescent="0.3">
      <c r="A100" s="337"/>
      <c r="B100" s="107" t="s">
        <v>940</v>
      </c>
      <c r="C100" s="105">
        <v>1</v>
      </c>
      <c r="D100" s="105">
        <v>2</v>
      </c>
      <c r="E100" s="105">
        <v>3</v>
      </c>
      <c r="F100" s="105">
        <v>4</v>
      </c>
      <c r="G100" s="105">
        <v>5</v>
      </c>
      <c r="H100" s="105">
        <v>6</v>
      </c>
      <c r="I100" s="115">
        <v>7</v>
      </c>
      <c r="J100" s="344"/>
      <c r="L100" s="337"/>
      <c r="M100" s="107" t="s">
        <v>940</v>
      </c>
      <c r="N100" s="105">
        <v>1</v>
      </c>
      <c r="O100" s="105">
        <v>2</v>
      </c>
      <c r="P100" s="105">
        <v>3</v>
      </c>
      <c r="Q100" s="105">
        <v>4</v>
      </c>
      <c r="R100" s="105">
        <v>5</v>
      </c>
      <c r="S100" s="105">
        <v>6</v>
      </c>
      <c r="T100" s="115">
        <v>7</v>
      </c>
      <c r="U100" s="344"/>
      <c r="AG100" s="337"/>
      <c r="AH100" s="107" t="s">
        <v>940</v>
      </c>
      <c r="AI100" s="105">
        <v>1</v>
      </c>
      <c r="AJ100" s="105">
        <v>2</v>
      </c>
      <c r="AK100" s="105">
        <v>3</v>
      </c>
      <c r="AL100" s="105">
        <v>4</v>
      </c>
      <c r="AM100" s="105">
        <v>5</v>
      </c>
      <c r="AN100" s="105">
        <v>6</v>
      </c>
      <c r="AO100" s="106">
        <v>7</v>
      </c>
    </row>
    <row r="101" spans="1:41" x14ac:dyDescent="0.25">
      <c r="A101" s="95" t="s">
        <v>940</v>
      </c>
      <c r="B101" s="93">
        <f>SUMIF('Todas las localidades'!$AQ$8:$AQ$967,Ordenada!AH101,'Todas las localidades'!$AE$8:$AE$967)</f>
        <v>6775906</v>
      </c>
      <c r="C101" s="110"/>
      <c r="D101" s="110"/>
      <c r="E101" s="110"/>
      <c r="F101" s="110"/>
      <c r="G101" s="110"/>
      <c r="H101" s="110"/>
      <c r="I101" s="116"/>
      <c r="J101" s="122">
        <f>SUM(B101:I101)</f>
        <v>6775906</v>
      </c>
      <c r="L101" s="95" t="s">
        <v>940</v>
      </c>
      <c r="M101" s="127">
        <f>IF(B101="","",B101/$J$109*100)</f>
        <v>44.556973845101211</v>
      </c>
      <c r="N101" s="136" t="str">
        <f t="shared" ref="N101:U109" si="62">IF(C101="","",C101/$J$109*100)</f>
        <v/>
      </c>
      <c r="O101" s="136" t="str">
        <f t="shared" si="62"/>
        <v/>
      </c>
      <c r="P101" s="136" t="str">
        <f t="shared" si="62"/>
        <v/>
      </c>
      <c r="Q101" s="136" t="str">
        <f t="shared" si="62"/>
        <v/>
      </c>
      <c r="R101" s="136" t="str">
        <f t="shared" si="62"/>
        <v/>
      </c>
      <c r="S101" s="136" t="str">
        <f t="shared" si="62"/>
        <v/>
      </c>
      <c r="T101" s="137" t="str">
        <f t="shared" si="62"/>
        <v/>
      </c>
      <c r="U101" s="138">
        <f t="shared" si="62"/>
        <v>44.556973845101211</v>
      </c>
      <c r="AG101" s="95" t="s">
        <v>940</v>
      </c>
      <c r="AH101" s="108" t="str">
        <f>CONCATENATE($AG101,AH$28)</f>
        <v>GBAGBA</v>
      </c>
      <c r="AI101" s="110"/>
      <c r="AJ101" s="110"/>
      <c r="AK101" s="110"/>
      <c r="AL101" s="110"/>
      <c r="AM101" s="110"/>
      <c r="AN101" s="110"/>
      <c r="AO101" s="111"/>
    </row>
    <row r="102" spans="1:41" x14ac:dyDescent="0.25">
      <c r="A102" s="95" t="s">
        <v>951</v>
      </c>
      <c r="B102" s="112"/>
      <c r="C102" s="113">
        <f>SUMIF('Todas las localidades'!$AQ$8:$AQ$967,Ordenada!AI102,'Todas las localidades'!$AE$8:$AE$967)</f>
        <v>670232</v>
      </c>
      <c r="D102" s="113">
        <f>SUMIF('Todas las localidades'!$AQ$8:$AQ$967,Ordenada!AJ102,'Todas las localidades'!$AE$8:$AE$967)</f>
        <v>622111</v>
      </c>
      <c r="E102" s="113">
        <f>SUMIF('Todas las localidades'!$AQ$8:$AQ$967,Ordenada!AK102,'Todas las localidades'!$AE$8:$AE$967)</f>
        <v>783746</v>
      </c>
      <c r="F102" s="113">
        <f>SUMIF('Todas las localidades'!$AQ$8:$AQ$967,Ordenada!AL102,'Todas las localidades'!$AE$8:$AE$967)</f>
        <v>601244</v>
      </c>
      <c r="G102" s="113">
        <f>SUMIF('Todas las localidades'!$AQ$8:$AQ$967,Ordenada!AM102,'Todas las localidades'!$AE$8:$AE$967)</f>
        <v>1003461</v>
      </c>
      <c r="H102" s="113">
        <f>SUMIF('Todas las localidades'!$AQ$8:$AQ$967,Ordenada!AN102,'Todas las localidades'!$AE$8:$AE$967)</f>
        <v>288942</v>
      </c>
      <c r="I102" s="117">
        <f>SUMIF('Todas las localidades'!$AQ$8:$AQ$967,Ordenada!AO102,'Todas las localidades'!$AE$8:$AE$967)</f>
        <v>270525</v>
      </c>
      <c r="J102" s="122">
        <f t="shared" ref="J102:J108" si="63">SUM(B102:I102)</f>
        <v>4240261</v>
      </c>
      <c r="L102" s="95" t="s">
        <v>951</v>
      </c>
      <c r="M102" s="139" t="str">
        <f t="shared" ref="M102:M109" si="64">IF(B102="","",B102/$J$109*100)</f>
        <v/>
      </c>
      <c r="N102" s="131">
        <f t="shared" si="62"/>
        <v>4.40730873393903</v>
      </c>
      <c r="O102" s="131">
        <f t="shared" si="62"/>
        <v>4.0908748668812347</v>
      </c>
      <c r="P102" s="131">
        <f t="shared" si="62"/>
        <v>5.1537536121668008</v>
      </c>
      <c r="Q102" s="131">
        <f t="shared" si="62"/>
        <v>3.9536577370648343</v>
      </c>
      <c r="R102" s="131">
        <f t="shared" si="62"/>
        <v>6.5985545743372338</v>
      </c>
      <c r="S102" s="131">
        <f t="shared" si="62"/>
        <v>1.9000235742277469</v>
      </c>
      <c r="T102" s="140">
        <f t="shared" si="62"/>
        <v>1.7789171439872402</v>
      </c>
      <c r="U102" s="138">
        <f t="shared" si="62"/>
        <v>27.883090242604119</v>
      </c>
      <c r="AG102" s="95" t="s">
        <v>951</v>
      </c>
      <c r="AH102" s="112"/>
      <c r="AI102" s="103" t="str">
        <f t="shared" ref="AI102:AO108" si="65">CONCATENATE($AG102,AI$28)</f>
        <v>Pampeana1</v>
      </c>
      <c r="AJ102" s="103" t="str">
        <f t="shared" si="65"/>
        <v>Pampeana2</v>
      </c>
      <c r="AK102" s="103" t="str">
        <f t="shared" si="65"/>
        <v>Pampeana3</v>
      </c>
      <c r="AL102" s="103" t="str">
        <f t="shared" si="65"/>
        <v>Pampeana4</v>
      </c>
      <c r="AM102" s="103" t="str">
        <f t="shared" si="65"/>
        <v>Pampeana5</v>
      </c>
      <c r="AN102" s="103" t="str">
        <f t="shared" si="65"/>
        <v>Pampeana6</v>
      </c>
      <c r="AO102" s="104" t="str">
        <f t="shared" si="65"/>
        <v>Pampeana7</v>
      </c>
    </row>
    <row r="103" spans="1:41" x14ac:dyDescent="0.25">
      <c r="A103" s="95" t="s">
        <v>932</v>
      </c>
      <c r="B103" s="112"/>
      <c r="C103" s="113">
        <f>SUMIF('Todas las localidades'!$AQ$8:$AQ$967,Ordenada!AI103,'Todas las localidades'!$AE$8:$AE$967)</f>
        <v>598957</v>
      </c>
      <c r="D103" s="113">
        <f>SUMIF('Todas las localidades'!$AQ$8:$AQ$967,Ordenada!AJ103,'Todas las localidades'!$AE$8:$AE$967)</f>
        <v>0</v>
      </c>
      <c r="E103" s="113">
        <f>SUMIF('Todas las localidades'!$AQ$8:$AQ$967,Ordenada!AK103,'Todas las localidades'!$AE$8:$AE$967)</f>
        <v>186840</v>
      </c>
      <c r="F103" s="113">
        <f>SUMIF('Todas las localidades'!$AQ$8:$AQ$967,Ordenada!AL103,'Todas las localidades'!$AE$8:$AE$967)</f>
        <v>99945</v>
      </c>
      <c r="G103" s="113">
        <f>SUMIF('Todas las localidades'!$AQ$8:$AQ$967,Ordenada!AM103,'Todas las localidades'!$AE$8:$AE$967)</f>
        <v>317030</v>
      </c>
      <c r="H103" s="113">
        <f>SUMIF('Todas las localidades'!$AQ$8:$AQ$967,Ordenada!AN103,'Todas las localidades'!$AE$8:$AE$967)</f>
        <v>151225</v>
      </c>
      <c r="I103" s="117">
        <f>SUMIF('Todas las localidades'!$AQ$8:$AQ$967,Ordenada!AO103,'Todas las localidades'!$AE$8:$AE$967)</f>
        <v>106206</v>
      </c>
      <c r="J103" s="122">
        <f t="shared" si="63"/>
        <v>1460203</v>
      </c>
      <c r="L103" s="95" t="s">
        <v>932</v>
      </c>
      <c r="M103" s="139" t="str">
        <f t="shared" si="64"/>
        <v/>
      </c>
      <c r="N103" s="131">
        <f t="shared" si="62"/>
        <v>3.9386188921954184</v>
      </c>
      <c r="O103" s="131">
        <f t="shared" si="62"/>
        <v>0</v>
      </c>
      <c r="P103" s="131">
        <f t="shared" si="62"/>
        <v>1.2286216770449163</v>
      </c>
      <c r="Q103" s="131">
        <f t="shared" si="62"/>
        <v>0.65721790576029837</v>
      </c>
      <c r="R103" s="131">
        <f t="shared" si="62"/>
        <v>2.0847245251206905</v>
      </c>
      <c r="S103" s="131">
        <f t="shared" si="62"/>
        <v>0.99442471157737877</v>
      </c>
      <c r="T103" s="140">
        <f t="shared" si="62"/>
        <v>0.6983889629213893</v>
      </c>
      <c r="U103" s="138">
        <f t="shared" si="62"/>
        <v>9.6019966746200911</v>
      </c>
      <c r="AG103" s="95" t="s">
        <v>932</v>
      </c>
      <c r="AH103" s="112"/>
      <c r="AI103" s="103" t="str">
        <f t="shared" si="65"/>
        <v>Centro1</v>
      </c>
      <c r="AJ103" s="103" t="str">
        <f t="shared" si="65"/>
        <v>Centro2</v>
      </c>
      <c r="AK103" s="103" t="str">
        <f t="shared" si="65"/>
        <v>Centro3</v>
      </c>
      <c r="AL103" s="103" t="str">
        <f t="shared" si="65"/>
        <v>Centro4</v>
      </c>
      <c r="AM103" s="103" t="str">
        <f t="shared" si="65"/>
        <v>Centro5</v>
      </c>
      <c r="AN103" s="103" t="str">
        <f t="shared" si="65"/>
        <v>Centro6</v>
      </c>
      <c r="AO103" s="104" t="str">
        <f t="shared" si="65"/>
        <v>Centro7</v>
      </c>
    </row>
    <row r="104" spans="1:41" x14ac:dyDescent="0.25">
      <c r="A104" s="95" t="s">
        <v>945</v>
      </c>
      <c r="B104" s="112"/>
      <c r="C104" s="113">
        <f>SUMIF('Todas las localidades'!$AQ$8:$AQ$967,Ordenada!AI104,'Todas las localidades'!$AE$8:$AE$967)</f>
        <v>0</v>
      </c>
      <c r="D104" s="113">
        <f>SUMIF('Todas las localidades'!$AQ$8:$AQ$967,Ordenada!AJ104,'Todas las localidades'!$AE$8:$AE$967)</f>
        <v>430392</v>
      </c>
      <c r="E104" s="113">
        <f>SUMIF('Todas las localidades'!$AQ$8:$AQ$967,Ordenada!AK104,'Todas las localidades'!$AE$8:$AE$967)</f>
        <v>116230</v>
      </c>
      <c r="F104" s="113">
        <f>SUMIF('Todas las localidades'!$AQ$8:$AQ$967,Ordenada!AL104,'Todas las localidades'!$AE$8:$AE$967)</f>
        <v>60677</v>
      </c>
      <c r="G104" s="113">
        <f>SUMIF('Todas las localidades'!$AQ$8:$AQ$967,Ordenada!AM104,'Todas las localidades'!$AE$8:$AE$967)</f>
        <v>197888</v>
      </c>
      <c r="H104" s="113">
        <f>SUMIF('Todas las localidades'!$AQ$8:$AQ$967,Ordenada!AN104,'Todas las localidades'!$AE$8:$AE$967)</f>
        <v>48233</v>
      </c>
      <c r="I104" s="117">
        <f>SUMIF('Todas las localidades'!$AQ$8:$AQ$967,Ordenada!AO104,'Todas las localidades'!$AE$8:$AE$967)</f>
        <v>58811</v>
      </c>
      <c r="J104" s="122">
        <f t="shared" si="63"/>
        <v>912231</v>
      </c>
      <c r="L104" s="95" t="s">
        <v>945</v>
      </c>
      <c r="M104" s="139" t="str">
        <f t="shared" si="64"/>
        <v/>
      </c>
      <c r="N104" s="131">
        <f t="shared" si="62"/>
        <v>0</v>
      </c>
      <c r="O104" s="131">
        <f t="shared" si="62"/>
        <v>2.8301698823951811</v>
      </c>
      <c r="P104" s="131">
        <f t="shared" si="62"/>
        <v>0.76430473947190436</v>
      </c>
      <c r="Q104" s="131">
        <f t="shared" si="62"/>
        <v>0.39899955843531565</v>
      </c>
      <c r="R104" s="131">
        <f t="shared" si="62"/>
        <v>1.3012710684385804</v>
      </c>
      <c r="S104" s="131">
        <f t="shared" si="62"/>
        <v>0.31717035618126443</v>
      </c>
      <c r="T104" s="140">
        <f t="shared" si="62"/>
        <v>0.38672912357465516</v>
      </c>
      <c r="U104" s="138">
        <f t="shared" si="62"/>
        <v>5.9986447284969016</v>
      </c>
      <c r="AG104" s="95" t="s">
        <v>945</v>
      </c>
      <c r="AH104" s="112"/>
      <c r="AI104" s="103" t="str">
        <f t="shared" si="65"/>
        <v>Noroeste1</v>
      </c>
      <c r="AJ104" s="103" t="str">
        <f t="shared" si="65"/>
        <v>Noroeste2</v>
      </c>
      <c r="AK104" s="103" t="str">
        <f t="shared" si="65"/>
        <v>Noroeste3</v>
      </c>
      <c r="AL104" s="103" t="str">
        <f t="shared" si="65"/>
        <v>Noroeste4</v>
      </c>
      <c r="AM104" s="103" t="str">
        <f t="shared" si="65"/>
        <v>Noroeste5</v>
      </c>
      <c r="AN104" s="103" t="str">
        <f t="shared" si="65"/>
        <v>Noroeste6</v>
      </c>
      <c r="AO104" s="104" t="str">
        <f t="shared" si="65"/>
        <v>Noroeste7</v>
      </c>
    </row>
    <row r="105" spans="1:41" x14ac:dyDescent="0.25">
      <c r="A105" s="95" t="s">
        <v>941</v>
      </c>
      <c r="B105" s="112"/>
      <c r="C105" s="113">
        <f>SUMIF('Todas las localidades'!$AQ$8:$AQ$967,Ordenada!AI105,'Todas las localidades'!$AE$8:$AE$967)</f>
        <v>0</v>
      </c>
      <c r="D105" s="113">
        <f>SUMIF('Todas las localidades'!$AQ$8:$AQ$967,Ordenada!AJ105,'Todas las localidades'!$AE$8:$AE$967)</f>
        <v>0</v>
      </c>
      <c r="E105" s="113">
        <f>SUMIF('Todas las localidades'!$AQ$8:$AQ$967,Ordenada!AK105,'Todas las localidades'!$AE$8:$AE$967)</f>
        <v>366438</v>
      </c>
      <c r="F105" s="113">
        <f>SUMIF('Todas las localidades'!$AQ$8:$AQ$967,Ordenada!AL105,'Todas las localidades'!$AE$8:$AE$967)</f>
        <v>107718</v>
      </c>
      <c r="G105" s="113">
        <f>SUMIF('Todas las localidades'!$AQ$8:$AQ$967,Ordenada!AM105,'Todas las localidades'!$AE$8:$AE$967)</f>
        <v>220603</v>
      </c>
      <c r="H105" s="113">
        <f>SUMIF('Todas las localidades'!$AQ$8:$AQ$967,Ordenada!AN105,'Todas las localidades'!$AE$8:$AE$967)</f>
        <v>71112</v>
      </c>
      <c r="I105" s="117">
        <f>SUMIF('Todas las localidades'!$AQ$8:$AQ$967,Ordenada!AO105,'Todas las localidades'!$AE$8:$AE$967)</f>
        <v>61107</v>
      </c>
      <c r="J105" s="122">
        <f t="shared" si="63"/>
        <v>826978</v>
      </c>
      <c r="L105" s="95" t="s">
        <v>941</v>
      </c>
      <c r="M105" s="139" t="str">
        <f t="shared" si="64"/>
        <v/>
      </c>
      <c r="N105" s="131">
        <f t="shared" si="62"/>
        <v>0</v>
      </c>
      <c r="O105" s="131">
        <f t="shared" si="62"/>
        <v>0</v>
      </c>
      <c r="P105" s="131">
        <f t="shared" si="62"/>
        <v>2.4096214413026389</v>
      </c>
      <c r="Q105" s="131">
        <f t="shared" si="62"/>
        <v>0.70833156608822678</v>
      </c>
      <c r="R105" s="131">
        <f t="shared" si="62"/>
        <v>1.4506402687922269</v>
      </c>
      <c r="S105" s="131">
        <f t="shared" si="62"/>
        <v>0.46761798703713381</v>
      </c>
      <c r="T105" s="140">
        <f t="shared" si="62"/>
        <v>0.40182715060577873</v>
      </c>
      <c r="U105" s="138">
        <f t="shared" si="62"/>
        <v>5.4380384138260052</v>
      </c>
      <c r="AG105" s="95" t="s">
        <v>941</v>
      </c>
      <c r="AH105" s="112"/>
      <c r="AI105" s="103" t="str">
        <f t="shared" si="65"/>
        <v>Noreste1</v>
      </c>
      <c r="AJ105" s="103" t="str">
        <f t="shared" si="65"/>
        <v>Noreste2</v>
      </c>
      <c r="AK105" s="103" t="str">
        <f t="shared" si="65"/>
        <v>Noreste3</v>
      </c>
      <c r="AL105" s="103" t="str">
        <f t="shared" si="65"/>
        <v>Noreste4</v>
      </c>
      <c r="AM105" s="103" t="str">
        <f t="shared" si="65"/>
        <v>Noreste5</v>
      </c>
      <c r="AN105" s="103" t="str">
        <f t="shared" si="65"/>
        <v>Noreste6</v>
      </c>
      <c r="AO105" s="104" t="str">
        <f t="shared" si="65"/>
        <v>Noreste7</v>
      </c>
    </row>
    <row r="106" spans="1:41" x14ac:dyDescent="0.25">
      <c r="A106" s="95" t="s">
        <v>935</v>
      </c>
      <c r="B106" s="112"/>
      <c r="C106" s="113">
        <f>SUMIF('Todas las localidades'!$AQ$8:$AQ$967,Ordenada!AI106,'Todas las localidades'!$AE$8:$AE$967)</f>
        <v>0</v>
      </c>
      <c r="D106" s="113">
        <f>SUMIF('Todas las localidades'!$AQ$8:$AQ$967,Ordenada!AJ106,'Todas las localidades'!$AE$8:$AE$967)</f>
        <v>0</v>
      </c>
      <c r="E106" s="113">
        <f>SUMIF('Todas las localidades'!$AQ$8:$AQ$967,Ordenada!AK106,'Todas las localidades'!$AE$8:$AE$967)</f>
        <v>44160</v>
      </c>
      <c r="F106" s="113">
        <f>SUMIF('Todas las localidades'!$AQ$8:$AQ$967,Ordenada!AL106,'Todas las localidades'!$AE$8:$AE$967)</f>
        <v>38739</v>
      </c>
      <c r="G106" s="113">
        <f>SUMIF('Todas las localidades'!$AQ$8:$AQ$967,Ordenada!AM106,'Todas las localidades'!$AE$8:$AE$967)</f>
        <v>65531</v>
      </c>
      <c r="H106" s="113">
        <f>SUMIF('Todas las localidades'!$AQ$8:$AQ$967,Ordenada!AN106,'Todas las localidades'!$AE$8:$AE$967)</f>
        <v>13992</v>
      </c>
      <c r="I106" s="117">
        <f>SUMIF('Todas las localidades'!$AQ$8:$AQ$967,Ordenada!AO106,'Todas las localidades'!$AE$8:$AE$967)</f>
        <v>14690</v>
      </c>
      <c r="J106" s="122">
        <f t="shared" si="63"/>
        <v>177112</v>
      </c>
      <c r="L106" s="95" t="s">
        <v>935</v>
      </c>
      <c r="M106" s="139" t="str">
        <f t="shared" si="64"/>
        <v/>
      </c>
      <c r="N106" s="131">
        <f t="shared" si="62"/>
        <v>0</v>
      </c>
      <c r="O106" s="131">
        <f t="shared" si="62"/>
        <v>0</v>
      </c>
      <c r="P106" s="131">
        <f t="shared" si="62"/>
        <v>0.29038714011080874</v>
      </c>
      <c r="Q106" s="131">
        <f t="shared" si="62"/>
        <v>0.25473975137573868</v>
      </c>
      <c r="R106" s="131">
        <f t="shared" si="62"/>
        <v>0.43091847098282166</v>
      </c>
      <c r="S106" s="131">
        <f t="shared" si="62"/>
        <v>9.2008534067718209E-2</v>
      </c>
      <c r="T106" s="140">
        <f t="shared" si="62"/>
        <v>9.6598439497911692E-2</v>
      </c>
      <c r="U106" s="138">
        <f t="shared" si="62"/>
        <v>1.164652336034999</v>
      </c>
      <c r="AG106" s="95" t="s">
        <v>935</v>
      </c>
      <c r="AH106" s="112"/>
      <c r="AI106" s="103" t="str">
        <f t="shared" si="65"/>
        <v>Comahue1</v>
      </c>
      <c r="AJ106" s="103" t="str">
        <f t="shared" si="65"/>
        <v>Comahue2</v>
      </c>
      <c r="AK106" s="103" t="str">
        <f t="shared" si="65"/>
        <v>Comahue3</v>
      </c>
      <c r="AL106" s="103" t="str">
        <f t="shared" si="65"/>
        <v>Comahue4</v>
      </c>
      <c r="AM106" s="103" t="str">
        <f t="shared" si="65"/>
        <v>Comahue5</v>
      </c>
      <c r="AN106" s="103" t="str">
        <f t="shared" si="65"/>
        <v>Comahue6</v>
      </c>
      <c r="AO106" s="104" t="str">
        <f t="shared" si="65"/>
        <v>Comahue7</v>
      </c>
    </row>
    <row r="107" spans="1:41" x14ac:dyDescent="0.25">
      <c r="A107" s="95" t="s">
        <v>938</v>
      </c>
      <c r="B107" s="112"/>
      <c r="C107" s="113">
        <f>SUMIF('Todas las localidades'!$AQ$8:$AQ$967,Ordenada!AI107,'Todas las localidades'!$AE$8:$AE$967)</f>
        <v>0</v>
      </c>
      <c r="D107" s="113">
        <f>SUMIF('Todas las localidades'!$AQ$8:$AQ$967,Ordenada!AJ107,'Todas las localidades'!$AE$8:$AE$967)</f>
        <v>395171</v>
      </c>
      <c r="E107" s="113">
        <f>SUMIF('Todas las localidades'!$AQ$8:$AQ$967,Ordenada!AK107,'Todas las localidades'!$AE$8:$AE$967)</f>
        <v>239003</v>
      </c>
      <c r="F107" s="113">
        <f>SUMIF('Todas las localidades'!$AQ$8:$AQ$967,Ordenada!AL107,'Todas las localidades'!$AE$8:$AE$967)</f>
        <v>26171</v>
      </c>
      <c r="G107" s="113">
        <f>SUMIF('Todas las localidades'!$AQ$8:$AQ$967,Ordenada!AM107,'Todas las localidades'!$AE$8:$AE$967)</f>
        <v>58729</v>
      </c>
      <c r="H107" s="113">
        <f>SUMIF('Todas las localidades'!$AQ$8:$AQ$967,Ordenada!AN107,'Todas las localidades'!$AE$8:$AE$967)</f>
        <v>15455</v>
      </c>
      <c r="I107" s="117">
        <f>SUMIF('Todas las localidades'!$AQ$8:$AQ$967,Ordenada!AO107,'Todas las localidades'!$AE$8:$AE$967)</f>
        <v>34987</v>
      </c>
      <c r="J107" s="122">
        <f t="shared" si="63"/>
        <v>769516</v>
      </c>
      <c r="L107" s="95" t="s">
        <v>938</v>
      </c>
      <c r="M107" s="139" t="str">
        <f t="shared" si="64"/>
        <v/>
      </c>
      <c r="N107" s="131">
        <f t="shared" si="62"/>
        <v>0</v>
      </c>
      <c r="O107" s="131">
        <f t="shared" si="62"/>
        <v>2.5985637804512773</v>
      </c>
      <c r="P107" s="131">
        <f t="shared" si="62"/>
        <v>1.571634910505064</v>
      </c>
      <c r="Q107" s="131">
        <f t="shared" si="62"/>
        <v>0.17209515044927481</v>
      </c>
      <c r="R107" s="131">
        <f t="shared" si="62"/>
        <v>0.38618990832354361</v>
      </c>
      <c r="S107" s="131">
        <f t="shared" si="62"/>
        <v>0.10162892324303779</v>
      </c>
      <c r="T107" s="140">
        <f t="shared" si="62"/>
        <v>0.23006736573951236</v>
      </c>
      <c r="U107" s="138">
        <f t="shared" si="62"/>
        <v>5.0601800387117102</v>
      </c>
      <c r="AG107" s="95" t="s">
        <v>938</v>
      </c>
      <c r="AH107" s="112"/>
      <c r="AI107" s="103" t="str">
        <f t="shared" si="65"/>
        <v>Cuyo1</v>
      </c>
      <c r="AJ107" s="103" t="str">
        <f t="shared" si="65"/>
        <v>Cuyo2</v>
      </c>
      <c r="AK107" s="103" t="str">
        <f t="shared" si="65"/>
        <v>Cuyo3</v>
      </c>
      <c r="AL107" s="103" t="str">
        <f t="shared" si="65"/>
        <v>Cuyo4</v>
      </c>
      <c r="AM107" s="103" t="str">
        <f t="shared" si="65"/>
        <v>Cuyo5</v>
      </c>
      <c r="AN107" s="103" t="str">
        <f t="shared" si="65"/>
        <v>Cuyo6</v>
      </c>
      <c r="AO107" s="104" t="str">
        <f t="shared" si="65"/>
        <v>Cuyo7</v>
      </c>
    </row>
    <row r="108" spans="1:41" ht="15.75" thickBot="1" x14ac:dyDescent="0.3">
      <c r="A108" s="95" t="s">
        <v>955</v>
      </c>
      <c r="B108" s="112"/>
      <c r="C108" s="113">
        <f>SUMIF('Todas las localidades'!$AQ$8:$AQ$967,Ordenada!AI108,'Todas las localidades'!$AE$8:$AE$967)</f>
        <v>0</v>
      </c>
      <c r="D108" s="113">
        <f>SUMIF('Todas las localidades'!$AQ$8:$AQ$967,Ordenada!AJ108,'Todas las localidades'!$AE$8:$AE$967)</f>
        <v>0</v>
      </c>
      <c r="E108" s="113">
        <f>SUMIF('Todas las localidades'!$AQ$8:$AQ$967,Ordenada!AK108,'Todas las localidades'!$AE$8:$AE$967)</f>
        <v>0</v>
      </c>
      <c r="F108" s="113">
        <f>SUMIF('Todas las localidades'!$AQ$8:$AQ$967,Ordenada!AL108,'Todas las localidades'!$AE$8:$AE$967)</f>
        <v>25142</v>
      </c>
      <c r="G108" s="113">
        <f>SUMIF('Todas las localidades'!$AQ$8:$AQ$967,Ordenada!AM108,'Todas las localidades'!$AE$8:$AE$967)</f>
        <v>7094</v>
      </c>
      <c r="H108" s="113">
        <f>SUMIF('Todas las localidades'!$AQ$8:$AQ$967,Ordenada!AN108,'Todas las localidades'!$AE$8:$AE$967)</f>
        <v>8596</v>
      </c>
      <c r="I108" s="117">
        <f>SUMIF('Todas las localidades'!$AQ$8:$AQ$967,Ordenada!AO108,'Todas las localidades'!$AE$8:$AE$967)</f>
        <v>4246</v>
      </c>
      <c r="J108" s="122">
        <f t="shared" si="63"/>
        <v>45078</v>
      </c>
      <c r="L108" s="95" t="s">
        <v>955</v>
      </c>
      <c r="M108" s="139" t="str">
        <f t="shared" si="64"/>
        <v/>
      </c>
      <c r="N108" s="131">
        <f t="shared" si="62"/>
        <v>0</v>
      </c>
      <c r="O108" s="131">
        <f t="shared" si="62"/>
        <v>0</v>
      </c>
      <c r="P108" s="131">
        <f t="shared" si="62"/>
        <v>0</v>
      </c>
      <c r="Q108" s="131">
        <f t="shared" si="62"/>
        <v>0.16532865662739932</v>
      </c>
      <c r="R108" s="131">
        <f t="shared" si="62"/>
        <v>4.6648695016894864E-2</v>
      </c>
      <c r="S108" s="131">
        <f t="shared" si="62"/>
        <v>5.6525540226279702E-2</v>
      </c>
      <c r="T108" s="140">
        <f t="shared" si="62"/>
        <v>2.7920828734386186E-2</v>
      </c>
      <c r="U108" s="138">
        <f t="shared" si="62"/>
        <v>0.29642372060496008</v>
      </c>
      <c r="AG108" s="109" t="s">
        <v>955</v>
      </c>
      <c r="AH108" s="112"/>
      <c r="AI108" s="103" t="str">
        <f t="shared" si="65"/>
        <v>Patagonia1</v>
      </c>
      <c r="AJ108" s="103" t="str">
        <f t="shared" si="65"/>
        <v>Patagonia2</v>
      </c>
      <c r="AK108" s="103" t="str">
        <f t="shared" si="65"/>
        <v>Patagonia3</v>
      </c>
      <c r="AL108" s="103" t="str">
        <f t="shared" si="65"/>
        <v>Patagonia4</v>
      </c>
      <c r="AM108" s="103" t="str">
        <f t="shared" si="65"/>
        <v>Patagonia5</v>
      </c>
      <c r="AN108" s="103" t="str">
        <f t="shared" si="65"/>
        <v>Patagonia6</v>
      </c>
      <c r="AO108" s="104" t="str">
        <f t="shared" si="65"/>
        <v>Patagonia7</v>
      </c>
    </row>
    <row r="109" spans="1:41" x14ac:dyDescent="0.25">
      <c r="A109" s="118" t="s">
        <v>967</v>
      </c>
      <c r="B109" s="119">
        <f t="shared" ref="B109" si="66">SUM(B101:B108)</f>
        <v>6775906</v>
      </c>
      <c r="C109" s="120">
        <f t="shared" ref="C109:I109" si="67">SUM(C101:C108)</f>
        <v>1269189</v>
      </c>
      <c r="D109" s="120">
        <f t="shared" si="67"/>
        <v>1447674</v>
      </c>
      <c r="E109" s="120">
        <f t="shared" si="67"/>
        <v>1736417</v>
      </c>
      <c r="F109" s="120">
        <f t="shared" si="67"/>
        <v>959636</v>
      </c>
      <c r="G109" s="120">
        <f t="shared" si="67"/>
        <v>1870336</v>
      </c>
      <c r="H109" s="120">
        <f t="shared" si="67"/>
        <v>597555</v>
      </c>
      <c r="I109" s="121">
        <f t="shared" si="67"/>
        <v>550572</v>
      </c>
      <c r="J109" s="120">
        <f>SUM(J101:J108)</f>
        <v>15207285</v>
      </c>
      <c r="L109" s="118" t="s">
        <v>967</v>
      </c>
      <c r="M109" s="141">
        <f t="shared" si="64"/>
        <v>44.556973845101211</v>
      </c>
      <c r="N109" s="142">
        <f t="shared" si="62"/>
        <v>8.3459276261344488</v>
      </c>
      <c r="O109" s="142">
        <f t="shared" si="62"/>
        <v>9.5196085297276927</v>
      </c>
      <c r="P109" s="142">
        <f t="shared" si="62"/>
        <v>11.418323520602131</v>
      </c>
      <c r="Q109" s="142">
        <f t="shared" si="62"/>
        <v>6.310370325801089</v>
      </c>
      <c r="R109" s="142">
        <f t="shared" si="62"/>
        <v>12.298947511011992</v>
      </c>
      <c r="S109" s="142">
        <f t="shared" si="62"/>
        <v>3.92939962656056</v>
      </c>
      <c r="T109" s="143">
        <f t="shared" si="62"/>
        <v>3.6204490150608741</v>
      </c>
      <c r="U109" s="142">
        <f t="shared" si="62"/>
        <v>100</v>
      </c>
    </row>
    <row r="110" spans="1:41" x14ac:dyDescent="0.25">
      <c r="J110" s="123">
        <f>SUM(B109:I109)</f>
        <v>15207285</v>
      </c>
      <c r="L110" s="80"/>
      <c r="M110" s="80"/>
      <c r="N110" s="80"/>
      <c r="O110" s="80"/>
      <c r="P110" s="80"/>
      <c r="Q110" s="80"/>
      <c r="U110" s="123">
        <f>SUM(M109:T109)</f>
        <v>100</v>
      </c>
    </row>
    <row r="113" spans="1:22" ht="15" customHeight="1" x14ac:dyDescent="0.25">
      <c r="A113" s="333" t="s">
        <v>27</v>
      </c>
      <c r="B113" s="321" t="s">
        <v>30</v>
      </c>
      <c r="C113" s="322"/>
      <c r="D113" s="322"/>
      <c r="E113" s="322"/>
      <c r="F113" s="322"/>
      <c r="G113" s="334"/>
      <c r="I113" s="333" t="s">
        <v>27</v>
      </c>
      <c r="J113" s="321" t="s">
        <v>969</v>
      </c>
      <c r="K113" s="322"/>
      <c r="L113" s="322"/>
      <c r="M113" s="322"/>
      <c r="N113" s="322"/>
      <c r="O113" s="334"/>
      <c r="Q113" s="333" t="s">
        <v>27</v>
      </c>
      <c r="R113" s="321" t="s">
        <v>960</v>
      </c>
      <c r="S113" s="322"/>
      <c r="T113" s="322"/>
      <c r="U113" s="322"/>
      <c r="V113" s="322"/>
    </row>
    <row r="114" spans="1:22" ht="15.75" thickBot="1" x14ac:dyDescent="0.3">
      <c r="A114" s="333"/>
      <c r="B114" s="90" t="s">
        <v>34</v>
      </c>
      <c r="C114" s="91">
        <v>2001</v>
      </c>
      <c r="D114" s="91">
        <v>1991</v>
      </c>
      <c r="E114" s="91">
        <v>1980</v>
      </c>
      <c r="F114" s="91">
        <v>1970</v>
      </c>
      <c r="G114" s="264">
        <v>1960</v>
      </c>
      <c r="I114" s="333"/>
      <c r="J114" s="90" t="s">
        <v>34</v>
      </c>
      <c r="K114" s="91">
        <v>2001</v>
      </c>
      <c r="L114" s="91">
        <v>1991</v>
      </c>
      <c r="M114" s="91">
        <v>1980</v>
      </c>
      <c r="N114" s="91">
        <v>1970</v>
      </c>
      <c r="O114" s="264">
        <v>1960</v>
      </c>
      <c r="Q114" s="333"/>
      <c r="R114" s="90" t="s">
        <v>961</v>
      </c>
      <c r="S114" s="91" t="s">
        <v>962</v>
      </c>
      <c r="T114" s="91" t="s">
        <v>963</v>
      </c>
      <c r="U114" s="91" t="s">
        <v>964</v>
      </c>
      <c r="V114" s="91" t="s">
        <v>965</v>
      </c>
    </row>
    <row r="115" spans="1:22" x14ac:dyDescent="0.25">
      <c r="A115" s="92" t="s">
        <v>940</v>
      </c>
      <c r="B115" s="93">
        <f>SUMIF('Todas las localidades'!$D$8:$D$967,Ordenada!$A115,'Todas las localidades'!Z$8:Z$967)</f>
        <v>13588171</v>
      </c>
      <c r="C115" s="94">
        <f>SUMIF('Todas las localidades'!$D$8:$D$967,Ordenada!$A115,'Todas las localidades'!AA$8:AA$967)</f>
        <v>12053296</v>
      </c>
      <c r="D115" s="94">
        <f>SUMIF('Todas las localidades'!$D$8:$D$967,Ordenada!$A115,'Todas las localidades'!AB$8:AB$967)</f>
        <v>11301472</v>
      </c>
      <c r="E115" s="94">
        <f>SUMIF('Todas las localidades'!$D$8:$D$967,Ordenada!$A115,'Todas las localidades'!AC$8:AC$967)</f>
        <v>9969826</v>
      </c>
      <c r="F115" s="94">
        <f>SUMIF('Todas las localidades'!$D$8:$D$967,Ordenada!$A115,'Todas las localidades'!AD$8:AD$967)</f>
        <v>8451495</v>
      </c>
      <c r="G115" s="100">
        <f>SUMIF('Todas las localidades'!$D$8:$D$967,Ordenada!$A115,'Todas las localidades'!AE$8:AE$967)</f>
        <v>6775906</v>
      </c>
      <c r="I115" s="92" t="s">
        <v>940</v>
      </c>
      <c r="J115" s="127">
        <f t="shared" ref="J115:J138" si="68">B115/G$24*100</f>
        <v>37.230054676639348</v>
      </c>
      <c r="K115" s="128">
        <f t="shared" ref="K115:K138" si="69">C115/F$24*100</f>
        <v>37.011393966311402</v>
      </c>
      <c r="L115" s="128">
        <f t="shared" ref="L115:L138" si="70">D115/E$24*100</f>
        <v>39.35028399370352</v>
      </c>
      <c r="M115" s="128">
        <f t="shared" ref="M115:M138" si="71">E115/D$24*100</f>
        <v>42.281247553518519</v>
      </c>
      <c r="N115" s="128">
        <f t="shared" ref="N115:N138" si="72">F115/C$24*100</f>
        <v>44.627529279853348</v>
      </c>
      <c r="O115" s="129">
        <f t="shared" ref="O115:O138" si="73">G115/B$24*100</f>
        <v>44.556973845101211</v>
      </c>
      <c r="Q115" s="92" t="s">
        <v>940</v>
      </c>
      <c r="R115" s="255">
        <f>RATE(8.94,,-C115,B115)*100</f>
        <v>1.3497606189748019</v>
      </c>
      <c r="S115" s="183">
        <f>RATE(10.52,,-D115,C115)*100</f>
        <v>0.61409428925689402</v>
      </c>
      <c r="T115" s="183">
        <f>RATE(10.56,,-E115,D115)*100</f>
        <v>1.1942898640800819</v>
      </c>
      <c r="U115" s="183">
        <f>RATE(10,,-F115,E115)*100</f>
        <v>1.665922094805522</v>
      </c>
      <c r="V115" s="183">
        <f>RATE(10,,-G115,F115)*100</f>
        <v>2.2342973920222611</v>
      </c>
    </row>
    <row r="116" spans="1:22" x14ac:dyDescent="0.25">
      <c r="A116" s="95" t="s">
        <v>36</v>
      </c>
      <c r="B116" s="83">
        <f>SUMIF('Todas las localidades'!$C$8:$C$967,Ordenada!$A116,'Todas las localidades'!Z$8:Z$967)</f>
        <v>4495579</v>
      </c>
      <c r="C116" s="84">
        <f>SUMIF('Todas las localidades'!$C$8:$C$967,Ordenada!$A116,'Todas las localidades'!AA$8:AA$967)</f>
        <v>4075012</v>
      </c>
      <c r="D116" s="84">
        <f>SUMIF('Todas las localidades'!$C$8:$C$967,Ordenada!$A116,'Todas las localidades'!AB$8:AB$967)</f>
        <v>3671535</v>
      </c>
      <c r="E116" s="84">
        <f>SUMIF('Todas las localidades'!$C$8:$C$967,Ordenada!$A116,'Todas las localidades'!AC$8:AC$967)</f>
        <v>3124508</v>
      </c>
      <c r="F116" s="84">
        <f>SUMIF('Todas las localidades'!$C$8:$C$967,Ordenada!$A116,'Todas las localidades'!AD$8:AD$967)</f>
        <v>2580992</v>
      </c>
      <c r="G116" s="85">
        <f>SUMIF('Todas las localidades'!$C$8:$C$967,Ordenada!$A116,'Todas las localidades'!AE$8:AE$967)</f>
        <v>2101297</v>
      </c>
      <c r="I116" s="95" t="s">
        <v>36</v>
      </c>
      <c r="J116" s="130">
        <f t="shared" si="68"/>
        <v>12.317378988912608</v>
      </c>
      <c r="K116" s="131">
        <f t="shared" si="69"/>
        <v>12.512915517004359</v>
      </c>
      <c r="L116" s="131">
        <f t="shared" si="70"/>
        <v>12.783816563260277</v>
      </c>
      <c r="M116" s="131">
        <f t="shared" si="71"/>
        <v>13.250792564579264</v>
      </c>
      <c r="N116" s="131">
        <f t="shared" si="72"/>
        <v>13.628748055943623</v>
      </c>
      <c r="O116" s="132">
        <f t="shared" si="73"/>
        <v>13.817699872133652</v>
      </c>
      <c r="Q116" s="95" t="s">
        <v>36</v>
      </c>
      <c r="R116" s="185">
        <f t="shared" ref="R116:R139" si="74">RATE(8.94,,-C116,B116)*100</f>
        <v>1.1047239230499604</v>
      </c>
      <c r="S116" s="186">
        <f t="shared" ref="S116:S139" si="75">RATE(10.52,,-D116,C116)*100</f>
        <v>0.99602901292577939</v>
      </c>
      <c r="T116" s="186">
        <f t="shared" ref="T116:T139" si="76">RATE(10.56,,-E116,D116)*100</f>
        <v>1.5395047578402401</v>
      </c>
      <c r="U116" s="186">
        <f t="shared" ref="U116:V139" si="77">RATE(10,,-F116,E116)*100</f>
        <v>1.9294071535349395</v>
      </c>
      <c r="V116" s="186">
        <f t="shared" si="77"/>
        <v>2.0774757147473402</v>
      </c>
    </row>
    <row r="117" spans="1:22" x14ac:dyDescent="0.25">
      <c r="A117" s="95" t="s">
        <v>1</v>
      </c>
      <c r="B117" s="83">
        <f>SUMIF('Todas las localidades'!$C$8:$C$967,Ordenada!$A117,'Todas las localidades'!Z$8:Z$967)</f>
        <v>283706</v>
      </c>
      <c r="C117" s="84">
        <f>SUMIF('Todas las localidades'!$C$8:$C$967,Ordenada!$A117,'Todas las localidades'!AA$8:AA$967)</f>
        <v>251523</v>
      </c>
      <c r="D117" s="84">
        <f>SUMIF('Todas las localidades'!$C$8:$C$967,Ordenada!$A117,'Todas las localidades'!AB$8:AB$967)</f>
        <v>191963</v>
      </c>
      <c r="E117" s="84">
        <f>SUMIF('Todas las localidades'!$C$8:$C$967,Ordenada!$A117,'Todas las localidades'!AC$8:AC$967)</f>
        <v>131009</v>
      </c>
      <c r="F117" s="84">
        <f>SUMIF('Todas las localidades'!$C$8:$C$967,Ordenada!$A117,'Todas las localidades'!AD$8:AD$967)</f>
        <v>103098</v>
      </c>
      <c r="G117" s="85">
        <f>SUMIF('Todas las localidades'!$C$8:$C$967,Ordenada!$A117,'Todas las localidades'!AE$8:AE$967)</f>
        <v>90480</v>
      </c>
      <c r="I117" s="95" t="s">
        <v>1</v>
      </c>
      <c r="J117" s="130">
        <f t="shared" si="68"/>
        <v>0.77732241462744633</v>
      </c>
      <c r="K117" s="131">
        <f t="shared" si="69"/>
        <v>0.77233786049795361</v>
      </c>
      <c r="L117" s="131">
        <f t="shared" si="70"/>
        <v>0.66839068099122911</v>
      </c>
      <c r="M117" s="131">
        <f t="shared" si="71"/>
        <v>0.55559886007427894</v>
      </c>
      <c r="N117" s="131">
        <f t="shared" si="72"/>
        <v>0.54440179088957874</v>
      </c>
      <c r="O117" s="132">
        <f t="shared" si="73"/>
        <v>0.59497799903138526</v>
      </c>
      <c r="Q117" s="95" t="s">
        <v>1</v>
      </c>
      <c r="R117" s="185">
        <f t="shared" si="74"/>
        <v>1.3559117236770273</v>
      </c>
      <c r="S117" s="186">
        <f t="shared" si="75"/>
        <v>2.6020197938426675</v>
      </c>
      <c r="T117" s="186">
        <f t="shared" si="76"/>
        <v>3.68400874028849</v>
      </c>
      <c r="U117" s="186">
        <f t="shared" si="77"/>
        <v>2.4247916318132119</v>
      </c>
      <c r="V117" s="186">
        <f t="shared" si="77"/>
        <v>1.3140706123133303</v>
      </c>
    </row>
    <row r="118" spans="1:22" x14ac:dyDescent="0.25">
      <c r="A118" s="95" t="s">
        <v>199</v>
      </c>
      <c r="B118" s="83">
        <f>SUMIF('Todas las localidades'!$C$8:$C$967,Ordenada!$A118,'Todas las localidades'!Z$8:Z$967)</f>
        <v>892688</v>
      </c>
      <c r="C118" s="84">
        <f>SUMIF('Todas las localidades'!$C$8:$C$967,Ordenada!$A118,'Todas las localidades'!AA$8:AA$967)</f>
        <v>791047</v>
      </c>
      <c r="D118" s="84">
        <f>SUMIF('Todas las localidades'!$C$8:$C$967,Ordenada!$A118,'Todas las localidades'!AB$8:AB$967)</f>
        <v>589824</v>
      </c>
      <c r="E118" s="84">
        <f>SUMIF('Todas las localidades'!$C$8:$C$967,Ordenada!$A118,'Todas las localidades'!AC$8:AC$967)</f>
        <v>441779</v>
      </c>
      <c r="F118" s="84">
        <f>SUMIF('Todas las localidades'!$C$8:$C$967,Ordenada!$A118,'Todas las localidades'!AD$8:AD$967)</f>
        <v>296431</v>
      </c>
      <c r="G118" s="85">
        <f>SUMIF('Todas las localidades'!$C$8:$C$967,Ordenada!$A118,'Todas las localidades'!AE$8:AE$967)</f>
        <v>248049</v>
      </c>
      <c r="I118" s="95" t="s">
        <v>199</v>
      </c>
      <c r="J118" s="130">
        <f t="shared" si="68"/>
        <v>2.4458643513670695</v>
      </c>
      <c r="K118" s="131">
        <f t="shared" si="69"/>
        <v>2.4290245724380064</v>
      </c>
      <c r="L118" s="131">
        <f t="shared" si="70"/>
        <v>2.0536919355551371</v>
      </c>
      <c r="M118" s="131">
        <f t="shared" si="71"/>
        <v>1.8735499759921443</v>
      </c>
      <c r="N118" s="131">
        <f t="shared" si="72"/>
        <v>1.5652831992394491</v>
      </c>
      <c r="O118" s="132">
        <f t="shared" si="73"/>
        <v>1.631119558816712</v>
      </c>
      <c r="Q118" s="95" t="s">
        <v>199</v>
      </c>
      <c r="R118" s="185">
        <f t="shared" si="74"/>
        <v>1.3613050132691711</v>
      </c>
      <c r="S118" s="186">
        <f t="shared" si="75"/>
        <v>2.829531292986748</v>
      </c>
      <c r="T118" s="186">
        <f t="shared" si="76"/>
        <v>2.7746756374829027</v>
      </c>
      <c r="U118" s="186">
        <f t="shared" si="77"/>
        <v>4.0706207177120106</v>
      </c>
      <c r="V118" s="186">
        <f t="shared" si="77"/>
        <v>1.7978519181626751</v>
      </c>
    </row>
    <row r="119" spans="1:22" x14ac:dyDescent="0.25">
      <c r="A119" s="95" t="s">
        <v>260</v>
      </c>
      <c r="B119" s="83">
        <f>SUMIF('Todas las localidades'!$C$8:$C$967,Ordenada!$A119,'Todas las localidades'!Z$8:Z$967)</f>
        <v>464268</v>
      </c>
      <c r="C119" s="84">
        <f>SUMIF('Todas las localidades'!$C$8:$C$967,Ordenada!$A119,'Todas las localidades'!AA$8:AA$967)</f>
        <v>371768</v>
      </c>
      <c r="D119" s="84">
        <f>SUMIF('Todas las localidades'!$C$8:$C$967,Ordenada!$A119,'Todas las localidades'!AB$8:AB$967)</f>
        <v>317457</v>
      </c>
      <c r="E119" s="84">
        <f>SUMIF('Todas las localidades'!$C$8:$C$967,Ordenada!$A119,'Todas las localidades'!AC$8:AC$967)</f>
        <v>221780</v>
      </c>
      <c r="F119" s="84">
        <f>SUMIF('Todas las localidades'!$C$8:$C$967,Ordenada!$A119,'Todas las localidades'!AD$8:AD$967)</f>
        <v>142852</v>
      </c>
      <c r="G119" s="85">
        <f>SUMIF('Todas las localidades'!$C$8:$C$967,Ordenada!$A119,'Todas las localidades'!AE$8:AE$967)</f>
        <v>88744</v>
      </c>
      <c r="I119" s="95" t="s">
        <v>957</v>
      </c>
      <c r="J119" s="130">
        <f t="shared" si="68"/>
        <v>1.2720419123820266</v>
      </c>
      <c r="K119" s="131">
        <f t="shared" si="69"/>
        <v>1.1415675772060734</v>
      </c>
      <c r="L119" s="131">
        <f t="shared" si="70"/>
        <v>1.1053447821477715</v>
      </c>
      <c r="M119" s="131">
        <f t="shared" si="71"/>
        <v>0.94055152842379974</v>
      </c>
      <c r="N119" s="131">
        <f t="shared" si="72"/>
        <v>0.75432001233930923</v>
      </c>
      <c r="O119" s="132">
        <f t="shared" si="73"/>
        <v>0.58356241761760896</v>
      </c>
      <c r="Q119" s="95" t="s">
        <v>957</v>
      </c>
      <c r="R119" s="256">
        <f t="shared" si="74"/>
        <v>2.5165115267966556</v>
      </c>
      <c r="S119" s="186">
        <f t="shared" si="75"/>
        <v>1.5125379952859743</v>
      </c>
      <c r="T119" s="186">
        <f t="shared" si="76"/>
        <v>3.454703284204097</v>
      </c>
      <c r="U119" s="186">
        <f t="shared" si="77"/>
        <v>4.4969477675963807</v>
      </c>
      <c r="V119" s="186">
        <f t="shared" si="77"/>
        <v>4.8756661770266883</v>
      </c>
    </row>
    <row r="120" spans="1:22" x14ac:dyDescent="0.25">
      <c r="A120" s="95" t="s">
        <v>276</v>
      </c>
      <c r="B120" s="83">
        <f>SUMIF('Todas las localidades'!$C$8:$C$967,Ordenada!$A120,'Todas las localidades'!Z$8:Z$967)</f>
        <v>2966337</v>
      </c>
      <c r="C120" s="84">
        <f>SUMIF('Todas las localidades'!$C$8:$C$967,Ordenada!$A120,'Todas las localidades'!AA$8:AA$967)</f>
        <v>2730720</v>
      </c>
      <c r="D120" s="84">
        <f>SUMIF('Todas las localidades'!$C$8:$C$967,Ordenada!$A120,'Todas las localidades'!AB$8:AB$967)</f>
        <v>2414787</v>
      </c>
      <c r="E120" s="84">
        <f>SUMIF('Todas las localidades'!$C$8:$C$967,Ordenada!$A120,'Todas las localidades'!AC$8:AC$967)</f>
        <v>1995137</v>
      </c>
      <c r="F120" s="84">
        <f>SUMIF('Todas las localidades'!$C$8:$C$967,Ordenada!$A120,'Todas las localidades'!AD$8:AD$967)</f>
        <v>1627351</v>
      </c>
      <c r="G120" s="85">
        <f>SUMIF('Todas las localidades'!$C$8:$C$967,Ordenada!$A120,'Todas las localidades'!AE$8:AE$967)</f>
        <v>1284562</v>
      </c>
      <c r="I120" s="95" t="s">
        <v>276</v>
      </c>
      <c r="J120" s="130">
        <f t="shared" si="68"/>
        <v>8.1274285331954044</v>
      </c>
      <c r="K120" s="131">
        <f t="shared" si="69"/>
        <v>8.3850719115904795</v>
      </c>
      <c r="L120" s="131">
        <f t="shared" si="70"/>
        <v>8.4079803263064612</v>
      </c>
      <c r="M120" s="131">
        <f t="shared" si="71"/>
        <v>8.4612190222963033</v>
      </c>
      <c r="N120" s="131">
        <f t="shared" si="72"/>
        <v>8.5931133368828387</v>
      </c>
      <c r="O120" s="132">
        <f t="shared" si="73"/>
        <v>8.4470173341263752</v>
      </c>
      <c r="Q120" s="95" t="s">
        <v>276</v>
      </c>
      <c r="R120" s="185">
        <f t="shared" si="74"/>
        <v>0.93005393686138327</v>
      </c>
      <c r="S120" s="186">
        <f t="shared" si="75"/>
        <v>1.1756231707749156</v>
      </c>
      <c r="T120" s="186">
        <f t="shared" si="76"/>
        <v>1.8241883683476161</v>
      </c>
      <c r="U120" s="186">
        <f t="shared" si="77"/>
        <v>2.0584924189411917</v>
      </c>
      <c r="V120" s="186">
        <f t="shared" si="77"/>
        <v>2.393553806137894</v>
      </c>
    </row>
    <row r="121" spans="1:22" x14ac:dyDescent="0.25">
      <c r="A121" s="95" t="s">
        <v>396</v>
      </c>
      <c r="B121" s="83">
        <f>SUMIF('Todas las localidades'!$C$8:$C$967,Ordenada!$A121,'Todas las localidades'!Z$8:Z$967)</f>
        <v>822224</v>
      </c>
      <c r="C121" s="84">
        <f>SUMIF('Todas las localidades'!$C$8:$C$967,Ordenada!$A121,'Todas las localidades'!AA$8:AA$967)</f>
        <v>742932</v>
      </c>
      <c r="D121" s="84">
        <f>SUMIF('Todas las localidades'!$C$8:$C$967,Ordenada!$A121,'Todas las localidades'!AB$8:AB$967)</f>
        <v>602204</v>
      </c>
      <c r="E121" s="84">
        <f>SUMIF('Todas las localidades'!$C$8:$C$967,Ordenada!$A121,'Todas las localidades'!AC$8:AC$967)</f>
        <v>440075</v>
      </c>
      <c r="F121" s="84">
        <f>SUMIF('Todas las localidades'!$C$8:$C$967,Ordenada!$A121,'Todas las localidades'!AD$8:AD$967)</f>
        <v>333677</v>
      </c>
      <c r="G121" s="85">
        <f>SUMIF('Todas las localidades'!$C$8:$C$967,Ordenada!$A121,'Todas las localidades'!AE$8:AE$967)</f>
        <v>265686</v>
      </c>
      <c r="I121" s="95" t="s">
        <v>396</v>
      </c>
      <c r="J121" s="130">
        <f t="shared" si="68"/>
        <v>2.2528009455021656</v>
      </c>
      <c r="K121" s="131">
        <f t="shared" si="69"/>
        <v>2.2812804847885308</v>
      </c>
      <c r="L121" s="131">
        <f t="shared" si="70"/>
        <v>2.0967975164778743</v>
      </c>
      <c r="M121" s="131">
        <f t="shared" si="71"/>
        <v>1.8663234460776608</v>
      </c>
      <c r="N121" s="131">
        <f t="shared" si="72"/>
        <v>1.7619581017930703</v>
      </c>
      <c r="O121" s="132">
        <f t="shared" si="73"/>
        <v>1.7470968683759132</v>
      </c>
      <c r="Q121" s="95" t="s">
        <v>396</v>
      </c>
      <c r="R121" s="185">
        <f t="shared" si="74"/>
        <v>1.1407793461408886</v>
      </c>
      <c r="S121" s="186">
        <f t="shared" si="75"/>
        <v>2.0163350970280725</v>
      </c>
      <c r="T121" s="186">
        <f t="shared" si="76"/>
        <v>3.0147306358932409</v>
      </c>
      <c r="U121" s="186">
        <f t="shared" si="77"/>
        <v>2.8063741821200963</v>
      </c>
      <c r="V121" s="186">
        <f t="shared" si="77"/>
        <v>2.3047409898649143</v>
      </c>
    </row>
    <row r="122" spans="1:22" x14ac:dyDescent="0.25">
      <c r="A122" s="95" t="s">
        <v>429</v>
      </c>
      <c r="B122" s="83">
        <f>SUMIF('Todas las localidades'!$C$8:$C$967,Ordenada!$A122,'Todas las localidades'!Z$8:Z$967)</f>
        <v>1059537</v>
      </c>
      <c r="C122" s="84">
        <f>SUMIF('Todas las localidades'!$C$8:$C$967,Ordenada!$A122,'Todas las localidades'!AA$8:AA$967)</f>
        <v>961592</v>
      </c>
      <c r="D122" s="84">
        <f>SUMIF('Todas las localidades'!$C$8:$C$967,Ordenada!$A122,'Todas las localidades'!AB$8:AB$967)</f>
        <v>802933</v>
      </c>
      <c r="E122" s="84">
        <f>SUMIF('Todas las localidades'!$C$8:$C$967,Ordenada!$A122,'Todas las localidades'!AC$8:AC$967)</f>
        <v>641886</v>
      </c>
      <c r="F122" s="84">
        <f>SUMIF('Todas las localidades'!$C$8:$C$967,Ordenada!$A122,'Todas las localidades'!AD$8:AD$967)</f>
        <v>509596</v>
      </c>
      <c r="G122" s="85">
        <f>SUMIF('Todas las localidades'!$C$8:$C$967,Ordenada!$A122,'Todas las localidades'!AE$8:AE$967)</f>
        <v>443692</v>
      </c>
      <c r="I122" s="95" t="s">
        <v>429</v>
      </c>
      <c r="J122" s="130">
        <f t="shared" si="68"/>
        <v>2.9030117770759891</v>
      </c>
      <c r="K122" s="131">
        <f t="shared" si="69"/>
        <v>2.9527077362783851</v>
      </c>
      <c r="L122" s="131">
        <f t="shared" si="70"/>
        <v>2.7957102913599532</v>
      </c>
      <c r="M122" s="131">
        <f t="shared" si="71"/>
        <v>2.722188016835779</v>
      </c>
      <c r="N122" s="131">
        <f t="shared" si="72"/>
        <v>2.6908860989560011</v>
      </c>
      <c r="O122" s="132">
        <f t="shared" si="73"/>
        <v>2.9176279658071773</v>
      </c>
      <c r="Q122" s="95" t="s">
        <v>429</v>
      </c>
      <c r="R122" s="185">
        <f t="shared" si="74"/>
        <v>1.090885476999802</v>
      </c>
      <c r="S122" s="186">
        <f t="shared" si="75"/>
        <v>1.7288329369563755</v>
      </c>
      <c r="T122" s="186">
        <f t="shared" si="76"/>
        <v>2.1425209496310273</v>
      </c>
      <c r="U122" s="186">
        <f t="shared" si="77"/>
        <v>2.334763283682423</v>
      </c>
      <c r="V122" s="186">
        <f t="shared" si="77"/>
        <v>1.3945101013701637</v>
      </c>
    </row>
    <row r="123" spans="1:22" x14ac:dyDescent="0.25">
      <c r="A123" s="95" t="s">
        <v>461</v>
      </c>
      <c r="B123" s="83">
        <f>SUMIF('Todas las localidades'!$C$8:$C$967,Ordenada!$A123,'Todas las localidades'!Z$8:Z$967)</f>
        <v>428703</v>
      </c>
      <c r="C123" s="84">
        <f>SUMIF('Todas las localidades'!$C$8:$C$967,Ordenada!$A123,'Todas las localidades'!AA$8:AA$967)</f>
        <v>378182</v>
      </c>
      <c r="D123" s="84">
        <f>SUMIF('Todas las localidades'!$C$8:$C$967,Ordenada!$A123,'Todas las localidades'!AB$8:AB$967)</f>
        <v>279157</v>
      </c>
      <c r="E123" s="84">
        <f>SUMIF('Todas las localidades'!$C$8:$C$967,Ordenada!$A123,'Todas las localidades'!AC$8:AC$967)</f>
        <v>177221</v>
      </c>
      <c r="F123" s="84">
        <f>SUMIF('Todas las localidades'!$C$8:$C$967,Ordenada!$A123,'Todas las localidades'!AD$8:AD$967)</f>
        <v>107862</v>
      </c>
      <c r="G123" s="85">
        <f>SUMIF('Todas las localidades'!$C$8:$C$967,Ordenada!$A123,'Todas las localidades'!AE$8:AE$967)</f>
        <v>78303</v>
      </c>
      <c r="I123" s="95" t="s">
        <v>461</v>
      </c>
      <c r="J123" s="130">
        <f t="shared" si="68"/>
        <v>1.1745978270393651</v>
      </c>
      <c r="K123" s="131">
        <f t="shared" si="69"/>
        <v>1.1612626946992406</v>
      </c>
      <c r="L123" s="131">
        <f t="shared" si="70"/>
        <v>0.97198906733833368</v>
      </c>
      <c r="M123" s="131">
        <f t="shared" si="71"/>
        <v>0.75158031571284245</v>
      </c>
      <c r="N123" s="131">
        <f t="shared" si="72"/>
        <v>0.56955776027596794</v>
      </c>
      <c r="O123" s="132">
        <f t="shared" si="73"/>
        <v>0.51490453424131921</v>
      </c>
      <c r="Q123" s="95" t="s">
        <v>461</v>
      </c>
      <c r="R123" s="185">
        <f t="shared" si="74"/>
        <v>1.4124414094575595</v>
      </c>
      <c r="S123" s="186">
        <f t="shared" si="75"/>
        <v>2.9279899414371915</v>
      </c>
      <c r="T123" s="186">
        <f t="shared" si="76"/>
        <v>4.3967236863436652</v>
      </c>
      <c r="U123" s="186">
        <f t="shared" si="77"/>
        <v>5.0907935388549763</v>
      </c>
      <c r="V123" s="186">
        <f t="shared" si="77"/>
        <v>3.2545044551122082</v>
      </c>
    </row>
    <row r="124" spans="1:22" x14ac:dyDescent="0.25">
      <c r="A124" s="95" t="s">
        <v>486</v>
      </c>
      <c r="B124" s="83">
        <f>SUMIF('Todas las localidades'!$C$8:$C$967,Ordenada!$A124,'Todas las localidades'!Z$8:Z$967)</f>
        <v>587513</v>
      </c>
      <c r="C124" s="84">
        <f>SUMIF('Todas las localidades'!$C$8:$C$967,Ordenada!$A124,'Todas las localidades'!AA$8:AA$967)</f>
        <v>523788</v>
      </c>
      <c r="D124" s="84">
        <f>SUMIF('Todas las localidades'!$C$8:$C$967,Ordenada!$A124,'Todas las localidades'!AB$8:AB$967)</f>
        <v>423939</v>
      </c>
      <c r="E124" s="84">
        <f>SUMIF('Todas las localidades'!$C$8:$C$967,Ordenada!$A124,'Todas las localidades'!AC$8:AC$967)</f>
        <v>305992</v>
      </c>
      <c r="F124" s="84">
        <f>SUMIF('Todas las localidades'!$C$8:$C$967,Ordenada!$A124,'Todas las localidades'!AD$8:AD$967)</f>
        <v>194573</v>
      </c>
      <c r="G124" s="85">
        <f>SUMIF('Todas las localidades'!$C$8:$C$967,Ordenada!$A124,'Todas las localidades'!AE$8:AE$967)</f>
        <v>130675</v>
      </c>
      <c r="I124" s="95" t="s">
        <v>486</v>
      </c>
      <c r="J124" s="130">
        <f t="shared" si="68"/>
        <v>1.6097193002087191</v>
      </c>
      <c r="K124" s="131">
        <f t="shared" si="69"/>
        <v>1.6083670410837265</v>
      </c>
      <c r="L124" s="131">
        <f t="shared" si="70"/>
        <v>1.4761015242976028</v>
      </c>
      <c r="M124" s="131">
        <f t="shared" si="71"/>
        <v>1.2976879938923946</v>
      </c>
      <c r="N124" s="131">
        <f t="shared" si="72"/>
        <v>1.0274291417753787</v>
      </c>
      <c r="O124" s="132">
        <f t="shared" si="73"/>
        <v>0.85929210901222675</v>
      </c>
      <c r="Q124" s="95" t="s">
        <v>486</v>
      </c>
      <c r="R124" s="185">
        <f t="shared" si="74"/>
        <v>1.2925251204352655</v>
      </c>
      <c r="S124" s="186">
        <f t="shared" si="75"/>
        <v>2.0307772879797334</v>
      </c>
      <c r="T124" s="186">
        <f t="shared" si="76"/>
        <v>3.1355660062575805</v>
      </c>
      <c r="U124" s="186">
        <f t="shared" si="77"/>
        <v>4.6315718661135898</v>
      </c>
      <c r="V124" s="186">
        <f t="shared" si="77"/>
        <v>4.0612423864193143</v>
      </c>
    </row>
    <row r="125" spans="1:22" x14ac:dyDescent="0.25">
      <c r="A125" s="95" t="s">
        <v>532</v>
      </c>
      <c r="B125" s="83">
        <f>SUMIF('Todas las localidades'!$C$8:$C$967,Ordenada!$A125,'Todas las localidades'!Z$8:Z$967)</f>
        <v>267340</v>
      </c>
      <c r="C125" s="84">
        <f>SUMIF('Todas las localidades'!$C$8:$C$967,Ordenada!$A125,'Todas las localidades'!AA$8:AA$967)</f>
        <v>245273</v>
      </c>
      <c r="D125" s="84">
        <f>SUMIF('Todas las localidades'!$C$8:$C$967,Ordenada!$A125,'Todas las localidades'!AB$8:AB$967)</f>
        <v>199690</v>
      </c>
      <c r="E125" s="84">
        <f>SUMIF('Todas las localidades'!$C$8:$C$967,Ordenada!$A125,'Todas las localidades'!AC$8:AC$967)</f>
        <v>143703</v>
      </c>
      <c r="F125" s="84">
        <f>SUMIF('Todas las localidades'!$C$8:$C$967,Ordenada!$A125,'Todas las localidades'!AD$8:AD$967)</f>
        <v>102102</v>
      </c>
      <c r="G125" s="85">
        <f>SUMIF('Todas las localidades'!$C$8:$C$967,Ordenada!$A125,'Todas las localidades'!AE$8:AE$967)</f>
        <v>84300</v>
      </c>
      <c r="I125" s="95" t="s">
        <v>532</v>
      </c>
      <c r="J125" s="130">
        <f t="shared" si="68"/>
        <v>0.73248142205840383</v>
      </c>
      <c r="K125" s="131">
        <f t="shared" si="69"/>
        <v>0.75314632879662924</v>
      </c>
      <c r="L125" s="131">
        <f t="shared" si="70"/>
        <v>0.69529510940722206</v>
      </c>
      <c r="M125" s="131">
        <f t="shared" si="71"/>
        <v>0.60943311520013199</v>
      </c>
      <c r="N125" s="131">
        <f t="shared" si="72"/>
        <v>0.53914248242844454</v>
      </c>
      <c r="O125" s="132">
        <f t="shared" si="73"/>
        <v>0.55433958132566064</v>
      </c>
      <c r="Q125" s="95" t="s">
        <v>532</v>
      </c>
      <c r="R125" s="185">
        <f t="shared" si="74"/>
        <v>0.96829756085727325</v>
      </c>
      <c r="S125" s="186">
        <f t="shared" si="75"/>
        <v>1.973650876774159</v>
      </c>
      <c r="T125" s="186">
        <f t="shared" si="76"/>
        <v>3.1647418241563687</v>
      </c>
      <c r="U125" s="186">
        <f t="shared" si="77"/>
        <v>3.4768402117281836</v>
      </c>
      <c r="V125" s="186">
        <f t="shared" si="77"/>
        <v>1.9343757111919591</v>
      </c>
    </row>
    <row r="126" spans="1:22" x14ac:dyDescent="0.25">
      <c r="A126" s="95" t="s">
        <v>563</v>
      </c>
      <c r="B126" s="83">
        <f>SUMIF('Todas las localidades'!$C$8:$C$967,Ordenada!$A126,'Todas las localidades'!Z$8:Z$967)</f>
        <v>288518</v>
      </c>
      <c r="C126" s="84">
        <f>SUMIF('Todas las localidades'!$C$8:$C$967,Ordenada!$A126,'Todas las localidades'!AA$8:AA$967)</f>
        <v>241107</v>
      </c>
      <c r="D126" s="84">
        <f>SUMIF('Todas las localidades'!$C$8:$C$967,Ordenada!$A126,'Todas las localidades'!AB$8:AB$967)</f>
        <v>176188</v>
      </c>
      <c r="E126" s="84">
        <f>SUMIF('Todas las localidades'!$C$8:$C$967,Ordenada!$A126,'Todas las localidades'!AC$8:AC$967)</f>
        <v>118374</v>
      </c>
      <c r="F126" s="84">
        <f>SUMIF('Todas las localidades'!$C$8:$C$967,Ordenada!$A126,'Todas las localidades'!AD$8:AD$967)</f>
        <v>86200</v>
      </c>
      <c r="G126" s="85">
        <f>SUMIF('Todas las localidades'!$C$8:$C$967,Ordenada!$A126,'Todas las localidades'!AE$8:AE$967)</f>
        <v>73620</v>
      </c>
      <c r="I126" s="95" t="s">
        <v>563</v>
      </c>
      <c r="J126" s="130">
        <f t="shared" si="68"/>
        <v>0.79050675143804339</v>
      </c>
      <c r="K126" s="131">
        <f t="shared" si="69"/>
        <v>0.74035402142579443</v>
      </c>
      <c r="L126" s="131">
        <f t="shared" si="70"/>
        <v>0.6134641431030079</v>
      </c>
      <c r="M126" s="131">
        <f t="shared" si="71"/>
        <v>0.5020148193057935</v>
      </c>
      <c r="N126" s="131">
        <f t="shared" si="72"/>
        <v>0.45517308167647957</v>
      </c>
      <c r="O126" s="132">
        <f t="shared" si="73"/>
        <v>0.48411008276625317</v>
      </c>
      <c r="Q126" s="95" t="s">
        <v>563</v>
      </c>
      <c r="R126" s="256">
        <f t="shared" si="74"/>
        <v>2.0283125716386969</v>
      </c>
      <c r="S126" s="186">
        <f t="shared" si="75"/>
        <v>3.0267385497387878</v>
      </c>
      <c r="T126" s="186">
        <f t="shared" si="76"/>
        <v>3.8379393061720197</v>
      </c>
      <c r="U126" s="186">
        <f t="shared" si="77"/>
        <v>3.2226265565971182</v>
      </c>
      <c r="V126" s="186">
        <f t="shared" si="77"/>
        <v>1.590043262772578</v>
      </c>
    </row>
    <row r="127" spans="1:22" x14ac:dyDescent="0.25">
      <c r="A127" s="95" t="s">
        <v>582</v>
      </c>
      <c r="B127" s="83">
        <f>SUMIF('Todas las localidades'!$C$8:$C$967,Ordenada!$A127,'Todas las localidades'!Z$8:Z$967)</f>
        <v>1406283</v>
      </c>
      <c r="C127" s="84">
        <f>SUMIF('Todas las localidades'!$C$8:$C$967,Ordenada!$A127,'Todas las localidades'!AA$8:AA$967)</f>
        <v>1259259</v>
      </c>
      <c r="D127" s="84">
        <f>SUMIF('Todas las localidades'!$C$8:$C$967,Ordenada!$A127,'Todas las localidades'!AB$8:AB$967)</f>
        <v>1112489</v>
      </c>
      <c r="E127" s="84">
        <f>SUMIF('Todas las localidades'!$C$8:$C$967,Ordenada!$A127,'Todas las localidades'!AC$8:AC$967)</f>
        <v>847462</v>
      </c>
      <c r="F127" s="84">
        <f>SUMIF('Todas las localidades'!$C$8:$C$967,Ordenada!$A127,'Todas las localidades'!AD$8:AD$967)</f>
        <v>674661</v>
      </c>
      <c r="G127" s="85">
        <f>SUMIF('Todas las localidades'!$C$8:$C$967,Ordenada!$A127,'Todas las localidades'!AE$8:AE$967)</f>
        <v>548774</v>
      </c>
      <c r="I127" s="95" t="s">
        <v>582</v>
      </c>
      <c r="J127" s="130">
        <f t="shared" si="68"/>
        <v>3.8530566756061875</v>
      </c>
      <c r="K127" s="131">
        <f t="shared" si="69"/>
        <v>3.8667374429884847</v>
      </c>
      <c r="L127" s="131">
        <f t="shared" si="70"/>
        <v>3.8735447992855478</v>
      </c>
      <c r="M127" s="131">
        <f t="shared" si="71"/>
        <v>3.5940196563310045</v>
      </c>
      <c r="N127" s="131">
        <f t="shared" si="72"/>
        <v>3.5625003069250045</v>
      </c>
      <c r="O127" s="132">
        <f t="shared" si="73"/>
        <v>3.6086257343108912</v>
      </c>
      <c r="Q127" s="95" t="s">
        <v>582</v>
      </c>
      <c r="R127" s="185">
        <f t="shared" si="74"/>
        <v>1.2428569381470562</v>
      </c>
      <c r="S127" s="186">
        <f t="shared" si="75"/>
        <v>1.1849465601638285</v>
      </c>
      <c r="T127" s="186">
        <f t="shared" si="76"/>
        <v>2.6102772279464519</v>
      </c>
      <c r="U127" s="186">
        <f t="shared" si="77"/>
        <v>2.3065554743594525</v>
      </c>
      <c r="V127" s="186">
        <f t="shared" si="77"/>
        <v>2.0867100125702378</v>
      </c>
    </row>
    <row r="128" spans="1:22" x14ac:dyDescent="0.25">
      <c r="A128" s="95" t="s">
        <v>604</v>
      </c>
      <c r="B128" s="83">
        <f>SUMIF('Todas las localidades'!$C$8:$C$967,Ordenada!$A128,'Todas las localidades'!Z$8:Z$967)</f>
        <v>811835</v>
      </c>
      <c r="C128" s="84">
        <f>SUMIF('Todas las localidades'!$C$8:$C$967,Ordenada!$A128,'Todas las localidades'!AA$8:AA$967)</f>
        <v>684155</v>
      </c>
      <c r="D128" s="84">
        <f>SUMIF('Todas las localidades'!$C$8:$C$967,Ordenada!$A128,'Todas las localidades'!AB$8:AB$967)</f>
        <v>512656</v>
      </c>
      <c r="E128" s="84">
        <f>SUMIF('Todas las localidades'!$C$8:$C$967,Ordenada!$A128,'Todas las localidades'!AC$8:AC$967)</f>
        <v>316167</v>
      </c>
      <c r="F128" s="84">
        <f>SUMIF('Todas las localidades'!$C$8:$C$967,Ordenada!$A128,'Todas las localidades'!AD$8:AD$967)</f>
        <v>185836</v>
      </c>
      <c r="G128" s="85">
        <f>SUMIF('Todas las localidades'!$C$8:$C$967,Ordenada!$A128,'Todas las localidades'!AE$8:AE$967)</f>
        <v>146196</v>
      </c>
      <c r="I128" s="95" t="s">
        <v>604</v>
      </c>
      <c r="J128" s="130">
        <f t="shared" si="68"/>
        <v>2.224336258235895</v>
      </c>
      <c r="K128" s="131">
        <f t="shared" si="69"/>
        <v>2.100797179379132</v>
      </c>
      <c r="L128" s="131">
        <f t="shared" si="70"/>
        <v>1.7850028023850408</v>
      </c>
      <c r="M128" s="131">
        <f t="shared" si="71"/>
        <v>1.3408393682350412</v>
      </c>
      <c r="N128" s="131">
        <f t="shared" si="72"/>
        <v>0.9812940232764531</v>
      </c>
      <c r="O128" s="132">
        <f t="shared" si="73"/>
        <v>0.96135503477445194</v>
      </c>
      <c r="Q128" s="95" t="s">
        <v>604</v>
      </c>
      <c r="R128" s="185">
        <f t="shared" si="74"/>
        <v>1.9324460039538967</v>
      </c>
      <c r="S128" s="186">
        <f t="shared" si="75"/>
        <v>2.7811213998066338</v>
      </c>
      <c r="T128" s="186">
        <f t="shared" si="76"/>
        <v>4.6833938664675161</v>
      </c>
      <c r="U128" s="186">
        <f t="shared" si="77"/>
        <v>5.4577907365531679</v>
      </c>
      <c r="V128" s="186">
        <f t="shared" si="77"/>
        <v>2.4281752521815538</v>
      </c>
    </row>
    <row r="129" spans="1:41" x14ac:dyDescent="0.25">
      <c r="A129" s="95" t="s">
        <v>639</v>
      </c>
      <c r="B129" s="83">
        <f>SUMIF('Todas las localidades'!$C$8:$C$967,Ordenada!$A129,'Todas las localidades'!Z$8:Z$967)</f>
        <v>505467</v>
      </c>
      <c r="C129" s="84">
        <f>SUMIF('Todas las localidades'!$C$8:$C$967,Ordenada!$A129,'Todas las localidades'!AA$8:AA$967)</f>
        <v>425129</v>
      </c>
      <c r="D129" s="84">
        <f>SUMIF('Todas las localidades'!$C$8:$C$967,Ordenada!$A129,'Todas las localidades'!AB$8:AB$967)</f>
        <v>338775</v>
      </c>
      <c r="E129" s="84">
        <f>SUMIF('Todas las localidades'!$C$8:$C$967,Ordenada!$A129,'Todas las localidades'!AC$8:AC$967)</f>
        <v>195430</v>
      </c>
      <c r="F129" s="84">
        <f>SUMIF('Todas las localidades'!$C$8:$C$967,Ordenada!$A129,'Todas las localidades'!AD$8:AD$967)</f>
        <v>104055</v>
      </c>
      <c r="G129" s="85">
        <f>SUMIF('Todas las localidades'!$C$8:$C$967,Ordenada!$A129,'Todas las localidades'!AE$8:AE$967)</f>
        <v>62757</v>
      </c>
      <c r="I129" s="95" t="s">
        <v>639</v>
      </c>
      <c r="J129" s="130">
        <f t="shared" si="68"/>
        <v>1.3849225217460732</v>
      </c>
      <c r="K129" s="131">
        <f t="shared" si="69"/>
        <v>1.3054202689043726</v>
      </c>
      <c r="L129" s="131">
        <f t="shared" si="70"/>
        <v>1.1795713390226432</v>
      </c>
      <c r="M129" s="131">
        <f t="shared" si="71"/>
        <v>0.82880325187060688</v>
      </c>
      <c r="N129" s="131">
        <f t="shared" si="72"/>
        <v>0.54945516257362048</v>
      </c>
      <c r="O129" s="132">
        <f t="shared" si="73"/>
        <v>0.4126772135854625</v>
      </c>
      <c r="Q129" s="95" t="s">
        <v>639</v>
      </c>
      <c r="R129" s="185">
        <f t="shared" si="74"/>
        <v>1.9549954616472009</v>
      </c>
      <c r="S129" s="186">
        <f t="shared" si="75"/>
        <v>2.1817920354465441</v>
      </c>
      <c r="T129" s="186">
        <f t="shared" si="76"/>
        <v>5.3476886519317812</v>
      </c>
      <c r="U129" s="186">
        <f t="shared" si="77"/>
        <v>6.5056943017020048</v>
      </c>
      <c r="V129" s="186">
        <f t="shared" si="77"/>
        <v>5.1865177668766504</v>
      </c>
    </row>
    <row r="130" spans="1:41" x14ac:dyDescent="0.25">
      <c r="A130" s="95" t="s">
        <v>662</v>
      </c>
      <c r="B130" s="83">
        <f>SUMIF('Todas las localidades'!$C$8:$C$967,Ordenada!$A130,'Todas las localidades'!Z$8:Z$967)</f>
        <v>555905</v>
      </c>
      <c r="C130" s="84">
        <f>SUMIF('Todas las localidades'!$C$8:$C$967,Ordenada!$A130,'Todas las localidades'!AA$8:AA$967)</f>
        <v>470940</v>
      </c>
      <c r="D130" s="84">
        <f>SUMIF('Todas las localidades'!$C$8:$C$967,Ordenada!$A130,'Todas las localidades'!AB$8:AB$967)</f>
        <v>418086</v>
      </c>
      <c r="E130" s="84">
        <f>SUMIF('Todas las localidades'!$C$8:$C$967,Ordenada!$A130,'Todas las localidades'!AC$8:AC$967)</f>
        <v>287214</v>
      </c>
      <c r="F130" s="84">
        <f>SUMIF('Todas las localidades'!$C$8:$C$967,Ordenada!$A130,'Todas las localidades'!AD$8:AD$967)</f>
        <v>172683</v>
      </c>
      <c r="G130" s="85">
        <f>SUMIF('Todas las localidades'!$C$8:$C$967,Ordenada!$A130,'Todas las localidades'!AE$8:AE$967)</f>
        <v>114355</v>
      </c>
      <c r="I130" s="95" t="s">
        <v>662</v>
      </c>
      <c r="J130" s="130">
        <f t="shared" si="68"/>
        <v>1.5231169481909814</v>
      </c>
      <c r="K130" s="131">
        <f t="shared" si="69"/>
        <v>1.446089590307472</v>
      </c>
      <c r="L130" s="131">
        <f t="shared" si="70"/>
        <v>1.4557221248516592</v>
      </c>
      <c r="M130" s="131">
        <f t="shared" si="71"/>
        <v>1.2180519735084914</v>
      </c>
      <c r="N130" s="131">
        <f t="shared" si="72"/>
        <v>0.91184052509442592</v>
      </c>
      <c r="O130" s="132">
        <f t="shared" si="73"/>
        <v>0.75197512244953646</v>
      </c>
      <c r="Q130" s="95" t="s">
        <v>662</v>
      </c>
      <c r="R130" s="185">
        <f t="shared" si="74"/>
        <v>1.872650656874147</v>
      </c>
      <c r="S130" s="186">
        <f t="shared" si="75"/>
        <v>1.1380193551113778</v>
      </c>
      <c r="T130" s="186">
        <f t="shared" si="76"/>
        <v>3.6194516620424091</v>
      </c>
      <c r="U130" s="186">
        <f t="shared" si="77"/>
        <v>5.2193469608961003</v>
      </c>
      <c r="V130" s="186">
        <f t="shared" si="77"/>
        <v>4.2076117283365422</v>
      </c>
    </row>
    <row r="131" spans="1:41" x14ac:dyDescent="0.25">
      <c r="A131" s="95" t="s">
        <v>687</v>
      </c>
      <c r="B131" s="83">
        <f>SUMIF('Todas las localidades'!$C$8:$C$967,Ordenada!$A131,'Todas las localidades'!Z$8:Z$967)</f>
        <v>1057951</v>
      </c>
      <c r="C131" s="84">
        <f>SUMIF('Todas las localidades'!$C$8:$C$967,Ordenada!$A131,'Todas las localidades'!AA$8:AA$967)</f>
        <v>924277</v>
      </c>
      <c r="D131" s="84">
        <f>SUMIF('Todas las localidades'!$C$8:$C$967,Ordenada!$A131,'Todas las localidades'!AB$8:AB$967)</f>
        <v>703507</v>
      </c>
      <c r="E131" s="84">
        <f>SUMIF('Todas las localidades'!$C$8:$C$967,Ordenada!$A131,'Todas las localidades'!AC$8:AC$967)</f>
        <v>488613</v>
      </c>
      <c r="F131" s="84">
        <f>SUMIF('Todas las localidades'!$C$8:$C$967,Ordenada!$A131,'Todas las localidades'!AD$8:AD$967)</f>
        <v>339520</v>
      </c>
      <c r="G131" s="85">
        <f>SUMIF('Todas las localidades'!$C$8:$C$967,Ordenada!$A131,'Todas las localidades'!AE$8:AE$967)</f>
        <v>233247</v>
      </c>
      <c r="I131" s="95" t="s">
        <v>687</v>
      </c>
      <c r="J131" s="130">
        <f t="shared" si="68"/>
        <v>2.898666316107243</v>
      </c>
      <c r="K131" s="131">
        <f t="shared" si="69"/>
        <v>2.8381266154087976</v>
      </c>
      <c r="L131" s="131">
        <f t="shared" si="70"/>
        <v>2.4495216412126122</v>
      </c>
      <c r="M131" s="131">
        <f t="shared" si="71"/>
        <v>2.0721692846863466</v>
      </c>
      <c r="N131" s="131">
        <f t="shared" si="72"/>
        <v>1.7928116553456885</v>
      </c>
      <c r="O131" s="132">
        <f t="shared" si="73"/>
        <v>1.5337846301953306</v>
      </c>
      <c r="Q131" s="95" t="s">
        <v>687</v>
      </c>
      <c r="R131" s="185">
        <f t="shared" si="74"/>
        <v>1.5224061747412088</v>
      </c>
      <c r="S131" s="186">
        <f t="shared" si="75"/>
        <v>2.628377775416312</v>
      </c>
      <c r="T131" s="186">
        <f t="shared" si="76"/>
        <v>3.5120364513543252</v>
      </c>
      <c r="U131" s="186">
        <f t="shared" si="77"/>
        <v>3.7074523281434639</v>
      </c>
      <c r="V131" s="186">
        <f t="shared" si="77"/>
        <v>3.8257147569151821</v>
      </c>
    </row>
    <row r="132" spans="1:41" x14ac:dyDescent="0.25">
      <c r="A132" s="95" t="s">
        <v>723</v>
      </c>
      <c r="B132" s="83">
        <f>SUMIF('Todas las localidades'!$C$8:$C$967,Ordenada!$A132,'Todas las localidades'!Z$8:Z$967)</f>
        <v>593273</v>
      </c>
      <c r="C132" s="84">
        <f>SUMIF('Todas las localidades'!$C$8:$C$967,Ordenada!$A132,'Todas las localidades'!AA$8:AA$967)</f>
        <v>534594</v>
      </c>
      <c r="D132" s="84">
        <f>SUMIF('Todas las localidades'!$C$8:$C$967,Ordenada!$A132,'Todas las localidades'!AB$8:AB$967)</f>
        <v>439191</v>
      </c>
      <c r="E132" s="84">
        <f>SUMIF('Todas las localidades'!$C$8:$C$967,Ordenada!$A132,'Todas las localidades'!AC$8:AC$967)</f>
        <v>348660</v>
      </c>
      <c r="F132" s="84">
        <f>SUMIF('Todas las localidades'!$C$8:$C$967,Ordenada!$A132,'Todas las localidades'!AD$8:AD$967)</f>
        <v>255051</v>
      </c>
      <c r="G132" s="85">
        <f>SUMIF('Todas las localidades'!$C$8:$C$967,Ordenada!$A132,'Todas las localidades'!AE$8:AE$967)</f>
        <v>220742</v>
      </c>
      <c r="I132" s="95" t="s">
        <v>723</v>
      </c>
      <c r="J132" s="130">
        <f t="shared" si="68"/>
        <v>1.6255010500069402</v>
      </c>
      <c r="K132" s="131">
        <f t="shared" si="69"/>
        <v>1.6415484317340481</v>
      </c>
      <c r="L132" s="131">
        <f t="shared" si="70"/>
        <v>1.5292070428948232</v>
      </c>
      <c r="M132" s="131">
        <f t="shared" si="71"/>
        <v>1.4786396244036522</v>
      </c>
      <c r="N132" s="131">
        <f t="shared" si="72"/>
        <v>1.3467789983140115</v>
      </c>
      <c r="O132" s="132">
        <f t="shared" si="73"/>
        <v>1.4515543044008186</v>
      </c>
      <c r="Q132" s="95" t="s">
        <v>723</v>
      </c>
      <c r="R132" s="185">
        <f t="shared" si="74"/>
        <v>1.1717682355561914</v>
      </c>
      <c r="S132" s="186">
        <f t="shared" si="75"/>
        <v>1.886133317412428</v>
      </c>
      <c r="T132" s="186">
        <f t="shared" si="76"/>
        <v>2.210025088884505</v>
      </c>
      <c r="U132" s="186">
        <f t="shared" si="77"/>
        <v>3.1757203048320837</v>
      </c>
      <c r="V132" s="186">
        <f t="shared" si="77"/>
        <v>1.4551753357919008</v>
      </c>
    </row>
    <row r="133" spans="1:41" x14ac:dyDescent="0.25">
      <c r="A133" s="95" t="s">
        <v>740</v>
      </c>
      <c r="B133" s="83">
        <f>SUMIF('Todas las localidades'!$C$8:$C$967,Ordenada!$A133,'Todas las localidades'!Z$8:Z$967)</f>
        <v>381324</v>
      </c>
      <c r="C133" s="84">
        <f>SUMIF('Todas las localidades'!$C$8:$C$967,Ordenada!$A133,'Todas las localidades'!AA$8:AA$967)</f>
        <v>320512</v>
      </c>
      <c r="D133" s="84">
        <f>SUMIF('Todas las localidades'!$C$8:$C$967,Ordenada!$A133,'Todas las localidades'!AB$8:AB$967)</f>
        <v>237498</v>
      </c>
      <c r="E133" s="84">
        <f>SUMIF('Todas las localidades'!$C$8:$C$967,Ordenada!$A133,'Todas las localidades'!AC$8:AC$967)</f>
        <v>157539</v>
      </c>
      <c r="F133" s="84">
        <f>SUMIF('Todas las localidades'!$C$8:$C$967,Ordenada!$A133,'Todas las localidades'!AD$8:AD$967)</f>
        <v>116274</v>
      </c>
      <c r="G133" s="85">
        <f>SUMIF('Todas las localidades'!$C$8:$C$967,Ordenada!$A133,'Todas las localidades'!AE$8:AE$967)</f>
        <v>102021</v>
      </c>
      <c r="I133" s="95" t="s">
        <v>740</v>
      </c>
      <c r="J133" s="130">
        <f t="shared" si="68"/>
        <v>1.0447847152876439</v>
      </c>
      <c r="K133" s="131">
        <f t="shared" si="69"/>
        <v>0.98417859338478031</v>
      </c>
      <c r="L133" s="131">
        <f t="shared" si="70"/>
        <v>0.82693774297158806</v>
      </c>
      <c r="M133" s="131">
        <f t="shared" si="71"/>
        <v>0.66811050246350878</v>
      </c>
      <c r="N133" s="131">
        <f t="shared" si="72"/>
        <v>0.61397673896578864</v>
      </c>
      <c r="O133" s="132">
        <f t="shared" si="73"/>
        <v>0.6708692577274642</v>
      </c>
      <c r="Q133" s="95" t="s">
        <v>740</v>
      </c>
      <c r="R133" s="185">
        <f t="shared" si="74"/>
        <v>1.9622898171941585</v>
      </c>
      <c r="S133" s="186">
        <f t="shared" si="75"/>
        <v>2.8904192890159304</v>
      </c>
      <c r="T133" s="186">
        <f t="shared" si="76"/>
        <v>3.9637188471810472</v>
      </c>
      <c r="U133" s="186">
        <f t="shared" si="77"/>
        <v>3.0838302552092349</v>
      </c>
      <c r="V133" s="186">
        <f t="shared" si="77"/>
        <v>1.3162958984007074</v>
      </c>
    </row>
    <row r="134" spans="1:41" x14ac:dyDescent="0.25">
      <c r="A134" s="95" t="s">
        <v>753</v>
      </c>
      <c r="B134" s="83">
        <f>SUMIF('Todas las localidades'!$C$8:$C$967,Ordenada!$A134,'Todas las localidades'!Z$8:Z$967)</f>
        <v>263243</v>
      </c>
      <c r="C134" s="84">
        <f>SUMIF('Todas las localidades'!$C$8:$C$967,Ordenada!$A134,'Todas las localidades'!AA$8:AA$967)</f>
        <v>189362</v>
      </c>
      <c r="D134" s="84">
        <f>SUMIF('Todas las localidades'!$C$8:$C$967,Ordenada!$A134,'Todas las localidades'!AB$8:AB$967)</f>
        <v>149129</v>
      </c>
      <c r="E134" s="84">
        <f>SUMIF('Todas las localidades'!$C$8:$C$967,Ordenada!$A134,'Todas las localidades'!AC$8:AC$967)</f>
        <v>104280</v>
      </c>
      <c r="F134" s="84">
        <f>SUMIF('Todas las localidades'!$C$8:$C$967,Ordenada!$A134,'Todas las localidades'!AD$8:AD$967)</f>
        <v>70297</v>
      </c>
      <c r="G134" s="85">
        <f>SUMIF('Todas las localidades'!$C$8:$C$967,Ordenada!$A134,'Todas las localidades'!AE$8:AE$967)</f>
        <v>38014</v>
      </c>
      <c r="I134" s="95" t="s">
        <v>753</v>
      </c>
      <c r="J134" s="130">
        <f t="shared" si="68"/>
        <v>0.72125610453699551</v>
      </c>
      <c r="K134" s="131">
        <f t="shared" si="69"/>
        <v>0.58146349216418969</v>
      </c>
      <c r="L134" s="131">
        <f t="shared" si="70"/>
        <v>0.51924815649651768</v>
      </c>
      <c r="M134" s="131">
        <f t="shared" si="71"/>
        <v>0.44224327434409699</v>
      </c>
      <c r="N134" s="131">
        <f t="shared" si="72"/>
        <v>0.37119840049433278</v>
      </c>
      <c r="O134" s="132">
        <f t="shared" si="73"/>
        <v>0.24997229946042307</v>
      </c>
      <c r="Q134" s="95" t="s">
        <v>753</v>
      </c>
      <c r="R134" s="185">
        <f t="shared" si="74"/>
        <v>3.7534829158746099</v>
      </c>
      <c r="S134" s="186">
        <f t="shared" si="75"/>
        <v>2.2963964286006844</v>
      </c>
      <c r="T134" s="186">
        <f t="shared" si="76"/>
        <v>3.4456478432643789</v>
      </c>
      <c r="U134" s="186">
        <f t="shared" si="77"/>
        <v>4.0222930613379111</v>
      </c>
      <c r="V134" s="186">
        <f t="shared" si="77"/>
        <v>6.3406528215963194</v>
      </c>
    </row>
    <row r="135" spans="1:41" x14ac:dyDescent="0.25">
      <c r="A135" s="95" t="s">
        <v>767</v>
      </c>
      <c r="B135" s="83">
        <f>SUMIF('Todas las localidades'!$C$8:$C$967,Ordenada!$A135,'Todas las localidades'!Z$8:Z$967)</f>
        <v>2880673</v>
      </c>
      <c r="C135" s="84">
        <f>SUMIF('Todas las localidades'!$C$8:$C$967,Ordenada!$A135,'Todas las localidades'!AA$8:AA$967)</f>
        <v>2685119</v>
      </c>
      <c r="D135" s="84">
        <f>SUMIF('Todas las localidades'!$C$8:$C$967,Ordenada!$A135,'Todas las localidades'!AB$8:AB$967)</f>
        <v>2459452</v>
      </c>
      <c r="E135" s="84">
        <f>SUMIF('Todas las localidades'!$C$8:$C$967,Ordenada!$A135,'Todas las localidades'!AC$8:AC$967)</f>
        <v>2065803</v>
      </c>
      <c r="F135" s="84">
        <f>SUMIF('Todas las localidades'!$C$8:$C$967,Ordenada!$A135,'Todas las localidades'!AD$8:AD$967)</f>
        <v>1709994</v>
      </c>
      <c r="G135" s="85">
        <f>SUMIF('Todas las localidades'!$C$8:$C$967,Ordenada!$A135,'Todas las localidades'!AE$8:AE$967)</f>
        <v>1414350</v>
      </c>
      <c r="I135" s="95" t="s">
        <v>767</v>
      </c>
      <c r="J135" s="130">
        <f t="shared" si="68"/>
        <v>7.8927188431407505</v>
      </c>
      <c r="K135" s="131">
        <f t="shared" si="69"/>
        <v>8.2450474256525439</v>
      </c>
      <c r="L135" s="131">
        <f t="shared" si="70"/>
        <v>8.5634981592559019</v>
      </c>
      <c r="M135" s="131">
        <f t="shared" si="71"/>
        <v>8.7609079676818045</v>
      </c>
      <c r="N135" s="131">
        <f t="shared" si="72"/>
        <v>9.0295039284024359</v>
      </c>
      <c r="O135" s="132">
        <f t="shared" si="73"/>
        <v>9.3004767123125518</v>
      </c>
      <c r="Q135" s="95" t="s">
        <v>767</v>
      </c>
      <c r="R135" s="185">
        <f t="shared" si="74"/>
        <v>0.78944094650257135</v>
      </c>
      <c r="S135" s="186">
        <f t="shared" si="75"/>
        <v>0.83796372898269778</v>
      </c>
      <c r="T135" s="186">
        <f t="shared" si="76"/>
        <v>1.6654162464180535</v>
      </c>
      <c r="U135" s="186">
        <f t="shared" si="77"/>
        <v>1.9082706279570198</v>
      </c>
      <c r="V135" s="186">
        <f t="shared" si="77"/>
        <v>1.9163283143721836</v>
      </c>
    </row>
    <row r="136" spans="1:41" x14ac:dyDescent="0.25">
      <c r="A136" s="95" t="s">
        <v>882</v>
      </c>
      <c r="B136" s="83">
        <f>SUMIF('Todas las localidades'!$C$8:$C$967,Ordenada!$A136,'Todas las localidades'!Z$8:Z$967)</f>
        <v>600429</v>
      </c>
      <c r="C136" s="84">
        <f>SUMIF('Todas las localidades'!$C$8:$C$967,Ordenada!$A136,'Todas las localidades'!AA$8:AA$967)</f>
        <v>535364</v>
      </c>
      <c r="D136" s="84">
        <f>SUMIF('Todas las localidades'!$C$8:$C$967,Ordenada!$A136,'Todas las localidades'!AB$8:AB$967)</f>
        <v>420391</v>
      </c>
      <c r="E136" s="84">
        <f>SUMIF('Todas las localidades'!$C$8:$C$967,Ordenada!$A136,'Todas las localidades'!AC$8:AC$967)</f>
        <v>327600</v>
      </c>
      <c r="F136" s="84">
        <f>SUMIF('Todas las localidades'!$C$8:$C$967,Ordenada!$A136,'Todas las localidades'!AD$8:AD$967)</f>
        <v>239143</v>
      </c>
      <c r="G136" s="85">
        <f>SUMIF('Todas las localidades'!$C$8:$C$967,Ordenada!$A136,'Todas las localidades'!AE$8:AE$967)</f>
        <v>196622</v>
      </c>
      <c r="I136" s="95" t="s">
        <v>947</v>
      </c>
      <c r="J136" s="130">
        <f t="shared" si="68"/>
        <v>1.6451076822215356</v>
      </c>
      <c r="K136" s="131">
        <f t="shared" si="69"/>
        <v>1.6439128284396514</v>
      </c>
      <c r="L136" s="131">
        <f t="shared" si="70"/>
        <v>1.4637478408473708</v>
      </c>
      <c r="M136" s="131">
        <f t="shared" si="71"/>
        <v>1.3893258215873243</v>
      </c>
      <c r="N136" s="131">
        <f t="shared" si="72"/>
        <v>1.2627779149809555</v>
      </c>
      <c r="O136" s="132">
        <f t="shared" si="73"/>
        <v>1.2929461110250777</v>
      </c>
      <c r="Q136" s="95" t="s">
        <v>947</v>
      </c>
      <c r="R136" s="185">
        <f t="shared" si="74"/>
        <v>1.2912352829757863</v>
      </c>
      <c r="S136" s="186">
        <f t="shared" si="75"/>
        <v>2.3247247340662569</v>
      </c>
      <c r="T136" s="186">
        <f t="shared" si="76"/>
        <v>2.389773674625594</v>
      </c>
      <c r="U136" s="186">
        <f t="shared" si="77"/>
        <v>3.1973682480007688</v>
      </c>
      <c r="V136" s="186">
        <f t="shared" si="77"/>
        <v>1.9770762669911708</v>
      </c>
    </row>
    <row r="137" spans="1:41" x14ac:dyDescent="0.25">
      <c r="A137" s="95" t="s">
        <v>926</v>
      </c>
      <c r="B137" s="83">
        <f>SUMIF('Todas las localidades'!$C$8:$C$967,Ordenada!$A137,'Todas las localidades'!Z$8:Z$967)</f>
        <v>125694</v>
      </c>
      <c r="C137" s="84">
        <f>SUMIF('Todas las localidades'!$C$8:$C$967,Ordenada!$A137,'Todas las localidades'!AA$8:AA$967)</f>
        <v>99312</v>
      </c>
      <c r="D137" s="84">
        <f>SUMIF('Todas las localidades'!$C$8:$C$967,Ordenada!$A137,'Todas las localidades'!AB$8:AB$967)</f>
        <v>67748</v>
      </c>
      <c r="E137" s="84">
        <f>SUMIF('Todas las localidades'!$C$8:$C$967,Ordenada!$A137,'Todas las localidades'!AC$8:AC$967)</f>
        <v>24240</v>
      </c>
      <c r="F137" s="84">
        <f>SUMIF('Todas las localidades'!$C$8:$C$967,Ordenada!$A137,'Todas las localidades'!AD$8:AD$967)</f>
        <v>11562</v>
      </c>
      <c r="G137" s="85">
        <f>SUMIF('Todas las localidades'!$C$8:$C$967,Ordenada!$A137,'Todas las localidades'!AE$8:AE$967)</f>
        <v>7064</v>
      </c>
      <c r="I137" s="95" t="s">
        <v>926</v>
      </c>
      <c r="J137" s="130">
        <f t="shared" si="68"/>
        <v>0.3443873713780542</v>
      </c>
      <c r="K137" s="131">
        <f t="shared" si="69"/>
        <v>0.30495190341150813</v>
      </c>
      <c r="L137" s="131">
        <f t="shared" si="70"/>
        <v>0.23588989469738333</v>
      </c>
      <c r="M137" s="131">
        <f t="shared" si="71"/>
        <v>0.10279993258631484</v>
      </c>
      <c r="N137" s="131">
        <f t="shared" si="72"/>
        <v>6.1052333762685117E-2</v>
      </c>
      <c r="O137" s="132">
        <f t="shared" si="73"/>
        <v>4.6451421144536972E-2</v>
      </c>
      <c r="Q137" s="95" t="s">
        <v>926</v>
      </c>
      <c r="R137" s="256">
        <f t="shared" si="74"/>
        <v>2.670195012360967</v>
      </c>
      <c r="S137" s="186">
        <f t="shared" si="75"/>
        <v>3.7025587695375894</v>
      </c>
      <c r="T137" s="186">
        <f t="shared" si="76"/>
        <v>10.222258395201569</v>
      </c>
      <c r="U137" s="186">
        <f t="shared" si="77"/>
        <v>7.6836989087613894</v>
      </c>
      <c r="V137" s="186">
        <f t="shared" si="77"/>
        <v>5.0505250656830505</v>
      </c>
    </row>
    <row r="138" spans="1:41" ht="15.75" thickBot="1" x14ac:dyDescent="0.3">
      <c r="A138" s="96" t="s">
        <v>506</v>
      </c>
      <c r="B138" s="97">
        <f>SUMIF('Todas las localidades'!$C$8:$C$967,Ordenada!$A138,'Todas las localidades'!Z$8:Z$967)</f>
        <v>1171193</v>
      </c>
      <c r="C138" s="98">
        <f>SUMIF('Todas las localidades'!$C$8:$C$967,Ordenada!$A138,'Todas las localidades'!AA$8:AA$967)</f>
        <v>1072184</v>
      </c>
      <c r="D138" s="98">
        <f>SUMIF('Todas las localidades'!$C$8:$C$967,Ordenada!$A138,'Todas las localidades'!AB$8:AB$967)</f>
        <v>890108</v>
      </c>
      <c r="E138" s="98">
        <f>SUMIF('Todas las localidades'!$C$8:$C$967,Ordenada!$A138,'Todas las localidades'!AC$8:AC$967)</f>
        <v>705484</v>
      </c>
      <c r="F138" s="98">
        <f>SUMIF('Todas las localidades'!$C$8:$C$967,Ordenada!$A138,'Todas las localidades'!AD$8:AD$967)</f>
        <v>522546</v>
      </c>
      <c r="G138" s="101">
        <f>SUMIF('Todas las localidades'!$C$8:$C$967,Ordenada!$A138,'Todas las localidades'!AE$8:AE$967)</f>
        <v>457829</v>
      </c>
      <c r="I138" s="96" t="s">
        <v>506</v>
      </c>
      <c r="J138" s="133">
        <f t="shared" si="68"/>
        <v>3.2089366130951156</v>
      </c>
      <c r="K138" s="134">
        <f t="shared" si="69"/>
        <v>3.2922965161044435</v>
      </c>
      <c r="L138" s="134">
        <f t="shared" si="70"/>
        <v>3.09924252213052</v>
      </c>
      <c r="M138" s="134">
        <f t="shared" si="71"/>
        <v>2.9919021303928934</v>
      </c>
      <c r="N138" s="134">
        <f t="shared" si="72"/>
        <v>2.75926766981111</v>
      </c>
      <c r="O138" s="135">
        <f t="shared" si="73"/>
        <v>3.0105899902579587</v>
      </c>
      <c r="Q138" s="96" t="s">
        <v>506</v>
      </c>
      <c r="R138" s="188">
        <f t="shared" si="74"/>
        <v>0.9928742143778766</v>
      </c>
      <c r="S138" s="189">
        <f t="shared" si="75"/>
        <v>1.7848494390919185</v>
      </c>
      <c r="T138" s="189">
        <f t="shared" si="76"/>
        <v>2.2257212310985692</v>
      </c>
      <c r="U138" s="189">
        <f t="shared" si="77"/>
        <v>3.0472162486048471</v>
      </c>
      <c r="V138" s="189">
        <f t="shared" si="77"/>
        <v>1.3309520157140373</v>
      </c>
    </row>
    <row r="139" spans="1:41" x14ac:dyDescent="0.25">
      <c r="A139" s="89"/>
      <c r="B139" s="86">
        <f t="shared" ref="B139:G139" si="78">SUM(B115:B138)</f>
        <v>36497854</v>
      </c>
      <c r="C139" s="87">
        <f t="shared" si="78"/>
        <v>32566447</v>
      </c>
      <c r="D139" s="87">
        <f t="shared" si="78"/>
        <v>28720179</v>
      </c>
      <c r="E139" s="87">
        <f t="shared" si="78"/>
        <v>23579782</v>
      </c>
      <c r="F139" s="87">
        <f t="shared" si="78"/>
        <v>18937851</v>
      </c>
      <c r="G139" s="88">
        <f t="shared" si="78"/>
        <v>15207285</v>
      </c>
      <c r="I139" s="89" t="s">
        <v>967</v>
      </c>
      <c r="J139" s="124">
        <f>SUM(J115:J138)</f>
        <v>100</v>
      </c>
      <c r="K139" s="125">
        <f t="shared" ref="K139:O139" si="79">SUM(K115:K138)</f>
        <v>100</v>
      </c>
      <c r="L139" s="125">
        <f t="shared" si="79"/>
        <v>100.00000000000001</v>
      </c>
      <c r="M139" s="125">
        <f t="shared" si="79"/>
        <v>99.999999999999972</v>
      </c>
      <c r="N139" s="125">
        <f t="shared" si="79"/>
        <v>100</v>
      </c>
      <c r="O139" s="126">
        <f t="shared" si="79"/>
        <v>100</v>
      </c>
      <c r="Q139" s="89" t="s">
        <v>967</v>
      </c>
      <c r="R139" s="191">
        <f t="shared" si="74"/>
        <v>1.2830034813433244</v>
      </c>
      <c r="S139" s="192">
        <f t="shared" si="75"/>
        <v>1.2018660890819792</v>
      </c>
      <c r="T139" s="192">
        <f t="shared" si="76"/>
        <v>1.8850692896506525</v>
      </c>
      <c r="U139" s="192">
        <f t="shared" si="77"/>
        <v>2.2164771370496257</v>
      </c>
      <c r="V139" s="192">
        <f t="shared" si="77"/>
        <v>2.2181227968107233</v>
      </c>
    </row>
    <row r="140" spans="1:41" x14ac:dyDescent="0.25">
      <c r="B140" s="81"/>
      <c r="C140" s="81"/>
      <c r="D140" s="81"/>
      <c r="E140" s="81"/>
      <c r="F140" s="81"/>
      <c r="G140" s="81"/>
    </row>
    <row r="141" spans="1:41" x14ac:dyDescent="0.25">
      <c r="A141" s="336">
        <v>2010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L141" s="336">
        <v>2010</v>
      </c>
      <c r="M141" s="336"/>
      <c r="N141" s="336"/>
      <c r="O141" s="336"/>
      <c r="P141" s="336"/>
      <c r="Q141" s="336"/>
      <c r="R141" s="336"/>
      <c r="S141" s="336"/>
      <c r="T141" s="336"/>
      <c r="U141" s="336"/>
    </row>
    <row r="142" spans="1:41" ht="15" customHeight="1" x14ac:dyDescent="0.25">
      <c r="A142" s="333" t="s">
        <v>27</v>
      </c>
      <c r="B142" s="338" t="s">
        <v>966</v>
      </c>
      <c r="C142" s="339"/>
      <c r="D142" s="339"/>
      <c r="E142" s="339"/>
      <c r="F142" s="339"/>
      <c r="G142" s="339"/>
      <c r="H142" s="339"/>
      <c r="I142" s="345"/>
      <c r="J142" s="346" t="s">
        <v>967</v>
      </c>
      <c r="L142" s="333" t="s">
        <v>27</v>
      </c>
      <c r="M142" s="338" t="s">
        <v>966</v>
      </c>
      <c r="N142" s="339"/>
      <c r="O142" s="339"/>
      <c r="P142" s="339"/>
      <c r="Q142" s="339"/>
      <c r="R142" s="339"/>
      <c r="S142" s="339"/>
      <c r="T142" s="345"/>
      <c r="U142" s="343" t="s">
        <v>967</v>
      </c>
      <c r="AG142" s="336" t="s">
        <v>931</v>
      </c>
      <c r="AH142" s="338" t="s">
        <v>966</v>
      </c>
      <c r="AI142" s="339"/>
      <c r="AJ142" s="339"/>
      <c r="AK142" s="339"/>
      <c r="AL142" s="339"/>
      <c r="AM142" s="339"/>
      <c r="AN142" s="339"/>
      <c r="AO142" s="340"/>
    </row>
    <row r="143" spans="1:41" ht="15.75" thickBot="1" x14ac:dyDescent="0.3">
      <c r="A143" s="333"/>
      <c r="B143" s="107" t="s">
        <v>940</v>
      </c>
      <c r="C143" s="105">
        <v>1</v>
      </c>
      <c r="D143" s="105">
        <v>2</v>
      </c>
      <c r="E143" s="105">
        <v>3</v>
      </c>
      <c r="F143" s="105">
        <v>4</v>
      </c>
      <c r="G143" s="105">
        <v>5</v>
      </c>
      <c r="H143" s="105">
        <v>6</v>
      </c>
      <c r="I143" s="115">
        <v>7</v>
      </c>
      <c r="J143" s="344"/>
      <c r="L143" s="333"/>
      <c r="M143" s="107" t="s">
        <v>940</v>
      </c>
      <c r="N143" s="105">
        <v>1</v>
      </c>
      <c r="O143" s="105">
        <v>2</v>
      </c>
      <c r="P143" s="105">
        <v>3</v>
      </c>
      <c r="Q143" s="105">
        <v>4</v>
      </c>
      <c r="R143" s="105">
        <v>5</v>
      </c>
      <c r="S143" s="105">
        <v>6</v>
      </c>
      <c r="T143" s="115">
        <v>7</v>
      </c>
      <c r="U143" s="344"/>
      <c r="AG143" s="337"/>
      <c r="AH143" s="107" t="s">
        <v>940</v>
      </c>
      <c r="AI143" s="105">
        <v>1</v>
      </c>
      <c r="AJ143" s="105">
        <v>2</v>
      </c>
      <c r="AK143" s="105">
        <v>3</v>
      </c>
      <c r="AL143" s="105">
        <v>4</v>
      </c>
      <c r="AM143" s="105">
        <v>5</v>
      </c>
      <c r="AN143" s="105">
        <v>6</v>
      </c>
      <c r="AO143" s="106">
        <v>7</v>
      </c>
    </row>
    <row r="144" spans="1:41" x14ac:dyDescent="0.25">
      <c r="A144" s="92" t="s">
        <v>940</v>
      </c>
      <c r="B144" s="156">
        <f>SUMIF('Todas las localidades'!$AR$8:$AR$967,Ordenada!AH144,'Todas las localidades'!$Z$8:$Z$967)</f>
        <v>13588171</v>
      </c>
      <c r="C144" s="157"/>
      <c r="D144" s="157"/>
      <c r="E144" s="157"/>
      <c r="F144" s="157"/>
      <c r="G144" s="157"/>
      <c r="H144" s="157"/>
      <c r="I144" s="164"/>
      <c r="J144" s="119">
        <f>SUM(B144:I144)</f>
        <v>13588171</v>
      </c>
      <c r="L144" s="92" t="s">
        <v>940</v>
      </c>
      <c r="M144" s="168">
        <f>B144/$J$168*100</f>
        <v>37.230054676639348</v>
      </c>
      <c r="N144" s="170"/>
      <c r="O144" s="170"/>
      <c r="P144" s="170"/>
      <c r="Q144" s="170"/>
      <c r="R144" s="170"/>
      <c r="S144" s="170"/>
      <c r="T144" s="171"/>
      <c r="U144" s="172">
        <f>SUM(M144:T144)</f>
        <v>37.230054676639348</v>
      </c>
      <c r="AG144" s="92" t="s">
        <v>940</v>
      </c>
      <c r="AH144" s="108" t="str">
        <f>CONCATENATE($AG144,AH$28)</f>
        <v>GBAGBA</v>
      </c>
      <c r="AI144" s="110"/>
      <c r="AJ144" s="110"/>
      <c r="AK144" s="110"/>
      <c r="AL144" s="110"/>
      <c r="AM144" s="110"/>
      <c r="AN144" s="110"/>
      <c r="AO144" s="111"/>
    </row>
    <row r="145" spans="1:41" x14ac:dyDescent="0.25">
      <c r="A145" s="95" t="s">
        <v>36</v>
      </c>
      <c r="B145" s="158"/>
      <c r="C145" s="113">
        <f>SUMIF('Todas las localidades'!$AR$8:$AR$967,Ordenada!AI145,'Todas las localidades'!$Z$8:$Z$967)</f>
        <v>0</v>
      </c>
      <c r="D145" s="113">
        <f>SUMIF('Todas las localidades'!$AR$8:$AR$967,Ordenada!AJ145,'Todas las localidades'!$Z$8:$Z$967)</f>
        <v>1380631</v>
      </c>
      <c r="E145" s="113">
        <f>SUMIF('Todas las localidades'!$AR$8:$AR$967,Ordenada!AK145,'Todas las localidades'!$Z$8:$Z$967)</f>
        <v>541845</v>
      </c>
      <c r="F145" s="113">
        <f>SUMIF('Todas las localidades'!$AR$8:$AR$967,Ordenada!AL145,'Todas las localidades'!$Z$8:$Z$967)</f>
        <v>864469</v>
      </c>
      <c r="G145" s="113">
        <f>SUMIF('Todas las localidades'!$AR$8:$AR$967,Ordenada!AM145,'Todas las localidades'!$Z$8:$Z$967)</f>
        <v>1271082</v>
      </c>
      <c r="H145" s="113">
        <f>SUMIF('Todas las localidades'!$AR$8:$AR$967,Ordenada!AN145,'Todas las localidades'!$Z$8:$Z$967)</f>
        <v>277905</v>
      </c>
      <c r="I145" s="114">
        <f>SUMIF('Todas las localidades'!$AR$8:$AR$967,Ordenada!AO145,'Todas las localidades'!$Z$8:$Z$967)</f>
        <v>159647</v>
      </c>
      <c r="J145" s="165">
        <f t="shared" ref="J145:J168" si="80">SUM(B145:I145)</f>
        <v>4495579</v>
      </c>
      <c r="L145" s="95" t="s">
        <v>36</v>
      </c>
      <c r="M145" s="173"/>
      <c r="N145" s="174">
        <f t="shared" ref="N145:T167" si="81">C145/$J$168*100</f>
        <v>0</v>
      </c>
      <c r="O145" s="174">
        <f t="shared" si="81"/>
        <v>3.7827730912617494</v>
      </c>
      <c r="P145" s="174">
        <f t="shared" si="81"/>
        <v>1.4845941353154626</v>
      </c>
      <c r="Q145" s="174">
        <f t="shared" si="81"/>
        <v>2.3685474767913752</v>
      </c>
      <c r="R145" s="174">
        <f t="shared" si="81"/>
        <v>3.4826211973997157</v>
      </c>
      <c r="S145" s="174">
        <f t="shared" si="81"/>
        <v>0.76142832945739769</v>
      </c>
      <c r="T145" s="181">
        <f t="shared" si="81"/>
        <v>0.43741475868690805</v>
      </c>
      <c r="U145" s="169">
        <f t="shared" ref="U145:U168" si="82">SUM(M145:T145)</f>
        <v>12.317378988912608</v>
      </c>
      <c r="AG145" s="95" t="s">
        <v>36</v>
      </c>
      <c r="AH145" s="112"/>
      <c r="AI145" s="103" t="str">
        <f t="shared" ref="AI145:AO160" si="83">CONCATENATE($AG145,AI$28)</f>
        <v>Buenos Aires1</v>
      </c>
      <c r="AJ145" s="103" t="str">
        <f t="shared" si="83"/>
        <v>Buenos Aires2</v>
      </c>
      <c r="AK145" s="103" t="str">
        <f t="shared" si="83"/>
        <v>Buenos Aires3</v>
      </c>
      <c r="AL145" s="103" t="str">
        <f t="shared" si="83"/>
        <v>Buenos Aires4</v>
      </c>
      <c r="AM145" s="103" t="str">
        <f t="shared" si="83"/>
        <v>Buenos Aires5</v>
      </c>
      <c r="AN145" s="103" t="str">
        <f t="shared" si="83"/>
        <v>Buenos Aires6</v>
      </c>
      <c r="AO145" s="104" t="str">
        <f t="shared" si="83"/>
        <v>Buenos Aires7</v>
      </c>
    </row>
    <row r="146" spans="1:41" x14ac:dyDescent="0.25">
      <c r="A146" s="95" t="s">
        <v>1</v>
      </c>
      <c r="B146" s="158"/>
      <c r="C146" s="113">
        <f>SUMIF('Todas las localidades'!$AR$8:$AR$967,Ordenada!AI146,'Todas las localidades'!$Z$8:$Z$967)</f>
        <v>0</v>
      </c>
      <c r="D146" s="113">
        <f>SUMIF('Todas las localidades'!$AR$8:$AR$967,Ordenada!AJ146,'Todas las localidades'!$Z$8:$Z$967)</f>
        <v>0</v>
      </c>
      <c r="E146" s="113">
        <f>SUMIF('Todas las localidades'!$AR$8:$AR$967,Ordenada!AK146,'Todas las localidades'!$Z$8:$Z$967)</f>
        <v>195055</v>
      </c>
      <c r="F146" s="113">
        <f>SUMIF('Todas las localidades'!$AR$8:$AR$967,Ordenada!AL146,'Todas las localidades'!$Z$8:$Z$967)</f>
        <v>0</v>
      </c>
      <c r="G146" s="113">
        <f>SUMIF('Todas las localidades'!$AR$8:$AR$967,Ordenada!AM146,'Todas las localidades'!$Z$8:$Z$967)</f>
        <v>59836</v>
      </c>
      <c r="H146" s="113">
        <f>SUMIF('Todas las localidades'!$AR$8:$AR$967,Ordenada!AN146,'Todas las localidades'!$Z$8:$Z$967)</f>
        <v>0</v>
      </c>
      <c r="I146" s="114">
        <f>SUMIF('Todas las localidades'!$AR$8:$AR$967,Ordenada!AO146,'Todas las localidades'!$Z$8:$Z$967)</f>
        <v>28815</v>
      </c>
      <c r="J146" s="165">
        <f t="shared" si="80"/>
        <v>283706</v>
      </c>
      <c r="L146" s="95" t="s">
        <v>1</v>
      </c>
      <c r="M146" s="173"/>
      <c r="N146" s="174">
        <f t="shared" si="81"/>
        <v>0</v>
      </c>
      <c r="O146" s="174">
        <f t="shared" si="81"/>
        <v>0</v>
      </c>
      <c r="P146" s="174">
        <f t="shared" si="81"/>
        <v>0.53442868175208325</v>
      </c>
      <c r="Q146" s="174">
        <f t="shared" si="81"/>
        <v>0</v>
      </c>
      <c r="R146" s="174">
        <f t="shared" si="81"/>
        <v>0.16394388557749176</v>
      </c>
      <c r="S146" s="174">
        <f t="shared" si="81"/>
        <v>0</v>
      </c>
      <c r="T146" s="181">
        <f t="shared" si="81"/>
        <v>7.8949847297871259E-2</v>
      </c>
      <c r="U146" s="169">
        <f t="shared" si="82"/>
        <v>0.77732241462744622</v>
      </c>
      <c r="AG146" s="95" t="s">
        <v>1</v>
      </c>
      <c r="AH146" s="112"/>
      <c r="AI146" s="103" t="str">
        <f t="shared" si="83"/>
        <v>Catamarca1</v>
      </c>
      <c r="AJ146" s="103" t="str">
        <f t="shared" si="83"/>
        <v>Catamarca2</v>
      </c>
      <c r="AK146" s="103" t="str">
        <f t="shared" si="83"/>
        <v>Catamarca3</v>
      </c>
      <c r="AL146" s="103" t="str">
        <f t="shared" si="83"/>
        <v>Catamarca4</v>
      </c>
      <c r="AM146" s="103" t="str">
        <f t="shared" si="83"/>
        <v>Catamarca5</v>
      </c>
      <c r="AN146" s="103" t="str">
        <f t="shared" si="83"/>
        <v>Catamarca6</v>
      </c>
      <c r="AO146" s="104" t="str">
        <f t="shared" si="83"/>
        <v>Catamarca7</v>
      </c>
    </row>
    <row r="147" spans="1:41" x14ac:dyDescent="0.25">
      <c r="A147" s="95" t="s">
        <v>199</v>
      </c>
      <c r="B147" s="158"/>
      <c r="C147" s="113">
        <f>SUMIF('Todas las localidades'!$AR$8:$AR$967,Ordenada!AI147,'Todas las localidades'!$Z$8:$Z$967)</f>
        <v>0</v>
      </c>
      <c r="D147" s="113">
        <f>SUMIF('Todas las localidades'!$AR$8:$AR$967,Ordenada!AJ147,'Todas las localidades'!$Z$8:$Z$967)</f>
        <v>0</v>
      </c>
      <c r="E147" s="113">
        <f>SUMIF('Todas las localidades'!$AR$8:$AR$967,Ordenada!AK147,'Todas las localidades'!$Z$8:$Z$967)</f>
        <v>385726</v>
      </c>
      <c r="F147" s="113">
        <f>SUMIF('Todas las localidades'!$AR$8:$AR$967,Ordenada!AL147,'Todas las localidades'!$Z$8:$Z$967)</f>
        <v>89882</v>
      </c>
      <c r="G147" s="113">
        <f>SUMIF('Todas las localidades'!$AR$8:$AR$967,Ordenada!AM147,'Todas las localidades'!$Z$8:$Z$967)</f>
        <v>257006</v>
      </c>
      <c r="H147" s="113">
        <f>SUMIF('Todas las localidades'!$AR$8:$AR$967,Ordenada!AN147,'Todas las localidades'!$Z$8:$Z$967)</f>
        <v>105582</v>
      </c>
      <c r="I147" s="114">
        <f>SUMIF('Todas las localidades'!$AR$8:$AR$967,Ordenada!AO147,'Todas las localidades'!$Z$8:$Z$967)</f>
        <v>54492</v>
      </c>
      <c r="J147" s="165">
        <f t="shared" si="80"/>
        <v>892688</v>
      </c>
      <c r="L147" s="95" t="s">
        <v>199</v>
      </c>
      <c r="M147" s="173"/>
      <c r="N147" s="174">
        <f t="shared" si="81"/>
        <v>0</v>
      </c>
      <c r="O147" s="174">
        <f t="shared" si="81"/>
        <v>0</v>
      </c>
      <c r="P147" s="174">
        <f t="shared" si="81"/>
        <v>1.056845698379965</v>
      </c>
      <c r="Q147" s="174">
        <f t="shared" si="81"/>
        <v>0.24626653391730921</v>
      </c>
      <c r="R147" s="174">
        <f t="shared" si="81"/>
        <v>0.70416742858360926</v>
      </c>
      <c r="S147" s="174">
        <f t="shared" si="81"/>
        <v>0.28928276166593248</v>
      </c>
      <c r="T147" s="181">
        <f t="shared" si="81"/>
        <v>0.14930192882025339</v>
      </c>
      <c r="U147" s="169">
        <f t="shared" si="82"/>
        <v>2.4458643513670695</v>
      </c>
      <c r="AG147" s="95" t="s">
        <v>199</v>
      </c>
      <c r="AH147" s="112"/>
      <c r="AI147" s="103" t="str">
        <f t="shared" si="83"/>
        <v>Chaco1</v>
      </c>
      <c r="AJ147" s="103" t="str">
        <f t="shared" si="83"/>
        <v>Chaco2</v>
      </c>
      <c r="AK147" s="103" t="str">
        <f t="shared" si="83"/>
        <v>Chaco3</v>
      </c>
      <c r="AL147" s="103" t="str">
        <f t="shared" si="83"/>
        <v>Chaco4</v>
      </c>
      <c r="AM147" s="103" t="str">
        <f t="shared" si="83"/>
        <v>Chaco5</v>
      </c>
      <c r="AN147" s="103" t="str">
        <f t="shared" si="83"/>
        <v>Chaco6</v>
      </c>
      <c r="AO147" s="104" t="str">
        <f t="shared" si="83"/>
        <v>Chaco7</v>
      </c>
    </row>
    <row r="148" spans="1:41" x14ac:dyDescent="0.25">
      <c r="A148" s="95" t="s">
        <v>260</v>
      </c>
      <c r="B148" s="158"/>
      <c r="C148" s="113">
        <f>SUMIF('Todas las localidades'!$AR$8:$AR$967,Ordenada!AI148,'Todas las localidades'!$Z$8:$Z$967)</f>
        <v>0</v>
      </c>
      <c r="D148" s="113">
        <f>SUMIF('Todas las localidades'!$AR$8:$AR$967,Ordenada!AJ148,'Todas las localidades'!$Z$8:$Z$967)</f>
        <v>0</v>
      </c>
      <c r="E148" s="113">
        <f>SUMIF('Todas las localidades'!$AR$8:$AR$967,Ordenada!AK148,'Todas las localidades'!$Z$8:$Z$967)</f>
        <v>175196</v>
      </c>
      <c r="F148" s="113">
        <f>SUMIF('Todas las localidades'!$AR$8:$AR$967,Ordenada!AL148,'Todas las localidades'!$Z$8:$Z$967)</f>
        <v>179230</v>
      </c>
      <c r="G148" s="113">
        <f>SUMIF('Todas las localidades'!$AR$8:$AR$967,Ordenada!AM148,'Todas las localidades'!$Z$8:$Z$967)</f>
        <v>67817</v>
      </c>
      <c r="H148" s="113">
        <f>SUMIF('Todas las localidades'!$AR$8:$AR$967,Ordenada!AN148,'Todas las localidades'!$Z$8:$Z$967)</f>
        <v>22226</v>
      </c>
      <c r="I148" s="114">
        <f>SUMIF('Todas las localidades'!$AR$8:$AR$967,Ordenada!AO148,'Todas las localidades'!$Z$8:$Z$967)</f>
        <v>19799</v>
      </c>
      <c r="J148" s="165">
        <f t="shared" si="80"/>
        <v>464268</v>
      </c>
      <c r="L148" s="95" t="s">
        <v>260</v>
      </c>
      <c r="M148" s="173"/>
      <c r="N148" s="174">
        <f t="shared" si="81"/>
        <v>0</v>
      </c>
      <c r="O148" s="174">
        <f t="shared" si="81"/>
        <v>0</v>
      </c>
      <c r="P148" s="174">
        <f t="shared" si="81"/>
        <v>0.48001726348075147</v>
      </c>
      <c r="Q148" s="174">
        <f t="shared" si="81"/>
        <v>0.49106996811374176</v>
      </c>
      <c r="R148" s="174">
        <f t="shared" si="81"/>
        <v>0.18581092466422822</v>
      </c>
      <c r="S148" s="174">
        <f t="shared" si="81"/>
        <v>6.089673107903823E-2</v>
      </c>
      <c r="T148" s="181">
        <f t="shared" si="81"/>
        <v>5.4247025044266983E-2</v>
      </c>
      <c r="U148" s="169">
        <f t="shared" si="82"/>
        <v>1.2720419123820268</v>
      </c>
      <c r="AG148" s="95" t="s">
        <v>260</v>
      </c>
      <c r="AH148" s="112"/>
      <c r="AI148" s="103" t="str">
        <f t="shared" si="83"/>
        <v>Chubut1</v>
      </c>
      <c r="AJ148" s="103" t="str">
        <f t="shared" si="83"/>
        <v>Chubut2</v>
      </c>
      <c r="AK148" s="103" t="str">
        <f t="shared" si="83"/>
        <v>Chubut3</v>
      </c>
      <c r="AL148" s="103" t="str">
        <f t="shared" si="83"/>
        <v>Chubut4</v>
      </c>
      <c r="AM148" s="103" t="str">
        <f t="shared" si="83"/>
        <v>Chubut5</v>
      </c>
      <c r="AN148" s="103" t="str">
        <f t="shared" si="83"/>
        <v>Chubut6</v>
      </c>
      <c r="AO148" s="104" t="str">
        <f t="shared" si="83"/>
        <v>Chubut7</v>
      </c>
    </row>
    <row r="149" spans="1:41" x14ac:dyDescent="0.25">
      <c r="A149" s="95" t="s">
        <v>276</v>
      </c>
      <c r="B149" s="158"/>
      <c r="C149" s="113">
        <f>SUMIF('Todas las localidades'!$AR$8:$AR$967,Ordenada!AI149,'Todas las localidades'!$Z$8:$Z$967)</f>
        <v>1454536</v>
      </c>
      <c r="D149" s="113">
        <f>SUMIF('Todas las localidades'!$AR$8:$AR$967,Ordenada!AJ149,'Todas las localidades'!$Z$8:$Z$967)</f>
        <v>0</v>
      </c>
      <c r="E149" s="113">
        <f>SUMIF('Todas las localidades'!$AR$8:$AR$967,Ordenada!AK149,'Todas las localidades'!$Z$8:$Z$967)</f>
        <v>163048</v>
      </c>
      <c r="F149" s="113">
        <f>SUMIF('Todas las localidades'!$AR$8:$AR$967,Ordenada!AL149,'Todas las localidades'!$Z$8:$Z$967)</f>
        <v>229759</v>
      </c>
      <c r="G149" s="113">
        <f>SUMIF('Todas las localidades'!$AR$8:$AR$967,Ordenada!AM149,'Todas las localidades'!$Z$8:$Z$967)</f>
        <v>659104</v>
      </c>
      <c r="H149" s="113">
        <f>SUMIF('Todas las localidades'!$AR$8:$AR$967,Ordenada!AN149,'Todas las localidades'!$Z$8:$Z$967)</f>
        <v>301894</v>
      </c>
      <c r="I149" s="114">
        <f>SUMIF('Todas las localidades'!$AR$8:$AR$967,Ordenada!AO149,'Todas las localidades'!$Z$8:$Z$967)</f>
        <v>157996</v>
      </c>
      <c r="J149" s="165">
        <f t="shared" si="80"/>
        <v>2966337</v>
      </c>
      <c r="L149" s="95" t="s">
        <v>276</v>
      </c>
      <c r="M149" s="173"/>
      <c r="N149" s="174">
        <f t="shared" si="81"/>
        <v>3.9852644486988194</v>
      </c>
      <c r="O149" s="174">
        <f t="shared" si="81"/>
        <v>0</v>
      </c>
      <c r="P149" s="174">
        <f t="shared" si="81"/>
        <v>0.4467331147743645</v>
      </c>
      <c r="Q149" s="174">
        <f t="shared" si="81"/>
        <v>0.62951372428636487</v>
      </c>
      <c r="R149" s="174">
        <f t="shared" si="81"/>
        <v>1.8058705588553234</v>
      </c>
      <c r="S149" s="174">
        <f t="shared" si="81"/>
        <v>0.82715548152502338</v>
      </c>
      <c r="T149" s="181">
        <f t="shared" si="81"/>
        <v>0.43289120505550815</v>
      </c>
      <c r="U149" s="169">
        <f t="shared" si="82"/>
        <v>8.1274285331954044</v>
      </c>
      <c r="AG149" s="95" t="s">
        <v>276</v>
      </c>
      <c r="AH149" s="112"/>
      <c r="AI149" s="103" t="str">
        <f t="shared" si="83"/>
        <v>Córdoba1</v>
      </c>
      <c r="AJ149" s="103" t="str">
        <f t="shared" si="83"/>
        <v>Córdoba2</v>
      </c>
      <c r="AK149" s="103" t="str">
        <f t="shared" si="83"/>
        <v>Córdoba3</v>
      </c>
      <c r="AL149" s="103" t="str">
        <f t="shared" si="83"/>
        <v>Córdoba4</v>
      </c>
      <c r="AM149" s="103" t="str">
        <f t="shared" si="83"/>
        <v>Córdoba5</v>
      </c>
      <c r="AN149" s="103" t="str">
        <f t="shared" si="83"/>
        <v>Córdoba6</v>
      </c>
      <c r="AO149" s="104" t="str">
        <f t="shared" si="83"/>
        <v>Córdoba7</v>
      </c>
    </row>
    <row r="150" spans="1:41" x14ac:dyDescent="0.25">
      <c r="A150" s="95" t="s">
        <v>396</v>
      </c>
      <c r="B150" s="158"/>
      <c r="C150" s="113">
        <f>SUMIF('Todas las localidades'!$AR$8:$AR$967,Ordenada!AI150,'Todas las localidades'!$Z$8:$Z$967)</f>
        <v>0</v>
      </c>
      <c r="D150" s="113">
        <f>SUMIF('Todas las localidades'!$AR$8:$AR$967,Ordenada!AJ150,'Todas las localidades'!$Z$8:$Z$967)</f>
        <v>0</v>
      </c>
      <c r="E150" s="113">
        <f>SUMIF('Todas las localidades'!$AR$8:$AR$967,Ordenada!AK150,'Todas las localidades'!$Z$8:$Z$967)</f>
        <v>346334</v>
      </c>
      <c r="F150" s="113">
        <f>SUMIF('Todas las localidades'!$AR$8:$AR$967,Ordenada!AL150,'Todas las localidades'!$Z$8:$Z$967)</f>
        <v>71606</v>
      </c>
      <c r="G150" s="113">
        <f>SUMIF('Todas las localidades'!$AR$8:$AR$967,Ordenada!AM150,'Todas las localidades'!$Z$8:$Z$967)</f>
        <v>293174</v>
      </c>
      <c r="H150" s="113">
        <f>SUMIF('Todas las localidades'!$AR$8:$AR$967,Ordenada!AN150,'Todas las localidades'!$Z$8:$Z$967)</f>
        <v>69709</v>
      </c>
      <c r="I150" s="114">
        <f>SUMIF('Todas las localidades'!$AR$8:$AR$967,Ordenada!AO150,'Todas las localidades'!$Z$8:$Z$967)</f>
        <v>41401</v>
      </c>
      <c r="J150" s="165">
        <f t="shared" si="80"/>
        <v>822224</v>
      </c>
      <c r="L150" s="95" t="s">
        <v>396</v>
      </c>
      <c r="M150" s="173"/>
      <c r="N150" s="174">
        <f t="shared" si="81"/>
        <v>0</v>
      </c>
      <c r="O150" s="174">
        <f t="shared" si="81"/>
        <v>0</v>
      </c>
      <c r="P150" s="174">
        <f t="shared" si="81"/>
        <v>0.94891606503768688</v>
      </c>
      <c r="Q150" s="174">
        <f t="shared" si="81"/>
        <v>0.19619235695337045</v>
      </c>
      <c r="R150" s="174">
        <f t="shared" si="81"/>
        <v>0.80326366585827202</v>
      </c>
      <c r="S150" s="174">
        <f t="shared" si="81"/>
        <v>0.19099479109100495</v>
      </c>
      <c r="T150" s="181">
        <f t="shared" si="81"/>
        <v>0.11343406656183128</v>
      </c>
      <c r="U150" s="169">
        <f t="shared" si="82"/>
        <v>2.2528009455021656</v>
      </c>
      <c r="AG150" s="95" t="s">
        <v>396</v>
      </c>
      <c r="AH150" s="112"/>
      <c r="AI150" s="103" t="str">
        <f t="shared" si="83"/>
        <v>Corrientes1</v>
      </c>
      <c r="AJ150" s="103" t="str">
        <f t="shared" si="83"/>
        <v>Corrientes2</v>
      </c>
      <c r="AK150" s="103" t="str">
        <f t="shared" si="83"/>
        <v>Corrientes3</v>
      </c>
      <c r="AL150" s="103" t="str">
        <f t="shared" si="83"/>
        <v>Corrientes4</v>
      </c>
      <c r="AM150" s="103" t="str">
        <f t="shared" si="83"/>
        <v>Corrientes5</v>
      </c>
      <c r="AN150" s="103" t="str">
        <f t="shared" si="83"/>
        <v>Corrientes6</v>
      </c>
      <c r="AO150" s="104" t="str">
        <f t="shared" si="83"/>
        <v>Corrientes7</v>
      </c>
    </row>
    <row r="151" spans="1:41" x14ac:dyDescent="0.25">
      <c r="A151" s="95" t="s">
        <v>429</v>
      </c>
      <c r="B151" s="158"/>
      <c r="C151" s="113">
        <f>SUMIF('Todas las localidades'!$AR$8:$AR$967,Ordenada!AI151,'Todas las localidades'!$Z$8:$Z$967)</f>
        <v>0</v>
      </c>
      <c r="D151" s="113">
        <f>SUMIF('Todas las localidades'!$AR$8:$AR$967,Ordenada!AJ151,'Todas las localidades'!$Z$8:$Z$967)</f>
        <v>0</v>
      </c>
      <c r="E151" s="113">
        <f>SUMIF('Todas las localidades'!$AR$8:$AR$967,Ordenada!AK151,'Todas las localidades'!$Z$8:$Z$967)</f>
        <v>413526</v>
      </c>
      <c r="F151" s="113">
        <f>SUMIF('Todas las localidades'!$AR$8:$AR$967,Ordenada!AL151,'Todas las localidades'!$Z$8:$Z$967)</f>
        <v>155172</v>
      </c>
      <c r="G151" s="113">
        <f>SUMIF('Todas las localidades'!$AR$8:$AR$967,Ordenada!AM151,'Todas las localidades'!$Z$8:$Z$967)</f>
        <v>358646</v>
      </c>
      <c r="H151" s="113">
        <f>SUMIF('Todas las localidades'!$AR$8:$AR$967,Ordenada!AN151,'Todas las localidades'!$Z$8:$Z$967)</f>
        <v>81495</v>
      </c>
      <c r="I151" s="114">
        <f>SUMIF('Todas las localidades'!$AR$8:$AR$967,Ordenada!AO151,'Todas las localidades'!$Z$8:$Z$967)</f>
        <v>50698</v>
      </c>
      <c r="J151" s="165">
        <f t="shared" si="80"/>
        <v>1059537</v>
      </c>
      <c r="L151" s="95" t="s">
        <v>429</v>
      </c>
      <c r="M151" s="173"/>
      <c r="N151" s="174">
        <f t="shared" si="81"/>
        <v>0</v>
      </c>
      <c r="O151" s="174">
        <f t="shared" si="81"/>
        <v>0</v>
      </c>
      <c r="P151" s="174">
        <f t="shared" si="81"/>
        <v>1.1330145602533233</v>
      </c>
      <c r="Q151" s="174">
        <f t="shared" si="81"/>
        <v>0.42515376383499154</v>
      </c>
      <c r="R151" s="174">
        <f t="shared" si="81"/>
        <v>0.98264955523138431</v>
      </c>
      <c r="S151" s="174">
        <f t="shared" si="81"/>
        <v>0.22328710066076762</v>
      </c>
      <c r="T151" s="181">
        <f t="shared" si="81"/>
        <v>0.13890679709552239</v>
      </c>
      <c r="U151" s="169">
        <f t="shared" si="82"/>
        <v>2.9030117770759896</v>
      </c>
      <c r="AG151" s="95" t="s">
        <v>429</v>
      </c>
      <c r="AH151" s="112"/>
      <c r="AI151" s="103" t="str">
        <f t="shared" si="83"/>
        <v>Entre Ríos1</v>
      </c>
      <c r="AJ151" s="103" t="str">
        <f t="shared" si="83"/>
        <v>Entre Ríos2</v>
      </c>
      <c r="AK151" s="103" t="str">
        <f t="shared" si="83"/>
        <v>Entre Ríos3</v>
      </c>
      <c r="AL151" s="103" t="str">
        <f t="shared" si="83"/>
        <v>Entre Ríos4</v>
      </c>
      <c r="AM151" s="103" t="str">
        <f t="shared" si="83"/>
        <v>Entre Ríos5</v>
      </c>
      <c r="AN151" s="103" t="str">
        <f t="shared" si="83"/>
        <v>Entre Ríos6</v>
      </c>
      <c r="AO151" s="104" t="str">
        <f t="shared" si="83"/>
        <v>Entre Ríos7</v>
      </c>
    </row>
    <row r="152" spans="1:41" x14ac:dyDescent="0.25">
      <c r="A152" s="95" t="s">
        <v>461</v>
      </c>
      <c r="B152" s="158"/>
      <c r="C152" s="113">
        <f>SUMIF('Todas las localidades'!$AR$8:$AR$967,Ordenada!AI152,'Todas las localidades'!$Z$8:$Z$967)</f>
        <v>0</v>
      </c>
      <c r="D152" s="113">
        <f>SUMIF('Todas las localidades'!$AR$8:$AR$967,Ordenada!AJ152,'Todas las localidades'!$Z$8:$Z$967)</f>
        <v>0</v>
      </c>
      <c r="E152" s="113">
        <f>SUMIF('Todas las localidades'!$AR$8:$AR$967,Ordenada!AK152,'Todas las localidades'!$Z$8:$Z$967)</f>
        <v>222226</v>
      </c>
      <c r="F152" s="113">
        <f>SUMIF('Todas las localidades'!$AR$8:$AR$967,Ordenada!AL152,'Todas las localidades'!$Z$8:$Z$967)</f>
        <v>52837</v>
      </c>
      <c r="G152" s="114">
        <f>SUMIF('Todas las localidades'!$AR$8:$AR$967,Ordenada!AM152,'Todas las localidades'!$Z$8:$Z$967)</f>
        <v>59760</v>
      </c>
      <c r="H152" s="159">
        <f>SUMIF('Todas las localidades'!$AR$8:$AR$967,Ordenada!AN152,'Todas las localidades'!$Z$8:$Z$967)</f>
        <v>29834</v>
      </c>
      <c r="I152" s="159">
        <f>SUMIF('Todas las localidades'!$AR$8:$AR$967,Ordenada!AO152,'Todas las localidades'!$Z$8:$Z$967)</f>
        <v>64046</v>
      </c>
      <c r="J152" s="165">
        <f t="shared" si="80"/>
        <v>428703</v>
      </c>
      <c r="L152" s="95" t="s">
        <v>461</v>
      </c>
      <c r="M152" s="173"/>
      <c r="N152" s="174">
        <f t="shared" si="81"/>
        <v>0</v>
      </c>
      <c r="O152" s="174">
        <f t="shared" si="81"/>
        <v>0</v>
      </c>
      <c r="P152" s="174">
        <f t="shared" si="81"/>
        <v>0.60887415462837902</v>
      </c>
      <c r="Q152" s="174">
        <f t="shared" si="81"/>
        <v>0.14476741564038259</v>
      </c>
      <c r="R152" s="174">
        <f t="shared" si="81"/>
        <v>0.16373565415654301</v>
      </c>
      <c r="S152" s="174">
        <f t="shared" si="81"/>
        <v>8.1741792270855151E-2</v>
      </c>
      <c r="T152" s="181">
        <f t="shared" si="81"/>
        <v>0.17547881034320539</v>
      </c>
      <c r="U152" s="169">
        <f t="shared" si="82"/>
        <v>1.1745978270393651</v>
      </c>
      <c r="AG152" s="95" t="s">
        <v>461</v>
      </c>
      <c r="AH152" s="112"/>
      <c r="AI152" s="103" t="str">
        <f t="shared" si="83"/>
        <v>Formosa1</v>
      </c>
      <c r="AJ152" s="103" t="str">
        <f t="shared" si="83"/>
        <v>Formosa2</v>
      </c>
      <c r="AK152" s="103" t="str">
        <f t="shared" si="83"/>
        <v>Formosa3</v>
      </c>
      <c r="AL152" s="103" t="str">
        <f t="shared" si="83"/>
        <v>Formosa4</v>
      </c>
      <c r="AM152" s="103" t="str">
        <f t="shared" si="83"/>
        <v>Formosa5</v>
      </c>
      <c r="AN152" s="103" t="str">
        <f t="shared" si="83"/>
        <v>Formosa6</v>
      </c>
      <c r="AO152" s="104" t="str">
        <f t="shared" si="83"/>
        <v>Formosa7</v>
      </c>
    </row>
    <row r="153" spans="1:41" x14ac:dyDescent="0.25">
      <c r="A153" s="95" t="s">
        <v>486</v>
      </c>
      <c r="B153" s="158"/>
      <c r="C153" s="113">
        <f>SUMIF('Todas las localidades'!$AR$8:$AR$967,Ordenada!AI153,'Todas las localidades'!$Z$8:$Z$967)</f>
        <v>0</v>
      </c>
      <c r="D153" s="113">
        <f>SUMIF('Todas las localidades'!$AR$8:$AR$967,Ordenada!AJ153,'Todas las localidades'!$Z$8:$Z$967)</f>
        <v>0</v>
      </c>
      <c r="E153" s="113">
        <f>SUMIF('Todas las localidades'!$AR$8:$AR$967,Ordenada!AK153,'Todas las localidades'!$Z$8:$Z$967)</f>
        <v>310106</v>
      </c>
      <c r="F153" s="113">
        <f>SUMIF('Todas las localidades'!$AR$8:$AR$967,Ordenada!AL153,'Todas las localidades'!$Z$8:$Z$967)</f>
        <v>59131</v>
      </c>
      <c r="G153" s="114">
        <f>SUMIF('Todas las localidades'!$AR$8:$AR$967,Ordenada!AM153,'Todas las localidades'!$Z$8:$Z$967)</f>
        <v>157036</v>
      </c>
      <c r="H153" s="159">
        <f>SUMIF('Todas las localidades'!$AR$8:$AR$967,Ordenada!AN153,'Todas las localidades'!$Z$8:$Z$967)</f>
        <v>26339</v>
      </c>
      <c r="I153" s="159">
        <f>SUMIF('Todas las localidades'!$AR$8:$AR$967,Ordenada!AO153,'Todas las localidades'!$Z$8:$Z$967)</f>
        <v>34901</v>
      </c>
      <c r="J153" s="165">
        <f t="shared" si="80"/>
        <v>587513</v>
      </c>
      <c r="L153" s="95" t="s">
        <v>486</v>
      </c>
      <c r="M153" s="173"/>
      <c r="N153" s="174">
        <f t="shared" si="81"/>
        <v>0</v>
      </c>
      <c r="O153" s="174">
        <f t="shared" si="81"/>
        <v>0</v>
      </c>
      <c r="P153" s="174">
        <f t="shared" si="81"/>
        <v>0.84965543453595938</v>
      </c>
      <c r="Q153" s="174">
        <f t="shared" si="81"/>
        <v>0.16201226515948033</v>
      </c>
      <c r="R153" s="174">
        <f t="shared" si="81"/>
        <v>0.43026091342247136</v>
      </c>
      <c r="S153" s="174">
        <f t="shared" si="81"/>
        <v>7.2165886794330433E-2</v>
      </c>
      <c r="T153" s="181">
        <f t="shared" si="81"/>
        <v>9.5624800296477699E-2</v>
      </c>
      <c r="U153" s="169">
        <f t="shared" si="82"/>
        <v>1.6097193002087191</v>
      </c>
      <c r="AG153" s="95" t="s">
        <v>486</v>
      </c>
      <c r="AH153" s="112"/>
      <c r="AI153" s="103" t="str">
        <f t="shared" si="83"/>
        <v>Jujuy1</v>
      </c>
      <c r="AJ153" s="103" t="str">
        <f t="shared" si="83"/>
        <v>Jujuy2</v>
      </c>
      <c r="AK153" s="103" t="str">
        <f t="shared" si="83"/>
        <v>Jujuy3</v>
      </c>
      <c r="AL153" s="103" t="str">
        <f t="shared" si="83"/>
        <v>Jujuy4</v>
      </c>
      <c r="AM153" s="103" t="str">
        <f t="shared" si="83"/>
        <v>Jujuy5</v>
      </c>
      <c r="AN153" s="103" t="str">
        <f t="shared" si="83"/>
        <v>Jujuy6</v>
      </c>
      <c r="AO153" s="104" t="str">
        <f t="shared" si="83"/>
        <v>Jujuy7</v>
      </c>
    </row>
    <row r="154" spans="1:41" x14ac:dyDescent="0.25">
      <c r="A154" s="95" t="s">
        <v>532</v>
      </c>
      <c r="B154" s="158"/>
      <c r="C154" s="113">
        <f>SUMIF('Todas las localidades'!$AR$8:$AR$967,Ordenada!AI154,'Todas las localidades'!$Z$8:$Z$967)</f>
        <v>0</v>
      </c>
      <c r="D154" s="113">
        <f>SUMIF('Todas las localidades'!$AR$8:$AR$967,Ordenada!AJ154,'Todas las localidades'!$Z$8:$Z$967)</f>
        <v>0</v>
      </c>
      <c r="E154" s="113">
        <f>SUMIF('Todas las localidades'!$AR$8:$AR$967,Ordenada!AK154,'Todas las localidades'!$Z$8:$Z$967)</f>
        <v>114486</v>
      </c>
      <c r="F154" s="113">
        <f>SUMIF('Todas las localidades'!$AR$8:$AR$967,Ordenada!AL154,'Todas las localidades'!$Z$8:$Z$967)</f>
        <v>56795</v>
      </c>
      <c r="G154" s="114">
        <f>SUMIF('Todas las localidades'!$AR$8:$AR$967,Ordenada!AM154,'Todas las localidades'!$Z$8:$Z$967)</f>
        <v>12184</v>
      </c>
      <c r="H154" s="159">
        <f>SUMIF('Todas las localidades'!$AR$8:$AR$967,Ordenada!AN154,'Todas las localidades'!$Z$8:$Z$967)</f>
        <v>37687</v>
      </c>
      <c r="I154" s="159">
        <f>SUMIF('Todas las localidades'!$AR$8:$AR$967,Ordenada!AO154,'Todas las localidades'!$Z$8:$Z$967)</f>
        <v>46188</v>
      </c>
      <c r="J154" s="165">
        <f t="shared" si="80"/>
        <v>267340</v>
      </c>
      <c r="L154" s="95" t="s">
        <v>532</v>
      </c>
      <c r="M154" s="173"/>
      <c r="N154" s="174">
        <f t="shared" si="81"/>
        <v>0</v>
      </c>
      <c r="O154" s="174">
        <f t="shared" si="81"/>
        <v>0</v>
      </c>
      <c r="P154" s="174">
        <f t="shared" si="81"/>
        <v>0.31367871656234914</v>
      </c>
      <c r="Q154" s="174">
        <f t="shared" si="81"/>
        <v>0.15561188885242402</v>
      </c>
      <c r="R154" s="174">
        <f t="shared" si="81"/>
        <v>3.338278464262584E-2</v>
      </c>
      <c r="S154" s="174">
        <f t="shared" si="81"/>
        <v>0.10325812580652001</v>
      </c>
      <c r="T154" s="181">
        <f t="shared" si="81"/>
        <v>0.12654990619448475</v>
      </c>
      <c r="U154" s="169">
        <f t="shared" si="82"/>
        <v>0.73248142205840372</v>
      </c>
      <c r="AG154" s="95" t="s">
        <v>532</v>
      </c>
      <c r="AH154" s="112"/>
      <c r="AI154" s="103" t="str">
        <f t="shared" si="83"/>
        <v>La Pampa1</v>
      </c>
      <c r="AJ154" s="103" t="str">
        <f t="shared" si="83"/>
        <v>La Pampa2</v>
      </c>
      <c r="AK154" s="103" t="str">
        <f t="shared" si="83"/>
        <v>La Pampa3</v>
      </c>
      <c r="AL154" s="103" t="str">
        <f t="shared" si="83"/>
        <v>La Pampa4</v>
      </c>
      <c r="AM154" s="103" t="str">
        <f t="shared" si="83"/>
        <v>La Pampa5</v>
      </c>
      <c r="AN154" s="103" t="str">
        <f t="shared" si="83"/>
        <v>La Pampa6</v>
      </c>
      <c r="AO154" s="104" t="str">
        <f t="shared" si="83"/>
        <v>La Pampa7</v>
      </c>
    </row>
    <row r="155" spans="1:41" x14ac:dyDescent="0.25">
      <c r="A155" s="95" t="s">
        <v>563</v>
      </c>
      <c r="B155" s="158"/>
      <c r="C155" s="113">
        <f>SUMIF('Todas las localidades'!$AR$8:$AR$967,Ordenada!AI155,'Todas las localidades'!$Z$8:$Z$967)</f>
        <v>0</v>
      </c>
      <c r="D155" s="113">
        <f>SUMIF('Todas las localidades'!$AR$8:$AR$967,Ordenada!AJ155,'Todas las localidades'!$Z$8:$Z$967)</f>
        <v>0</v>
      </c>
      <c r="E155" s="113">
        <f>SUMIF('Todas las localidades'!$AR$8:$AR$967,Ordenada!AK155,'Todas las localidades'!$Z$8:$Z$967)</f>
        <v>178872</v>
      </c>
      <c r="F155" s="113">
        <f>SUMIF('Todas las localidades'!$AR$8:$AR$967,Ordenada!AL155,'Todas las localidades'!$Z$8:$Z$967)</f>
        <v>0</v>
      </c>
      <c r="G155" s="114">
        <f>SUMIF('Todas las localidades'!$AR$8:$AR$967,Ordenada!AM155,'Todas las localidades'!$Z$8:$Z$967)</f>
        <v>69931</v>
      </c>
      <c r="H155" s="159">
        <f>SUMIF('Todas las localidades'!$AR$8:$AR$967,Ordenada!AN155,'Todas las localidades'!$Z$8:$Z$967)</f>
        <v>6937</v>
      </c>
      <c r="I155" s="159">
        <f>SUMIF('Todas las localidades'!$AR$8:$AR$967,Ordenada!AO155,'Todas las localidades'!$Z$8:$Z$967)</f>
        <v>32778</v>
      </c>
      <c r="J155" s="165">
        <f t="shared" si="80"/>
        <v>288518</v>
      </c>
      <c r="L155" s="95" t="s">
        <v>563</v>
      </c>
      <c r="M155" s="173"/>
      <c r="N155" s="174">
        <f t="shared" si="81"/>
        <v>0</v>
      </c>
      <c r="O155" s="174">
        <f t="shared" si="81"/>
        <v>0</v>
      </c>
      <c r="P155" s="174">
        <f t="shared" si="81"/>
        <v>0.49008908852558841</v>
      </c>
      <c r="Q155" s="174">
        <f t="shared" si="81"/>
        <v>0</v>
      </c>
      <c r="R155" s="174">
        <f t="shared" si="81"/>
        <v>0.19160304603114472</v>
      </c>
      <c r="S155" s="174">
        <f t="shared" si="81"/>
        <v>1.9006596935808882E-2</v>
      </c>
      <c r="T155" s="181">
        <f t="shared" si="81"/>
        <v>8.9808019945501458E-2</v>
      </c>
      <c r="U155" s="169">
        <f t="shared" si="82"/>
        <v>0.7905067514380435</v>
      </c>
      <c r="AG155" s="95" t="s">
        <v>563</v>
      </c>
      <c r="AH155" s="112"/>
      <c r="AI155" s="103" t="str">
        <f t="shared" si="83"/>
        <v>La Rioja1</v>
      </c>
      <c r="AJ155" s="103" t="str">
        <f t="shared" si="83"/>
        <v>La Rioja2</v>
      </c>
      <c r="AK155" s="103" t="str">
        <f t="shared" si="83"/>
        <v>La Rioja3</v>
      </c>
      <c r="AL155" s="103" t="str">
        <f t="shared" si="83"/>
        <v>La Rioja4</v>
      </c>
      <c r="AM155" s="103" t="str">
        <f t="shared" si="83"/>
        <v>La Rioja5</v>
      </c>
      <c r="AN155" s="103" t="str">
        <f t="shared" si="83"/>
        <v>La Rioja6</v>
      </c>
      <c r="AO155" s="104" t="str">
        <f t="shared" si="83"/>
        <v>La Rioja7</v>
      </c>
    </row>
    <row r="156" spans="1:41" x14ac:dyDescent="0.25">
      <c r="A156" s="95" t="s">
        <v>582</v>
      </c>
      <c r="B156" s="158"/>
      <c r="C156" s="113">
        <f>SUMIF('Todas las localidades'!$AR$8:$AR$967,Ordenada!AI156,'Todas las localidades'!$Z$8:$Z$967)</f>
        <v>0</v>
      </c>
      <c r="D156" s="113">
        <f>SUMIF('Todas las localidades'!$AR$8:$AR$967,Ordenada!AJ156,'Todas las localidades'!$Z$8:$Z$967)</f>
        <v>937154</v>
      </c>
      <c r="E156" s="113">
        <f>SUMIF('Todas las localidades'!$AR$8:$AR$967,Ordenada!AK156,'Todas las localidades'!$Z$8:$Z$967)</f>
        <v>118009</v>
      </c>
      <c r="F156" s="113">
        <f>SUMIF('Todas las localidades'!$AR$8:$AR$967,Ordenada!AL156,'Todas las localidades'!$Z$8:$Z$967)</f>
        <v>88879</v>
      </c>
      <c r="G156" s="114">
        <f>SUMIF('Todas las localidades'!$AR$8:$AR$967,Ordenada!AM156,'Todas las localidades'!$Z$8:$Z$967)</f>
        <v>136970</v>
      </c>
      <c r="H156" s="159">
        <f>SUMIF('Todas las localidades'!$AR$8:$AR$967,Ordenada!AN156,'Todas las localidades'!$Z$8:$Z$967)</f>
        <v>57046</v>
      </c>
      <c r="I156" s="159">
        <f>SUMIF('Todas las localidades'!$AR$8:$AR$967,Ordenada!AO156,'Todas las localidades'!$Z$8:$Z$967)</f>
        <v>68225</v>
      </c>
      <c r="J156" s="165">
        <f t="shared" si="80"/>
        <v>1406283</v>
      </c>
      <c r="L156" s="95" t="s">
        <v>582</v>
      </c>
      <c r="M156" s="173"/>
      <c r="N156" s="174">
        <f t="shared" si="81"/>
        <v>0</v>
      </c>
      <c r="O156" s="174">
        <f t="shared" si="81"/>
        <v>2.5676961719447942</v>
      </c>
      <c r="P156" s="174">
        <f t="shared" si="81"/>
        <v>0.32333133887817078</v>
      </c>
      <c r="Q156" s="174">
        <f t="shared" si="81"/>
        <v>0.24351842713820929</v>
      </c>
      <c r="R156" s="174">
        <f t="shared" si="81"/>
        <v>0.37528233851776599</v>
      </c>
      <c r="S156" s="174">
        <f t="shared" si="81"/>
        <v>0.15629960051897845</v>
      </c>
      <c r="T156" s="181">
        <f t="shared" si="81"/>
        <v>0.18692879860826886</v>
      </c>
      <c r="U156" s="169">
        <f t="shared" si="82"/>
        <v>3.8530566756061875</v>
      </c>
      <c r="AG156" s="95" t="s">
        <v>582</v>
      </c>
      <c r="AH156" s="112"/>
      <c r="AI156" s="103" t="str">
        <f t="shared" si="83"/>
        <v>Mendoza1</v>
      </c>
      <c r="AJ156" s="103" t="str">
        <f t="shared" si="83"/>
        <v>Mendoza2</v>
      </c>
      <c r="AK156" s="103" t="str">
        <f t="shared" si="83"/>
        <v>Mendoza3</v>
      </c>
      <c r="AL156" s="103" t="str">
        <f t="shared" si="83"/>
        <v>Mendoza4</v>
      </c>
      <c r="AM156" s="103" t="str">
        <f t="shared" si="83"/>
        <v>Mendoza5</v>
      </c>
      <c r="AN156" s="103" t="str">
        <f t="shared" si="83"/>
        <v>Mendoza6</v>
      </c>
      <c r="AO156" s="104" t="str">
        <f t="shared" si="83"/>
        <v>Mendoza7</v>
      </c>
    </row>
    <row r="157" spans="1:41" x14ac:dyDescent="0.25">
      <c r="A157" s="95" t="s">
        <v>604</v>
      </c>
      <c r="B157" s="158"/>
      <c r="C157" s="113">
        <f>SUMIF('Todas las localidades'!$AR$8:$AR$967,Ordenada!AI157,'Todas las localidades'!$Z$8:$Z$967)</f>
        <v>0</v>
      </c>
      <c r="D157" s="113">
        <f>SUMIF('Todas las localidades'!$AR$8:$AR$967,Ordenada!AJ157,'Todas las localidades'!$Z$8:$Z$967)</f>
        <v>0</v>
      </c>
      <c r="E157" s="113">
        <f>SUMIF('Todas las localidades'!$AR$8:$AR$967,Ordenada!AK157,'Todas las localidades'!$Z$8:$Z$967)</f>
        <v>319469</v>
      </c>
      <c r="F157" s="113">
        <f>SUMIF('Todas las localidades'!$AR$8:$AR$967,Ordenada!AL157,'Todas las localidades'!$Z$8:$Z$967)</f>
        <v>121283</v>
      </c>
      <c r="G157" s="114">
        <f>SUMIF('Todas las localidades'!$AR$8:$AR$967,Ordenada!AM157,'Todas las localidades'!$Z$8:$Z$967)</f>
        <v>244272</v>
      </c>
      <c r="H157" s="159">
        <f>SUMIF('Todas las localidades'!$AR$8:$AR$967,Ordenada!AN157,'Todas las localidades'!$Z$8:$Z$967)</f>
        <v>78727</v>
      </c>
      <c r="I157" s="159">
        <f>SUMIF('Todas las localidades'!$AR$8:$AR$967,Ordenada!AO157,'Todas las localidades'!$Z$8:$Z$967)</f>
        <v>48084</v>
      </c>
      <c r="J157" s="165">
        <f t="shared" si="80"/>
        <v>811835</v>
      </c>
      <c r="L157" s="95" t="s">
        <v>604</v>
      </c>
      <c r="M157" s="173"/>
      <c r="N157" s="174">
        <f t="shared" si="81"/>
        <v>0</v>
      </c>
      <c r="O157" s="174">
        <f t="shared" si="81"/>
        <v>0</v>
      </c>
      <c r="P157" s="174">
        <f t="shared" si="81"/>
        <v>0.8753089976194216</v>
      </c>
      <c r="Q157" s="174">
        <f t="shared" si="81"/>
        <v>0.33230172930167345</v>
      </c>
      <c r="R157" s="174">
        <f t="shared" si="81"/>
        <v>0.66927770602622283</v>
      </c>
      <c r="S157" s="174">
        <f t="shared" si="81"/>
        <v>0.21570309311884475</v>
      </c>
      <c r="T157" s="181">
        <f t="shared" si="81"/>
        <v>0.13174473216973251</v>
      </c>
      <c r="U157" s="169">
        <f t="shared" si="82"/>
        <v>2.2243362582358954</v>
      </c>
      <c r="AG157" s="95" t="s">
        <v>604</v>
      </c>
      <c r="AH157" s="112"/>
      <c r="AI157" s="103" t="str">
        <f t="shared" si="83"/>
        <v>Misiones1</v>
      </c>
      <c r="AJ157" s="103" t="str">
        <f t="shared" si="83"/>
        <v>Misiones2</v>
      </c>
      <c r="AK157" s="103" t="str">
        <f t="shared" si="83"/>
        <v>Misiones3</v>
      </c>
      <c r="AL157" s="103" t="str">
        <f t="shared" si="83"/>
        <v>Misiones4</v>
      </c>
      <c r="AM157" s="103" t="str">
        <f t="shared" si="83"/>
        <v>Misiones5</v>
      </c>
      <c r="AN157" s="103" t="str">
        <f t="shared" si="83"/>
        <v>Misiones6</v>
      </c>
      <c r="AO157" s="104" t="str">
        <f t="shared" si="83"/>
        <v>Misiones7</v>
      </c>
    </row>
    <row r="158" spans="1:41" x14ac:dyDescent="0.25">
      <c r="A158" s="95" t="s">
        <v>639</v>
      </c>
      <c r="B158" s="158"/>
      <c r="C158" s="113">
        <f>SUMIF('Todas las localidades'!$AR$8:$AR$967,Ordenada!AI158,'Todas las localidades'!$Z$8:$Z$967)</f>
        <v>0</v>
      </c>
      <c r="D158" s="113">
        <f>SUMIF('Todas las localidades'!$AR$8:$AR$967,Ordenada!AJ158,'Todas las localidades'!$Z$8:$Z$967)</f>
        <v>0</v>
      </c>
      <c r="E158" s="113">
        <f>SUMIF('Todas las localidades'!$AR$8:$AR$967,Ordenada!AK158,'Todas las localidades'!$Z$8:$Z$967)</f>
        <v>263588</v>
      </c>
      <c r="F158" s="113">
        <f>SUMIF('Todas las localidades'!$AR$8:$AR$967,Ordenada!AL158,'Todas las localidades'!$Z$8:$Z$967)</f>
        <v>0</v>
      </c>
      <c r="G158" s="114">
        <f>SUMIF('Todas las localidades'!$AR$8:$AR$967,Ordenada!AM158,'Todas las localidades'!$Z$8:$Z$967)</f>
        <v>197085</v>
      </c>
      <c r="H158" s="159">
        <f>SUMIF('Todas las localidades'!$AR$8:$AR$967,Ordenada!AN158,'Todas las localidades'!$Z$8:$Z$967)</f>
        <v>14016</v>
      </c>
      <c r="I158" s="159">
        <f>SUMIF('Todas las localidades'!$AR$8:$AR$967,Ordenada!AO158,'Todas las localidades'!$Z$8:$Z$967)</f>
        <v>30778</v>
      </c>
      <c r="J158" s="165">
        <f t="shared" si="80"/>
        <v>505467</v>
      </c>
      <c r="L158" s="95" t="s">
        <v>639</v>
      </c>
      <c r="M158" s="173"/>
      <c r="N158" s="174">
        <f t="shared" si="81"/>
        <v>0</v>
      </c>
      <c r="O158" s="174">
        <f t="shared" si="81"/>
        <v>0</v>
      </c>
      <c r="P158" s="174">
        <f t="shared" si="81"/>
        <v>0.72220136559261816</v>
      </c>
      <c r="Q158" s="174">
        <f t="shared" si="81"/>
        <v>0</v>
      </c>
      <c r="R158" s="174">
        <f t="shared" si="81"/>
        <v>0.53999065260110912</v>
      </c>
      <c r="S158" s="174">
        <f t="shared" si="81"/>
        <v>3.8402257842337799E-2</v>
      </c>
      <c r="T158" s="181">
        <f t="shared" si="81"/>
        <v>8.4328245710008048E-2</v>
      </c>
      <c r="U158" s="169">
        <f t="shared" si="82"/>
        <v>1.384922521746073</v>
      </c>
      <c r="AG158" s="95" t="s">
        <v>639</v>
      </c>
      <c r="AH158" s="112"/>
      <c r="AI158" s="103" t="str">
        <f t="shared" si="83"/>
        <v>Neuquén1</v>
      </c>
      <c r="AJ158" s="103" t="str">
        <f t="shared" si="83"/>
        <v>Neuquén2</v>
      </c>
      <c r="AK158" s="103" t="str">
        <f t="shared" si="83"/>
        <v>Neuquén3</v>
      </c>
      <c r="AL158" s="103" t="str">
        <f t="shared" si="83"/>
        <v>Neuquén4</v>
      </c>
      <c r="AM158" s="103" t="str">
        <f t="shared" si="83"/>
        <v>Neuquén5</v>
      </c>
      <c r="AN158" s="103" t="str">
        <f t="shared" si="83"/>
        <v>Neuquén6</v>
      </c>
      <c r="AO158" s="104" t="str">
        <f t="shared" si="83"/>
        <v>Neuquén7</v>
      </c>
    </row>
    <row r="159" spans="1:41" x14ac:dyDescent="0.25">
      <c r="A159" s="95" t="s">
        <v>662</v>
      </c>
      <c r="B159" s="158"/>
      <c r="C159" s="113">
        <f>SUMIF('Todas las localidades'!$AR$8:$AR$967,Ordenada!AI159,'Todas las localidades'!$Z$8:$Z$967)</f>
        <v>0</v>
      </c>
      <c r="D159" s="113">
        <f>SUMIF('Todas las localidades'!$AR$8:$AR$967,Ordenada!AJ159,'Todas las localidades'!$Z$8:$Z$967)</f>
        <v>0</v>
      </c>
      <c r="E159" s="113">
        <f>SUMIF('Todas las localidades'!$AR$8:$AR$967,Ordenada!AK159,'Todas las localidades'!$Z$8:$Z$967)</f>
        <v>109305</v>
      </c>
      <c r="F159" s="113">
        <f>SUMIF('Todas las localidades'!$AR$8:$AR$967,Ordenada!AL159,'Todas las localidades'!$Z$8:$Z$967)</f>
        <v>212036</v>
      </c>
      <c r="G159" s="114">
        <f>SUMIF('Todas las localidades'!$AR$8:$AR$967,Ordenada!AM159,'Todas las localidades'!$Z$8:$Z$967)</f>
        <v>148466</v>
      </c>
      <c r="H159" s="159">
        <f>SUMIF('Todas las localidades'!$AR$8:$AR$967,Ordenada!AN159,'Todas las localidades'!$Z$8:$Z$967)</f>
        <v>50624</v>
      </c>
      <c r="I159" s="159">
        <f>SUMIF('Todas las localidades'!$AR$8:$AR$967,Ordenada!AO159,'Todas las localidades'!$Z$8:$Z$967)</f>
        <v>35474</v>
      </c>
      <c r="J159" s="165">
        <f t="shared" si="80"/>
        <v>555905</v>
      </c>
      <c r="L159" s="95" t="s">
        <v>662</v>
      </c>
      <c r="M159" s="173"/>
      <c r="N159" s="174">
        <f t="shared" si="81"/>
        <v>0</v>
      </c>
      <c r="O159" s="174">
        <f t="shared" si="81"/>
        <v>0</v>
      </c>
      <c r="P159" s="174">
        <f t="shared" si="81"/>
        <v>0.29948336140530341</v>
      </c>
      <c r="Q159" s="174">
        <f t="shared" si="81"/>
        <v>0.58095470489854006</v>
      </c>
      <c r="R159" s="174">
        <f t="shared" si="81"/>
        <v>0.40678008082338207</v>
      </c>
      <c r="S159" s="174">
        <f t="shared" si="81"/>
        <v>0.13870404544880913</v>
      </c>
      <c r="T159" s="181">
        <f t="shared" si="81"/>
        <v>9.7194755614946574E-2</v>
      </c>
      <c r="U159" s="169">
        <f t="shared" si="82"/>
        <v>1.5231169481909812</v>
      </c>
      <c r="AG159" s="95" t="s">
        <v>662</v>
      </c>
      <c r="AH159" s="112"/>
      <c r="AI159" s="103" t="str">
        <f t="shared" si="83"/>
        <v>Río Negro1</v>
      </c>
      <c r="AJ159" s="103" t="str">
        <f t="shared" si="83"/>
        <v>Río Negro2</v>
      </c>
      <c r="AK159" s="103" t="str">
        <f t="shared" si="83"/>
        <v>Río Negro3</v>
      </c>
      <c r="AL159" s="103" t="str">
        <f t="shared" si="83"/>
        <v>Río Negro4</v>
      </c>
      <c r="AM159" s="103" t="str">
        <f t="shared" si="83"/>
        <v>Río Negro5</v>
      </c>
      <c r="AN159" s="103" t="str">
        <f t="shared" si="83"/>
        <v>Río Negro6</v>
      </c>
      <c r="AO159" s="104" t="str">
        <f t="shared" si="83"/>
        <v>Río Negro7</v>
      </c>
    </row>
    <row r="160" spans="1:41" x14ac:dyDescent="0.25">
      <c r="A160" s="95" t="s">
        <v>687</v>
      </c>
      <c r="B160" s="158"/>
      <c r="C160" s="113">
        <f>SUMIF('Todas las localidades'!$AR$8:$AR$967,Ordenada!AI160,'Todas las localidades'!$Z$8:$Z$967)</f>
        <v>0</v>
      </c>
      <c r="D160" s="113">
        <f>SUMIF('Todas las localidades'!$AR$8:$AR$967,Ordenada!AJ160,'Todas las localidades'!$Z$8:$Z$967)</f>
        <v>551056</v>
      </c>
      <c r="E160" s="113">
        <f>SUMIF('Todas las localidades'!$AR$8:$AR$967,Ordenada!AK160,'Todas las localidades'!$Z$8:$Z$967)</f>
        <v>0</v>
      </c>
      <c r="F160" s="113">
        <f>SUMIF('Todas las localidades'!$AR$8:$AR$967,Ordenada!AL160,'Todas las localidades'!$Z$8:$Z$967)</f>
        <v>140595</v>
      </c>
      <c r="G160" s="114">
        <f>SUMIF('Todas las localidades'!$AR$8:$AR$967,Ordenada!AM160,'Todas las localidades'!$Z$8:$Z$967)</f>
        <v>248395</v>
      </c>
      <c r="H160" s="159">
        <f>SUMIF('Todas las localidades'!$AR$8:$AR$967,Ordenada!AN160,'Todas las localidades'!$Z$8:$Z$967)</f>
        <v>73828</v>
      </c>
      <c r="I160" s="159">
        <f>SUMIF('Todas las localidades'!$AR$8:$AR$967,Ordenada!AO160,'Todas las localidades'!$Z$8:$Z$967)</f>
        <v>44077</v>
      </c>
      <c r="J160" s="165">
        <f t="shared" si="80"/>
        <v>1057951</v>
      </c>
      <c r="L160" s="95" t="s">
        <v>687</v>
      </c>
      <c r="M160" s="173"/>
      <c r="N160" s="174">
        <f t="shared" si="81"/>
        <v>0</v>
      </c>
      <c r="O160" s="174">
        <f t="shared" si="81"/>
        <v>1.5098312355570276</v>
      </c>
      <c r="P160" s="174">
        <f t="shared" si="81"/>
        <v>0</v>
      </c>
      <c r="Q160" s="174">
        <f t="shared" si="81"/>
        <v>0.38521442931959782</v>
      </c>
      <c r="R160" s="174">
        <f t="shared" si="81"/>
        <v>0.68057426061269244</v>
      </c>
      <c r="S160" s="174">
        <f t="shared" si="81"/>
        <v>0.20228038612900365</v>
      </c>
      <c r="T160" s="181">
        <f t="shared" si="81"/>
        <v>0.12076600448892147</v>
      </c>
      <c r="U160" s="169">
        <f t="shared" si="82"/>
        <v>2.8986663161072426</v>
      </c>
      <c r="AG160" s="95" t="s">
        <v>687</v>
      </c>
      <c r="AH160" s="112"/>
      <c r="AI160" s="103" t="str">
        <f t="shared" si="83"/>
        <v>Salta1</v>
      </c>
      <c r="AJ160" s="103" t="str">
        <f t="shared" si="83"/>
        <v>Salta2</v>
      </c>
      <c r="AK160" s="103" t="str">
        <f t="shared" si="83"/>
        <v>Salta3</v>
      </c>
      <c r="AL160" s="103" t="str">
        <f t="shared" si="83"/>
        <v>Salta4</v>
      </c>
      <c r="AM160" s="103" t="str">
        <f t="shared" si="83"/>
        <v>Salta5</v>
      </c>
      <c r="AN160" s="103" t="str">
        <f t="shared" si="83"/>
        <v>Salta6</v>
      </c>
      <c r="AO160" s="104" t="str">
        <f t="shared" si="83"/>
        <v>Salta7</v>
      </c>
    </row>
    <row r="161" spans="1:41" x14ac:dyDescent="0.25">
      <c r="A161" s="95" t="s">
        <v>723</v>
      </c>
      <c r="B161" s="158"/>
      <c r="C161" s="113">
        <f>SUMIF('Todas las localidades'!$AR$8:$AR$967,Ordenada!AI161,'Todas las localidades'!$Z$8:$Z$967)</f>
        <v>0</v>
      </c>
      <c r="D161" s="113">
        <f>SUMIF('Todas las localidades'!$AR$8:$AR$967,Ordenada!AJ161,'Todas las localidades'!$Z$8:$Z$967)</f>
        <v>0</v>
      </c>
      <c r="E161" s="113">
        <f>SUMIF('Todas las localidades'!$AR$8:$AR$967,Ordenada!AK161,'Todas las localidades'!$Z$8:$Z$967)</f>
        <v>461213</v>
      </c>
      <c r="F161" s="113">
        <f>SUMIF('Todas las localidades'!$AR$8:$AR$967,Ordenada!AL161,'Todas las localidades'!$Z$8:$Z$967)</f>
        <v>0</v>
      </c>
      <c r="G161" s="114">
        <f>SUMIF('Todas las localidades'!$AR$8:$AR$967,Ordenada!AM161,'Todas las localidades'!$Z$8:$Z$967)</f>
        <v>76617</v>
      </c>
      <c r="H161" s="159">
        <f>SUMIF('Todas las localidades'!$AR$8:$AR$967,Ordenada!AN161,'Todas las localidades'!$Z$8:$Z$967)</f>
        <v>13258</v>
      </c>
      <c r="I161" s="159">
        <f>SUMIF('Todas las localidades'!$AR$8:$AR$967,Ordenada!AO161,'Todas las localidades'!$Z$8:$Z$967)</f>
        <v>42185</v>
      </c>
      <c r="J161" s="165">
        <f t="shared" si="80"/>
        <v>593273</v>
      </c>
      <c r="L161" s="95" t="s">
        <v>723</v>
      </c>
      <c r="M161" s="173"/>
      <c r="N161" s="174">
        <f t="shared" si="81"/>
        <v>0</v>
      </c>
      <c r="O161" s="174">
        <f t="shared" si="81"/>
        <v>0</v>
      </c>
      <c r="P161" s="174">
        <f t="shared" si="81"/>
        <v>1.2636715572373105</v>
      </c>
      <c r="Q161" s="174">
        <f t="shared" si="81"/>
        <v>0</v>
      </c>
      <c r="R161" s="174">
        <f t="shared" si="81"/>
        <v>0.20992193130039918</v>
      </c>
      <c r="S161" s="174">
        <f t="shared" si="81"/>
        <v>3.6325423407085798E-2</v>
      </c>
      <c r="T161" s="181">
        <f t="shared" si="81"/>
        <v>0.11558213806214469</v>
      </c>
      <c r="U161" s="169">
        <f t="shared" si="82"/>
        <v>1.6255010500069402</v>
      </c>
      <c r="AG161" s="95" t="s">
        <v>723</v>
      </c>
      <c r="AH161" s="112"/>
      <c r="AI161" s="103" t="str">
        <f t="shared" ref="AI161:AO167" si="84">CONCATENATE($AG161,AI$28)</f>
        <v>San Juan1</v>
      </c>
      <c r="AJ161" s="103" t="str">
        <f t="shared" si="84"/>
        <v>San Juan2</v>
      </c>
      <c r="AK161" s="103" t="str">
        <f t="shared" si="84"/>
        <v>San Juan3</v>
      </c>
      <c r="AL161" s="103" t="str">
        <f t="shared" si="84"/>
        <v>San Juan4</v>
      </c>
      <c r="AM161" s="103" t="str">
        <f t="shared" si="84"/>
        <v>San Juan5</v>
      </c>
      <c r="AN161" s="103" t="str">
        <f t="shared" si="84"/>
        <v>San Juan6</v>
      </c>
      <c r="AO161" s="104" t="str">
        <f t="shared" si="84"/>
        <v>San Juan7</v>
      </c>
    </row>
    <row r="162" spans="1:41" x14ac:dyDescent="0.25">
      <c r="A162" s="95" t="s">
        <v>740</v>
      </c>
      <c r="B162" s="158"/>
      <c r="C162" s="113">
        <f>SUMIF('Todas las localidades'!$AR$8:$AR$967,Ordenada!AI162,'Todas las localidades'!$Z$8:$Z$967)</f>
        <v>0</v>
      </c>
      <c r="D162" s="113">
        <f>SUMIF('Todas las localidades'!$AR$8:$AR$967,Ordenada!AJ162,'Todas las localidades'!$Z$8:$Z$967)</f>
        <v>0</v>
      </c>
      <c r="E162" s="113">
        <f>SUMIF('Todas las localidades'!$AR$8:$AR$967,Ordenada!AK162,'Todas las localidades'!$Z$8:$Z$967)</f>
        <v>293805</v>
      </c>
      <c r="F162" s="113">
        <f>SUMIF('Todas las localidades'!$AR$8:$AR$967,Ordenada!AL162,'Todas las localidades'!$Z$8:$Z$967)</f>
        <v>0</v>
      </c>
      <c r="G162" s="114">
        <f>SUMIF('Todas las localidades'!$AR$8:$AR$967,Ordenada!AM162,'Todas las localidades'!$Z$8:$Z$967)</f>
        <v>40401</v>
      </c>
      <c r="H162" s="159">
        <f>SUMIF('Todas las localidades'!$AR$8:$AR$967,Ordenada!AN162,'Todas las localidades'!$Z$8:$Z$967)</f>
        <v>31719</v>
      </c>
      <c r="I162" s="159">
        <f>SUMIF('Todas las localidades'!$AR$8:$AR$967,Ordenada!AO162,'Todas las localidades'!$Z$8:$Z$967)</f>
        <v>15399</v>
      </c>
      <c r="J162" s="165">
        <f t="shared" si="80"/>
        <v>381324</v>
      </c>
      <c r="L162" s="95" t="s">
        <v>740</v>
      </c>
      <c r="M162" s="173"/>
      <c r="N162" s="174">
        <f t="shared" si="81"/>
        <v>0</v>
      </c>
      <c r="O162" s="174">
        <f t="shared" si="81"/>
        <v>0</v>
      </c>
      <c r="P162" s="174">
        <f t="shared" si="81"/>
        <v>0.80499253462957032</v>
      </c>
      <c r="Q162" s="174">
        <f t="shared" si="81"/>
        <v>0</v>
      </c>
      <c r="R162" s="174">
        <f t="shared" si="81"/>
        <v>0.11069417944408458</v>
      </c>
      <c r="S162" s="174">
        <f t="shared" si="81"/>
        <v>8.6906479487807692E-2</v>
      </c>
      <c r="T162" s="181">
        <f t="shared" si="81"/>
        <v>4.2191521726181493E-2</v>
      </c>
      <c r="U162" s="169">
        <f t="shared" si="82"/>
        <v>1.0447847152876439</v>
      </c>
      <c r="AG162" s="95" t="s">
        <v>740</v>
      </c>
      <c r="AH162" s="112"/>
      <c r="AI162" s="103" t="str">
        <f t="shared" si="84"/>
        <v>San Luis1</v>
      </c>
      <c r="AJ162" s="103" t="str">
        <f t="shared" si="84"/>
        <v>San Luis2</v>
      </c>
      <c r="AK162" s="103" t="str">
        <f t="shared" si="84"/>
        <v>San Luis3</v>
      </c>
      <c r="AL162" s="103" t="str">
        <f t="shared" si="84"/>
        <v>San Luis4</v>
      </c>
      <c r="AM162" s="103" t="str">
        <f t="shared" si="84"/>
        <v>San Luis5</v>
      </c>
      <c r="AN162" s="103" t="str">
        <f t="shared" si="84"/>
        <v>San Luis6</v>
      </c>
      <c r="AO162" s="104" t="str">
        <f t="shared" si="84"/>
        <v>San Luis7</v>
      </c>
    </row>
    <row r="163" spans="1:41" x14ac:dyDescent="0.25">
      <c r="A163" s="95" t="s">
        <v>753</v>
      </c>
      <c r="B163" s="158"/>
      <c r="C163" s="113">
        <f>SUMIF('Todas las localidades'!$AR$8:$AR$967,Ordenada!AI163,'Todas las localidades'!$Z$8:$Z$967)</f>
        <v>0</v>
      </c>
      <c r="D163" s="113">
        <f>SUMIF('Todas las localidades'!$AR$8:$AR$967,Ordenada!AJ163,'Todas las localidades'!$Z$8:$Z$967)</f>
        <v>0</v>
      </c>
      <c r="E163" s="113">
        <f>SUMIF('Todas las localidades'!$AR$8:$AR$967,Ordenada!AK163,'Todas las localidades'!$Z$8:$Z$967)</f>
        <v>0</v>
      </c>
      <c r="F163" s="113">
        <f>SUMIF('Todas las localidades'!$AR$8:$AR$967,Ordenada!AL163,'Todas las localidades'!$Z$8:$Z$967)</f>
        <v>147529</v>
      </c>
      <c r="G163" s="114">
        <f>SUMIF('Todas las localidades'!$AR$8:$AR$967,Ordenada!AM163,'Todas las localidades'!$Z$8:$Z$967)</f>
        <v>69548</v>
      </c>
      <c r="H163" s="159">
        <f>SUMIF('Todas las localidades'!$AR$8:$AR$967,Ordenada!AN163,'Todas las localidades'!$Z$8:$Z$967)</f>
        <v>29258</v>
      </c>
      <c r="I163" s="159">
        <f>SUMIF('Todas las localidades'!$AR$8:$AR$967,Ordenada!AO163,'Todas las localidades'!$Z$8:$Z$967)</f>
        <v>16908</v>
      </c>
      <c r="J163" s="165">
        <f t="shared" si="80"/>
        <v>263243</v>
      </c>
      <c r="L163" s="95" t="s">
        <v>753</v>
      </c>
      <c r="M163" s="173"/>
      <c r="N163" s="174">
        <f t="shared" si="81"/>
        <v>0</v>
      </c>
      <c r="O163" s="174">
        <f t="shared" si="81"/>
        <v>0</v>
      </c>
      <c r="P163" s="174">
        <f t="shared" si="81"/>
        <v>0</v>
      </c>
      <c r="Q163" s="174">
        <f t="shared" si="81"/>
        <v>0.4042128065940534</v>
      </c>
      <c r="R163" s="174">
        <f t="shared" si="81"/>
        <v>0.19055366926504774</v>
      </c>
      <c r="S163" s="174">
        <f t="shared" si="81"/>
        <v>8.0163617291033051E-2</v>
      </c>
      <c r="T163" s="181">
        <f t="shared" si="81"/>
        <v>4.6326011386861266E-2</v>
      </c>
      <c r="U163" s="169">
        <f t="shared" si="82"/>
        <v>0.7212561045369954</v>
      </c>
      <c r="AG163" s="95" t="s">
        <v>753</v>
      </c>
      <c r="AH163" s="112"/>
      <c r="AI163" s="103" t="str">
        <f t="shared" si="84"/>
        <v>Santa Cruz1</v>
      </c>
      <c r="AJ163" s="103" t="str">
        <f t="shared" si="84"/>
        <v>Santa Cruz2</v>
      </c>
      <c r="AK163" s="103" t="str">
        <f t="shared" si="84"/>
        <v>Santa Cruz3</v>
      </c>
      <c r="AL163" s="103" t="str">
        <f t="shared" si="84"/>
        <v>Santa Cruz4</v>
      </c>
      <c r="AM163" s="103" t="str">
        <f t="shared" si="84"/>
        <v>Santa Cruz5</v>
      </c>
      <c r="AN163" s="103" t="str">
        <f t="shared" si="84"/>
        <v>Santa Cruz6</v>
      </c>
      <c r="AO163" s="104" t="str">
        <f t="shared" si="84"/>
        <v>Santa Cruz7</v>
      </c>
    </row>
    <row r="164" spans="1:41" x14ac:dyDescent="0.25">
      <c r="A164" s="95" t="s">
        <v>767</v>
      </c>
      <c r="B164" s="158"/>
      <c r="C164" s="113">
        <f>SUMIF('Todas las localidades'!$AR$8:$AR$967,Ordenada!AI164,'Todas las localidades'!$Z$8:$Z$967)</f>
        <v>1236089</v>
      </c>
      <c r="D164" s="113">
        <f>SUMIF('Todas las localidades'!$AR$8:$AR$967,Ordenada!AJ164,'Todas las localidades'!$Z$8:$Z$967)</f>
        <v>0</v>
      </c>
      <c r="E164" s="113">
        <f>SUMIF('Todas las localidades'!$AR$8:$AR$967,Ordenada!AK164,'Todas las localidades'!$Z$8:$Z$967)</f>
        <v>467675</v>
      </c>
      <c r="F164" s="113">
        <f>SUMIF('Todas las localidades'!$AR$8:$AR$967,Ordenada!AL164,'Todas las localidades'!$Z$8:$Z$967)</f>
        <v>260898</v>
      </c>
      <c r="G164" s="114">
        <f>SUMIF('Todas las localidades'!$AR$8:$AR$967,Ordenada!AM164,'Todas las localidades'!$Z$8:$Z$967)</f>
        <v>510364</v>
      </c>
      <c r="H164" s="159">
        <f>SUMIF('Todas las localidades'!$AR$8:$AR$967,Ordenada!AN164,'Todas las localidades'!$Z$8:$Z$967)</f>
        <v>194562</v>
      </c>
      <c r="I164" s="159">
        <f>SUMIF('Todas las localidades'!$AR$8:$AR$967,Ordenada!AO164,'Todas las localidades'!$Z$8:$Z$967)</f>
        <v>211085</v>
      </c>
      <c r="J164" s="165">
        <f t="shared" si="80"/>
        <v>2880673</v>
      </c>
      <c r="L164" s="95" t="s">
        <v>767</v>
      </c>
      <c r="M164" s="173"/>
      <c r="N164" s="174">
        <f t="shared" si="81"/>
        <v>3.386744327488405</v>
      </c>
      <c r="O164" s="174">
        <f t="shared" si="81"/>
        <v>0</v>
      </c>
      <c r="P164" s="174">
        <f t="shared" si="81"/>
        <v>1.2813767077921896</v>
      </c>
      <c r="Q164" s="174">
        <f t="shared" si="81"/>
        <v>0.71483106924587947</v>
      </c>
      <c r="R164" s="174">
        <f t="shared" si="81"/>
        <v>1.3983397489616787</v>
      </c>
      <c r="S164" s="174">
        <f t="shared" si="81"/>
        <v>0.53307791740303412</v>
      </c>
      <c r="T164" s="181">
        <f t="shared" si="81"/>
        <v>0.578349072249563</v>
      </c>
      <c r="U164" s="169">
        <f t="shared" si="82"/>
        <v>7.8927188431407496</v>
      </c>
      <c r="AG164" s="95" t="s">
        <v>767</v>
      </c>
      <c r="AH164" s="112"/>
      <c r="AI164" s="103" t="str">
        <f t="shared" si="84"/>
        <v>Santa Fe1</v>
      </c>
      <c r="AJ164" s="103" t="str">
        <f t="shared" si="84"/>
        <v>Santa Fe2</v>
      </c>
      <c r="AK164" s="103" t="str">
        <f t="shared" si="84"/>
        <v>Santa Fe3</v>
      </c>
      <c r="AL164" s="103" t="str">
        <f t="shared" si="84"/>
        <v>Santa Fe4</v>
      </c>
      <c r="AM164" s="103" t="str">
        <f t="shared" si="84"/>
        <v>Santa Fe5</v>
      </c>
      <c r="AN164" s="103" t="str">
        <f t="shared" si="84"/>
        <v>Santa Fe6</v>
      </c>
      <c r="AO164" s="104" t="str">
        <f t="shared" si="84"/>
        <v>Santa Fe7</v>
      </c>
    </row>
    <row r="165" spans="1:41" x14ac:dyDescent="0.25">
      <c r="A165" s="95" t="s">
        <v>882</v>
      </c>
      <c r="B165" s="158"/>
      <c r="C165" s="113">
        <f>SUMIF('Todas las localidades'!$AR$8:$AR$967,Ordenada!AI165,'Todas las localidades'!$Z$8:$Z$967)</f>
        <v>0</v>
      </c>
      <c r="D165" s="113">
        <f>SUMIF('Todas las localidades'!$AR$8:$AR$967,Ordenada!AJ165,'Todas las localidades'!$Z$8:$Z$967)</f>
        <v>0</v>
      </c>
      <c r="E165" s="113">
        <f>SUMIF('Todas las localidades'!$AR$8:$AR$967,Ordenada!AK165,'Todas las localidades'!$Z$8:$Z$967)</f>
        <v>360923</v>
      </c>
      <c r="F165" s="113">
        <f>SUMIF('Todas las localidades'!$AR$8:$AR$967,Ordenada!AL165,'Todas las localidades'!$Z$8:$Z$967)</f>
        <v>0</v>
      </c>
      <c r="G165" s="114">
        <f>SUMIF('Todas las localidades'!$AR$8:$AR$967,Ordenada!AM165,'Todas las localidades'!$Z$8:$Z$967)</f>
        <v>133578</v>
      </c>
      <c r="H165" s="159">
        <f>SUMIF('Todas las localidades'!$AR$8:$AR$967,Ordenada!AN165,'Todas las localidades'!$Z$8:$Z$967)</f>
        <v>64188</v>
      </c>
      <c r="I165" s="159">
        <f>SUMIF('Todas las localidades'!$AR$8:$AR$967,Ordenada!AO165,'Todas las localidades'!$Z$8:$Z$967)</f>
        <v>41740</v>
      </c>
      <c r="J165" s="165">
        <f t="shared" si="80"/>
        <v>600429</v>
      </c>
      <c r="L165" s="95" t="s">
        <v>882</v>
      </c>
      <c r="M165" s="173"/>
      <c r="N165" s="174">
        <f t="shared" si="81"/>
        <v>0</v>
      </c>
      <c r="O165" s="174">
        <f t="shared" si="81"/>
        <v>0</v>
      </c>
      <c r="P165" s="174">
        <f t="shared" si="81"/>
        <v>0.98888827819849345</v>
      </c>
      <c r="Q165" s="174">
        <f t="shared" si="81"/>
        <v>0</v>
      </c>
      <c r="R165" s="174">
        <f t="shared" si="81"/>
        <v>0.36598864141436915</v>
      </c>
      <c r="S165" s="174">
        <f t="shared" si="81"/>
        <v>0.17586787431392542</v>
      </c>
      <c r="T165" s="181">
        <f t="shared" si="81"/>
        <v>0.1143628882947474</v>
      </c>
      <c r="U165" s="169">
        <f t="shared" si="82"/>
        <v>1.6451076822215356</v>
      </c>
      <c r="AG165" s="95" t="s">
        <v>882</v>
      </c>
      <c r="AH165" s="112"/>
      <c r="AI165" s="103" t="str">
        <f t="shared" si="84"/>
        <v>Santiago del Estero1</v>
      </c>
      <c r="AJ165" s="103" t="str">
        <f t="shared" si="84"/>
        <v>Santiago del Estero2</v>
      </c>
      <c r="AK165" s="103" t="str">
        <f t="shared" si="84"/>
        <v>Santiago del Estero3</v>
      </c>
      <c r="AL165" s="103" t="str">
        <f t="shared" si="84"/>
        <v>Santiago del Estero4</v>
      </c>
      <c r="AM165" s="103" t="str">
        <f t="shared" si="84"/>
        <v>Santiago del Estero5</v>
      </c>
      <c r="AN165" s="103" t="str">
        <f t="shared" si="84"/>
        <v>Santiago del Estero6</v>
      </c>
      <c r="AO165" s="104" t="str">
        <f t="shared" si="84"/>
        <v>Santiago del Estero7</v>
      </c>
    </row>
    <row r="166" spans="1:41" x14ac:dyDescent="0.25">
      <c r="A166" s="95" t="s">
        <v>926</v>
      </c>
      <c r="B166" s="158"/>
      <c r="C166" s="113">
        <f>SUMIF('Todas las localidades'!$AR$8:$AR$967,Ordenada!AI166,'Todas las localidades'!$Z$8:$Z$967)</f>
        <v>0</v>
      </c>
      <c r="D166" s="113">
        <f>SUMIF('Todas las localidades'!$AR$8:$AR$967,Ordenada!AJ166,'Todas las localidades'!$Z$8:$Z$967)</f>
        <v>0</v>
      </c>
      <c r="E166" s="113">
        <f>SUMIF('Todas las localidades'!$AR$8:$AR$967,Ordenada!AK166,'Todas las localidades'!$Z$8:$Z$967)</f>
        <v>0</v>
      </c>
      <c r="F166" s="113">
        <f>SUMIF('Todas las localidades'!$AR$8:$AR$967,Ordenada!AL166,'Todas las localidades'!$Z$8:$Z$967)</f>
        <v>123068</v>
      </c>
      <c r="G166" s="114">
        <f>SUMIF('Todas las localidades'!$AR$8:$AR$967,Ordenada!AM166,'Todas las localidades'!$Z$8:$Z$967)</f>
        <v>0</v>
      </c>
      <c r="H166" s="159">
        <f>SUMIF('Todas las localidades'!$AR$8:$AR$967,Ordenada!AN166,'Todas las localidades'!$Z$8:$Z$967)</f>
        <v>0</v>
      </c>
      <c r="I166" s="159">
        <f>SUMIF('Todas las localidades'!$AR$8:$AR$967,Ordenada!AO166,'Todas las localidades'!$Z$8:$Z$967)</f>
        <v>2626</v>
      </c>
      <c r="J166" s="165">
        <f t="shared" si="80"/>
        <v>125694</v>
      </c>
      <c r="L166" s="95" t="s">
        <v>926</v>
      </c>
      <c r="M166" s="173"/>
      <c r="N166" s="174">
        <f t="shared" si="81"/>
        <v>0</v>
      </c>
      <c r="O166" s="174">
        <f t="shared" si="81"/>
        <v>0</v>
      </c>
      <c r="P166" s="174">
        <f t="shared" si="81"/>
        <v>0</v>
      </c>
      <c r="Q166" s="174">
        <f t="shared" si="81"/>
        <v>0.33719242780685132</v>
      </c>
      <c r="R166" s="174">
        <f t="shared" si="81"/>
        <v>0</v>
      </c>
      <c r="S166" s="174">
        <f t="shared" si="81"/>
        <v>0</v>
      </c>
      <c r="T166" s="181">
        <f t="shared" si="81"/>
        <v>7.1949435712028442E-3</v>
      </c>
      <c r="U166" s="169">
        <f t="shared" si="82"/>
        <v>0.3443873713780542</v>
      </c>
      <c r="AG166" s="95" t="s">
        <v>926</v>
      </c>
      <c r="AH166" s="112"/>
      <c r="AI166" s="103" t="str">
        <f t="shared" si="84"/>
        <v>Tierra del Fuego1</v>
      </c>
      <c r="AJ166" s="103" t="str">
        <f t="shared" si="84"/>
        <v>Tierra del Fuego2</v>
      </c>
      <c r="AK166" s="103" t="str">
        <f t="shared" si="84"/>
        <v>Tierra del Fuego3</v>
      </c>
      <c r="AL166" s="103" t="str">
        <f t="shared" si="84"/>
        <v>Tierra del Fuego4</v>
      </c>
      <c r="AM166" s="103" t="str">
        <f t="shared" si="84"/>
        <v>Tierra del Fuego5</v>
      </c>
      <c r="AN166" s="103" t="str">
        <f t="shared" si="84"/>
        <v>Tierra del Fuego6</v>
      </c>
      <c r="AO166" s="104" t="str">
        <f t="shared" si="84"/>
        <v>Tierra del Fuego7</v>
      </c>
    </row>
    <row r="167" spans="1:41" ht="15.75" thickBot="1" x14ac:dyDescent="0.3">
      <c r="A167" s="96" t="s">
        <v>506</v>
      </c>
      <c r="B167" s="160"/>
      <c r="C167" s="161">
        <f>SUMIF('Todas las localidades'!$AR$8:$AR$967,Ordenada!AI167,'Todas las localidades'!$Z$8:$Z$967)</f>
        <v>0</v>
      </c>
      <c r="D167" s="161">
        <f>SUMIF('Todas las localidades'!$AR$8:$AR$967,Ordenada!AJ167,'Todas las localidades'!$Z$8:$Z$967)</f>
        <v>794327</v>
      </c>
      <c r="E167" s="161">
        <f>SUMIF('Todas las localidades'!$AR$8:$AR$967,Ordenada!AK167,'Todas las localidades'!$Z$8:$Z$967)</f>
        <v>0</v>
      </c>
      <c r="F167" s="161">
        <f>SUMIF('Todas las localidades'!$AR$8:$AR$967,Ordenada!AL167,'Todas las localidades'!$Z$8:$Z$967)</f>
        <v>50375</v>
      </c>
      <c r="G167" s="162">
        <f>SUMIF('Todas las localidades'!$AR$8:$AR$967,Ordenada!AM167,'Todas las localidades'!$Z$8:$Z$967)</f>
        <v>217879</v>
      </c>
      <c r="H167" s="163">
        <f>SUMIF('Todas las localidades'!$AR$8:$AR$967,Ordenada!AN167,'Todas las localidades'!$Z$8:$Z$967)</f>
        <v>65297</v>
      </c>
      <c r="I167" s="163">
        <f>SUMIF('Todas las localidades'!$AR$8:$AR$967,Ordenada!AO167,'Todas las localidades'!$Z$8:$Z$967)</f>
        <v>43315</v>
      </c>
      <c r="J167" s="166">
        <f t="shared" si="80"/>
        <v>1171193</v>
      </c>
      <c r="L167" s="96" t="s">
        <v>506</v>
      </c>
      <c r="M167" s="175"/>
      <c r="N167" s="176">
        <f t="shared" si="81"/>
        <v>0</v>
      </c>
      <c r="O167" s="176">
        <f t="shared" si="81"/>
        <v>2.1763663145783858</v>
      </c>
      <c r="P167" s="176">
        <f t="shared" si="81"/>
        <v>0</v>
      </c>
      <c r="Q167" s="176">
        <f t="shared" si="81"/>
        <v>0.13802181355649021</v>
      </c>
      <c r="R167" s="176">
        <f t="shared" si="81"/>
        <v>0.59696386532753398</v>
      </c>
      <c r="S167" s="176">
        <f t="shared" si="81"/>
        <v>0.17890640912750652</v>
      </c>
      <c r="T167" s="182">
        <f t="shared" si="81"/>
        <v>0.11867821050519846</v>
      </c>
      <c r="U167" s="177">
        <f t="shared" si="82"/>
        <v>3.2089366130951151</v>
      </c>
      <c r="AG167" s="96" t="s">
        <v>506</v>
      </c>
      <c r="AH167" s="112"/>
      <c r="AI167" s="103" t="str">
        <f t="shared" si="84"/>
        <v>Tucumán1</v>
      </c>
      <c r="AJ167" s="103" t="str">
        <f t="shared" si="84"/>
        <v>Tucumán2</v>
      </c>
      <c r="AK167" s="103" t="str">
        <f t="shared" si="84"/>
        <v>Tucumán3</v>
      </c>
      <c r="AL167" s="103" t="str">
        <f t="shared" si="84"/>
        <v>Tucumán4</v>
      </c>
      <c r="AM167" s="103" t="str">
        <f t="shared" si="84"/>
        <v>Tucumán5</v>
      </c>
      <c r="AN167" s="103" t="str">
        <f t="shared" si="84"/>
        <v>Tucumán6</v>
      </c>
      <c r="AO167" s="104" t="str">
        <f t="shared" si="84"/>
        <v>Tucumán7</v>
      </c>
    </row>
    <row r="168" spans="1:41" x14ac:dyDescent="0.25">
      <c r="A168" s="89"/>
      <c r="B168" s="86">
        <f>SUM(B144:B167)</f>
        <v>13588171</v>
      </c>
      <c r="C168" s="87">
        <f>SUM(C144:C167)</f>
        <v>2690625</v>
      </c>
      <c r="D168" s="87">
        <f t="shared" ref="D168:I168" si="85">SUM(D144:D167)</f>
        <v>3663168</v>
      </c>
      <c r="E168" s="87">
        <f t="shared" si="85"/>
        <v>5440407</v>
      </c>
      <c r="F168" s="87">
        <f t="shared" si="85"/>
        <v>2903544</v>
      </c>
      <c r="G168" s="87">
        <f t="shared" si="85"/>
        <v>5289151</v>
      </c>
      <c r="H168" s="87">
        <f t="shared" si="85"/>
        <v>1632131</v>
      </c>
      <c r="I168" s="88">
        <f t="shared" si="85"/>
        <v>1290657</v>
      </c>
      <c r="J168" s="167">
        <f t="shared" si="80"/>
        <v>36497854</v>
      </c>
      <c r="L168" s="89"/>
      <c r="M168" s="178">
        <f>SUM(M144:M167)</f>
        <v>37.230054676639348</v>
      </c>
      <c r="N168" s="179">
        <f>SUM(N144:N167)</f>
        <v>7.3720087761872239</v>
      </c>
      <c r="O168" s="179">
        <f t="shared" ref="O168:T168" si="86">SUM(O144:O167)</f>
        <v>10.036666813341956</v>
      </c>
      <c r="P168" s="179">
        <f t="shared" si="86"/>
        <v>14.906101054598992</v>
      </c>
      <c r="Q168" s="179">
        <f t="shared" si="86"/>
        <v>7.9553828014107335</v>
      </c>
      <c r="R168" s="179">
        <f t="shared" si="86"/>
        <v>14.491676688717094</v>
      </c>
      <c r="S168" s="179">
        <f t="shared" si="86"/>
        <v>4.4718547013750456</v>
      </c>
      <c r="T168" s="180">
        <f t="shared" si="86"/>
        <v>3.5362544877296078</v>
      </c>
      <c r="U168" s="169">
        <f t="shared" si="82"/>
        <v>100</v>
      </c>
    </row>
    <row r="169" spans="1:41" x14ac:dyDescent="0.25">
      <c r="B169" s="81">
        <f t="shared" ref="B169:I169" si="87">B168-B37</f>
        <v>0</v>
      </c>
      <c r="C169" s="81">
        <f t="shared" si="87"/>
        <v>0</v>
      </c>
      <c r="D169" s="81">
        <f t="shared" si="87"/>
        <v>0</v>
      </c>
      <c r="E169" s="81">
        <f t="shared" si="87"/>
        <v>0</v>
      </c>
      <c r="F169" s="81">
        <f t="shared" si="87"/>
        <v>0</v>
      </c>
      <c r="G169" s="81">
        <f t="shared" si="87"/>
        <v>0</v>
      </c>
      <c r="H169" s="81">
        <f t="shared" si="87"/>
        <v>0</v>
      </c>
      <c r="I169" s="81">
        <f t="shared" si="87"/>
        <v>0</v>
      </c>
    </row>
    <row r="171" spans="1:41" x14ac:dyDescent="0.25">
      <c r="A171" s="336">
        <v>2001</v>
      </c>
      <c r="B171" s="336"/>
      <c r="C171" s="336"/>
      <c r="D171" s="336"/>
      <c r="E171" s="336"/>
      <c r="F171" s="336"/>
      <c r="G171" s="336"/>
      <c r="H171" s="336"/>
      <c r="I171" s="336"/>
      <c r="J171" s="336"/>
      <c r="L171" s="336">
        <v>2001</v>
      </c>
      <c r="M171" s="336"/>
      <c r="N171" s="336"/>
      <c r="O171" s="336"/>
      <c r="P171" s="336"/>
      <c r="Q171" s="336"/>
      <c r="R171" s="336"/>
      <c r="S171" s="336"/>
      <c r="T171" s="336"/>
      <c r="U171" s="336"/>
    </row>
    <row r="172" spans="1:41" ht="15" customHeight="1" x14ac:dyDescent="0.25">
      <c r="A172" s="333" t="s">
        <v>27</v>
      </c>
      <c r="B172" s="338" t="s">
        <v>966</v>
      </c>
      <c r="C172" s="339"/>
      <c r="D172" s="339"/>
      <c r="E172" s="339"/>
      <c r="F172" s="339"/>
      <c r="G172" s="339"/>
      <c r="H172" s="339"/>
      <c r="I172" s="345"/>
      <c r="J172" s="346" t="s">
        <v>967</v>
      </c>
      <c r="L172" s="333" t="s">
        <v>27</v>
      </c>
      <c r="M172" s="338" t="s">
        <v>966</v>
      </c>
      <c r="N172" s="339"/>
      <c r="O172" s="339"/>
      <c r="P172" s="339"/>
      <c r="Q172" s="339"/>
      <c r="R172" s="339"/>
      <c r="S172" s="339"/>
      <c r="T172" s="345"/>
      <c r="U172" s="343" t="s">
        <v>967</v>
      </c>
      <c r="AG172" s="336" t="s">
        <v>931</v>
      </c>
      <c r="AH172" s="338" t="s">
        <v>966</v>
      </c>
      <c r="AI172" s="339"/>
      <c r="AJ172" s="339"/>
      <c r="AK172" s="339"/>
      <c r="AL172" s="339"/>
      <c r="AM172" s="339"/>
      <c r="AN172" s="339"/>
      <c r="AO172" s="340"/>
    </row>
    <row r="173" spans="1:41" ht="15.75" thickBot="1" x14ac:dyDescent="0.3">
      <c r="A173" s="333"/>
      <c r="B173" s="107" t="s">
        <v>940</v>
      </c>
      <c r="C173" s="105">
        <v>1</v>
      </c>
      <c r="D173" s="105">
        <v>2</v>
      </c>
      <c r="E173" s="105">
        <v>3</v>
      </c>
      <c r="F173" s="105">
        <v>4</v>
      </c>
      <c r="G173" s="105">
        <v>5</v>
      </c>
      <c r="H173" s="105">
        <v>6</v>
      </c>
      <c r="I173" s="115">
        <v>7</v>
      </c>
      <c r="J173" s="344"/>
      <c r="L173" s="333"/>
      <c r="M173" s="107" t="s">
        <v>940</v>
      </c>
      <c r="N173" s="105">
        <v>1</v>
      </c>
      <c r="O173" s="105">
        <v>2</v>
      </c>
      <c r="P173" s="105">
        <v>3</v>
      </c>
      <c r="Q173" s="105">
        <v>4</v>
      </c>
      <c r="R173" s="105">
        <v>5</v>
      </c>
      <c r="S173" s="105">
        <v>6</v>
      </c>
      <c r="T173" s="115">
        <v>7</v>
      </c>
      <c r="U173" s="344"/>
      <c r="AG173" s="337"/>
      <c r="AH173" s="107" t="s">
        <v>940</v>
      </c>
      <c r="AI173" s="105">
        <v>1</v>
      </c>
      <c r="AJ173" s="105">
        <v>2</v>
      </c>
      <c r="AK173" s="105">
        <v>3</v>
      </c>
      <c r="AL173" s="105">
        <v>4</v>
      </c>
      <c r="AM173" s="105">
        <v>5</v>
      </c>
      <c r="AN173" s="105">
        <v>6</v>
      </c>
      <c r="AO173" s="106">
        <v>7</v>
      </c>
    </row>
    <row r="174" spans="1:41" x14ac:dyDescent="0.25">
      <c r="A174" s="92" t="s">
        <v>940</v>
      </c>
      <c r="B174" s="156">
        <f>SUMIF('Todas las localidades'!$AR$8:$AR$967,Ordenada!AH174,'Todas las localidades'!$AB$8:$AB$967)</f>
        <v>11301472</v>
      </c>
      <c r="C174" s="157"/>
      <c r="D174" s="157"/>
      <c r="E174" s="157"/>
      <c r="F174" s="157"/>
      <c r="G174" s="157"/>
      <c r="H174" s="157"/>
      <c r="I174" s="164"/>
      <c r="J174" s="119">
        <f>SUM(B174:I174)</f>
        <v>11301472</v>
      </c>
      <c r="L174" s="92" t="s">
        <v>940</v>
      </c>
      <c r="M174" s="168">
        <f>B174/$J$198*100</f>
        <v>39.35028399370352</v>
      </c>
      <c r="N174" s="170"/>
      <c r="O174" s="170"/>
      <c r="P174" s="170"/>
      <c r="Q174" s="170"/>
      <c r="R174" s="170"/>
      <c r="S174" s="170"/>
      <c r="T174" s="171"/>
      <c r="U174" s="172">
        <f>SUM(M174:T174)</f>
        <v>39.35028399370352</v>
      </c>
      <c r="AG174" s="92" t="s">
        <v>940</v>
      </c>
      <c r="AH174" s="108" t="str">
        <f>CONCATENATE($AG174,AH$28)</f>
        <v>GBAGBA</v>
      </c>
      <c r="AI174" s="110"/>
      <c r="AJ174" s="110"/>
      <c r="AK174" s="110"/>
      <c r="AL174" s="110"/>
      <c r="AM174" s="110"/>
      <c r="AN174" s="110"/>
      <c r="AO174" s="111"/>
    </row>
    <row r="175" spans="1:41" x14ac:dyDescent="0.25">
      <c r="A175" s="95" t="s">
        <v>36</v>
      </c>
      <c r="B175" s="158"/>
      <c r="C175" s="113">
        <f>SUMIF('Todas las localidades'!$AR$8:$AR$967,Ordenada!AI175,'Todas las localidades'!$AB$8:$AB$967)</f>
        <v>0</v>
      </c>
      <c r="D175" s="113">
        <f>SUMIF('Todas las localidades'!$AR$8:$AR$967,Ordenada!AJ175,'Todas las localidades'!$AB$8:$AB$967)</f>
        <v>1155678</v>
      </c>
      <c r="E175" s="113">
        <f>SUMIF('Todas las localidades'!$AR$8:$AR$967,Ordenada!AK175,'Todas las localidades'!$AB$8:$AB$967)</f>
        <v>470499</v>
      </c>
      <c r="F175" s="113">
        <f>SUMIF('Todas las localidades'!$AR$8:$AR$967,Ordenada!AL175,'Todas las localidades'!$AB$8:$AB$967)</f>
        <v>720441</v>
      </c>
      <c r="G175" s="113">
        <f>SUMIF('Todas las localidades'!$AR$8:$AR$967,Ordenada!AM175,'Todas las localidades'!$AB$8:$AB$967)</f>
        <v>985565</v>
      </c>
      <c r="H175" s="113">
        <f>SUMIF('Todas las localidades'!$AR$8:$AR$967,Ordenada!AN175,'Todas las localidades'!$AB$8:$AB$967)</f>
        <v>209437</v>
      </c>
      <c r="I175" s="114">
        <f>SUMIF('Todas las localidades'!$AR$8:$AR$967,Ordenada!AO175,'Todas las localidades'!$AB$8:$AB$967)</f>
        <v>129915</v>
      </c>
      <c r="J175" s="165">
        <f t="shared" ref="J175:J198" si="88">SUM(B175:I175)</f>
        <v>3671535</v>
      </c>
      <c r="L175" s="95" t="s">
        <v>36</v>
      </c>
      <c r="M175" s="173"/>
      <c r="N175" s="174">
        <f t="shared" ref="N175:T197" si="89">C175/$J$198*100</f>
        <v>0</v>
      </c>
      <c r="O175" s="174">
        <f t="shared" si="89"/>
        <v>4.0239233884997718</v>
      </c>
      <c r="P175" s="174">
        <f t="shared" si="89"/>
        <v>1.6382175055385275</v>
      </c>
      <c r="Q175" s="174">
        <f t="shared" si="89"/>
        <v>2.50848366926961</v>
      </c>
      <c r="R175" s="174">
        <f t="shared" si="89"/>
        <v>3.4316116205264597</v>
      </c>
      <c r="S175" s="174">
        <f t="shared" si="89"/>
        <v>0.72923292017086661</v>
      </c>
      <c r="T175" s="181">
        <f t="shared" si="89"/>
        <v>0.45234745925504155</v>
      </c>
      <c r="U175" s="169">
        <f t="shared" ref="U175:U198" si="90">SUM(M175:T175)</f>
        <v>12.783816563260276</v>
      </c>
      <c r="AG175" s="95" t="s">
        <v>36</v>
      </c>
      <c r="AH175" s="112"/>
      <c r="AI175" s="103" t="str">
        <f t="shared" ref="AI175:AO190" si="91">CONCATENATE($AG175,AI$28)</f>
        <v>Buenos Aires1</v>
      </c>
      <c r="AJ175" s="103" t="str">
        <f t="shared" si="91"/>
        <v>Buenos Aires2</v>
      </c>
      <c r="AK175" s="103" t="str">
        <f t="shared" si="91"/>
        <v>Buenos Aires3</v>
      </c>
      <c r="AL175" s="103" t="str">
        <f t="shared" si="91"/>
        <v>Buenos Aires4</v>
      </c>
      <c r="AM175" s="103" t="str">
        <f t="shared" si="91"/>
        <v>Buenos Aires5</v>
      </c>
      <c r="AN175" s="103" t="str">
        <f t="shared" si="91"/>
        <v>Buenos Aires6</v>
      </c>
      <c r="AO175" s="104" t="str">
        <f t="shared" si="91"/>
        <v>Buenos Aires7</v>
      </c>
    </row>
    <row r="176" spans="1:41" x14ac:dyDescent="0.25">
      <c r="A176" s="95" t="s">
        <v>1</v>
      </c>
      <c r="B176" s="158"/>
      <c r="C176" s="113">
        <f>SUMIF('Todas las localidades'!$AR$8:$AR$967,Ordenada!AI176,'Todas las localidades'!$AB$8:$AB$967)</f>
        <v>0</v>
      </c>
      <c r="D176" s="113">
        <f>SUMIF('Todas las localidades'!$AR$8:$AR$967,Ordenada!AJ176,'Todas las localidades'!$AB$8:$AB$967)</f>
        <v>0</v>
      </c>
      <c r="E176" s="113">
        <f>SUMIF('Todas las localidades'!$AR$8:$AR$967,Ordenada!AK176,'Todas las localidades'!$AB$8:$AB$967)</f>
        <v>132626</v>
      </c>
      <c r="F176" s="113">
        <f>SUMIF('Todas las localidades'!$AR$8:$AR$967,Ordenada!AL176,'Todas las localidades'!$AB$8:$AB$967)</f>
        <v>0</v>
      </c>
      <c r="G176" s="113">
        <f>SUMIF('Todas las localidades'!$AR$8:$AR$967,Ordenada!AM176,'Todas las localidades'!$AB$8:$AB$967)</f>
        <v>40532</v>
      </c>
      <c r="H176" s="113">
        <f>SUMIF('Todas las localidades'!$AR$8:$AR$967,Ordenada!AN176,'Todas las localidades'!$AB$8:$AB$967)</f>
        <v>0</v>
      </c>
      <c r="I176" s="114">
        <f>SUMIF('Todas las localidades'!$AR$8:$AR$967,Ordenada!AO176,'Todas las localidades'!$AB$8:$AB$967)</f>
        <v>18805</v>
      </c>
      <c r="J176" s="165">
        <f t="shared" si="88"/>
        <v>191963</v>
      </c>
      <c r="L176" s="95" t="s">
        <v>1</v>
      </c>
      <c r="M176" s="173"/>
      <c r="N176" s="174">
        <f t="shared" si="89"/>
        <v>0</v>
      </c>
      <c r="O176" s="174">
        <f t="shared" si="89"/>
        <v>0</v>
      </c>
      <c r="P176" s="174">
        <f t="shared" si="89"/>
        <v>0.46178681546518213</v>
      </c>
      <c r="Q176" s="174">
        <f t="shared" si="89"/>
        <v>0</v>
      </c>
      <c r="R176" s="174">
        <f t="shared" si="89"/>
        <v>0.14112725411634797</v>
      </c>
      <c r="S176" s="174">
        <f t="shared" si="89"/>
        <v>0</v>
      </c>
      <c r="T176" s="181">
        <f t="shared" si="89"/>
        <v>6.5476611409699084E-2</v>
      </c>
      <c r="U176" s="169">
        <f t="shared" si="90"/>
        <v>0.66839068099122911</v>
      </c>
      <c r="AG176" s="95" t="s">
        <v>1</v>
      </c>
      <c r="AH176" s="112"/>
      <c r="AI176" s="103" t="str">
        <f t="shared" si="91"/>
        <v>Catamarca1</v>
      </c>
      <c r="AJ176" s="103" t="str">
        <f t="shared" si="91"/>
        <v>Catamarca2</v>
      </c>
      <c r="AK176" s="103" t="str">
        <f t="shared" si="91"/>
        <v>Catamarca3</v>
      </c>
      <c r="AL176" s="103" t="str">
        <f t="shared" si="91"/>
        <v>Catamarca4</v>
      </c>
      <c r="AM176" s="103" t="str">
        <f t="shared" si="91"/>
        <v>Catamarca5</v>
      </c>
      <c r="AN176" s="103" t="str">
        <f t="shared" si="91"/>
        <v>Catamarca6</v>
      </c>
      <c r="AO176" s="104" t="str">
        <f t="shared" si="91"/>
        <v>Catamarca7</v>
      </c>
    </row>
    <row r="177" spans="1:41" x14ac:dyDescent="0.25">
      <c r="A177" s="95" t="s">
        <v>199</v>
      </c>
      <c r="B177" s="158"/>
      <c r="C177" s="113">
        <f>SUMIF('Todas las localidades'!$AR$8:$AR$967,Ordenada!AI177,'Todas las localidades'!$AB$8:$AB$967)</f>
        <v>0</v>
      </c>
      <c r="D177" s="113">
        <f>SUMIF('Todas las localidades'!$AR$8:$AR$967,Ordenada!AJ177,'Todas las localidades'!$AB$8:$AB$967)</f>
        <v>0</v>
      </c>
      <c r="E177" s="113">
        <f>SUMIF('Todas las localidades'!$AR$8:$AR$967,Ordenada!AK177,'Todas las localidades'!$AB$8:$AB$967)</f>
        <v>292287</v>
      </c>
      <c r="F177" s="113">
        <f>SUMIF('Todas las localidades'!$AR$8:$AR$967,Ordenada!AL177,'Todas las localidades'!$AB$8:$AB$967)</f>
        <v>63135</v>
      </c>
      <c r="G177" s="113">
        <f>SUMIF('Todas las localidades'!$AR$8:$AR$967,Ordenada!AM177,'Todas las localidades'!$AB$8:$AB$967)</f>
        <v>155837</v>
      </c>
      <c r="H177" s="113">
        <f>SUMIF('Todas las localidades'!$AR$8:$AR$967,Ordenada!AN177,'Todas las localidades'!$AB$8:$AB$967)</f>
        <v>54321</v>
      </c>
      <c r="I177" s="114">
        <f>SUMIF('Todas las localidades'!$AR$8:$AR$967,Ordenada!AO177,'Todas las localidades'!$AB$8:$AB$967)</f>
        <v>24244</v>
      </c>
      <c r="J177" s="165">
        <f t="shared" si="88"/>
        <v>589824</v>
      </c>
      <c r="L177" s="95" t="s">
        <v>199</v>
      </c>
      <c r="M177" s="173"/>
      <c r="N177" s="174">
        <f t="shared" si="89"/>
        <v>0</v>
      </c>
      <c r="O177" s="174">
        <f t="shared" si="89"/>
        <v>0</v>
      </c>
      <c r="P177" s="174">
        <f t="shared" si="89"/>
        <v>1.0177060525980706</v>
      </c>
      <c r="Q177" s="174">
        <f t="shared" si="89"/>
        <v>0.21982801708861216</v>
      </c>
      <c r="R177" s="174">
        <f t="shared" si="89"/>
        <v>0.54260455688664055</v>
      </c>
      <c r="S177" s="174">
        <f t="shared" si="89"/>
        <v>0.18913879332019484</v>
      </c>
      <c r="T177" s="181">
        <f t="shared" si="89"/>
        <v>8.4414515661618963E-2</v>
      </c>
      <c r="U177" s="169">
        <f t="shared" si="90"/>
        <v>2.0536919355551375</v>
      </c>
      <c r="AG177" s="95" t="s">
        <v>199</v>
      </c>
      <c r="AH177" s="112"/>
      <c r="AI177" s="103" t="str">
        <f t="shared" si="91"/>
        <v>Chaco1</v>
      </c>
      <c r="AJ177" s="103" t="str">
        <f t="shared" si="91"/>
        <v>Chaco2</v>
      </c>
      <c r="AK177" s="103" t="str">
        <f t="shared" si="91"/>
        <v>Chaco3</v>
      </c>
      <c r="AL177" s="103" t="str">
        <f t="shared" si="91"/>
        <v>Chaco4</v>
      </c>
      <c r="AM177" s="103" t="str">
        <f t="shared" si="91"/>
        <v>Chaco5</v>
      </c>
      <c r="AN177" s="103" t="str">
        <f t="shared" si="91"/>
        <v>Chaco6</v>
      </c>
      <c r="AO177" s="104" t="str">
        <f t="shared" si="91"/>
        <v>Chaco7</v>
      </c>
    </row>
    <row r="178" spans="1:41" x14ac:dyDescent="0.25">
      <c r="A178" s="95" t="s">
        <v>260</v>
      </c>
      <c r="B178" s="158"/>
      <c r="C178" s="113">
        <f>SUMIF('Todas las localidades'!$AR$8:$AR$967,Ordenada!AI178,'Todas las localidades'!$AB$8:$AB$967)</f>
        <v>0</v>
      </c>
      <c r="D178" s="113">
        <f>SUMIF('Todas las localidades'!$AR$8:$AR$967,Ordenada!AJ178,'Todas las localidades'!$AB$8:$AB$967)</f>
        <v>0</v>
      </c>
      <c r="E178" s="113">
        <f>SUMIF('Todas las localidades'!$AR$8:$AR$967,Ordenada!AK178,'Todas las localidades'!$AB$8:$AB$967)</f>
        <v>124104</v>
      </c>
      <c r="F178" s="113">
        <f>SUMIF('Todas las localidades'!$AR$8:$AR$967,Ordenada!AL178,'Todas las localidades'!$AB$8:$AB$967)</f>
        <v>123110</v>
      </c>
      <c r="G178" s="113">
        <f>SUMIF('Todas las localidades'!$AR$8:$AR$967,Ordenada!AM178,'Todas las localidades'!$AB$8:$AB$967)</f>
        <v>49047</v>
      </c>
      <c r="H178" s="113">
        <f>SUMIF('Todas las localidades'!$AR$8:$AR$967,Ordenada!AN178,'Todas las localidades'!$AB$8:$AB$967)</f>
        <v>7926</v>
      </c>
      <c r="I178" s="114">
        <f>SUMIF('Todas las localidades'!$AR$8:$AR$967,Ordenada!AO178,'Todas las localidades'!$AB$8:$AB$967)</f>
        <v>13270</v>
      </c>
      <c r="J178" s="165">
        <f t="shared" si="88"/>
        <v>317457</v>
      </c>
      <c r="L178" s="95" t="s">
        <v>260</v>
      </c>
      <c r="M178" s="173"/>
      <c r="N178" s="174">
        <f t="shared" si="89"/>
        <v>0</v>
      </c>
      <c r="O178" s="174">
        <f t="shared" si="89"/>
        <v>0</v>
      </c>
      <c r="P178" s="174">
        <f t="shared" si="89"/>
        <v>0.43211429845196991</v>
      </c>
      <c r="Q178" s="174">
        <f t="shared" si="89"/>
        <v>0.42865331723733341</v>
      </c>
      <c r="R178" s="174">
        <f t="shared" si="89"/>
        <v>0.17077539802241484</v>
      </c>
      <c r="S178" s="174">
        <f t="shared" si="89"/>
        <v>2.7597321033409995E-2</v>
      </c>
      <c r="T178" s="181">
        <f t="shared" si="89"/>
        <v>4.6204447402643282E-2</v>
      </c>
      <c r="U178" s="169">
        <f t="shared" si="90"/>
        <v>1.1053447821477715</v>
      </c>
      <c r="AG178" s="95" t="s">
        <v>260</v>
      </c>
      <c r="AH178" s="112"/>
      <c r="AI178" s="103" t="str">
        <f t="shared" si="91"/>
        <v>Chubut1</v>
      </c>
      <c r="AJ178" s="103" t="str">
        <f t="shared" si="91"/>
        <v>Chubut2</v>
      </c>
      <c r="AK178" s="103" t="str">
        <f t="shared" si="91"/>
        <v>Chubut3</v>
      </c>
      <c r="AL178" s="103" t="str">
        <f t="shared" si="91"/>
        <v>Chubut4</v>
      </c>
      <c r="AM178" s="103" t="str">
        <f t="shared" si="91"/>
        <v>Chubut5</v>
      </c>
      <c r="AN178" s="103" t="str">
        <f t="shared" si="91"/>
        <v>Chubut6</v>
      </c>
      <c r="AO178" s="104" t="str">
        <f t="shared" si="91"/>
        <v>Chubut7</v>
      </c>
    </row>
    <row r="179" spans="1:41" x14ac:dyDescent="0.25">
      <c r="A179" s="95" t="s">
        <v>276</v>
      </c>
      <c r="B179" s="158"/>
      <c r="C179" s="113">
        <f>SUMIF('Todas las localidades'!$AR$8:$AR$967,Ordenada!AI179,'Todas las localidades'!$AB$8:$AB$967)</f>
        <v>1231976</v>
      </c>
      <c r="D179" s="113">
        <f>SUMIF('Todas las localidades'!$AR$8:$AR$967,Ordenada!AJ179,'Todas las localidades'!$AB$8:$AB$967)</f>
        <v>0</v>
      </c>
      <c r="E179" s="113">
        <f>SUMIF('Todas las localidades'!$AR$8:$AR$967,Ordenada!AK179,'Todas las localidades'!$AB$8:$AB$967)</f>
        <v>138853</v>
      </c>
      <c r="F179" s="113">
        <f>SUMIF('Todas las localidades'!$AR$8:$AR$967,Ordenada!AL179,'Todas las localidades'!$AB$8:$AB$967)</f>
        <v>177293</v>
      </c>
      <c r="G179" s="113">
        <f>SUMIF('Todas las localidades'!$AR$8:$AR$967,Ordenada!AM179,'Todas las localidades'!$AB$8:$AB$967)</f>
        <v>518874</v>
      </c>
      <c r="H179" s="113">
        <f>SUMIF('Todas las localidades'!$AR$8:$AR$967,Ordenada!AN179,'Todas las localidades'!$AB$8:$AB$967)</f>
        <v>227646</v>
      </c>
      <c r="I179" s="114">
        <f>SUMIF('Todas las localidades'!$AR$8:$AR$967,Ordenada!AO179,'Todas las localidades'!$AB$8:$AB$967)</f>
        <v>120145</v>
      </c>
      <c r="J179" s="165">
        <f t="shared" si="88"/>
        <v>2414787</v>
      </c>
      <c r="L179" s="95" t="s">
        <v>276</v>
      </c>
      <c r="M179" s="173"/>
      <c r="N179" s="174">
        <f t="shared" si="89"/>
        <v>4.289583292638949</v>
      </c>
      <c r="O179" s="174">
        <f t="shared" si="89"/>
        <v>0</v>
      </c>
      <c r="P179" s="174">
        <f t="shared" si="89"/>
        <v>0.48346843520717614</v>
      </c>
      <c r="Q179" s="174">
        <f t="shared" si="89"/>
        <v>0.61731161215952024</v>
      </c>
      <c r="R179" s="174">
        <f t="shared" si="89"/>
        <v>1.8066530852749909</v>
      </c>
      <c r="S179" s="174">
        <f t="shared" si="89"/>
        <v>0.79263433560076357</v>
      </c>
      <c r="T179" s="181">
        <f t="shared" si="89"/>
        <v>0.41832956542506228</v>
      </c>
      <c r="U179" s="169">
        <f t="shared" si="90"/>
        <v>8.407980326306463</v>
      </c>
      <c r="AG179" s="95" t="s">
        <v>276</v>
      </c>
      <c r="AH179" s="112"/>
      <c r="AI179" s="103" t="str">
        <f t="shared" si="91"/>
        <v>Córdoba1</v>
      </c>
      <c r="AJ179" s="103" t="str">
        <f t="shared" si="91"/>
        <v>Córdoba2</v>
      </c>
      <c r="AK179" s="103" t="str">
        <f t="shared" si="91"/>
        <v>Córdoba3</v>
      </c>
      <c r="AL179" s="103" t="str">
        <f t="shared" si="91"/>
        <v>Córdoba4</v>
      </c>
      <c r="AM179" s="103" t="str">
        <f t="shared" si="91"/>
        <v>Córdoba5</v>
      </c>
      <c r="AN179" s="103" t="str">
        <f t="shared" si="91"/>
        <v>Córdoba6</v>
      </c>
      <c r="AO179" s="104" t="str">
        <f t="shared" si="91"/>
        <v>Córdoba7</v>
      </c>
    </row>
    <row r="180" spans="1:41" x14ac:dyDescent="0.25">
      <c r="A180" s="95" t="s">
        <v>396</v>
      </c>
      <c r="B180" s="158"/>
      <c r="C180" s="113">
        <f>SUMIF('Todas las localidades'!$AR$8:$AR$967,Ordenada!AI180,'Todas las localidades'!$AB$8:$AB$967)</f>
        <v>0</v>
      </c>
      <c r="D180" s="113">
        <f>SUMIF('Todas las localidades'!$AR$8:$AR$967,Ordenada!AJ180,'Todas las localidades'!$AB$8:$AB$967)</f>
        <v>0</v>
      </c>
      <c r="E180" s="113">
        <f>SUMIF('Todas las localidades'!$AR$8:$AR$967,Ordenada!AK180,'Todas las localidades'!$AB$8:$AB$967)</f>
        <v>258103</v>
      </c>
      <c r="F180" s="113">
        <f>SUMIF('Todas las localidades'!$AR$8:$AR$967,Ordenada!AL180,'Todas las localidades'!$AB$8:$AB$967)</f>
        <v>56840</v>
      </c>
      <c r="G180" s="113">
        <f>SUMIF('Todas las localidades'!$AR$8:$AR$967,Ordenada!AM180,'Todas las localidades'!$AB$8:$AB$967)</f>
        <v>216398</v>
      </c>
      <c r="H180" s="113">
        <f>SUMIF('Todas las localidades'!$AR$8:$AR$967,Ordenada!AN180,'Todas las localidades'!$AB$8:$AB$967)</f>
        <v>44615</v>
      </c>
      <c r="I180" s="114">
        <f>SUMIF('Todas las localidades'!$AR$8:$AR$967,Ordenada!AO180,'Todas las localidades'!$AB$8:$AB$967)</f>
        <v>26248</v>
      </c>
      <c r="J180" s="165">
        <f t="shared" si="88"/>
        <v>602204</v>
      </c>
      <c r="L180" s="95" t="s">
        <v>396</v>
      </c>
      <c r="M180" s="173"/>
      <c r="N180" s="174">
        <f t="shared" si="89"/>
        <v>0</v>
      </c>
      <c r="O180" s="174">
        <f t="shared" si="89"/>
        <v>0</v>
      </c>
      <c r="P180" s="174">
        <f t="shared" si="89"/>
        <v>0.89868172479008568</v>
      </c>
      <c r="Q180" s="174">
        <f t="shared" si="89"/>
        <v>0.19790963002006362</v>
      </c>
      <c r="R180" s="174">
        <f t="shared" si="89"/>
        <v>0.75347023429067062</v>
      </c>
      <c r="S180" s="174">
        <f t="shared" si="89"/>
        <v>0.15534373932697285</v>
      </c>
      <c r="T180" s="181">
        <f t="shared" si="89"/>
        <v>9.1392188050081452E-2</v>
      </c>
      <c r="U180" s="169">
        <f t="shared" si="90"/>
        <v>2.0967975164778743</v>
      </c>
      <c r="AG180" s="95" t="s">
        <v>396</v>
      </c>
      <c r="AH180" s="112"/>
      <c r="AI180" s="103" t="str">
        <f t="shared" si="91"/>
        <v>Corrientes1</v>
      </c>
      <c r="AJ180" s="103" t="str">
        <f t="shared" si="91"/>
        <v>Corrientes2</v>
      </c>
      <c r="AK180" s="103" t="str">
        <f t="shared" si="91"/>
        <v>Corrientes3</v>
      </c>
      <c r="AL180" s="103" t="str">
        <f t="shared" si="91"/>
        <v>Corrientes4</v>
      </c>
      <c r="AM180" s="103" t="str">
        <f t="shared" si="91"/>
        <v>Corrientes5</v>
      </c>
      <c r="AN180" s="103" t="str">
        <f t="shared" si="91"/>
        <v>Corrientes6</v>
      </c>
      <c r="AO180" s="104" t="str">
        <f t="shared" si="91"/>
        <v>Corrientes7</v>
      </c>
    </row>
    <row r="181" spans="1:41" x14ac:dyDescent="0.25">
      <c r="A181" s="95" t="s">
        <v>429</v>
      </c>
      <c r="B181" s="158"/>
      <c r="C181" s="113">
        <f>SUMIF('Todas las localidades'!$AR$8:$AR$967,Ordenada!AI181,'Todas las localidades'!$AB$8:$AB$967)</f>
        <v>0</v>
      </c>
      <c r="D181" s="113">
        <f>SUMIF('Todas las localidades'!$AR$8:$AR$967,Ordenada!AJ181,'Todas las localidades'!$AB$8:$AB$967)</f>
        <v>0</v>
      </c>
      <c r="E181" s="113">
        <f>SUMIF('Todas las localidades'!$AR$8:$AR$967,Ordenada!AK181,'Todas las localidades'!$AB$8:$AB$967)</f>
        <v>330400</v>
      </c>
      <c r="F181" s="113">
        <f>SUMIF('Todas las localidades'!$AR$8:$AR$967,Ordenada!AL181,'Todas las localidades'!$AB$8:$AB$967)</f>
        <v>120762</v>
      </c>
      <c r="G181" s="113">
        <f>SUMIF('Todas las localidades'!$AR$8:$AR$967,Ordenada!AM181,'Todas las localidades'!$AB$8:$AB$967)</f>
        <v>256197</v>
      </c>
      <c r="H181" s="113">
        <f>SUMIF('Todas las localidades'!$AR$8:$AR$967,Ordenada!AN181,'Todas las localidades'!$AB$8:$AB$967)</f>
        <v>59913</v>
      </c>
      <c r="I181" s="114">
        <f>SUMIF('Todas las localidades'!$AR$8:$AR$967,Ordenada!AO181,'Todas las localidades'!$AB$8:$AB$967)</f>
        <v>35661</v>
      </c>
      <c r="J181" s="165">
        <f t="shared" si="88"/>
        <v>802933</v>
      </c>
      <c r="L181" s="95" t="s">
        <v>429</v>
      </c>
      <c r="M181" s="173"/>
      <c r="N181" s="174">
        <f t="shared" si="89"/>
        <v>0</v>
      </c>
      <c r="O181" s="174">
        <f t="shared" si="89"/>
        <v>0</v>
      </c>
      <c r="P181" s="174">
        <f t="shared" si="89"/>
        <v>1.150410657259483</v>
      </c>
      <c r="Q181" s="174">
        <f t="shared" si="89"/>
        <v>0.42047788072630049</v>
      </c>
      <c r="R181" s="174">
        <f t="shared" si="89"/>
        <v>0.89204527590165794</v>
      </c>
      <c r="S181" s="174">
        <f t="shared" si="89"/>
        <v>0.20860942405686259</v>
      </c>
      <c r="T181" s="181">
        <f t="shared" si="89"/>
        <v>0.12416705341564897</v>
      </c>
      <c r="U181" s="169">
        <f t="shared" si="90"/>
        <v>2.7957102913599532</v>
      </c>
      <c r="AG181" s="95" t="s">
        <v>429</v>
      </c>
      <c r="AH181" s="112"/>
      <c r="AI181" s="103" t="str">
        <f t="shared" si="91"/>
        <v>Entre Ríos1</v>
      </c>
      <c r="AJ181" s="103" t="str">
        <f t="shared" si="91"/>
        <v>Entre Ríos2</v>
      </c>
      <c r="AK181" s="103" t="str">
        <f t="shared" si="91"/>
        <v>Entre Ríos3</v>
      </c>
      <c r="AL181" s="103" t="str">
        <f t="shared" si="91"/>
        <v>Entre Ríos4</v>
      </c>
      <c r="AM181" s="103" t="str">
        <f t="shared" si="91"/>
        <v>Entre Ríos5</v>
      </c>
      <c r="AN181" s="103" t="str">
        <f t="shared" si="91"/>
        <v>Entre Ríos6</v>
      </c>
      <c r="AO181" s="104" t="str">
        <f t="shared" si="91"/>
        <v>Entre Ríos7</v>
      </c>
    </row>
    <row r="182" spans="1:41" x14ac:dyDescent="0.25">
      <c r="A182" s="95" t="s">
        <v>461</v>
      </c>
      <c r="B182" s="158"/>
      <c r="C182" s="113">
        <f>SUMIF('Todas las localidades'!$AR$8:$AR$967,Ordenada!AI182,'Todas las localidades'!$AB$8:$AB$967)</f>
        <v>0</v>
      </c>
      <c r="D182" s="113">
        <f>SUMIF('Todas las localidades'!$AR$8:$AR$967,Ordenada!AJ182,'Todas las localidades'!$AB$8:$AB$967)</f>
        <v>0</v>
      </c>
      <c r="E182" s="113">
        <f>SUMIF('Todas las localidades'!$AR$8:$AR$967,Ordenada!AK182,'Todas las localidades'!$AB$8:$AB$967)</f>
        <v>147636</v>
      </c>
      <c r="F182" s="113">
        <f>SUMIF('Todas las localidades'!$AR$8:$AR$967,Ordenada!AL182,'Todas las localidades'!$AB$8:$AB$967)</f>
        <v>37592</v>
      </c>
      <c r="G182" s="114">
        <f>SUMIF('Todas las localidades'!$AR$8:$AR$967,Ordenada!AM182,'Todas las localidades'!$AB$8:$AB$967)</f>
        <v>39260</v>
      </c>
      <c r="H182" s="159">
        <f>SUMIF('Todas las localidades'!$AR$8:$AR$967,Ordenada!AN182,'Todas las localidades'!$AB$8:$AB$967)</f>
        <v>20545</v>
      </c>
      <c r="I182" s="159">
        <f>SUMIF('Todas las localidades'!$AR$8:$AR$967,Ordenada!AO182,'Todas las localidades'!$AB$8:$AB$967)</f>
        <v>34124</v>
      </c>
      <c r="J182" s="165">
        <f t="shared" si="88"/>
        <v>279157</v>
      </c>
      <c r="L182" s="95" t="s">
        <v>461</v>
      </c>
      <c r="M182" s="173"/>
      <c r="N182" s="174">
        <f t="shared" si="89"/>
        <v>0</v>
      </c>
      <c r="O182" s="174">
        <f t="shared" si="89"/>
        <v>0</v>
      </c>
      <c r="P182" s="174">
        <f t="shared" si="89"/>
        <v>0.51404972092966417</v>
      </c>
      <c r="Q182" s="174">
        <f t="shared" si="89"/>
        <v>0.1308905491153102</v>
      </c>
      <c r="R182" s="174">
        <f t="shared" si="89"/>
        <v>0.13669831236079691</v>
      </c>
      <c r="S182" s="174">
        <f t="shared" si="89"/>
        <v>7.1535069471537774E-2</v>
      </c>
      <c r="T182" s="181">
        <f t="shared" si="89"/>
        <v>0.11881541546102481</v>
      </c>
      <c r="U182" s="169">
        <f t="shared" si="90"/>
        <v>0.97198906733833379</v>
      </c>
      <c r="AG182" s="95" t="s">
        <v>461</v>
      </c>
      <c r="AH182" s="112"/>
      <c r="AI182" s="103" t="str">
        <f t="shared" si="91"/>
        <v>Formosa1</v>
      </c>
      <c r="AJ182" s="103" t="str">
        <f t="shared" si="91"/>
        <v>Formosa2</v>
      </c>
      <c r="AK182" s="103" t="str">
        <f t="shared" si="91"/>
        <v>Formosa3</v>
      </c>
      <c r="AL182" s="103" t="str">
        <f t="shared" si="91"/>
        <v>Formosa4</v>
      </c>
      <c r="AM182" s="103" t="str">
        <f t="shared" si="91"/>
        <v>Formosa5</v>
      </c>
      <c r="AN182" s="103" t="str">
        <f t="shared" si="91"/>
        <v>Formosa6</v>
      </c>
      <c r="AO182" s="104" t="str">
        <f t="shared" si="91"/>
        <v>Formosa7</v>
      </c>
    </row>
    <row r="183" spans="1:41" x14ac:dyDescent="0.25">
      <c r="A183" s="95" t="s">
        <v>486</v>
      </c>
      <c r="B183" s="158"/>
      <c r="C183" s="113">
        <f>SUMIF('Todas las localidades'!$AR$8:$AR$967,Ordenada!AI183,'Todas las localidades'!$AB$8:$AB$967)</f>
        <v>0</v>
      </c>
      <c r="D183" s="113">
        <f>SUMIF('Todas las localidades'!$AR$8:$AR$967,Ordenada!AJ183,'Todas las localidades'!$AB$8:$AB$967)</f>
        <v>0</v>
      </c>
      <c r="E183" s="113">
        <f>SUMIF('Todas las localidades'!$AR$8:$AR$967,Ordenada!AK183,'Todas las localidades'!$AB$8:$AB$967)</f>
        <v>219924</v>
      </c>
      <c r="F183" s="113">
        <f>SUMIF('Todas las localidades'!$AR$8:$AR$967,Ordenada!AL183,'Todas las localidades'!$AB$8:$AB$967)</f>
        <v>49785</v>
      </c>
      <c r="G183" s="114">
        <f>SUMIF('Todas las localidades'!$AR$8:$AR$967,Ordenada!AM183,'Todas las localidades'!$AB$8:$AB$967)</f>
        <v>109656</v>
      </c>
      <c r="H183" s="159">
        <f>SUMIF('Todas las localidades'!$AR$8:$AR$967,Ordenada!AN183,'Todas las localidades'!$AB$8:$AB$967)</f>
        <v>18872</v>
      </c>
      <c r="I183" s="159">
        <f>SUMIF('Todas las localidades'!$AR$8:$AR$967,Ordenada!AO183,'Todas las localidades'!$AB$8:$AB$967)</f>
        <v>25702</v>
      </c>
      <c r="J183" s="165">
        <f t="shared" si="88"/>
        <v>423939</v>
      </c>
      <c r="L183" s="95" t="s">
        <v>486</v>
      </c>
      <c r="M183" s="173"/>
      <c r="N183" s="174">
        <f t="shared" si="89"/>
        <v>0</v>
      </c>
      <c r="O183" s="174">
        <f t="shared" si="89"/>
        <v>0</v>
      </c>
      <c r="P183" s="174">
        <f t="shared" si="89"/>
        <v>0.76574731654701733</v>
      </c>
      <c r="Q183" s="174">
        <f t="shared" si="89"/>
        <v>0.17334501989002227</v>
      </c>
      <c r="R183" s="174">
        <f t="shared" si="89"/>
        <v>0.38180820530401294</v>
      </c>
      <c r="S183" s="174">
        <f t="shared" si="89"/>
        <v>6.5709896863804365E-2</v>
      </c>
      <c r="T183" s="181">
        <f t="shared" si="89"/>
        <v>8.9491085692745859E-2</v>
      </c>
      <c r="U183" s="169">
        <f t="shared" si="90"/>
        <v>1.4761015242976026</v>
      </c>
      <c r="AG183" s="95" t="s">
        <v>486</v>
      </c>
      <c r="AH183" s="112"/>
      <c r="AI183" s="103" t="str">
        <f t="shared" si="91"/>
        <v>Jujuy1</v>
      </c>
      <c r="AJ183" s="103" t="str">
        <f t="shared" si="91"/>
        <v>Jujuy2</v>
      </c>
      <c r="AK183" s="103" t="str">
        <f t="shared" si="91"/>
        <v>Jujuy3</v>
      </c>
      <c r="AL183" s="103" t="str">
        <f t="shared" si="91"/>
        <v>Jujuy4</v>
      </c>
      <c r="AM183" s="103" t="str">
        <f t="shared" si="91"/>
        <v>Jujuy5</v>
      </c>
      <c r="AN183" s="103" t="str">
        <f t="shared" si="91"/>
        <v>Jujuy6</v>
      </c>
      <c r="AO183" s="104" t="str">
        <f t="shared" si="91"/>
        <v>Jujuy7</v>
      </c>
    </row>
    <row r="184" spans="1:41" x14ac:dyDescent="0.25">
      <c r="A184" s="95" t="s">
        <v>532</v>
      </c>
      <c r="B184" s="158"/>
      <c r="C184" s="113">
        <f>SUMIF('Todas las localidades'!$AR$8:$AR$967,Ordenada!AI184,'Todas las localidades'!$AB$8:$AB$967)</f>
        <v>0</v>
      </c>
      <c r="D184" s="113">
        <f>SUMIF('Todas las localidades'!$AR$8:$AR$967,Ordenada!AJ184,'Todas las localidades'!$AB$8:$AB$967)</f>
        <v>0</v>
      </c>
      <c r="E184" s="113">
        <f>SUMIF('Todas las localidades'!$AR$8:$AR$967,Ordenada!AK184,'Todas las localidades'!$AB$8:$AB$967)</f>
        <v>80592</v>
      </c>
      <c r="F184" s="113">
        <f>SUMIF('Todas las localidades'!$AR$8:$AR$967,Ordenada!AL184,'Todas las localidades'!$AB$8:$AB$967)</f>
        <v>41837</v>
      </c>
      <c r="G184" s="114">
        <f>SUMIF('Todas las localidades'!$AR$8:$AR$967,Ordenada!AM184,'Todas las localidades'!$AB$8:$AB$967)</f>
        <v>10146</v>
      </c>
      <c r="H184" s="159">
        <f>SUMIF('Todas las localidades'!$AR$8:$AR$967,Ordenada!AN184,'Todas las localidades'!$AB$8:$AB$967)</f>
        <v>28339</v>
      </c>
      <c r="I184" s="159">
        <f>SUMIF('Todas las localidades'!$AR$8:$AR$967,Ordenada!AO184,'Todas las localidades'!$AB$8:$AB$967)</f>
        <v>38776</v>
      </c>
      <c r="J184" s="165">
        <f t="shared" si="88"/>
        <v>199690</v>
      </c>
      <c r="L184" s="95" t="s">
        <v>532</v>
      </c>
      <c r="M184" s="173"/>
      <c r="N184" s="174">
        <f t="shared" si="89"/>
        <v>0</v>
      </c>
      <c r="O184" s="174">
        <f t="shared" si="89"/>
        <v>0</v>
      </c>
      <c r="P184" s="174">
        <f t="shared" si="89"/>
        <v>0.28061106443661094</v>
      </c>
      <c r="Q184" s="174">
        <f t="shared" si="89"/>
        <v>0.14567109766272696</v>
      </c>
      <c r="R184" s="174">
        <f t="shared" si="89"/>
        <v>3.5327077870928314E-2</v>
      </c>
      <c r="S184" s="174">
        <f t="shared" si="89"/>
        <v>9.8672783341635872E-2</v>
      </c>
      <c r="T184" s="181">
        <f t="shared" si="89"/>
        <v>0.13501308609531995</v>
      </c>
      <c r="U184" s="169">
        <f t="shared" si="90"/>
        <v>0.69529510940722206</v>
      </c>
      <c r="AG184" s="95" t="s">
        <v>532</v>
      </c>
      <c r="AH184" s="112"/>
      <c r="AI184" s="103" t="str">
        <f t="shared" si="91"/>
        <v>La Pampa1</v>
      </c>
      <c r="AJ184" s="103" t="str">
        <f t="shared" si="91"/>
        <v>La Pampa2</v>
      </c>
      <c r="AK184" s="103" t="str">
        <f t="shared" si="91"/>
        <v>La Pampa3</v>
      </c>
      <c r="AL184" s="103" t="str">
        <f t="shared" si="91"/>
        <v>La Pampa4</v>
      </c>
      <c r="AM184" s="103" t="str">
        <f t="shared" si="91"/>
        <v>La Pampa5</v>
      </c>
      <c r="AN184" s="103" t="str">
        <f t="shared" si="91"/>
        <v>La Pampa6</v>
      </c>
      <c r="AO184" s="104" t="str">
        <f t="shared" si="91"/>
        <v>La Pampa7</v>
      </c>
    </row>
    <row r="185" spans="1:41" x14ac:dyDescent="0.25">
      <c r="A185" s="95" t="s">
        <v>563</v>
      </c>
      <c r="B185" s="158"/>
      <c r="C185" s="113">
        <f>SUMIF('Todas las localidades'!$AR$8:$AR$967,Ordenada!AI185,'Todas las localidades'!$AB$8:$AB$967)</f>
        <v>0</v>
      </c>
      <c r="D185" s="113">
        <f>SUMIF('Todas las localidades'!$AR$8:$AR$967,Ordenada!AJ185,'Todas las localidades'!$AB$8:$AB$967)</f>
        <v>0</v>
      </c>
      <c r="E185" s="113">
        <f>SUMIF('Todas las localidades'!$AR$8:$AR$967,Ordenada!AK185,'Todas las localidades'!$AB$8:$AB$967)</f>
        <v>103727</v>
      </c>
      <c r="F185" s="113">
        <f>SUMIF('Todas las localidades'!$AR$8:$AR$967,Ordenada!AL185,'Todas las localidades'!$AB$8:$AB$967)</f>
        <v>0</v>
      </c>
      <c r="G185" s="114">
        <f>SUMIF('Todas las localidades'!$AR$8:$AR$967,Ordenada!AM185,'Todas las localidades'!$AB$8:$AB$967)</f>
        <v>46342</v>
      </c>
      <c r="H185" s="159">
        <f>SUMIF('Todas las localidades'!$AR$8:$AR$967,Ordenada!AN185,'Todas las localidades'!$AB$8:$AB$967)</f>
        <v>3307</v>
      </c>
      <c r="I185" s="159">
        <f>SUMIF('Todas las localidades'!$AR$8:$AR$967,Ordenada!AO185,'Todas las localidades'!$AB$8:$AB$967)</f>
        <v>22812</v>
      </c>
      <c r="J185" s="165">
        <f t="shared" si="88"/>
        <v>176188</v>
      </c>
      <c r="L185" s="95" t="s">
        <v>563</v>
      </c>
      <c r="M185" s="173"/>
      <c r="N185" s="174">
        <f t="shared" si="89"/>
        <v>0</v>
      </c>
      <c r="O185" s="174">
        <f t="shared" si="89"/>
        <v>0</v>
      </c>
      <c r="P185" s="174">
        <f t="shared" si="89"/>
        <v>0.36116418355192009</v>
      </c>
      <c r="Q185" s="174">
        <f t="shared" si="89"/>
        <v>0</v>
      </c>
      <c r="R185" s="174">
        <f t="shared" si="89"/>
        <v>0.16135693304697021</v>
      </c>
      <c r="S185" s="174">
        <f t="shared" si="89"/>
        <v>1.1514552189942828E-2</v>
      </c>
      <c r="T185" s="181">
        <f t="shared" si="89"/>
        <v>7.9428474314174713E-2</v>
      </c>
      <c r="U185" s="169">
        <f t="shared" si="90"/>
        <v>0.6134641431030079</v>
      </c>
      <c r="AG185" s="95" t="s">
        <v>563</v>
      </c>
      <c r="AH185" s="112"/>
      <c r="AI185" s="103" t="str">
        <f t="shared" si="91"/>
        <v>La Rioja1</v>
      </c>
      <c r="AJ185" s="103" t="str">
        <f t="shared" si="91"/>
        <v>La Rioja2</v>
      </c>
      <c r="AK185" s="103" t="str">
        <f t="shared" si="91"/>
        <v>La Rioja3</v>
      </c>
      <c r="AL185" s="103" t="str">
        <f t="shared" si="91"/>
        <v>La Rioja4</v>
      </c>
      <c r="AM185" s="103" t="str">
        <f t="shared" si="91"/>
        <v>La Rioja5</v>
      </c>
      <c r="AN185" s="103" t="str">
        <f t="shared" si="91"/>
        <v>La Rioja6</v>
      </c>
      <c r="AO185" s="104" t="str">
        <f t="shared" si="91"/>
        <v>La Rioja7</v>
      </c>
    </row>
    <row r="186" spans="1:41" x14ac:dyDescent="0.25">
      <c r="A186" s="95" t="s">
        <v>582</v>
      </c>
      <c r="B186" s="158"/>
      <c r="C186" s="113">
        <f>SUMIF('Todas las localidades'!$AR$8:$AR$967,Ordenada!AI186,'Todas las localidades'!$AB$8:$AB$967)</f>
        <v>0</v>
      </c>
      <c r="D186" s="113">
        <f>SUMIF('Todas las localidades'!$AR$8:$AR$967,Ordenada!AJ186,'Todas las localidades'!$AB$8:$AB$967)</f>
        <v>773113</v>
      </c>
      <c r="E186" s="113">
        <f>SUMIF('Todas las localidades'!$AR$8:$AR$967,Ordenada!AK186,'Todas las localidades'!$AB$8:$AB$967)</f>
        <v>94651</v>
      </c>
      <c r="F186" s="113">
        <f>SUMIF('Todas las localidades'!$AR$8:$AR$967,Ordenada!AL186,'Todas las localidades'!$AB$8:$AB$967)</f>
        <v>71530</v>
      </c>
      <c r="G186" s="114">
        <f>SUMIF('Todas las localidades'!$AR$8:$AR$967,Ordenada!AM186,'Todas las localidades'!$AB$8:$AB$967)</f>
        <v>95504</v>
      </c>
      <c r="H186" s="159">
        <f>SUMIF('Todas las localidades'!$AR$8:$AR$967,Ordenada!AN186,'Todas las localidades'!$AB$8:$AB$967)</f>
        <v>34701</v>
      </c>
      <c r="I186" s="159">
        <f>SUMIF('Todas las localidades'!$AR$8:$AR$967,Ordenada!AO186,'Todas las localidades'!$AB$8:$AB$967)</f>
        <v>42990</v>
      </c>
      <c r="J186" s="165">
        <f t="shared" si="88"/>
        <v>1112489</v>
      </c>
      <c r="L186" s="95" t="s">
        <v>582</v>
      </c>
      <c r="M186" s="173"/>
      <c r="N186" s="174">
        <f t="shared" si="89"/>
        <v>0</v>
      </c>
      <c r="O186" s="174">
        <f t="shared" si="89"/>
        <v>2.6918808549208557</v>
      </c>
      <c r="P186" s="174">
        <f t="shared" si="89"/>
        <v>0.3295627092017776</v>
      </c>
      <c r="Q186" s="174">
        <f t="shared" si="89"/>
        <v>0.24905833630075913</v>
      </c>
      <c r="R186" s="174">
        <f t="shared" si="89"/>
        <v>0.33253274640105829</v>
      </c>
      <c r="S186" s="174">
        <f t="shared" si="89"/>
        <v>0.12082445586428969</v>
      </c>
      <c r="T186" s="181">
        <f t="shared" si="89"/>
        <v>0.14968569659680742</v>
      </c>
      <c r="U186" s="169">
        <f t="shared" si="90"/>
        <v>3.8735447992855478</v>
      </c>
      <c r="AG186" s="95" t="s">
        <v>582</v>
      </c>
      <c r="AH186" s="112"/>
      <c r="AI186" s="103" t="str">
        <f t="shared" si="91"/>
        <v>Mendoza1</v>
      </c>
      <c r="AJ186" s="103" t="str">
        <f t="shared" si="91"/>
        <v>Mendoza2</v>
      </c>
      <c r="AK186" s="103" t="str">
        <f t="shared" si="91"/>
        <v>Mendoza3</v>
      </c>
      <c r="AL186" s="103" t="str">
        <f t="shared" si="91"/>
        <v>Mendoza4</v>
      </c>
      <c r="AM186" s="103" t="str">
        <f t="shared" si="91"/>
        <v>Mendoza5</v>
      </c>
      <c r="AN186" s="103" t="str">
        <f t="shared" si="91"/>
        <v>Mendoza6</v>
      </c>
      <c r="AO186" s="104" t="str">
        <f t="shared" si="91"/>
        <v>Mendoza7</v>
      </c>
    </row>
    <row r="187" spans="1:41" x14ac:dyDescent="0.25">
      <c r="A187" s="95" t="s">
        <v>604</v>
      </c>
      <c r="B187" s="158"/>
      <c r="C187" s="113">
        <f>SUMIF('Todas las localidades'!$AR$8:$AR$967,Ordenada!AI187,'Todas las localidades'!$AB$8:$AB$967)</f>
        <v>0</v>
      </c>
      <c r="D187" s="113">
        <f>SUMIF('Todas las localidades'!$AR$8:$AR$967,Ordenada!AJ187,'Todas las localidades'!$AB$8:$AB$967)</f>
        <v>0</v>
      </c>
      <c r="E187" s="113">
        <f>SUMIF('Todas las localidades'!$AR$8:$AR$967,Ordenada!AK187,'Todas las localidades'!$AB$8:$AB$967)</f>
        <v>213686</v>
      </c>
      <c r="F187" s="113">
        <f>SUMIF('Todas las localidades'!$AR$8:$AR$967,Ordenada!AL187,'Todas las localidades'!$AB$8:$AB$967)</f>
        <v>77120</v>
      </c>
      <c r="G187" s="114">
        <f>SUMIF('Todas las localidades'!$AR$8:$AR$967,Ordenada!AM187,'Todas las localidades'!$AB$8:$AB$967)</f>
        <v>149399</v>
      </c>
      <c r="H187" s="159">
        <f>SUMIF('Todas las localidades'!$AR$8:$AR$967,Ordenada!AN187,'Todas las localidades'!$AB$8:$AB$967)</f>
        <v>47225</v>
      </c>
      <c r="I187" s="159">
        <f>SUMIF('Todas las localidades'!$AR$8:$AR$967,Ordenada!AO187,'Todas las localidades'!$AB$8:$AB$967)</f>
        <v>25226</v>
      </c>
      <c r="J187" s="165">
        <f t="shared" si="88"/>
        <v>512656</v>
      </c>
      <c r="L187" s="95" t="s">
        <v>604</v>
      </c>
      <c r="M187" s="173"/>
      <c r="N187" s="174">
        <f t="shared" si="89"/>
        <v>0</v>
      </c>
      <c r="O187" s="174">
        <f t="shared" si="89"/>
        <v>0</v>
      </c>
      <c r="P187" s="174">
        <f t="shared" si="89"/>
        <v>0.74402739620808067</v>
      </c>
      <c r="Q187" s="174">
        <f t="shared" si="89"/>
        <v>0.26852200329252823</v>
      </c>
      <c r="R187" s="174">
        <f t="shared" si="89"/>
        <v>0.52018826205783752</v>
      </c>
      <c r="S187" s="174">
        <f t="shared" si="89"/>
        <v>0.16443142641973088</v>
      </c>
      <c r="T187" s="181">
        <f t="shared" si="89"/>
        <v>8.783371440686355E-2</v>
      </c>
      <c r="U187" s="169">
        <f t="shared" si="90"/>
        <v>1.7850028023850408</v>
      </c>
      <c r="AG187" s="95" t="s">
        <v>604</v>
      </c>
      <c r="AH187" s="112"/>
      <c r="AI187" s="103" t="str">
        <f t="shared" si="91"/>
        <v>Misiones1</v>
      </c>
      <c r="AJ187" s="103" t="str">
        <f t="shared" si="91"/>
        <v>Misiones2</v>
      </c>
      <c r="AK187" s="103" t="str">
        <f t="shared" si="91"/>
        <v>Misiones3</v>
      </c>
      <c r="AL187" s="103" t="str">
        <f t="shared" si="91"/>
        <v>Misiones4</v>
      </c>
      <c r="AM187" s="103" t="str">
        <f t="shared" si="91"/>
        <v>Misiones5</v>
      </c>
      <c r="AN187" s="103" t="str">
        <f t="shared" si="91"/>
        <v>Misiones6</v>
      </c>
      <c r="AO187" s="104" t="str">
        <f t="shared" si="91"/>
        <v>Misiones7</v>
      </c>
    </row>
    <row r="188" spans="1:41" x14ac:dyDescent="0.25">
      <c r="A188" s="95" t="s">
        <v>639</v>
      </c>
      <c r="B188" s="158"/>
      <c r="C188" s="113">
        <f>SUMIF('Todas las localidades'!$AR$8:$AR$967,Ordenada!AI188,'Todas las localidades'!$AB$8:$AB$967)</f>
        <v>0</v>
      </c>
      <c r="D188" s="113">
        <f>SUMIF('Todas las localidades'!$AR$8:$AR$967,Ordenada!AJ188,'Todas las localidades'!$AB$8:$AB$967)</f>
        <v>0</v>
      </c>
      <c r="E188" s="113">
        <f>SUMIF('Todas las localidades'!$AR$8:$AR$967,Ordenada!AK188,'Todas las localidades'!$AB$8:$AB$967)</f>
        <v>183579</v>
      </c>
      <c r="F188" s="113">
        <f>SUMIF('Todas las localidades'!$AR$8:$AR$967,Ordenada!AL188,'Todas las localidades'!$AB$8:$AB$967)</f>
        <v>0</v>
      </c>
      <c r="G188" s="114">
        <f>SUMIF('Todas las localidades'!$AR$8:$AR$967,Ordenada!AM188,'Todas las localidades'!$AB$8:$AB$967)</f>
        <v>129430</v>
      </c>
      <c r="H188" s="159">
        <f>SUMIF('Todas las localidades'!$AR$8:$AR$967,Ordenada!AN188,'Todas las localidades'!$AB$8:$AB$967)</f>
        <v>6767</v>
      </c>
      <c r="I188" s="159">
        <f>SUMIF('Todas las localidades'!$AR$8:$AR$967,Ordenada!AO188,'Todas las localidades'!$AB$8:$AB$967)</f>
        <v>18999</v>
      </c>
      <c r="J188" s="165">
        <f t="shared" si="88"/>
        <v>338775</v>
      </c>
      <c r="L188" s="95" t="s">
        <v>639</v>
      </c>
      <c r="M188" s="173"/>
      <c r="N188" s="174">
        <f t="shared" si="89"/>
        <v>0</v>
      </c>
      <c r="O188" s="174">
        <f t="shared" si="89"/>
        <v>0</v>
      </c>
      <c r="P188" s="174">
        <f t="shared" si="89"/>
        <v>0.63919866237602485</v>
      </c>
      <c r="Q188" s="174">
        <f t="shared" si="89"/>
        <v>0</v>
      </c>
      <c r="R188" s="174">
        <f t="shared" si="89"/>
        <v>0.45065875111711523</v>
      </c>
      <c r="S188" s="174">
        <f t="shared" si="89"/>
        <v>2.3561830864633541E-2</v>
      </c>
      <c r="T188" s="181">
        <f t="shared" si="89"/>
        <v>6.6152094664869598E-2</v>
      </c>
      <c r="U188" s="169">
        <f t="shared" si="90"/>
        <v>1.179571339022643</v>
      </c>
      <c r="AG188" s="95" t="s">
        <v>639</v>
      </c>
      <c r="AH188" s="112"/>
      <c r="AI188" s="103" t="str">
        <f t="shared" si="91"/>
        <v>Neuquén1</v>
      </c>
      <c r="AJ188" s="103" t="str">
        <f t="shared" si="91"/>
        <v>Neuquén2</v>
      </c>
      <c r="AK188" s="103" t="str">
        <f t="shared" si="91"/>
        <v>Neuquén3</v>
      </c>
      <c r="AL188" s="103" t="str">
        <f t="shared" si="91"/>
        <v>Neuquén4</v>
      </c>
      <c r="AM188" s="103" t="str">
        <f t="shared" si="91"/>
        <v>Neuquén5</v>
      </c>
      <c r="AN188" s="103" t="str">
        <f t="shared" si="91"/>
        <v>Neuquén6</v>
      </c>
      <c r="AO188" s="104" t="str">
        <f t="shared" si="91"/>
        <v>Neuquén7</v>
      </c>
    </row>
    <row r="189" spans="1:41" x14ac:dyDescent="0.25">
      <c r="A189" s="95" t="s">
        <v>662</v>
      </c>
      <c r="B189" s="158"/>
      <c r="C189" s="113">
        <f>SUMIF('Todas las localidades'!$AR$8:$AR$967,Ordenada!AI189,'Todas las localidades'!$AB$8:$AB$967)</f>
        <v>0</v>
      </c>
      <c r="D189" s="113">
        <f>SUMIF('Todas las localidades'!$AR$8:$AR$967,Ordenada!AJ189,'Todas las localidades'!$AB$8:$AB$967)</f>
        <v>0</v>
      </c>
      <c r="E189" s="113">
        <f>SUMIF('Todas las localidades'!$AR$8:$AR$967,Ordenada!AK189,'Todas las localidades'!$AB$8:$AB$967)</f>
        <v>78820</v>
      </c>
      <c r="F189" s="113">
        <f>SUMIF('Todas las localidades'!$AR$8:$AR$967,Ordenada!AL189,'Todas las localidades'!$AB$8:$AB$967)</f>
        <v>162468</v>
      </c>
      <c r="G189" s="114">
        <f>SUMIF('Todas las localidades'!$AR$8:$AR$967,Ordenada!AM189,'Todas las localidades'!$AB$8:$AB$967)</f>
        <v>117932</v>
      </c>
      <c r="H189" s="159">
        <f>SUMIF('Todas las localidades'!$AR$8:$AR$967,Ordenada!AN189,'Todas las localidades'!$AB$8:$AB$967)</f>
        <v>41218</v>
      </c>
      <c r="I189" s="159">
        <f>SUMIF('Todas las localidades'!$AR$8:$AR$967,Ordenada!AO189,'Todas las localidades'!$AB$8:$AB$967)</f>
        <v>17648</v>
      </c>
      <c r="J189" s="165">
        <f t="shared" si="88"/>
        <v>418086</v>
      </c>
      <c r="L189" s="95" t="s">
        <v>662</v>
      </c>
      <c r="M189" s="173"/>
      <c r="N189" s="174">
        <f t="shared" si="89"/>
        <v>0</v>
      </c>
      <c r="O189" s="174">
        <f t="shared" si="89"/>
        <v>0</v>
      </c>
      <c r="P189" s="174">
        <f t="shared" si="89"/>
        <v>0.27444118645639359</v>
      </c>
      <c r="Q189" s="174">
        <f t="shared" si="89"/>
        <v>0.56569285309816486</v>
      </c>
      <c r="R189" s="174">
        <f t="shared" si="89"/>
        <v>0.41062418169468928</v>
      </c>
      <c r="S189" s="174">
        <f t="shared" si="89"/>
        <v>0.1435158186165901</v>
      </c>
      <c r="T189" s="181">
        <f t="shared" si="89"/>
        <v>6.1448084985821293E-2</v>
      </c>
      <c r="U189" s="169">
        <f t="shared" si="90"/>
        <v>1.455722124851659</v>
      </c>
      <c r="AG189" s="95" t="s">
        <v>662</v>
      </c>
      <c r="AH189" s="112"/>
      <c r="AI189" s="103" t="str">
        <f t="shared" si="91"/>
        <v>Río Negro1</v>
      </c>
      <c r="AJ189" s="103" t="str">
        <f t="shared" si="91"/>
        <v>Río Negro2</v>
      </c>
      <c r="AK189" s="103" t="str">
        <f t="shared" si="91"/>
        <v>Río Negro3</v>
      </c>
      <c r="AL189" s="103" t="str">
        <f t="shared" si="91"/>
        <v>Río Negro4</v>
      </c>
      <c r="AM189" s="103" t="str">
        <f t="shared" si="91"/>
        <v>Río Negro5</v>
      </c>
      <c r="AN189" s="103" t="str">
        <f t="shared" si="91"/>
        <v>Río Negro6</v>
      </c>
      <c r="AO189" s="104" t="str">
        <f t="shared" si="91"/>
        <v>Río Negro7</v>
      </c>
    </row>
    <row r="190" spans="1:41" x14ac:dyDescent="0.25">
      <c r="A190" s="95" t="s">
        <v>687</v>
      </c>
      <c r="B190" s="158"/>
      <c r="C190" s="113">
        <f>SUMIF('Todas las localidades'!$AR$8:$AR$967,Ordenada!AI190,'Todas las localidades'!$AB$8:$AB$967)</f>
        <v>0</v>
      </c>
      <c r="D190" s="113">
        <f>SUMIF('Todas las localidades'!$AR$8:$AR$967,Ordenada!AJ190,'Todas las localidades'!$AB$8:$AB$967)</f>
        <v>385776</v>
      </c>
      <c r="E190" s="113">
        <f>SUMIF('Todas las localidades'!$AR$8:$AR$967,Ordenada!AK190,'Todas las localidades'!$AB$8:$AB$967)</f>
        <v>0</v>
      </c>
      <c r="F190" s="113">
        <f>SUMIF('Todas las localidades'!$AR$8:$AR$967,Ordenada!AL190,'Todas las localidades'!$AB$8:$AB$967)</f>
        <v>94325</v>
      </c>
      <c r="G190" s="114">
        <f>SUMIF('Todas las localidades'!$AR$8:$AR$967,Ordenada!AM190,'Todas las localidades'!$AB$8:$AB$967)</f>
        <v>160150</v>
      </c>
      <c r="H190" s="159">
        <f>SUMIF('Todas las localidades'!$AR$8:$AR$967,Ordenada!AN190,'Todas las localidades'!$AB$8:$AB$967)</f>
        <v>38731</v>
      </c>
      <c r="I190" s="159">
        <f>SUMIF('Todas las localidades'!$AR$8:$AR$967,Ordenada!AO190,'Todas las localidades'!$AB$8:$AB$967)</f>
        <v>24525</v>
      </c>
      <c r="J190" s="165">
        <f t="shared" si="88"/>
        <v>703507</v>
      </c>
      <c r="L190" s="95" t="s">
        <v>687</v>
      </c>
      <c r="M190" s="173"/>
      <c r="N190" s="174">
        <f t="shared" si="89"/>
        <v>0</v>
      </c>
      <c r="O190" s="174">
        <f t="shared" si="89"/>
        <v>1.3432228260137238</v>
      </c>
      <c r="P190" s="174">
        <f t="shared" si="89"/>
        <v>0</v>
      </c>
      <c r="Q190" s="174">
        <f t="shared" si="89"/>
        <v>0.32842761878329518</v>
      </c>
      <c r="R190" s="174">
        <f t="shared" si="89"/>
        <v>0.55762187276061193</v>
      </c>
      <c r="S190" s="174">
        <f t="shared" si="89"/>
        <v>0.13485640183509998</v>
      </c>
      <c r="T190" s="181">
        <f t="shared" si="89"/>
        <v>8.5392921819881423E-2</v>
      </c>
      <c r="U190" s="169">
        <f t="shared" si="90"/>
        <v>2.4495216412126122</v>
      </c>
      <c r="AG190" s="95" t="s">
        <v>687</v>
      </c>
      <c r="AH190" s="112"/>
      <c r="AI190" s="103" t="str">
        <f t="shared" si="91"/>
        <v>Salta1</v>
      </c>
      <c r="AJ190" s="103" t="str">
        <f t="shared" si="91"/>
        <v>Salta2</v>
      </c>
      <c r="AK190" s="103" t="str">
        <f t="shared" si="91"/>
        <v>Salta3</v>
      </c>
      <c r="AL190" s="103" t="str">
        <f t="shared" si="91"/>
        <v>Salta4</v>
      </c>
      <c r="AM190" s="103" t="str">
        <f t="shared" si="91"/>
        <v>Salta5</v>
      </c>
      <c r="AN190" s="103" t="str">
        <f t="shared" si="91"/>
        <v>Salta6</v>
      </c>
      <c r="AO190" s="104" t="str">
        <f t="shared" si="91"/>
        <v>Salta7</v>
      </c>
    </row>
    <row r="191" spans="1:41" x14ac:dyDescent="0.25">
      <c r="A191" s="95" t="s">
        <v>723</v>
      </c>
      <c r="B191" s="158"/>
      <c r="C191" s="113">
        <f>SUMIF('Todas las localidades'!$AR$8:$AR$967,Ordenada!AI191,'Todas las localidades'!$AB$8:$AB$967)</f>
        <v>0</v>
      </c>
      <c r="D191" s="113">
        <f>SUMIF('Todas las localidades'!$AR$8:$AR$967,Ordenada!AJ191,'Todas las localidades'!$AB$8:$AB$967)</f>
        <v>0</v>
      </c>
      <c r="E191" s="113">
        <f>SUMIF('Todas las localidades'!$AR$8:$AR$967,Ordenada!AK191,'Todas las localidades'!$AB$8:$AB$967)</f>
        <v>354760</v>
      </c>
      <c r="F191" s="113">
        <f>SUMIF('Todas las localidades'!$AR$8:$AR$967,Ordenada!AL191,'Todas las localidades'!$AB$8:$AB$967)</f>
        <v>0</v>
      </c>
      <c r="G191" s="114">
        <f>SUMIF('Todas las localidades'!$AR$8:$AR$967,Ordenada!AM191,'Todas las localidades'!$AB$8:$AB$967)</f>
        <v>49480</v>
      </c>
      <c r="H191" s="159">
        <f>SUMIF('Todas las localidades'!$AR$8:$AR$967,Ordenada!AN191,'Todas las localidades'!$AB$8:$AB$967)</f>
        <v>8918</v>
      </c>
      <c r="I191" s="159">
        <f>SUMIF('Todas las localidades'!$AR$8:$AR$967,Ordenada!AO191,'Todas las localidades'!$AB$8:$AB$967)</f>
        <v>26033</v>
      </c>
      <c r="J191" s="165">
        <f t="shared" si="88"/>
        <v>439191</v>
      </c>
      <c r="L191" s="95" t="s">
        <v>723</v>
      </c>
      <c r="M191" s="173"/>
      <c r="N191" s="174">
        <f t="shared" si="89"/>
        <v>0</v>
      </c>
      <c r="O191" s="174">
        <f t="shared" si="89"/>
        <v>0</v>
      </c>
      <c r="P191" s="174">
        <f t="shared" si="89"/>
        <v>1.2352290701252246</v>
      </c>
      <c r="Q191" s="174">
        <f t="shared" si="89"/>
        <v>0</v>
      </c>
      <c r="R191" s="174">
        <f t="shared" si="89"/>
        <v>0.17228304879297582</v>
      </c>
      <c r="S191" s="174">
        <f t="shared" si="89"/>
        <v>3.105133850314791E-2</v>
      </c>
      <c r="T191" s="181">
        <f t="shared" si="89"/>
        <v>9.0643585473474939E-2</v>
      </c>
      <c r="U191" s="169">
        <f t="shared" si="90"/>
        <v>1.5292070428948232</v>
      </c>
      <c r="AG191" s="95" t="s">
        <v>723</v>
      </c>
      <c r="AH191" s="112"/>
      <c r="AI191" s="103" t="str">
        <f t="shared" ref="AI191:AO197" si="92">CONCATENATE($AG191,AI$28)</f>
        <v>San Juan1</v>
      </c>
      <c r="AJ191" s="103" t="str">
        <f t="shared" si="92"/>
        <v>San Juan2</v>
      </c>
      <c r="AK191" s="103" t="str">
        <f t="shared" si="92"/>
        <v>San Juan3</v>
      </c>
      <c r="AL191" s="103" t="str">
        <f t="shared" si="92"/>
        <v>San Juan4</v>
      </c>
      <c r="AM191" s="103" t="str">
        <f t="shared" si="92"/>
        <v>San Juan5</v>
      </c>
      <c r="AN191" s="103" t="str">
        <f t="shared" si="92"/>
        <v>San Juan6</v>
      </c>
      <c r="AO191" s="104" t="str">
        <f t="shared" si="92"/>
        <v>San Juan7</v>
      </c>
    </row>
    <row r="192" spans="1:41" x14ac:dyDescent="0.25">
      <c r="A192" s="95" t="s">
        <v>740</v>
      </c>
      <c r="B192" s="158"/>
      <c r="C192" s="113">
        <f>SUMIF('Todas las localidades'!$AR$8:$AR$967,Ordenada!AI192,'Todas las localidades'!$AB$8:$AB$967)</f>
        <v>0</v>
      </c>
      <c r="D192" s="113">
        <f>SUMIF('Todas las localidades'!$AR$8:$AR$967,Ordenada!AJ192,'Todas las localidades'!$AB$8:$AB$967)</f>
        <v>0</v>
      </c>
      <c r="E192" s="113">
        <f>SUMIF('Todas las localidades'!$AR$8:$AR$967,Ordenada!AK192,'Todas las localidades'!$AB$8:$AB$967)</f>
        <v>191399</v>
      </c>
      <c r="F192" s="113">
        <f>SUMIF('Todas las localidades'!$AR$8:$AR$967,Ordenada!AL192,'Todas las localidades'!$AB$8:$AB$967)</f>
        <v>0</v>
      </c>
      <c r="G192" s="114">
        <f>SUMIF('Todas las localidades'!$AR$8:$AR$967,Ordenada!AM192,'Todas las localidades'!$AB$8:$AB$967)</f>
        <v>14755</v>
      </c>
      <c r="H192" s="159">
        <f>SUMIF('Todas las localidades'!$AR$8:$AR$967,Ordenada!AN192,'Todas las localidades'!$AB$8:$AB$967)</f>
        <v>21044</v>
      </c>
      <c r="I192" s="159">
        <f>SUMIF('Todas las localidades'!$AR$8:$AR$967,Ordenada!AO192,'Todas las localidades'!$AB$8:$AB$967)</f>
        <v>10300</v>
      </c>
      <c r="J192" s="165">
        <f t="shared" si="88"/>
        <v>237498</v>
      </c>
      <c r="L192" s="95" t="s">
        <v>740</v>
      </c>
      <c r="M192" s="173"/>
      <c r="N192" s="174">
        <f t="shared" si="89"/>
        <v>0</v>
      </c>
      <c r="O192" s="174">
        <f t="shared" si="89"/>
        <v>0</v>
      </c>
      <c r="P192" s="174">
        <f t="shared" si="89"/>
        <v>0.66642690492980561</v>
      </c>
      <c r="Q192" s="174">
        <f t="shared" si="89"/>
        <v>0</v>
      </c>
      <c r="R192" s="174">
        <f t="shared" si="89"/>
        <v>5.137502798990215E-2</v>
      </c>
      <c r="S192" s="174">
        <f t="shared" si="89"/>
        <v>7.3272523823754723E-2</v>
      </c>
      <c r="T192" s="181">
        <f t="shared" si="89"/>
        <v>3.5863286228125527E-2</v>
      </c>
      <c r="U192" s="169">
        <f t="shared" si="90"/>
        <v>0.82693774297158795</v>
      </c>
      <c r="AG192" s="95" t="s">
        <v>740</v>
      </c>
      <c r="AH192" s="112"/>
      <c r="AI192" s="103" t="str">
        <f t="shared" si="92"/>
        <v>San Luis1</v>
      </c>
      <c r="AJ192" s="103" t="str">
        <f t="shared" si="92"/>
        <v>San Luis2</v>
      </c>
      <c r="AK192" s="103" t="str">
        <f t="shared" si="92"/>
        <v>San Luis3</v>
      </c>
      <c r="AL192" s="103" t="str">
        <f t="shared" si="92"/>
        <v>San Luis4</v>
      </c>
      <c r="AM192" s="103" t="str">
        <f t="shared" si="92"/>
        <v>San Luis5</v>
      </c>
      <c r="AN192" s="103" t="str">
        <f t="shared" si="92"/>
        <v>San Luis6</v>
      </c>
      <c r="AO192" s="104" t="str">
        <f t="shared" si="92"/>
        <v>San Luis7</v>
      </c>
    </row>
    <row r="193" spans="1:41" x14ac:dyDescent="0.25">
      <c r="A193" s="95" t="s">
        <v>753</v>
      </c>
      <c r="B193" s="158"/>
      <c r="C193" s="113">
        <f>SUMIF('Todas las localidades'!$AR$8:$AR$967,Ordenada!AI193,'Todas las localidades'!$AB$8:$AB$967)</f>
        <v>0</v>
      </c>
      <c r="D193" s="113">
        <f>SUMIF('Todas las localidades'!$AR$8:$AR$967,Ordenada!AJ193,'Todas las localidades'!$AB$8:$AB$967)</f>
        <v>0</v>
      </c>
      <c r="E193" s="113">
        <f>SUMIF('Todas las localidades'!$AR$8:$AR$967,Ordenada!AK193,'Todas las localidades'!$AB$8:$AB$967)</f>
        <v>0</v>
      </c>
      <c r="F193" s="113">
        <f>SUMIF('Todas las localidades'!$AR$8:$AR$967,Ordenada!AL193,'Todas las localidades'!$AB$8:$AB$967)</f>
        <v>92539</v>
      </c>
      <c r="G193" s="114">
        <f>SUMIF('Todas las localidades'!$AR$8:$AR$967,Ordenada!AM193,'Todas las localidades'!$AB$8:$AB$967)</f>
        <v>29279</v>
      </c>
      <c r="H193" s="159">
        <f>SUMIF('Todas las localidades'!$AR$8:$AR$967,Ordenada!AN193,'Todas las localidades'!$AB$8:$AB$967)</f>
        <v>18525</v>
      </c>
      <c r="I193" s="159">
        <f>SUMIF('Todas las localidades'!$AR$8:$AR$967,Ordenada!AO193,'Todas las localidades'!$AB$8:$AB$967)</f>
        <v>8786</v>
      </c>
      <c r="J193" s="165">
        <f t="shared" si="88"/>
        <v>149129</v>
      </c>
      <c r="L193" s="95" t="s">
        <v>753</v>
      </c>
      <c r="M193" s="173"/>
      <c r="N193" s="174">
        <f t="shared" si="89"/>
        <v>0</v>
      </c>
      <c r="O193" s="174">
        <f t="shared" si="89"/>
        <v>0</v>
      </c>
      <c r="P193" s="174">
        <f t="shared" si="89"/>
        <v>0</v>
      </c>
      <c r="Q193" s="174">
        <f t="shared" si="89"/>
        <v>0.32220899458878721</v>
      </c>
      <c r="R193" s="174">
        <f t="shared" si="89"/>
        <v>0.10194574344400847</v>
      </c>
      <c r="S193" s="174">
        <f t="shared" si="89"/>
        <v>6.4501687123885959E-2</v>
      </c>
      <c r="T193" s="181">
        <f t="shared" si="89"/>
        <v>3.0591731339836011E-2</v>
      </c>
      <c r="U193" s="169">
        <f t="shared" si="90"/>
        <v>0.51924815649651768</v>
      </c>
      <c r="AG193" s="95" t="s">
        <v>753</v>
      </c>
      <c r="AH193" s="112"/>
      <c r="AI193" s="103" t="str">
        <f t="shared" si="92"/>
        <v>Santa Cruz1</v>
      </c>
      <c r="AJ193" s="103" t="str">
        <f t="shared" si="92"/>
        <v>Santa Cruz2</v>
      </c>
      <c r="AK193" s="103" t="str">
        <f t="shared" si="92"/>
        <v>Santa Cruz3</v>
      </c>
      <c r="AL193" s="103" t="str">
        <f t="shared" si="92"/>
        <v>Santa Cruz4</v>
      </c>
      <c r="AM193" s="103" t="str">
        <f t="shared" si="92"/>
        <v>Santa Cruz5</v>
      </c>
      <c r="AN193" s="103" t="str">
        <f t="shared" si="92"/>
        <v>Santa Cruz6</v>
      </c>
      <c r="AO193" s="104" t="str">
        <f t="shared" si="92"/>
        <v>Santa Cruz7</v>
      </c>
    </row>
    <row r="194" spans="1:41" x14ac:dyDescent="0.25">
      <c r="A194" s="95" t="s">
        <v>767</v>
      </c>
      <c r="B194" s="158"/>
      <c r="C194" s="113">
        <f>SUMIF('Todas las localidades'!$AR$8:$AR$967,Ordenada!AI194,'Todas las localidades'!$AB$8:$AB$967)</f>
        <v>1118905</v>
      </c>
      <c r="D194" s="113">
        <f>SUMIF('Todas las localidades'!$AR$8:$AR$967,Ordenada!AJ194,'Todas las localidades'!$AB$8:$AB$967)</f>
        <v>0</v>
      </c>
      <c r="E194" s="113">
        <f>SUMIF('Todas las localidades'!$AR$8:$AR$967,Ordenada!AK194,'Todas las localidades'!$AB$8:$AB$967)</f>
        <v>407293</v>
      </c>
      <c r="F194" s="113">
        <f>SUMIF('Todas las localidades'!$AR$8:$AR$967,Ordenada!AL194,'Todas las localidades'!$AB$8:$AB$967)</f>
        <v>192670</v>
      </c>
      <c r="G194" s="114">
        <f>SUMIF('Todas las localidades'!$AR$8:$AR$967,Ordenada!AM194,'Todas las localidades'!$AB$8:$AB$967)</f>
        <v>420547</v>
      </c>
      <c r="H194" s="159">
        <f>SUMIF('Todas las localidades'!$AR$8:$AR$967,Ordenada!AN194,'Todas las localidades'!$AB$8:$AB$967)</f>
        <v>152721</v>
      </c>
      <c r="I194" s="159">
        <f>SUMIF('Todas las localidades'!$AR$8:$AR$967,Ordenada!AO194,'Todas las localidades'!$AB$8:$AB$967)</f>
        <v>167316</v>
      </c>
      <c r="J194" s="165">
        <f t="shared" si="88"/>
        <v>2459452</v>
      </c>
      <c r="L194" s="95" t="s">
        <v>767</v>
      </c>
      <c r="M194" s="173"/>
      <c r="N194" s="174">
        <f t="shared" si="89"/>
        <v>3.8958844929204659</v>
      </c>
      <c r="O194" s="174">
        <f t="shared" si="89"/>
        <v>0</v>
      </c>
      <c r="P194" s="174">
        <f t="shared" si="89"/>
        <v>1.4181422755060127</v>
      </c>
      <c r="Q194" s="174">
        <f t="shared" si="89"/>
        <v>0.67085236481290733</v>
      </c>
      <c r="R194" s="174">
        <f t="shared" si="89"/>
        <v>1.4642910129494666</v>
      </c>
      <c r="S194" s="174">
        <f t="shared" si="89"/>
        <v>0.5317550423345202</v>
      </c>
      <c r="T194" s="181">
        <f t="shared" si="89"/>
        <v>0.58257297073252923</v>
      </c>
      <c r="U194" s="169">
        <f t="shared" si="90"/>
        <v>8.5634981592559019</v>
      </c>
      <c r="AG194" s="95" t="s">
        <v>767</v>
      </c>
      <c r="AH194" s="112"/>
      <c r="AI194" s="103" t="str">
        <f t="shared" si="92"/>
        <v>Santa Fe1</v>
      </c>
      <c r="AJ194" s="103" t="str">
        <f t="shared" si="92"/>
        <v>Santa Fe2</v>
      </c>
      <c r="AK194" s="103" t="str">
        <f t="shared" si="92"/>
        <v>Santa Fe3</v>
      </c>
      <c r="AL194" s="103" t="str">
        <f t="shared" si="92"/>
        <v>Santa Fe4</v>
      </c>
      <c r="AM194" s="103" t="str">
        <f t="shared" si="92"/>
        <v>Santa Fe5</v>
      </c>
      <c r="AN194" s="103" t="str">
        <f t="shared" si="92"/>
        <v>Santa Fe6</v>
      </c>
      <c r="AO194" s="104" t="str">
        <f t="shared" si="92"/>
        <v>Santa Fe7</v>
      </c>
    </row>
    <row r="195" spans="1:41" x14ac:dyDescent="0.25">
      <c r="A195" s="95" t="s">
        <v>882</v>
      </c>
      <c r="B195" s="158"/>
      <c r="C195" s="113">
        <f>SUMIF('Todas las localidades'!$AR$8:$AR$967,Ordenada!AI195,'Todas las localidades'!$AB$8:$AB$967)</f>
        <v>0</v>
      </c>
      <c r="D195" s="113">
        <f>SUMIF('Todas las localidades'!$AR$8:$AR$967,Ordenada!AJ195,'Todas las localidades'!$AB$8:$AB$967)</f>
        <v>0</v>
      </c>
      <c r="E195" s="113">
        <f>SUMIF('Todas las localidades'!$AR$8:$AR$967,Ordenada!AK195,'Todas las localidades'!$AB$8:$AB$967)</f>
        <v>263471</v>
      </c>
      <c r="F195" s="113">
        <f>SUMIF('Todas las localidades'!$AR$8:$AR$967,Ordenada!AL195,'Todas las localidades'!$AB$8:$AB$967)</f>
        <v>0</v>
      </c>
      <c r="G195" s="114">
        <f>SUMIF('Todas las localidades'!$AR$8:$AR$967,Ordenada!AM195,'Todas las localidades'!$AB$8:$AB$967)</f>
        <v>92315</v>
      </c>
      <c r="H195" s="159">
        <f>SUMIF('Todas las localidades'!$AR$8:$AR$967,Ordenada!AN195,'Todas las localidades'!$AB$8:$AB$967)</f>
        <v>39059</v>
      </c>
      <c r="I195" s="159">
        <f>SUMIF('Todas las localidades'!$AR$8:$AR$967,Ordenada!AO195,'Todas las localidades'!$AB$8:$AB$967)</f>
        <v>25546</v>
      </c>
      <c r="J195" s="165">
        <f t="shared" si="88"/>
        <v>420391</v>
      </c>
      <c r="L195" s="95" t="s">
        <v>882</v>
      </c>
      <c r="M195" s="173"/>
      <c r="N195" s="174">
        <f t="shared" si="89"/>
        <v>0</v>
      </c>
      <c r="O195" s="174">
        <f t="shared" si="89"/>
        <v>0</v>
      </c>
      <c r="P195" s="174">
        <f t="shared" si="89"/>
        <v>0.91737241609810305</v>
      </c>
      <c r="Q195" s="174">
        <f t="shared" si="89"/>
        <v>0</v>
      </c>
      <c r="R195" s="174">
        <f t="shared" si="89"/>
        <v>0.32142905516013676</v>
      </c>
      <c r="S195" s="174">
        <f t="shared" si="89"/>
        <v>0.13599845599848107</v>
      </c>
      <c r="T195" s="181">
        <f t="shared" si="89"/>
        <v>8.8947913590649977E-2</v>
      </c>
      <c r="U195" s="169">
        <f t="shared" si="90"/>
        <v>1.4637478408473708</v>
      </c>
      <c r="AG195" s="95" t="s">
        <v>882</v>
      </c>
      <c r="AH195" s="112"/>
      <c r="AI195" s="103" t="str">
        <f t="shared" si="92"/>
        <v>Santiago del Estero1</v>
      </c>
      <c r="AJ195" s="103" t="str">
        <f t="shared" si="92"/>
        <v>Santiago del Estero2</v>
      </c>
      <c r="AK195" s="103" t="str">
        <f t="shared" si="92"/>
        <v>Santiago del Estero3</v>
      </c>
      <c r="AL195" s="103" t="str">
        <f t="shared" si="92"/>
        <v>Santiago del Estero4</v>
      </c>
      <c r="AM195" s="103" t="str">
        <f t="shared" si="92"/>
        <v>Santiago del Estero5</v>
      </c>
      <c r="AN195" s="103" t="str">
        <f t="shared" si="92"/>
        <v>Santiago del Estero6</v>
      </c>
      <c r="AO195" s="104" t="str">
        <f t="shared" si="92"/>
        <v>Santiago del Estero7</v>
      </c>
    </row>
    <row r="196" spans="1:41" x14ac:dyDescent="0.25">
      <c r="A196" s="95" t="s">
        <v>926</v>
      </c>
      <c r="B196" s="158"/>
      <c r="C196" s="113">
        <f>SUMIF('Todas las localidades'!$AR$8:$AR$967,Ordenada!AI196,'Todas las localidades'!$AB$8:$AB$967)</f>
        <v>0</v>
      </c>
      <c r="D196" s="113">
        <f>SUMIF('Todas las localidades'!$AR$8:$AR$967,Ordenada!AJ196,'Todas las localidades'!$AB$8:$AB$967)</f>
        <v>0</v>
      </c>
      <c r="E196" s="113">
        <f>SUMIF('Todas las localidades'!$AR$8:$AR$967,Ordenada!AK196,'Todas las localidades'!$AB$8:$AB$967)</f>
        <v>0</v>
      </c>
      <c r="F196" s="113">
        <f>SUMIF('Todas las localidades'!$AR$8:$AR$967,Ordenada!AL196,'Todas las localidades'!$AB$8:$AB$967)</f>
        <v>67303</v>
      </c>
      <c r="G196" s="114">
        <f>SUMIF('Todas las localidades'!$AR$8:$AR$967,Ordenada!AM196,'Todas las localidades'!$AB$8:$AB$967)</f>
        <v>0</v>
      </c>
      <c r="H196" s="159">
        <f>SUMIF('Todas las localidades'!$AR$8:$AR$967,Ordenada!AN196,'Todas las localidades'!$AB$8:$AB$967)</f>
        <v>0</v>
      </c>
      <c r="I196" s="159">
        <f>SUMIF('Todas las localidades'!$AR$8:$AR$967,Ordenada!AO196,'Todas las localidades'!$AB$8:$AB$967)</f>
        <v>445</v>
      </c>
      <c r="J196" s="165">
        <f t="shared" si="88"/>
        <v>67748</v>
      </c>
      <c r="L196" s="95" t="s">
        <v>926</v>
      </c>
      <c r="M196" s="173"/>
      <c r="N196" s="174">
        <f t="shared" si="89"/>
        <v>0</v>
      </c>
      <c r="O196" s="174">
        <f t="shared" si="89"/>
        <v>0</v>
      </c>
      <c r="P196" s="174">
        <f t="shared" si="89"/>
        <v>0</v>
      </c>
      <c r="Q196" s="174">
        <f t="shared" si="89"/>
        <v>0.23434046145743032</v>
      </c>
      <c r="R196" s="174">
        <f t="shared" si="89"/>
        <v>0</v>
      </c>
      <c r="S196" s="174">
        <f t="shared" si="89"/>
        <v>0</v>
      </c>
      <c r="T196" s="181">
        <f t="shared" si="89"/>
        <v>1.5494332399529961E-3</v>
      </c>
      <c r="U196" s="169">
        <f t="shared" si="90"/>
        <v>0.23588989469738331</v>
      </c>
      <c r="AG196" s="95" t="s">
        <v>926</v>
      </c>
      <c r="AH196" s="112"/>
      <c r="AI196" s="103" t="str">
        <f t="shared" si="92"/>
        <v>Tierra del Fuego1</v>
      </c>
      <c r="AJ196" s="103" t="str">
        <f t="shared" si="92"/>
        <v>Tierra del Fuego2</v>
      </c>
      <c r="AK196" s="103" t="str">
        <f t="shared" si="92"/>
        <v>Tierra del Fuego3</v>
      </c>
      <c r="AL196" s="103" t="str">
        <f t="shared" si="92"/>
        <v>Tierra del Fuego4</v>
      </c>
      <c r="AM196" s="103" t="str">
        <f t="shared" si="92"/>
        <v>Tierra del Fuego5</v>
      </c>
      <c r="AN196" s="103" t="str">
        <f t="shared" si="92"/>
        <v>Tierra del Fuego6</v>
      </c>
      <c r="AO196" s="104" t="str">
        <f t="shared" si="92"/>
        <v>Tierra del Fuego7</v>
      </c>
    </row>
    <row r="197" spans="1:41" ht="15.75" thickBot="1" x14ac:dyDescent="0.3">
      <c r="A197" s="96" t="s">
        <v>506</v>
      </c>
      <c r="B197" s="160"/>
      <c r="C197" s="161">
        <f>SUMIF('Todas las localidades'!$AR$8:$AR$967,Ordenada!AI197,'Todas las localidades'!$AB$8:$AB$967)</f>
        <v>0</v>
      </c>
      <c r="D197" s="161">
        <f>SUMIF('Todas las localidades'!$AR$8:$AR$967,Ordenada!AJ197,'Todas las localidades'!$AB$8:$AB$967)</f>
        <v>623916</v>
      </c>
      <c r="E197" s="161">
        <f>SUMIF('Todas las localidades'!$AR$8:$AR$967,Ordenada!AK197,'Todas las localidades'!$AB$8:$AB$967)</f>
        <v>0</v>
      </c>
      <c r="F197" s="161">
        <f>SUMIF('Todas las localidades'!$AR$8:$AR$967,Ordenada!AL197,'Todas las localidades'!$AB$8:$AB$967)</f>
        <v>38273</v>
      </c>
      <c r="G197" s="162">
        <f>SUMIF('Todas las localidades'!$AR$8:$AR$967,Ordenada!AM197,'Todas las localidades'!$AB$8:$AB$967)</f>
        <v>160847</v>
      </c>
      <c r="H197" s="163">
        <f>SUMIF('Todas las localidades'!$AR$8:$AR$967,Ordenada!AN197,'Todas las localidades'!$AB$8:$AB$967)</f>
        <v>41361</v>
      </c>
      <c r="I197" s="163">
        <f>SUMIF('Todas las localidades'!$AR$8:$AR$967,Ordenada!AO197,'Todas las localidades'!$AB$8:$AB$967)</f>
        <v>25711</v>
      </c>
      <c r="J197" s="166">
        <f t="shared" si="88"/>
        <v>890108</v>
      </c>
      <c r="L197" s="96" t="s">
        <v>506</v>
      </c>
      <c r="M197" s="175"/>
      <c r="N197" s="176">
        <f t="shared" si="89"/>
        <v>0</v>
      </c>
      <c r="O197" s="176">
        <f t="shared" si="89"/>
        <v>2.1723959310977832</v>
      </c>
      <c r="P197" s="176">
        <f t="shared" si="89"/>
        <v>0</v>
      </c>
      <c r="Q197" s="176">
        <f t="shared" si="89"/>
        <v>0.13326170425330566</v>
      </c>
      <c r="R197" s="176">
        <f t="shared" si="89"/>
        <v>0.56004873785779674</v>
      </c>
      <c r="S197" s="176">
        <f t="shared" si="89"/>
        <v>0.14401372637684465</v>
      </c>
      <c r="T197" s="182">
        <f t="shared" si="89"/>
        <v>8.9522422544789856E-2</v>
      </c>
      <c r="U197" s="177">
        <f t="shared" si="90"/>
        <v>3.09924252213052</v>
      </c>
      <c r="AG197" s="96" t="s">
        <v>506</v>
      </c>
      <c r="AH197" s="112"/>
      <c r="AI197" s="103" t="str">
        <f t="shared" si="92"/>
        <v>Tucumán1</v>
      </c>
      <c r="AJ197" s="103" t="str">
        <f t="shared" si="92"/>
        <v>Tucumán2</v>
      </c>
      <c r="AK197" s="103" t="str">
        <f t="shared" si="92"/>
        <v>Tucumán3</v>
      </c>
      <c r="AL197" s="103" t="str">
        <f t="shared" si="92"/>
        <v>Tucumán4</v>
      </c>
      <c r="AM197" s="103" t="str">
        <f t="shared" si="92"/>
        <v>Tucumán5</v>
      </c>
      <c r="AN197" s="103" t="str">
        <f t="shared" si="92"/>
        <v>Tucumán6</v>
      </c>
      <c r="AO197" s="104" t="str">
        <f t="shared" si="92"/>
        <v>Tucumán7</v>
      </c>
    </row>
    <row r="198" spans="1:41" x14ac:dyDescent="0.25">
      <c r="A198" s="89"/>
      <c r="B198" s="86">
        <f>SUM(B174:B197)</f>
        <v>11301472</v>
      </c>
      <c r="C198" s="87">
        <f>SUM(C174:C197)</f>
        <v>2350881</v>
      </c>
      <c r="D198" s="87">
        <f t="shared" ref="D198:I198" si="93">SUM(D174:D197)</f>
        <v>2938483</v>
      </c>
      <c r="E198" s="87">
        <f t="shared" si="93"/>
        <v>4086410</v>
      </c>
      <c r="F198" s="87">
        <f t="shared" si="93"/>
        <v>2187023</v>
      </c>
      <c r="G198" s="87">
        <f t="shared" si="93"/>
        <v>3847492</v>
      </c>
      <c r="H198" s="87">
        <f t="shared" si="93"/>
        <v>1125191</v>
      </c>
      <c r="I198" s="88">
        <f t="shared" si="93"/>
        <v>883227</v>
      </c>
      <c r="J198" s="167">
        <f t="shared" si="88"/>
        <v>28720179</v>
      </c>
      <c r="L198" s="89"/>
      <c r="M198" s="178">
        <f>SUM(M174:M197)</f>
        <v>39.35028399370352</v>
      </c>
      <c r="N198" s="179">
        <f>SUM(N174:N197)</f>
        <v>8.185467785559414</v>
      </c>
      <c r="O198" s="179">
        <f t="shared" ref="O198:T198" si="94">SUM(O174:O197)</f>
        <v>10.231423000532136</v>
      </c>
      <c r="P198" s="179">
        <f t="shared" si="94"/>
        <v>14.22835839567713</v>
      </c>
      <c r="Q198" s="179">
        <f t="shared" si="94"/>
        <v>7.6149351297566774</v>
      </c>
      <c r="R198" s="179">
        <f t="shared" si="94"/>
        <v>13.39647639382749</v>
      </c>
      <c r="S198" s="179">
        <f t="shared" si="94"/>
        <v>3.9177715431369702</v>
      </c>
      <c r="T198" s="180">
        <f t="shared" si="94"/>
        <v>3.0752837578066634</v>
      </c>
      <c r="U198" s="169">
        <f t="shared" si="90"/>
        <v>99.999999999999986</v>
      </c>
    </row>
    <row r="201" spans="1:41" x14ac:dyDescent="0.25">
      <c r="A201" s="336">
        <v>1991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L201" s="336">
        <v>1991</v>
      </c>
      <c r="M201" s="336"/>
      <c r="N201" s="336"/>
      <c r="O201" s="336"/>
      <c r="P201" s="336"/>
      <c r="Q201" s="336"/>
      <c r="R201" s="336"/>
      <c r="S201" s="336"/>
      <c r="T201" s="336"/>
      <c r="U201" s="336"/>
    </row>
    <row r="202" spans="1:41" ht="15" customHeight="1" x14ac:dyDescent="0.25">
      <c r="A202" s="333" t="s">
        <v>27</v>
      </c>
      <c r="B202" s="338" t="s">
        <v>966</v>
      </c>
      <c r="C202" s="339"/>
      <c r="D202" s="339"/>
      <c r="E202" s="339"/>
      <c r="F202" s="339"/>
      <c r="G202" s="339"/>
      <c r="H202" s="339"/>
      <c r="I202" s="345"/>
      <c r="J202" s="346" t="s">
        <v>967</v>
      </c>
      <c r="L202" s="333" t="s">
        <v>27</v>
      </c>
      <c r="M202" s="338" t="s">
        <v>966</v>
      </c>
      <c r="N202" s="339"/>
      <c r="O202" s="339"/>
      <c r="P202" s="339"/>
      <c r="Q202" s="339"/>
      <c r="R202" s="339"/>
      <c r="S202" s="339"/>
      <c r="T202" s="345"/>
      <c r="U202" s="343" t="s">
        <v>967</v>
      </c>
      <c r="AG202" s="336" t="s">
        <v>931</v>
      </c>
      <c r="AH202" s="338" t="s">
        <v>966</v>
      </c>
      <c r="AI202" s="339"/>
      <c r="AJ202" s="339"/>
      <c r="AK202" s="339"/>
      <c r="AL202" s="339"/>
      <c r="AM202" s="339"/>
      <c r="AN202" s="339"/>
      <c r="AO202" s="340"/>
    </row>
    <row r="203" spans="1:41" ht="15.75" thickBot="1" x14ac:dyDescent="0.3">
      <c r="A203" s="333"/>
      <c r="B203" s="107" t="s">
        <v>940</v>
      </c>
      <c r="C203" s="105">
        <v>1</v>
      </c>
      <c r="D203" s="105">
        <v>2</v>
      </c>
      <c r="E203" s="105">
        <v>3</v>
      </c>
      <c r="F203" s="105">
        <v>4</v>
      </c>
      <c r="G203" s="105">
        <v>5</v>
      </c>
      <c r="H203" s="105">
        <v>6</v>
      </c>
      <c r="I203" s="115">
        <v>7</v>
      </c>
      <c r="J203" s="344"/>
      <c r="L203" s="333"/>
      <c r="M203" s="107" t="s">
        <v>940</v>
      </c>
      <c r="N203" s="105">
        <v>1</v>
      </c>
      <c r="O203" s="105">
        <v>2</v>
      </c>
      <c r="P203" s="105">
        <v>3</v>
      </c>
      <c r="Q203" s="105">
        <v>4</v>
      </c>
      <c r="R203" s="105">
        <v>5</v>
      </c>
      <c r="S203" s="105">
        <v>6</v>
      </c>
      <c r="T203" s="115">
        <v>7</v>
      </c>
      <c r="U203" s="344"/>
      <c r="AG203" s="337"/>
      <c r="AH203" s="107" t="s">
        <v>940</v>
      </c>
      <c r="AI203" s="105">
        <v>1</v>
      </c>
      <c r="AJ203" s="105">
        <v>2</v>
      </c>
      <c r="AK203" s="105">
        <v>3</v>
      </c>
      <c r="AL203" s="105">
        <v>4</v>
      </c>
      <c r="AM203" s="105">
        <v>5</v>
      </c>
      <c r="AN203" s="105">
        <v>6</v>
      </c>
      <c r="AO203" s="106">
        <v>7</v>
      </c>
    </row>
    <row r="204" spans="1:41" x14ac:dyDescent="0.25">
      <c r="A204" s="92" t="s">
        <v>940</v>
      </c>
      <c r="B204" s="156">
        <f>SUMIF('Todas las localidades'!$AR$8:$AR$967,Ordenada!AH204,'Todas las localidades'!$AB$8:$AB$967)</f>
        <v>11301472</v>
      </c>
      <c r="C204" s="157"/>
      <c r="D204" s="157"/>
      <c r="E204" s="157"/>
      <c r="F204" s="157"/>
      <c r="G204" s="157"/>
      <c r="H204" s="157"/>
      <c r="I204" s="164"/>
      <c r="J204" s="119">
        <f>SUM(B204:I204)</f>
        <v>11301472</v>
      </c>
      <c r="L204" s="92" t="s">
        <v>940</v>
      </c>
      <c r="M204" s="168">
        <f>B204/$J$228*100</f>
        <v>39.35028399370352</v>
      </c>
      <c r="N204" s="170"/>
      <c r="O204" s="170"/>
      <c r="P204" s="170"/>
      <c r="Q204" s="170"/>
      <c r="R204" s="170"/>
      <c r="S204" s="170"/>
      <c r="T204" s="171"/>
      <c r="U204" s="172">
        <f>SUM(M204:T204)</f>
        <v>39.35028399370352</v>
      </c>
      <c r="AG204" s="92" t="s">
        <v>940</v>
      </c>
      <c r="AH204" s="108" t="str">
        <f>CONCATENATE($AG204,AH$28)</f>
        <v>GBAGBA</v>
      </c>
      <c r="AI204" s="110"/>
      <c r="AJ204" s="110"/>
      <c r="AK204" s="110"/>
      <c r="AL204" s="110"/>
      <c r="AM204" s="110"/>
      <c r="AN204" s="110"/>
      <c r="AO204" s="111"/>
    </row>
    <row r="205" spans="1:41" x14ac:dyDescent="0.25">
      <c r="A205" s="95" t="s">
        <v>36</v>
      </c>
      <c r="B205" s="158"/>
      <c r="C205" s="113">
        <f>SUMIF('Todas las localidades'!$AR$8:$AR$967,Ordenada!AI205,'Todas las localidades'!$AB$8:$AB$967)</f>
        <v>0</v>
      </c>
      <c r="D205" s="113">
        <f>SUMIF('Todas las localidades'!$AR$8:$AR$967,Ordenada!AJ205,'Todas las localidades'!$AB$8:$AB$967)</f>
        <v>1155678</v>
      </c>
      <c r="E205" s="113">
        <f>SUMIF('Todas las localidades'!$AR$8:$AR$967,Ordenada!AK205,'Todas las localidades'!$AB$8:$AB$967)</f>
        <v>470499</v>
      </c>
      <c r="F205" s="113">
        <f>SUMIF('Todas las localidades'!$AR$8:$AR$967,Ordenada!AL205,'Todas las localidades'!$AB$8:$AB$967)</f>
        <v>720441</v>
      </c>
      <c r="G205" s="113">
        <f>SUMIF('Todas las localidades'!$AR$8:$AR$967,Ordenada!AM205,'Todas las localidades'!$AB$8:$AB$967)</f>
        <v>985565</v>
      </c>
      <c r="H205" s="113">
        <f>SUMIF('Todas las localidades'!$AR$8:$AR$967,Ordenada!AN205,'Todas las localidades'!$AB$8:$AB$967)</f>
        <v>209437</v>
      </c>
      <c r="I205" s="114">
        <f>SUMIF('Todas las localidades'!$AR$8:$AR$967,Ordenada!AO205,'Todas las localidades'!$AB$8:$AB$967)</f>
        <v>129915</v>
      </c>
      <c r="J205" s="165">
        <f t="shared" ref="J205:J228" si="95">SUM(B205:I205)</f>
        <v>3671535</v>
      </c>
      <c r="L205" s="95" t="s">
        <v>36</v>
      </c>
      <c r="M205" s="173"/>
      <c r="N205" s="174">
        <f t="shared" ref="N205:T227" si="96">C205/$J$228*100</f>
        <v>0</v>
      </c>
      <c r="O205" s="174">
        <f t="shared" si="96"/>
        <v>4.0239233884997718</v>
      </c>
      <c r="P205" s="174">
        <f t="shared" si="96"/>
        <v>1.6382175055385275</v>
      </c>
      <c r="Q205" s="174">
        <f t="shared" si="96"/>
        <v>2.50848366926961</v>
      </c>
      <c r="R205" s="174">
        <f t="shared" si="96"/>
        <v>3.4316116205264597</v>
      </c>
      <c r="S205" s="174">
        <f t="shared" si="96"/>
        <v>0.72923292017086661</v>
      </c>
      <c r="T205" s="181">
        <f t="shared" si="96"/>
        <v>0.45234745925504155</v>
      </c>
      <c r="U205" s="169">
        <f t="shared" ref="U205:U228" si="97">SUM(M205:T205)</f>
        <v>12.783816563260276</v>
      </c>
      <c r="AG205" s="95" t="s">
        <v>36</v>
      </c>
      <c r="AH205" s="112"/>
      <c r="AI205" s="103" t="str">
        <f t="shared" ref="AI205:AO220" si="98">CONCATENATE($AG205,AI$28)</f>
        <v>Buenos Aires1</v>
      </c>
      <c r="AJ205" s="103" t="str">
        <f t="shared" si="98"/>
        <v>Buenos Aires2</v>
      </c>
      <c r="AK205" s="103" t="str">
        <f t="shared" si="98"/>
        <v>Buenos Aires3</v>
      </c>
      <c r="AL205" s="103" t="str">
        <f t="shared" si="98"/>
        <v>Buenos Aires4</v>
      </c>
      <c r="AM205" s="103" t="str">
        <f t="shared" si="98"/>
        <v>Buenos Aires5</v>
      </c>
      <c r="AN205" s="103" t="str">
        <f t="shared" si="98"/>
        <v>Buenos Aires6</v>
      </c>
      <c r="AO205" s="104" t="str">
        <f t="shared" si="98"/>
        <v>Buenos Aires7</v>
      </c>
    </row>
    <row r="206" spans="1:41" x14ac:dyDescent="0.25">
      <c r="A206" s="95" t="s">
        <v>1</v>
      </c>
      <c r="B206" s="158"/>
      <c r="C206" s="113">
        <f>SUMIF('Todas las localidades'!$AR$8:$AR$967,Ordenada!AI206,'Todas las localidades'!$AB$8:$AB$967)</f>
        <v>0</v>
      </c>
      <c r="D206" s="113">
        <f>SUMIF('Todas las localidades'!$AR$8:$AR$967,Ordenada!AJ206,'Todas las localidades'!$AB$8:$AB$967)</f>
        <v>0</v>
      </c>
      <c r="E206" s="113">
        <f>SUMIF('Todas las localidades'!$AR$8:$AR$967,Ordenada!AK206,'Todas las localidades'!$AB$8:$AB$967)</f>
        <v>132626</v>
      </c>
      <c r="F206" s="113">
        <f>SUMIF('Todas las localidades'!$AR$8:$AR$967,Ordenada!AL206,'Todas las localidades'!$AB$8:$AB$967)</f>
        <v>0</v>
      </c>
      <c r="G206" s="113">
        <f>SUMIF('Todas las localidades'!$AR$8:$AR$967,Ordenada!AM206,'Todas las localidades'!$AB$8:$AB$967)</f>
        <v>40532</v>
      </c>
      <c r="H206" s="113">
        <f>SUMIF('Todas las localidades'!$AR$8:$AR$967,Ordenada!AN206,'Todas las localidades'!$AB$8:$AB$967)</f>
        <v>0</v>
      </c>
      <c r="I206" s="114">
        <f>SUMIF('Todas las localidades'!$AR$8:$AR$967,Ordenada!AO206,'Todas las localidades'!$AB$8:$AB$967)</f>
        <v>18805</v>
      </c>
      <c r="J206" s="165">
        <f t="shared" si="95"/>
        <v>191963</v>
      </c>
      <c r="L206" s="95" t="s">
        <v>1</v>
      </c>
      <c r="M206" s="173"/>
      <c r="N206" s="174">
        <f t="shared" si="96"/>
        <v>0</v>
      </c>
      <c r="O206" s="174">
        <f t="shared" si="96"/>
        <v>0</v>
      </c>
      <c r="P206" s="174">
        <f t="shared" si="96"/>
        <v>0.46178681546518213</v>
      </c>
      <c r="Q206" s="174">
        <f t="shared" si="96"/>
        <v>0</v>
      </c>
      <c r="R206" s="174">
        <f t="shared" si="96"/>
        <v>0.14112725411634797</v>
      </c>
      <c r="S206" s="174">
        <f t="shared" si="96"/>
        <v>0</v>
      </c>
      <c r="T206" s="181">
        <f t="shared" si="96"/>
        <v>6.5476611409699084E-2</v>
      </c>
      <c r="U206" s="169">
        <f t="shared" si="97"/>
        <v>0.66839068099122911</v>
      </c>
      <c r="AG206" s="95" t="s">
        <v>1</v>
      </c>
      <c r="AH206" s="112"/>
      <c r="AI206" s="103" t="str">
        <f t="shared" si="98"/>
        <v>Catamarca1</v>
      </c>
      <c r="AJ206" s="103" t="str">
        <f t="shared" si="98"/>
        <v>Catamarca2</v>
      </c>
      <c r="AK206" s="103" t="str">
        <f t="shared" si="98"/>
        <v>Catamarca3</v>
      </c>
      <c r="AL206" s="103" t="str">
        <f t="shared" si="98"/>
        <v>Catamarca4</v>
      </c>
      <c r="AM206" s="103" t="str">
        <f t="shared" si="98"/>
        <v>Catamarca5</v>
      </c>
      <c r="AN206" s="103" t="str">
        <f t="shared" si="98"/>
        <v>Catamarca6</v>
      </c>
      <c r="AO206" s="104" t="str">
        <f t="shared" si="98"/>
        <v>Catamarca7</v>
      </c>
    </row>
    <row r="207" spans="1:41" x14ac:dyDescent="0.25">
      <c r="A207" s="95" t="s">
        <v>199</v>
      </c>
      <c r="B207" s="158"/>
      <c r="C207" s="113">
        <f>SUMIF('Todas las localidades'!$AR$8:$AR$967,Ordenada!AI207,'Todas las localidades'!$AB$8:$AB$967)</f>
        <v>0</v>
      </c>
      <c r="D207" s="113">
        <f>SUMIF('Todas las localidades'!$AR$8:$AR$967,Ordenada!AJ207,'Todas las localidades'!$AB$8:$AB$967)</f>
        <v>0</v>
      </c>
      <c r="E207" s="113">
        <f>SUMIF('Todas las localidades'!$AR$8:$AR$967,Ordenada!AK207,'Todas las localidades'!$AB$8:$AB$967)</f>
        <v>292287</v>
      </c>
      <c r="F207" s="113">
        <f>SUMIF('Todas las localidades'!$AR$8:$AR$967,Ordenada!AL207,'Todas las localidades'!$AB$8:$AB$967)</f>
        <v>63135</v>
      </c>
      <c r="G207" s="113">
        <f>SUMIF('Todas las localidades'!$AR$8:$AR$967,Ordenada!AM207,'Todas las localidades'!$AB$8:$AB$967)</f>
        <v>155837</v>
      </c>
      <c r="H207" s="113">
        <f>SUMIF('Todas las localidades'!$AR$8:$AR$967,Ordenada!AN207,'Todas las localidades'!$AB$8:$AB$967)</f>
        <v>54321</v>
      </c>
      <c r="I207" s="114">
        <f>SUMIF('Todas las localidades'!$AR$8:$AR$967,Ordenada!AO207,'Todas las localidades'!$AB$8:$AB$967)</f>
        <v>24244</v>
      </c>
      <c r="J207" s="165">
        <f t="shared" si="95"/>
        <v>589824</v>
      </c>
      <c r="L207" s="95" t="s">
        <v>199</v>
      </c>
      <c r="M207" s="173"/>
      <c r="N207" s="174">
        <f t="shared" si="96"/>
        <v>0</v>
      </c>
      <c r="O207" s="174">
        <f t="shared" si="96"/>
        <v>0</v>
      </c>
      <c r="P207" s="174">
        <f t="shared" si="96"/>
        <v>1.0177060525980706</v>
      </c>
      <c r="Q207" s="174">
        <f t="shared" si="96"/>
        <v>0.21982801708861216</v>
      </c>
      <c r="R207" s="174">
        <f t="shared" si="96"/>
        <v>0.54260455688664055</v>
      </c>
      <c r="S207" s="174">
        <f t="shared" si="96"/>
        <v>0.18913879332019484</v>
      </c>
      <c r="T207" s="181">
        <f t="shared" si="96"/>
        <v>8.4414515661618963E-2</v>
      </c>
      <c r="U207" s="169">
        <f t="shared" si="97"/>
        <v>2.0536919355551375</v>
      </c>
      <c r="AG207" s="95" t="s">
        <v>199</v>
      </c>
      <c r="AH207" s="112"/>
      <c r="AI207" s="103" t="str">
        <f t="shared" si="98"/>
        <v>Chaco1</v>
      </c>
      <c r="AJ207" s="103" t="str">
        <f t="shared" si="98"/>
        <v>Chaco2</v>
      </c>
      <c r="AK207" s="103" t="str">
        <f t="shared" si="98"/>
        <v>Chaco3</v>
      </c>
      <c r="AL207" s="103" t="str">
        <f t="shared" si="98"/>
        <v>Chaco4</v>
      </c>
      <c r="AM207" s="103" t="str">
        <f t="shared" si="98"/>
        <v>Chaco5</v>
      </c>
      <c r="AN207" s="103" t="str">
        <f t="shared" si="98"/>
        <v>Chaco6</v>
      </c>
      <c r="AO207" s="104" t="str">
        <f t="shared" si="98"/>
        <v>Chaco7</v>
      </c>
    </row>
    <row r="208" spans="1:41" x14ac:dyDescent="0.25">
      <c r="A208" s="95" t="s">
        <v>260</v>
      </c>
      <c r="B208" s="158"/>
      <c r="C208" s="113">
        <f>SUMIF('Todas las localidades'!$AR$8:$AR$967,Ordenada!AI208,'Todas las localidades'!$AB$8:$AB$967)</f>
        <v>0</v>
      </c>
      <c r="D208" s="113">
        <f>SUMIF('Todas las localidades'!$AR$8:$AR$967,Ordenada!AJ208,'Todas las localidades'!$AB$8:$AB$967)</f>
        <v>0</v>
      </c>
      <c r="E208" s="113">
        <f>SUMIF('Todas las localidades'!$AR$8:$AR$967,Ordenada!AK208,'Todas las localidades'!$AB$8:$AB$967)</f>
        <v>124104</v>
      </c>
      <c r="F208" s="113">
        <f>SUMIF('Todas las localidades'!$AR$8:$AR$967,Ordenada!AL208,'Todas las localidades'!$AB$8:$AB$967)</f>
        <v>123110</v>
      </c>
      <c r="G208" s="113">
        <f>SUMIF('Todas las localidades'!$AR$8:$AR$967,Ordenada!AM208,'Todas las localidades'!$AB$8:$AB$967)</f>
        <v>49047</v>
      </c>
      <c r="H208" s="113">
        <f>SUMIF('Todas las localidades'!$AR$8:$AR$967,Ordenada!AN208,'Todas las localidades'!$AB$8:$AB$967)</f>
        <v>7926</v>
      </c>
      <c r="I208" s="114">
        <f>SUMIF('Todas las localidades'!$AR$8:$AR$967,Ordenada!AO208,'Todas las localidades'!$AB$8:$AB$967)</f>
        <v>13270</v>
      </c>
      <c r="J208" s="165">
        <f t="shared" si="95"/>
        <v>317457</v>
      </c>
      <c r="L208" s="95" t="s">
        <v>260</v>
      </c>
      <c r="M208" s="173"/>
      <c r="N208" s="174">
        <f t="shared" si="96"/>
        <v>0</v>
      </c>
      <c r="O208" s="174">
        <f t="shared" si="96"/>
        <v>0</v>
      </c>
      <c r="P208" s="174">
        <f t="shared" si="96"/>
        <v>0.43211429845196991</v>
      </c>
      <c r="Q208" s="174">
        <f t="shared" si="96"/>
        <v>0.42865331723733341</v>
      </c>
      <c r="R208" s="174">
        <f t="shared" si="96"/>
        <v>0.17077539802241484</v>
      </c>
      <c r="S208" s="174">
        <f t="shared" si="96"/>
        <v>2.7597321033409995E-2</v>
      </c>
      <c r="T208" s="181">
        <f t="shared" si="96"/>
        <v>4.6204447402643282E-2</v>
      </c>
      <c r="U208" s="169">
        <f t="shared" si="97"/>
        <v>1.1053447821477715</v>
      </c>
      <c r="AG208" s="95" t="s">
        <v>260</v>
      </c>
      <c r="AH208" s="112"/>
      <c r="AI208" s="103" t="str">
        <f t="shared" si="98"/>
        <v>Chubut1</v>
      </c>
      <c r="AJ208" s="103" t="str">
        <f t="shared" si="98"/>
        <v>Chubut2</v>
      </c>
      <c r="AK208" s="103" t="str">
        <f t="shared" si="98"/>
        <v>Chubut3</v>
      </c>
      <c r="AL208" s="103" t="str">
        <f t="shared" si="98"/>
        <v>Chubut4</v>
      </c>
      <c r="AM208" s="103" t="str">
        <f t="shared" si="98"/>
        <v>Chubut5</v>
      </c>
      <c r="AN208" s="103" t="str">
        <f t="shared" si="98"/>
        <v>Chubut6</v>
      </c>
      <c r="AO208" s="104" t="str">
        <f t="shared" si="98"/>
        <v>Chubut7</v>
      </c>
    </row>
    <row r="209" spans="1:41" x14ac:dyDescent="0.25">
      <c r="A209" s="95" t="s">
        <v>276</v>
      </c>
      <c r="B209" s="158"/>
      <c r="C209" s="113">
        <f>SUMIF('Todas las localidades'!$AR$8:$AR$967,Ordenada!AI209,'Todas las localidades'!$AB$8:$AB$967)</f>
        <v>1231976</v>
      </c>
      <c r="D209" s="113">
        <f>SUMIF('Todas las localidades'!$AR$8:$AR$967,Ordenada!AJ209,'Todas las localidades'!$AB$8:$AB$967)</f>
        <v>0</v>
      </c>
      <c r="E209" s="113">
        <f>SUMIF('Todas las localidades'!$AR$8:$AR$967,Ordenada!AK209,'Todas las localidades'!$AB$8:$AB$967)</f>
        <v>138853</v>
      </c>
      <c r="F209" s="113">
        <f>SUMIF('Todas las localidades'!$AR$8:$AR$967,Ordenada!AL209,'Todas las localidades'!$AB$8:$AB$967)</f>
        <v>177293</v>
      </c>
      <c r="G209" s="113">
        <f>SUMIF('Todas las localidades'!$AR$8:$AR$967,Ordenada!AM209,'Todas las localidades'!$AB$8:$AB$967)</f>
        <v>518874</v>
      </c>
      <c r="H209" s="113">
        <f>SUMIF('Todas las localidades'!$AR$8:$AR$967,Ordenada!AN209,'Todas las localidades'!$AB$8:$AB$967)</f>
        <v>227646</v>
      </c>
      <c r="I209" s="114">
        <f>SUMIF('Todas las localidades'!$AR$8:$AR$967,Ordenada!AO209,'Todas las localidades'!$AB$8:$AB$967)</f>
        <v>120145</v>
      </c>
      <c r="J209" s="165">
        <f t="shared" si="95"/>
        <v>2414787</v>
      </c>
      <c r="L209" s="95" t="s">
        <v>276</v>
      </c>
      <c r="M209" s="173"/>
      <c r="N209" s="174">
        <f t="shared" si="96"/>
        <v>4.289583292638949</v>
      </c>
      <c r="O209" s="174">
        <f t="shared" si="96"/>
        <v>0</v>
      </c>
      <c r="P209" s="174">
        <f t="shared" si="96"/>
        <v>0.48346843520717614</v>
      </c>
      <c r="Q209" s="174">
        <f t="shared" si="96"/>
        <v>0.61731161215952024</v>
      </c>
      <c r="R209" s="174">
        <f t="shared" si="96"/>
        <v>1.8066530852749909</v>
      </c>
      <c r="S209" s="174">
        <f t="shared" si="96"/>
        <v>0.79263433560076357</v>
      </c>
      <c r="T209" s="181">
        <f t="shared" si="96"/>
        <v>0.41832956542506228</v>
      </c>
      <c r="U209" s="169">
        <f t="shared" si="97"/>
        <v>8.407980326306463</v>
      </c>
      <c r="AG209" s="95" t="s">
        <v>276</v>
      </c>
      <c r="AH209" s="112"/>
      <c r="AI209" s="103" t="str">
        <f t="shared" si="98"/>
        <v>Córdoba1</v>
      </c>
      <c r="AJ209" s="103" t="str">
        <f t="shared" si="98"/>
        <v>Córdoba2</v>
      </c>
      <c r="AK209" s="103" t="str">
        <f t="shared" si="98"/>
        <v>Córdoba3</v>
      </c>
      <c r="AL209" s="103" t="str">
        <f t="shared" si="98"/>
        <v>Córdoba4</v>
      </c>
      <c r="AM209" s="103" t="str">
        <f t="shared" si="98"/>
        <v>Córdoba5</v>
      </c>
      <c r="AN209" s="103" t="str">
        <f t="shared" si="98"/>
        <v>Córdoba6</v>
      </c>
      <c r="AO209" s="104" t="str">
        <f t="shared" si="98"/>
        <v>Córdoba7</v>
      </c>
    </row>
    <row r="210" spans="1:41" x14ac:dyDescent="0.25">
      <c r="A210" s="95" t="s">
        <v>396</v>
      </c>
      <c r="B210" s="158"/>
      <c r="C210" s="113">
        <f>SUMIF('Todas las localidades'!$AR$8:$AR$967,Ordenada!AI210,'Todas las localidades'!$AB$8:$AB$967)</f>
        <v>0</v>
      </c>
      <c r="D210" s="113">
        <f>SUMIF('Todas las localidades'!$AR$8:$AR$967,Ordenada!AJ210,'Todas las localidades'!$AB$8:$AB$967)</f>
        <v>0</v>
      </c>
      <c r="E210" s="113">
        <f>SUMIF('Todas las localidades'!$AR$8:$AR$967,Ordenada!AK210,'Todas las localidades'!$AB$8:$AB$967)</f>
        <v>258103</v>
      </c>
      <c r="F210" s="113">
        <f>SUMIF('Todas las localidades'!$AR$8:$AR$967,Ordenada!AL210,'Todas las localidades'!$AB$8:$AB$967)</f>
        <v>56840</v>
      </c>
      <c r="G210" s="113">
        <f>SUMIF('Todas las localidades'!$AR$8:$AR$967,Ordenada!AM210,'Todas las localidades'!$AB$8:$AB$967)</f>
        <v>216398</v>
      </c>
      <c r="H210" s="113">
        <f>SUMIF('Todas las localidades'!$AR$8:$AR$967,Ordenada!AN210,'Todas las localidades'!$AB$8:$AB$967)</f>
        <v>44615</v>
      </c>
      <c r="I210" s="114">
        <f>SUMIF('Todas las localidades'!$AR$8:$AR$967,Ordenada!AO210,'Todas las localidades'!$AB$8:$AB$967)</f>
        <v>26248</v>
      </c>
      <c r="J210" s="165">
        <f t="shared" si="95"/>
        <v>602204</v>
      </c>
      <c r="L210" s="95" t="s">
        <v>396</v>
      </c>
      <c r="M210" s="173"/>
      <c r="N210" s="174">
        <f t="shared" si="96"/>
        <v>0</v>
      </c>
      <c r="O210" s="174">
        <f t="shared" si="96"/>
        <v>0</v>
      </c>
      <c r="P210" s="174">
        <f t="shared" si="96"/>
        <v>0.89868172479008568</v>
      </c>
      <c r="Q210" s="174">
        <f t="shared" si="96"/>
        <v>0.19790963002006362</v>
      </c>
      <c r="R210" s="174">
        <f t="shared" si="96"/>
        <v>0.75347023429067062</v>
      </c>
      <c r="S210" s="174">
        <f t="shared" si="96"/>
        <v>0.15534373932697285</v>
      </c>
      <c r="T210" s="181">
        <f t="shared" si="96"/>
        <v>9.1392188050081452E-2</v>
      </c>
      <c r="U210" s="169">
        <f t="shared" si="97"/>
        <v>2.0967975164778743</v>
      </c>
      <c r="AG210" s="95" t="s">
        <v>396</v>
      </c>
      <c r="AH210" s="112"/>
      <c r="AI210" s="103" t="str">
        <f t="shared" si="98"/>
        <v>Corrientes1</v>
      </c>
      <c r="AJ210" s="103" t="str">
        <f t="shared" si="98"/>
        <v>Corrientes2</v>
      </c>
      <c r="AK210" s="103" t="str">
        <f t="shared" si="98"/>
        <v>Corrientes3</v>
      </c>
      <c r="AL210" s="103" t="str">
        <f t="shared" si="98"/>
        <v>Corrientes4</v>
      </c>
      <c r="AM210" s="103" t="str">
        <f t="shared" si="98"/>
        <v>Corrientes5</v>
      </c>
      <c r="AN210" s="103" t="str">
        <f t="shared" si="98"/>
        <v>Corrientes6</v>
      </c>
      <c r="AO210" s="104" t="str">
        <f t="shared" si="98"/>
        <v>Corrientes7</v>
      </c>
    </row>
    <row r="211" spans="1:41" x14ac:dyDescent="0.25">
      <c r="A211" s="95" t="s">
        <v>429</v>
      </c>
      <c r="B211" s="158"/>
      <c r="C211" s="113">
        <f>SUMIF('Todas las localidades'!$AR$8:$AR$967,Ordenada!AI211,'Todas las localidades'!$AB$8:$AB$967)</f>
        <v>0</v>
      </c>
      <c r="D211" s="113">
        <f>SUMIF('Todas las localidades'!$AR$8:$AR$967,Ordenada!AJ211,'Todas las localidades'!$AB$8:$AB$967)</f>
        <v>0</v>
      </c>
      <c r="E211" s="113">
        <f>SUMIF('Todas las localidades'!$AR$8:$AR$967,Ordenada!AK211,'Todas las localidades'!$AB$8:$AB$967)</f>
        <v>330400</v>
      </c>
      <c r="F211" s="113">
        <f>SUMIF('Todas las localidades'!$AR$8:$AR$967,Ordenada!AL211,'Todas las localidades'!$AB$8:$AB$967)</f>
        <v>120762</v>
      </c>
      <c r="G211" s="113">
        <f>SUMIF('Todas las localidades'!$AR$8:$AR$967,Ordenada!AM211,'Todas las localidades'!$AB$8:$AB$967)</f>
        <v>256197</v>
      </c>
      <c r="H211" s="113">
        <f>SUMIF('Todas las localidades'!$AR$8:$AR$967,Ordenada!AN211,'Todas las localidades'!$AB$8:$AB$967)</f>
        <v>59913</v>
      </c>
      <c r="I211" s="114">
        <f>SUMIF('Todas las localidades'!$AR$8:$AR$967,Ordenada!AO211,'Todas las localidades'!$AB$8:$AB$967)</f>
        <v>35661</v>
      </c>
      <c r="J211" s="165">
        <f t="shared" si="95"/>
        <v>802933</v>
      </c>
      <c r="L211" s="95" t="s">
        <v>429</v>
      </c>
      <c r="M211" s="173"/>
      <c r="N211" s="174">
        <f t="shared" si="96"/>
        <v>0</v>
      </c>
      <c r="O211" s="174">
        <f t="shared" si="96"/>
        <v>0</v>
      </c>
      <c r="P211" s="174">
        <f t="shared" si="96"/>
        <v>1.150410657259483</v>
      </c>
      <c r="Q211" s="174">
        <f t="shared" si="96"/>
        <v>0.42047788072630049</v>
      </c>
      <c r="R211" s="174">
        <f t="shared" si="96"/>
        <v>0.89204527590165794</v>
      </c>
      <c r="S211" s="174">
        <f t="shared" si="96"/>
        <v>0.20860942405686259</v>
      </c>
      <c r="T211" s="181">
        <f t="shared" si="96"/>
        <v>0.12416705341564897</v>
      </c>
      <c r="U211" s="169">
        <f t="shared" si="97"/>
        <v>2.7957102913599532</v>
      </c>
      <c r="AG211" s="95" t="s">
        <v>429</v>
      </c>
      <c r="AH211" s="112"/>
      <c r="AI211" s="103" t="str">
        <f t="shared" si="98"/>
        <v>Entre Ríos1</v>
      </c>
      <c r="AJ211" s="103" t="str">
        <f t="shared" si="98"/>
        <v>Entre Ríos2</v>
      </c>
      <c r="AK211" s="103" t="str">
        <f t="shared" si="98"/>
        <v>Entre Ríos3</v>
      </c>
      <c r="AL211" s="103" t="str">
        <f t="shared" si="98"/>
        <v>Entre Ríos4</v>
      </c>
      <c r="AM211" s="103" t="str">
        <f t="shared" si="98"/>
        <v>Entre Ríos5</v>
      </c>
      <c r="AN211" s="103" t="str">
        <f t="shared" si="98"/>
        <v>Entre Ríos6</v>
      </c>
      <c r="AO211" s="104" t="str">
        <f t="shared" si="98"/>
        <v>Entre Ríos7</v>
      </c>
    </row>
    <row r="212" spans="1:41" x14ac:dyDescent="0.25">
      <c r="A212" s="95" t="s">
        <v>461</v>
      </c>
      <c r="B212" s="158"/>
      <c r="C212" s="113">
        <f>SUMIF('Todas las localidades'!$AR$8:$AR$967,Ordenada!AI212,'Todas las localidades'!$AB$8:$AB$967)</f>
        <v>0</v>
      </c>
      <c r="D212" s="113">
        <f>SUMIF('Todas las localidades'!$AR$8:$AR$967,Ordenada!AJ212,'Todas las localidades'!$AB$8:$AB$967)</f>
        <v>0</v>
      </c>
      <c r="E212" s="113">
        <f>SUMIF('Todas las localidades'!$AR$8:$AR$967,Ordenada!AK212,'Todas las localidades'!$AB$8:$AB$967)</f>
        <v>147636</v>
      </c>
      <c r="F212" s="113">
        <f>SUMIF('Todas las localidades'!$AR$8:$AR$967,Ordenada!AL212,'Todas las localidades'!$AB$8:$AB$967)</f>
        <v>37592</v>
      </c>
      <c r="G212" s="114">
        <f>SUMIF('Todas las localidades'!$AR$8:$AR$967,Ordenada!AM212,'Todas las localidades'!$AB$8:$AB$967)</f>
        <v>39260</v>
      </c>
      <c r="H212" s="159">
        <f>SUMIF('Todas las localidades'!$AR$8:$AR$967,Ordenada!AN212,'Todas las localidades'!$AB$8:$AB$967)</f>
        <v>20545</v>
      </c>
      <c r="I212" s="159">
        <f>SUMIF('Todas las localidades'!$AR$8:$AR$967,Ordenada!AO212,'Todas las localidades'!$AB$8:$AB$967)</f>
        <v>34124</v>
      </c>
      <c r="J212" s="165">
        <f t="shared" si="95"/>
        <v>279157</v>
      </c>
      <c r="L212" s="95" t="s">
        <v>461</v>
      </c>
      <c r="M212" s="173"/>
      <c r="N212" s="174">
        <f t="shared" si="96"/>
        <v>0</v>
      </c>
      <c r="O212" s="174">
        <f t="shared" si="96"/>
        <v>0</v>
      </c>
      <c r="P212" s="174">
        <f t="shared" si="96"/>
        <v>0.51404972092966417</v>
      </c>
      <c r="Q212" s="174">
        <f t="shared" si="96"/>
        <v>0.1308905491153102</v>
      </c>
      <c r="R212" s="174">
        <f t="shared" si="96"/>
        <v>0.13669831236079691</v>
      </c>
      <c r="S212" s="174">
        <f t="shared" si="96"/>
        <v>7.1535069471537774E-2</v>
      </c>
      <c r="T212" s="181">
        <f t="shared" si="96"/>
        <v>0.11881541546102481</v>
      </c>
      <c r="U212" s="169">
        <f t="shared" si="97"/>
        <v>0.97198906733833379</v>
      </c>
      <c r="AG212" s="95" t="s">
        <v>461</v>
      </c>
      <c r="AH212" s="112"/>
      <c r="AI212" s="103" t="str">
        <f t="shared" si="98"/>
        <v>Formosa1</v>
      </c>
      <c r="AJ212" s="103" t="str">
        <f t="shared" si="98"/>
        <v>Formosa2</v>
      </c>
      <c r="AK212" s="103" t="str">
        <f t="shared" si="98"/>
        <v>Formosa3</v>
      </c>
      <c r="AL212" s="103" t="str">
        <f t="shared" si="98"/>
        <v>Formosa4</v>
      </c>
      <c r="AM212" s="103" t="str">
        <f t="shared" si="98"/>
        <v>Formosa5</v>
      </c>
      <c r="AN212" s="103" t="str">
        <f t="shared" si="98"/>
        <v>Formosa6</v>
      </c>
      <c r="AO212" s="104" t="str">
        <f t="shared" si="98"/>
        <v>Formosa7</v>
      </c>
    </row>
    <row r="213" spans="1:41" x14ac:dyDescent="0.25">
      <c r="A213" s="95" t="s">
        <v>486</v>
      </c>
      <c r="B213" s="158"/>
      <c r="C213" s="113">
        <f>SUMIF('Todas las localidades'!$AR$8:$AR$967,Ordenada!AI213,'Todas las localidades'!$AB$8:$AB$967)</f>
        <v>0</v>
      </c>
      <c r="D213" s="113">
        <f>SUMIF('Todas las localidades'!$AR$8:$AR$967,Ordenada!AJ213,'Todas las localidades'!$AB$8:$AB$967)</f>
        <v>0</v>
      </c>
      <c r="E213" s="113">
        <f>SUMIF('Todas las localidades'!$AR$8:$AR$967,Ordenada!AK213,'Todas las localidades'!$AB$8:$AB$967)</f>
        <v>219924</v>
      </c>
      <c r="F213" s="113">
        <f>SUMIF('Todas las localidades'!$AR$8:$AR$967,Ordenada!AL213,'Todas las localidades'!$AB$8:$AB$967)</f>
        <v>49785</v>
      </c>
      <c r="G213" s="114">
        <f>SUMIF('Todas las localidades'!$AR$8:$AR$967,Ordenada!AM213,'Todas las localidades'!$AB$8:$AB$967)</f>
        <v>109656</v>
      </c>
      <c r="H213" s="159">
        <f>SUMIF('Todas las localidades'!$AR$8:$AR$967,Ordenada!AN213,'Todas las localidades'!$AB$8:$AB$967)</f>
        <v>18872</v>
      </c>
      <c r="I213" s="159">
        <f>SUMIF('Todas las localidades'!$AR$8:$AR$967,Ordenada!AO213,'Todas las localidades'!$AB$8:$AB$967)</f>
        <v>25702</v>
      </c>
      <c r="J213" s="165">
        <f t="shared" si="95"/>
        <v>423939</v>
      </c>
      <c r="L213" s="95" t="s">
        <v>486</v>
      </c>
      <c r="M213" s="173"/>
      <c r="N213" s="174">
        <f t="shared" si="96"/>
        <v>0</v>
      </c>
      <c r="O213" s="174">
        <f t="shared" si="96"/>
        <v>0</v>
      </c>
      <c r="P213" s="174">
        <f t="shared" si="96"/>
        <v>0.76574731654701733</v>
      </c>
      <c r="Q213" s="174">
        <f t="shared" si="96"/>
        <v>0.17334501989002227</v>
      </c>
      <c r="R213" s="174">
        <f t="shared" si="96"/>
        <v>0.38180820530401294</v>
      </c>
      <c r="S213" s="174">
        <f t="shared" si="96"/>
        <v>6.5709896863804365E-2</v>
      </c>
      <c r="T213" s="181">
        <f t="shared" si="96"/>
        <v>8.9491085692745859E-2</v>
      </c>
      <c r="U213" s="169">
        <f t="shared" si="97"/>
        <v>1.4761015242976026</v>
      </c>
      <c r="AG213" s="95" t="s">
        <v>486</v>
      </c>
      <c r="AH213" s="112"/>
      <c r="AI213" s="103" t="str">
        <f t="shared" si="98"/>
        <v>Jujuy1</v>
      </c>
      <c r="AJ213" s="103" t="str">
        <f t="shared" si="98"/>
        <v>Jujuy2</v>
      </c>
      <c r="AK213" s="103" t="str">
        <f t="shared" si="98"/>
        <v>Jujuy3</v>
      </c>
      <c r="AL213" s="103" t="str">
        <f t="shared" si="98"/>
        <v>Jujuy4</v>
      </c>
      <c r="AM213" s="103" t="str">
        <f t="shared" si="98"/>
        <v>Jujuy5</v>
      </c>
      <c r="AN213" s="103" t="str">
        <f t="shared" si="98"/>
        <v>Jujuy6</v>
      </c>
      <c r="AO213" s="104" t="str">
        <f t="shared" si="98"/>
        <v>Jujuy7</v>
      </c>
    </row>
    <row r="214" spans="1:41" x14ac:dyDescent="0.25">
      <c r="A214" s="95" t="s">
        <v>532</v>
      </c>
      <c r="B214" s="158"/>
      <c r="C214" s="113">
        <f>SUMIF('Todas las localidades'!$AR$8:$AR$967,Ordenada!AI214,'Todas las localidades'!$AB$8:$AB$967)</f>
        <v>0</v>
      </c>
      <c r="D214" s="113">
        <f>SUMIF('Todas las localidades'!$AR$8:$AR$967,Ordenada!AJ214,'Todas las localidades'!$AB$8:$AB$967)</f>
        <v>0</v>
      </c>
      <c r="E214" s="113">
        <f>SUMIF('Todas las localidades'!$AR$8:$AR$967,Ordenada!AK214,'Todas las localidades'!$AB$8:$AB$967)</f>
        <v>80592</v>
      </c>
      <c r="F214" s="113">
        <f>SUMIF('Todas las localidades'!$AR$8:$AR$967,Ordenada!AL214,'Todas las localidades'!$AB$8:$AB$967)</f>
        <v>41837</v>
      </c>
      <c r="G214" s="114">
        <f>SUMIF('Todas las localidades'!$AR$8:$AR$967,Ordenada!AM214,'Todas las localidades'!$AB$8:$AB$967)</f>
        <v>10146</v>
      </c>
      <c r="H214" s="159">
        <f>SUMIF('Todas las localidades'!$AR$8:$AR$967,Ordenada!AN214,'Todas las localidades'!$AB$8:$AB$967)</f>
        <v>28339</v>
      </c>
      <c r="I214" s="159">
        <f>SUMIF('Todas las localidades'!$AR$8:$AR$967,Ordenada!AO214,'Todas las localidades'!$AB$8:$AB$967)</f>
        <v>38776</v>
      </c>
      <c r="J214" s="165">
        <f t="shared" si="95"/>
        <v>199690</v>
      </c>
      <c r="L214" s="95" t="s">
        <v>532</v>
      </c>
      <c r="M214" s="173"/>
      <c r="N214" s="174">
        <f t="shared" si="96"/>
        <v>0</v>
      </c>
      <c r="O214" s="174">
        <f t="shared" si="96"/>
        <v>0</v>
      </c>
      <c r="P214" s="174">
        <f t="shared" si="96"/>
        <v>0.28061106443661094</v>
      </c>
      <c r="Q214" s="174">
        <f t="shared" si="96"/>
        <v>0.14567109766272696</v>
      </c>
      <c r="R214" s="174">
        <f t="shared" si="96"/>
        <v>3.5327077870928314E-2</v>
      </c>
      <c r="S214" s="174">
        <f t="shared" si="96"/>
        <v>9.8672783341635872E-2</v>
      </c>
      <c r="T214" s="181">
        <f t="shared" si="96"/>
        <v>0.13501308609531995</v>
      </c>
      <c r="U214" s="169">
        <f t="shared" si="97"/>
        <v>0.69529510940722206</v>
      </c>
      <c r="AG214" s="95" t="s">
        <v>532</v>
      </c>
      <c r="AH214" s="112"/>
      <c r="AI214" s="103" t="str">
        <f t="shared" si="98"/>
        <v>La Pampa1</v>
      </c>
      <c r="AJ214" s="103" t="str">
        <f t="shared" si="98"/>
        <v>La Pampa2</v>
      </c>
      <c r="AK214" s="103" t="str">
        <f t="shared" si="98"/>
        <v>La Pampa3</v>
      </c>
      <c r="AL214" s="103" t="str">
        <f t="shared" si="98"/>
        <v>La Pampa4</v>
      </c>
      <c r="AM214" s="103" t="str">
        <f t="shared" si="98"/>
        <v>La Pampa5</v>
      </c>
      <c r="AN214" s="103" t="str">
        <f t="shared" si="98"/>
        <v>La Pampa6</v>
      </c>
      <c r="AO214" s="104" t="str">
        <f t="shared" si="98"/>
        <v>La Pampa7</v>
      </c>
    </row>
    <row r="215" spans="1:41" x14ac:dyDescent="0.25">
      <c r="A215" s="95" t="s">
        <v>563</v>
      </c>
      <c r="B215" s="158"/>
      <c r="C215" s="113">
        <f>SUMIF('Todas las localidades'!$AR$8:$AR$967,Ordenada!AI215,'Todas las localidades'!$AB$8:$AB$967)</f>
        <v>0</v>
      </c>
      <c r="D215" s="113">
        <f>SUMIF('Todas las localidades'!$AR$8:$AR$967,Ordenada!AJ215,'Todas las localidades'!$AB$8:$AB$967)</f>
        <v>0</v>
      </c>
      <c r="E215" s="113">
        <f>SUMIF('Todas las localidades'!$AR$8:$AR$967,Ordenada!AK215,'Todas las localidades'!$AB$8:$AB$967)</f>
        <v>103727</v>
      </c>
      <c r="F215" s="113">
        <f>SUMIF('Todas las localidades'!$AR$8:$AR$967,Ordenada!AL215,'Todas las localidades'!$AB$8:$AB$967)</f>
        <v>0</v>
      </c>
      <c r="G215" s="114">
        <f>SUMIF('Todas las localidades'!$AR$8:$AR$967,Ordenada!AM215,'Todas las localidades'!$AB$8:$AB$967)</f>
        <v>46342</v>
      </c>
      <c r="H215" s="159">
        <f>SUMIF('Todas las localidades'!$AR$8:$AR$967,Ordenada!AN215,'Todas las localidades'!$AB$8:$AB$967)</f>
        <v>3307</v>
      </c>
      <c r="I215" s="159">
        <f>SUMIF('Todas las localidades'!$AR$8:$AR$967,Ordenada!AO215,'Todas las localidades'!$AB$8:$AB$967)</f>
        <v>22812</v>
      </c>
      <c r="J215" s="165">
        <f t="shared" si="95"/>
        <v>176188</v>
      </c>
      <c r="L215" s="95" t="s">
        <v>563</v>
      </c>
      <c r="M215" s="173"/>
      <c r="N215" s="174">
        <f t="shared" si="96"/>
        <v>0</v>
      </c>
      <c r="O215" s="174">
        <f t="shared" si="96"/>
        <v>0</v>
      </c>
      <c r="P215" s="174">
        <f t="shared" si="96"/>
        <v>0.36116418355192009</v>
      </c>
      <c r="Q215" s="174">
        <f t="shared" si="96"/>
        <v>0</v>
      </c>
      <c r="R215" s="174">
        <f t="shared" si="96"/>
        <v>0.16135693304697021</v>
      </c>
      <c r="S215" s="174">
        <f t="shared" si="96"/>
        <v>1.1514552189942828E-2</v>
      </c>
      <c r="T215" s="181">
        <f t="shared" si="96"/>
        <v>7.9428474314174713E-2</v>
      </c>
      <c r="U215" s="169">
        <f t="shared" si="97"/>
        <v>0.6134641431030079</v>
      </c>
      <c r="AG215" s="95" t="s">
        <v>563</v>
      </c>
      <c r="AH215" s="112"/>
      <c r="AI215" s="103" t="str">
        <f t="shared" si="98"/>
        <v>La Rioja1</v>
      </c>
      <c r="AJ215" s="103" t="str">
        <f t="shared" si="98"/>
        <v>La Rioja2</v>
      </c>
      <c r="AK215" s="103" t="str">
        <f t="shared" si="98"/>
        <v>La Rioja3</v>
      </c>
      <c r="AL215" s="103" t="str">
        <f t="shared" si="98"/>
        <v>La Rioja4</v>
      </c>
      <c r="AM215" s="103" t="str">
        <f t="shared" si="98"/>
        <v>La Rioja5</v>
      </c>
      <c r="AN215" s="103" t="str">
        <f t="shared" si="98"/>
        <v>La Rioja6</v>
      </c>
      <c r="AO215" s="104" t="str">
        <f t="shared" si="98"/>
        <v>La Rioja7</v>
      </c>
    </row>
    <row r="216" spans="1:41" x14ac:dyDescent="0.25">
      <c r="A216" s="95" t="s">
        <v>582</v>
      </c>
      <c r="B216" s="158"/>
      <c r="C216" s="113">
        <f>SUMIF('Todas las localidades'!$AR$8:$AR$967,Ordenada!AI216,'Todas las localidades'!$AB$8:$AB$967)</f>
        <v>0</v>
      </c>
      <c r="D216" s="113">
        <f>SUMIF('Todas las localidades'!$AR$8:$AR$967,Ordenada!AJ216,'Todas las localidades'!$AB$8:$AB$967)</f>
        <v>773113</v>
      </c>
      <c r="E216" s="113">
        <f>SUMIF('Todas las localidades'!$AR$8:$AR$967,Ordenada!AK216,'Todas las localidades'!$AB$8:$AB$967)</f>
        <v>94651</v>
      </c>
      <c r="F216" s="113">
        <f>SUMIF('Todas las localidades'!$AR$8:$AR$967,Ordenada!AL216,'Todas las localidades'!$AB$8:$AB$967)</f>
        <v>71530</v>
      </c>
      <c r="G216" s="114">
        <f>SUMIF('Todas las localidades'!$AR$8:$AR$967,Ordenada!AM216,'Todas las localidades'!$AB$8:$AB$967)</f>
        <v>95504</v>
      </c>
      <c r="H216" s="159">
        <f>SUMIF('Todas las localidades'!$AR$8:$AR$967,Ordenada!AN216,'Todas las localidades'!$AB$8:$AB$967)</f>
        <v>34701</v>
      </c>
      <c r="I216" s="159">
        <f>SUMIF('Todas las localidades'!$AR$8:$AR$967,Ordenada!AO216,'Todas las localidades'!$AB$8:$AB$967)</f>
        <v>42990</v>
      </c>
      <c r="J216" s="165">
        <f t="shared" si="95"/>
        <v>1112489</v>
      </c>
      <c r="L216" s="95" t="s">
        <v>582</v>
      </c>
      <c r="M216" s="173"/>
      <c r="N216" s="174">
        <f t="shared" si="96"/>
        <v>0</v>
      </c>
      <c r="O216" s="174">
        <f t="shared" si="96"/>
        <v>2.6918808549208557</v>
      </c>
      <c r="P216" s="174">
        <f t="shared" si="96"/>
        <v>0.3295627092017776</v>
      </c>
      <c r="Q216" s="174">
        <f t="shared" si="96"/>
        <v>0.24905833630075913</v>
      </c>
      <c r="R216" s="174">
        <f t="shared" si="96"/>
        <v>0.33253274640105829</v>
      </c>
      <c r="S216" s="174">
        <f t="shared" si="96"/>
        <v>0.12082445586428969</v>
      </c>
      <c r="T216" s="181">
        <f t="shared" si="96"/>
        <v>0.14968569659680742</v>
      </c>
      <c r="U216" s="169">
        <f t="shared" si="97"/>
        <v>3.8735447992855478</v>
      </c>
      <c r="AG216" s="95" t="s">
        <v>582</v>
      </c>
      <c r="AH216" s="112"/>
      <c r="AI216" s="103" t="str">
        <f t="shared" si="98"/>
        <v>Mendoza1</v>
      </c>
      <c r="AJ216" s="103" t="str">
        <f t="shared" si="98"/>
        <v>Mendoza2</v>
      </c>
      <c r="AK216" s="103" t="str">
        <f t="shared" si="98"/>
        <v>Mendoza3</v>
      </c>
      <c r="AL216" s="103" t="str">
        <f t="shared" si="98"/>
        <v>Mendoza4</v>
      </c>
      <c r="AM216" s="103" t="str">
        <f t="shared" si="98"/>
        <v>Mendoza5</v>
      </c>
      <c r="AN216" s="103" t="str">
        <f t="shared" si="98"/>
        <v>Mendoza6</v>
      </c>
      <c r="AO216" s="104" t="str">
        <f t="shared" si="98"/>
        <v>Mendoza7</v>
      </c>
    </row>
    <row r="217" spans="1:41" x14ac:dyDescent="0.25">
      <c r="A217" s="95" t="s">
        <v>604</v>
      </c>
      <c r="B217" s="158"/>
      <c r="C217" s="113">
        <f>SUMIF('Todas las localidades'!$AR$8:$AR$967,Ordenada!AI217,'Todas las localidades'!$AB$8:$AB$967)</f>
        <v>0</v>
      </c>
      <c r="D217" s="113">
        <f>SUMIF('Todas las localidades'!$AR$8:$AR$967,Ordenada!AJ217,'Todas las localidades'!$AB$8:$AB$967)</f>
        <v>0</v>
      </c>
      <c r="E217" s="113">
        <f>SUMIF('Todas las localidades'!$AR$8:$AR$967,Ordenada!AK217,'Todas las localidades'!$AB$8:$AB$967)</f>
        <v>213686</v>
      </c>
      <c r="F217" s="113">
        <f>SUMIF('Todas las localidades'!$AR$8:$AR$967,Ordenada!AL217,'Todas las localidades'!$AB$8:$AB$967)</f>
        <v>77120</v>
      </c>
      <c r="G217" s="114">
        <f>SUMIF('Todas las localidades'!$AR$8:$AR$967,Ordenada!AM217,'Todas las localidades'!$AB$8:$AB$967)</f>
        <v>149399</v>
      </c>
      <c r="H217" s="159">
        <f>SUMIF('Todas las localidades'!$AR$8:$AR$967,Ordenada!AN217,'Todas las localidades'!$AB$8:$AB$967)</f>
        <v>47225</v>
      </c>
      <c r="I217" s="159">
        <f>SUMIF('Todas las localidades'!$AR$8:$AR$967,Ordenada!AO217,'Todas las localidades'!$AB$8:$AB$967)</f>
        <v>25226</v>
      </c>
      <c r="J217" s="165">
        <f t="shared" si="95"/>
        <v>512656</v>
      </c>
      <c r="L217" s="95" t="s">
        <v>604</v>
      </c>
      <c r="M217" s="173"/>
      <c r="N217" s="174">
        <f t="shared" si="96"/>
        <v>0</v>
      </c>
      <c r="O217" s="174">
        <f t="shared" si="96"/>
        <v>0</v>
      </c>
      <c r="P217" s="174">
        <f t="shared" si="96"/>
        <v>0.74402739620808067</v>
      </c>
      <c r="Q217" s="174">
        <f t="shared" si="96"/>
        <v>0.26852200329252823</v>
      </c>
      <c r="R217" s="174">
        <f t="shared" si="96"/>
        <v>0.52018826205783752</v>
      </c>
      <c r="S217" s="174">
        <f t="shared" si="96"/>
        <v>0.16443142641973088</v>
      </c>
      <c r="T217" s="181">
        <f t="shared" si="96"/>
        <v>8.783371440686355E-2</v>
      </c>
      <c r="U217" s="169">
        <f t="shared" si="97"/>
        <v>1.7850028023850408</v>
      </c>
      <c r="AG217" s="95" t="s">
        <v>604</v>
      </c>
      <c r="AH217" s="112"/>
      <c r="AI217" s="103" t="str">
        <f t="shared" si="98"/>
        <v>Misiones1</v>
      </c>
      <c r="AJ217" s="103" t="str">
        <f t="shared" si="98"/>
        <v>Misiones2</v>
      </c>
      <c r="AK217" s="103" t="str">
        <f t="shared" si="98"/>
        <v>Misiones3</v>
      </c>
      <c r="AL217" s="103" t="str">
        <f t="shared" si="98"/>
        <v>Misiones4</v>
      </c>
      <c r="AM217" s="103" t="str">
        <f t="shared" si="98"/>
        <v>Misiones5</v>
      </c>
      <c r="AN217" s="103" t="str">
        <f t="shared" si="98"/>
        <v>Misiones6</v>
      </c>
      <c r="AO217" s="104" t="str">
        <f t="shared" si="98"/>
        <v>Misiones7</v>
      </c>
    </row>
    <row r="218" spans="1:41" x14ac:dyDescent="0.25">
      <c r="A218" s="95" t="s">
        <v>639</v>
      </c>
      <c r="B218" s="158"/>
      <c r="C218" s="113">
        <f>SUMIF('Todas las localidades'!$AR$8:$AR$967,Ordenada!AI218,'Todas las localidades'!$AB$8:$AB$967)</f>
        <v>0</v>
      </c>
      <c r="D218" s="113">
        <f>SUMIF('Todas las localidades'!$AR$8:$AR$967,Ordenada!AJ218,'Todas las localidades'!$AB$8:$AB$967)</f>
        <v>0</v>
      </c>
      <c r="E218" s="113">
        <f>SUMIF('Todas las localidades'!$AR$8:$AR$967,Ordenada!AK218,'Todas las localidades'!$AB$8:$AB$967)</f>
        <v>183579</v>
      </c>
      <c r="F218" s="113">
        <f>SUMIF('Todas las localidades'!$AR$8:$AR$967,Ordenada!AL218,'Todas las localidades'!$AB$8:$AB$967)</f>
        <v>0</v>
      </c>
      <c r="G218" s="114">
        <f>SUMIF('Todas las localidades'!$AR$8:$AR$967,Ordenada!AM218,'Todas las localidades'!$AB$8:$AB$967)</f>
        <v>129430</v>
      </c>
      <c r="H218" s="159">
        <f>SUMIF('Todas las localidades'!$AR$8:$AR$967,Ordenada!AN218,'Todas las localidades'!$AB$8:$AB$967)</f>
        <v>6767</v>
      </c>
      <c r="I218" s="159">
        <f>SUMIF('Todas las localidades'!$AR$8:$AR$967,Ordenada!AO218,'Todas las localidades'!$AB$8:$AB$967)</f>
        <v>18999</v>
      </c>
      <c r="J218" s="165">
        <f t="shared" si="95"/>
        <v>338775</v>
      </c>
      <c r="L218" s="95" t="s">
        <v>639</v>
      </c>
      <c r="M218" s="173"/>
      <c r="N218" s="174">
        <f t="shared" si="96"/>
        <v>0</v>
      </c>
      <c r="O218" s="174">
        <f t="shared" si="96"/>
        <v>0</v>
      </c>
      <c r="P218" s="174">
        <f t="shared" si="96"/>
        <v>0.63919866237602485</v>
      </c>
      <c r="Q218" s="174">
        <f t="shared" si="96"/>
        <v>0</v>
      </c>
      <c r="R218" s="174">
        <f t="shared" si="96"/>
        <v>0.45065875111711523</v>
      </c>
      <c r="S218" s="174">
        <f t="shared" si="96"/>
        <v>2.3561830864633541E-2</v>
      </c>
      <c r="T218" s="181">
        <f t="shared" si="96"/>
        <v>6.6152094664869598E-2</v>
      </c>
      <c r="U218" s="169">
        <f t="shared" si="97"/>
        <v>1.179571339022643</v>
      </c>
      <c r="AG218" s="95" t="s">
        <v>639</v>
      </c>
      <c r="AH218" s="112"/>
      <c r="AI218" s="103" t="str">
        <f t="shared" si="98"/>
        <v>Neuquén1</v>
      </c>
      <c r="AJ218" s="103" t="str">
        <f t="shared" si="98"/>
        <v>Neuquén2</v>
      </c>
      <c r="AK218" s="103" t="str">
        <f t="shared" si="98"/>
        <v>Neuquén3</v>
      </c>
      <c r="AL218" s="103" t="str">
        <f t="shared" si="98"/>
        <v>Neuquén4</v>
      </c>
      <c r="AM218" s="103" t="str">
        <f t="shared" si="98"/>
        <v>Neuquén5</v>
      </c>
      <c r="AN218" s="103" t="str">
        <f t="shared" si="98"/>
        <v>Neuquén6</v>
      </c>
      <c r="AO218" s="104" t="str">
        <f t="shared" si="98"/>
        <v>Neuquén7</v>
      </c>
    </row>
    <row r="219" spans="1:41" x14ac:dyDescent="0.25">
      <c r="A219" s="95" t="s">
        <v>662</v>
      </c>
      <c r="B219" s="158"/>
      <c r="C219" s="113">
        <f>SUMIF('Todas las localidades'!$AR$8:$AR$967,Ordenada!AI219,'Todas las localidades'!$AB$8:$AB$967)</f>
        <v>0</v>
      </c>
      <c r="D219" s="113">
        <f>SUMIF('Todas las localidades'!$AR$8:$AR$967,Ordenada!AJ219,'Todas las localidades'!$AB$8:$AB$967)</f>
        <v>0</v>
      </c>
      <c r="E219" s="113">
        <f>SUMIF('Todas las localidades'!$AR$8:$AR$967,Ordenada!AK219,'Todas las localidades'!$AB$8:$AB$967)</f>
        <v>78820</v>
      </c>
      <c r="F219" s="113">
        <f>SUMIF('Todas las localidades'!$AR$8:$AR$967,Ordenada!AL219,'Todas las localidades'!$AB$8:$AB$967)</f>
        <v>162468</v>
      </c>
      <c r="G219" s="114">
        <f>SUMIF('Todas las localidades'!$AR$8:$AR$967,Ordenada!AM219,'Todas las localidades'!$AB$8:$AB$967)</f>
        <v>117932</v>
      </c>
      <c r="H219" s="159">
        <f>SUMIF('Todas las localidades'!$AR$8:$AR$967,Ordenada!AN219,'Todas las localidades'!$AB$8:$AB$967)</f>
        <v>41218</v>
      </c>
      <c r="I219" s="159">
        <f>SUMIF('Todas las localidades'!$AR$8:$AR$967,Ordenada!AO219,'Todas las localidades'!$AB$8:$AB$967)</f>
        <v>17648</v>
      </c>
      <c r="J219" s="165">
        <f t="shared" si="95"/>
        <v>418086</v>
      </c>
      <c r="L219" s="95" t="s">
        <v>662</v>
      </c>
      <c r="M219" s="173"/>
      <c r="N219" s="174">
        <f t="shared" si="96"/>
        <v>0</v>
      </c>
      <c r="O219" s="174">
        <f t="shared" si="96"/>
        <v>0</v>
      </c>
      <c r="P219" s="174">
        <f t="shared" si="96"/>
        <v>0.27444118645639359</v>
      </c>
      <c r="Q219" s="174">
        <f t="shared" si="96"/>
        <v>0.56569285309816486</v>
      </c>
      <c r="R219" s="174">
        <f t="shared" si="96"/>
        <v>0.41062418169468928</v>
      </c>
      <c r="S219" s="174">
        <f t="shared" si="96"/>
        <v>0.1435158186165901</v>
      </c>
      <c r="T219" s="181">
        <f t="shared" si="96"/>
        <v>6.1448084985821293E-2</v>
      </c>
      <c r="U219" s="169">
        <f t="shared" si="97"/>
        <v>1.455722124851659</v>
      </c>
      <c r="AG219" s="95" t="s">
        <v>662</v>
      </c>
      <c r="AH219" s="112"/>
      <c r="AI219" s="103" t="str">
        <f t="shared" si="98"/>
        <v>Río Negro1</v>
      </c>
      <c r="AJ219" s="103" t="str">
        <f t="shared" si="98"/>
        <v>Río Negro2</v>
      </c>
      <c r="AK219" s="103" t="str">
        <f t="shared" si="98"/>
        <v>Río Negro3</v>
      </c>
      <c r="AL219" s="103" t="str">
        <f t="shared" si="98"/>
        <v>Río Negro4</v>
      </c>
      <c r="AM219" s="103" t="str">
        <f t="shared" si="98"/>
        <v>Río Negro5</v>
      </c>
      <c r="AN219" s="103" t="str">
        <f t="shared" si="98"/>
        <v>Río Negro6</v>
      </c>
      <c r="AO219" s="104" t="str">
        <f t="shared" si="98"/>
        <v>Río Negro7</v>
      </c>
    </row>
    <row r="220" spans="1:41" x14ac:dyDescent="0.25">
      <c r="A220" s="95" t="s">
        <v>687</v>
      </c>
      <c r="B220" s="158"/>
      <c r="C220" s="113">
        <f>SUMIF('Todas las localidades'!$AR$8:$AR$967,Ordenada!AI220,'Todas las localidades'!$AB$8:$AB$967)</f>
        <v>0</v>
      </c>
      <c r="D220" s="113">
        <f>SUMIF('Todas las localidades'!$AR$8:$AR$967,Ordenada!AJ220,'Todas las localidades'!$AB$8:$AB$967)</f>
        <v>385776</v>
      </c>
      <c r="E220" s="113">
        <f>SUMIF('Todas las localidades'!$AR$8:$AR$967,Ordenada!AK220,'Todas las localidades'!$AB$8:$AB$967)</f>
        <v>0</v>
      </c>
      <c r="F220" s="113">
        <f>SUMIF('Todas las localidades'!$AR$8:$AR$967,Ordenada!AL220,'Todas las localidades'!$AB$8:$AB$967)</f>
        <v>94325</v>
      </c>
      <c r="G220" s="114">
        <f>SUMIF('Todas las localidades'!$AR$8:$AR$967,Ordenada!AM220,'Todas las localidades'!$AB$8:$AB$967)</f>
        <v>160150</v>
      </c>
      <c r="H220" s="159">
        <f>SUMIF('Todas las localidades'!$AR$8:$AR$967,Ordenada!AN220,'Todas las localidades'!$AB$8:$AB$967)</f>
        <v>38731</v>
      </c>
      <c r="I220" s="159">
        <f>SUMIF('Todas las localidades'!$AR$8:$AR$967,Ordenada!AO220,'Todas las localidades'!$AB$8:$AB$967)</f>
        <v>24525</v>
      </c>
      <c r="J220" s="165">
        <f t="shared" si="95"/>
        <v>703507</v>
      </c>
      <c r="L220" s="95" t="s">
        <v>687</v>
      </c>
      <c r="M220" s="173"/>
      <c r="N220" s="174">
        <f t="shared" si="96"/>
        <v>0</v>
      </c>
      <c r="O220" s="174">
        <f t="shared" si="96"/>
        <v>1.3432228260137238</v>
      </c>
      <c r="P220" s="174">
        <f t="shared" si="96"/>
        <v>0</v>
      </c>
      <c r="Q220" s="174">
        <f t="shared" si="96"/>
        <v>0.32842761878329518</v>
      </c>
      <c r="R220" s="174">
        <f t="shared" si="96"/>
        <v>0.55762187276061193</v>
      </c>
      <c r="S220" s="174">
        <f t="shared" si="96"/>
        <v>0.13485640183509998</v>
      </c>
      <c r="T220" s="181">
        <f t="shared" si="96"/>
        <v>8.5392921819881423E-2</v>
      </c>
      <c r="U220" s="169">
        <f t="shared" si="97"/>
        <v>2.4495216412126122</v>
      </c>
      <c r="AG220" s="95" t="s">
        <v>687</v>
      </c>
      <c r="AH220" s="112"/>
      <c r="AI220" s="103" t="str">
        <f t="shared" si="98"/>
        <v>Salta1</v>
      </c>
      <c r="AJ220" s="103" t="str">
        <f t="shared" si="98"/>
        <v>Salta2</v>
      </c>
      <c r="AK220" s="103" t="str">
        <f t="shared" si="98"/>
        <v>Salta3</v>
      </c>
      <c r="AL220" s="103" t="str">
        <f t="shared" si="98"/>
        <v>Salta4</v>
      </c>
      <c r="AM220" s="103" t="str">
        <f t="shared" si="98"/>
        <v>Salta5</v>
      </c>
      <c r="AN220" s="103" t="str">
        <f t="shared" si="98"/>
        <v>Salta6</v>
      </c>
      <c r="AO220" s="104" t="str">
        <f t="shared" si="98"/>
        <v>Salta7</v>
      </c>
    </row>
    <row r="221" spans="1:41" x14ac:dyDescent="0.25">
      <c r="A221" s="95" t="s">
        <v>723</v>
      </c>
      <c r="B221" s="158"/>
      <c r="C221" s="113">
        <f>SUMIF('Todas las localidades'!$AR$8:$AR$967,Ordenada!AI221,'Todas las localidades'!$AB$8:$AB$967)</f>
        <v>0</v>
      </c>
      <c r="D221" s="113">
        <f>SUMIF('Todas las localidades'!$AR$8:$AR$967,Ordenada!AJ221,'Todas las localidades'!$AB$8:$AB$967)</f>
        <v>0</v>
      </c>
      <c r="E221" s="113">
        <f>SUMIF('Todas las localidades'!$AR$8:$AR$967,Ordenada!AK221,'Todas las localidades'!$AB$8:$AB$967)</f>
        <v>354760</v>
      </c>
      <c r="F221" s="113">
        <f>SUMIF('Todas las localidades'!$AR$8:$AR$967,Ordenada!AL221,'Todas las localidades'!$AB$8:$AB$967)</f>
        <v>0</v>
      </c>
      <c r="G221" s="114">
        <f>SUMIF('Todas las localidades'!$AR$8:$AR$967,Ordenada!AM221,'Todas las localidades'!$AB$8:$AB$967)</f>
        <v>49480</v>
      </c>
      <c r="H221" s="159">
        <f>SUMIF('Todas las localidades'!$AR$8:$AR$967,Ordenada!AN221,'Todas las localidades'!$AB$8:$AB$967)</f>
        <v>8918</v>
      </c>
      <c r="I221" s="159">
        <f>SUMIF('Todas las localidades'!$AR$8:$AR$967,Ordenada!AO221,'Todas las localidades'!$AB$8:$AB$967)</f>
        <v>26033</v>
      </c>
      <c r="J221" s="165">
        <f t="shared" si="95"/>
        <v>439191</v>
      </c>
      <c r="L221" s="95" t="s">
        <v>723</v>
      </c>
      <c r="M221" s="173"/>
      <c r="N221" s="174">
        <f t="shared" si="96"/>
        <v>0</v>
      </c>
      <c r="O221" s="174">
        <f t="shared" si="96"/>
        <v>0</v>
      </c>
      <c r="P221" s="174">
        <f t="shared" si="96"/>
        <v>1.2352290701252246</v>
      </c>
      <c r="Q221" s="174">
        <f t="shared" si="96"/>
        <v>0</v>
      </c>
      <c r="R221" s="174">
        <f t="shared" si="96"/>
        <v>0.17228304879297582</v>
      </c>
      <c r="S221" s="174">
        <f t="shared" si="96"/>
        <v>3.105133850314791E-2</v>
      </c>
      <c r="T221" s="181">
        <f t="shared" si="96"/>
        <v>9.0643585473474939E-2</v>
      </c>
      <c r="U221" s="169">
        <f t="shared" si="97"/>
        <v>1.5292070428948232</v>
      </c>
      <c r="AG221" s="95" t="s">
        <v>723</v>
      </c>
      <c r="AH221" s="112"/>
      <c r="AI221" s="103" t="str">
        <f t="shared" ref="AI221:AO227" si="99">CONCATENATE($AG221,AI$28)</f>
        <v>San Juan1</v>
      </c>
      <c r="AJ221" s="103" t="str">
        <f t="shared" si="99"/>
        <v>San Juan2</v>
      </c>
      <c r="AK221" s="103" t="str">
        <f t="shared" si="99"/>
        <v>San Juan3</v>
      </c>
      <c r="AL221" s="103" t="str">
        <f t="shared" si="99"/>
        <v>San Juan4</v>
      </c>
      <c r="AM221" s="103" t="str">
        <f t="shared" si="99"/>
        <v>San Juan5</v>
      </c>
      <c r="AN221" s="103" t="str">
        <f t="shared" si="99"/>
        <v>San Juan6</v>
      </c>
      <c r="AO221" s="104" t="str">
        <f t="shared" si="99"/>
        <v>San Juan7</v>
      </c>
    </row>
    <row r="222" spans="1:41" x14ac:dyDescent="0.25">
      <c r="A222" s="95" t="s">
        <v>740</v>
      </c>
      <c r="B222" s="158"/>
      <c r="C222" s="113">
        <f>SUMIF('Todas las localidades'!$AR$8:$AR$967,Ordenada!AI222,'Todas las localidades'!$AB$8:$AB$967)</f>
        <v>0</v>
      </c>
      <c r="D222" s="113">
        <f>SUMIF('Todas las localidades'!$AR$8:$AR$967,Ordenada!AJ222,'Todas las localidades'!$AB$8:$AB$967)</f>
        <v>0</v>
      </c>
      <c r="E222" s="113">
        <f>SUMIF('Todas las localidades'!$AR$8:$AR$967,Ordenada!AK222,'Todas las localidades'!$AB$8:$AB$967)</f>
        <v>191399</v>
      </c>
      <c r="F222" s="113">
        <f>SUMIF('Todas las localidades'!$AR$8:$AR$967,Ordenada!AL222,'Todas las localidades'!$AB$8:$AB$967)</f>
        <v>0</v>
      </c>
      <c r="G222" s="114">
        <f>SUMIF('Todas las localidades'!$AR$8:$AR$967,Ordenada!AM222,'Todas las localidades'!$AB$8:$AB$967)</f>
        <v>14755</v>
      </c>
      <c r="H222" s="159">
        <f>SUMIF('Todas las localidades'!$AR$8:$AR$967,Ordenada!AN222,'Todas las localidades'!$AB$8:$AB$967)</f>
        <v>21044</v>
      </c>
      <c r="I222" s="159">
        <f>SUMIF('Todas las localidades'!$AR$8:$AR$967,Ordenada!AO222,'Todas las localidades'!$AB$8:$AB$967)</f>
        <v>10300</v>
      </c>
      <c r="J222" s="165">
        <f t="shared" si="95"/>
        <v>237498</v>
      </c>
      <c r="L222" s="95" t="s">
        <v>740</v>
      </c>
      <c r="M222" s="173"/>
      <c r="N222" s="174">
        <f t="shared" si="96"/>
        <v>0</v>
      </c>
      <c r="O222" s="174">
        <f t="shared" si="96"/>
        <v>0</v>
      </c>
      <c r="P222" s="174">
        <f t="shared" si="96"/>
        <v>0.66642690492980561</v>
      </c>
      <c r="Q222" s="174">
        <f t="shared" si="96"/>
        <v>0</v>
      </c>
      <c r="R222" s="174">
        <f t="shared" si="96"/>
        <v>5.137502798990215E-2</v>
      </c>
      <c r="S222" s="174">
        <f t="shared" si="96"/>
        <v>7.3272523823754723E-2</v>
      </c>
      <c r="T222" s="181">
        <f t="shared" si="96"/>
        <v>3.5863286228125527E-2</v>
      </c>
      <c r="U222" s="169">
        <f t="shared" si="97"/>
        <v>0.82693774297158795</v>
      </c>
      <c r="AG222" s="95" t="s">
        <v>740</v>
      </c>
      <c r="AH222" s="112"/>
      <c r="AI222" s="103" t="str">
        <f t="shared" si="99"/>
        <v>San Luis1</v>
      </c>
      <c r="AJ222" s="103" t="str">
        <f t="shared" si="99"/>
        <v>San Luis2</v>
      </c>
      <c r="AK222" s="103" t="str">
        <f t="shared" si="99"/>
        <v>San Luis3</v>
      </c>
      <c r="AL222" s="103" t="str">
        <f t="shared" si="99"/>
        <v>San Luis4</v>
      </c>
      <c r="AM222" s="103" t="str">
        <f t="shared" si="99"/>
        <v>San Luis5</v>
      </c>
      <c r="AN222" s="103" t="str">
        <f t="shared" si="99"/>
        <v>San Luis6</v>
      </c>
      <c r="AO222" s="104" t="str">
        <f t="shared" si="99"/>
        <v>San Luis7</v>
      </c>
    </row>
    <row r="223" spans="1:41" x14ac:dyDescent="0.25">
      <c r="A223" s="95" t="s">
        <v>753</v>
      </c>
      <c r="B223" s="158"/>
      <c r="C223" s="113">
        <f>SUMIF('Todas las localidades'!$AR$8:$AR$967,Ordenada!AI223,'Todas las localidades'!$AB$8:$AB$967)</f>
        <v>0</v>
      </c>
      <c r="D223" s="113">
        <f>SUMIF('Todas las localidades'!$AR$8:$AR$967,Ordenada!AJ223,'Todas las localidades'!$AB$8:$AB$967)</f>
        <v>0</v>
      </c>
      <c r="E223" s="113">
        <f>SUMIF('Todas las localidades'!$AR$8:$AR$967,Ordenada!AK223,'Todas las localidades'!$AB$8:$AB$967)</f>
        <v>0</v>
      </c>
      <c r="F223" s="113">
        <f>SUMIF('Todas las localidades'!$AR$8:$AR$967,Ordenada!AL223,'Todas las localidades'!$AB$8:$AB$967)</f>
        <v>92539</v>
      </c>
      <c r="G223" s="114">
        <f>SUMIF('Todas las localidades'!$AR$8:$AR$967,Ordenada!AM223,'Todas las localidades'!$AB$8:$AB$967)</f>
        <v>29279</v>
      </c>
      <c r="H223" s="159">
        <f>SUMIF('Todas las localidades'!$AR$8:$AR$967,Ordenada!AN223,'Todas las localidades'!$AB$8:$AB$967)</f>
        <v>18525</v>
      </c>
      <c r="I223" s="159">
        <f>SUMIF('Todas las localidades'!$AR$8:$AR$967,Ordenada!AO223,'Todas las localidades'!$AB$8:$AB$967)</f>
        <v>8786</v>
      </c>
      <c r="J223" s="165">
        <f t="shared" si="95"/>
        <v>149129</v>
      </c>
      <c r="L223" s="95" t="s">
        <v>753</v>
      </c>
      <c r="M223" s="173"/>
      <c r="N223" s="174">
        <f t="shared" si="96"/>
        <v>0</v>
      </c>
      <c r="O223" s="174">
        <f t="shared" si="96"/>
        <v>0</v>
      </c>
      <c r="P223" s="174">
        <f t="shared" si="96"/>
        <v>0</v>
      </c>
      <c r="Q223" s="174">
        <f t="shared" si="96"/>
        <v>0.32220899458878721</v>
      </c>
      <c r="R223" s="174">
        <f t="shared" si="96"/>
        <v>0.10194574344400847</v>
      </c>
      <c r="S223" s="174">
        <f t="shared" si="96"/>
        <v>6.4501687123885959E-2</v>
      </c>
      <c r="T223" s="181">
        <f t="shared" si="96"/>
        <v>3.0591731339836011E-2</v>
      </c>
      <c r="U223" s="169">
        <f t="shared" si="97"/>
        <v>0.51924815649651768</v>
      </c>
      <c r="AG223" s="95" t="s">
        <v>753</v>
      </c>
      <c r="AH223" s="112"/>
      <c r="AI223" s="103" t="str">
        <f t="shared" si="99"/>
        <v>Santa Cruz1</v>
      </c>
      <c r="AJ223" s="103" t="str">
        <f t="shared" si="99"/>
        <v>Santa Cruz2</v>
      </c>
      <c r="AK223" s="103" t="str">
        <f t="shared" si="99"/>
        <v>Santa Cruz3</v>
      </c>
      <c r="AL223" s="103" t="str">
        <f t="shared" si="99"/>
        <v>Santa Cruz4</v>
      </c>
      <c r="AM223" s="103" t="str">
        <f t="shared" si="99"/>
        <v>Santa Cruz5</v>
      </c>
      <c r="AN223" s="103" t="str">
        <f t="shared" si="99"/>
        <v>Santa Cruz6</v>
      </c>
      <c r="AO223" s="104" t="str">
        <f t="shared" si="99"/>
        <v>Santa Cruz7</v>
      </c>
    </row>
    <row r="224" spans="1:41" x14ac:dyDescent="0.25">
      <c r="A224" s="95" t="s">
        <v>767</v>
      </c>
      <c r="B224" s="158"/>
      <c r="C224" s="113">
        <f>SUMIF('Todas las localidades'!$AR$8:$AR$967,Ordenada!AI224,'Todas las localidades'!$AB$8:$AB$967)</f>
        <v>1118905</v>
      </c>
      <c r="D224" s="113">
        <f>SUMIF('Todas las localidades'!$AR$8:$AR$967,Ordenada!AJ224,'Todas las localidades'!$AB$8:$AB$967)</f>
        <v>0</v>
      </c>
      <c r="E224" s="113">
        <f>SUMIF('Todas las localidades'!$AR$8:$AR$967,Ordenada!AK224,'Todas las localidades'!$AB$8:$AB$967)</f>
        <v>407293</v>
      </c>
      <c r="F224" s="113">
        <f>SUMIF('Todas las localidades'!$AR$8:$AR$967,Ordenada!AL224,'Todas las localidades'!$AB$8:$AB$967)</f>
        <v>192670</v>
      </c>
      <c r="G224" s="114">
        <f>SUMIF('Todas las localidades'!$AR$8:$AR$967,Ordenada!AM224,'Todas las localidades'!$AB$8:$AB$967)</f>
        <v>420547</v>
      </c>
      <c r="H224" s="159">
        <f>SUMIF('Todas las localidades'!$AR$8:$AR$967,Ordenada!AN224,'Todas las localidades'!$AB$8:$AB$967)</f>
        <v>152721</v>
      </c>
      <c r="I224" s="159">
        <f>SUMIF('Todas las localidades'!$AR$8:$AR$967,Ordenada!AO224,'Todas las localidades'!$AB$8:$AB$967)</f>
        <v>167316</v>
      </c>
      <c r="J224" s="165">
        <f t="shared" si="95"/>
        <v>2459452</v>
      </c>
      <c r="L224" s="95" t="s">
        <v>767</v>
      </c>
      <c r="M224" s="173"/>
      <c r="N224" s="174">
        <f t="shared" si="96"/>
        <v>3.8958844929204659</v>
      </c>
      <c r="O224" s="174">
        <f t="shared" si="96"/>
        <v>0</v>
      </c>
      <c r="P224" s="174">
        <f t="shared" si="96"/>
        <v>1.4181422755060127</v>
      </c>
      <c r="Q224" s="174">
        <f t="shared" si="96"/>
        <v>0.67085236481290733</v>
      </c>
      <c r="R224" s="174">
        <f t="shared" si="96"/>
        <v>1.4642910129494666</v>
      </c>
      <c r="S224" s="174">
        <f t="shared" si="96"/>
        <v>0.5317550423345202</v>
      </c>
      <c r="T224" s="181">
        <f t="shared" si="96"/>
        <v>0.58257297073252923</v>
      </c>
      <c r="U224" s="169">
        <f t="shared" si="97"/>
        <v>8.5634981592559019</v>
      </c>
      <c r="AG224" s="95" t="s">
        <v>767</v>
      </c>
      <c r="AH224" s="112"/>
      <c r="AI224" s="103" t="str">
        <f t="shared" si="99"/>
        <v>Santa Fe1</v>
      </c>
      <c r="AJ224" s="103" t="str">
        <f t="shared" si="99"/>
        <v>Santa Fe2</v>
      </c>
      <c r="AK224" s="103" t="str">
        <f t="shared" si="99"/>
        <v>Santa Fe3</v>
      </c>
      <c r="AL224" s="103" t="str">
        <f t="shared" si="99"/>
        <v>Santa Fe4</v>
      </c>
      <c r="AM224" s="103" t="str">
        <f t="shared" si="99"/>
        <v>Santa Fe5</v>
      </c>
      <c r="AN224" s="103" t="str">
        <f t="shared" si="99"/>
        <v>Santa Fe6</v>
      </c>
      <c r="AO224" s="104" t="str">
        <f t="shared" si="99"/>
        <v>Santa Fe7</v>
      </c>
    </row>
    <row r="225" spans="1:41" x14ac:dyDescent="0.25">
      <c r="A225" s="95" t="s">
        <v>882</v>
      </c>
      <c r="B225" s="158"/>
      <c r="C225" s="113">
        <f>SUMIF('Todas las localidades'!$AR$8:$AR$967,Ordenada!AI225,'Todas las localidades'!$AB$8:$AB$967)</f>
        <v>0</v>
      </c>
      <c r="D225" s="113">
        <f>SUMIF('Todas las localidades'!$AR$8:$AR$967,Ordenada!AJ225,'Todas las localidades'!$AB$8:$AB$967)</f>
        <v>0</v>
      </c>
      <c r="E225" s="113">
        <f>SUMIF('Todas las localidades'!$AR$8:$AR$967,Ordenada!AK225,'Todas las localidades'!$AB$8:$AB$967)</f>
        <v>263471</v>
      </c>
      <c r="F225" s="113">
        <f>SUMIF('Todas las localidades'!$AR$8:$AR$967,Ordenada!AL225,'Todas las localidades'!$AB$8:$AB$967)</f>
        <v>0</v>
      </c>
      <c r="G225" s="114">
        <f>SUMIF('Todas las localidades'!$AR$8:$AR$967,Ordenada!AM225,'Todas las localidades'!$AB$8:$AB$967)</f>
        <v>92315</v>
      </c>
      <c r="H225" s="159">
        <f>SUMIF('Todas las localidades'!$AR$8:$AR$967,Ordenada!AN225,'Todas las localidades'!$AB$8:$AB$967)</f>
        <v>39059</v>
      </c>
      <c r="I225" s="159">
        <f>SUMIF('Todas las localidades'!$AR$8:$AR$967,Ordenada!AO225,'Todas las localidades'!$AB$8:$AB$967)</f>
        <v>25546</v>
      </c>
      <c r="J225" s="165">
        <f t="shared" si="95"/>
        <v>420391</v>
      </c>
      <c r="L225" s="95" t="s">
        <v>882</v>
      </c>
      <c r="M225" s="173"/>
      <c r="N225" s="174">
        <f t="shared" si="96"/>
        <v>0</v>
      </c>
      <c r="O225" s="174">
        <f t="shared" si="96"/>
        <v>0</v>
      </c>
      <c r="P225" s="174">
        <f t="shared" si="96"/>
        <v>0.91737241609810305</v>
      </c>
      <c r="Q225" s="174">
        <f t="shared" si="96"/>
        <v>0</v>
      </c>
      <c r="R225" s="174">
        <f t="shared" si="96"/>
        <v>0.32142905516013676</v>
      </c>
      <c r="S225" s="174">
        <f t="shared" si="96"/>
        <v>0.13599845599848107</v>
      </c>
      <c r="T225" s="181">
        <f t="shared" si="96"/>
        <v>8.8947913590649977E-2</v>
      </c>
      <c r="U225" s="169">
        <f t="shared" si="97"/>
        <v>1.4637478408473708</v>
      </c>
      <c r="AG225" s="95" t="s">
        <v>882</v>
      </c>
      <c r="AH225" s="112"/>
      <c r="AI225" s="103" t="str">
        <f t="shared" si="99"/>
        <v>Santiago del Estero1</v>
      </c>
      <c r="AJ225" s="103" t="str">
        <f t="shared" si="99"/>
        <v>Santiago del Estero2</v>
      </c>
      <c r="AK225" s="103" t="str">
        <f t="shared" si="99"/>
        <v>Santiago del Estero3</v>
      </c>
      <c r="AL225" s="103" t="str">
        <f t="shared" si="99"/>
        <v>Santiago del Estero4</v>
      </c>
      <c r="AM225" s="103" t="str">
        <f t="shared" si="99"/>
        <v>Santiago del Estero5</v>
      </c>
      <c r="AN225" s="103" t="str">
        <f t="shared" si="99"/>
        <v>Santiago del Estero6</v>
      </c>
      <c r="AO225" s="104" t="str">
        <f t="shared" si="99"/>
        <v>Santiago del Estero7</v>
      </c>
    </row>
    <row r="226" spans="1:41" x14ac:dyDescent="0.25">
      <c r="A226" s="95" t="s">
        <v>926</v>
      </c>
      <c r="B226" s="158"/>
      <c r="C226" s="113">
        <f>SUMIF('Todas las localidades'!$AR$8:$AR$967,Ordenada!AI226,'Todas las localidades'!$AB$8:$AB$967)</f>
        <v>0</v>
      </c>
      <c r="D226" s="113">
        <f>SUMIF('Todas las localidades'!$AR$8:$AR$967,Ordenada!AJ226,'Todas las localidades'!$AB$8:$AB$967)</f>
        <v>0</v>
      </c>
      <c r="E226" s="113">
        <f>SUMIF('Todas las localidades'!$AR$8:$AR$967,Ordenada!AK226,'Todas las localidades'!$AB$8:$AB$967)</f>
        <v>0</v>
      </c>
      <c r="F226" s="113">
        <f>SUMIF('Todas las localidades'!$AR$8:$AR$967,Ordenada!AL226,'Todas las localidades'!$AB$8:$AB$967)</f>
        <v>67303</v>
      </c>
      <c r="G226" s="114">
        <f>SUMIF('Todas las localidades'!$AR$8:$AR$967,Ordenada!AM226,'Todas las localidades'!$AB$8:$AB$967)</f>
        <v>0</v>
      </c>
      <c r="H226" s="159">
        <f>SUMIF('Todas las localidades'!$AR$8:$AR$967,Ordenada!AN226,'Todas las localidades'!$AB$8:$AB$967)</f>
        <v>0</v>
      </c>
      <c r="I226" s="159">
        <f>SUMIF('Todas las localidades'!$AR$8:$AR$967,Ordenada!AO226,'Todas las localidades'!$AB$8:$AB$967)</f>
        <v>445</v>
      </c>
      <c r="J226" s="165">
        <f t="shared" si="95"/>
        <v>67748</v>
      </c>
      <c r="L226" s="95" t="s">
        <v>926</v>
      </c>
      <c r="M226" s="173"/>
      <c r="N226" s="174">
        <f t="shared" si="96"/>
        <v>0</v>
      </c>
      <c r="O226" s="174">
        <f t="shared" si="96"/>
        <v>0</v>
      </c>
      <c r="P226" s="174">
        <f t="shared" si="96"/>
        <v>0</v>
      </c>
      <c r="Q226" s="174">
        <f t="shared" si="96"/>
        <v>0.23434046145743032</v>
      </c>
      <c r="R226" s="174">
        <f t="shared" si="96"/>
        <v>0</v>
      </c>
      <c r="S226" s="174">
        <f t="shared" si="96"/>
        <v>0</v>
      </c>
      <c r="T226" s="181">
        <f t="shared" si="96"/>
        <v>1.5494332399529961E-3</v>
      </c>
      <c r="U226" s="169">
        <f t="shared" si="97"/>
        <v>0.23588989469738331</v>
      </c>
      <c r="AG226" s="95" t="s">
        <v>926</v>
      </c>
      <c r="AH226" s="112"/>
      <c r="AI226" s="103" t="str">
        <f t="shared" si="99"/>
        <v>Tierra del Fuego1</v>
      </c>
      <c r="AJ226" s="103" t="str">
        <f t="shared" si="99"/>
        <v>Tierra del Fuego2</v>
      </c>
      <c r="AK226" s="103" t="str">
        <f t="shared" si="99"/>
        <v>Tierra del Fuego3</v>
      </c>
      <c r="AL226" s="103" t="str">
        <f t="shared" si="99"/>
        <v>Tierra del Fuego4</v>
      </c>
      <c r="AM226" s="103" t="str">
        <f t="shared" si="99"/>
        <v>Tierra del Fuego5</v>
      </c>
      <c r="AN226" s="103" t="str">
        <f t="shared" si="99"/>
        <v>Tierra del Fuego6</v>
      </c>
      <c r="AO226" s="104" t="str">
        <f t="shared" si="99"/>
        <v>Tierra del Fuego7</v>
      </c>
    </row>
    <row r="227" spans="1:41" ht="15.75" thickBot="1" x14ac:dyDescent="0.3">
      <c r="A227" s="96" t="s">
        <v>506</v>
      </c>
      <c r="B227" s="160"/>
      <c r="C227" s="161">
        <f>SUMIF('Todas las localidades'!$AR$8:$AR$967,Ordenada!AI227,'Todas las localidades'!$AB$8:$AB$967)</f>
        <v>0</v>
      </c>
      <c r="D227" s="161">
        <f>SUMIF('Todas las localidades'!$AR$8:$AR$967,Ordenada!AJ227,'Todas las localidades'!$AB$8:$AB$967)</f>
        <v>623916</v>
      </c>
      <c r="E227" s="161">
        <f>SUMIF('Todas las localidades'!$AR$8:$AR$967,Ordenada!AK227,'Todas las localidades'!$AB$8:$AB$967)</f>
        <v>0</v>
      </c>
      <c r="F227" s="161">
        <f>SUMIF('Todas las localidades'!$AR$8:$AR$967,Ordenada!AL227,'Todas las localidades'!$AB$8:$AB$967)</f>
        <v>38273</v>
      </c>
      <c r="G227" s="162">
        <f>SUMIF('Todas las localidades'!$AR$8:$AR$967,Ordenada!AM227,'Todas las localidades'!$AB$8:$AB$967)</f>
        <v>160847</v>
      </c>
      <c r="H227" s="163">
        <f>SUMIF('Todas las localidades'!$AR$8:$AR$967,Ordenada!AN227,'Todas las localidades'!$AB$8:$AB$967)</f>
        <v>41361</v>
      </c>
      <c r="I227" s="163">
        <f>SUMIF('Todas las localidades'!$AR$8:$AR$967,Ordenada!AO227,'Todas las localidades'!$AB$8:$AB$967)</f>
        <v>25711</v>
      </c>
      <c r="J227" s="166">
        <f t="shared" si="95"/>
        <v>890108</v>
      </c>
      <c r="L227" s="96" t="s">
        <v>506</v>
      </c>
      <c r="M227" s="175"/>
      <c r="N227" s="176">
        <f t="shared" si="96"/>
        <v>0</v>
      </c>
      <c r="O227" s="176">
        <f t="shared" si="96"/>
        <v>2.1723959310977832</v>
      </c>
      <c r="P227" s="176">
        <f t="shared" si="96"/>
        <v>0</v>
      </c>
      <c r="Q227" s="176">
        <f t="shared" si="96"/>
        <v>0.13326170425330566</v>
      </c>
      <c r="R227" s="176">
        <f t="shared" si="96"/>
        <v>0.56004873785779674</v>
      </c>
      <c r="S227" s="176">
        <f t="shared" si="96"/>
        <v>0.14401372637684465</v>
      </c>
      <c r="T227" s="182">
        <f t="shared" si="96"/>
        <v>8.9522422544789856E-2</v>
      </c>
      <c r="U227" s="177">
        <f t="shared" si="97"/>
        <v>3.09924252213052</v>
      </c>
      <c r="AG227" s="96" t="s">
        <v>506</v>
      </c>
      <c r="AH227" s="112"/>
      <c r="AI227" s="103" t="str">
        <f t="shared" si="99"/>
        <v>Tucumán1</v>
      </c>
      <c r="AJ227" s="103" t="str">
        <f t="shared" si="99"/>
        <v>Tucumán2</v>
      </c>
      <c r="AK227" s="103" t="str">
        <f t="shared" si="99"/>
        <v>Tucumán3</v>
      </c>
      <c r="AL227" s="103" t="str">
        <f t="shared" si="99"/>
        <v>Tucumán4</v>
      </c>
      <c r="AM227" s="103" t="str">
        <f t="shared" si="99"/>
        <v>Tucumán5</v>
      </c>
      <c r="AN227" s="103" t="str">
        <f t="shared" si="99"/>
        <v>Tucumán6</v>
      </c>
      <c r="AO227" s="104" t="str">
        <f t="shared" si="99"/>
        <v>Tucumán7</v>
      </c>
    </row>
    <row r="228" spans="1:41" x14ac:dyDescent="0.25">
      <c r="A228" s="89"/>
      <c r="B228" s="86">
        <f>SUM(B204:B227)</f>
        <v>11301472</v>
      </c>
      <c r="C228" s="87">
        <f>SUM(C204:C227)</f>
        <v>2350881</v>
      </c>
      <c r="D228" s="87">
        <f t="shared" ref="D228:I228" si="100">SUM(D204:D227)</f>
        <v>2938483</v>
      </c>
      <c r="E228" s="87">
        <f t="shared" si="100"/>
        <v>4086410</v>
      </c>
      <c r="F228" s="87">
        <f t="shared" si="100"/>
        <v>2187023</v>
      </c>
      <c r="G228" s="87">
        <f t="shared" si="100"/>
        <v>3847492</v>
      </c>
      <c r="H228" s="87">
        <f t="shared" si="100"/>
        <v>1125191</v>
      </c>
      <c r="I228" s="88">
        <f t="shared" si="100"/>
        <v>883227</v>
      </c>
      <c r="J228" s="167">
        <f t="shared" si="95"/>
        <v>28720179</v>
      </c>
      <c r="L228" s="89"/>
      <c r="M228" s="178">
        <f>SUM(M204:M227)</f>
        <v>39.35028399370352</v>
      </c>
      <c r="N228" s="179">
        <f>SUM(N204:N227)</f>
        <v>8.185467785559414</v>
      </c>
      <c r="O228" s="179">
        <f t="shared" ref="O228:T228" si="101">SUM(O204:O227)</f>
        <v>10.231423000532136</v>
      </c>
      <c r="P228" s="179">
        <f t="shared" si="101"/>
        <v>14.22835839567713</v>
      </c>
      <c r="Q228" s="179">
        <f t="shared" si="101"/>
        <v>7.6149351297566774</v>
      </c>
      <c r="R228" s="179">
        <f t="shared" si="101"/>
        <v>13.39647639382749</v>
      </c>
      <c r="S228" s="179">
        <f t="shared" si="101"/>
        <v>3.9177715431369702</v>
      </c>
      <c r="T228" s="180">
        <f t="shared" si="101"/>
        <v>3.0752837578066634</v>
      </c>
      <c r="U228" s="169">
        <f t="shared" si="97"/>
        <v>99.999999999999986</v>
      </c>
    </row>
    <row r="231" spans="1:41" x14ac:dyDescent="0.25">
      <c r="A231" s="336">
        <v>1980</v>
      </c>
      <c r="B231" s="336"/>
      <c r="C231" s="336"/>
      <c r="D231" s="336"/>
      <c r="E231" s="336"/>
      <c r="F231" s="336"/>
      <c r="G231" s="336"/>
      <c r="H231" s="336"/>
      <c r="I231" s="336"/>
      <c r="J231" s="336"/>
      <c r="L231" s="336">
        <v>1980</v>
      </c>
      <c r="M231" s="336"/>
      <c r="N231" s="336"/>
      <c r="O231" s="336"/>
      <c r="P231" s="336"/>
      <c r="Q231" s="336"/>
      <c r="R231" s="336"/>
      <c r="S231" s="336"/>
      <c r="T231" s="336"/>
      <c r="U231" s="336"/>
    </row>
    <row r="232" spans="1:41" ht="15" customHeight="1" x14ac:dyDescent="0.25">
      <c r="A232" s="333" t="s">
        <v>27</v>
      </c>
      <c r="B232" s="338" t="s">
        <v>966</v>
      </c>
      <c r="C232" s="339"/>
      <c r="D232" s="339"/>
      <c r="E232" s="339"/>
      <c r="F232" s="339"/>
      <c r="G232" s="339"/>
      <c r="H232" s="339"/>
      <c r="I232" s="345"/>
      <c r="J232" s="346" t="s">
        <v>967</v>
      </c>
      <c r="L232" s="333" t="s">
        <v>27</v>
      </c>
      <c r="M232" s="338" t="s">
        <v>966</v>
      </c>
      <c r="N232" s="339"/>
      <c r="O232" s="339"/>
      <c r="P232" s="339"/>
      <c r="Q232" s="339"/>
      <c r="R232" s="339"/>
      <c r="S232" s="339"/>
      <c r="T232" s="345"/>
      <c r="U232" s="343" t="s">
        <v>967</v>
      </c>
      <c r="AG232" s="336" t="s">
        <v>931</v>
      </c>
      <c r="AH232" s="338" t="s">
        <v>966</v>
      </c>
      <c r="AI232" s="339"/>
      <c r="AJ232" s="339"/>
      <c r="AK232" s="339"/>
      <c r="AL232" s="339"/>
      <c r="AM232" s="339"/>
      <c r="AN232" s="339"/>
      <c r="AO232" s="340"/>
    </row>
    <row r="233" spans="1:41" ht="15.75" thickBot="1" x14ac:dyDescent="0.3">
      <c r="A233" s="333"/>
      <c r="B233" s="107" t="s">
        <v>940</v>
      </c>
      <c r="C233" s="105">
        <v>1</v>
      </c>
      <c r="D233" s="105">
        <v>2</v>
      </c>
      <c r="E233" s="105">
        <v>3</v>
      </c>
      <c r="F233" s="105">
        <v>4</v>
      </c>
      <c r="G233" s="105">
        <v>5</v>
      </c>
      <c r="H233" s="105">
        <v>6</v>
      </c>
      <c r="I233" s="115">
        <v>7</v>
      </c>
      <c r="J233" s="344"/>
      <c r="L233" s="333"/>
      <c r="M233" s="107" t="s">
        <v>940</v>
      </c>
      <c r="N233" s="105">
        <v>1</v>
      </c>
      <c r="O233" s="105">
        <v>2</v>
      </c>
      <c r="P233" s="105">
        <v>3</v>
      </c>
      <c r="Q233" s="105">
        <v>4</v>
      </c>
      <c r="R233" s="105">
        <v>5</v>
      </c>
      <c r="S233" s="105">
        <v>6</v>
      </c>
      <c r="T233" s="115">
        <v>7</v>
      </c>
      <c r="U233" s="344"/>
      <c r="AG233" s="337"/>
      <c r="AH233" s="107" t="s">
        <v>940</v>
      </c>
      <c r="AI233" s="105">
        <v>1</v>
      </c>
      <c r="AJ233" s="105">
        <v>2</v>
      </c>
      <c r="AK233" s="105">
        <v>3</v>
      </c>
      <c r="AL233" s="105">
        <v>4</v>
      </c>
      <c r="AM233" s="105">
        <v>5</v>
      </c>
      <c r="AN233" s="105">
        <v>6</v>
      </c>
      <c r="AO233" s="106">
        <v>7</v>
      </c>
    </row>
    <row r="234" spans="1:41" x14ac:dyDescent="0.25">
      <c r="A234" s="92" t="s">
        <v>940</v>
      </c>
      <c r="B234" s="156">
        <f>SUMIF('Todas las localidades'!$AR$8:$AR$967,Ordenada!AH234,'Todas las localidades'!$AC$8:$AC$967)</f>
        <v>9969826</v>
      </c>
      <c r="C234" s="157"/>
      <c r="D234" s="157"/>
      <c r="E234" s="157"/>
      <c r="F234" s="157"/>
      <c r="G234" s="157"/>
      <c r="H234" s="157"/>
      <c r="I234" s="164"/>
      <c r="J234" s="119">
        <f>SUM(B234:I234)</f>
        <v>9969826</v>
      </c>
      <c r="L234" s="92" t="s">
        <v>940</v>
      </c>
      <c r="M234" s="168">
        <f>B234/$J$258*100</f>
        <v>42.281247553518519</v>
      </c>
      <c r="N234" s="170"/>
      <c r="O234" s="170"/>
      <c r="P234" s="170"/>
      <c r="Q234" s="170"/>
      <c r="R234" s="170"/>
      <c r="S234" s="170"/>
      <c r="T234" s="171"/>
      <c r="U234" s="172">
        <f>SUM(M234:T234)</f>
        <v>42.281247553518519</v>
      </c>
      <c r="AG234" s="92" t="s">
        <v>940</v>
      </c>
      <c r="AH234" s="108" t="str">
        <f>CONCATENATE($AG234,AH$28)</f>
        <v>GBAGBA</v>
      </c>
      <c r="AI234" s="110"/>
      <c r="AJ234" s="110"/>
      <c r="AK234" s="110"/>
      <c r="AL234" s="110"/>
      <c r="AM234" s="110"/>
      <c r="AN234" s="110"/>
      <c r="AO234" s="111"/>
    </row>
    <row r="235" spans="1:41" x14ac:dyDescent="0.25">
      <c r="A235" s="95" t="s">
        <v>36</v>
      </c>
      <c r="B235" s="158"/>
      <c r="C235" s="113">
        <f>SUMIF('Todas las localidades'!$AR$8:$AR$967,Ordenada!AI235,'Todas las localidades'!$AC$8:$AC$967)</f>
        <v>0</v>
      </c>
      <c r="D235" s="113">
        <f>SUMIF('Todas las localidades'!$AR$8:$AR$967,Ordenada!AJ235,'Todas las localidades'!$AC$8:$AC$967)</f>
        <v>980059</v>
      </c>
      <c r="E235" s="113">
        <f>SUMIF('Todas las localidades'!$AR$8:$AR$967,Ordenada!AK235,'Todas las localidades'!$AC$8:$AC$967)</f>
        <v>401742</v>
      </c>
      <c r="F235" s="113">
        <f>SUMIF('Todas las localidades'!$AR$8:$AR$967,Ordenada!AL235,'Todas las localidades'!$AC$8:$AC$967)</f>
        <v>625031</v>
      </c>
      <c r="G235" s="113">
        <f>SUMIF('Todas las localidades'!$AR$8:$AR$967,Ordenada!AM235,'Todas las localidades'!$AC$8:$AC$967)</f>
        <v>830109</v>
      </c>
      <c r="H235" s="113">
        <f>SUMIF('Todas las localidades'!$AR$8:$AR$967,Ordenada!AN235,'Todas las localidades'!$AC$8:$AC$967)</f>
        <v>175061</v>
      </c>
      <c r="I235" s="114">
        <f>SUMIF('Todas las localidades'!$AR$8:$AR$967,Ordenada!AO235,'Todas las localidades'!$AC$8:$AC$967)</f>
        <v>112506</v>
      </c>
      <c r="J235" s="165">
        <f t="shared" ref="J235:J258" si="102">SUM(B235:I235)</f>
        <v>3124508</v>
      </c>
      <c r="L235" s="95" t="s">
        <v>36</v>
      </c>
      <c r="M235" s="173"/>
      <c r="N235" s="174">
        <f t="shared" ref="N235:T257" si="103">C235/$J$258*100</f>
        <v>0</v>
      </c>
      <c r="O235" s="174">
        <f t="shared" si="103"/>
        <v>4.1563530994476539</v>
      </c>
      <c r="P235" s="174">
        <f t="shared" si="103"/>
        <v>1.7037562094509611</v>
      </c>
      <c r="Q235" s="174">
        <f t="shared" si="103"/>
        <v>2.6507072881335376</v>
      </c>
      <c r="R235" s="174">
        <f t="shared" si="103"/>
        <v>3.5204269488157269</v>
      </c>
      <c r="S235" s="174">
        <f t="shared" si="103"/>
        <v>0.7424199256803985</v>
      </c>
      <c r="T235" s="181">
        <f t="shared" si="103"/>
        <v>0.4771290930509875</v>
      </c>
      <c r="U235" s="169">
        <f t="shared" ref="U235:U258" si="104">SUM(M235:T235)</f>
        <v>13.250792564579264</v>
      </c>
      <c r="AG235" s="95" t="s">
        <v>36</v>
      </c>
      <c r="AH235" s="112"/>
      <c r="AI235" s="103" t="str">
        <f t="shared" ref="AI235:AO250" si="105">CONCATENATE($AG235,AI$28)</f>
        <v>Buenos Aires1</v>
      </c>
      <c r="AJ235" s="103" t="str">
        <f t="shared" si="105"/>
        <v>Buenos Aires2</v>
      </c>
      <c r="AK235" s="103" t="str">
        <f t="shared" si="105"/>
        <v>Buenos Aires3</v>
      </c>
      <c r="AL235" s="103" t="str">
        <f t="shared" si="105"/>
        <v>Buenos Aires4</v>
      </c>
      <c r="AM235" s="103" t="str">
        <f t="shared" si="105"/>
        <v>Buenos Aires5</v>
      </c>
      <c r="AN235" s="103" t="str">
        <f t="shared" si="105"/>
        <v>Buenos Aires6</v>
      </c>
      <c r="AO235" s="104" t="str">
        <f t="shared" si="105"/>
        <v>Buenos Aires7</v>
      </c>
    </row>
    <row r="236" spans="1:41" x14ac:dyDescent="0.25">
      <c r="A236" s="95" t="s">
        <v>1</v>
      </c>
      <c r="B236" s="158"/>
      <c r="C236" s="113">
        <f>SUMIF('Todas las localidades'!$AR$8:$AR$967,Ordenada!AI236,'Todas las localidades'!$AC$8:$AC$967)</f>
        <v>0</v>
      </c>
      <c r="D236" s="113">
        <f>SUMIF('Todas las localidades'!$AR$8:$AR$967,Ordenada!AJ236,'Todas las localidades'!$AC$8:$AC$967)</f>
        <v>0</v>
      </c>
      <c r="E236" s="113">
        <f>SUMIF('Todas las localidades'!$AR$8:$AR$967,Ordenada!AK236,'Todas las localidades'!$AC$8:$AC$967)</f>
        <v>90851</v>
      </c>
      <c r="F236" s="113">
        <f>SUMIF('Todas las localidades'!$AR$8:$AR$967,Ordenada!AL236,'Todas las localidades'!$AC$8:$AC$967)</f>
        <v>0</v>
      </c>
      <c r="G236" s="113">
        <f>SUMIF('Todas las localidades'!$AR$8:$AR$967,Ordenada!AM236,'Todas las localidades'!$AC$8:$AC$967)</f>
        <v>30920</v>
      </c>
      <c r="H236" s="113">
        <f>SUMIF('Todas las localidades'!$AR$8:$AR$967,Ordenada!AN236,'Todas las localidades'!$AC$8:$AC$967)</f>
        <v>0</v>
      </c>
      <c r="I236" s="114">
        <f>SUMIF('Todas las localidades'!$AR$8:$AR$967,Ordenada!AO236,'Todas las localidades'!$AC$8:$AC$967)</f>
        <v>9238</v>
      </c>
      <c r="J236" s="165">
        <f t="shared" si="102"/>
        <v>131009</v>
      </c>
      <c r="L236" s="95" t="s">
        <v>1</v>
      </c>
      <c r="M236" s="173"/>
      <c r="N236" s="174">
        <f t="shared" si="103"/>
        <v>0</v>
      </c>
      <c r="O236" s="174">
        <f t="shared" si="103"/>
        <v>0</v>
      </c>
      <c r="P236" s="174">
        <f t="shared" si="103"/>
        <v>0.38529194205442613</v>
      </c>
      <c r="Q236" s="174">
        <f t="shared" si="103"/>
        <v>0</v>
      </c>
      <c r="R236" s="174">
        <f t="shared" si="103"/>
        <v>0.13112928694590983</v>
      </c>
      <c r="S236" s="174">
        <f t="shared" si="103"/>
        <v>0</v>
      </c>
      <c r="T236" s="181">
        <f t="shared" si="103"/>
        <v>3.9177631073942926E-2</v>
      </c>
      <c r="U236" s="169">
        <f t="shared" si="104"/>
        <v>0.55559886007427883</v>
      </c>
      <c r="AG236" s="95" t="s">
        <v>1</v>
      </c>
      <c r="AH236" s="112"/>
      <c r="AI236" s="103" t="str">
        <f t="shared" si="105"/>
        <v>Catamarca1</v>
      </c>
      <c r="AJ236" s="103" t="str">
        <f t="shared" si="105"/>
        <v>Catamarca2</v>
      </c>
      <c r="AK236" s="103" t="str">
        <f t="shared" si="105"/>
        <v>Catamarca3</v>
      </c>
      <c r="AL236" s="103" t="str">
        <f t="shared" si="105"/>
        <v>Catamarca4</v>
      </c>
      <c r="AM236" s="103" t="str">
        <f t="shared" si="105"/>
        <v>Catamarca5</v>
      </c>
      <c r="AN236" s="103" t="str">
        <f t="shared" si="105"/>
        <v>Catamarca6</v>
      </c>
      <c r="AO236" s="104" t="str">
        <f t="shared" si="105"/>
        <v>Catamarca7</v>
      </c>
    </row>
    <row r="237" spans="1:41" x14ac:dyDescent="0.25">
      <c r="A237" s="95" t="s">
        <v>199</v>
      </c>
      <c r="B237" s="158"/>
      <c r="C237" s="113">
        <f>SUMIF('Todas las localidades'!$AR$8:$AR$967,Ordenada!AI237,'Todas las localidades'!$AC$8:$AC$967)</f>
        <v>0</v>
      </c>
      <c r="D237" s="113">
        <f>SUMIF('Todas las localidades'!$AR$8:$AR$967,Ordenada!AJ237,'Todas las localidades'!$AC$8:$AC$967)</f>
        <v>0</v>
      </c>
      <c r="E237" s="113">
        <f>SUMIF('Todas las localidades'!$AR$8:$AR$967,Ordenada!AK237,'Todas las localidades'!$AC$8:$AC$967)</f>
        <v>220104</v>
      </c>
      <c r="F237" s="113">
        <f>SUMIF('Todas las localidades'!$AR$8:$AR$967,Ordenada!AL237,'Todas las localidades'!$AC$8:$AC$967)</f>
        <v>49341</v>
      </c>
      <c r="G237" s="113">
        <f>SUMIF('Todas las localidades'!$AR$8:$AR$967,Ordenada!AM237,'Todas las localidades'!$AC$8:$AC$967)</f>
        <v>119845</v>
      </c>
      <c r="H237" s="113">
        <f>SUMIF('Todas las localidades'!$AR$8:$AR$967,Ordenada!AN237,'Todas las localidades'!$AC$8:$AC$967)</f>
        <v>37577</v>
      </c>
      <c r="I237" s="114">
        <f>SUMIF('Todas las localidades'!$AR$8:$AR$967,Ordenada!AO237,'Todas las localidades'!$AC$8:$AC$967)</f>
        <v>14912</v>
      </c>
      <c r="J237" s="165">
        <f t="shared" si="102"/>
        <v>441779</v>
      </c>
      <c r="L237" s="95" t="s">
        <v>199</v>
      </c>
      <c r="M237" s="173"/>
      <c r="N237" s="174">
        <f t="shared" si="103"/>
        <v>0</v>
      </c>
      <c r="O237" s="174">
        <f t="shared" si="103"/>
        <v>0</v>
      </c>
      <c r="P237" s="174">
        <f t="shared" si="103"/>
        <v>0.93344374430603305</v>
      </c>
      <c r="Q237" s="174">
        <f t="shared" si="103"/>
        <v>0.20925129842167328</v>
      </c>
      <c r="R237" s="174">
        <f t="shared" si="103"/>
        <v>0.50825321455474015</v>
      </c>
      <c r="S237" s="174">
        <f t="shared" si="103"/>
        <v>0.15936110011534457</v>
      </c>
      <c r="T237" s="181">
        <f t="shared" si="103"/>
        <v>6.3240618594353412E-2</v>
      </c>
      <c r="U237" s="169">
        <f t="shared" si="104"/>
        <v>1.8735499759921446</v>
      </c>
      <c r="AG237" s="95" t="s">
        <v>199</v>
      </c>
      <c r="AH237" s="112"/>
      <c r="AI237" s="103" t="str">
        <f t="shared" si="105"/>
        <v>Chaco1</v>
      </c>
      <c r="AJ237" s="103" t="str">
        <f t="shared" si="105"/>
        <v>Chaco2</v>
      </c>
      <c r="AK237" s="103" t="str">
        <f t="shared" si="105"/>
        <v>Chaco3</v>
      </c>
      <c r="AL237" s="103" t="str">
        <f t="shared" si="105"/>
        <v>Chaco4</v>
      </c>
      <c r="AM237" s="103" t="str">
        <f t="shared" si="105"/>
        <v>Chaco5</v>
      </c>
      <c r="AN237" s="103" t="str">
        <f t="shared" si="105"/>
        <v>Chaco6</v>
      </c>
      <c r="AO237" s="104" t="str">
        <f t="shared" si="105"/>
        <v>Chaco7</v>
      </c>
    </row>
    <row r="238" spans="1:41" x14ac:dyDescent="0.25">
      <c r="A238" s="95" t="s">
        <v>260</v>
      </c>
      <c r="B238" s="158"/>
      <c r="C238" s="113">
        <f>SUMIF('Todas las localidades'!$AR$8:$AR$967,Ordenada!AI238,'Todas las localidades'!$AC$8:$AC$967)</f>
        <v>0</v>
      </c>
      <c r="D238" s="113">
        <f>SUMIF('Todas las localidades'!$AR$8:$AR$967,Ordenada!AJ238,'Todas las localidades'!$AC$8:$AC$967)</f>
        <v>0</v>
      </c>
      <c r="E238" s="113">
        <f>SUMIF('Todas las localidades'!$AR$8:$AR$967,Ordenada!AK238,'Todas las localidades'!$AC$8:$AC$967)</f>
        <v>96817</v>
      </c>
      <c r="F238" s="113">
        <f>SUMIF('Todas las localidades'!$AR$8:$AR$967,Ordenada!AL238,'Todas las localidades'!$AC$8:$AC$967)</f>
        <v>72850</v>
      </c>
      <c r="G238" s="113">
        <f>SUMIF('Todas las localidades'!$AR$8:$AR$967,Ordenada!AM238,'Todas las localidades'!$AC$8:$AC$967)</f>
        <v>36453</v>
      </c>
      <c r="H238" s="113">
        <f>SUMIF('Todas las localidades'!$AR$8:$AR$967,Ordenada!AN238,'Todas las localidades'!$AC$8:$AC$967)</f>
        <v>5196</v>
      </c>
      <c r="I238" s="114">
        <f>SUMIF('Todas las localidades'!$AR$8:$AR$967,Ordenada!AO238,'Todas las localidades'!$AC$8:$AC$967)</f>
        <v>10464</v>
      </c>
      <c r="J238" s="165">
        <f t="shared" si="102"/>
        <v>221780</v>
      </c>
      <c r="L238" s="95" t="s">
        <v>260</v>
      </c>
      <c r="M238" s="173"/>
      <c r="N238" s="174">
        <f t="shared" si="103"/>
        <v>0</v>
      </c>
      <c r="O238" s="174">
        <f t="shared" si="103"/>
        <v>0</v>
      </c>
      <c r="P238" s="174">
        <f t="shared" si="103"/>
        <v>0.41059327859774103</v>
      </c>
      <c r="Q238" s="174">
        <f t="shared" si="103"/>
        <v>0.30895111752941568</v>
      </c>
      <c r="R238" s="174">
        <f t="shared" si="103"/>
        <v>0.1545943045614247</v>
      </c>
      <c r="S238" s="174">
        <f t="shared" si="103"/>
        <v>2.2035827133601148E-2</v>
      </c>
      <c r="T238" s="181">
        <f t="shared" si="103"/>
        <v>4.4377000601617096E-2</v>
      </c>
      <c r="U238" s="169">
        <f t="shared" si="104"/>
        <v>0.94055152842379974</v>
      </c>
      <c r="AG238" s="95" t="s">
        <v>260</v>
      </c>
      <c r="AH238" s="112"/>
      <c r="AI238" s="103" t="str">
        <f t="shared" si="105"/>
        <v>Chubut1</v>
      </c>
      <c r="AJ238" s="103" t="str">
        <f t="shared" si="105"/>
        <v>Chubut2</v>
      </c>
      <c r="AK238" s="103" t="str">
        <f t="shared" si="105"/>
        <v>Chubut3</v>
      </c>
      <c r="AL238" s="103" t="str">
        <f t="shared" si="105"/>
        <v>Chubut4</v>
      </c>
      <c r="AM238" s="103" t="str">
        <f t="shared" si="105"/>
        <v>Chubut5</v>
      </c>
      <c r="AN238" s="103" t="str">
        <f t="shared" si="105"/>
        <v>Chubut6</v>
      </c>
      <c r="AO238" s="104" t="str">
        <f t="shared" si="105"/>
        <v>Chubut7</v>
      </c>
    </row>
    <row r="239" spans="1:41" x14ac:dyDescent="0.25">
      <c r="A239" s="95" t="s">
        <v>276</v>
      </c>
      <c r="B239" s="158"/>
      <c r="C239" s="113">
        <f>SUMIF('Todas las localidades'!$AR$8:$AR$967,Ordenada!AI239,'Todas las localidades'!$AC$8:$AC$967)</f>
        <v>1018720</v>
      </c>
      <c r="D239" s="113">
        <f>SUMIF('Todas las localidades'!$AR$8:$AR$967,Ordenada!AJ239,'Todas las localidades'!$AC$8:$AC$967)</f>
        <v>0</v>
      </c>
      <c r="E239" s="113">
        <f>SUMIF('Todas las localidades'!$AR$8:$AR$967,Ordenada!AK239,'Todas las localidades'!$AC$8:$AC$967)</f>
        <v>113190</v>
      </c>
      <c r="F239" s="113">
        <f>SUMIF('Todas las localidades'!$AR$8:$AR$967,Ordenada!AL239,'Todas las localidades'!$AC$8:$AC$967)</f>
        <v>149147</v>
      </c>
      <c r="G239" s="113">
        <f>SUMIF('Todas las localidades'!$AR$8:$AR$967,Ordenada!AM239,'Todas las localidades'!$AC$8:$AC$967)</f>
        <v>426255</v>
      </c>
      <c r="H239" s="113">
        <f>SUMIF('Todas las localidades'!$AR$8:$AR$967,Ordenada!AN239,'Todas las localidades'!$AC$8:$AC$967)</f>
        <v>188407</v>
      </c>
      <c r="I239" s="114">
        <f>SUMIF('Todas las localidades'!$AR$8:$AR$967,Ordenada!AO239,'Todas las localidades'!$AC$8:$AC$967)</f>
        <v>99418</v>
      </c>
      <c r="J239" s="165">
        <f t="shared" si="102"/>
        <v>1995137</v>
      </c>
      <c r="L239" s="95" t="s">
        <v>276</v>
      </c>
      <c r="M239" s="173"/>
      <c r="N239" s="174">
        <f t="shared" si="103"/>
        <v>4.3203113582644654</v>
      </c>
      <c r="O239" s="174">
        <f t="shared" si="103"/>
        <v>0</v>
      </c>
      <c r="P239" s="174">
        <f t="shared" si="103"/>
        <v>0.48002988322792806</v>
      </c>
      <c r="Q239" s="174">
        <f t="shared" si="103"/>
        <v>0.63252069081893969</v>
      </c>
      <c r="R239" s="174">
        <f t="shared" si="103"/>
        <v>1.8077139135552651</v>
      </c>
      <c r="S239" s="174">
        <f t="shared" si="103"/>
        <v>0.79901926150123015</v>
      </c>
      <c r="T239" s="181">
        <f t="shared" si="103"/>
        <v>0.42162391492847556</v>
      </c>
      <c r="U239" s="169">
        <f t="shared" si="104"/>
        <v>8.4612190222963051</v>
      </c>
      <c r="AG239" s="95" t="s">
        <v>276</v>
      </c>
      <c r="AH239" s="112"/>
      <c r="AI239" s="103" t="str">
        <f t="shared" si="105"/>
        <v>Córdoba1</v>
      </c>
      <c r="AJ239" s="103" t="str">
        <f t="shared" si="105"/>
        <v>Córdoba2</v>
      </c>
      <c r="AK239" s="103" t="str">
        <f t="shared" si="105"/>
        <v>Córdoba3</v>
      </c>
      <c r="AL239" s="103" t="str">
        <f t="shared" si="105"/>
        <v>Córdoba4</v>
      </c>
      <c r="AM239" s="103" t="str">
        <f t="shared" si="105"/>
        <v>Córdoba5</v>
      </c>
      <c r="AN239" s="103" t="str">
        <f t="shared" si="105"/>
        <v>Córdoba6</v>
      </c>
      <c r="AO239" s="104" t="str">
        <f t="shared" si="105"/>
        <v>Córdoba7</v>
      </c>
    </row>
    <row r="240" spans="1:41" x14ac:dyDescent="0.25">
      <c r="A240" s="95" t="s">
        <v>396</v>
      </c>
      <c r="B240" s="158"/>
      <c r="C240" s="113">
        <f>SUMIF('Todas las localidades'!$AR$8:$AR$967,Ordenada!AI240,'Todas las localidades'!$AC$8:$AC$967)</f>
        <v>0</v>
      </c>
      <c r="D240" s="113">
        <f>SUMIF('Todas las localidades'!$AR$8:$AR$967,Ordenada!AJ240,'Todas las localidades'!$AC$8:$AC$967)</f>
        <v>0</v>
      </c>
      <c r="E240" s="113">
        <f>SUMIF('Todas las localidades'!$AR$8:$AR$967,Ordenada!AK240,'Todas las localidades'!$AC$8:$AC$967)</f>
        <v>179590</v>
      </c>
      <c r="F240" s="113">
        <f>SUMIF('Todas las localidades'!$AR$8:$AR$967,Ordenada!AL240,'Todas las localidades'!$AC$8:$AC$967)</f>
        <v>47357</v>
      </c>
      <c r="G240" s="113">
        <f>SUMIF('Todas las localidades'!$AR$8:$AR$967,Ordenada!AM240,'Todas las localidades'!$AC$8:$AC$967)</f>
        <v>160942</v>
      </c>
      <c r="H240" s="113">
        <f>SUMIF('Todas las localidades'!$AR$8:$AR$967,Ordenada!AN240,'Todas las localidades'!$AC$8:$AC$967)</f>
        <v>32848</v>
      </c>
      <c r="I240" s="114">
        <f>SUMIF('Todas las localidades'!$AR$8:$AR$967,Ordenada!AO240,'Todas las localidades'!$AC$8:$AC$967)</f>
        <v>19338</v>
      </c>
      <c r="J240" s="165">
        <f t="shared" si="102"/>
        <v>440075</v>
      </c>
      <c r="L240" s="95" t="s">
        <v>396</v>
      </c>
      <c r="M240" s="173"/>
      <c r="N240" s="174">
        <f t="shared" si="103"/>
        <v>0</v>
      </c>
      <c r="O240" s="174">
        <f t="shared" si="103"/>
        <v>0</v>
      </c>
      <c r="P240" s="174">
        <f t="shared" si="103"/>
        <v>0.76162705829935151</v>
      </c>
      <c r="Q240" s="174">
        <f t="shared" si="103"/>
        <v>0.2008373105400211</v>
      </c>
      <c r="R240" s="174">
        <f t="shared" si="103"/>
        <v>0.6825423576859192</v>
      </c>
      <c r="S240" s="174">
        <f t="shared" si="103"/>
        <v>0.13930578323412829</v>
      </c>
      <c r="T240" s="181">
        <f t="shared" si="103"/>
        <v>8.2010936318240774E-2</v>
      </c>
      <c r="U240" s="169">
        <f t="shared" si="104"/>
        <v>1.866323446077661</v>
      </c>
      <c r="AG240" s="95" t="s">
        <v>396</v>
      </c>
      <c r="AH240" s="112"/>
      <c r="AI240" s="103" t="str">
        <f t="shared" si="105"/>
        <v>Corrientes1</v>
      </c>
      <c r="AJ240" s="103" t="str">
        <f t="shared" si="105"/>
        <v>Corrientes2</v>
      </c>
      <c r="AK240" s="103" t="str">
        <f t="shared" si="105"/>
        <v>Corrientes3</v>
      </c>
      <c r="AL240" s="103" t="str">
        <f t="shared" si="105"/>
        <v>Corrientes4</v>
      </c>
      <c r="AM240" s="103" t="str">
        <f t="shared" si="105"/>
        <v>Corrientes5</v>
      </c>
      <c r="AN240" s="103" t="str">
        <f t="shared" si="105"/>
        <v>Corrientes6</v>
      </c>
      <c r="AO240" s="104" t="str">
        <f t="shared" si="105"/>
        <v>Corrientes7</v>
      </c>
    </row>
    <row r="241" spans="1:41" x14ac:dyDescent="0.25">
      <c r="A241" s="95" t="s">
        <v>429</v>
      </c>
      <c r="B241" s="158"/>
      <c r="C241" s="113">
        <f>SUMIF('Todas las localidades'!$AR$8:$AR$967,Ordenada!AI241,'Todas las localidades'!$AC$8:$AC$967)</f>
        <v>0</v>
      </c>
      <c r="D241" s="113">
        <f>SUMIF('Todas las localidades'!$AR$8:$AR$967,Ordenada!AJ241,'Todas las localidades'!$AC$8:$AC$967)</f>
        <v>0</v>
      </c>
      <c r="E241" s="113">
        <f>SUMIF('Todas las localidades'!$AR$8:$AR$967,Ordenada!AK241,'Todas las localidades'!$AC$8:$AC$967)</f>
        <v>258180</v>
      </c>
      <c r="F241" s="113">
        <f>SUMIF('Todas las localidades'!$AR$8:$AR$967,Ordenada!AL241,'Todas las localidades'!$AC$8:$AC$967)</f>
        <v>97647</v>
      </c>
      <c r="G241" s="113">
        <f>SUMIF('Todas las localidades'!$AR$8:$AR$967,Ordenada!AM241,'Todas las localidades'!$AC$8:$AC$967)</f>
        <v>207919</v>
      </c>
      <c r="H241" s="113">
        <f>SUMIF('Todas las localidades'!$AR$8:$AR$967,Ordenada!AN241,'Todas las localidades'!$AC$8:$AC$967)</f>
        <v>48659</v>
      </c>
      <c r="I241" s="114">
        <f>SUMIF('Todas las localidades'!$AR$8:$AR$967,Ordenada!AO241,'Todas las localidades'!$AC$8:$AC$967)</f>
        <v>29481</v>
      </c>
      <c r="J241" s="165">
        <f t="shared" si="102"/>
        <v>641886</v>
      </c>
      <c r="L241" s="95" t="s">
        <v>429</v>
      </c>
      <c r="M241" s="173"/>
      <c r="N241" s="174">
        <f t="shared" si="103"/>
        <v>0</v>
      </c>
      <c r="O241" s="174">
        <f t="shared" si="103"/>
        <v>0</v>
      </c>
      <c r="P241" s="174">
        <f t="shared" si="103"/>
        <v>1.0949210641557245</v>
      </c>
      <c r="Q241" s="174">
        <f t="shared" si="103"/>
        <v>0.41411324328613386</v>
      </c>
      <c r="R241" s="174">
        <f t="shared" si="103"/>
        <v>0.88176811812764011</v>
      </c>
      <c r="S241" s="174">
        <f t="shared" si="103"/>
        <v>0.20635899008735534</v>
      </c>
      <c r="T241" s="181">
        <f t="shared" si="103"/>
        <v>0.12502660117892525</v>
      </c>
      <c r="U241" s="169">
        <f t="shared" si="104"/>
        <v>2.7221880168357795</v>
      </c>
      <c r="AG241" s="95" t="s">
        <v>429</v>
      </c>
      <c r="AH241" s="112"/>
      <c r="AI241" s="103" t="str">
        <f t="shared" si="105"/>
        <v>Entre Ríos1</v>
      </c>
      <c r="AJ241" s="103" t="str">
        <f t="shared" si="105"/>
        <v>Entre Ríos2</v>
      </c>
      <c r="AK241" s="103" t="str">
        <f t="shared" si="105"/>
        <v>Entre Ríos3</v>
      </c>
      <c r="AL241" s="103" t="str">
        <f t="shared" si="105"/>
        <v>Entre Ríos4</v>
      </c>
      <c r="AM241" s="103" t="str">
        <f t="shared" si="105"/>
        <v>Entre Ríos5</v>
      </c>
      <c r="AN241" s="103" t="str">
        <f t="shared" si="105"/>
        <v>Entre Ríos6</v>
      </c>
      <c r="AO241" s="104" t="str">
        <f t="shared" si="105"/>
        <v>Entre Ríos7</v>
      </c>
    </row>
    <row r="242" spans="1:41" x14ac:dyDescent="0.25">
      <c r="A242" s="95" t="s">
        <v>461</v>
      </c>
      <c r="B242" s="158"/>
      <c r="C242" s="113">
        <f>SUMIF('Todas las localidades'!$AR$8:$AR$967,Ordenada!AI242,'Todas las localidades'!$AC$8:$AC$967)</f>
        <v>0</v>
      </c>
      <c r="D242" s="113">
        <f>SUMIF('Todas las localidades'!$AR$8:$AR$967,Ordenada!AJ242,'Todas las localidades'!$AC$8:$AC$967)</f>
        <v>0</v>
      </c>
      <c r="E242" s="113">
        <f>SUMIF('Todas las localidades'!$AR$8:$AR$967,Ordenada!AK242,'Todas las localidades'!$AC$8:$AC$967)</f>
        <v>95067</v>
      </c>
      <c r="F242" s="113">
        <f>SUMIF('Todas las localidades'!$AR$8:$AR$967,Ordenada!AL242,'Todas las localidades'!$AC$8:$AC$967)</f>
        <v>21008</v>
      </c>
      <c r="G242" s="114">
        <f>SUMIF('Todas las localidades'!$AR$8:$AR$967,Ordenada!AM242,'Todas las localidades'!$AC$8:$AC$967)</f>
        <v>24429</v>
      </c>
      <c r="H242" s="159">
        <f>SUMIF('Todas las localidades'!$AR$8:$AR$967,Ordenada!AN242,'Todas las localidades'!$AC$8:$AC$967)</f>
        <v>16349</v>
      </c>
      <c r="I242" s="159">
        <f>SUMIF('Todas las localidades'!$AR$8:$AR$967,Ordenada!AO242,'Todas las localidades'!$AC$8:$AC$967)</f>
        <v>20368</v>
      </c>
      <c r="J242" s="165">
        <f t="shared" si="102"/>
        <v>177221</v>
      </c>
      <c r="L242" s="95" t="s">
        <v>461</v>
      </c>
      <c r="M242" s="173"/>
      <c r="N242" s="174">
        <f t="shared" si="103"/>
        <v>0</v>
      </c>
      <c r="O242" s="174">
        <f t="shared" si="103"/>
        <v>0</v>
      </c>
      <c r="P242" s="174">
        <f t="shared" si="103"/>
        <v>0.40317166630293694</v>
      </c>
      <c r="Q242" s="174">
        <f t="shared" si="103"/>
        <v>8.9093274908139522E-2</v>
      </c>
      <c r="R242" s="174">
        <f t="shared" si="103"/>
        <v>0.10360146671415367</v>
      </c>
      <c r="S242" s="174">
        <f t="shared" si="103"/>
        <v>6.9334822518715394E-2</v>
      </c>
      <c r="T242" s="181">
        <f t="shared" si="103"/>
        <v>8.6379085268896885E-2</v>
      </c>
      <c r="U242" s="169">
        <f t="shared" si="104"/>
        <v>0.75158031571284245</v>
      </c>
      <c r="AG242" s="95" t="s">
        <v>461</v>
      </c>
      <c r="AH242" s="112"/>
      <c r="AI242" s="103" t="str">
        <f t="shared" si="105"/>
        <v>Formosa1</v>
      </c>
      <c r="AJ242" s="103" t="str">
        <f t="shared" si="105"/>
        <v>Formosa2</v>
      </c>
      <c r="AK242" s="103" t="str">
        <f t="shared" si="105"/>
        <v>Formosa3</v>
      </c>
      <c r="AL242" s="103" t="str">
        <f t="shared" si="105"/>
        <v>Formosa4</v>
      </c>
      <c r="AM242" s="103" t="str">
        <f t="shared" si="105"/>
        <v>Formosa5</v>
      </c>
      <c r="AN242" s="103" t="str">
        <f t="shared" si="105"/>
        <v>Formosa6</v>
      </c>
      <c r="AO242" s="104" t="str">
        <f t="shared" si="105"/>
        <v>Formosa7</v>
      </c>
    </row>
    <row r="243" spans="1:41" x14ac:dyDescent="0.25">
      <c r="A243" s="95" t="s">
        <v>486</v>
      </c>
      <c r="B243" s="158"/>
      <c r="C243" s="113">
        <f>SUMIF('Todas las localidades'!$AR$8:$AR$967,Ordenada!AI243,'Todas las localidades'!$AC$8:$AC$967)</f>
        <v>0</v>
      </c>
      <c r="D243" s="113">
        <f>SUMIF('Todas las localidades'!$AR$8:$AR$967,Ordenada!AJ243,'Todas las localidades'!$AC$8:$AC$967)</f>
        <v>0</v>
      </c>
      <c r="E243" s="113">
        <f>SUMIF('Todas las localidades'!$AR$8:$AR$967,Ordenada!AK243,'Todas las localidades'!$AC$8:$AC$967)</f>
        <v>153461</v>
      </c>
      <c r="F243" s="113">
        <f>SUMIF('Todas las localidades'!$AR$8:$AR$967,Ordenada!AL243,'Todas las localidades'!$AC$8:$AC$967)</f>
        <v>37101</v>
      </c>
      <c r="G243" s="114">
        <f>SUMIF('Todas las localidades'!$AR$8:$AR$967,Ordenada!AM243,'Todas las localidades'!$AC$8:$AC$967)</f>
        <v>77126</v>
      </c>
      <c r="H243" s="159">
        <f>SUMIF('Todas las localidades'!$AR$8:$AR$967,Ordenada!AN243,'Todas las localidades'!$AC$8:$AC$967)</f>
        <v>13818</v>
      </c>
      <c r="I243" s="159">
        <f>SUMIF('Todas las localidades'!$AR$8:$AR$967,Ordenada!AO243,'Todas las localidades'!$AC$8:$AC$967)</f>
        <v>24486</v>
      </c>
      <c r="J243" s="165">
        <f t="shared" si="102"/>
        <v>305992</v>
      </c>
      <c r="L243" s="95" t="s">
        <v>486</v>
      </c>
      <c r="M243" s="173"/>
      <c r="N243" s="174">
        <f t="shared" si="103"/>
        <v>0</v>
      </c>
      <c r="O243" s="174">
        <f t="shared" si="103"/>
        <v>0</v>
      </c>
      <c r="P243" s="174">
        <f t="shared" si="103"/>
        <v>0.65081602535595962</v>
      </c>
      <c r="Q243" s="174">
        <f t="shared" si="103"/>
        <v>0.15734242157115788</v>
      </c>
      <c r="R243" s="174">
        <f t="shared" si="103"/>
        <v>0.32708529705660555</v>
      </c>
      <c r="S243" s="174">
        <f t="shared" si="103"/>
        <v>5.8601050679773038E-2</v>
      </c>
      <c r="T243" s="181">
        <f t="shared" si="103"/>
        <v>0.10384319922889873</v>
      </c>
      <c r="U243" s="169">
        <f t="shared" si="104"/>
        <v>1.2976879938923949</v>
      </c>
      <c r="AG243" s="95" t="s">
        <v>486</v>
      </c>
      <c r="AH243" s="112"/>
      <c r="AI243" s="103" t="str">
        <f t="shared" si="105"/>
        <v>Jujuy1</v>
      </c>
      <c r="AJ243" s="103" t="str">
        <f t="shared" si="105"/>
        <v>Jujuy2</v>
      </c>
      <c r="AK243" s="103" t="str">
        <f t="shared" si="105"/>
        <v>Jujuy3</v>
      </c>
      <c r="AL243" s="103" t="str">
        <f t="shared" si="105"/>
        <v>Jujuy4</v>
      </c>
      <c r="AM243" s="103" t="str">
        <f t="shared" si="105"/>
        <v>Jujuy5</v>
      </c>
      <c r="AN243" s="103" t="str">
        <f t="shared" si="105"/>
        <v>Jujuy6</v>
      </c>
      <c r="AO243" s="104" t="str">
        <f t="shared" si="105"/>
        <v>Jujuy7</v>
      </c>
    </row>
    <row r="244" spans="1:41" x14ac:dyDescent="0.25">
      <c r="A244" s="95" t="s">
        <v>532</v>
      </c>
      <c r="B244" s="158"/>
      <c r="C244" s="113">
        <f>SUMIF('Todas las localidades'!$AR$8:$AR$967,Ordenada!AI244,'Todas las localidades'!$AC$8:$AC$967)</f>
        <v>0</v>
      </c>
      <c r="D244" s="113">
        <f>SUMIF('Todas las localidades'!$AR$8:$AR$967,Ordenada!AJ244,'Todas las localidades'!$AC$8:$AC$967)</f>
        <v>0</v>
      </c>
      <c r="E244" s="113">
        <f>SUMIF('Todas las localidades'!$AR$8:$AR$967,Ordenada!AK244,'Todas las localidades'!$AC$8:$AC$967)</f>
        <v>55306</v>
      </c>
      <c r="F244" s="113">
        <f>SUMIF('Todas las localidades'!$AR$8:$AR$967,Ordenada!AL244,'Todas las localidades'!$AC$8:$AC$967)</f>
        <v>30108</v>
      </c>
      <c r="G244" s="114">
        <f>SUMIF('Todas las localidades'!$AR$8:$AR$967,Ordenada!AM244,'Todas las localidades'!$AC$8:$AC$967)</f>
        <v>7647</v>
      </c>
      <c r="H244" s="159">
        <f>SUMIF('Todas las localidades'!$AR$8:$AR$967,Ordenada!AN244,'Todas las localidades'!$AC$8:$AC$967)</f>
        <v>20029</v>
      </c>
      <c r="I244" s="159">
        <f>SUMIF('Todas las localidades'!$AR$8:$AR$967,Ordenada!AO244,'Todas las localidades'!$AC$8:$AC$967)</f>
        <v>30613</v>
      </c>
      <c r="J244" s="165">
        <f t="shared" si="102"/>
        <v>143703</v>
      </c>
      <c r="L244" s="95" t="s">
        <v>532</v>
      </c>
      <c r="M244" s="173"/>
      <c r="N244" s="174">
        <f t="shared" si="103"/>
        <v>0</v>
      </c>
      <c r="O244" s="174">
        <f t="shared" si="103"/>
        <v>0</v>
      </c>
      <c r="P244" s="174">
        <f t="shared" si="103"/>
        <v>0.23454839404367689</v>
      </c>
      <c r="Q244" s="174">
        <f t="shared" si="103"/>
        <v>0.12768565884112076</v>
      </c>
      <c r="R244" s="174">
        <f t="shared" si="103"/>
        <v>3.2430325267638185E-2</v>
      </c>
      <c r="S244" s="174">
        <f t="shared" si="103"/>
        <v>8.4941412944360556E-2</v>
      </c>
      <c r="T244" s="181">
        <f t="shared" si="103"/>
        <v>0.12982732410333564</v>
      </c>
      <c r="U244" s="169">
        <f t="shared" si="104"/>
        <v>0.60943311520013199</v>
      </c>
      <c r="AG244" s="95" t="s">
        <v>532</v>
      </c>
      <c r="AH244" s="112"/>
      <c r="AI244" s="103" t="str">
        <f t="shared" si="105"/>
        <v>La Pampa1</v>
      </c>
      <c r="AJ244" s="103" t="str">
        <f t="shared" si="105"/>
        <v>La Pampa2</v>
      </c>
      <c r="AK244" s="103" t="str">
        <f t="shared" si="105"/>
        <v>La Pampa3</v>
      </c>
      <c r="AL244" s="103" t="str">
        <f t="shared" si="105"/>
        <v>La Pampa4</v>
      </c>
      <c r="AM244" s="103" t="str">
        <f t="shared" si="105"/>
        <v>La Pampa5</v>
      </c>
      <c r="AN244" s="103" t="str">
        <f t="shared" si="105"/>
        <v>La Pampa6</v>
      </c>
      <c r="AO244" s="104" t="str">
        <f t="shared" si="105"/>
        <v>La Pampa7</v>
      </c>
    </row>
    <row r="245" spans="1:41" x14ac:dyDescent="0.25">
      <c r="A245" s="95" t="s">
        <v>563</v>
      </c>
      <c r="B245" s="158"/>
      <c r="C245" s="113">
        <f>SUMIF('Todas las localidades'!$AR$8:$AR$967,Ordenada!AI245,'Todas las localidades'!$AC$8:$AC$967)</f>
        <v>0</v>
      </c>
      <c r="D245" s="113">
        <f>SUMIF('Todas las localidades'!$AR$8:$AR$967,Ordenada!AJ245,'Todas las localidades'!$AC$8:$AC$967)</f>
        <v>0</v>
      </c>
      <c r="E245" s="113">
        <f>SUMIF('Todas las localidades'!$AR$8:$AR$967,Ordenada!AK245,'Todas las localidades'!$AC$8:$AC$967)</f>
        <v>67043</v>
      </c>
      <c r="F245" s="113">
        <f>SUMIF('Todas las localidades'!$AR$8:$AR$967,Ordenada!AL245,'Todas las localidades'!$AC$8:$AC$967)</f>
        <v>0</v>
      </c>
      <c r="G245" s="114">
        <f>SUMIF('Todas las localidades'!$AR$8:$AR$967,Ordenada!AM245,'Todas las localidades'!$AC$8:$AC$967)</f>
        <v>32042</v>
      </c>
      <c r="H245" s="159">
        <f>SUMIF('Todas las localidades'!$AR$8:$AR$967,Ordenada!AN245,'Todas las localidades'!$AC$8:$AC$967)</f>
        <v>2161</v>
      </c>
      <c r="I245" s="159">
        <f>SUMIF('Todas las localidades'!$AR$8:$AR$967,Ordenada!AO245,'Todas las localidades'!$AC$8:$AC$967)</f>
        <v>17128</v>
      </c>
      <c r="J245" s="165">
        <f t="shared" si="102"/>
        <v>118374</v>
      </c>
      <c r="L245" s="95" t="s">
        <v>563</v>
      </c>
      <c r="M245" s="173"/>
      <c r="N245" s="174">
        <f t="shared" si="103"/>
        <v>0</v>
      </c>
      <c r="O245" s="174">
        <f t="shared" si="103"/>
        <v>0</v>
      </c>
      <c r="P245" s="174">
        <f t="shared" si="103"/>
        <v>0.28432408747460008</v>
      </c>
      <c r="Q245" s="174">
        <f t="shared" si="103"/>
        <v>0</v>
      </c>
      <c r="R245" s="174">
        <f t="shared" si="103"/>
        <v>0.13588760065720709</v>
      </c>
      <c r="S245" s="174">
        <f t="shared" si="103"/>
        <v>9.1646309537552137E-3</v>
      </c>
      <c r="T245" s="181">
        <f t="shared" si="103"/>
        <v>7.263850022023105E-2</v>
      </c>
      <c r="U245" s="169">
        <f t="shared" si="104"/>
        <v>0.50201481930579339</v>
      </c>
      <c r="AG245" s="95" t="s">
        <v>563</v>
      </c>
      <c r="AH245" s="112"/>
      <c r="AI245" s="103" t="str">
        <f t="shared" si="105"/>
        <v>La Rioja1</v>
      </c>
      <c r="AJ245" s="103" t="str">
        <f t="shared" si="105"/>
        <v>La Rioja2</v>
      </c>
      <c r="AK245" s="103" t="str">
        <f t="shared" si="105"/>
        <v>La Rioja3</v>
      </c>
      <c r="AL245" s="103" t="str">
        <f t="shared" si="105"/>
        <v>La Rioja4</v>
      </c>
      <c r="AM245" s="103" t="str">
        <f t="shared" si="105"/>
        <v>La Rioja5</v>
      </c>
      <c r="AN245" s="103" t="str">
        <f t="shared" si="105"/>
        <v>La Rioja6</v>
      </c>
      <c r="AO245" s="104" t="str">
        <f t="shared" si="105"/>
        <v>La Rioja7</v>
      </c>
    </row>
    <row r="246" spans="1:41" x14ac:dyDescent="0.25">
      <c r="A246" s="95" t="s">
        <v>582</v>
      </c>
      <c r="B246" s="158"/>
      <c r="C246" s="113">
        <f>SUMIF('Todas las localidades'!$AR$8:$AR$967,Ordenada!AI246,'Todas las localidades'!$AC$8:$AC$967)</f>
        <v>0</v>
      </c>
      <c r="D246" s="113">
        <f>SUMIF('Todas las localidades'!$AR$8:$AR$967,Ordenada!AJ246,'Todas las localidades'!$AC$8:$AC$967)</f>
        <v>612777</v>
      </c>
      <c r="E246" s="113">
        <f>SUMIF('Todas las localidades'!$AR$8:$AR$967,Ordenada!AK246,'Todas las localidades'!$AC$8:$AC$967)</f>
        <v>72759</v>
      </c>
      <c r="F246" s="113">
        <f>SUMIF('Todas las localidades'!$AR$8:$AR$967,Ordenada!AL246,'Todas las localidades'!$AC$8:$AC$967)</f>
        <v>49349</v>
      </c>
      <c r="G246" s="114">
        <f>SUMIF('Todas las localidades'!$AR$8:$AR$967,Ordenada!AM246,'Todas las localidades'!$AC$8:$AC$967)</f>
        <v>67609</v>
      </c>
      <c r="H246" s="159">
        <f>SUMIF('Todas las localidades'!$AR$8:$AR$967,Ordenada!AN246,'Todas las localidades'!$AC$8:$AC$967)</f>
        <v>17459</v>
      </c>
      <c r="I246" s="159">
        <f>SUMIF('Todas las localidades'!$AR$8:$AR$967,Ordenada!AO246,'Todas las localidades'!$AC$8:$AC$967)</f>
        <v>27509</v>
      </c>
      <c r="J246" s="165">
        <f t="shared" si="102"/>
        <v>847462</v>
      </c>
      <c r="L246" s="95" t="s">
        <v>582</v>
      </c>
      <c r="M246" s="173"/>
      <c r="N246" s="174">
        <f t="shared" si="103"/>
        <v>0</v>
      </c>
      <c r="O246" s="174">
        <f t="shared" si="103"/>
        <v>2.5987390383846636</v>
      </c>
      <c r="P246" s="174">
        <f t="shared" si="103"/>
        <v>0.30856519369008584</v>
      </c>
      <c r="Q246" s="174">
        <f t="shared" si="103"/>
        <v>0.2092852257921638</v>
      </c>
      <c r="R246" s="174">
        <f t="shared" si="103"/>
        <v>0.28672444893680527</v>
      </c>
      <c r="S246" s="174">
        <f t="shared" si="103"/>
        <v>7.4042245174276849E-2</v>
      </c>
      <c r="T246" s="181">
        <f t="shared" si="103"/>
        <v>0.11666350435300887</v>
      </c>
      <c r="U246" s="169">
        <f t="shared" si="104"/>
        <v>3.594019656331005</v>
      </c>
      <c r="AG246" s="95" t="s">
        <v>582</v>
      </c>
      <c r="AH246" s="112"/>
      <c r="AI246" s="103" t="str">
        <f t="shared" si="105"/>
        <v>Mendoza1</v>
      </c>
      <c r="AJ246" s="103" t="str">
        <f t="shared" si="105"/>
        <v>Mendoza2</v>
      </c>
      <c r="AK246" s="103" t="str">
        <f t="shared" si="105"/>
        <v>Mendoza3</v>
      </c>
      <c r="AL246" s="103" t="str">
        <f t="shared" si="105"/>
        <v>Mendoza4</v>
      </c>
      <c r="AM246" s="103" t="str">
        <f t="shared" si="105"/>
        <v>Mendoza5</v>
      </c>
      <c r="AN246" s="103" t="str">
        <f t="shared" si="105"/>
        <v>Mendoza6</v>
      </c>
      <c r="AO246" s="104" t="str">
        <f t="shared" si="105"/>
        <v>Mendoza7</v>
      </c>
    </row>
    <row r="247" spans="1:41" x14ac:dyDescent="0.25">
      <c r="A247" s="95" t="s">
        <v>604</v>
      </c>
      <c r="B247" s="158"/>
      <c r="C247" s="113">
        <f>SUMIF('Todas las localidades'!$AR$8:$AR$967,Ordenada!AI247,'Todas las localidades'!$AC$8:$AC$967)</f>
        <v>0</v>
      </c>
      <c r="D247" s="113">
        <f>SUMIF('Todas las localidades'!$AR$8:$AR$967,Ordenada!AJ247,'Todas las localidades'!$AC$8:$AC$967)</f>
        <v>0</v>
      </c>
      <c r="E247" s="113">
        <f>SUMIF('Todas las localidades'!$AR$8:$AR$967,Ordenada!AK247,'Todas las localidades'!$AC$8:$AC$967)</f>
        <v>145797</v>
      </c>
      <c r="F247" s="113">
        <f>SUMIF('Todas las localidades'!$AR$8:$AR$967,Ordenada!AL247,'Todas las localidades'!$AC$8:$AC$967)</f>
        <v>51066</v>
      </c>
      <c r="G247" s="114">
        <f>SUMIF('Todas las localidades'!$AR$8:$AR$967,Ordenada!AM247,'Todas las localidades'!$AC$8:$AC$967)</f>
        <v>76554</v>
      </c>
      <c r="H247" s="159">
        <f>SUMIF('Todas las localidades'!$AR$8:$AR$967,Ordenada!AN247,'Todas las localidades'!$AC$8:$AC$967)</f>
        <v>30359</v>
      </c>
      <c r="I247" s="159">
        <f>SUMIF('Todas las localidades'!$AR$8:$AR$967,Ordenada!AO247,'Todas las localidades'!$AC$8:$AC$967)</f>
        <v>12391</v>
      </c>
      <c r="J247" s="165">
        <f t="shared" si="102"/>
        <v>316167</v>
      </c>
      <c r="L247" s="95" t="s">
        <v>604</v>
      </c>
      <c r="M247" s="173"/>
      <c r="N247" s="174">
        <f t="shared" si="103"/>
        <v>0</v>
      </c>
      <c r="O247" s="174">
        <f t="shared" si="103"/>
        <v>0</v>
      </c>
      <c r="P247" s="174">
        <f t="shared" si="103"/>
        <v>0.61831360442602901</v>
      </c>
      <c r="Q247" s="174">
        <f t="shared" si="103"/>
        <v>0.21656688768369445</v>
      </c>
      <c r="R247" s="174">
        <f t="shared" si="103"/>
        <v>0.32465949006653244</v>
      </c>
      <c r="S247" s="174">
        <f t="shared" si="103"/>
        <v>0.12875013009026123</v>
      </c>
      <c r="T247" s="181">
        <f t="shared" si="103"/>
        <v>5.2549255968524215E-2</v>
      </c>
      <c r="U247" s="169">
        <f t="shared" si="104"/>
        <v>1.3408393682350412</v>
      </c>
      <c r="AG247" s="95" t="s">
        <v>604</v>
      </c>
      <c r="AH247" s="112"/>
      <c r="AI247" s="103" t="str">
        <f t="shared" si="105"/>
        <v>Misiones1</v>
      </c>
      <c r="AJ247" s="103" t="str">
        <f t="shared" si="105"/>
        <v>Misiones2</v>
      </c>
      <c r="AK247" s="103" t="str">
        <f t="shared" si="105"/>
        <v>Misiones3</v>
      </c>
      <c r="AL247" s="103" t="str">
        <f t="shared" si="105"/>
        <v>Misiones4</v>
      </c>
      <c r="AM247" s="103" t="str">
        <f t="shared" si="105"/>
        <v>Misiones5</v>
      </c>
      <c r="AN247" s="103" t="str">
        <f t="shared" si="105"/>
        <v>Misiones6</v>
      </c>
      <c r="AO247" s="104" t="str">
        <f t="shared" si="105"/>
        <v>Misiones7</v>
      </c>
    </row>
    <row r="248" spans="1:41" x14ac:dyDescent="0.25">
      <c r="A248" s="95" t="s">
        <v>639</v>
      </c>
      <c r="B248" s="158"/>
      <c r="C248" s="113">
        <f>SUMIF('Todas las localidades'!$AR$8:$AR$967,Ordenada!AI248,'Todas las localidades'!$AC$8:$AC$967)</f>
        <v>0</v>
      </c>
      <c r="D248" s="113">
        <f>SUMIF('Todas las localidades'!$AR$8:$AR$967,Ordenada!AJ248,'Todas las localidades'!$AC$8:$AC$967)</f>
        <v>0</v>
      </c>
      <c r="E248" s="113">
        <f>SUMIF('Todas las localidades'!$AR$8:$AR$967,Ordenada!AK248,'Todas las localidades'!$AC$8:$AC$967)</f>
        <v>98102</v>
      </c>
      <c r="F248" s="113">
        <f>SUMIF('Todas las localidades'!$AR$8:$AR$967,Ordenada!AL248,'Todas las localidades'!$AC$8:$AC$967)</f>
        <v>0</v>
      </c>
      <c r="G248" s="114">
        <f>SUMIF('Todas las localidades'!$AR$8:$AR$967,Ordenada!AM248,'Todas las localidades'!$AC$8:$AC$967)</f>
        <v>85502</v>
      </c>
      <c r="H248" s="159">
        <f>SUMIF('Todas las localidades'!$AR$8:$AR$967,Ordenada!AN248,'Todas las localidades'!$AC$8:$AC$967)</f>
        <v>2391</v>
      </c>
      <c r="I248" s="159">
        <f>SUMIF('Todas las localidades'!$AR$8:$AR$967,Ordenada!AO248,'Todas las localidades'!$AC$8:$AC$967)</f>
        <v>9435</v>
      </c>
      <c r="J248" s="165">
        <f t="shared" si="102"/>
        <v>195430</v>
      </c>
      <c r="L248" s="95" t="s">
        <v>639</v>
      </c>
      <c r="M248" s="173"/>
      <c r="N248" s="174">
        <f t="shared" si="103"/>
        <v>0</v>
      </c>
      <c r="O248" s="174">
        <f t="shared" si="103"/>
        <v>0</v>
      </c>
      <c r="P248" s="174">
        <f t="shared" si="103"/>
        <v>0.41604286248278288</v>
      </c>
      <c r="Q248" s="174">
        <f t="shared" si="103"/>
        <v>0</v>
      </c>
      <c r="R248" s="174">
        <f t="shared" si="103"/>
        <v>0.36260725396019355</v>
      </c>
      <c r="S248" s="174">
        <f t="shared" si="103"/>
        <v>1.0140042855358036E-2</v>
      </c>
      <c r="T248" s="181">
        <f t="shared" si="103"/>
        <v>4.0013092572272299E-2</v>
      </c>
      <c r="U248" s="169">
        <f t="shared" si="104"/>
        <v>0.82880325187060677</v>
      </c>
      <c r="AG248" s="95" t="s">
        <v>639</v>
      </c>
      <c r="AH248" s="112"/>
      <c r="AI248" s="103" t="str">
        <f t="shared" si="105"/>
        <v>Neuquén1</v>
      </c>
      <c r="AJ248" s="103" t="str">
        <f t="shared" si="105"/>
        <v>Neuquén2</v>
      </c>
      <c r="AK248" s="103" t="str">
        <f t="shared" si="105"/>
        <v>Neuquén3</v>
      </c>
      <c r="AL248" s="103" t="str">
        <f t="shared" si="105"/>
        <v>Neuquén4</v>
      </c>
      <c r="AM248" s="103" t="str">
        <f t="shared" si="105"/>
        <v>Neuquén5</v>
      </c>
      <c r="AN248" s="103" t="str">
        <f t="shared" si="105"/>
        <v>Neuquén6</v>
      </c>
      <c r="AO248" s="104" t="str">
        <f t="shared" si="105"/>
        <v>Neuquén7</v>
      </c>
    </row>
    <row r="249" spans="1:41" x14ac:dyDescent="0.25">
      <c r="A249" s="95" t="s">
        <v>662</v>
      </c>
      <c r="B249" s="158"/>
      <c r="C249" s="113">
        <f>SUMIF('Todas las localidades'!$AR$8:$AR$967,Ordenada!AI249,'Todas las localidades'!$AC$8:$AC$967)</f>
        <v>0</v>
      </c>
      <c r="D249" s="113">
        <f>SUMIF('Todas las localidades'!$AR$8:$AR$967,Ordenada!AJ249,'Todas las localidades'!$AC$8:$AC$967)</f>
        <v>0</v>
      </c>
      <c r="E249" s="113">
        <f>SUMIF('Todas las localidades'!$AR$8:$AR$967,Ordenada!AK249,'Todas las localidades'!$AC$8:$AC$967)</f>
        <v>48980</v>
      </c>
      <c r="F249" s="113">
        <f>SUMIF('Todas las localidades'!$AR$8:$AR$967,Ordenada!AL249,'Todas las localidades'!$AC$8:$AC$967)</f>
        <v>108653</v>
      </c>
      <c r="G249" s="114">
        <f>SUMIF('Todas las localidades'!$AR$8:$AR$967,Ordenada!AM249,'Todas las localidades'!$AC$8:$AC$967)</f>
        <v>88121</v>
      </c>
      <c r="H249" s="159">
        <f>SUMIF('Todas las localidades'!$AR$8:$AR$967,Ordenada!AN249,'Todas las localidades'!$AC$8:$AC$967)</f>
        <v>30110</v>
      </c>
      <c r="I249" s="159">
        <f>SUMIF('Todas las localidades'!$AR$8:$AR$967,Ordenada!AO249,'Todas las localidades'!$AC$8:$AC$967)</f>
        <v>11350</v>
      </c>
      <c r="J249" s="165">
        <f t="shared" si="102"/>
        <v>287214</v>
      </c>
      <c r="L249" s="95" t="s">
        <v>662</v>
      </c>
      <c r="M249" s="173"/>
      <c r="N249" s="174">
        <f t="shared" si="103"/>
        <v>0</v>
      </c>
      <c r="O249" s="174">
        <f t="shared" si="103"/>
        <v>0</v>
      </c>
      <c r="P249" s="174">
        <f t="shared" si="103"/>
        <v>0.207720325828288</v>
      </c>
      <c r="Q249" s="174">
        <f t="shared" si="103"/>
        <v>0.46078882323848458</v>
      </c>
      <c r="R249" s="174">
        <f t="shared" si="103"/>
        <v>0.37371422687453176</v>
      </c>
      <c r="S249" s="174">
        <f t="shared" si="103"/>
        <v>0.12769414068374341</v>
      </c>
      <c r="T249" s="181">
        <f t="shared" si="103"/>
        <v>4.8134456883443623E-2</v>
      </c>
      <c r="U249" s="169">
        <f t="shared" si="104"/>
        <v>1.2180519735084916</v>
      </c>
      <c r="AG249" s="95" t="s">
        <v>662</v>
      </c>
      <c r="AH249" s="112"/>
      <c r="AI249" s="103" t="str">
        <f t="shared" si="105"/>
        <v>Río Negro1</v>
      </c>
      <c r="AJ249" s="103" t="str">
        <f t="shared" si="105"/>
        <v>Río Negro2</v>
      </c>
      <c r="AK249" s="103" t="str">
        <f t="shared" si="105"/>
        <v>Río Negro3</v>
      </c>
      <c r="AL249" s="103" t="str">
        <f t="shared" si="105"/>
        <v>Río Negro4</v>
      </c>
      <c r="AM249" s="103" t="str">
        <f t="shared" si="105"/>
        <v>Río Negro5</v>
      </c>
      <c r="AN249" s="103" t="str">
        <f t="shared" si="105"/>
        <v>Río Negro6</v>
      </c>
      <c r="AO249" s="104" t="str">
        <f t="shared" si="105"/>
        <v>Río Negro7</v>
      </c>
    </row>
    <row r="250" spans="1:41" x14ac:dyDescent="0.25">
      <c r="A250" s="95" t="s">
        <v>687</v>
      </c>
      <c r="B250" s="158"/>
      <c r="C250" s="113">
        <f>SUMIF('Todas las localidades'!$AR$8:$AR$967,Ordenada!AI250,'Todas las localidades'!$AC$8:$AC$967)</f>
        <v>0</v>
      </c>
      <c r="D250" s="113">
        <f>SUMIF('Todas las localidades'!$AR$8:$AR$967,Ordenada!AJ250,'Todas las localidades'!$AC$8:$AC$967)</f>
        <v>266865</v>
      </c>
      <c r="E250" s="113">
        <f>SUMIF('Todas las localidades'!$AR$8:$AR$967,Ordenada!AK250,'Todas las localidades'!$AC$8:$AC$967)</f>
        <v>0</v>
      </c>
      <c r="F250" s="113">
        <f>SUMIF('Todas las localidades'!$AR$8:$AR$967,Ordenada!AL250,'Todas las localidades'!$AC$8:$AC$967)</f>
        <v>64466</v>
      </c>
      <c r="G250" s="114">
        <f>SUMIF('Todas las localidades'!$AR$8:$AR$967,Ordenada!AM250,'Todas las localidades'!$AC$8:$AC$967)</f>
        <v>111457</v>
      </c>
      <c r="H250" s="159">
        <f>SUMIF('Todas las localidades'!$AR$8:$AR$967,Ordenada!AN250,'Todas las localidades'!$AC$8:$AC$967)</f>
        <v>27630</v>
      </c>
      <c r="I250" s="159">
        <f>SUMIF('Todas las localidades'!$AR$8:$AR$967,Ordenada!AO250,'Todas las localidades'!$AC$8:$AC$967)</f>
        <v>18195</v>
      </c>
      <c r="J250" s="165">
        <f t="shared" si="102"/>
        <v>488613</v>
      </c>
      <c r="L250" s="95" t="s">
        <v>687</v>
      </c>
      <c r="M250" s="173"/>
      <c r="N250" s="174">
        <f t="shared" si="103"/>
        <v>0</v>
      </c>
      <c r="O250" s="174">
        <f t="shared" si="103"/>
        <v>1.1317534657445094</v>
      </c>
      <c r="P250" s="174">
        <f t="shared" si="103"/>
        <v>0</v>
      </c>
      <c r="Q250" s="174">
        <f t="shared" si="103"/>
        <v>0.27339523325533716</v>
      </c>
      <c r="R250" s="174">
        <f t="shared" si="103"/>
        <v>0.47268036659541635</v>
      </c>
      <c r="S250" s="174">
        <f t="shared" si="103"/>
        <v>0.11717665583167818</v>
      </c>
      <c r="T250" s="181">
        <f t="shared" si="103"/>
        <v>7.7163563259405876E-2</v>
      </c>
      <c r="U250" s="169">
        <f t="shared" si="104"/>
        <v>2.0721692846863471</v>
      </c>
      <c r="AG250" s="95" t="s">
        <v>687</v>
      </c>
      <c r="AH250" s="112"/>
      <c r="AI250" s="103" t="str">
        <f t="shared" si="105"/>
        <v>Salta1</v>
      </c>
      <c r="AJ250" s="103" t="str">
        <f t="shared" si="105"/>
        <v>Salta2</v>
      </c>
      <c r="AK250" s="103" t="str">
        <f t="shared" si="105"/>
        <v>Salta3</v>
      </c>
      <c r="AL250" s="103" t="str">
        <f t="shared" si="105"/>
        <v>Salta4</v>
      </c>
      <c r="AM250" s="103" t="str">
        <f t="shared" si="105"/>
        <v>Salta5</v>
      </c>
      <c r="AN250" s="103" t="str">
        <f t="shared" si="105"/>
        <v>Salta6</v>
      </c>
      <c r="AO250" s="104" t="str">
        <f t="shared" si="105"/>
        <v>Salta7</v>
      </c>
    </row>
    <row r="251" spans="1:41" x14ac:dyDescent="0.25">
      <c r="A251" s="95" t="s">
        <v>723</v>
      </c>
      <c r="B251" s="158"/>
      <c r="C251" s="113">
        <f>SUMIF('Todas las localidades'!$AR$8:$AR$967,Ordenada!AI251,'Todas las localidades'!$AC$8:$AC$967)</f>
        <v>0</v>
      </c>
      <c r="D251" s="113">
        <f>SUMIF('Todas las localidades'!$AR$8:$AR$967,Ordenada!AJ251,'Todas las localidades'!$AC$8:$AC$967)</f>
        <v>0</v>
      </c>
      <c r="E251" s="113">
        <f>SUMIF('Todas las localidades'!$AR$8:$AR$967,Ordenada!AK251,'Todas las localidades'!$AC$8:$AC$967)</f>
        <v>293791</v>
      </c>
      <c r="F251" s="113">
        <f>SUMIF('Todas las localidades'!$AR$8:$AR$967,Ordenada!AL251,'Todas las localidades'!$AC$8:$AC$967)</f>
        <v>0</v>
      </c>
      <c r="G251" s="114">
        <f>SUMIF('Todas las localidades'!$AR$8:$AR$967,Ordenada!AM251,'Todas las localidades'!$AC$8:$AC$967)</f>
        <v>33329</v>
      </c>
      <c r="H251" s="159">
        <f>SUMIF('Todas las localidades'!$AR$8:$AR$967,Ordenada!AN251,'Todas las localidades'!$AC$8:$AC$967)</f>
        <v>5848</v>
      </c>
      <c r="I251" s="159">
        <f>SUMIF('Todas las localidades'!$AR$8:$AR$967,Ordenada!AO251,'Todas las localidades'!$AC$8:$AC$967)</f>
        <v>15692</v>
      </c>
      <c r="J251" s="165">
        <f t="shared" si="102"/>
        <v>348660</v>
      </c>
      <c r="L251" s="95" t="s">
        <v>723</v>
      </c>
      <c r="M251" s="173"/>
      <c r="N251" s="174">
        <f t="shared" si="103"/>
        <v>0</v>
      </c>
      <c r="O251" s="174">
        <f t="shared" si="103"/>
        <v>0</v>
      </c>
      <c r="P251" s="174">
        <f t="shared" si="103"/>
        <v>1.2459445129730207</v>
      </c>
      <c r="Q251" s="174">
        <f t="shared" si="103"/>
        <v>0</v>
      </c>
      <c r="R251" s="174">
        <f t="shared" si="103"/>
        <v>0.14134566638487159</v>
      </c>
      <c r="S251" s="174">
        <f t="shared" si="103"/>
        <v>2.4800907828579587E-2</v>
      </c>
      <c r="T251" s="181">
        <f t="shared" si="103"/>
        <v>6.6548537217180376E-2</v>
      </c>
      <c r="U251" s="169">
        <f t="shared" si="104"/>
        <v>1.4786396244036522</v>
      </c>
      <c r="AG251" s="95" t="s">
        <v>723</v>
      </c>
      <c r="AH251" s="112"/>
      <c r="AI251" s="103" t="str">
        <f t="shared" ref="AI251:AO257" si="106">CONCATENATE($AG251,AI$28)</f>
        <v>San Juan1</v>
      </c>
      <c r="AJ251" s="103" t="str">
        <f t="shared" si="106"/>
        <v>San Juan2</v>
      </c>
      <c r="AK251" s="103" t="str">
        <f t="shared" si="106"/>
        <v>San Juan3</v>
      </c>
      <c r="AL251" s="103" t="str">
        <f t="shared" si="106"/>
        <v>San Juan4</v>
      </c>
      <c r="AM251" s="103" t="str">
        <f t="shared" si="106"/>
        <v>San Juan5</v>
      </c>
      <c r="AN251" s="103" t="str">
        <f t="shared" si="106"/>
        <v>San Juan6</v>
      </c>
      <c r="AO251" s="104" t="str">
        <f t="shared" si="106"/>
        <v>San Juan7</v>
      </c>
    </row>
    <row r="252" spans="1:41" x14ac:dyDescent="0.25">
      <c r="A252" s="95" t="s">
        <v>740</v>
      </c>
      <c r="B252" s="158"/>
      <c r="C252" s="113">
        <f>SUMIF('Todas las localidades'!$AR$8:$AR$967,Ordenada!AI252,'Todas las localidades'!$AC$8:$AC$967)</f>
        <v>0</v>
      </c>
      <c r="D252" s="113">
        <f>SUMIF('Todas las localidades'!$AR$8:$AR$967,Ordenada!AJ252,'Todas las localidades'!$AC$8:$AC$967)</f>
        <v>0</v>
      </c>
      <c r="E252" s="113">
        <f>SUMIF('Todas las localidades'!$AR$8:$AR$967,Ordenada!AK252,'Todas las localidades'!$AC$8:$AC$967)</f>
        <v>124396</v>
      </c>
      <c r="F252" s="113">
        <f>SUMIF('Todas las localidades'!$AR$8:$AR$967,Ordenada!AL252,'Todas las localidades'!$AC$8:$AC$967)</f>
        <v>0</v>
      </c>
      <c r="G252" s="114">
        <f>SUMIF('Todas las localidades'!$AR$8:$AR$967,Ordenada!AM252,'Todas las localidades'!$AC$8:$AC$967)</f>
        <v>9671</v>
      </c>
      <c r="H252" s="159">
        <f>SUMIF('Todas las localidades'!$AR$8:$AR$967,Ordenada!AN252,'Todas las localidades'!$AC$8:$AC$967)</f>
        <v>15854</v>
      </c>
      <c r="I252" s="159">
        <f>SUMIF('Todas las localidades'!$AR$8:$AR$967,Ordenada!AO252,'Todas las localidades'!$AC$8:$AC$967)</f>
        <v>7618</v>
      </c>
      <c r="J252" s="165">
        <f t="shared" si="102"/>
        <v>157539</v>
      </c>
      <c r="L252" s="95" t="s">
        <v>740</v>
      </c>
      <c r="M252" s="173"/>
      <c r="N252" s="174">
        <f t="shared" si="103"/>
        <v>0</v>
      </c>
      <c r="O252" s="174">
        <f t="shared" si="103"/>
        <v>0</v>
      </c>
      <c r="P252" s="174">
        <f t="shared" si="103"/>
        <v>0.52755364744254207</v>
      </c>
      <c r="Q252" s="174">
        <f t="shared" si="103"/>
        <v>0</v>
      </c>
      <c r="R252" s="174">
        <f t="shared" si="103"/>
        <v>4.1013950001743023E-2</v>
      </c>
      <c r="S252" s="174">
        <f t="shared" si="103"/>
        <v>6.7235566469613664E-2</v>
      </c>
      <c r="T252" s="181">
        <f t="shared" si="103"/>
        <v>3.2307338549610001E-2</v>
      </c>
      <c r="U252" s="169">
        <f t="shared" si="104"/>
        <v>0.66811050246350878</v>
      </c>
      <c r="AG252" s="95" t="s">
        <v>740</v>
      </c>
      <c r="AH252" s="112"/>
      <c r="AI252" s="103" t="str">
        <f t="shared" si="106"/>
        <v>San Luis1</v>
      </c>
      <c r="AJ252" s="103" t="str">
        <f t="shared" si="106"/>
        <v>San Luis2</v>
      </c>
      <c r="AK252" s="103" t="str">
        <f t="shared" si="106"/>
        <v>San Luis3</v>
      </c>
      <c r="AL252" s="103" t="str">
        <f t="shared" si="106"/>
        <v>San Luis4</v>
      </c>
      <c r="AM252" s="103" t="str">
        <f t="shared" si="106"/>
        <v>San Luis5</v>
      </c>
      <c r="AN252" s="103" t="str">
        <f t="shared" si="106"/>
        <v>San Luis6</v>
      </c>
      <c r="AO252" s="104" t="str">
        <f t="shared" si="106"/>
        <v>San Luis7</v>
      </c>
    </row>
    <row r="253" spans="1:41" x14ac:dyDescent="0.25">
      <c r="A253" s="95" t="s">
        <v>753</v>
      </c>
      <c r="B253" s="158"/>
      <c r="C253" s="113">
        <f>SUMIF('Todas las localidades'!$AR$8:$AR$967,Ordenada!AI253,'Todas las localidades'!$AC$8:$AC$967)</f>
        <v>0</v>
      </c>
      <c r="D253" s="113">
        <f>SUMIF('Todas las localidades'!$AR$8:$AR$967,Ordenada!AJ253,'Todas las localidades'!$AC$8:$AC$967)</f>
        <v>0</v>
      </c>
      <c r="E253" s="113">
        <f>SUMIF('Todas las localidades'!$AR$8:$AR$967,Ordenada!AK253,'Todas las localidades'!$AC$8:$AC$967)</f>
        <v>0</v>
      </c>
      <c r="F253" s="113">
        <f>SUMIF('Todas las localidades'!$AR$8:$AR$967,Ordenada!AL253,'Todas las localidades'!$AC$8:$AC$967)</f>
        <v>63961</v>
      </c>
      <c r="G253" s="114">
        <f>SUMIF('Todas las localidades'!$AR$8:$AR$967,Ordenada!AM253,'Todas las localidades'!$AC$8:$AC$967)</f>
        <v>18208</v>
      </c>
      <c r="H253" s="159">
        <f>SUMIF('Todas las localidades'!$AR$8:$AR$967,Ordenada!AN253,'Todas las localidades'!$AC$8:$AC$967)</f>
        <v>16292</v>
      </c>
      <c r="I253" s="159">
        <f>SUMIF('Todas las localidades'!$AR$8:$AR$967,Ordenada!AO253,'Todas las localidades'!$AC$8:$AC$967)</f>
        <v>5819</v>
      </c>
      <c r="J253" s="165">
        <f t="shared" si="102"/>
        <v>104280</v>
      </c>
      <c r="L253" s="95" t="s">
        <v>753</v>
      </c>
      <c r="M253" s="173"/>
      <c r="N253" s="174">
        <f t="shared" si="103"/>
        <v>0</v>
      </c>
      <c r="O253" s="174">
        <f t="shared" si="103"/>
        <v>0</v>
      </c>
      <c r="P253" s="174">
        <f t="shared" si="103"/>
        <v>0</v>
      </c>
      <c r="Q253" s="174">
        <f t="shared" si="103"/>
        <v>0.27125356799312222</v>
      </c>
      <c r="R253" s="174">
        <f t="shared" si="103"/>
        <v>7.7218695236452986E-2</v>
      </c>
      <c r="S253" s="174">
        <f t="shared" si="103"/>
        <v>6.9093090003970348E-2</v>
      </c>
      <c r="T253" s="181">
        <f t="shared" si="103"/>
        <v>2.46779211105514E-2</v>
      </c>
      <c r="U253" s="169">
        <f t="shared" si="104"/>
        <v>0.44224327434409694</v>
      </c>
      <c r="AG253" s="95" t="s">
        <v>753</v>
      </c>
      <c r="AH253" s="112"/>
      <c r="AI253" s="103" t="str">
        <f t="shared" si="106"/>
        <v>Santa Cruz1</v>
      </c>
      <c r="AJ253" s="103" t="str">
        <f t="shared" si="106"/>
        <v>Santa Cruz2</v>
      </c>
      <c r="AK253" s="103" t="str">
        <f t="shared" si="106"/>
        <v>Santa Cruz3</v>
      </c>
      <c r="AL253" s="103" t="str">
        <f t="shared" si="106"/>
        <v>Santa Cruz4</v>
      </c>
      <c r="AM253" s="103" t="str">
        <f t="shared" si="106"/>
        <v>Santa Cruz5</v>
      </c>
      <c r="AN253" s="103" t="str">
        <f t="shared" si="106"/>
        <v>Santa Cruz6</v>
      </c>
      <c r="AO253" s="104" t="str">
        <f t="shared" si="106"/>
        <v>Santa Cruz7</v>
      </c>
    </row>
    <row r="254" spans="1:41" x14ac:dyDescent="0.25">
      <c r="A254" s="95" t="s">
        <v>767</v>
      </c>
      <c r="B254" s="158"/>
      <c r="C254" s="113">
        <f>SUMIF('Todas las localidades'!$AR$8:$AR$967,Ordenada!AI254,'Todas las localidades'!$AC$8:$AC$967)</f>
        <v>958587</v>
      </c>
      <c r="D254" s="113">
        <f>SUMIF('Todas las localidades'!$AR$8:$AR$967,Ordenada!AJ254,'Todas las localidades'!$AC$8:$AC$967)</f>
        <v>0</v>
      </c>
      <c r="E254" s="113">
        <f>SUMIF('Todas las localidades'!$AR$8:$AR$967,Ordenada!AK254,'Todas las localidades'!$AC$8:$AC$967)</f>
        <v>336829</v>
      </c>
      <c r="F254" s="113">
        <f>SUMIF('Todas las localidades'!$AR$8:$AR$967,Ordenada!AL254,'Todas las localidades'!$AC$8:$AC$967)</f>
        <v>143795</v>
      </c>
      <c r="G254" s="114">
        <f>SUMIF('Todas las localidades'!$AR$8:$AR$967,Ordenada!AM254,'Todas las localidades'!$AC$8:$AC$967)</f>
        <v>353986</v>
      </c>
      <c r="H254" s="159">
        <f>SUMIF('Todas las localidades'!$AR$8:$AR$967,Ordenada!AN254,'Todas las localidades'!$AC$8:$AC$967)</f>
        <v>128047</v>
      </c>
      <c r="I254" s="159">
        <f>SUMIF('Todas las localidades'!$AR$8:$AR$967,Ordenada!AO254,'Todas las localidades'!$AC$8:$AC$967)</f>
        <v>144559</v>
      </c>
      <c r="J254" s="165">
        <f t="shared" si="102"/>
        <v>2065803</v>
      </c>
      <c r="L254" s="95" t="s">
        <v>767</v>
      </c>
      <c r="M254" s="173"/>
      <c r="N254" s="174">
        <f t="shared" si="103"/>
        <v>4.0652920370510639</v>
      </c>
      <c r="O254" s="174">
        <f t="shared" si="103"/>
        <v>0</v>
      </c>
      <c r="P254" s="174">
        <f t="shared" si="103"/>
        <v>1.4284652843694654</v>
      </c>
      <c r="Q254" s="174">
        <f t="shared" si="103"/>
        <v>0.60982327996077323</v>
      </c>
      <c r="R254" s="174">
        <f t="shared" si="103"/>
        <v>1.5012267713077245</v>
      </c>
      <c r="S254" s="174">
        <f t="shared" si="103"/>
        <v>0.54303725115015899</v>
      </c>
      <c r="T254" s="181">
        <f t="shared" si="103"/>
        <v>0.61306334384261907</v>
      </c>
      <c r="U254" s="169">
        <f t="shared" si="104"/>
        <v>8.7609079676818045</v>
      </c>
      <c r="AG254" s="95" t="s">
        <v>767</v>
      </c>
      <c r="AH254" s="112"/>
      <c r="AI254" s="103" t="str">
        <f t="shared" si="106"/>
        <v>Santa Fe1</v>
      </c>
      <c r="AJ254" s="103" t="str">
        <f t="shared" si="106"/>
        <v>Santa Fe2</v>
      </c>
      <c r="AK254" s="103" t="str">
        <f t="shared" si="106"/>
        <v>Santa Fe3</v>
      </c>
      <c r="AL254" s="103" t="str">
        <f t="shared" si="106"/>
        <v>Santa Fe4</v>
      </c>
      <c r="AM254" s="103" t="str">
        <f t="shared" si="106"/>
        <v>Santa Fe5</v>
      </c>
      <c r="AN254" s="103" t="str">
        <f t="shared" si="106"/>
        <v>Santa Fe6</v>
      </c>
      <c r="AO254" s="104" t="str">
        <f t="shared" si="106"/>
        <v>Santa Fe7</v>
      </c>
    </row>
    <row r="255" spans="1:41" x14ac:dyDescent="0.25">
      <c r="A255" s="95" t="s">
        <v>882</v>
      </c>
      <c r="B255" s="158"/>
      <c r="C255" s="113">
        <f>SUMIF('Todas las localidades'!$AR$8:$AR$967,Ordenada!AI255,'Todas las localidades'!$AC$8:$AC$967)</f>
        <v>0</v>
      </c>
      <c r="D255" s="113">
        <f>SUMIF('Todas las localidades'!$AR$8:$AR$967,Ordenada!AJ255,'Todas las localidades'!$AC$8:$AC$967)</f>
        <v>0</v>
      </c>
      <c r="E255" s="113">
        <f>SUMIF('Todas las localidades'!$AR$8:$AR$967,Ordenada!AK255,'Todas las localidades'!$AC$8:$AC$967)</f>
        <v>199532</v>
      </c>
      <c r="F255" s="113">
        <f>SUMIF('Todas las localidades'!$AR$8:$AR$967,Ordenada!AL255,'Todas las localidades'!$AC$8:$AC$967)</f>
        <v>0</v>
      </c>
      <c r="G255" s="114">
        <f>SUMIF('Todas las localidades'!$AR$8:$AR$967,Ordenada!AM255,'Todas las localidades'!$AC$8:$AC$967)</f>
        <v>82840</v>
      </c>
      <c r="H255" s="159">
        <f>SUMIF('Todas las localidades'!$AR$8:$AR$967,Ordenada!AN255,'Todas las localidades'!$AC$8:$AC$967)</f>
        <v>28638</v>
      </c>
      <c r="I255" s="159">
        <f>SUMIF('Todas las localidades'!$AR$8:$AR$967,Ordenada!AO255,'Todas las localidades'!$AC$8:$AC$967)</f>
        <v>16590</v>
      </c>
      <c r="J255" s="165">
        <f t="shared" si="102"/>
        <v>327600</v>
      </c>
      <c r="L255" s="95" t="s">
        <v>882</v>
      </c>
      <c r="M255" s="173"/>
      <c r="N255" s="174">
        <f t="shared" si="103"/>
        <v>0</v>
      </c>
      <c r="O255" s="174">
        <f t="shared" si="103"/>
        <v>0</v>
      </c>
      <c r="P255" s="174">
        <f t="shared" si="103"/>
        <v>0.84619951108962743</v>
      </c>
      <c r="Q255" s="174">
        <f t="shared" si="103"/>
        <v>0</v>
      </c>
      <c r="R255" s="174">
        <f t="shared" si="103"/>
        <v>0.35131792142946872</v>
      </c>
      <c r="S255" s="174">
        <f t="shared" si="103"/>
        <v>0.12145150451348533</v>
      </c>
      <c r="T255" s="181">
        <f t="shared" si="103"/>
        <v>7.0356884554742705E-2</v>
      </c>
      <c r="U255" s="169">
        <f t="shared" si="104"/>
        <v>1.3893258215873241</v>
      </c>
      <c r="AG255" s="95" t="s">
        <v>882</v>
      </c>
      <c r="AH255" s="112"/>
      <c r="AI255" s="103" t="str">
        <f t="shared" si="106"/>
        <v>Santiago del Estero1</v>
      </c>
      <c r="AJ255" s="103" t="str">
        <f t="shared" si="106"/>
        <v>Santiago del Estero2</v>
      </c>
      <c r="AK255" s="103" t="str">
        <f t="shared" si="106"/>
        <v>Santiago del Estero3</v>
      </c>
      <c r="AL255" s="103" t="str">
        <f t="shared" si="106"/>
        <v>Santiago del Estero4</v>
      </c>
      <c r="AM255" s="103" t="str">
        <f t="shared" si="106"/>
        <v>Santiago del Estero5</v>
      </c>
      <c r="AN255" s="103" t="str">
        <f t="shared" si="106"/>
        <v>Santiago del Estero6</v>
      </c>
      <c r="AO255" s="104" t="str">
        <f t="shared" si="106"/>
        <v>Santiago del Estero7</v>
      </c>
    </row>
    <row r="256" spans="1:41" x14ac:dyDescent="0.25">
      <c r="A256" s="95" t="s">
        <v>926</v>
      </c>
      <c r="B256" s="158"/>
      <c r="C256" s="113">
        <f>SUMIF('Todas las localidades'!$AR$8:$AR$967,Ordenada!AI256,'Todas las localidades'!$AC$8:$AC$967)</f>
        <v>0</v>
      </c>
      <c r="D256" s="113">
        <f>SUMIF('Todas las localidades'!$AR$8:$AR$967,Ordenada!AJ256,'Todas las localidades'!$AC$8:$AC$967)</f>
        <v>0</v>
      </c>
      <c r="E256" s="113">
        <f>SUMIF('Todas las localidades'!$AR$8:$AR$967,Ordenada!AK256,'Todas las localidades'!$AC$8:$AC$967)</f>
        <v>0</v>
      </c>
      <c r="F256" s="113">
        <f>SUMIF('Todas las localidades'!$AR$8:$AR$967,Ordenada!AL256,'Todas las localidades'!$AC$8:$AC$967)</f>
        <v>24240</v>
      </c>
      <c r="G256" s="114">
        <f>SUMIF('Todas las localidades'!$AR$8:$AR$967,Ordenada!AM256,'Todas las localidades'!$AC$8:$AC$967)</f>
        <v>0</v>
      </c>
      <c r="H256" s="159">
        <f>SUMIF('Todas las localidades'!$AR$8:$AR$967,Ordenada!AN256,'Todas las localidades'!$AC$8:$AC$967)</f>
        <v>0</v>
      </c>
      <c r="I256" s="159">
        <f>SUMIF('Todas las localidades'!$AR$8:$AR$967,Ordenada!AO256,'Todas las localidades'!$AC$8:$AC$967)</f>
        <v>0</v>
      </c>
      <c r="J256" s="165">
        <f t="shared" si="102"/>
        <v>24240</v>
      </c>
      <c r="L256" s="95" t="s">
        <v>926</v>
      </c>
      <c r="M256" s="173"/>
      <c r="N256" s="174">
        <f t="shared" si="103"/>
        <v>0</v>
      </c>
      <c r="O256" s="174">
        <f t="shared" si="103"/>
        <v>0</v>
      </c>
      <c r="P256" s="174">
        <f t="shared" si="103"/>
        <v>0</v>
      </c>
      <c r="Q256" s="174">
        <f t="shared" si="103"/>
        <v>0.10279993258631484</v>
      </c>
      <c r="R256" s="174">
        <f t="shared" si="103"/>
        <v>0</v>
      </c>
      <c r="S256" s="174">
        <f t="shared" si="103"/>
        <v>0</v>
      </c>
      <c r="T256" s="181">
        <f t="shared" si="103"/>
        <v>0</v>
      </c>
      <c r="U256" s="169">
        <f t="shared" si="104"/>
        <v>0.10279993258631484</v>
      </c>
      <c r="AG256" s="95" t="s">
        <v>926</v>
      </c>
      <c r="AH256" s="112"/>
      <c r="AI256" s="103" t="str">
        <f t="shared" si="106"/>
        <v>Tierra del Fuego1</v>
      </c>
      <c r="AJ256" s="103" t="str">
        <f t="shared" si="106"/>
        <v>Tierra del Fuego2</v>
      </c>
      <c r="AK256" s="103" t="str">
        <f t="shared" si="106"/>
        <v>Tierra del Fuego3</v>
      </c>
      <c r="AL256" s="103" t="str">
        <f t="shared" si="106"/>
        <v>Tierra del Fuego4</v>
      </c>
      <c r="AM256" s="103" t="str">
        <f t="shared" si="106"/>
        <v>Tierra del Fuego5</v>
      </c>
      <c r="AN256" s="103" t="str">
        <f t="shared" si="106"/>
        <v>Tierra del Fuego6</v>
      </c>
      <c r="AO256" s="104" t="str">
        <f t="shared" si="106"/>
        <v>Tierra del Fuego7</v>
      </c>
    </row>
    <row r="257" spans="1:41" ht="15.75" thickBot="1" x14ac:dyDescent="0.3">
      <c r="A257" s="96" t="s">
        <v>506</v>
      </c>
      <c r="B257" s="160"/>
      <c r="C257" s="161">
        <f>SUMIF('Todas las localidades'!$AR$8:$AR$967,Ordenada!AI257,'Todas las localidades'!$AC$8:$AC$967)</f>
        <v>0</v>
      </c>
      <c r="D257" s="161">
        <f>SUMIF('Todas las localidades'!$AR$8:$AR$967,Ordenada!AJ257,'Todas las localidades'!$AC$8:$AC$967)</f>
        <v>498579</v>
      </c>
      <c r="E257" s="161">
        <f>SUMIF('Todas las localidades'!$AR$8:$AR$967,Ordenada!AK257,'Todas las localidades'!$AC$8:$AC$967)</f>
        <v>0</v>
      </c>
      <c r="F257" s="161">
        <f>SUMIF('Todas las localidades'!$AR$8:$AR$967,Ordenada!AL257,'Todas las localidades'!$AC$8:$AC$967)</f>
        <v>29355</v>
      </c>
      <c r="G257" s="162">
        <f>SUMIF('Todas las localidades'!$AR$8:$AR$967,Ordenada!AM257,'Todas las localidades'!$AC$8:$AC$967)</f>
        <v>126057</v>
      </c>
      <c r="H257" s="163">
        <f>SUMIF('Todas las localidades'!$AR$8:$AR$967,Ordenada!AN257,'Todas las localidades'!$AC$8:$AC$967)</f>
        <v>32106</v>
      </c>
      <c r="I257" s="163">
        <f>SUMIF('Todas las localidades'!$AR$8:$AR$967,Ordenada!AO257,'Todas las localidades'!$AC$8:$AC$967)</f>
        <v>19387</v>
      </c>
      <c r="J257" s="166">
        <f t="shared" si="102"/>
        <v>705484</v>
      </c>
      <c r="L257" s="96" t="s">
        <v>506</v>
      </c>
      <c r="M257" s="175"/>
      <c r="N257" s="176">
        <f t="shared" si="103"/>
        <v>0</v>
      </c>
      <c r="O257" s="176">
        <f t="shared" si="103"/>
        <v>2.1144343064749287</v>
      </c>
      <c r="P257" s="176">
        <f t="shared" si="103"/>
        <v>0</v>
      </c>
      <c r="Q257" s="176">
        <f t="shared" si="103"/>
        <v>0.12449224509369933</v>
      </c>
      <c r="R257" s="176">
        <f t="shared" si="103"/>
        <v>0.53459781774063908</v>
      </c>
      <c r="S257" s="176">
        <f t="shared" si="103"/>
        <v>0.13615901962113136</v>
      </c>
      <c r="T257" s="182">
        <f t="shared" si="103"/>
        <v>8.2218741462495276E-2</v>
      </c>
      <c r="U257" s="177">
        <f t="shared" si="104"/>
        <v>2.9919021303928934</v>
      </c>
      <c r="AG257" s="96" t="s">
        <v>506</v>
      </c>
      <c r="AH257" s="112"/>
      <c r="AI257" s="103" t="str">
        <f t="shared" si="106"/>
        <v>Tucumán1</v>
      </c>
      <c r="AJ257" s="103" t="str">
        <f t="shared" si="106"/>
        <v>Tucumán2</v>
      </c>
      <c r="AK257" s="103" t="str">
        <f t="shared" si="106"/>
        <v>Tucumán3</v>
      </c>
      <c r="AL257" s="103" t="str">
        <f t="shared" si="106"/>
        <v>Tucumán4</v>
      </c>
      <c r="AM257" s="103" t="str">
        <f t="shared" si="106"/>
        <v>Tucumán5</v>
      </c>
      <c r="AN257" s="103" t="str">
        <f t="shared" si="106"/>
        <v>Tucumán6</v>
      </c>
      <c r="AO257" s="104" t="str">
        <f t="shared" si="106"/>
        <v>Tucumán7</v>
      </c>
    </row>
    <row r="258" spans="1:41" x14ac:dyDescent="0.25">
      <c r="A258" s="89"/>
      <c r="B258" s="86">
        <f>SUM(B234:B257)</f>
        <v>9969826</v>
      </c>
      <c r="C258" s="87">
        <f>SUM(C234:C257)</f>
        <v>1977307</v>
      </c>
      <c r="D258" s="87">
        <f t="shared" ref="D258:I258" si="107">SUM(D234:D257)</f>
        <v>2358280</v>
      </c>
      <c r="E258" s="87">
        <f t="shared" si="107"/>
        <v>3051537</v>
      </c>
      <c r="F258" s="87">
        <f t="shared" si="107"/>
        <v>1664475</v>
      </c>
      <c r="G258" s="87">
        <f t="shared" si="107"/>
        <v>3007021</v>
      </c>
      <c r="H258" s="87">
        <f t="shared" si="107"/>
        <v>874839</v>
      </c>
      <c r="I258" s="88">
        <f t="shared" si="107"/>
        <v>676497</v>
      </c>
      <c r="J258" s="167">
        <f t="shared" si="102"/>
        <v>23579782</v>
      </c>
      <c r="L258" s="89"/>
      <c r="M258" s="178">
        <f>SUM(M234:M257)</f>
        <v>42.281247553518519</v>
      </c>
      <c r="N258" s="179">
        <f>SUM(N234:N257)</f>
        <v>8.3856033953155293</v>
      </c>
      <c r="O258" s="179">
        <f t="shared" ref="O258:T258" si="108">SUM(O234:O257)</f>
        <v>10.001279910051755</v>
      </c>
      <c r="P258" s="179">
        <f t="shared" si="108"/>
        <v>12.94132829557118</v>
      </c>
      <c r="Q258" s="179">
        <f t="shared" si="108"/>
        <v>7.0589074996537304</v>
      </c>
      <c r="R258" s="179">
        <f t="shared" si="108"/>
        <v>12.752539442476611</v>
      </c>
      <c r="S258" s="179">
        <f t="shared" si="108"/>
        <v>3.7101233590709191</v>
      </c>
      <c r="T258" s="180">
        <f t="shared" si="108"/>
        <v>2.8689705443417584</v>
      </c>
      <c r="U258" s="169">
        <f t="shared" si="104"/>
        <v>100</v>
      </c>
    </row>
    <row r="261" spans="1:41" x14ac:dyDescent="0.25">
      <c r="A261" s="336">
        <v>1970</v>
      </c>
      <c r="B261" s="336"/>
      <c r="C261" s="336"/>
      <c r="D261" s="336"/>
      <c r="E261" s="336"/>
      <c r="F261" s="336"/>
      <c r="G261" s="336"/>
      <c r="H261" s="336"/>
      <c r="I261" s="336"/>
      <c r="J261" s="336"/>
      <c r="L261" s="336">
        <v>1970</v>
      </c>
      <c r="M261" s="336"/>
      <c r="N261" s="336"/>
      <c r="O261" s="336"/>
      <c r="P261" s="336"/>
      <c r="Q261" s="336"/>
      <c r="R261" s="336"/>
      <c r="S261" s="336"/>
      <c r="T261" s="336"/>
      <c r="U261" s="336"/>
    </row>
    <row r="262" spans="1:41" ht="15" customHeight="1" x14ac:dyDescent="0.25">
      <c r="A262" s="333" t="s">
        <v>27</v>
      </c>
      <c r="B262" s="338" t="s">
        <v>966</v>
      </c>
      <c r="C262" s="339"/>
      <c r="D262" s="339"/>
      <c r="E262" s="339"/>
      <c r="F262" s="339"/>
      <c r="G262" s="339"/>
      <c r="H262" s="339"/>
      <c r="I262" s="345"/>
      <c r="J262" s="346" t="s">
        <v>967</v>
      </c>
      <c r="L262" s="333" t="s">
        <v>27</v>
      </c>
      <c r="M262" s="338" t="s">
        <v>966</v>
      </c>
      <c r="N262" s="339"/>
      <c r="O262" s="339"/>
      <c r="P262" s="339"/>
      <c r="Q262" s="339"/>
      <c r="R262" s="339"/>
      <c r="S262" s="339"/>
      <c r="T262" s="345"/>
      <c r="U262" s="343" t="s">
        <v>967</v>
      </c>
      <c r="AG262" s="336" t="s">
        <v>931</v>
      </c>
      <c r="AH262" s="338" t="s">
        <v>966</v>
      </c>
      <c r="AI262" s="339"/>
      <c r="AJ262" s="339"/>
      <c r="AK262" s="339"/>
      <c r="AL262" s="339"/>
      <c r="AM262" s="339"/>
      <c r="AN262" s="339"/>
      <c r="AO262" s="340"/>
    </row>
    <row r="263" spans="1:41" ht="15.75" thickBot="1" x14ac:dyDescent="0.3">
      <c r="A263" s="333"/>
      <c r="B263" s="107" t="s">
        <v>940</v>
      </c>
      <c r="C263" s="105">
        <v>1</v>
      </c>
      <c r="D263" s="105">
        <v>2</v>
      </c>
      <c r="E263" s="105">
        <v>3</v>
      </c>
      <c r="F263" s="105">
        <v>4</v>
      </c>
      <c r="G263" s="105">
        <v>5</v>
      </c>
      <c r="H263" s="105">
        <v>6</v>
      </c>
      <c r="I263" s="115">
        <v>7</v>
      </c>
      <c r="J263" s="344"/>
      <c r="L263" s="333"/>
      <c r="M263" s="107" t="s">
        <v>940</v>
      </c>
      <c r="N263" s="105">
        <v>1</v>
      </c>
      <c r="O263" s="105">
        <v>2</v>
      </c>
      <c r="P263" s="105">
        <v>3</v>
      </c>
      <c r="Q263" s="105">
        <v>4</v>
      </c>
      <c r="R263" s="105">
        <v>5</v>
      </c>
      <c r="S263" s="105">
        <v>6</v>
      </c>
      <c r="T263" s="115">
        <v>7</v>
      </c>
      <c r="U263" s="344"/>
      <c r="AG263" s="337"/>
      <c r="AH263" s="107" t="s">
        <v>940</v>
      </c>
      <c r="AI263" s="105">
        <v>1</v>
      </c>
      <c r="AJ263" s="105">
        <v>2</v>
      </c>
      <c r="AK263" s="105">
        <v>3</v>
      </c>
      <c r="AL263" s="105">
        <v>4</v>
      </c>
      <c r="AM263" s="105">
        <v>5</v>
      </c>
      <c r="AN263" s="105">
        <v>6</v>
      </c>
      <c r="AO263" s="106">
        <v>7</v>
      </c>
    </row>
    <row r="264" spans="1:41" x14ac:dyDescent="0.25">
      <c r="A264" s="92" t="s">
        <v>940</v>
      </c>
      <c r="B264" s="156">
        <f>SUMIF('Todas las localidades'!$AR$8:$AR$967,Ordenada!AH264,'Todas las localidades'!$AD$8:$AD$967)</f>
        <v>8451495</v>
      </c>
      <c r="C264" s="157"/>
      <c r="D264" s="157"/>
      <c r="E264" s="157"/>
      <c r="F264" s="157"/>
      <c r="G264" s="157"/>
      <c r="H264" s="157"/>
      <c r="I264" s="164"/>
      <c r="J264" s="119">
        <f>SUM(B264:I264)</f>
        <v>8451495</v>
      </c>
      <c r="L264" s="92" t="s">
        <v>940</v>
      </c>
      <c r="M264" s="168">
        <f>B264/$J$288*100</f>
        <v>44.627529279853348</v>
      </c>
      <c r="N264" s="170"/>
      <c r="O264" s="170"/>
      <c r="P264" s="170"/>
      <c r="Q264" s="170"/>
      <c r="R264" s="170"/>
      <c r="S264" s="170"/>
      <c r="T264" s="171"/>
      <c r="U264" s="172">
        <f>SUM(M264:T264)</f>
        <v>44.627529279853348</v>
      </c>
      <c r="AG264" s="92" t="s">
        <v>940</v>
      </c>
      <c r="AH264" s="108" t="str">
        <f>CONCATENATE($AG264,AH$28)</f>
        <v>GBAGBA</v>
      </c>
      <c r="AI264" s="110"/>
      <c r="AJ264" s="110"/>
      <c r="AK264" s="110"/>
      <c r="AL264" s="110"/>
      <c r="AM264" s="110"/>
      <c r="AN264" s="110"/>
      <c r="AO264" s="111"/>
    </row>
    <row r="265" spans="1:41" x14ac:dyDescent="0.25">
      <c r="A265" s="95" t="s">
        <v>36</v>
      </c>
      <c r="B265" s="158"/>
      <c r="C265" s="113">
        <f>SUMIF('Todas las localidades'!$AR$8:$AR$967,Ordenada!AI265,'Todas las localidades'!$AD$8:$AD$967)</f>
        <v>0</v>
      </c>
      <c r="D265" s="113">
        <f>SUMIF('Todas las localidades'!$AR$8:$AR$967,Ordenada!AJ265,'Todas las localidades'!$AD$8:$AD$967)</f>
        <v>798206</v>
      </c>
      <c r="E265" s="113">
        <f>SUMIF('Todas las localidades'!$AR$8:$AR$967,Ordenada!AK265,'Todas las localidades'!$AD$8:$AD$967)</f>
        <v>315166</v>
      </c>
      <c r="F265" s="113">
        <f>SUMIF('Todas las localidades'!$AR$8:$AR$967,Ordenada!AL265,'Todas las localidades'!$AD$8:$AD$967)</f>
        <v>530588</v>
      </c>
      <c r="G265" s="113">
        <f>SUMIF('Todas las localidades'!$AR$8:$AR$967,Ordenada!AM265,'Todas las localidades'!$AD$8:$AD$967)</f>
        <v>680679</v>
      </c>
      <c r="H265" s="113">
        <f>SUMIF('Todas las localidades'!$AR$8:$AR$967,Ordenada!AN265,'Todas las localidades'!$AD$8:$AD$967)</f>
        <v>152138</v>
      </c>
      <c r="I265" s="114">
        <f>SUMIF('Todas las localidades'!$AR$8:$AR$967,Ordenada!AO265,'Todas las localidades'!$AD$8:$AD$967)</f>
        <v>104215</v>
      </c>
      <c r="J265" s="165">
        <f t="shared" ref="J265:J288" si="109">SUM(B265:I265)</f>
        <v>2580992</v>
      </c>
      <c r="L265" s="95" t="s">
        <v>36</v>
      </c>
      <c r="M265" s="173"/>
      <c r="N265" s="174">
        <f t="shared" ref="N265:T287" si="110">C265/$J$288*100</f>
        <v>0</v>
      </c>
      <c r="O265" s="174">
        <f t="shared" si="110"/>
        <v>4.2148710537431091</v>
      </c>
      <c r="P265" s="174">
        <f t="shared" si="110"/>
        <v>1.664212058696628</v>
      </c>
      <c r="Q265" s="174">
        <f t="shared" si="110"/>
        <v>2.8017328893336422</v>
      </c>
      <c r="R265" s="174">
        <f t="shared" si="110"/>
        <v>3.5942779357594481</v>
      </c>
      <c r="S265" s="174">
        <f t="shared" si="110"/>
        <v>0.8033540870080772</v>
      </c>
      <c r="T265" s="181">
        <f t="shared" si="110"/>
        <v>0.55030003140271833</v>
      </c>
      <c r="U265" s="169">
        <f t="shared" ref="U265:U288" si="111">SUM(M265:T265)</f>
        <v>13.628748055943625</v>
      </c>
      <c r="AG265" s="95" t="s">
        <v>36</v>
      </c>
      <c r="AH265" s="112"/>
      <c r="AI265" s="103" t="str">
        <f t="shared" ref="AI265:AO280" si="112">CONCATENATE($AG265,AI$28)</f>
        <v>Buenos Aires1</v>
      </c>
      <c r="AJ265" s="103" t="str">
        <f t="shared" si="112"/>
        <v>Buenos Aires2</v>
      </c>
      <c r="AK265" s="103" t="str">
        <f t="shared" si="112"/>
        <v>Buenos Aires3</v>
      </c>
      <c r="AL265" s="103" t="str">
        <f t="shared" si="112"/>
        <v>Buenos Aires4</v>
      </c>
      <c r="AM265" s="103" t="str">
        <f t="shared" si="112"/>
        <v>Buenos Aires5</v>
      </c>
      <c r="AN265" s="103" t="str">
        <f t="shared" si="112"/>
        <v>Buenos Aires6</v>
      </c>
      <c r="AO265" s="104" t="str">
        <f t="shared" si="112"/>
        <v>Buenos Aires7</v>
      </c>
    </row>
    <row r="266" spans="1:41" x14ac:dyDescent="0.25">
      <c r="A266" s="95" t="s">
        <v>1</v>
      </c>
      <c r="B266" s="158"/>
      <c r="C266" s="113">
        <f>SUMIF('Todas las localidades'!$AR$8:$AR$967,Ordenada!AI266,'Todas las localidades'!$AD$8:$AD$967)</f>
        <v>0</v>
      </c>
      <c r="D266" s="113">
        <f>SUMIF('Todas las localidades'!$AR$8:$AR$967,Ordenada!AJ266,'Todas las localidades'!$AD$8:$AD$967)</f>
        <v>0</v>
      </c>
      <c r="E266" s="113">
        <f>SUMIF('Todas las localidades'!$AR$8:$AR$967,Ordenada!AK266,'Todas las localidades'!$AD$8:$AD$967)</f>
        <v>66918</v>
      </c>
      <c r="F266" s="113">
        <f>SUMIF('Todas las localidades'!$AR$8:$AR$967,Ordenada!AL266,'Todas las localidades'!$AD$8:$AD$967)</f>
        <v>0</v>
      </c>
      <c r="G266" s="113">
        <f>SUMIF('Todas las localidades'!$AR$8:$AR$967,Ordenada!AM266,'Todas las localidades'!$AD$8:$AD$967)</f>
        <v>25483</v>
      </c>
      <c r="H266" s="113">
        <f>SUMIF('Todas las localidades'!$AR$8:$AR$967,Ordenada!AN266,'Todas las localidades'!$AD$8:$AD$967)</f>
        <v>0</v>
      </c>
      <c r="I266" s="114">
        <f>SUMIF('Todas las localidades'!$AR$8:$AR$967,Ordenada!AO266,'Todas las localidades'!$AD$8:$AD$967)</f>
        <v>10697</v>
      </c>
      <c r="J266" s="165">
        <f t="shared" si="109"/>
        <v>103098</v>
      </c>
      <c r="L266" s="95" t="s">
        <v>1</v>
      </c>
      <c r="M266" s="173"/>
      <c r="N266" s="174">
        <f t="shared" si="110"/>
        <v>0</v>
      </c>
      <c r="O266" s="174">
        <f t="shared" si="110"/>
        <v>0</v>
      </c>
      <c r="P266" s="174">
        <f t="shared" si="110"/>
        <v>0.35335582690982204</v>
      </c>
      <c r="Q266" s="174">
        <f t="shared" si="110"/>
        <v>0</v>
      </c>
      <c r="R266" s="174">
        <f t="shared" si="110"/>
        <v>0.13456120232438201</v>
      </c>
      <c r="S266" s="174">
        <f t="shared" si="110"/>
        <v>0</v>
      </c>
      <c r="T266" s="181">
        <f t="shared" si="110"/>
        <v>5.6484761655374735E-2</v>
      </c>
      <c r="U266" s="169">
        <f t="shared" si="111"/>
        <v>0.54440179088957874</v>
      </c>
      <c r="AG266" s="95" t="s">
        <v>1</v>
      </c>
      <c r="AH266" s="112"/>
      <c r="AI266" s="103" t="str">
        <f t="shared" si="112"/>
        <v>Catamarca1</v>
      </c>
      <c r="AJ266" s="103" t="str">
        <f t="shared" si="112"/>
        <v>Catamarca2</v>
      </c>
      <c r="AK266" s="103" t="str">
        <f t="shared" si="112"/>
        <v>Catamarca3</v>
      </c>
      <c r="AL266" s="103" t="str">
        <f t="shared" si="112"/>
        <v>Catamarca4</v>
      </c>
      <c r="AM266" s="103" t="str">
        <f t="shared" si="112"/>
        <v>Catamarca5</v>
      </c>
      <c r="AN266" s="103" t="str">
        <f t="shared" si="112"/>
        <v>Catamarca6</v>
      </c>
      <c r="AO266" s="104" t="str">
        <f t="shared" si="112"/>
        <v>Catamarca7</v>
      </c>
    </row>
    <row r="267" spans="1:41" x14ac:dyDescent="0.25">
      <c r="A267" s="95" t="s">
        <v>199</v>
      </c>
      <c r="B267" s="158"/>
      <c r="C267" s="113">
        <f>SUMIF('Todas las localidades'!$AR$8:$AR$967,Ordenada!AI267,'Todas las localidades'!$AD$8:$AD$967)</f>
        <v>0</v>
      </c>
      <c r="D267" s="113">
        <f>SUMIF('Todas las localidades'!$AR$8:$AR$967,Ordenada!AJ267,'Todas las localidades'!$AD$8:$AD$967)</f>
        <v>0</v>
      </c>
      <c r="E267" s="113">
        <f>SUMIF('Todas las localidades'!$AR$8:$AR$967,Ordenada!AK267,'Todas las localidades'!$AD$8:$AD$967)</f>
        <v>148191</v>
      </c>
      <c r="F267" s="113">
        <f>SUMIF('Todas las localidades'!$AR$8:$AR$967,Ordenada!AL267,'Todas las localidades'!$AD$8:$AD$967)</f>
        <v>34341</v>
      </c>
      <c r="G267" s="113">
        <f>SUMIF('Todas las localidades'!$AR$8:$AR$967,Ordenada!AM267,'Todas las localidades'!$AD$8:$AD$967)</f>
        <v>79132</v>
      </c>
      <c r="H267" s="113">
        <f>SUMIF('Todas las localidades'!$AR$8:$AR$967,Ordenada!AN267,'Todas las localidades'!$AD$8:$AD$967)</f>
        <v>23775</v>
      </c>
      <c r="I267" s="114">
        <f>SUMIF('Todas las localidades'!$AR$8:$AR$967,Ordenada!AO267,'Todas las localidades'!$AD$8:$AD$967)</f>
        <v>10992</v>
      </c>
      <c r="J267" s="165">
        <f t="shared" si="109"/>
        <v>296431</v>
      </c>
      <c r="L267" s="95" t="s">
        <v>199</v>
      </c>
      <c r="M267" s="173"/>
      <c r="N267" s="174">
        <f t="shared" si="110"/>
        <v>0</v>
      </c>
      <c r="O267" s="174">
        <f t="shared" si="110"/>
        <v>0</v>
      </c>
      <c r="P267" s="174">
        <f t="shared" si="110"/>
        <v>0.78251222908026896</v>
      </c>
      <c r="Q267" s="174">
        <f t="shared" si="110"/>
        <v>0.18133525287531305</v>
      </c>
      <c r="R267" s="174">
        <f t="shared" si="110"/>
        <v>0.41785100115108098</v>
      </c>
      <c r="S267" s="174">
        <f t="shared" si="110"/>
        <v>0.12554222757376218</v>
      </c>
      <c r="T267" s="181">
        <f t="shared" si="110"/>
        <v>5.8042488559023935E-2</v>
      </c>
      <c r="U267" s="169">
        <f t="shared" si="111"/>
        <v>1.5652831992394489</v>
      </c>
      <c r="AG267" s="95" t="s">
        <v>199</v>
      </c>
      <c r="AH267" s="112"/>
      <c r="AI267" s="103" t="str">
        <f t="shared" si="112"/>
        <v>Chaco1</v>
      </c>
      <c r="AJ267" s="103" t="str">
        <f t="shared" si="112"/>
        <v>Chaco2</v>
      </c>
      <c r="AK267" s="103" t="str">
        <f t="shared" si="112"/>
        <v>Chaco3</v>
      </c>
      <c r="AL267" s="103" t="str">
        <f t="shared" si="112"/>
        <v>Chaco4</v>
      </c>
      <c r="AM267" s="103" t="str">
        <f t="shared" si="112"/>
        <v>Chaco5</v>
      </c>
      <c r="AN267" s="103" t="str">
        <f t="shared" si="112"/>
        <v>Chaco6</v>
      </c>
      <c r="AO267" s="104" t="str">
        <f t="shared" si="112"/>
        <v>Chaco7</v>
      </c>
    </row>
    <row r="268" spans="1:41" x14ac:dyDescent="0.25">
      <c r="A268" s="95" t="s">
        <v>260</v>
      </c>
      <c r="B268" s="158"/>
      <c r="C268" s="113">
        <f>SUMIF('Todas las localidades'!$AR$8:$AR$967,Ordenada!AI268,'Todas las localidades'!$AD$8:$AD$967)</f>
        <v>0</v>
      </c>
      <c r="D268" s="113">
        <f>SUMIF('Todas las localidades'!$AR$8:$AR$967,Ordenada!AJ268,'Todas las localidades'!$AD$8:$AD$967)</f>
        <v>0</v>
      </c>
      <c r="E268" s="113">
        <f>SUMIF('Todas las localidades'!$AR$8:$AR$967,Ordenada!AK268,'Todas las localidades'!$AD$8:$AD$967)</f>
        <v>75848</v>
      </c>
      <c r="F268" s="113">
        <f>SUMIF('Todas las localidades'!$AR$8:$AR$967,Ordenada!AL268,'Todas las localidades'!$AD$8:$AD$967)</f>
        <v>30329</v>
      </c>
      <c r="G268" s="113">
        <f>SUMIF('Todas las localidades'!$AR$8:$AR$967,Ordenada!AM268,'Todas las localidades'!$AD$8:$AD$967)</f>
        <v>26555</v>
      </c>
      <c r="H268" s="113">
        <f>SUMIF('Todas las localidades'!$AR$8:$AR$967,Ordenada!AN268,'Todas las localidades'!$AD$8:$AD$967)</f>
        <v>1674</v>
      </c>
      <c r="I268" s="114">
        <f>SUMIF('Todas las localidades'!$AR$8:$AR$967,Ordenada!AO268,'Todas las localidades'!$AD$8:$AD$967)</f>
        <v>8446</v>
      </c>
      <c r="J268" s="165">
        <f t="shared" si="109"/>
        <v>142852</v>
      </c>
      <c r="L268" s="95" t="s">
        <v>260</v>
      </c>
      <c r="M268" s="173"/>
      <c r="N268" s="174">
        <f t="shared" si="110"/>
        <v>0</v>
      </c>
      <c r="O268" s="174">
        <f t="shared" si="110"/>
        <v>0</v>
      </c>
      <c r="P268" s="174">
        <f t="shared" si="110"/>
        <v>0.40051006843384712</v>
      </c>
      <c r="Q268" s="174">
        <f t="shared" si="110"/>
        <v>0.16015016698568385</v>
      </c>
      <c r="R268" s="174">
        <f t="shared" si="110"/>
        <v>0.14022182347933776</v>
      </c>
      <c r="S268" s="174">
        <f t="shared" si="110"/>
        <v>8.839440124436505E-3</v>
      </c>
      <c r="T268" s="181">
        <f t="shared" si="110"/>
        <v>4.4598513316004014E-2</v>
      </c>
      <c r="U268" s="169">
        <f t="shared" si="111"/>
        <v>0.75432001233930923</v>
      </c>
      <c r="AG268" s="95" t="s">
        <v>260</v>
      </c>
      <c r="AH268" s="112"/>
      <c r="AI268" s="103" t="str">
        <f t="shared" si="112"/>
        <v>Chubut1</v>
      </c>
      <c r="AJ268" s="103" t="str">
        <f t="shared" si="112"/>
        <v>Chubut2</v>
      </c>
      <c r="AK268" s="103" t="str">
        <f t="shared" si="112"/>
        <v>Chubut3</v>
      </c>
      <c r="AL268" s="103" t="str">
        <f t="shared" si="112"/>
        <v>Chubut4</v>
      </c>
      <c r="AM268" s="103" t="str">
        <f t="shared" si="112"/>
        <v>Chubut5</v>
      </c>
      <c r="AN268" s="103" t="str">
        <f t="shared" si="112"/>
        <v>Chubut6</v>
      </c>
      <c r="AO268" s="104" t="str">
        <f t="shared" si="112"/>
        <v>Chubut7</v>
      </c>
    </row>
    <row r="269" spans="1:41" x14ac:dyDescent="0.25">
      <c r="A269" s="95" t="s">
        <v>276</v>
      </c>
      <c r="B269" s="158"/>
      <c r="C269" s="113">
        <f>SUMIF('Todas las localidades'!$AR$8:$AR$967,Ordenada!AI269,'Todas las localidades'!$AD$8:$AD$967)</f>
        <v>820183</v>
      </c>
      <c r="D269" s="113">
        <f>SUMIF('Todas las localidades'!$AR$8:$AR$967,Ordenada!AJ269,'Todas las localidades'!$AD$8:$AD$967)</f>
        <v>0</v>
      </c>
      <c r="E269" s="113">
        <f>SUMIF('Todas las localidades'!$AR$8:$AR$967,Ordenada!AK269,'Todas las localidades'!$AD$8:$AD$967)</f>
        <v>92813</v>
      </c>
      <c r="F269" s="113">
        <f>SUMIF('Todas las localidades'!$AR$8:$AR$967,Ordenada!AL269,'Todas las localidades'!$AD$8:$AD$967)</f>
        <v>125262</v>
      </c>
      <c r="G269" s="113">
        <f>SUMIF('Todas las localidades'!$AR$8:$AR$967,Ordenada!AM269,'Todas las localidades'!$AD$8:$AD$967)</f>
        <v>343988</v>
      </c>
      <c r="H269" s="113">
        <f>SUMIF('Todas las localidades'!$AR$8:$AR$967,Ordenada!AN269,'Todas las localidades'!$AD$8:$AD$967)</f>
        <v>157916</v>
      </c>
      <c r="I269" s="114">
        <f>SUMIF('Todas las localidades'!$AR$8:$AR$967,Ordenada!AO269,'Todas las localidades'!$AD$8:$AD$967)</f>
        <v>87189</v>
      </c>
      <c r="J269" s="165">
        <f t="shared" si="109"/>
        <v>1627351</v>
      </c>
      <c r="L269" s="95" t="s">
        <v>276</v>
      </c>
      <c r="M269" s="173"/>
      <c r="N269" s="174">
        <f t="shared" si="110"/>
        <v>4.3309190678498846</v>
      </c>
      <c r="O269" s="174">
        <f t="shared" si="110"/>
        <v>0</v>
      </c>
      <c r="P269" s="174">
        <f t="shared" si="110"/>
        <v>0.49009256646913102</v>
      </c>
      <c r="Q269" s="174">
        <f t="shared" si="110"/>
        <v>0.66143724544036175</v>
      </c>
      <c r="R269" s="174">
        <f t="shared" si="110"/>
        <v>1.8164046173982464</v>
      </c>
      <c r="S269" s="174">
        <f t="shared" si="110"/>
        <v>0.83386441259887412</v>
      </c>
      <c r="T269" s="181">
        <f t="shared" si="110"/>
        <v>0.46039542712634079</v>
      </c>
      <c r="U269" s="169">
        <f t="shared" si="111"/>
        <v>8.5931133368828387</v>
      </c>
      <c r="AG269" s="95" t="s">
        <v>276</v>
      </c>
      <c r="AH269" s="112"/>
      <c r="AI269" s="103" t="str">
        <f t="shared" si="112"/>
        <v>Córdoba1</v>
      </c>
      <c r="AJ269" s="103" t="str">
        <f t="shared" si="112"/>
        <v>Córdoba2</v>
      </c>
      <c r="AK269" s="103" t="str">
        <f t="shared" si="112"/>
        <v>Córdoba3</v>
      </c>
      <c r="AL269" s="103" t="str">
        <f t="shared" si="112"/>
        <v>Córdoba4</v>
      </c>
      <c r="AM269" s="103" t="str">
        <f t="shared" si="112"/>
        <v>Córdoba5</v>
      </c>
      <c r="AN269" s="103" t="str">
        <f t="shared" si="112"/>
        <v>Córdoba6</v>
      </c>
      <c r="AO269" s="104" t="str">
        <f t="shared" si="112"/>
        <v>Córdoba7</v>
      </c>
    </row>
    <row r="270" spans="1:41" x14ac:dyDescent="0.25">
      <c r="A270" s="95" t="s">
        <v>396</v>
      </c>
      <c r="B270" s="158"/>
      <c r="C270" s="113">
        <f>SUMIF('Todas las localidades'!$AR$8:$AR$967,Ordenada!AI270,'Todas las localidades'!$AD$8:$AD$967)</f>
        <v>0</v>
      </c>
      <c r="D270" s="113">
        <f>SUMIF('Todas las localidades'!$AR$8:$AR$967,Ordenada!AJ270,'Todas las localidades'!$AD$8:$AD$967)</f>
        <v>0</v>
      </c>
      <c r="E270" s="113">
        <f>SUMIF('Todas las localidades'!$AR$8:$AR$967,Ordenada!AK270,'Todas las localidades'!$AD$8:$AD$967)</f>
        <v>132510</v>
      </c>
      <c r="F270" s="113">
        <f>SUMIF('Todas las localidades'!$AR$8:$AR$967,Ordenada!AL270,'Todas las localidades'!$AD$8:$AD$967)</f>
        <v>39367</v>
      </c>
      <c r="G270" s="113">
        <f>SUMIF('Todas las localidades'!$AR$8:$AR$967,Ordenada!AM270,'Todas las localidades'!$AD$8:$AD$967)</f>
        <v>118650</v>
      </c>
      <c r="H270" s="113">
        <f>SUMIF('Todas las localidades'!$AR$8:$AR$967,Ordenada!AN270,'Todas las localidades'!$AD$8:$AD$967)</f>
        <v>26536</v>
      </c>
      <c r="I270" s="114">
        <f>SUMIF('Todas las localidades'!$AR$8:$AR$967,Ordenada!AO270,'Todas las localidades'!$AD$8:$AD$967)</f>
        <v>16614</v>
      </c>
      <c r="J270" s="165">
        <f t="shared" si="109"/>
        <v>333677</v>
      </c>
      <c r="L270" s="95" t="s">
        <v>396</v>
      </c>
      <c r="M270" s="173"/>
      <c r="N270" s="174">
        <f t="shared" si="110"/>
        <v>0</v>
      </c>
      <c r="O270" s="174">
        <f t="shared" si="110"/>
        <v>0</v>
      </c>
      <c r="P270" s="174">
        <f t="shared" si="110"/>
        <v>0.69970980339849542</v>
      </c>
      <c r="Q270" s="174">
        <f t="shared" si="110"/>
        <v>0.20787469496934999</v>
      </c>
      <c r="R270" s="174">
        <f t="shared" si="110"/>
        <v>0.62652304107789214</v>
      </c>
      <c r="S270" s="174">
        <f t="shared" si="110"/>
        <v>0.14012149530588239</v>
      </c>
      <c r="T270" s="181">
        <f t="shared" si="110"/>
        <v>8.7729067041450476E-2</v>
      </c>
      <c r="U270" s="169">
        <f t="shared" si="111"/>
        <v>1.7619581017930706</v>
      </c>
      <c r="AG270" s="95" t="s">
        <v>396</v>
      </c>
      <c r="AH270" s="112"/>
      <c r="AI270" s="103" t="str">
        <f t="shared" si="112"/>
        <v>Corrientes1</v>
      </c>
      <c r="AJ270" s="103" t="str">
        <f t="shared" si="112"/>
        <v>Corrientes2</v>
      </c>
      <c r="AK270" s="103" t="str">
        <f t="shared" si="112"/>
        <v>Corrientes3</v>
      </c>
      <c r="AL270" s="103" t="str">
        <f t="shared" si="112"/>
        <v>Corrientes4</v>
      </c>
      <c r="AM270" s="103" t="str">
        <f t="shared" si="112"/>
        <v>Corrientes5</v>
      </c>
      <c r="AN270" s="103" t="str">
        <f t="shared" si="112"/>
        <v>Corrientes6</v>
      </c>
      <c r="AO270" s="104" t="str">
        <f t="shared" si="112"/>
        <v>Corrientes7</v>
      </c>
    </row>
    <row r="271" spans="1:41" x14ac:dyDescent="0.25">
      <c r="A271" s="95" t="s">
        <v>429</v>
      </c>
      <c r="B271" s="158"/>
      <c r="C271" s="113">
        <f>SUMIF('Todas las localidades'!$AR$8:$AR$967,Ordenada!AI271,'Todas las localidades'!$AD$8:$AD$967)</f>
        <v>0</v>
      </c>
      <c r="D271" s="113">
        <f>SUMIF('Todas las localidades'!$AR$8:$AR$967,Ordenada!AJ271,'Todas las localidades'!$AD$8:$AD$967)</f>
        <v>0</v>
      </c>
      <c r="E271" s="113">
        <f>SUMIF('Todas las localidades'!$AR$8:$AR$967,Ordenada!AK271,'Todas las localidades'!$AD$8:$AD$967)</f>
        <v>201388</v>
      </c>
      <c r="F271" s="113">
        <f>SUMIF('Todas las localidades'!$AR$8:$AR$967,Ordenada!AL271,'Todas las localidades'!$AD$8:$AD$967)</f>
        <v>79628</v>
      </c>
      <c r="G271" s="113">
        <f>SUMIF('Todas las localidades'!$AR$8:$AR$967,Ordenada!AM271,'Todas las localidades'!$AD$8:$AD$967)</f>
        <v>167289</v>
      </c>
      <c r="H271" s="113">
        <f>SUMIF('Todas las localidades'!$AR$8:$AR$967,Ordenada!AN271,'Todas las localidades'!$AD$8:$AD$967)</f>
        <v>37850</v>
      </c>
      <c r="I271" s="114">
        <f>SUMIF('Todas las localidades'!$AR$8:$AR$967,Ordenada!AO271,'Todas las localidades'!$AD$8:$AD$967)</f>
        <v>23441</v>
      </c>
      <c r="J271" s="165">
        <f t="shared" si="109"/>
        <v>509596</v>
      </c>
      <c r="L271" s="95" t="s">
        <v>429</v>
      </c>
      <c r="M271" s="173"/>
      <c r="N271" s="174">
        <f t="shared" si="110"/>
        <v>0</v>
      </c>
      <c r="O271" s="174">
        <f t="shared" si="110"/>
        <v>0</v>
      </c>
      <c r="P271" s="174">
        <f t="shared" si="110"/>
        <v>1.0634152734647664</v>
      </c>
      <c r="Q271" s="174">
        <f t="shared" si="110"/>
        <v>0.42047009452128442</v>
      </c>
      <c r="R271" s="174">
        <f t="shared" si="110"/>
        <v>0.88335788469346388</v>
      </c>
      <c r="S271" s="174">
        <f t="shared" si="110"/>
        <v>0.19986428238346576</v>
      </c>
      <c r="T271" s="181">
        <f t="shared" si="110"/>
        <v>0.12377856389302039</v>
      </c>
      <c r="U271" s="169">
        <f t="shared" si="111"/>
        <v>2.6908860989560011</v>
      </c>
      <c r="AG271" s="95" t="s">
        <v>429</v>
      </c>
      <c r="AH271" s="112"/>
      <c r="AI271" s="103" t="str">
        <f t="shared" si="112"/>
        <v>Entre Ríos1</v>
      </c>
      <c r="AJ271" s="103" t="str">
        <f t="shared" si="112"/>
        <v>Entre Ríos2</v>
      </c>
      <c r="AK271" s="103" t="str">
        <f t="shared" si="112"/>
        <v>Entre Ríos3</v>
      </c>
      <c r="AL271" s="103" t="str">
        <f t="shared" si="112"/>
        <v>Entre Ríos4</v>
      </c>
      <c r="AM271" s="103" t="str">
        <f t="shared" si="112"/>
        <v>Entre Ríos5</v>
      </c>
      <c r="AN271" s="103" t="str">
        <f t="shared" si="112"/>
        <v>Entre Ríos6</v>
      </c>
      <c r="AO271" s="104" t="str">
        <f t="shared" si="112"/>
        <v>Entre Ríos7</v>
      </c>
    </row>
    <row r="272" spans="1:41" x14ac:dyDescent="0.25">
      <c r="A272" s="95" t="s">
        <v>461</v>
      </c>
      <c r="B272" s="158"/>
      <c r="C272" s="113">
        <f>SUMIF('Todas las localidades'!$AR$8:$AR$967,Ordenada!AI272,'Todas las localidades'!$AD$8:$AD$967)</f>
        <v>0</v>
      </c>
      <c r="D272" s="113">
        <f>SUMIF('Todas las localidades'!$AR$8:$AR$967,Ordenada!AJ272,'Todas las localidades'!$AD$8:$AD$967)</f>
        <v>0</v>
      </c>
      <c r="E272" s="113">
        <f>SUMIF('Todas las localidades'!$AR$8:$AR$967,Ordenada!AK272,'Todas las localidades'!$AD$8:$AD$967)</f>
        <v>61071</v>
      </c>
      <c r="F272" s="113">
        <f>SUMIF('Todas las localidades'!$AR$8:$AR$967,Ordenada!AL272,'Todas las localidades'!$AD$8:$AD$967)</f>
        <v>16125</v>
      </c>
      <c r="G272" s="114">
        <f>SUMIF('Todas las localidades'!$AR$8:$AR$967,Ordenada!AM272,'Todas las localidades'!$AD$8:$AD$967)</f>
        <v>13152</v>
      </c>
      <c r="H272" s="159">
        <f>SUMIF('Todas las localidades'!$AR$8:$AR$967,Ordenada!AN272,'Todas las localidades'!$AD$8:$AD$967)</f>
        <v>9250</v>
      </c>
      <c r="I272" s="159">
        <f>SUMIF('Todas las localidades'!$AR$8:$AR$967,Ordenada!AO272,'Todas las localidades'!$AD$8:$AD$967)</f>
        <v>8264</v>
      </c>
      <c r="J272" s="165">
        <f t="shared" si="109"/>
        <v>107862</v>
      </c>
      <c r="L272" s="95" t="s">
        <v>461</v>
      </c>
      <c r="M272" s="173"/>
      <c r="N272" s="174">
        <f t="shared" si="110"/>
        <v>0</v>
      </c>
      <c r="O272" s="174">
        <f t="shared" si="110"/>
        <v>0</v>
      </c>
      <c r="P272" s="174">
        <f t="shared" si="110"/>
        <v>0.32248115163647656</v>
      </c>
      <c r="Q272" s="174">
        <f t="shared" si="110"/>
        <v>8.5146936682520102E-2</v>
      </c>
      <c r="R272" s="174">
        <f t="shared" si="110"/>
        <v>6.9448217751845231E-2</v>
      </c>
      <c r="S272" s="174">
        <f t="shared" si="110"/>
        <v>4.8843979182220831E-2</v>
      </c>
      <c r="T272" s="181">
        <f t="shared" si="110"/>
        <v>4.3637475022905187E-2</v>
      </c>
      <c r="U272" s="169">
        <f t="shared" si="111"/>
        <v>0.56955776027596783</v>
      </c>
      <c r="AG272" s="95" t="s">
        <v>461</v>
      </c>
      <c r="AH272" s="112"/>
      <c r="AI272" s="103" t="str">
        <f t="shared" si="112"/>
        <v>Formosa1</v>
      </c>
      <c r="AJ272" s="103" t="str">
        <f t="shared" si="112"/>
        <v>Formosa2</v>
      </c>
      <c r="AK272" s="103" t="str">
        <f t="shared" si="112"/>
        <v>Formosa3</v>
      </c>
      <c r="AL272" s="103" t="str">
        <f t="shared" si="112"/>
        <v>Formosa4</v>
      </c>
      <c r="AM272" s="103" t="str">
        <f t="shared" si="112"/>
        <v>Formosa5</v>
      </c>
      <c r="AN272" s="103" t="str">
        <f t="shared" si="112"/>
        <v>Formosa6</v>
      </c>
      <c r="AO272" s="104" t="str">
        <f t="shared" si="112"/>
        <v>Formosa7</v>
      </c>
    </row>
    <row r="273" spans="1:41" x14ac:dyDescent="0.25">
      <c r="A273" s="95" t="s">
        <v>486</v>
      </c>
      <c r="B273" s="158"/>
      <c r="C273" s="113">
        <f>SUMIF('Todas las localidades'!$AR$8:$AR$967,Ordenada!AI273,'Todas las localidades'!$AD$8:$AD$967)</f>
        <v>0</v>
      </c>
      <c r="D273" s="113">
        <f>SUMIF('Todas las localidades'!$AR$8:$AR$967,Ordenada!AJ273,'Todas las localidades'!$AD$8:$AD$967)</f>
        <v>0</v>
      </c>
      <c r="E273" s="113">
        <f>SUMIF('Todas las localidades'!$AR$8:$AR$967,Ordenada!AK273,'Todas las localidades'!$AD$8:$AD$967)</f>
        <v>99040</v>
      </c>
      <c r="F273" s="113">
        <f>SUMIF('Todas las localidades'!$AR$8:$AR$967,Ordenada!AL273,'Todas las localidades'!$AD$8:$AD$967)</f>
        <v>25265</v>
      </c>
      <c r="G273" s="114">
        <f>SUMIF('Todas las localidades'!$AR$8:$AR$967,Ordenada!AM273,'Todas las localidades'!$AD$8:$AD$967)</f>
        <v>40835</v>
      </c>
      <c r="H273" s="159">
        <f>SUMIF('Todas las localidades'!$AR$8:$AR$967,Ordenada!AN273,'Todas las localidades'!$AD$8:$AD$967)</f>
        <v>10073</v>
      </c>
      <c r="I273" s="159">
        <f>SUMIF('Todas las localidades'!$AR$8:$AR$967,Ordenada!AO273,'Todas las localidades'!$AD$8:$AD$967)</f>
        <v>19360</v>
      </c>
      <c r="J273" s="165">
        <f t="shared" si="109"/>
        <v>194573</v>
      </c>
      <c r="L273" s="95" t="s">
        <v>486</v>
      </c>
      <c r="M273" s="173"/>
      <c r="N273" s="174">
        <f t="shared" si="110"/>
        <v>0</v>
      </c>
      <c r="O273" s="174">
        <f t="shared" si="110"/>
        <v>0</v>
      </c>
      <c r="P273" s="174">
        <f t="shared" si="110"/>
        <v>0.52297380521158399</v>
      </c>
      <c r="Q273" s="174">
        <f t="shared" si="110"/>
        <v>0.13341006854473614</v>
      </c>
      <c r="R273" s="174">
        <f t="shared" si="110"/>
        <v>0.21562636647632299</v>
      </c>
      <c r="S273" s="174">
        <f t="shared" si="110"/>
        <v>5.3189773221893027E-2</v>
      </c>
      <c r="T273" s="181">
        <f t="shared" si="110"/>
        <v>0.10222912832084274</v>
      </c>
      <c r="U273" s="169">
        <f t="shared" si="111"/>
        <v>1.0274291417753787</v>
      </c>
      <c r="AG273" s="95" t="s">
        <v>486</v>
      </c>
      <c r="AH273" s="112"/>
      <c r="AI273" s="103" t="str">
        <f t="shared" si="112"/>
        <v>Jujuy1</v>
      </c>
      <c r="AJ273" s="103" t="str">
        <f t="shared" si="112"/>
        <v>Jujuy2</v>
      </c>
      <c r="AK273" s="103" t="str">
        <f t="shared" si="112"/>
        <v>Jujuy3</v>
      </c>
      <c r="AL273" s="103" t="str">
        <f t="shared" si="112"/>
        <v>Jujuy4</v>
      </c>
      <c r="AM273" s="103" t="str">
        <f t="shared" si="112"/>
        <v>Jujuy5</v>
      </c>
      <c r="AN273" s="103" t="str">
        <f t="shared" si="112"/>
        <v>Jujuy6</v>
      </c>
      <c r="AO273" s="104" t="str">
        <f t="shared" si="112"/>
        <v>Jujuy7</v>
      </c>
    </row>
    <row r="274" spans="1:41" x14ac:dyDescent="0.25">
      <c r="A274" s="95" t="s">
        <v>532</v>
      </c>
      <c r="B274" s="158"/>
      <c r="C274" s="113">
        <f>SUMIF('Todas las localidades'!$AR$8:$AR$967,Ordenada!AI274,'Todas las localidades'!$AD$8:$AD$967)</f>
        <v>0</v>
      </c>
      <c r="D274" s="113">
        <f>SUMIF('Todas las localidades'!$AR$8:$AR$967,Ordenada!AJ274,'Todas las localidades'!$AD$8:$AD$967)</f>
        <v>0</v>
      </c>
      <c r="E274" s="113">
        <f>SUMIF('Todas las localidades'!$AR$8:$AR$967,Ordenada!AK274,'Todas las localidades'!$AD$8:$AD$967)</f>
        <v>35840</v>
      </c>
      <c r="F274" s="113">
        <f>SUMIF('Todas las localidades'!$AR$8:$AR$967,Ordenada!AL274,'Todas las localidades'!$AD$8:$AD$967)</f>
        <v>21897</v>
      </c>
      <c r="G274" s="114">
        <f>SUMIF('Todas las localidades'!$AR$8:$AR$967,Ordenada!AM274,'Todas las localidades'!$AD$8:$AD$967)</f>
        <v>6270</v>
      </c>
      <c r="H274" s="159">
        <f>SUMIF('Todas las localidades'!$AR$8:$AR$967,Ordenada!AN274,'Todas las localidades'!$AD$8:$AD$967)</f>
        <v>14306</v>
      </c>
      <c r="I274" s="159">
        <f>SUMIF('Todas las localidades'!$AR$8:$AR$967,Ordenada!AO274,'Todas las localidades'!$AD$8:$AD$967)</f>
        <v>23789</v>
      </c>
      <c r="J274" s="165">
        <f t="shared" si="109"/>
        <v>102102</v>
      </c>
      <c r="L274" s="95" t="s">
        <v>532</v>
      </c>
      <c r="M274" s="173"/>
      <c r="N274" s="174">
        <f t="shared" si="110"/>
        <v>0</v>
      </c>
      <c r="O274" s="174">
        <f t="shared" si="110"/>
        <v>0</v>
      </c>
      <c r="P274" s="174">
        <f t="shared" si="110"/>
        <v>0.18925061771792373</v>
      </c>
      <c r="Q274" s="174">
        <f t="shared" si="110"/>
        <v>0.11562557969222589</v>
      </c>
      <c r="R274" s="174">
        <f t="shared" si="110"/>
        <v>3.3108297240272928E-2</v>
      </c>
      <c r="S274" s="174">
        <f t="shared" si="110"/>
        <v>7.5541834181713646E-2</v>
      </c>
      <c r="T274" s="181">
        <f t="shared" si="110"/>
        <v>0.12561615359630826</v>
      </c>
      <c r="U274" s="169">
        <f t="shared" si="111"/>
        <v>0.53914248242844443</v>
      </c>
      <c r="AG274" s="95" t="s">
        <v>532</v>
      </c>
      <c r="AH274" s="112"/>
      <c r="AI274" s="103" t="str">
        <f t="shared" si="112"/>
        <v>La Pampa1</v>
      </c>
      <c r="AJ274" s="103" t="str">
        <f t="shared" si="112"/>
        <v>La Pampa2</v>
      </c>
      <c r="AK274" s="103" t="str">
        <f t="shared" si="112"/>
        <v>La Pampa3</v>
      </c>
      <c r="AL274" s="103" t="str">
        <f t="shared" si="112"/>
        <v>La Pampa4</v>
      </c>
      <c r="AM274" s="103" t="str">
        <f t="shared" si="112"/>
        <v>La Pampa5</v>
      </c>
      <c r="AN274" s="103" t="str">
        <f t="shared" si="112"/>
        <v>La Pampa6</v>
      </c>
      <c r="AO274" s="104" t="str">
        <f t="shared" si="112"/>
        <v>La Pampa7</v>
      </c>
    </row>
    <row r="275" spans="1:41" x14ac:dyDescent="0.25">
      <c r="A275" s="95" t="s">
        <v>563</v>
      </c>
      <c r="B275" s="158"/>
      <c r="C275" s="113">
        <f>SUMIF('Todas las localidades'!$AR$8:$AR$967,Ordenada!AI275,'Todas las localidades'!$AD$8:$AD$967)</f>
        <v>0</v>
      </c>
      <c r="D275" s="113">
        <f>SUMIF('Todas las localidades'!$AR$8:$AR$967,Ordenada!AJ275,'Todas las localidades'!$AD$8:$AD$967)</f>
        <v>0</v>
      </c>
      <c r="E275" s="113">
        <f>SUMIF('Todas las localidades'!$AR$8:$AR$967,Ordenada!AK275,'Todas las localidades'!$AD$8:$AD$967)</f>
        <v>46090</v>
      </c>
      <c r="F275" s="113">
        <f>SUMIF('Todas las localidades'!$AR$8:$AR$967,Ordenada!AL275,'Todas las localidades'!$AD$8:$AD$967)</f>
        <v>0</v>
      </c>
      <c r="G275" s="114">
        <f>SUMIF('Todas las localidades'!$AR$8:$AR$967,Ordenada!AM275,'Todas las localidades'!$AD$8:$AD$967)</f>
        <v>25051</v>
      </c>
      <c r="H275" s="159">
        <f>SUMIF('Todas las localidades'!$AR$8:$AR$967,Ordenada!AN275,'Todas las localidades'!$AD$8:$AD$967)</f>
        <v>1784</v>
      </c>
      <c r="I275" s="159">
        <f>SUMIF('Todas las localidades'!$AR$8:$AR$967,Ordenada!AO275,'Todas las localidades'!$AD$8:$AD$967)</f>
        <v>13275</v>
      </c>
      <c r="J275" s="165">
        <f t="shared" si="109"/>
        <v>86200</v>
      </c>
      <c r="L275" s="95" t="s">
        <v>563</v>
      </c>
      <c r="M275" s="173"/>
      <c r="N275" s="174">
        <f t="shared" si="110"/>
        <v>0</v>
      </c>
      <c r="O275" s="174">
        <f t="shared" si="110"/>
        <v>0</v>
      </c>
      <c r="P275" s="174">
        <f t="shared" si="110"/>
        <v>0.24337502708200631</v>
      </c>
      <c r="Q275" s="174">
        <f t="shared" si="110"/>
        <v>0</v>
      </c>
      <c r="R275" s="174">
        <f t="shared" si="110"/>
        <v>0.13228005648581775</v>
      </c>
      <c r="S275" s="174">
        <f t="shared" si="110"/>
        <v>9.4202874444412939E-3</v>
      </c>
      <c r="T275" s="181">
        <f t="shared" si="110"/>
        <v>7.0097710664214219E-2</v>
      </c>
      <c r="U275" s="169">
        <f t="shared" si="111"/>
        <v>0.45517308167647957</v>
      </c>
      <c r="AG275" s="95" t="s">
        <v>563</v>
      </c>
      <c r="AH275" s="112"/>
      <c r="AI275" s="103" t="str">
        <f t="shared" si="112"/>
        <v>La Rioja1</v>
      </c>
      <c r="AJ275" s="103" t="str">
        <f t="shared" si="112"/>
        <v>La Rioja2</v>
      </c>
      <c r="AK275" s="103" t="str">
        <f t="shared" si="112"/>
        <v>La Rioja3</v>
      </c>
      <c r="AL275" s="103" t="str">
        <f t="shared" si="112"/>
        <v>La Rioja4</v>
      </c>
      <c r="AM275" s="103" t="str">
        <f t="shared" si="112"/>
        <v>La Rioja5</v>
      </c>
      <c r="AN275" s="103" t="str">
        <f t="shared" si="112"/>
        <v>La Rioja6</v>
      </c>
      <c r="AO275" s="104" t="str">
        <f t="shared" si="112"/>
        <v>La Rioja7</v>
      </c>
    </row>
    <row r="276" spans="1:41" x14ac:dyDescent="0.25">
      <c r="A276" s="95" t="s">
        <v>582</v>
      </c>
      <c r="B276" s="158"/>
      <c r="C276" s="113">
        <f>SUMIF('Todas las localidades'!$AR$8:$AR$967,Ordenada!AI276,'Todas las localidades'!$AD$8:$AD$967)</f>
        <v>0</v>
      </c>
      <c r="D276" s="113">
        <f>SUMIF('Todas las localidades'!$AR$8:$AR$967,Ordenada!AJ276,'Todas las localidades'!$AD$8:$AD$967)</f>
        <v>491723</v>
      </c>
      <c r="E276" s="113">
        <f>SUMIF('Todas las localidades'!$AR$8:$AR$967,Ordenada!AK276,'Todas las localidades'!$AD$8:$AD$967)</f>
        <v>59927</v>
      </c>
      <c r="F276" s="113">
        <f>SUMIF('Todas las localidades'!$AR$8:$AR$967,Ordenada!AL276,'Todas las localidades'!$AD$8:$AD$967)</f>
        <v>35423</v>
      </c>
      <c r="G276" s="114">
        <f>SUMIF('Todas las localidades'!$AR$8:$AR$967,Ordenada!AM276,'Todas las localidades'!$AD$8:$AD$967)</f>
        <v>52764</v>
      </c>
      <c r="H276" s="159">
        <f>SUMIF('Todas las localidades'!$AR$8:$AR$967,Ordenada!AN276,'Todas las localidades'!$AD$8:$AD$967)</f>
        <v>13067</v>
      </c>
      <c r="I276" s="159">
        <f>SUMIF('Todas las localidades'!$AR$8:$AR$967,Ordenada!AO276,'Todas las localidades'!$AD$8:$AD$967)</f>
        <v>21757</v>
      </c>
      <c r="J276" s="165">
        <f t="shared" si="109"/>
        <v>674661</v>
      </c>
      <c r="L276" s="95" t="s">
        <v>582</v>
      </c>
      <c r="M276" s="173"/>
      <c r="N276" s="174">
        <f t="shared" si="110"/>
        <v>0</v>
      </c>
      <c r="O276" s="174">
        <f t="shared" si="110"/>
        <v>2.5965089703155861</v>
      </c>
      <c r="P276" s="174">
        <f t="shared" si="110"/>
        <v>0.31644033950842682</v>
      </c>
      <c r="Q276" s="174">
        <f t="shared" si="110"/>
        <v>0.18704867833208741</v>
      </c>
      <c r="R276" s="174">
        <f t="shared" si="110"/>
        <v>0.27861661811575134</v>
      </c>
      <c r="S276" s="174">
        <f t="shared" si="110"/>
        <v>6.8999381186386988E-2</v>
      </c>
      <c r="T276" s="181">
        <f t="shared" si="110"/>
        <v>0.11488631946676527</v>
      </c>
      <c r="U276" s="169">
        <f t="shared" si="111"/>
        <v>3.5625003069250041</v>
      </c>
      <c r="AG276" s="95" t="s">
        <v>582</v>
      </c>
      <c r="AH276" s="112"/>
      <c r="AI276" s="103" t="str">
        <f t="shared" si="112"/>
        <v>Mendoza1</v>
      </c>
      <c r="AJ276" s="103" t="str">
        <f t="shared" si="112"/>
        <v>Mendoza2</v>
      </c>
      <c r="AK276" s="103" t="str">
        <f t="shared" si="112"/>
        <v>Mendoza3</v>
      </c>
      <c r="AL276" s="103" t="str">
        <f t="shared" si="112"/>
        <v>Mendoza4</v>
      </c>
      <c r="AM276" s="103" t="str">
        <f t="shared" si="112"/>
        <v>Mendoza5</v>
      </c>
      <c r="AN276" s="103" t="str">
        <f t="shared" si="112"/>
        <v>Mendoza6</v>
      </c>
      <c r="AO276" s="104" t="str">
        <f t="shared" si="112"/>
        <v>Mendoza7</v>
      </c>
    </row>
    <row r="277" spans="1:41" x14ac:dyDescent="0.25">
      <c r="A277" s="95" t="s">
        <v>604</v>
      </c>
      <c r="B277" s="158"/>
      <c r="C277" s="113">
        <f>SUMIF('Todas las localidades'!$AR$8:$AR$967,Ordenada!AI277,'Todas las localidades'!$AD$8:$AD$967)</f>
        <v>0</v>
      </c>
      <c r="D277" s="113">
        <f>SUMIF('Todas las localidades'!$AR$8:$AR$967,Ordenada!AJ277,'Todas las localidades'!$AD$8:$AD$967)</f>
        <v>0</v>
      </c>
      <c r="E277" s="113">
        <f>SUMIF('Todas las localidades'!$AR$8:$AR$967,Ordenada!AK277,'Todas las localidades'!$AD$8:$AD$967)</f>
        <v>100974</v>
      </c>
      <c r="F277" s="113">
        <f>SUMIF('Todas las localidades'!$AR$8:$AR$967,Ordenada!AL277,'Todas las localidades'!$AD$8:$AD$967)</f>
        <v>26729</v>
      </c>
      <c r="G277" s="114">
        <f>SUMIF('Todas las localidades'!$AR$8:$AR$967,Ordenada!AM277,'Todas las localidades'!$AD$8:$AD$967)</f>
        <v>33923</v>
      </c>
      <c r="H277" s="159">
        <f>SUMIF('Todas las localidades'!$AR$8:$AR$967,Ordenada!AN277,'Todas las localidades'!$AD$8:$AD$967)</f>
        <v>16750</v>
      </c>
      <c r="I277" s="159">
        <f>SUMIF('Todas las localidades'!$AR$8:$AR$967,Ordenada!AO277,'Todas las localidades'!$AD$8:$AD$967)</f>
        <v>7460</v>
      </c>
      <c r="J277" s="165">
        <f t="shared" si="109"/>
        <v>185836</v>
      </c>
      <c r="L277" s="95" t="s">
        <v>604</v>
      </c>
      <c r="M277" s="173"/>
      <c r="N277" s="174">
        <f t="shared" si="110"/>
        <v>0</v>
      </c>
      <c r="O277" s="174">
        <f t="shared" si="110"/>
        <v>0</v>
      </c>
      <c r="P277" s="174">
        <f t="shared" si="110"/>
        <v>0.53318615718330442</v>
      </c>
      <c r="Q277" s="174">
        <f t="shared" si="110"/>
        <v>0.14114061833098171</v>
      </c>
      <c r="R277" s="174">
        <f t="shared" si="110"/>
        <v>0.17912803305929487</v>
      </c>
      <c r="S277" s="174">
        <f t="shared" si="110"/>
        <v>8.8447205546183669E-2</v>
      </c>
      <c r="T277" s="181">
        <f t="shared" si="110"/>
        <v>3.9392009156688369E-2</v>
      </c>
      <c r="U277" s="169">
        <f t="shared" si="111"/>
        <v>0.98129402327645299</v>
      </c>
      <c r="AG277" s="95" t="s">
        <v>604</v>
      </c>
      <c r="AH277" s="112"/>
      <c r="AI277" s="103" t="str">
        <f t="shared" si="112"/>
        <v>Misiones1</v>
      </c>
      <c r="AJ277" s="103" t="str">
        <f t="shared" si="112"/>
        <v>Misiones2</v>
      </c>
      <c r="AK277" s="103" t="str">
        <f t="shared" si="112"/>
        <v>Misiones3</v>
      </c>
      <c r="AL277" s="103" t="str">
        <f t="shared" si="112"/>
        <v>Misiones4</v>
      </c>
      <c r="AM277" s="103" t="str">
        <f t="shared" si="112"/>
        <v>Misiones5</v>
      </c>
      <c r="AN277" s="103" t="str">
        <f t="shared" si="112"/>
        <v>Misiones6</v>
      </c>
      <c r="AO277" s="104" t="str">
        <f t="shared" si="112"/>
        <v>Misiones7</v>
      </c>
    </row>
    <row r="278" spans="1:41" x14ac:dyDescent="0.25">
      <c r="A278" s="95" t="s">
        <v>639</v>
      </c>
      <c r="B278" s="158"/>
      <c r="C278" s="113">
        <f>SUMIF('Todas las localidades'!$AR$8:$AR$967,Ordenada!AI278,'Todas las localidades'!$AD$8:$AD$967)</f>
        <v>0</v>
      </c>
      <c r="D278" s="113">
        <f>SUMIF('Todas las localidades'!$AR$8:$AR$967,Ordenada!AJ278,'Todas las localidades'!$AD$8:$AD$967)</f>
        <v>0</v>
      </c>
      <c r="E278" s="113">
        <f>SUMIF('Todas las localidades'!$AR$8:$AR$967,Ordenada!AK278,'Todas las localidades'!$AD$8:$AD$967)</f>
        <v>45581</v>
      </c>
      <c r="F278" s="113">
        <f>SUMIF('Todas las localidades'!$AR$8:$AR$967,Ordenada!AL278,'Todas las localidades'!$AD$8:$AD$967)</f>
        <v>0</v>
      </c>
      <c r="G278" s="114">
        <f>SUMIF('Todas las localidades'!$AR$8:$AR$967,Ordenada!AM278,'Todas las localidades'!$AD$8:$AD$967)</f>
        <v>52693</v>
      </c>
      <c r="H278" s="159">
        <f>SUMIF('Todas las localidades'!$AR$8:$AR$967,Ordenada!AN278,'Todas las localidades'!$AD$8:$AD$967)</f>
        <v>643</v>
      </c>
      <c r="I278" s="159">
        <f>SUMIF('Todas las localidades'!$AR$8:$AR$967,Ordenada!AO278,'Todas las localidades'!$AD$8:$AD$967)</f>
        <v>5138</v>
      </c>
      <c r="J278" s="165">
        <f t="shared" si="109"/>
        <v>104055</v>
      </c>
      <c r="L278" s="95" t="s">
        <v>639</v>
      </c>
      <c r="M278" s="173"/>
      <c r="N278" s="174">
        <f t="shared" si="110"/>
        <v>0</v>
      </c>
      <c r="O278" s="174">
        <f t="shared" si="110"/>
        <v>0</v>
      </c>
      <c r="P278" s="174">
        <f t="shared" si="110"/>
        <v>0.24068728811943871</v>
      </c>
      <c r="Q278" s="174">
        <f t="shared" si="110"/>
        <v>0</v>
      </c>
      <c r="R278" s="174">
        <f t="shared" si="110"/>
        <v>0.27824170757283917</v>
      </c>
      <c r="S278" s="174">
        <f t="shared" si="110"/>
        <v>3.3953166069370807E-3</v>
      </c>
      <c r="T278" s="181">
        <f t="shared" si="110"/>
        <v>2.7130850274405476E-2</v>
      </c>
      <c r="U278" s="169">
        <f t="shared" si="111"/>
        <v>0.54945516257362037</v>
      </c>
      <c r="AG278" s="95" t="s">
        <v>639</v>
      </c>
      <c r="AH278" s="112"/>
      <c r="AI278" s="103" t="str">
        <f t="shared" si="112"/>
        <v>Neuquén1</v>
      </c>
      <c r="AJ278" s="103" t="str">
        <f t="shared" si="112"/>
        <v>Neuquén2</v>
      </c>
      <c r="AK278" s="103" t="str">
        <f t="shared" si="112"/>
        <v>Neuquén3</v>
      </c>
      <c r="AL278" s="103" t="str">
        <f t="shared" si="112"/>
        <v>Neuquén4</v>
      </c>
      <c r="AM278" s="103" t="str">
        <f t="shared" si="112"/>
        <v>Neuquén5</v>
      </c>
      <c r="AN278" s="103" t="str">
        <f t="shared" si="112"/>
        <v>Neuquén6</v>
      </c>
      <c r="AO278" s="104" t="str">
        <f t="shared" si="112"/>
        <v>Neuquén7</v>
      </c>
    </row>
    <row r="279" spans="1:41" x14ac:dyDescent="0.25">
      <c r="A279" s="95" t="s">
        <v>662</v>
      </c>
      <c r="B279" s="158"/>
      <c r="C279" s="113">
        <f>SUMIF('Todas las localidades'!$AR$8:$AR$967,Ordenada!AI279,'Todas las localidades'!$AD$8:$AD$967)</f>
        <v>0</v>
      </c>
      <c r="D279" s="113">
        <f>SUMIF('Todas las localidades'!$AR$8:$AR$967,Ordenada!AJ279,'Todas las localidades'!$AD$8:$AD$967)</f>
        <v>0</v>
      </c>
      <c r="E279" s="113">
        <f>SUMIF('Todas las localidades'!$AR$8:$AR$967,Ordenada!AK279,'Todas las localidades'!$AD$8:$AD$967)</f>
        <v>26846</v>
      </c>
      <c r="F279" s="113">
        <f>SUMIF('Todas las localidades'!$AR$8:$AR$967,Ordenada!AL279,'Todas las localidades'!$AD$8:$AD$967)</f>
        <v>66977</v>
      </c>
      <c r="G279" s="114">
        <f>SUMIF('Todas las localidades'!$AR$8:$AR$967,Ordenada!AM279,'Todas las localidades'!$AD$8:$AD$967)</f>
        <v>57833</v>
      </c>
      <c r="H279" s="159">
        <f>SUMIF('Todas las localidades'!$AR$8:$AR$967,Ordenada!AN279,'Todas las localidades'!$AD$8:$AD$967)</f>
        <v>13966</v>
      </c>
      <c r="I279" s="159">
        <f>SUMIF('Todas las localidades'!$AR$8:$AR$967,Ordenada!AO279,'Todas las localidades'!$AD$8:$AD$967)</f>
        <v>7061</v>
      </c>
      <c r="J279" s="165">
        <f t="shared" si="109"/>
        <v>172683</v>
      </c>
      <c r="L279" s="95" t="s">
        <v>662</v>
      </c>
      <c r="M279" s="173"/>
      <c r="N279" s="174">
        <f t="shared" si="110"/>
        <v>0</v>
      </c>
      <c r="O279" s="174">
        <f t="shared" si="110"/>
        <v>0</v>
      </c>
      <c r="P279" s="174">
        <f t="shared" si="110"/>
        <v>0.14175842866225952</v>
      </c>
      <c r="Q279" s="174">
        <f t="shared" si="110"/>
        <v>0.35366737229055184</v>
      </c>
      <c r="R279" s="174">
        <f t="shared" si="110"/>
        <v>0.30538311870760837</v>
      </c>
      <c r="S279" s="174">
        <f t="shared" si="110"/>
        <v>7.3746487919880671E-2</v>
      </c>
      <c r="T279" s="181">
        <f t="shared" si="110"/>
        <v>3.7285117514125547E-2</v>
      </c>
      <c r="U279" s="169">
        <f t="shared" si="111"/>
        <v>0.91184052509442604</v>
      </c>
      <c r="AG279" s="95" t="s">
        <v>662</v>
      </c>
      <c r="AH279" s="112"/>
      <c r="AI279" s="103" t="str">
        <f t="shared" si="112"/>
        <v>Río Negro1</v>
      </c>
      <c r="AJ279" s="103" t="str">
        <f t="shared" si="112"/>
        <v>Río Negro2</v>
      </c>
      <c r="AK279" s="103" t="str">
        <f t="shared" si="112"/>
        <v>Río Negro3</v>
      </c>
      <c r="AL279" s="103" t="str">
        <f t="shared" si="112"/>
        <v>Río Negro4</v>
      </c>
      <c r="AM279" s="103" t="str">
        <f t="shared" si="112"/>
        <v>Río Negro5</v>
      </c>
      <c r="AN279" s="103" t="str">
        <f t="shared" si="112"/>
        <v>Río Negro6</v>
      </c>
      <c r="AO279" s="104" t="str">
        <f t="shared" si="112"/>
        <v>Río Negro7</v>
      </c>
    </row>
    <row r="280" spans="1:41" x14ac:dyDescent="0.25">
      <c r="A280" s="95" t="s">
        <v>687</v>
      </c>
      <c r="B280" s="158"/>
      <c r="C280" s="113">
        <f>SUMIF('Todas las localidades'!$AR$8:$AR$967,Ordenada!AI280,'Todas las localidades'!$AD$8:$AD$967)</f>
        <v>0</v>
      </c>
      <c r="D280" s="113">
        <f>SUMIF('Todas las localidades'!$AR$8:$AR$967,Ordenada!AJ280,'Todas las localidades'!$AD$8:$AD$967)</f>
        <v>184626</v>
      </c>
      <c r="E280" s="113">
        <f>SUMIF('Todas las localidades'!$AR$8:$AR$967,Ordenada!AK280,'Todas las localidades'!$AD$8:$AD$967)</f>
        <v>0</v>
      </c>
      <c r="F280" s="113">
        <f>SUMIF('Todas las localidades'!$AR$8:$AR$967,Ordenada!AL280,'Todas las localidades'!$AD$8:$AD$967)</f>
        <v>43908</v>
      </c>
      <c r="G280" s="114">
        <f>SUMIF('Todas las localidades'!$AR$8:$AR$967,Ordenada!AM280,'Todas las localidades'!$AD$8:$AD$967)</f>
        <v>79931</v>
      </c>
      <c r="H280" s="159">
        <f>SUMIF('Todas las localidades'!$AR$8:$AR$967,Ordenada!AN280,'Todas las localidades'!$AD$8:$AD$967)</f>
        <v>18368</v>
      </c>
      <c r="I280" s="159">
        <f>SUMIF('Todas las localidades'!$AR$8:$AR$967,Ordenada!AO280,'Todas las localidades'!$AD$8:$AD$967)</f>
        <v>12687</v>
      </c>
      <c r="J280" s="165">
        <f t="shared" si="109"/>
        <v>339520</v>
      </c>
      <c r="L280" s="95" t="s">
        <v>687</v>
      </c>
      <c r="M280" s="173"/>
      <c r="N280" s="174">
        <f t="shared" si="110"/>
        <v>0</v>
      </c>
      <c r="O280" s="174">
        <f t="shared" si="110"/>
        <v>0.9749047027564004</v>
      </c>
      <c r="P280" s="174">
        <f t="shared" si="110"/>
        <v>0</v>
      </c>
      <c r="Q280" s="174">
        <f t="shared" si="110"/>
        <v>0.23185312842518405</v>
      </c>
      <c r="R280" s="174">
        <f t="shared" si="110"/>
        <v>0.42207006486638848</v>
      </c>
      <c r="S280" s="174">
        <f t="shared" si="110"/>
        <v>9.6990941580435919E-2</v>
      </c>
      <c r="T280" s="181">
        <f t="shared" si="110"/>
        <v>6.6992817717279537E-2</v>
      </c>
      <c r="U280" s="169">
        <f t="shared" si="111"/>
        <v>1.7928116553456885</v>
      </c>
      <c r="AG280" s="95" t="s">
        <v>687</v>
      </c>
      <c r="AH280" s="112"/>
      <c r="AI280" s="103" t="str">
        <f t="shared" si="112"/>
        <v>Salta1</v>
      </c>
      <c r="AJ280" s="103" t="str">
        <f t="shared" si="112"/>
        <v>Salta2</v>
      </c>
      <c r="AK280" s="103" t="str">
        <f t="shared" si="112"/>
        <v>Salta3</v>
      </c>
      <c r="AL280" s="103" t="str">
        <f t="shared" si="112"/>
        <v>Salta4</v>
      </c>
      <c r="AM280" s="103" t="str">
        <f t="shared" si="112"/>
        <v>Salta5</v>
      </c>
      <c r="AN280" s="103" t="str">
        <f t="shared" si="112"/>
        <v>Salta6</v>
      </c>
      <c r="AO280" s="104" t="str">
        <f t="shared" si="112"/>
        <v>Salta7</v>
      </c>
    </row>
    <row r="281" spans="1:41" x14ac:dyDescent="0.25">
      <c r="A281" s="95" t="s">
        <v>723</v>
      </c>
      <c r="B281" s="158"/>
      <c r="C281" s="113">
        <f>SUMIF('Todas las localidades'!$AR$8:$AR$967,Ordenada!AI281,'Todas las localidades'!$AD$8:$AD$967)</f>
        <v>0</v>
      </c>
      <c r="D281" s="113">
        <f>SUMIF('Todas las localidades'!$AR$8:$AR$967,Ordenada!AJ281,'Todas las localidades'!$AD$8:$AD$967)</f>
        <v>0</v>
      </c>
      <c r="E281" s="113">
        <f>SUMIF('Todas las localidades'!$AR$8:$AR$967,Ordenada!AK281,'Todas las localidades'!$AD$8:$AD$967)</f>
        <v>224256</v>
      </c>
      <c r="F281" s="113">
        <f>SUMIF('Todas las localidades'!$AR$8:$AR$967,Ordenada!AL281,'Todas las localidades'!$AD$8:$AD$967)</f>
        <v>0</v>
      </c>
      <c r="G281" s="114">
        <f>SUMIF('Todas las localidades'!$AR$8:$AR$967,Ordenada!AM281,'Todas las localidades'!$AD$8:$AD$967)</f>
        <v>19705</v>
      </c>
      <c r="H281" s="159">
        <f>SUMIF('Todas las localidades'!$AR$8:$AR$967,Ordenada!AN281,'Todas las localidades'!$AD$8:$AD$967)</f>
        <v>3703</v>
      </c>
      <c r="I281" s="159">
        <f>SUMIF('Todas las localidades'!$AR$8:$AR$967,Ordenada!AO281,'Todas las localidades'!$AD$8:$AD$967)</f>
        <v>7387</v>
      </c>
      <c r="J281" s="165">
        <f t="shared" si="109"/>
        <v>255051</v>
      </c>
      <c r="L281" s="95" t="s">
        <v>723</v>
      </c>
      <c r="M281" s="173"/>
      <c r="N281" s="174">
        <f t="shared" si="110"/>
        <v>0</v>
      </c>
      <c r="O281" s="174">
        <f t="shared" si="110"/>
        <v>0</v>
      </c>
      <c r="P281" s="174">
        <f t="shared" si="110"/>
        <v>1.18416815086358</v>
      </c>
      <c r="Q281" s="174">
        <f t="shared" si="110"/>
        <v>0</v>
      </c>
      <c r="R281" s="174">
        <f t="shared" si="110"/>
        <v>0.10405087673358504</v>
      </c>
      <c r="S281" s="174">
        <f t="shared" si="110"/>
        <v>1.9553432963433919E-2</v>
      </c>
      <c r="T281" s="181">
        <f t="shared" si="110"/>
        <v>3.9006537753412465E-2</v>
      </c>
      <c r="U281" s="169">
        <f t="shared" si="111"/>
        <v>1.3467789983140115</v>
      </c>
      <c r="AG281" s="95" t="s">
        <v>723</v>
      </c>
      <c r="AH281" s="112"/>
      <c r="AI281" s="103" t="str">
        <f t="shared" ref="AI281:AO287" si="113">CONCATENATE($AG281,AI$28)</f>
        <v>San Juan1</v>
      </c>
      <c r="AJ281" s="103" t="str">
        <f t="shared" si="113"/>
        <v>San Juan2</v>
      </c>
      <c r="AK281" s="103" t="str">
        <f t="shared" si="113"/>
        <v>San Juan3</v>
      </c>
      <c r="AL281" s="103" t="str">
        <f t="shared" si="113"/>
        <v>San Juan4</v>
      </c>
      <c r="AM281" s="103" t="str">
        <f t="shared" si="113"/>
        <v>San Juan5</v>
      </c>
      <c r="AN281" s="103" t="str">
        <f t="shared" si="113"/>
        <v>San Juan6</v>
      </c>
      <c r="AO281" s="104" t="str">
        <f t="shared" si="113"/>
        <v>San Juan7</v>
      </c>
    </row>
    <row r="282" spans="1:41" x14ac:dyDescent="0.25">
      <c r="A282" s="95" t="s">
        <v>740</v>
      </c>
      <c r="B282" s="158"/>
      <c r="C282" s="113">
        <f>SUMIF('Todas las localidades'!$AR$8:$AR$967,Ordenada!AI282,'Todas las localidades'!$AD$8:$AD$967)</f>
        <v>0</v>
      </c>
      <c r="D282" s="113">
        <f>SUMIF('Todas las localidades'!$AR$8:$AR$967,Ordenada!AJ282,'Todas las localidades'!$AD$8:$AD$967)</f>
        <v>0</v>
      </c>
      <c r="E282" s="113">
        <f>SUMIF('Todas las localidades'!$AR$8:$AR$967,Ordenada!AK282,'Todas las localidades'!$AD$8:$AD$967)</f>
        <v>91751</v>
      </c>
      <c r="F282" s="113">
        <f>SUMIF('Todas las localidades'!$AR$8:$AR$967,Ordenada!AL282,'Todas las localidades'!$AD$8:$AD$967)</f>
        <v>0</v>
      </c>
      <c r="G282" s="114">
        <f>SUMIF('Todas las localidades'!$AR$8:$AR$967,Ordenada!AM282,'Todas las localidades'!$AD$8:$AD$967)</f>
        <v>7127</v>
      </c>
      <c r="H282" s="159">
        <f>SUMIF('Todas las localidades'!$AR$8:$AR$967,Ordenada!AN282,'Todas las localidades'!$AD$8:$AD$967)</f>
        <v>11637</v>
      </c>
      <c r="I282" s="159">
        <f>SUMIF('Todas las localidades'!$AR$8:$AR$967,Ordenada!AO282,'Todas las localidades'!$AD$8:$AD$967)</f>
        <v>5759</v>
      </c>
      <c r="J282" s="165">
        <f t="shared" si="109"/>
        <v>116274</v>
      </c>
      <c r="L282" s="95" t="s">
        <v>740</v>
      </c>
      <c r="M282" s="173"/>
      <c r="N282" s="174">
        <f t="shared" si="110"/>
        <v>0</v>
      </c>
      <c r="O282" s="174">
        <f t="shared" si="110"/>
        <v>0</v>
      </c>
      <c r="P282" s="174">
        <f t="shared" si="110"/>
        <v>0.48448474961599386</v>
      </c>
      <c r="Q282" s="174">
        <f t="shared" si="110"/>
        <v>0</v>
      </c>
      <c r="R282" s="174">
        <f t="shared" si="110"/>
        <v>3.7633625906128419E-2</v>
      </c>
      <c r="S282" s="174">
        <f t="shared" si="110"/>
        <v>6.1448366026324738E-2</v>
      </c>
      <c r="T282" s="181">
        <f t="shared" si="110"/>
        <v>3.04099974173416E-2</v>
      </c>
      <c r="U282" s="169">
        <f t="shared" si="111"/>
        <v>0.61397673896578864</v>
      </c>
      <c r="AG282" s="95" t="s">
        <v>740</v>
      </c>
      <c r="AH282" s="112"/>
      <c r="AI282" s="103" t="str">
        <f t="shared" si="113"/>
        <v>San Luis1</v>
      </c>
      <c r="AJ282" s="103" t="str">
        <f t="shared" si="113"/>
        <v>San Luis2</v>
      </c>
      <c r="AK282" s="103" t="str">
        <f t="shared" si="113"/>
        <v>San Luis3</v>
      </c>
      <c r="AL282" s="103" t="str">
        <f t="shared" si="113"/>
        <v>San Luis4</v>
      </c>
      <c r="AM282" s="103" t="str">
        <f t="shared" si="113"/>
        <v>San Luis5</v>
      </c>
      <c r="AN282" s="103" t="str">
        <f t="shared" si="113"/>
        <v>San Luis6</v>
      </c>
      <c r="AO282" s="104" t="str">
        <f t="shared" si="113"/>
        <v>San Luis7</v>
      </c>
    </row>
    <row r="283" spans="1:41" x14ac:dyDescent="0.25">
      <c r="A283" s="95" t="s">
        <v>753</v>
      </c>
      <c r="B283" s="158"/>
      <c r="C283" s="113">
        <f>SUMIF('Todas las localidades'!$AR$8:$AR$967,Ordenada!AI283,'Todas las localidades'!$AD$8:$AD$967)</f>
        <v>0</v>
      </c>
      <c r="D283" s="113">
        <f>SUMIF('Todas las localidades'!$AR$8:$AR$967,Ordenada!AJ283,'Todas las localidades'!$AD$8:$AD$967)</f>
        <v>0</v>
      </c>
      <c r="E283" s="113">
        <f>SUMIF('Todas las localidades'!$AR$8:$AR$967,Ordenada!AK283,'Todas las localidades'!$AD$8:$AD$967)</f>
        <v>0</v>
      </c>
      <c r="F283" s="113">
        <f>SUMIF('Todas las localidades'!$AR$8:$AR$967,Ordenada!AL283,'Todas las localidades'!$AD$8:$AD$967)</f>
        <v>41199</v>
      </c>
      <c r="G283" s="114">
        <f>SUMIF('Todas las localidades'!$AR$8:$AR$967,Ordenada!AM283,'Todas las localidades'!$AD$8:$AD$967)</f>
        <v>12761</v>
      </c>
      <c r="H283" s="159">
        <f>SUMIF('Todas las localidades'!$AR$8:$AR$967,Ordenada!AN283,'Todas las localidades'!$AD$8:$AD$967)</f>
        <v>11343</v>
      </c>
      <c r="I283" s="159">
        <f>SUMIF('Todas las localidades'!$AR$8:$AR$967,Ordenada!AO283,'Todas las localidades'!$AD$8:$AD$967)</f>
        <v>4994</v>
      </c>
      <c r="J283" s="165">
        <f t="shared" si="109"/>
        <v>70297</v>
      </c>
      <c r="L283" s="95" t="s">
        <v>753</v>
      </c>
      <c r="M283" s="173"/>
      <c r="N283" s="174">
        <f t="shared" si="110"/>
        <v>0</v>
      </c>
      <c r="O283" s="174">
        <f t="shared" si="110"/>
        <v>0</v>
      </c>
      <c r="P283" s="174">
        <f t="shared" si="110"/>
        <v>0</v>
      </c>
      <c r="Q283" s="174">
        <f t="shared" si="110"/>
        <v>0.21754844306252066</v>
      </c>
      <c r="R283" s="174">
        <f t="shared" si="110"/>
        <v>6.7383569550737307E-2</v>
      </c>
      <c r="S283" s="174">
        <f t="shared" si="110"/>
        <v>5.9895919552857398E-2</v>
      </c>
      <c r="T283" s="181">
        <f t="shared" si="110"/>
        <v>2.6370468328217385E-2</v>
      </c>
      <c r="U283" s="169">
        <f t="shared" si="111"/>
        <v>0.37119840049433273</v>
      </c>
      <c r="AG283" s="95" t="s">
        <v>753</v>
      </c>
      <c r="AH283" s="112"/>
      <c r="AI283" s="103" t="str">
        <f t="shared" si="113"/>
        <v>Santa Cruz1</v>
      </c>
      <c r="AJ283" s="103" t="str">
        <f t="shared" si="113"/>
        <v>Santa Cruz2</v>
      </c>
      <c r="AK283" s="103" t="str">
        <f t="shared" si="113"/>
        <v>Santa Cruz3</v>
      </c>
      <c r="AL283" s="103" t="str">
        <f t="shared" si="113"/>
        <v>Santa Cruz4</v>
      </c>
      <c r="AM283" s="103" t="str">
        <f t="shared" si="113"/>
        <v>Santa Cruz5</v>
      </c>
      <c r="AN283" s="103" t="str">
        <f t="shared" si="113"/>
        <v>Santa Cruz6</v>
      </c>
      <c r="AO283" s="104" t="str">
        <f t="shared" si="113"/>
        <v>Santa Cruz7</v>
      </c>
    </row>
    <row r="284" spans="1:41" x14ac:dyDescent="0.25">
      <c r="A284" s="95" t="s">
        <v>767</v>
      </c>
      <c r="B284" s="158"/>
      <c r="C284" s="113">
        <f>SUMIF('Todas las localidades'!$AR$8:$AR$967,Ordenada!AI284,'Todas las localidades'!$AD$8:$AD$967)</f>
        <v>805838</v>
      </c>
      <c r="D284" s="113">
        <f>SUMIF('Todas las localidades'!$AR$8:$AR$967,Ordenada!AJ284,'Todas las localidades'!$AD$8:$AD$967)</f>
        <v>0</v>
      </c>
      <c r="E284" s="113">
        <f>SUMIF('Todas las localidades'!$AR$8:$AR$967,Ordenada!AK284,'Todas las localidades'!$AD$8:$AD$967)</f>
        <v>279820</v>
      </c>
      <c r="F284" s="113">
        <f>SUMIF('Todas las localidades'!$AR$8:$AR$967,Ordenada!AL284,'Todas las localidades'!$AD$8:$AD$967)</f>
        <v>111148</v>
      </c>
      <c r="G284" s="114">
        <f>SUMIF('Todas las localidades'!$AR$8:$AR$967,Ordenada!AM284,'Todas las localidades'!$AD$8:$AD$967)</f>
        <v>285245</v>
      </c>
      <c r="H284" s="159">
        <f>SUMIF('Todas las localidades'!$AR$8:$AR$967,Ordenada!AN284,'Todas las localidades'!$AD$8:$AD$967)</f>
        <v>103916</v>
      </c>
      <c r="I284" s="159">
        <f>SUMIF('Todas las localidades'!$AR$8:$AR$967,Ordenada!AO284,'Todas las localidades'!$AD$8:$AD$967)</f>
        <v>124027</v>
      </c>
      <c r="J284" s="165">
        <f t="shared" si="109"/>
        <v>1709994</v>
      </c>
      <c r="L284" s="95" t="s">
        <v>767</v>
      </c>
      <c r="M284" s="173"/>
      <c r="N284" s="174">
        <f t="shared" si="110"/>
        <v>4.2551712968910786</v>
      </c>
      <c r="O284" s="174">
        <f t="shared" si="110"/>
        <v>0</v>
      </c>
      <c r="P284" s="174">
        <f t="shared" si="110"/>
        <v>1.4775699734885441</v>
      </c>
      <c r="Q284" s="174">
        <f t="shared" si="110"/>
        <v>0.58690925385356552</v>
      </c>
      <c r="R284" s="174">
        <f t="shared" si="110"/>
        <v>1.506216307225144</v>
      </c>
      <c r="S284" s="174">
        <f t="shared" si="110"/>
        <v>0.54872118277834159</v>
      </c>
      <c r="T284" s="181">
        <f t="shared" si="110"/>
        <v>0.65491591416576256</v>
      </c>
      <c r="U284" s="169">
        <f t="shared" si="111"/>
        <v>9.0295039284024359</v>
      </c>
      <c r="AG284" s="95" t="s">
        <v>767</v>
      </c>
      <c r="AH284" s="112"/>
      <c r="AI284" s="103" t="str">
        <f t="shared" si="113"/>
        <v>Santa Fe1</v>
      </c>
      <c r="AJ284" s="103" t="str">
        <f t="shared" si="113"/>
        <v>Santa Fe2</v>
      </c>
      <c r="AK284" s="103" t="str">
        <f t="shared" si="113"/>
        <v>Santa Fe3</v>
      </c>
      <c r="AL284" s="103" t="str">
        <f t="shared" si="113"/>
        <v>Santa Fe4</v>
      </c>
      <c r="AM284" s="103" t="str">
        <f t="shared" si="113"/>
        <v>Santa Fe5</v>
      </c>
      <c r="AN284" s="103" t="str">
        <f t="shared" si="113"/>
        <v>Santa Fe6</v>
      </c>
      <c r="AO284" s="104" t="str">
        <f t="shared" si="113"/>
        <v>Santa Fe7</v>
      </c>
    </row>
    <row r="285" spans="1:41" x14ac:dyDescent="0.25">
      <c r="A285" s="95" t="s">
        <v>882</v>
      </c>
      <c r="B285" s="158"/>
      <c r="C285" s="113">
        <f>SUMIF('Todas las localidades'!$AR$8:$AR$967,Ordenada!AI285,'Todas las localidades'!$AD$8:$AD$967)</f>
        <v>0</v>
      </c>
      <c r="D285" s="113">
        <f>SUMIF('Todas las localidades'!$AR$8:$AR$967,Ordenada!AJ285,'Todas las localidades'!$AD$8:$AD$967)</f>
        <v>0</v>
      </c>
      <c r="E285" s="113">
        <f>SUMIF('Todas las localidades'!$AR$8:$AR$967,Ordenada!AK285,'Todas las localidades'!$AD$8:$AD$967)</f>
        <v>140576</v>
      </c>
      <c r="F285" s="113">
        <f>SUMIF('Todas las localidades'!$AR$8:$AR$967,Ordenada!AL285,'Todas las localidades'!$AD$8:$AD$967)</f>
        <v>0</v>
      </c>
      <c r="G285" s="114">
        <f>SUMIF('Todas las localidades'!$AR$8:$AR$967,Ordenada!AM285,'Todas las localidades'!$AD$8:$AD$967)</f>
        <v>57341</v>
      </c>
      <c r="H285" s="159">
        <f>SUMIF('Todas las localidades'!$AR$8:$AR$967,Ordenada!AN285,'Todas las localidades'!$AD$8:$AD$967)</f>
        <v>25174</v>
      </c>
      <c r="I285" s="159">
        <f>SUMIF('Todas las localidades'!$AR$8:$AR$967,Ordenada!AO285,'Todas las localidades'!$AD$8:$AD$967)</f>
        <v>16052</v>
      </c>
      <c r="J285" s="165">
        <f t="shared" si="109"/>
        <v>239143</v>
      </c>
      <c r="L285" s="95" t="s">
        <v>882</v>
      </c>
      <c r="M285" s="173"/>
      <c r="N285" s="174">
        <f t="shared" si="110"/>
        <v>0</v>
      </c>
      <c r="O285" s="174">
        <f t="shared" si="110"/>
        <v>0</v>
      </c>
      <c r="P285" s="174">
        <f t="shared" si="110"/>
        <v>0.74230175324539205</v>
      </c>
      <c r="Q285" s="174">
        <f t="shared" si="110"/>
        <v>0</v>
      </c>
      <c r="R285" s="174">
        <f t="shared" si="110"/>
        <v>0.30278514705813242</v>
      </c>
      <c r="S285" s="174">
        <f t="shared" si="110"/>
        <v>0.13292954939818671</v>
      </c>
      <c r="T285" s="181">
        <f t="shared" si="110"/>
        <v>8.4761465279244191E-2</v>
      </c>
      <c r="U285" s="169">
        <f t="shared" si="111"/>
        <v>1.2627779149809555</v>
      </c>
      <c r="AG285" s="95" t="s">
        <v>882</v>
      </c>
      <c r="AH285" s="112"/>
      <c r="AI285" s="103" t="str">
        <f t="shared" si="113"/>
        <v>Santiago del Estero1</v>
      </c>
      <c r="AJ285" s="103" t="str">
        <f t="shared" si="113"/>
        <v>Santiago del Estero2</v>
      </c>
      <c r="AK285" s="103" t="str">
        <f t="shared" si="113"/>
        <v>Santiago del Estero3</v>
      </c>
      <c r="AL285" s="103" t="str">
        <f t="shared" si="113"/>
        <v>Santiago del Estero4</v>
      </c>
      <c r="AM285" s="103" t="str">
        <f t="shared" si="113"/>
        <v>Santiago del Estero5</v>
      </c>
      <c r="AN285" s="103" t="str">
        <f t="shared" si="113"/>
        <v>Santiago del Estero6</v>
      </c>
      <c r="AO285" s="104" t="str">
        <f t="shared" si="113"/>
        <v>Santiago del Estero7</v>
      </c>
    </row>
    <row r="286" spans="1:41" x14ac:dyDescent="0.25">
      <c r="A286" s="95" t="s">
        <v>926</v>
      </c>
      <c r="B286" s="158"/>
      <c r="C286" s="113">
        <f>SUMIF('Todas las localidades'!$AR$8:$AR$967,Ordenada!AI286,'Todas las localidades'!$AD$8:$AD$967)</f>
        <v>0</v>
      </c>
      <c r="D286" s="113">
        <f>SUMIF('Todas las localidades'!$AR$8:$AR$967,Ordenada!AJ286,'Todas las localidades'!$AD$8:$AD$967)</f>
        <v>0</v>
      </c>
      <c r="E286" s="113">
        <f>SUMIF('Todas las localidades'!$AR$8:$AR$967,Ordenada!AK286,'Todas las localidades'!$AD$8:$AD$967)</f>
        <v>0</v>
      </c>
      <c r="F286" s="113">
        <f>SUMIF('Todas las localidades'!$AR$8:$AR$967,Ordenada!AL286,'Todas las localidades'!$AD$8:$AD$967)</f>
        <v>11562</v>
      </c>
      <c r="G286" s="114">
        <f>SUMIF('Todas las localidades'!$AR$8:$AR$967,Ordenada!AM286,'Todas las localidades'!$AD$8:$AD$967)</f>
        <v>0</v>
      </c>
      <c r="H286" s="159">
        <f>SUMIF('Todas las localidades'!$AR$8:$AR$967,Ordenada!AN286,'Todas las localidades'!$AD$8:$AD$967)</f>
        <v>0</v>
      </c>
      <c r="I286" s="159">
        <f>SUMIF('Todas las localidades'!$AR$8:$AR$967,Ordenada!AO286,'Todas las localidades'!$AD$8:$AD$967)</f>
        <v>0</v>
      </c>
      <c r="J286" s="165">
        <f t="shared" si="109"/>
        <v>11562</v>
      </c>
      <c r="L286" s="95" t="s">
        <v>926</v>
      </c>
      <c r="M286" s="173"/>
      <c r="N286" s="174">
        <f t="shared" si="110"/>
        <v>0</v>
      </c>
      <c r="O286" s="174">
        <f t="shared" si="110"/>
        <v>0</v>
      </c>
      <c r="P286" s="174">
        <f t="shared" si="110"/>
        <v>0</v>
      </c>
      <c r="Q286" s="174">
        <f t="shared" si="110"/>
        <v>6.1052333762685117E-2</v>
      </c>
      <c r="R286" s="174">
        <f t="shared" si="110"/>
        <v>0</v>
      </c>
      <c r="S286" s="174">
        <f t="shared" si="110"/>
        <v>0</v>
      </c>
      <c r="T286" s="181">
        <f t="shared" si="110"/>
        <v>0</v>
      </c>
      <c r="U286" s="169">
        <f t="shared" si="111"/>
        <v>6.1052333762685117E-2</v>
      </c>
      <c r="AG286" s="95" t="s">
        <v>926</v>
      </c>
      <c r="AH286" s="112"/>
      <c r="AI286" s="103" t="str">
        <f t="shared" si="113"/>
        <v>Tierra del Fuego1</v>
      </c>
      <c r="AJ286" s="103" t="str">
        <f t="shared" si="113"/>
        <v>Tierra del Fuego2</v>
      </c>
      <c r="AK286" s="103" t="str">
        <f t="shared" si="113"/>
        <v>Tierra del Fuego3</v>
      </c>
      <c r="AL286" s="103" t="str">
        <f t="shared" si="113"/>
        <v>Tierra del Fuego4</v>
      </c>
      <c r="AM286" s="103" t="str">
        <f t="shared" si="113"/>
        <v>Tierra del Fuego5</v>
      </c>
      <c r="AN286" s="103" t="str">
        <f t="shared" si="113"/>
        <v>Tierra del Fuego6</v>
      </c>
      <c r="AO286" s="104" t="str">
        <f t="shared" si="113"/>
        <v>Tierra del Fuego7</v>
      </c>
    </row>
    <row r="287" spans="1:41" ht="15.75" thickBot="1" x14ac:dyDescent="0.3">
      <c r="A287" s="96" t="s">
        <v>506</v>
      </c>
      <c r="B287" s="160"/>
      <c r="C287" s="161">
        <f>SUMIF('Todas las localidades'!$AR$8:$AR$967,Ordenada!AI287,'Todas las localidades'!$AD$8:$AD$967)</f>
        <v>0</v>
      </c>
      <c r="D287" s="161">
        <f>SUMIF('Todas las localidades'!$AR$8:$AR$967,Ordenada!AJ287,'Todas las localidades'!$AD$8:$AD$967)</f>
        <v>360979</v>
      </c>
      <c r="E287" s="161">
        <f>SUMIF('Todas las localidades'!$AR$8:$AR$967,Ordenada!AK287,'Todas las localidades'!$AD$8:$AD$967)</f>
        <v>0</v>
      </c>
      <c r="F287" s="161">
        <f>SUMIF('Todas las localidades'!$AR$8:$AR$967,Ordenada!AL287,'Todas las localidades'!$AD$8:$AD$967)</f>
        <v>20694</v>
      </c>
      <c r="G287" s="162">
        <f>SUMIF('Todas las localidades'!$AR$8:$AR$967,Ordenada!AM287,'Todas las localidades'!$AD$8:$AD$967)</f>
        <v>91835</v>
      </c>
      <c r="H287" s="163">
        <f>SUMIF('Todas las localidades'!$AR$8:$AR$967,Ordenada!AN287,'Todas las localidades'!$AD$8:$AD$967)</f>
        <v>30551</v>
      </c>
      <c r="I287" s="163">
        <f>SUMIF('Todas las localidades'!$AR$8:$AR$967,Ordenada!AO287,'Todas las localidades'!$AD$8:$AD$967)</f>
        <v>18487</v>
      </c>
      <c r="J287" s="166">
        <f t="shared" si="109"/>
        <v>522546</v>
      </c>
      <c r="L287" s="96" t="s">
        <v>506</v>
      </c>
      <c r="M287" s="175"/>
      <c r="N287" s="176">
        <f t="shared" si="110"/>
        <v>0</v>
      </c>
      <c r="O287" s="176">
        <f t="shared" si="110"/>
        <v>1.9061244066182588</v>
      </c>
      <c r="P287" s="176">
        <f t="shared" si="110"/>
        <v>0</v>
      </c>
      <c r="Q287" s="176">
        <f t="shared" si="110"/>
        <v>0.10927322218344626</v>
      </c>
      <c r="R287" s="176">
        <f t="shared" si="110"/>
        <v>0.48492830575127033</v>
      </c>
      <c r="S287" s="176">
        <f t="shared" si="110"/>
        <v>0.16132242248605716</v>
      </c>
      <c r="T287" s="182">
        <f t="shared" si="110"/>
        <v>9.7619312772077471E-2</v>
      </c>
      <c r="U287" s="177">
        <f t="shared" si="111"/>
        <v>2.75926766981111</v>
      </c>
      <c r="AG287" s="96" t="s">
        <v>506</v>
      </c>
      <c r="AH287" s="112"/>
      <c r="AI287" s="103" t="str">
        <f t="shared" si="113"/>
        <v>Tucumán1</v>
      </c>
      <c r="AJ287" s="103" t="str">
        <f t="shared" si="113"/>
        <v>Tucumán2</v>
      </c>
      <c r="AK287" s="103" t="str">
        <f t="shared" si="113"/>
        <v>Tucumán3</v>
      </c>
      <c r="AL287" s="103" t="str">
        <f t="shared" si="113"/>
        <v>Tucumán4</v>
      </c>
      <c r="AM287" s="103" t="str">
        <f t="shared" si="113"/>
        <v>Tucumán5</v>
      </c>
      <c r="AN287" s="103" t="str">
        <f t="shared" si="113"/>
        <v>Tucumán6</v>
      </c>
      <c r="AO287" s="104" t="str">
        <f t="shared" si="113"/>
        <v>Tucumán7</v>
      </c>
    </row>
    <row r="288" spans="1:41" x14ac:dyDescent="0.25">
      <c r="A288" s="89"/>
      <c r="B288" s="86">
        <f>SUM(B264:B287)</f>
        <v>8451495</v>
      </c>
      <c r="C288" s="87">
        <f>SUM(C264:C287)</f>
        <v>1626021</v>
      </c>
      <c r="D288" s="87">
        <f t="shared" ref="D288:I288" si="114">SUM(D264:D287)</f>
        <v>1835534</v>
      </c>
      <c r="E288" s="87">
        <f t="shared" si="114"/>
        <v>2244606</v>
      </c>
      <c r="F288" s="87">
        <f t="shared" si="114"/>
        <v>1260442</v>
      </c>
      <c r="G288" s="87">
        <f t="shared" si="114"/>
        <v>2278242</v>
      </c>
      <c r="H288" s="87">
        <f t="shared" si="114"/>
        <v>684420</v>
      </c>
      <c r="I288" s="88">
        <f t="shared" si="114"/>
        <v>557091</v>
      </c>
      <c r="J288" s="167">
        <f t="shared" si="109"/>
        <v>18937851</v>
      </c>
      <c r="L288" s="89"/>
      <c r="M288" s="178">
        <f>SUM(M264:M287)</f>
        <v>44.627529279853348</v>
      </c>
      <c r="N288" s="179">
        <f>SUM(N264:N287)</f>
        <v>8.5860903647409632</v>
      </c>
      <c r="O288" s="179">
        <f t="shared" ref="O288:T288" si="115">SUM(O264:O287)</f>
        <v>9.6924091334333546</v>
      </c>
      <c r="P288" s="179">
        <f t="shared" si="115"/>
        <v>11.852485268787889</v>
      </c>
      <c r="Q288" s="179">
        <f t="shared" si="115"/>
        <v>6.6556759792861389</v>
      </c>
      <c r="R288" s="179">
        <f t="shared" si="115"/>
        <v>12.030097818384988</v>
      </c>
      <c r="S288" s="179">
        <f t="shared" si="115"/>
        <v>3.6140320250697928</v>
      </c>
      <c r="T288" s="180">
        <f t="shared" si="115"/>
        <v>2.9416801304435238</v>
      </c>
      <c r="U288" s="169">
        <f t="shared" si="111"/>
        <v>100</v>
      </c>
    </row>
    <row r="290" spans="1:41" x14ac:dyDescent="0.25">
      <c r="A290" s="336">
        <v>1960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L290" s="336">
        <v>1960</v>
      </c>
      <c r="M290" s="336"/>
      <c r="N290" s="336"/>
      <c r="O290" s="336"/>
      <c r="P290" s="336"/>
      <c r="Q290" s="336"/>
      <c r="R290" s="336"/>
      <c r="S290" s="336"/>
      <c r="T290" s="336"/>
      <c r="U290" s="336"/>
    </row>
    <row r="291" spans="1:41" ht="15" customHeight="1" x14ac:dyDescent="0.25">
      <c r="A291" s="333" t="s">
        <v>27</v>
      </c>
      <c r="B291" s="338" t="s">
        <v>966</v>
      </c>
      <c r="C291" s="339"/>
      <c r="D291" s="339"/>
      <c r="E291" s="339"/>
      <c r="F291" s="339"/>
      <c r="G291" s="339"/>
      <c r="H291" s="339"/>
      <c r="I291" s="345"/>
      <c r="J291" s="346" t="s">
        <v>967</v>
      </c>
      <c r="L291" s="333" t="s">
        <v>27</v>
      </c>
      <c r="M291" s="338" t="s">
        <v>966</v>
      </c>
      <c r="N291" s="339"/>
      <c r="O291" s="339"/>
      <c r="P291" s="339"/>
      <c r="Q291" s="339"/>
      <c r="R291" s="339"/>
      <c r="S291" s="339"/>
      <c r="T291" s="345"/>
      <c r="U291" s="343" t="s">
        <v>967</v>
      </c>
      <c r="AG291" s="336" t="s">
        <v>931</v>
      </c>
      <c r="AH291" s="338" t="s">
        <v>966</v>
      </c>
      <c r="AI291" s="339"/>
      <c r="AJ291" s="339"/>
      <c r="AK291" s="339"/>
      <c r="AL291" s="339"/>
      <c r="AM291" s="339"/>
      <c r="AN291" s="339"/>
      <c r="AO291" s="340"/>
    </row>
    <row r="292" spans="1:41" ht="15.75" thickBot="1" x14ac:dyDescent="0.3">
      <c r="A292" s="333"/>
      <c r="B292" s="107" t="s">
        <v>940</v>
      </c>
      <c r="C292" s="105">
        <v>1</v>
      </c>
      <c r="D292" s="105">
        <v>2</v>
      </c>
      <c r="E292" s="105">
        <v>3</v>
      </c>
      <c r="F292" s="105">
        <v>4</v>
      </c>
      <c r="G292" s="105">
        <v>5</v>
      </c>
      <c r="H292" s="105">
        <v>6</v>
      </c>
      <c r="I292" s="115">
        <v>7</v>
      </c>
      <c r="J292" s="344"/>
      <c r="L292" s="333"/>
      <c r="M292" s="107" t="s">
        <v>940</v>
      </c>
      <c r="N292" s="105">
        <v>1</v>
      </c>
      <c r="O292" s="105">
        <v>2</v>
      </c>
      <c r="P292" s="105">
        <v>3</v>
      </c>
      <c r="Q292" s="105">
        <v>4</v>
      </c>
      <c r="R292" s="105">
        <v>5</v>
      </c>
      <c r="S292" s="105">
        <v>6</v>
      </c>
      <c r="T292" s="115">
        <v>7</v>
      </c>
      <c r="U292" s="344"/>
      <c r="AG292" s="337"/>
      <c r="AH292" s="107" t="s">
        <v>940</v>
      </c>
      <c r="AI292" s="105">
        <v>1</v>
      </c>
      <c r="AJ292" s="105">
        <v>2</v>
      </c>
      <c r="AK292" s="105">
        <v>3</v>
      </c>
      <c r="AL292" s="105">
        <v>4</v>
      </c>
      <c r="AM292" s="105">
        <v>5</v>
      </c>
      <c r="AN292" s="105">
        <v>6</v>
      </c>
      <c r="AO292" s="106">
        <v>7</v>
      </c>
    </row>
    <row r="293" spans="1:41" x14ac:dyDescent="0.25">
      <c r="A293" s="92" t="s">
        <v>940</v>
      </c>
      <c r="B293" s="156">
        <f>SUMIF('Todas las localidades'!$AR$8:$AR$967,Ordenada!AH293,'Todas las localidades'!$AE$8:$AE$967)</f>
        <v>6775906</v>
      </c>
      <c r="C293" s="157"/>
      <c r="D293" s="157"/>
      <c r="E293" s="157"/>
      <c r="F293" s="157"/>
      <c r="G293" s="157"/>
      <c r="H293" s="157"/>
      <c r="I293" s="164"/>
      <c r="J293" s="119">
        <f>SUM(B293:I293)</f>
        <v>6775906</v>
      </c>
      <c r="L293" s="92" t="s">
        <v>940</v>
      </c>
      <c r="M293" s="168">
        <f>B293/$J$317*100</f>
        <v>44.556973845101211</v>
      </c>
      <c r="N293" s="170"/>
      <c r="O293" s="170"/>
      <c r="P293" s="170"/>
      <c r="Q293" s="170"/>
      <c r="R293" s="170"/>
      <c r="S293" s="170"/>
      <c r="T293" s="171"/>
      <c r="U293" s="172">
        <f>SUM(M293:T293)</f>
        <v>44.556973845101211</v>
      </c>
      <c r="AG293" s="92" t="s">
        <v>940</v>
      </c>
      <c r="AH293" s="108" t="str">
        <f>CONCATENATE($AG293,AH$28)</f>
        <v>GBAGBA</v>
      </c>
      <c r="AI293" s="110"/>
      <c r="AJ293" s="110"/>
      <c r="AK293" s="110"/>
      <c r="AL293" s="110"/>
      <c r="AM293" s="110"/>
      <c r="AN293" s="110"/>
      <c r="AO293" s="111"/>
    </row>
    <row r="294" spans="1:41" x14ac:dyDescent="0.25">
      <c r="A294" s="95" t="s">
        <v>36</v>
      </c>
      <c r="B294" s="158"/>
      <c r="C294" s="113">
        <f>SUMIF('Todas las localidades'!$AR$8:$AR$967,Ordenada!AI294,'Todas las localidades'!$AE$8:$AE$967)</f>
        <v>0</v>
      </c>
      <c r="D294" s="113">
        <f>SUMIF('Todas las localidades'!$AR$8:$AR$967,Ordenada!AJ294,'Todas las localidades'!$AE$8:$AE$967)</f>
        <v>622111</v>
      </c>
      <c r="E294" s="113">
        <f>SUMIF('Todas las localidades'!$AR$8:$AR$967,Ordenada!AK294,'Todas las localidades'!$AE$8:$AE$967)</f>
        <v>247127</v>
      </c>
      <c r="F294" s="113">
        <f>SUMIF('Todas las localidades'!$AR$8:$AR$967,Ordenada!AL294,'Todas las localidades'!$AE$8:$AE$967)</f>
        <v>434920</v>
      </c>
      <c r="G294" s="113">
        <f>SUMIF('Todas las localidades'!$AR$8:$AR$967,Ordenada!AM294,'Todas las localidades'!$AE$8:$AE$967)</f>
        <v>571325</v>
      </c>
      <c r="H294" s="113">
        <f>SUMIF('Todas las localidades'!$AR$8:$AR$967,Ordenada!AN294,'Todas las localidades'!$AE$8:$AE$967)</f>
        <v>137127</v>
      </c>
      <c r="I294" s="114">
        <f>SUMIF('Todas las localidades'!$AR$8:$AR$967,Ordenada!AO294,'Todas las localidades'!$AE$8:$AE$967)</f>
        <v>88687</v>
      </c>
      <c r="J294" s="165">
        <f t="shared" ref="J294:J317" si="116">SUM(B294:I294)</f>
        <v>2101297</v>
      </c>
      <c r="L294" s="95" t="s">
        <v>36</v>
      </c>
      <c r="M294" s="173"/>
      <c r="N294" s="174">
        <f t="shared" ref="N294:T316" si="117">C294/$J$317*100</f>
        <v>0</v>
      </c>
      <c r="O294" s="174">
        <f t="shared" si="117"/>
        <v>4.0908748668812347</v>
      </c>
      <c r="P294" s="174">
        <f t="shared" si="117"/>
        <v>1.6250566751395794</v>
      </c>
      <c r="Q294" s="174">
        <f t="shared" si="117"/>
        <v>2.8599450855297315</v>
      </c>
      <c r="R294" s="174">
        <f t="shared" si="117"/>
        <v>3.7569165041623145</v>
      </c>
      <c r="S294" s="174">
        <f t="shared" si="117"/>
        <v>0.90171914316066282</v>
      </c>
      <c r="T294" s="181">
        <f t="shared" si="117"/>
        <v>0.58318759726012892</v>
      </c>
      <c r="U294" s="169">
        <f t="shared" ref="U294:U317" si="118">SUM(M294:T294)</f>
        <v>13.817699872133652</v>
      </c>
      <c r="AG294" s="95" t="s">
        <v>36</v>
      </c>
      <c r="AH294" s="112"/>
      <c r="AI294" s="103" t="str">
        <f t="shared" ref="AI294:AO309" si="119">CONCATENATE($AG294,AI$28)</f>
        <v>Buenos Aires1</v>
      </c>
      <c r="AJ294" s="103" t="str">
        <f t="shared" si="119"/>
        <v>Buenos Aires2</v>
      </c>
      <c r="AK294" s="103" t="str">
        <f t="shared" si="119"/>
        <v>Buenos Aires3</v>
      </c>
      <c r="AL294" s="103" t="str">
        <f t="shared" si="119"/>
        <v>Buenos Aires4</v>
      </c>
      <c r="AM294" s="103" t="str">
        <f t="shared" si="119"/>
        <v>Buenos Aires5</v>
      </c>
      <c r="AN294" s="103" t="str">
        <f t="shared" si="119"/>
        <v>Buenos Aires6</v>
      </c>
      <c r="AO294" s="104" t="str">
        <f t="shared" si="119"/>
        <v>Buenos Aires7</v>
      </c>
    </row>
    <row r="295" spans="1:41" x14ac:dyDescent="0.25">
      <c r="A295" s="95" t="s">
        <v>1</v>
      </c>
      <c r="B295" s="158"/>
      <c r="C295" s="113">
        <f>SUMIF('Todas las localidades'!$AR$8:$AR$967,Ordenada!AI295,'Todas las localidades'!$AE$8:$AE$967)</f>
        <v>0</v>
      </c>
      <c r="D295" s="113">
        <f>SUMIF('Todas las localidades'!$AR$8:$AR$967,Ordenada!AJ295,'Todas las localidades'!$AE$8:$AE$967)</f>
        <v>0</v>
      </c>
      <c r="E295" s="113">
        <f>SUMIF('Todas las localidades'!$AR$8:$AR$967,Ordenada!AK295,'Todas las localidades'!$AE$8:$AE$967)</f>
        <v>60586</v>
      </c>
      <c r="F295" s="113">
        <f>SUMIF('Todas las localidades'!$AR$8:$AR$967,Ordenada!AL295,'Todas las localidades'!$AE$8:$AE$967)</f>
        <v>0</v>
      </c>
      <c r="G295" s="113">
        <f>SUMIF('Todas las localidades'!$AR$8:$AR$967,Ordenada!AM295,'Todas las localidades'!$AE$8:$AE$967)</f>
        <v>21360</v>
      </c>
      <c r="H295" s="113">
        <f>SUMIF('Todas las localidades'!$AR$8:$AR$967,Ordenada!AN295,'Todas las localidades'!$AE$8:$AE$967)</f>
        <v>0</v>
      </c>
      <c r="I295" s="114">
        <f>SUMIF('Todas las localidades'!$AR$8:$AR$967,Ordenada!AO295,'Todas las localidades'!$AE$8:$AE$967)</f>
        <v>8534</v>
      </c>
      <c r="J295" s="165">
        <f t="shared" si="116"/>
        <v>90480</v>
      </c>
      <c r="L295" s="95" t="s">
        <v>1</v>
      </c>
      <c r="M295" s="173"/>
      <c r="N295" s="174">
        <f t="shared" si="117"/>
        <v>0</v>
      </c>
      <c r="O295" s="174">
        <f t="shared" si="117"/>
        <v>0</v>
      </c>
      <c r="P295" s="174">
        <f t="shared" si="117"/>
        <v>0.39840116102249679</v>
      </c>
      <c r="Q295" s="174">
        <f t="shared" si="117"/>
        <v>0</v>
      </c>
      <c r="R295" s="174">
        <f t="shared" si="117"/>
        <v>0.1404589971188151</v>
      </c>
      <c r="S295" s="174">
        <f t="shared" si="117"/>
        <v>0</v>
      </c>
      <c r="T295" s="181">
        <f t="shared" si="117"/>
        <v>5.6117840890073406E-2</v>
      </c>
      <c r="U295" s="169">
        <f t="shared" si="118"/>
        <v>0.59497799903138537</v>
      </c>
      <c r="AG295" s="95" t="s">
        <v>1</v>
      </c>
      <c r="AH295" s="112"/>
      <c r="AI295" s="103" t="str">
        <f t="shared" si="119"/>
        <v>Catamarca1</v>
      </c>
      <c r="AJ295" s="103" t="str">
        <f t="shared" si="119"/>
        <v>Catamarca2</v>
      </c>
      <c r="AK295" s="103" t="str">
        <f t="shared" si="119"/>
        <v>Catamarca3</v>
      </c>
      <c r="AL295" s="103" t="str">
        <f t="shared" si="119"/>
        <v>Catamarca4</v>
      </c>
      <c r="AM295" s="103" t="str">
        <f t="shared" si="119"/>
        <v>Catamarca5</v>
      </c>
      <c r="AN295" s="103" t="str">
        <f t="shared" si="119"/>
        <v>Catamarca6</v>
      </c>
      <c r="AO295" s="104" t="str">
        <f t="shared" si="119"/>
        <v>Catamarca7</v>
      </c>
    </row>
    <row r="296" spans="1:41" x14ac:dyDescent="0.25">
      <c r="A296" s="95" t="s">
        <v>199</v>
      </c>
      <c r="B296" s="158"/>
      <c r="C296" s="113">
        <f>SUMIF('Todas las localidades'!$AR$8:$AR$967,Ordenada!AI296,'Todas las localidades'!$AE$8:$AE$967)</f>
        <v>0</v>
      </c>
      <c r="D296" s="113">
        <f>SUMIF('Todas las localidades'!$AR$8:$AR$967,Ordenada!AJ296,'Todas las localidades'!$AE$8:$AE$967)</f>
        <v>0</v>
      </c>
      <c r="E296" s="113">
        <f>SUMIF('Todas las localidades'!$AR$8:$AR$967,Ordenada!AK296,'Todas las localidades'!$AE$8:$AE$967)</f>
        <v>112338</v>
      </c>
      <c r="F296" s="113">
        <f>SUMIF('Todas las localidades'!$AR$8:$AR$967,Ordenada!AL296,'Todas las localidades'!$AE$8:$AE$967)</f>
        <v>29166</v>
      </c>
      <c r="G296" s="113">
        <f>SUMIF('Todas las localidades'!$AR$8:$AR$967,Ordenada!AM296,'Todas las localidades'!$AE$8:$AE$967)</f>
        <v>68190</v>
      </c>
      <c r="H296" s="113">
        <f>SUMIF('Todas las localidades'!$AR$8:$AR$967,Ordenada!AN296,'Todas las localidades'!$AE$8:$AE$967)</f>
        <v>23242</v>
      </c>
      <c r="I296" s="114">
        <f>SUMIF('Todas las localidades'!$AR$8:$AR$967,Ordenada!AO296,'Todas las localidades'!$AE$8:$AE$967)</f>
        <v>15113</v>
      </c>
      <c r="J296" s="165">
        <f t="shared" si="116"/>
        <v>248049</v>
      </c>
      <c r="L296" s="95" t="s">
        <v>199</v>
      </c>
      <c r="M296" s="173"/>
      <c r="N296" s="174">
        <f t="shared" si="117"/>
        <v>0</v>
      </c>
      <c r="O296" s="174">
        <f t="shared" si="117"/>
        <v>0</v>
      </c>
      <c r="P296" s="174">
        <f t="shared" si="117"/>
        <v>0.7387117424313413</v>
      </c>
      <c r="Q296" s="174">
        <f t="shared" si="117"/>
        <v>0.19178965870633713</v>
      </c>
      <c r="R296" s="174">
        <f t="shared" si="117"/>
        <v>0.44840351186947569</v>
      </c>
      <c r="S296" s="174">
        <f t="shared" si="117"/>
        <v>0.15283464471139982</v>
      </c>
      <c r="T296" s="181">
        <f t="shared" si="117"/>
        <v>9.9380001098157894E-2</v>
      </c>
      <c r="U296" s="169">
        <f t="shared" si="118"/>
        <v>1.6311195588167118</v>
      </c>
      <c r="AG296" s="95" t="s">
        <v>199</v>
      </c>
      <c r="AH296" s="112"/>
      <c r="AI296" s="103" t="str">
        <f t="shared" si="119"/>
        <v>Chaco1</v>
      </c>
      <c r="AJ296" s="103" t="str">
        <f t="shared" si="119"/>
        <v>Chaco2</v>
      </c>
      <c r="AK296" s="103" t="str">
        <f t="shared" si="119"/>
        <v>Chaco3</v>
      </c>
      <c r="AL296" s="103" t="str">
        <f t="shared" si="119"/>
        <v>Chaco4</v>
      </c>
      <c r="AM296" s="103" t="str">
        <f t="shared" si="119"/>
        <v>Chaco5</v>
      </c>
      <c r="AN296" s="103" t="str">
        <f t="shared" si="119"/>
        <v>Chaco6</v>
      </c>
      <c r="AO296" s="104" t="str">
        <f t="shared" si="119"/>
        <v>Chaco7</v>
      </c>
    </row>
    <row r="297" spans="1:41" x14ac:dyDescent="0.25">
      <c r="A297" s="95" t="s">
        <v>260</v>
      </c>
      <c r="B297" s="158"/>
      <c r="C297" s="113">
        <f>SUMIF('Todas las localidades'!$AR$8:$AR$967,Ordenada!AI297,'Todas las localidades'!$AE$8:$AE$967)</f>
        <v>0</v>
      </c>
      <c r="D297" s="113">
        <f>SUMIF('Todas las localidades'!$AR$8:$AR$967,Ordenada!AJ297,'Todas las localidades'!$AE$8:$AE$967)</f>
        <v>0</v>
      </c>
      <c r="E297" s="113">
        <f>SUMIF('Todas las localidades'!$AR$8:$AR$967,Ordenada!AK297,'Todas las localidades'!$AE$8:$AE$967)</f>
        <v>46229</v>
      </c>
      <c r="F297" s="113">
        <f>SUMIF('Todas las localidades'!$AR$8:$AR$967,Ordenada!AL297,'Todas las localidades'!$AE$8:$AE$967)</f>
        <v>17176</v>
      </c>
      <c r="G297" s="113">
        <f>SUMIF('Todas las localidades'!$AR$8:$AR$967,Ordenada!AM297,'Todas las localidades'!$AE$8:$AE$967)</f>
        <v>17367</v>
      </c>
      <c r="H297" s="113">
        <f>SUMIF('Todas las localidades'!$AR$8:$AR$967,Ordenada!AN297,'Todas las localidades'!$AE$8:$AE$967)</f>
        <v>1642</v>
      </c>
      <c r="I297" s="114">
        <f>SUMIF('Todas las localidades'!$AR$8:$AR$967,Ordenada!AO297,'Todas las localidades'!$AE$8:$AE$967)</f>
        <v>6330</v>
      </c>
      <c r="J297" s="165">
        <f t="shared" si="116"/>
        <v>88744</v>
      </c>
      <c r="L297" s="95" t="s">
        <v>260</v>
      </c>
      <c r="M297" s="173"/>
      <c r="N297" s="174">
        <f t="shared" si="117"/>
        <v>0</v>
      </c>
      <c r="O297" s="174">
        <f t="shared" si="117"/>
        <v>0</v>
      </c>
      <c r="P297" s="174">
        <f t="shared" si="117"/>
        <v>0.30399246150775766</v>
      </c>
      <c r="Q297" s="174">
        <f t="shared" si="117"/>
        <v>0.11294586772063521</v>
      </c>
      <c r="R297" s="174">
        <f t="shared" si="117"/>
        <v>0.11420184470798042</v>
      </c>
      <c r="S297" s="174">
        <f t="shared" si="117"/>
        <v>1.0797456613721647E-2</v>
      </c>
      <c r="T297" s="181">
        <f t="shared" si="117"/>
        <v>4.1624787067514026E-2</v>
      </c>
      <c r="U297" s="169">
        <f t="shared" si="118"/>
        <v>0.58356241761760896</v>
      </c>
      <c r="AG297" s="95" t="s">
        <v>260</v>
      </c>
      <c r="AH297" s="112"/>
      <c r="AI297" s="103" t="str">
        <f t="shared" si="119"/>
        <v>Chubut1</v>
      </c>
      <c r="AJ297" s="103" t="str">
        <f t="shared" si="119"/>
        <v>Chubut2</v>
      </c>
      <c r="AK297" s="103" t="str">
        <f t="shared" si="119"/>
        <v>Chubut3</v>
      </c>
      <c r="AL297" s="103" t="str">
        <f t="shared" si="119"/>
        <v>Chubut4</v>
      </c>
      <c r="AM297" s="103" t="str">
        <f t="shared" si="119"/>
        <v>Chubut5</v>
      </c>
      <c r="AN297" s="103" t="str">
        <f t="shared" si="119"/>
        <v>Chubut6</v>
      </c>
      <c r="AO297" s="104" t="str">
        <f t="shared" si="119"/>
        <v>Chubut7</v>
      </c>
    </row>
    <row r="298" spans="1:41" x14ac:dyDescent="0.25">
      <c r="A298" s="95" t="s">
        <v>276</v>
      </c>
      <c r="B298" s="158"/>
      <c r="C298" s="113">
        <f>SUMIF('Todas las localidades'!$AR$8:$AR$967,Ordenada!AI298,'Todas las localidades'!$AE$8:$AE$967)</f>
        <v>598957</v>
      </c>
      <c r="D298" s="113">
        <f>SUMIF('Todas las localidades'!$AR$8:$AR$967,Ordenada!AJ298,'Todas las localidades'!$AE$8:$AE$967)</f>
        <v>0</v>
      </c>
      <c r="E298" s="113">
        <f>SUMIF('Todas las localidades'!$AR$8:$AR$967,Ordenada!AK298,'Todas las localidades'!$AE$8:$AE$967)</f>
        <v>73539</v>
      </c>
      <c r="F298" s="113">
        <f>SUMIF('Todas las localidades'!$AR$8:$AR$967,Ordenada!AL298,'Todas las localidades'!$AE$8:$AE$967)</f>
        <v>99945</v>
      </c>
      <c r="G298" s="113">
        <f>SUMIF('Todas las localidades'!$AR$8:$AR$967,Ordenada!AM298,'Todas las localidades'!$AE$8:$AE$967)</f>
        <v>287809</v>
      </c>
      <c r="H298" s="113">
        <f>SUMIF('Todas las localidades'!$AR$8:$AR$967,Ordenada!AN298,'Todas las localidades'!$AE$8:$AE$967)</f>
        <v>137303</v>
      </c>
      <c r="I298" s="114">
        <f>SUMIF('Todas las localidades'!$AR$8:$AR$967,Ordenada!AO298,'Todas las localidades'!$AE$8:$AE$967)</f>
        <v>87009</v>
      </c>
      <c r="J298" s="165">
        <f t="shared" si="116"/>
        <v>1284562</v>
      </c>
      <c r="L298" s="95" t="s">
        <v>276</v>
      </c>
      <c r="M298" s="173"/>
      <c r="N298" s="174">
        <f t="shared" si="117"/>
        <v>3.9386188921954184</v>
      </c>
      <c r="O298" s="174">
        <f t="shared" si="117"/>
        <v>0</v>
      </c>
      <c r="P298" s="174">
        <f t="shared" si="117"/>
        <v>0.48357744331088681</v>
      </c>
      <c r="Q298" s="174">
        <f t="shared" si="117"/>
        <v>0.65721790576029837</v>
      </c>
      <c r="R298" s="174">
        <f t="shared" si="117"/>
        <v>1.8925731976483637</v>
      </c>
      <c r="S298" s="174">
        <f t="shared" si="117"/>
        <v>0.90287648321182912</v>
      </c>
      <c r="T298" s="181">
        <f t="shared" si="117"/>
        <v>0.57215341199957781</v>
      </c>
      <c r="U298" s="169">
        <f t="shared" si="118"/>
        <v>8.4470173341263735</v>
      </c>
      <c r="AG298" s="95" t="s">
        <v>276</v>
      </c>
      <c r="AH298" s="112"/>
      <c r="AI298" s="103" t="str">
        <f t="shared" si="119"/>
        <v>Córdoba1</v>
      </c>
      <c r="AJ298" s="103" t="str">
        <f t="shared" si="119"/>
        <v>Córdoba2</v>
      </c>
      <c r="AK298" s="103" t="str">
        <f t="shared" si="119"/>
        <v>Córdoba3</v>
      </c>
      <c r="AL298" s="103" t="str">
        <f t="shared" si="119"/>
        <v>Córdoba4</v>
      </c>
      <c r="AM298" s="103" t="str">
        <f t="shared" si="119"/>
        <v>Córdoba5</v>
      </c>
      <c r="AN298" s="103" t="str">
        <f t="shared" si="119"/>
        <v>Córdoba6</v>
      </c>
      <c r="AO298" s="104" t="str">
        <f t="shared" si="119"/>
        <v>Córdoba7</v>
      </c>
    </row>
    <row r="299" spans="1:41" x14ac:dyDescent="0.25">
      <c r="A299" s="95" t="s">
        <v>396</v>
      </c>
      <c r="B299" s="158"/>
      <c r="C299" s="113">
        <f>SUMIF('Todas las localidades'!$AR$8:$AR$967,Ordenada!AI299,'Todas las localidades'!$AE$8:$AE$967)</f>
        <v>0</v>
      </c>
      <c r="D299" s="113">
        <f>SUMIF('Todas las localidades'!$AR$8:$AR$967,Ordenada!AJ299,'Todas las localidades'!$AE$8:$AE$967)</f>
        <v>0</v>
      </c>
      <c r="E299" s="113">
        <f>SUMIF('Todas las localidades'!$AR$8:$AR$967,Ordenada!AK299,'Todas las localidades'!$AE$8:$AE$967)</f>
        <v>97507</v>
      </c>
      <c r="F299" s="113">
        <f>SUMIF('Todas las localidades'!$AR$8:$AR$967,Ordenada!AL299,'Todas las localidades'!$AE$8:$AE$967)</f>
        <v>30011</v>
      </c>
      <c r="G299" s="113">
        <f>SUMIF('Todas las localidades'!$AR$8:$AR$967,Ordenada!AM299,'Todas las localidades'!$AE$8:$AE$967)</f>
        <v>98665</v>
      </c>
      <c r="H299" s="113">
        <f>SUMIF('Todas las localidades'!$AR$8:$AR$967,Ordenada!AN299,'Todas las localidades'!$AE$8:$AE$967)</f>
        <v>24328</v>
      </c>
      <c r="I299" s="114">
        <f>SUMIF('Todas las localidades'!$AR$8:$AR$967,Ordenada!AO299,'Todas las localidades'!$AE$8:$AE$967)</f>
        <v>15175</v>
      </c>
      <c r="J299" s="165">
        <f t="shared" si="116"/>
        <v>265686</v>
      </c>
      <c r="L299" s="95" t="s">
        <v>396</v>
      </c>
      <c r="M299" s="173"/>
      <c r="N299" s="174">
        <f t="shared" si="117"/>
        <v>0</v>
      </c>
      <c r="O299" s="174">
        <f t="shared" si="117"/>
        <v>0</v>
      </c>
      <c r="P299" s="174">
        <f t="shared" si="117"/>
        <v>0.64118611573334761</v>
      </c>
      <c r="Q299" s="174">
        <f t="shared" si="117"/>
        <v>0.19734620611108425</v>
      </c>
      <c r="R299" s="174">
        <f t="shared" si="117"/>
        <v>0.64880088720636198</v>
      </c>
      <c r="S299" s="174">
        <f t="shared" si="117"/>
        <v>0.15997595889075533</v>
      </c>
      <c r="T299" s="181">
        <f t="shared" si="117"/>
        <v>9.978770043436419E-2</v>
      </c>
      <c r="U299" s="169">
        <f t="shared" si="118"/>
        <v>1.7470968683759132</v>
      </c>
      <c r="AG299" s="95" t="s">
        <v>396</v>
      </c>
      <c r="AH299" s="112"/>
      <c r="AI299" s="103" t="str">
        <f t="shared" si="119"/>
        <v>Corrientes1</v>
      </c>
      <c r="AJ299" s="103" t="str">
        <f t="shared" si="119"/>
        <v>Corrientes2</v>
      </c>
      <c r="AK299" s="103" t="str">
        <f t="shared" si="119"/>
        <v>Corrientes3</v>
      </c>
      <c r="AL299" s="103" t="str">
        <f t="shared" si="119"/>
        <v>Corrientes4</v>
      </c>
      <c r="AM299" s="103" t="str">
        <f t="shared" si="119"/>
        <v>Corrientes5</v>
      </c>
      <c r="AN299" s="103" t="str">
        <f t="shared" si="119"/>
        <v>Corrientes6</v>
      </c>
      <c r="AO299" s="104" t="str">
        <f t="shared" si="119"/>
        <v>Corrientes7</v>
      </c>
    </row>
    <row r="300" spans="1:41" x14ac:dyDescent="0.25">
      <c r="A300" s="95" t="s">
        <v>429</v>
      </c>
      <c r="B300" s="158"/>
      <c r="C300" s="113">
        <f>SUMIF('Todas las localidades'!$AR$8:$AR$967,Ordenada!AI300,'Todas las localidades'!$AE$8:$AE$967)</f>
        <v>0</v>
      </c>
      <c r="D300" s="113">
        <f>SUMIF('Todas las localidades'!$AR$8:$AR$967,Ordenada!AJ300,'Todas las localidades'!$AE$8:$AE$967)</f>
        <v>0</v>
      </c>
      <c r="E300" s="113">
        <f>SUMIF('Todas las localidades'!$AR$8:$AR$967,Ordenada!AK300,'Todas las localidades'!$AE$8:$AE$967)</f>
        <v>168681</v>
      </c>
      <c r="F300" s="113">
        <f>SUMIF('Todas las localidades'!$AR$8:$AR$967,Ordenada!AL300,'Todas las localidades'!$AE$8:$AE$967)</f>
        <v>69449</v>
      </c>
      <c r="G300" s="113">
        <f>SUMIF('Todas las localidades'!$AR$8:$AR$967,Ordenada!AM300,'Todas las localidades'!$AE$8:$AE$967)</f>
        <v>152305</v>
      </c>
      <c r="H300" s="113">
        <f>SUMIF('Todas las localidades'!$AR$8:$AR$967,Ordenada!AN300,'Todas las localidades'!$AE$8:$AE$967)</f>
        <v>33378</v>
      </c>
      <c r="I300" s="114">
        <f>SUMIF('Todas las localidades'!$AR$8:$AR$967,Ordenada!AO300,'Todas las localidades'!$AE$8:$AE$967)</f>
        <v>19879</v>
      </c>
      <c r="J300" s="165">
        <f t="shared" si="116"/>
        <v>443692</v>
      </c>
      <c r="L300" s="95" t="s">
        <v>429</v>
      </c>
      <c r="M300" s="173"/>
      <c r="N300" s="174">
        <f t="shared" si="117"/>
        <v>0</v>
      </c>
      <c r="O300" s="174">
        <f t="shared" si="117"/>
        <v>0</v>
      </c>
      <c r="P300" s="174">
        <f t="shared" si="117"/>
        <v>1.1092118021066877</v>
      </c>
      <c r="Q300" s="174">
        <f t="shared" si="117"/>
        <v>0.45668243871276171</v>
      </c>
      <c r="R300" s="174">
        <f t="shared" si="117"/>
        <v>1.0015265709822629</v>
      </c>
      <c r="S300" s="174">
        <f t="shared" si="117"/>
        <v>0.21948691038538437</v>
      </c>
      <c r="T300" s="181">
        <f t="shared" si="117"/>
        <v>0.13072024362008075</v>
      </c>
      <c r="U300" s="169">
        <f t="shared" si="118"/>
        <v>2.9176279658071773</v>
      </c>
      <c r="AG300" s="95" t="s">
        <v>429</v>
      </c>
      <c r="AH300" s="112"/>
      <c r="AI300" s="103" t="str">
        <f t="shared" si="119"/>
        <v>Entre Ríos1</v>
      </c>
      <c r="AJ300" s="103" t="str">
        <f t="shared" si="119"/>
        <v>Entre Ríos2</v>
      </c>
      <c r="AK300" s="103" t="str">
        <f t="shared" si="119"/>
        <v>Entre Ríos3</v>
      </c>
      <c r="AL300" s="103" t="str">
        <f t="shared" si="119"/>
        <v>Entre Ríos4</v>
      </c>
      <c r="AM300" s="103" t="str">
        <f t="shared" si="119"/>
        <v>Entre Ríos5</v>
      </c>
      <c r="AN300" s="103" t="str">
        <f t="shared" si="119"/>
        <v>Entre Ríos6</v>
      </c>
      <c r="AO300" s="104" t="str">
        <f t="shared" si="119"/>
        <v>Entre Ríos7</v>
      </c>
    </row>
    <row r="301" spans="1:41" x14ac:dyDescent="0.25">
      <c r="A301" s="95" t="s">
        <v>461</v>
      </c>
      <c r="B301" s="158"/>
      <c r="C301" s="113">
        <f>SUMIF('Todas las localidades'!$AR$8:$AR$967,Ordenada!AI301,'Todas las localidades'!$AE$8:$AE$967)</f>
        <v>0</v>
      </c>
      <c r="D301" s="113">
        <f>SUMIF('Todas las localidades'!$AR$8:$AR$967,Ordenada!AJ301,'Todas las localidades'!$AE$8:$AE$967)</f>
        <v>0</v>
      </c>
      <c r="E301" s="113">
        <f>SUMIF('Todas las localidades'!$AR$8:$AR$967,Ordenada!AK301,'Todas las localidades'!$AE$8:$AE$967)</f>
        <v>36499</v>
      </c>
      <c r="F301" s="113">
        <f>SUMIF('Todas las localidades'!$AR$8:$AR$967,Ordenada!AL301,'Todas las localidades'!$AE$8:$AE$967)</f>
        <v>10043</v>
      </c>
      <c r="G301" s="114">
        <f>SUMIF('Todas las localidades'!$AR$8:$AR$967,Ordenada!AM301,'Todas las localidades'!$AE$8:$AE$967)</f>
        <v>10383</v>
      </c>
      <c r="H301" s="159">
        <f>SUMIF('Todas las localidades'!$AR$8:$AR$967,Ordenada!AN301,'Todas las localidades'!$AE$8:$AE$967)</f>
        <v>6366</v>
      </c>
      <c r="I301" s="159">
        <f>SUMIF('Todas las localidades'!$AR$8:$AR$967,Ordenada!AO301,'Todas las localidades'!$AE$8:$AE$967)</f>
        <v>15012</v>
      </c>
      <c r="J301" s="165">
        <f t="shared" si="116"/>
        <v>78303</v>
      </c>
      <c r="L301" s="95" t="s">
        <v>461</v>
      </c>
      <c r="M301" s="173"/>
      <c r="N301" s="174">
        <f t="shared" si="117"/>
        <v>0</v>
      </c>
      <c r="O301" s="174">
        <f t="shared" si="117"/>
        <v>0</v>
      </c>
      <c r="P301" s="174">
        <f t="shared" si="117"/>
        <v>0.24000996890634982</v>
      </c>
      <c r="Q301" s="174">
        <f t="shared" si="117"/>
        <v>6.6040716669675092E-2</v>
      </c>
      <c r="R301" s="174">
        <f t="shared" si="117"/>
        <v>6.8276487223064466E-2</v>
      </c>
      <c r="S301" s="174">
        <f t="shared" si="117"/>
        <v>4.1861515714343489E-2</v>
      </c>
      <c r="T301" s="181">
        <f t="shared" si="117"/>
        <v>9.8715845727886331E-2</v>
      </c>
      <c r="U301" s="169">
        <f t="shared" si="118"/>
        <v>0.51490453424131921</v>
      </c>
      <c r="AG301" s="95" t="s">
        <v>461</v>
      </c>
      <c r="AH301" s="112"/>
      <c r="AI301" s="103" t="str">
        <f t="shared" si="119"/>
        <v>Formosa1</v>
      </c>
      <c r="AJ301" s="103" t="str">
        <f t="shared" si="119"/>
        <v>Formosa2</v>
      </c>
      <c r="AK301" s="103" t="str">
        <f t="shared" si="119"/>
        <v>Formosa3</v>
      </c>
      <c r="AL301" s="103" t="str">
        <f t="shared" si="119"/>
        <v>Formosa4</v>
      </c>
      <c r="AM301" s="103" t="str">
        <f t="shared" si="119"/>
        <v>Formosa5</v>
      </c>
      <c r="AN301" s="103" t="str">
        <f t="shared" si="119"/>
        <v>Formosa6</v>
      </c>
      <c r="AO301" s="104" t="str">
        <f t="shared" si="119"/>
        <v>Formosa7</v>
      </c>
    </row>
    <row r="302" spans="1:41" x14ac:dyDescent="0.25">
      <c r="A302" s="95" t="s">
        <v>486</v>
      </c>
      <c r="B302" s="158"/>
      <c r="C302" s="113">
        <f>SUMIF('Todas las localidades'!$AR$8:$AR$967,Ordenada!AI302,'Todas las localidades'!$AE$8:$AE$967)</f>
        <v>0</v>
      </c>
      <c r="D302" s="113">
        <f>SUMIF('Todas las localidades'!$AR$8:$AR$967,Ordenada!AJ302,'Todas las localidades'!$AE$8:$AE$967)</f>
        <v>0</v>
      </c>
      <c r="E302" s="113">
        <f>SUMIF('Todas las localidades'!$AR$8:$AR$967,Ordenada!AK302,'Todas las localidades'!$AE$8:$AE$967)</f>
        <v>55644</v>
      </c>
      <c r="F302" s="113">
        <f>SUMIF('Todas las localidades'!$AR$8:$AR$967,Ordenada!AL302,'Todas las localidades'!$AE$8:$AE$967)</f>
        <v>15354</v>
      </c>
      <c r="G302" s="114">
        <f>SUMIF('Todas las localidades'!$AR$8:$AR$967,Ordenada!AM302,'Todas las localidades'!$AE$8:$AE$967)</f>
        <v>29749</v>
      </c>
      <c r="H302" s="159">
        <f>SUMIF('Todas las localidades'!$AR$8:$AR$967,Ordenada!AN302,'Todas las localidades'!$AE$8:$AE$967)</f>
        <v>8731</v>
      </c>
      <c r="I302" s="159">
        <f>SUMIF('Todas las localidades'!$AR$8:$AR$967,Ordenada!AO302,'Todas las localidades'!$AE$8:$AE$967)</f>
        <v>21197</v>
      </c>
      <c r="J302" s="165">
        <f t="shared" si="116"/>
        <v>130675</v>
      </c>
      <c r="L302" s="95" t="s">
        <v>486</v>
      </c>
      <c r="M302" s="173"/>
      <c r="N302" s="174">
        <f t="shared" si="117"/>
        <v>0</v>
      </c>
      <c r="O302" s="174">
        <f t="shared" si="117"/>
        <v>0</v>
      </c>
      <c r="P302" s="174">
        <f t="shared" si="117"/>
        <v>0.36590357844940763</v>
      </c>
      <c r="Q302" s="174">
        <f t="shared" si="117"/>
        <v>0.10096476787276625</v>
      </c>
      <c r="R302" s="174">
        <f t="shared" si="117"/>
        <v>0.19562334762582537</v>
      </c>
      <c r="S302" s="174">
        <f t="shared" si="117"/>
        <v>5.7413272651890196E-2</v>
      </c>
      <c r="T302" s="181">
        <f t="shared" si="117"/>
        <v>0.13938714241233724</v>
      </c>
      <c r="U302" s="169">
        <f t="shared" si="118"/>
        <v>0.85929210901222675</v>
      </c>
      <c r="AG302" s="95" t="s">
        <v>486</v>
      </c>
      <c r="AH302" s="112"/>
      <c r="AI302" s="103" t="str">
        <f t="shared" si="119"/>
        <v>Jujuy1</v>
      </c>
      <c r="AJ302" s="103" t="str">
        <f t="shared" si="119"/>
        <v>Jujuy2</v>
      </c>
      <c r="AK302" s="103" t="str">
        <f t="shared" si="119"/>
        <v>Jujuy3</v>
      </c>
      <c r="AL302" s="103" t="str">
        <f t="shared" si="119"/>
        <v>Jujuy4</v>
      </c>
      <c r="AM302" s="103" t="str">
        <f t="shared" si="119"/>
        <v>Jujuy5</v>
      </c>
      <c r="AN302" s="103" t="str">
        <f t="shared" si="119"/>
        <v>Jujuy6</v>
      </c>
      <c r="AO302" s="104" t="str">
        <f t="shared" si="119"/>
        <v>Jujuy7</v>
      </c>
    </row>
    <row r="303" spans="1:41" x14ac:dyDescent="0.25">
      <c r="A303" s="95" t="s">
        <v>532</v>
      </c>
      <c r="B303" s="158"/>
      <c r="C303" s="113">
        <f>SUMIF('Todas las localidades'!$AR$8:$AR$967,Ordenada!AI303,'Todas las localidades'!$AE$8:$AE$967)</f>
        <v>0</v>
      </c>
      <c r="D303" s="113">
        <f>SUMIF('Todas las localidades'!$AR$8:$AR$967,Ordenada!AJ303,'Todas las localidades'!$AE$8:$AE$967)</f>
        <v>0</v>
      </c>
      <c r="E303" s="113">
        <f>SUMIF('Todas las localidades'!$AR$8:$AR$967,Ordenada!AK303,'Todas las localidades'!$AE$8:$AE$967)</f>
        <v>25599</v>
      </c>
      <c r="F303" s="113">
        <f>SUMIF('Todas las localidades'!$AR$8:$AR$967,Ordenada!AL303,'Todas las localidades'!$AE$8:$AE$967)</f>
        <v>17339</v>
      </c>
      <c r="G303" s="114">
        <f>SUMIF('Todas las localidades'!$AR$8:$AR$967,Ordenada!AM303,'Todas las localidades'!$AE$8:$AE$967)</f>
        <v>4787</v>
      </c>
      <c r="H303" s="159">
        <f>SUMIF('Todas las localidades'!$AR$8:$AR$967,Ordenada!AN303,'Todas las localidades'!$AE$8:$AE$967)</f>
        <v>11242</v>
      </c>
      <c r="I303" s="159">
        <f>SUMIF('Todas las localidades'!$AR$8:$AR$967,Ordenada!AO303,'Todas las localidades'!$AE$8:$AE$967)</f>
        <v>25333</v>
      </c>
      <c r="J303" s="165">
        <f t="shared" si="116"/>
        <v>84300</v>
      </c>
      <c r="L303" s="95" t="s">
        <v>532</v>
      </c>
      <c r="M303" s="173"/>
      <c r="N303" s="174">
        <f t="shared" si="117"/>
        <v>0</v>
      </c>
      <c r="O303" s="174">
        <f t="shared" si="117"/>
        <v>0</v>
      </c>
      <c r="P303" s="174">
        <f t="shared" si="117"/>
        <v>0.16833379528298442</v>
      </c>
      <c r="Q303" s="174">
        <f t="shared" si="117"/>
        <v>0.11401772242711306</v>
      </c>
      <c r="R303" s="174">
        <f t="shared" si="117"/>
        <v>3.1478334232573402E-2</v>
      </c>
      <c r="S303" s="174">
        <f t="shared" si="117"/>
        <v>7.3925095768245283E-2</v>
      </c>
      <c r="T303" s="181">
        <f t="shared" si="117"/>
        <v>0.16658463361474452</v>
      </c>
      <c r="U303" s="169">
        <f t="shared" si="118"/>
        <v>0.55433958132566064</v>
      </c>
      <c r="AG303" s="95" t="s">
        <v>532</v>
      </c>
      <c r="AH303" s="112"/>
      <c r="AI303" s="103" t="str">
        <f t="shared" si="119"/>
        <v>La Pampa1</v>
      </c>
      <c r="AJ303" s="103" t="str">
        <f t="shared" si="119"/>
        <v>La Pampa2</v>
      </c>
      <c r="AK303" s="103" t="str">
        <f t="shared" si="119"/>
        <v>La Pampa3</v>
      </c>
      <c r="AL303" s="103" t="str">
        <f t="shared" si="119"/>
        <v>La Pampa4</v>
      </c>
      <c r="AM303" s="103" t="str">
        <f t="shared" si="119"/>
        <v>La Pampa5</v>
      </c>
      <c r="AN303" s="103" t="str">
        <f t="shared" si="119"/>
        <v>La Pampa6</v>
      </c>
      <c r="AO303" s="104" t="str">
        <f t="shared" si="119"/>
        <v>La Pampa7</v>
      </c>
    </row>
    <row r="304" spans="1:41" x14ac:dyDescent="0.25">
      <c r="A304" s="95" t="s">
        <v>563</v>
      </c>
      <c r="B304" s="158"/>
      <c r="C304" s="113">
        <f>SUMIF('Todas las localidades'!$AR$8:$AR$967,Ordenada!AI304,'Todas las localidades'!$AE$8:$AE$967)</f>
        <v>0</v>
      </c>
      <c r="D304" s="113">
        <f>SUMIF('Todas las localidades'!$AR$8:$AR$967,Ordenada!AJ304,'Todas las localidades'!$AE$8:$AE$967)</f>
        <v>0</v>
      </c>
      <c r="E304" s="113">
        <f>SUMIF('Todas las localidades'!$AR$8:$AR$967,Ordenada!AK304,'Todas las localidades'!$AE$8:$AE$967)</f>
        <v>37000</v>
      </c>
      <c r="F304" s="113">
        <f>SUMIF('Todas las localidades'!$AR$8:$AR$967,Ordenada!AL304,'Todas las localidades'!$AE$8:$AE$967)</f>
        <v>0</v>
      </c>
      <c r="G304" s="114">
        <f>SUMIF('Todas las localidades'!$AR$8:$AR$967,Ordenada!AM304,'Todas las localidades'!$AE$8:$AE$967)</f>
        <v>21399</v>
      </c>
      <c r="H304" s="159">
        <f>SUMIF('Todas las localidades'!$AR$8:$AR$967,Ordenada!AN304,'Todas las localidades'!$AE$8:$AE$967)</f>
        <v>1671</v>
      </c>
      <c r="I304" s="159">
        <f>SUMIF('Todas las localidades'!$AR$8:$AR$967,Ordenada!AO304,'Todas las localidades'!$AE$8:$AE$967)</f>
        <v>13550</v>
      </c>
      <c r="J304" s="165">
        <f t="shared" si="116"/>
        <v>73620</v>
      </c>
      <c r="L304" s="95" t="s">
        <v>563</v>
      </c>
      <c r="M304" s="173"/>
      <c r="N304" s="174">
        <f t="shared" si="117"/>
        <v>0</v>
      </c>
      <c r="O304" s="174">
        <f t="shared" si="117"/>
        <v>0</v>
      </c>
      <c r="P304" s="174">
        <f t="shared" si="117"/>
        <v>0.24330444257472653</v>
      </c>
      <c r="Q304" s="174">
        <f t="shared" si="117"/>
        <v>0</v>
      </c>
      <c r="R304" s="174">
        <f t="shared" si="117"/>
        <v>0.14071545315288034</v>
      </c>
      <c r="S304" s="174">
        <f t="shared" si="117"/>
        <v>1.0988154690334271E-2</v>
      </c>
      <c r="T304" s="181">
        <f t="shared" si="117"/>
        <v>8.9102032348312016E-2</v>
      </c>
      <c r="U304" s="169">
        <f t="shared" si="118"/>
        <v>0.48411008276625311</v>
      </c>
      <c r="AG304" s="95" t="s">
        <v>563</v>
      </c>
      <c r="AH304" s="112"/>
      <c r="AI304" s="103" t="str">
        <f t="shared" si="119"/>
        <v>La Rioja1</v>
      </c>
      <c r="AJ304" s="103" t="str">
        <f t="shared" si="119"/>
        <v>La Rioja2</v>
      </c>
      <c r="AK304" s="103" t="str">
        <f t="shared" si="119"/>
        <v>La Rioja3</v>
      </c>
      <c r="AL304" s="103" t="str">
        <f t="shared" si="119"/>
        <v>La Rioja4</v>
      </c>
      <c r="AM304" s="103" t="str">
        <f t="shared" si="119"/>
        <v>La Rioja5</v>
      </c>
      <c r="AN304" s="103" t="str">
        <f t="shared" si="119"/>
        <v>La Rioja6</v>
      </c>
      <c r="AO304" s="104" t="str">
        <f t="shared" si="119"/>
        <v>La Rioja7</v>
      </c>
    </row>
    <row r="305" spans="1:41" x14ac:dyDescent="0.25">
      <c r="A305" s="95" t="s">
        <v>582</v>
      </c>
      <c r="B305" s="158"/>
      <c r="C305" s="113">
        <f>SUMIF('Todas las localidades'!$AR$8:$AR$967,Ordenada!AI305,'Todas las localidades'!$AE$8:$AE$967)</f>
        <v>0</v>
      </c>
      <c r="D305" s="113">
        <f>SUMIF('Todas las localidades'!$AR$8:$AR$967,Ordenada!AJ305,'Todas las localidades'!$AE$8:$AE$967)</f>
        <v>395171</v>
      </c>
      <c r="E305" s="113">
        <f>SUMIF('Todas las localidades'!$AR$8:$AR$967,Ordenada!AK305,'Todas las localidades'!$AE$8:$AE$967)</f>
        <v>48099</v>
      </c>
      <c r="F305" s="113">
        <f>SUMIF('Todas las localidades'!$AR$8:$AR$967,Ordenada!AL305,'Todas las localidades'!$AE$8:$AE$967)</f>
        <v>26171</v>
      </c>
      <c r="G305" s="114">
        <f>SUMIF('Todas las localidades'!$AR$8:$AR$967,Ordenada!AM305,'Todas las localidades'!$AE$8:$AE$967)</f>
        <v>41293</v>
      </c>
      <c r="H305" s="159">
        <f>SUMIF('Todas las localidades'!$AR$8:$AR$967,Ordenada!AN305,'Todas las localidades'!$AE$8:$AE$967)</f>
        <v>12174</v>
      </c>
      <c r="I305" s="159">
        <f>SUMIF('Todas las localidades'!$AR$8:$AR$967,Ordenada!AO305,'Todas las localidades'!$AE$8:$AE$967)</f>
        <v>25866</v>
      </c>
      <c r="J305" s="165">
        <f t="shared" si="116"/>
        <v>548774</v>
      </c>
      <c r="L305" s="95" t="s">
        <v>582</v>
      </c>
      <c r="M305" s="173"/>
      <c r="N305" s="174">
        <f t="shared" si="117"/>
        <v>0</v>
      </c>
      <c r="O305" s="174">
        <f t="shared" si="117"/>
        <v>2.5985637804512773</v>
      </c>
      <c r="P305" s="174">
        <f t="shared" si="117"/>
        <v>0.31628919955139922</v>
      </c>
      <c r="Q305" s="174">
        <f t="shared" si="117"/>
        <v>0.17209515044927481</v>
      </c>
      <c r="R305" s="174">
        <f t="shared" si="117"/>
        <v>0.27153433370914004</v>
      </c>
      <c r="S305" s="174">
        <f t="shared" si="117"/>
        <v>8.0053737402830283E-2</v>
      </c>
      <c r="T305" s="181">
        <f t="shared" si="117"/>
        <v>0.17008953274696964</v>
      </c>
      <c r="U305" s="169">
        <f t="shared" si="118"/>
        <v>3.6086257343108912</v>
      </c>
      <c r="AG305" s="95" t="s">
        <v>582</v>
      </c>
      <c r="AH305" s="112"/>
      <c r="AI305" s="103" t="str">
        <f t="shared" si="119"/>
        <v>Mendoza1</v>
      </c>
      <c r="AJ305" s="103" t="str">
        <f t="shared" si="119"/>
        <v>Mendoza2</v>
      </c>
      <c r="AK305" s="103" t="str">
        <f t="shared" si="119"/>
        <v>Mendoza3</v>
      </c>
      <c r="AL305" s="103" t="str">
        <f t="shared" si="119"/>
        <v>Mendoza4</v>
      </c>
      <c r="AM305" s="103" t="str">
        <f t="shared" si="119"/>
        <v>Mendoza5</v>
      </c>
      <c r="AN305" s="103" t="str">
        <f t="shared" si="119"/>
        <v>Mendoza6</v>
      </c>
      <c r="AO305" s="104" t="str">
        <f t="shared" si="119"/>
        <v>Mendoza7</v>
      </c>
    </row>
    <row r="306" spans="1:41" x14ac:dyDescent="0.25">
      <c r="A306" s="95" t="s">
        <v>604</v>
      </c>
      <c r="B306" s="158"/>
      <c r="C306" s="113">
        <f>SUMIF('Todas las localidades'!$AR$8:$AR$967,Ordenada!AI306,'Todas las localidades'!$AE$8:$AE$967)</f>
        <v>0</v>
      </c>
      <c r="D306" s="113">
        <f>SUMIF('Todas las localidades'!$AR$8:$AR$967,Ordenada!AJ306,'Todas las localidades'!$AE$8:$AE$967)</f>
        <v>0</v>
      </c>
      <c r="E306" s="113">
        <f>SUMIF('Todas las localidades'!$AR$8:$AR$967,Ordenada!AK306,'Todas las localidades'!$AE$8:$AE$967)</f>
        <v>73865</v>
      </c>
      <c r="F306" s="113">
        <f>SUMIF('Todas las localidades'!$AR$8:$AR$967,Ordenada!AL306,'Todas las localidades'!$AE$8:$AE$967)</f>
        <v>21322</v>
      </c>
      <c r="G306" s="114">
        <f>SUMIF('Todas las localidades'!$AR$8:$AR$967,Ordenada!AM306,'Todas las localidades'!$AE$8:$AE$967)</f>
        <v>25998</v>
      </c>
      <c r="H306" s="159">
        <f>SUMIF('Todas las localidades'!$AR$8:$AR$967,Ordenada!AN306,'Todas las localidades'!$AE$8:$AE$967)</f>
        <v>15534</v>
      </c>
      <c r="I306" s="159">
        <f>SUMIF('Todas las localidades'!$AR$8:$AR$967,Ordenada!AO306,'Todas las localidades'!$AE$8:$AE$967)</f>
        <v>9477</v>
      </c>
      <c r="J306" s="165">
        <f t="shared" si="116"/>
        <v>146196</v>
      </c>
      <c r="L306" s="95" t="s">
        <v>604</v>
      </c>
      <c r="M306" s="173"/>
      <c r="N306" s="174">
        <f t="shared" si="117"/>
        <v>0</v>
      </c>
      <c r="O306" s="174">
        <f t="shared" si="117"/>
        <v>0</v>
      </c>
      <c r="P306" s="174">
        <f t="shared" si="117"/>
        <v>0.48572115272384259</v>
      </c>
      <c r="Q306" s="174">
        <f t="shared" si="117"/>
        <v>0.14020911688049509</v>
      </c>
      <c r="R306" s="174">
        <f t="shared" si="117"/>
        <v>0.17095753778534434</v>
      </c>
      <c r="S306" s="174">
        <f t="shared" si="117"/>
        <v>0.10214841110691357</v>
      </c>
      <c r="T306" s="181">
        <f t="shared" si="117"/>
        <v>6.2318816277856307E-2</v>
      </c>
      <c r="U306" s="169">
        <f t="shared" si="118"/>
        <v>0.96135503477445172</v>
      </c>
      <c r="AG306" s="95" t="s">
        <v>604</v>
      </c>
      <c r="AH306" s="112"/>
      <c r="AI306" s="103" t="str">
        <f t="shared" si="119"/>
        <v>Misiones1</v>
      </c>
      <c r="AJ306" s="103" t="str">
        <f t="shared" si="119"/>
        <v>Misiones2</v>
      </c>
      <c r="AK306" s="103" t="str">
        <f t="shared" si="119"/>
        <v>Misiones3</v>
      </c>
      <c r="AL306" s="103" t="str">
        <f t="shared" si="119"/>
        <v>Misiones4</v>
      </c>
      <c r="AM306" s="103" t="str">
        <f t="shared" si="119"/>
        <v>Misiones5</v>
      </c>
      <c r="AN306" s="103" t="str">
        <f t="shared" si="119"/>
        <v>Misiones6</v>
      </c>
      <c r="AO306" s="104" t="str">
        <f t="shared" si="119"/>
        <v>Misiones7</v>
      </c>
    </row>
    <row r="307" spans="1:41" x14ac:dyDescent="0.25">
      <c r="A307" s="95" t="s">
        <v>639</v>
      </c>
      <c r="B307" s="158"/>
      <c r="C307" s="113">
        <f>SUMIF('Todas las localidades'!$AR$8:$AR$967,Ordenada!AI307,'Todas las localidades'!$AE$8:$AE$967)</f>
        <v>0</v>
      </c>
      <c r="D307" s="113">
        <f>SUMIF('Todas las localidades'!$AR$8:$AR$967,Ordenada!AJ307,'Todas las localidades'!$AE$8:$AE$967)</f>
        <v>0</v>
      </c>
      <c r="E307" s="113">
        <f>SUMIF('Todas las localidades'!$AR$8:$AR$967,Ordenada!AK307,'Todas las localidades'!$AE$8:$AE$967)</f>
        <v>27517</v>
      </c>
      <c r="F307" s="113">
        <f>SUMIF('Todas las localidades'!$AR$8:$AR$967,Ordenada!AL307,'Todas las localidades'!$AE$8:$AE$967)</f>
        <v>0</v>
      </c>
      <c r="G307" s="114">
        <f>SUMIF('Todas las localidades'!$AR$8:$AR$967,Ordenada!AM307,'Todas las localidades'!$AE$8:$AE$967)</f>
        <v>29068</v>
      </c>
      <c r="H307" s="159">
        <f>SUMIF('Todas las localidades'!$AR$8:$AR$967,Ordenada!AN307,'Todas las localidades'!$AE$8:$AE$967)</f>
        <v>389</v>
      </c>
      <c r="I307" s="159">
        <f>SUMIF('Todas las localidades'!$AR$8:$AR$967,Ordenada!AO307,'Todas las localidades'!$AE$8:$AE$967)</f>
        <v>5783</v>
      </c>
      <c r="J307" s="165">
        <f t="shared" si="116"/>
        <v>62757</v>
      </c>
      <c r="L307" s="95" t="s">
        <v>639</v>
      </c>
      <c r="M307" s="173"/>
      <c r="N307" s="174">
        <f t="shared" si="117"/>
        <v>0</v>
      </c>
      <c r="O307" s="174">
        <f t="shared" si="117"/>
        <v>0</v>
      </c>
      <c r="P307" s="174">
        <f t="shared" si="117"/>
        <v>0.18094617152239864</v>
      </c>
      <c r="Q307" s="174">
        <f t="shared" si="117"/>
        <v>0</v>
      </c>
      <c r="R307" s="174">
        <f t="shared" si="117"/>
        <v>0.19114523072330136</v>
      </c>
      <c r="S307" s="174">
        <f t="shared" si="117"/>
        <v>2.5579845449072596E-3</v>
      </c>
      <c r="T307" s="181">
        <f t="shared" si="117"/>
        <v>3.8027826794855231E-2</v>
      </c>
      <c r="U307" s="169">
        <f t="shared" si="118"/>
        <v>0.4126772135854625</v>
      </c>
      <c r="AG307" s="95" t="s">
        <v>639</v>
      </c>
      <c r="AH307" s="112"/>
      <c r="AI307" s="103" t="str">
        <f t="shared" si="119"/>
        <v>Neuquén1</v>
      </c>
      <c r="AJ307" s="103" t="str">
        <f t="shared" si="119"/>
        <v>Neuquén2</v>
      </c>
      <c r="AK307" s="103" t="str">
        <f t="shared" si="119"/>
        <v>Neuquén3</v>
      </c>
      <c r="AL307" s="103" t="str">
        <f t="shared" si="119"/>
        <v>Neuquén4</v>
      </c>
      <c r="AM307" s="103" t="str">
        <f t="shared" si="119"/>
        <v>Neuquén5</v>
      </c>
      <c r="AN307" s="103" t="str">
        <f t="shared" si="119"/>
        <v>Neuquén6</v>
      </c>
      <c r="AO307" s="104" t="str">
        <f t="shared" si="119"/>
        <v>Neuquén7</v>
      </c>
    </row>
    <row r="308" spans="1:41" x14ac:dyDescent="0.25">
      <c r="A308" s="95" t="s">
        <v>662</v>
      </c>
      <c r="B308" s="158"/>
      <c r="C308" s="113">
        <f>SUMIF('Todas las localidades'!$AR$8:$AR$967,Ordenada!AI308,'Todas las localidades'!$AE$8:$AE$967)</f>
        <v>0</v>
      </c>
      <c r="D308" s="113">
        <f>SUMIF('Todas las localidades'!$AR$8:$AR$967,Ordenada!AJ308,'Todas las localidades'!$AE$8:$AE$967)</f>
        <v>0</v>
      </c>
      <c r="E308" s="113">
        <f>SUMIF('Todas las localidades'!$AR$8:$AR$967,Ordenada!AK308,'Todas las localidades'!$AE$8:$AE$967)</f>
        <v>16643</v>
      </c>
      <c r="F308" s="113">
        <f>SUMIF('Todas las localidades'!$AR$8:$AR$967,Ordenada!AL308,'Todas las localidades'!$AE$8:$AE$967)</f>
        <v>38739</v>
      </c>
      <c r="G308" s="114">
        <f>SUMIF('Todas las localidades'!$AR$8:$AR$967,Ordenada!AM308,'Todas las localidades'!$AE$8:$AE$967)</f>
        <v>36463</v>
      </c>
      <c r="H308" s="159">
        <f>SUMIF('Todas las localidades'!$AR$8:$AR$967,Ordenada!AN308,'Todas las localidades'!$AE$8:$AE$967)</f>
        <v>13603</v>
      </c>
      <c r="I308" s="159">
        <f>SUMIF('Todas las localidades'!$AR$8:$AR$967,Ordenada!AO308,'Todas las localidades'!$AE$8:$AE$967)</f>
        <v>8907</v>
      </c>
      <c r="J308" s="165">
        <f t="shared" si="116"/>
        <v>114355</v>
      </c>
      <c r="L308" s="95" t="s">
        <v>662</v>
      </c>
      <c r="M308" s="173"/>
      <c r="N308" s="174">
        <f t="shared" si="117"/>
        <v>0</v>
      </c>
      <c r="O308" s="174">
        <f t="shared" si="117"/>
        <v>0</v>
      </c>
      <c r="P308" s="174">
        <f t="shared" si="117"/>
        <v>0.1094409685884101</v>
      </c>
      <c r="Q308" s="174">
        <f t="shared" si="117"/>
        <v>0.25473975137573868</v>
      </c>
      <c r="R308" s="174">
        <f t="shared" si="117"/>
        <v>0.23977324025952035</v>
      </c>
      <c r="S308" s="174">
        <f t="shared" si="117"/>
        <v>8.9450549522810952E-2</v>
      </c>
      <c r="T308" s="181">
        <f t="shared" si="117"/>
        <v>5.8570612703056461E-2</v>
      </c>
      <c r="U308" s="169">
        <f t="shared" si="118"/>
        <v>0.75197512244953657</v>
      </c>
      <c r="AG308" s="95" t="s">
        <v>662</v>
      </c>
      <c r="AH308" s="112"/>
      <c r="AI308" s="103" t="str">
        <f t="shared" si="119"/>
        <v>Río Negro1</v>
      </c>
      <c r="AJ308" s="103" t="str">
        <f t="shared" si="119"/>
        <v>Río Negro2</v>
      </c>
      <c r="AK308" s="103" t="str">
        <f t="shared" si="119"/>
        <v>Río Negro3</v>
      </c>
      <c r="AL308" s="103" t="str">
        <f t="shared" si="119"/>
        <v>Río Negro4</v>
      </c>
      <c r="AM308" s="103" t="str">
        <f t="shared" si="119"/>
        <v>Río Negro5</v>
      </c>
      <c r="AN308" s="103" t="str">
        <f t="shared" si="119"/>
        <v>Río Negro6</v>
      </c>
      <c r="AO308" s="104" t="str">
        <f t="shared" si="119"/>
        <v>Río Negro7</v>
      </c>
    </row>
    <row r="309" spans="1:41" x14ac:dyDescent="0.25">
      <c r="A309" s="95" t="s">
        <v>687</v>
      </c>
      <c r="B309" s="158"/>
      <c r="C309" s="113">
        <f>SUMIF('Todas las localidades'!$AR$8:$AR$967,Ordenada!AI309,'Todas las localidades'!$AE$8:$AE$967)</f>
        <v>0</v>
      </c>
      <c r="D309" s="113">
        <f>SUMIF('Todas las localidades'!$AR$8:$AR$967,Ordenada!AJ309,'Todas las localidades'!$AE$8:$AE$967)</f>
        <v>121638</v>
      </c>
      <c r="E309" s="113">
        <f>SUMIF('Todas las localidades'!$AR$8:$AR$967,Ordenada!AK309,'Todas las localidades'!$AE$8:$AE$967)</f>
        <v>0</v>
      </c>
      <c r="F309" s="113">
        <f>SUMIF('Todas las localidades'!$AR$8:$AR$967,Ordenada!AL309,'Todas las localidades'!$AE$8:$AE$967)</f>
        <v>28247</v>
      </c>
      <c r="G309" s="114">
        <f>SUMIF('Todas las localidades'!$AR$8:$AR$967,Ordenada!AM309,'Todas las localidades'!$AE$8:$AE$967)</f>
        <v>59814</v>
      </c>
      <c r="H309" s="159">
        <f>SUMIF('Todas las localidades'!$AR$8:$AR$967,Ordenada!AN309,'Todas las localidades'!$AE$8:$AE$967)</f>
        <v>13941</v>
      </c>
      <c r="I309" s="159">
        <f>SUMIF('Todas las localidades'!$AR$8:$AR$967,Ordenada!AO309,'Todas las localidades'!$AE$8:$AE$967)</f>
        <v>9607</v>
      </c>
      <c r="J309" s="165">
        <f t="shared" si="116"/>
        <v>233247</v>
      </c>
      <c r="L309" s="95" t="s">
        <v>687</v>
      </c>
      <c r="M309" s="173"/>
      <c r="N309" s="174">
        <f t="shared" si="117"/>
        <v>0</v>
      </c>
      <c r="O309" s="174">
        <f t="shared" si="117"/>
        <v>0.79986664286228604</v>
      </c>
      <c r="P309" s="174">
        <f t="shared" si="117"/>
        <v>0</v>
      </c>
      <c r="Q309" s="174">
        <f t="shared" si="117"/>
        <v>0.18574650241644056</v>
      </c>
      <c r="R309" s="174">
        <f t="shared" si="117"/>
        <v>0.39332464670715384</v>
      </c>
      <c r="S309" s="174">
        <f t="shared" si="117"/>
        <v>9.1673168484709799E-2</v>
      </c>
      <c r="T309" s="181">
        <f t="shared" si="117"/>
        <v>6.3173669724740478E-2</v>
      </c>
      <c r="U309" s="169">
        <f t="shared" si="118"/>
        <v>1.5337846301953308</v>
      </c>
      <c r="AG309" s="95" t="s">
        <v>687</v>
      </c>
      <c r="AH309" s="112"/>
      <c r="AI309" s="103" t="str">
        <f t="shared" si="119"/>
        <v>Salta1</v>
      </c>
      <c r="AJ309" s="103" t="str">
        <f t="shared" si="119"/>
        <v>Salta2</v>
      </c>
      <c r="AK309" s="103" t="str">
        <f t="shared" si="119"/>
        <v>Salta3</v>
      </c>
      <c r="AL309" s="103" t="str">
        <f t="shared" si="119"/>
        <v>Salta4</v>
      </c>
      <c r="AM309" s="103" t="str">
        <f t="shared" si="119"/>
        <v>Salta5</v>
      </c>
      <c r="AN309" s="103" t="str">
        <f t="shared" si="119"/>
        <v>Salta6</v>
      </c>
      <c r="AO309" s="104" t="str">
        <f t="shared" si="119"/>
        <v>Salta7</v>
      </c>
    </row>
    <row r="310" spans="1:41" x14ac:dyDescent="0.25">
      <c r="A310" s="95" t="s">
        <v>723</v>
      </c>
      <c r="B310" s="158"/>
      <c r="C310" s="113">
        <f>SUMIF('Todas las localidades'!$AR$8:$AR$967,Ordenada!AI310,'Todas las localidades'!$AE$8:$AE$967)</f>
        <v>0</v>
      </c>
      <c r="D310" s="113">
        <f>SUMIF('Todas las localidades'!$AR$8:$AR$967,Ordenada!AJ310,'Todas las localidades'!$AE$8:$AE$967)</f>
        <v>0</v>
      </c>
      <c r="E310" s="113">
        <f>SUMIF('Todas las localidades'!$AR$8:$AR$967,Ordenada!AK310,'Todas las localidades'!$AE$8:$AE$967)</f>
        <v>190904</v>
      </c>
      <c r="F310" s="113">
        <f>SUMIF('Todas las localidades'!$AR$8:$AR$967,Ordenada!AL310,'Todas las localidades'!$AE$8:$AE$967)</f>
        <v>0</v>
      </c>
      <c r="G310" s="114">
        <f>SUMIF('Todas las localidades'!$AR$8:$AR$967,Ordenada!AM310,'Todas las localidades'!$AE$8:$AE$967)</f>
        <v>17436</v>
      </c>
      <c r="H310" s="159">
        <f>SUMIF('Todas las localidades'!$AR$8:$AR$967,Ordenada!AN310,'Todas las localidades'!$AE$8:$AE$967)</f>
        <v>3281</v>
      </c>
      <c r="I310" s="159">
        <f>SUMIF('Todas las localidades'!$AR$8:$AR$967,Ordenada!AO310,'Todas las localidades'!$AE$8:$AE$967)</f>
        <v>9121</v>
      </c>
      <c r="J310" s="165">
        <f t="shared" si="116"/>
        <v>220742</v>
      </c>
      <c r="L310" s="95" t="s">
        <v>723</v>
      </c>
      <c r="M310" s="173"/>
      <c r="N310" s="174">
        <f t="shared" si="117"/>
        <v>0</v>
      </c>
      <c r="O310" s="174">
        <f t="shared" si="117"/>
        <v>0</v>
      </c>
      <c r="P310" s="174">
        <f t="shared" si="117"/>
        <v>1.2553457109536645</v>
      </c>
      <c r="Q310" s="174">
        <f t="shared" si="117"/>
        <v>0</v>
      </c>
      <c r="R310" s="174">
        <f t="shared" si="117"/>
        <v>0.11465557461440355</v>
      </c>
      <c r="S310" s="174">
        <f t="shared" si="117"/>
        <v>2.1575185840207508E-2</v>
      </c>
      <c r="T310" s="181">
        <f t="shared" si="117"/>
        <v>5.9977832992542716E-2</v>
      </c>
      <c r="U310" s="169">
        <f t="shared" si="118"/>
        <v>1.4515543044008183</v>
      </c>
      <c r="AG310" s="95" t="s">
        <v>723</v>
      </c>
      <c r="AH310" s="112"/>
      <c r="AI310" s="103" t="str">
        <f t="shared" ref="AI310:AO316" si="120">CONCATENATE($AG310,AI$28)</f>
        <v>San Juan1</v>
      </c>
      <c r="AJ310" s="103" t="str">
        <f t="shared" si="120"/>
        <v>San Juan2</v>
      </c>
      <c r="AK310" s="103" t="str">
        <f t="shared" si="120"/>
        <v>San Juan3</v>
      </c>
      <c r="AL310" s="103" t="str">
        <f t="shared" si="120"/>
        <v>San Juan4</v>
      </c>
      <c r="AM310" s="103" t="str">
        <f t="shared" si="120"/>
        <v>San Juan5</v>
      </c>
      <c r="AN310" s="103" t="str">
        <f t="shared" si="120"/>
        <v>San Juan6</v>
      </c>
      <c r="AO310" s="104" t="str">
        <f t="shared" si="120"/>
        <v>San Juan7</v>
      </c>
    </row>
    <row r="311" spans="1:41" x14ac:dyDescent="0.25">
      <c r="A311" s="95" t="s">
        <v>740</v>
      </c>
      <c r="B311" s="158"/>
      <c r="C311" s="113">
        <f>SUMIF('Todas las localidades'!$AR$8:$AR$967,Ordenada!AI311,'Todas las localidades'!$AE$8:$AE$967)</f>
        <v>0</v>
      </c>
      <c r="D311" s="113">
        <f>SUMIF('Todas las localidades'!$AR$8:$AR$967,Ordenada!AJ311,'Todas las localidades'!$AE$8:$AE$967)</f>
        <v>0</v>
      </c>
      <c r="E311" s="113">
        <f>SUMIF('Todas las localidades'!$AR$8:$AR$967,Ordenada!AK311,'Todas las localidades'!$AE$8:$AE$967)</f>
        <v>76301</v>
      </c>
      <c r="F311" s="113">
        <f>SUMIF('Todas las localidades'!$AR$8:$AR$967,Ordenada!AL311,'Todas las localidades'!$AE$8:$AE$967)</f>
        <v>0</v>
      </c>
      <c r="G311" s="114">
        <f>SUMIF('Todas las localidades'!$AR$8:$AR$967,Ordenada!AM311,'Todas las localidades'!$AE$8:$AE$967)</f>
        <v>7822</v>
      </c>
      <c r="H311" s="159">
        <f>SUMIF('Todas las localidades'!$AR$8:$AR$967,Ordenada!AN311,'Todas las localidades'!$AE$8:$AE$967)</f>
        <v>12251</v>
      </c>
      <c r="I311" s="159">
        <f>SUMIF('Todas las localidades'!$AR$8:$AR$967,Ordenada!AO311,'Todas las localidades'!$AE$8:$AE$967)</f>
        <v>5647</v>
      </c>
      <c r="J311" s="165">
        <f t="shared" si="116"/>
        <v>102021</v>
      </c>
      <c r="L311" s="95" t="s">
        <v>740</v>
      </c>
      <c r="M311" s="173"/>
      <c r="N311" s="174">
        <f t="shared" si="117"/>
        <v>0</v>
      </c>
      <c r="O311" s="174">
        <f t="shared" si="117"/>
        <v>0</v>
      </c>
      <c r="P311" s="174">
        <f t="shared" si="117"/>
        <v>0.50173979115930289</v>
      </c>
      <c r="Q311" s="174">
        <f t="shared" si="117"/>
        <v>0</v>
      </c>
      <c r="R311" s="174">
        <f t="shared" si="117"/>
        <v>5.143587431944624E-2</v>
      </c>
      <c r="S311" s="174">
        <f t="shared" si="117"/>
        <v>8.0560073675215532E-2</v>
      </c>
      <c r="T311" s="181">
        <f t="shared" si="117"/>
        <v>3.7133518573499474E-2</v>
      </c>
      <c r="U311" s="169">
        <f t="shared" si="118"/>
        <v>0.6708692577274642</v>
      </c>
      <c r="AG311" s="95" t="s">
        <v>740</v>
      </c>
      <c r="AH311" s="112"/>
      <c r="AI311" s="103" t="str">
        <f t="shared" si="120"/>
        <v>San Luis1</v>
      </c>
      <c r="AJ311" s="103" t="str">
        <f t="shared" si="120"/>
        <v>San Luis2</v>
      </c>
      <c r="AK311" s="103" t="str">
        <f t="shared" si="120"/>
        <v>San Luis3</v>
      </c>
      <c r="AL311" s="103" t="str">
        <f t="shared" si="120"/>
        <v>San Luis4</v>
      </c>
      <c r="AM311" s="103" t="str">
        <f t="shared" si="120"/>
        <v>San Luis5</v>
      </c>
      <c r="AN311" s="103" t="str">
        <f t="shared" si="120"/>
        <v>San Luis6</v>
      </c>
      <c r="AO311" s="104" t="str">
        <f t="shared" si="120"/>
        <v>San Luis7</v>
      </c>
    </row>
    <row r="312" spans="1:41" x14ac:dyDescent="0.25">
      <c r="A312" s="95" t="s">
        <v>753</v>
      </c>
      <c r="B312" s="158"/>
      <c r="C312" s="113">
        <f>SUMIF('Todas las localidades'!$AR$8:$AR$967,Ordenada!AI312,'Todas las localidades'!$AE$8:$AE$967)</f>
        <v>0</v>
      </c>
      <c r="D312" s="113">
        <f>SUMIF('Todas las localidades'!$AR$8:$AR$967,Ordenada!AJ312,'Todas las localidades'!$AE$8:$AE$967)</f>
        <v>0</v>
      </c>
      <c r="E312" s="113">
        <f>SUMIF('Todas las localidades'!$AR$8:$AR$967,Ordenada!AK312,'Todas las localidades'!$AE$8:$AE$967)</f>
        <v>0</v>
      </c>
      <c r="F312" s="113">
        <f>SUMIF('Todas las localidades'!$AR$8:$AR$967,Ordenada!AL312,'Todas las localidades'!$AE$8:$AE$967)</f>
        <v>18078</v>
      </c>
      <c r="G312" s="114">
        <f>SUMIF('Todas las localidades'!$AR$8:$AR$967,Ordenada!AM312,'Todas las localidades'!$AE$8:$AE$967)</f>
        <v>7094</v>
      </c>
      <c r="H312" s="159">
        <f>SUMIF('Todas las localidades'!$AR$8:$AR$967,Ordenada!AN312,'Todas las localidades'!$AE$8:$AE$967)</f>
        <v>8596</v>
      </c>
      <c r="I312" s="159">
        <f>SUMIF('Todas las localidades'!$AR$8:$AR$967,Ordenada!AO312,'Todas las localidades'!$AE$8:$AE$967)</f>
        <v>4246</v>
      </c>
      <c r="J312" s="165">
        <f t="shared" si="116"/>
        <v>38014</v>
      </c>
      <c r="L312" s="95" t="s">
        <v>753</v>
      </c>
      <c r="M312" s="173"/>
      <c r="N312" s="174">
        <f t="shared" si="117"/>
        <v>0</v>
      </c>
      <c r="O312" s="174">
        <f t="shared" si="117"/>
        <v>0</v>
      </c>
      <c r="P312" s="174">
        <f t="shared" si="117"/>
        <v>0</v>
      </c>
      <c r="Q312" s="174">
        <f t="shared" si="117"/>
        <v>0.11887723548286233</v>
      </c>
      <c r="R312" s="174">
        <f t="shared" si="117"/>
        <v>4.6648695016894864E-2</v>
      </c>
      <c r="S312" s="174">
        <f t="shared" si="117"/>
        <v>5.6525540226279702E-2</v>
      </c>
      <c r="T312" s="181">
        <f t="shared" si="117"/>
        <v>2.7920828734386186E-2</v>
      </c>
      <c r="U312" s="169">
        <f t="shared" si="118"/>
        <v>0.2499722994604231</v>
      </c>
      <c r="AG312" s="95" t="s">
        <v>753</v>
      </c>
      <c r="AH312" s="112"/>
      <c r="AI312" s="103" t="str">
        <f t="shared" si="120"/>
        <v>Santa Cruz1</v>
      </c>
      <c r="AJ312" s="103" t="str">
        <f t="shared" si="120"/>
        <v>Santa Cruz2</v>
      </c>
      <c r="AK312" s="103" t="str">
        <f t="shared" si="120"/>
        <v>Santa Cruz3</v>
      </c>
      <c r="AL312" s="103" t="str">
        <f t="shared" si="120"/>
        <v>Santa Cruz4</v>
      </c>
      <c r="AM312" s="103" t="str">
        <f t="shared" si="120"/>
        <v>Santa Cruz5</v>
      </c>
      <c r="AN312" s="103" t="str">
        <f t="shared" si="120"/>
        <v>Santa Cruz6</v>
      </c>
      <c r="AO312" s="104" t="str">
        <f t="shared" si="120"/>
        <v>Santa Cruz7</v>
      </c>
    </row>
    <row r="313" spans="1:41" x14ac:dyDescent="0.25">
      <c r="A313" s="95" t="s">
        <v>767</v>
      </c>
      <c r="B313" s="158"/>
      <c r="C313" s="113">
        <f>SUMIF('Todas las localidades'!$AR$8:$AR$967,Ordenada!AI313,'Todas las localidades'!$AE$8:$AE$967)</f>
        <v>670232</v>
      </c>
      <c r="D313" s="113">
        <f>SUMIF('Todas las localidades'!$AR$8:$AR$967,Ordenada!AJ313,'Todas las localidades'!$AE$8:$AE$967)</f>
        <v>0</v>
      </c>
      <c r="E313" s="113">
        <f>SUMIF('Todas las localidades'!$AR$8:$AR$967,Ordenada!AK313,'Todas las localidades'!$AE$8:$AE$967)</f>
        <v>229594</v>
      </c>
      <c r="F313" s="113">
        <f>SUMIF('Todas las localidades'!$AR$8:$AR$967,Ordenada!AL313,'Todas las localidades'!$AE$8:$AE$967)</f>
        <v>79536</v>
      </c>
      <c r="G313" s="114">
        <f>SUMIF('Todas las localidades'!$AR$8:$AR$967,Ordenada!AM313,'Todas las localidades'!$AE$8:$AE$967)</f>
        <v>227819</v>
      </c>
      <c r="H313" s="159">
        <f>SUMIF('Todas las localidades'!$AR$8:$AR$967,Ordenada!AN313,'Todas las localidades'!$AE$8:$AE$967)</f>
        <v>86034</v>
      </c>
      <c r="I313" s="159">
        <f>SUMIF('Todas las localidades'!$AR$8:$AR$967,Ordenada!AO313,'Todas las localidades'!$AE$8:$AE$967)</f>
        <v>121135</v>
      </c>
      <c r="J313" s="165">
        <f t="shared" si="116"/>
        <v>1414350</v>
      </c>
      <c r="L313" s="95" t="s">
        <v>767</v>
      </c>
      <c r="M313" s="173"/>
      <c r="N313" s="174">
        <f t="shared" si="117"/>
        <v>4.40730873393903</v>
      </c>
      <c r="O313" s="174">
        <f t="shared" si="117"/>
        <v>0</v>
      </c>
      <c r="P313" s="174">
        <f t="shared" si="117"/>
        <v>1.5097632483378853</v>
      </c>
      <c r="Q313" s="174">
        <f t="shared" si="117"/>
        <v>0.52301249039522835</v>
      </c>
      <c r="R313" s="174">
        <f t="shared" si="117"/>
        <v>1.4980912108900437</v>
      </c>
      <c r="S313" s="174">
        <f t="shared" si="117"/>
        <v>0.56574201114794653</v>
      </c>
      <c r="T313" s="181">
        <f t="shared" si="117"/>
        <v>0.79655901760241876</v>
      </c>
      <c r="U313" s="169">
        <f t="shared" si="118"/>
        <v>9.3004767123125536</v>
      </c>
      <c r="AG313" s="95" t="s">
        <v>767</v>
      </c>
      <c r="AH313" s="112"/>
      <c r="AI313" s="103" t="str">
        <f t="shared" si="120"/>
        <v>Santa Fe1</v>
      </c>
      <c r="AJ313" s="103" t="str">
        <f t="shared" si="120"/>
        <v>Santa Fe2</v>
      </c>
      <c r="AK313" s="103" t="str">
        <f t="shared" si="120"/>
        <v>Santa Fe3</v>
      </c>
      <c r="AL313" s="103" t="str">
        <f t="shared" si="120"/>
        <v>Santa Fe4</v>
      </c>
      <c r="AM313" s="103" t="str">
        <f t="shared" si="120"/>
        <v>Santa Fe5</v>
      </c>
      <c r="AN313" s="103" t="str">
        <f t="shared" si="120"/>
        <v>Santa Fe6</v>
      </c>
      <c r="AO313" s="104" t="str">
        <f t="shared" si="120"/>
        <v>Santa Fe7</v>
      </c>
    </row>
    <row r="314" spans="1:41" x14ac:dyDescent="0.25">
      <c r="A314" s="95" t="s">
        <v>882</v>
      </c>
      <c r="B314" s="158"/>
      <c r="C314" s="113">
        <f>SUMIF('Todas las localidades'!$AR$8:$AR$967,Ordenada!AI314,'Todas las localidades'!$AE$8:$AE$967)</f>
        <v>0</v>
      </c>
      <c r="D314" s="113">
        <f>SUMIF('Todas las localidades'!$AR$8:$AR$967,Ordenada!AJ314,'Todas las localidades'!$AE$8:$AE$967)</f>
        <v>0</v>
      </c>
      <c r="E314" s="113">
        <f>SUMIF('Todas las localidades'!$AR$8:$AR$967,Ordenada!AK314,'Todas las localidades'!$AE$8:$AE$967)</f>
        <v>112745</v>
      </c>
      <c r="F314" s="113">
        <f>SUMIF('Todas las localidades'!$AR$8:$AR$967,Ordenada!AL314,'Todas las localidades'!$AE$8:$AE$967)</f>
        <v>0</v>
      </c>
      <c r="G314" s="114">
        <f>SUMIF('Todas las localidades'!$AR$8:$AR$967,Ordenada!AM314,'Todas las localidades'!$AE$8:$AE$967)</f>
        <v>47225</v>
      </c>
      <c r="H314" s="159">
        <f>SUMIF('Todas las localidades'!$AR$8:$AR$967,Ordenada!AN314,'Todas las localidades'!$AE$8:$AE$967)</f>
        <v>21161</v>
      </c>
      <c r="I314" s="159">
        <f>SUMIF('Todas las localidades'!$AR$8:$AR$967,Ordenada!AO314,'Todas las localidades'!$AE$8:$AE$967)</f>
        <v>15491</v>
      </c>
      <c r="J314" s="165">
        <f t="shared" si="116"/>
        <v>196622</v>
      </c>
      <c r="L314" s="95" t="s">
        <v>882</v>
      </c>
      <c r="M314" s="173"/>
      <c r="N314" s="174">
        <f t="shared" si="117"/>
        <v>0</v>
      </c>
      <c r="O314" s="174">
        <f t="shared" si="117"/>
        <v>0</v>
      </c>
      <c r="P314" s="174">
        <f t="shared" si="117"/>
        <v>0.74138809129966321</v>
      </c>
      <c r="Q314" s="174">
        <f t="shared" si="117"/>
        <v>0</v>
      </c>
      <c r="R314" s="174">
        <f t="shared" si="117"/>
        <v>0.31054195407003943</v>
      </c>
      <c r="S314" s="174">
        <f t="shared" si="117"/>
        <v>0.1391504137655078</v>
      </c>
      <c r="T314" s="181">
        <f t="shared" si="117"/>
        <v>0.10186565188986726</v>
      </c>
      <c r="U314" s="169">
        <f t="shared" si="118"/>
        <v>1.2929461110250777</v>
      </c>
      <c r="AG314" s="95" t="s">
        <v>882</v>
      </c>
      <c r="AH314" s="112"/>
      <c r="AI314" s="103" t="str">
        <f t="shared" si="120"/>
        <v>Santiago del Estero1</v>
      </c>
      <c r="AJ314" s="103" t="str">
        <f t="shared" si="120"/>
        <v>Santiago del Estero2</v>
      </c>
      <c r="AK314" s="103" t="str">
        <f t="shared" si="120"/>
        <v>Santiago del Estero3</v>
      </c>
      <c r="AL314" s="103" t="str">
        <f t="shared" si="120"/>
        <v>Santiago del Estero4</v>
      </c>
      <c r="AM314" s="103" t="str">
        <f t="shared" si="120"/>
        <v>Santiago del Estero5</v>
      </c>
      <c r="AN314" s="103" t="str">
        <f t="shared" si="120"/>
        <v>Santiago del Estero6</v>
      </c>
      <c r="AO314" s="104" t="str">
        <f t="shared" si="120"/>
        <v>Santiago del Estero7</v>
      </c>
    </row>
    <row r="315" spans="1:41" x14ac:dyDescent="0.25">
      <c r="A315" s="95" t="s">
        <v>926</v>
      </c>
      <c r="B315" s="158"/>
      <c r="C315" s="113">
        <f>SUMIF('Todas las localidades'!$AR$8:$AR$967,Ordenada!AI315,'Todas las localidades'!$AE$8:$AE$967)</f>
        <v>0</v>
      </c>
      <c r="D315" s="113">
        <f>SUMIF('Todas las localidades'!$AR$8:$AR$967,Ordenada!AJ315,'Todas las localidades'!$AE$8:$AE$967)</f>
        <v>0</v>
      </c>
      <c r="E315" s="113">
        <f>SUMIF('Todas las localidades'!$AR$8:$AR$967,Ordenada!AK315,'Todas las localidades'!$AE$8:$AE$967)</f>
        <v>0</v>
      </c>
      <c r="F315" s="113">
        <f>SUMIF('Todas las localidades'!$AR$8:$AR$967,Ordenada!AL315,'Todas las localidades'!$AE$8:$AE$967)</f>
        <v>7064</v>
      </c>
      <c r="G315" s="114">
        <f>SUMIF('Todas las localidades'!$AR$8:$AR$967,Ordenada!AM315,'Todas las localidades'!$AE$8:$AE$967)</f>
        <v>0</v>
      </c>
      <c r="H315" s="159">
        <f>SUMIF('Todas las localidades'!$AR$8:$AR$967,Ordenada!AN315,'Todas las localidades'!$AE$8:$AE$967)</f>
        <v>0</v>
      </c>
      <c r="I315" s="159">
        <f>SUMIF('Todas las localidades'!$AR$8:$AR$967,Ordenada!AO315,'Todas las localidades'!$AE$8:$AE$967)</f>
        <v>0</v>
      </c>
      <c r="J315" s="165">
        <f t="shared" si="116"/>
        <v>7064</v>
      </c>
      <c r="L315" s="95" t="s">
        <v>926</v>
      </c>
      <c r="M315" s="173"/>
      <c r="N315" s="174">
        <f t="shared" si="117"/>
        <v>0</v>
      </c>
      <c r="O315" s="174">
        <f t="shared" si="117"/>
        <v>0</v>
      </c>
      <c r="P315" s="174">
        <f t="shared" si="117"/>
        <v>0</v>
      </c>
      <c r="Q315" s="174">
        <f t="shared" si="117"/>
        <v>4.6451421144536972E-2</v>
      </c>
      <c r="R315" s="174">
        <f t="shared" si="117"/>
        <v>0</v>
      </c>
      <c r="S315" s="174">
        <f t="shared" si="117"/>
        <v>0</v>
      </c>
      <c r="T315" s="181">
        <f t="shared" si="117"/>
        <v>0</v>
      </c>
      <c r="U315" s="169">
        <f t="shared" si="118"/>
        <v>4.6451421144536972E-2</v>
      </c>
      <c r="AG315" s="95" t="s">
        <v>926</v>
      </c>
      <c r="AH315" s="112"/>
      <c r="AI315" s="103" t="str">
        <f t="shared" si="120"/>
        <v>Tierra del Fuego1</v>
      </c>
      <c r="AJ315" s="103" t="str">
        <f t="shared" si="120"/>
        <v>Tierra del Fuego2</v>
      </c>
      <c r="AK315" s="103" t="str">
        <f t="shared" si="120"/>
        <v>Tierra del Fuego3</v>
      </c>
      <c r="AL315" s="103" t="str">
        <f t="shared" si="120"/>
        <v>Tierra del Fuego4</v>
      </c>
      <c r="AM315" s="103" t="str">
        <f t="shared" si="120"/>
        <v>Tierra del Fuego5</v>
      </c>
      <c r="AN315" s="103" t="str">
        <f t="shared" si="120"/>
        <v>Tierra del Fuego6</v>
      </c>
      <c r="AO315" s="104" t="str">
        <f t="shared" si="120"/>
        <v>Tierra del Fuego7</v>
      </c>
    </row>
    <row r="316" spans="1:41" ht="15.75" thickBot="1" x14ac:dyDescent="0.3">
      <c r="A316" s="96" t="s">
        <v>506</v>
      </c>
      <c r="B316" s="160"/>
      <c r="C316" s="161">
        <f>SUMIF('Todas las localidades'!$AR$8:$AR$967,Ordenada!AI316,'Todas las localidades'!$AE$8:$AE$967)</f>
        <v>0</v>
      </c>
      <c r="D316" s="161">
        <f>SUMIF('Todas las localidades'!$AR$8:$AR$967,Ordenada!AJ316,'Todas las localidades'!$AE$8:$AE$967)</f>
        <v>308754</v>
      </c>
      <c r="E316" s="161">
        <f>SUMIF('Todas las localidades'!$AR$8:$AR$967,Ordenada!AK316,'Todas las localidades'!$AE$8:$AE$967)</f>
        <v>0</v>
      </c>
      <c r="F316" s="161">
        <f>SUMIF('Todas las localidades'!$AR$8:$AR$967,Ordenada!AL316,'Todas las localidades'!$AE$8:$AE$967)</f>
        <v>17076</v>
      </c>
      <c r="G316" s="162">
        <f>SUMIF('Todas las localidades'!$AR$8:$AR$967,Ordenada!AM316,'Todas las localidades'!$AE$8:$AE$967)</f>
        <v>86965</v>
      </c>
      <c r="H316" s="163">
        <f>SUMIF('Todas las localidades'!$AR$8:$AR$967,Ordenada!AN316,'Todas las localidades'!$AE$8:$AE$967)</f>
        <v>25561</v>
      </c>
      <c r="I316" s="163">
        <f>SUMIF('Todas las localidades'!$AR$8:$AR$967,Ordenada!AO316,'Todas las localidades'!$AE$8:$AE$967)</f>
        <v>19473</v>
      </c>
      <c r="J316" s="166">
        <f t="shared" si="116"/>
        <v>457829</v>
      </c>
      <c r="L316" s="96" t="s">
        <v>506</v>
      </c>
      <c r="M316" s="175"/>
      <c r="N316" s="176">
        <f t="shared" si="117"/>
        <v>0</v>
      </c>
      <c r="O316" s="176">
        <f t="shared" si="117"/>
        <v>2.0303032395328948</v>
      </c>
      <c r="P316" s="176">
        <f t="shared" si="117"/>
        <v>0</v>
      </c>
      <c r="Q316" s="176">
        <f t="shared" si="117"/>
        <v>0.11228828814610892</v>
      </c>
      <c r="R316" s="176">
        <f t="shared" si="117"/>
        <v>0.57186407698678632</v>
      </c>
      <c r="S316" s="176">
        <f t="shared" si="117"/>
        <v>0.16808391504466444</v>
      </c>
      <c r="T316" s="182">
        <f t="shared" si="117"/>
        <v>0.12805047054750404</v>
      </c>
      <c r="U316" s="177">
        <f t="shared" si="118"/>
        <v>3.0105899902579587</v>
      </c>
      <c r="AG316" s="96" t="s">
        <v>506</v>
      </c>
      <c r="AH316" s="112"/>
      <c r="AI316" s="103" t="str">
        <f t="shared" si="120"/>
        <v>Tucumán1</v>
      </c>
      <c r="AJ316" s="103" t="str">
        <f t="shared" si="120"/>
        <v>Tucumán2</v>
      </c>
      <c r="AK316" s="103" t="str">
        <f t="shared" si="120"/>
        <v>Tucumán3</v>
      </c>
      <c r="AL316" s="103" t="str">
        <f t="shared" si="120"/>
        <v>Tucumán4</v>
      </c>
      <c r="AM316" s="103" t="str">
        <f t="shared" si="120"/>
        <v>Tucumán5</v>
      </c>
      <c r="AN316" s="103" t="str">
        <f t="shared" si="120"/>
        <v>Tucumán6</v>
      </c>
      <c r="AO316" s="104" t="str">
        <f t="shared" si="120"/>
        <v>Tucumán7</v>
      </c>
    </row>
    <row r="317" spans="1:41" x14ac:dyDescent="0.25">
      <c r="A317" s="89"/>
      <c r="B317" s="86">
        <f>SUM(B293:B316)</f>
        <v>6775906</v>
      </c>
      <c r="C317" s="87">
        <f>SUM(C293:C316)</f>
        <v>1269189</v>
      </c>
      <c r="D317" s="87">
        <f t="shared" ref="D317:I317" si="121">SUM(D293:D316)</f>
        <v>1447674</v>
      </c>
      <c r="E317" s="87">
        <f t="shared" si="121"/>
        <v>1736417</v>
      </c>
      <c r="F317" s="87">
        <f t="shared" si="121"/>
        <v>959636</v>
      </c>
      <c r="G317" s="87">
        <f t="shared" si="121"/>
        <v>1870336</v>
      </c>
      <c r="H317" s="87">
        <f t="shared" si="121"/>
        <v>597555</v>
      </c>
      <c r="I317" s="88">
        <f t="shared" si="121"/>
        <v>550572</v>
      </c>
      <c r="J317" s="167">
        <f t="shared" si="116"/>
        <v>15207285</v>
      </c>
      <c r="L317" s="89"/>
      <c r="M317" s="178">
        <f>SUM(M293:M316)</f>
        <v>44.556973845101211</v>
      </c>
      <c r="N317" s="179">
        <f>SUM(N293:N316)</f>
        <v>8.3459276261344488</v>
      </c>
      <c r="O317" s="179">
        <f t="shared" ref="O317:T317" si="122">SUM(O293:O316)</f>
        <v>9.5196085297276927</v>
      </c>
      <c r="P317" s="179">
        <f t="shared" si="122"/>
        <v>11.418323520602131</v>
      </c>
      <c r="Q317" s="179">
        <f t="shared" si="122"/>
        <v>6.310370325801089</v>
      </c>
      <c r="R317" s="179">
        <f t="shared" si="122"/>
        <v>12.298947511011994</v>
      </c>
      <c r="S317" s="179">
        <f t="shared" si="122"/>
        <v>3.92939962656056</v>
      </c>
      <c r="T317" s="180">
        <f t="shared" si="122"/>
        <v>3.6204490150608737</v>
      </c>
      <c r="U317" s="169">
        <f t="shared" si="118"/>
        <v>100</v>
      </c>
    </row>
    <row r="322" spans="1:39" ht="15" customHeight="1" x14ac:dyDescent="0.25">
      <c r="A322" s="333" t="s">
        <v>985</v>
      </c>
      <c r="B322" s="321" t="s">
        <v>30</v>
      </c>
      <c r="C322" s="322"/>
      <c r="D322" s="322"/>
      <c r="E322" s="322"/>
      <c r="F322" s="322"/>
      <c r="G322" s="334"/>
      <c r="I322" s="333" t="s">
        <v>985</v>
      </c>
      <c r="J322" s="321" t="s">
        <v>969</v>
      </c>
      <c r="K322" s="322"/>
      <c r="L322" s="322"/>
      <c r="M322" s="322"/>
      <c r="N322" s="322"/>
      <c r="O322" s="334"/>
      <c r="Q322" s="333" t="s">
        <v>985</v>
      </c>
      <c r="R322" s="321" t="s">
        <v>960</v>
      </c>
      <c r="S322" s="322"/>
      <c r="T322" s="322"/>
      <c r="U322" s="322"/>
      <c r="V322" s="323"/>
      <c r="X322" s="333" t="s">
        <v>931</v>
      </c>
      <c r="Y322" s="321" t="s">
        <v>978</v>
      </c>
      <c r="Z322" s="322"/>
      <c r="AA322" s="322"/>
      <c r="AB322" s="322"/>
      <c r="AC322" s="323"/>
      <c r="AE322" s="333" t="s">
        <v>931</v>
      </c>
      <c r="AF322" s="321" t="s">
        <v>979</v>
      </c>
      <c r="AG322" s="322"/>
      <c r="AH322" s="322"/>
      <c r="AI322" s="322"/>
      <c r="AJ322" s="323"/>
      <c r="AL322" s="335" t="s">
        <v>1001</v>
      </c>
      <c r="AM322" s="335"/>
    </row>
    <row r="323" spans="1:39" ht="15.75" thickBot="1" x14ac:dyDescent="0.3">
      <c r="A323" s="333"/>
      <c r="B323" s="90" t="s">
        <v>34</v>
      </c>
      <c r="C323" s="91">
        <v>2001</v>
      </c>
      <c r="D323" s="91">
        <v>1991</v>
      </c>
      <c r="E323" s="91">
        <v>1980</v>
      </c>
      <c r="F323" s="91">
        <v>1970</v>
      </c>
      <c r="G323" s="264">
        <v>1960</v>
      </c>
      <c r="I323" s="333"/>
      <c r="J323" s="90" t="s">
        <v>34</v>
      </c>
      <c r="K323" s="91">
        <v>2001</v>
      </c>
      <c r="L323" s="91">
        <v>1991</v>
      </c>
      <c r="M323" s="91">
        <v>1980</v>
      </c>
      <c r="N323" s="91">
        <v>1970</v>
      </c>
      <c r="O323" s="264">
        <v>1960</v>
      </c>
      <c r="Q323" s="333"/>
      <c r="R323" s="69" t="s">
        <v>961</v>
      </c>
      <c r="S323" s="66" t="s">
        <v>962</v>
      </c>
      <c r="T323" s="66" t="s">
        <v>963</v>
      </c>
      <c r="U323" s="66" t="s">
        <v>964</v>
      </c>
      <c r="V323" s="67" t="s">
        <v>965</v>
      </c>
      <c r="X323" s="333"/>
      <c r="Y323" s="69" t="s">
        <v>961</v>
      </c>
      <c r="Z323" s="66" t="s">
        <v>962</v>
      </c>
      <c r="AA323" s="66" t="s">
        <v>963</v>
      </c>
      <c r="AB323" s="66" t="s">
        <v>964</v>
      </c>
      <c r="AC323" s="67" t="s">
        <v>965</v>
      </c>
      <c r="AE323" s="333"/>
      <c r="AF323" s="69" t="s">
        <v>961</v>
      </c>
      <c r="AG323" s="66" t="s">
        <v>962</v>
      </c>
      <c r="AH323" s="66" t="s">
        <v>963</v>
      </c>
      <c r="AI323" s="66" t="s">
        <v>964</v>
      </c>
      <c r="AJ323" s="67" t="s">
        <v>965</v>
      </c>
      <c r="AL323" s="335"/>
      <c r="AM323" s="335"/>
    </row>
    <row r="324" spans="1:39" ht="15.75" thickBot="1" x14ac:dyDescent="0.3">
      <c r="A324" s="216" t="s">
        <v>940</v>
      </c>
      <c r="B324" s="93">
        <f>SUMIF('Todas las localidades'!$AU$8:$AU$967,Ordenada!$AL324,'Todas las localidades'!Z$8:Z$967)</f>
        <v>13588171</v>
      </c>
      <c r="C324" s="94">
        <f>SUMIF('Todas las localidades'!$AU$8:$AU$967,Ordenada!$AL324,'Todas las localidades'!AA$8:AA$967)</f>
        <v>12053296</v>
      </c>
      <c r="D324" s="94">
        <f>SUMIF('Todas las localidades'!$AU$8:$AU$967,Ordenada!$AL324,'Todas las localidades'!AB$8:AB$967)</f>
        <v>11301472</v>
      </c>
      <c r="E324" s="94">
        <f>SUMIF('Todas las localidades'!$AU$8:$AU$967,Ordenada!$AL324,'Todas las localidades'!AC$8:AC$967)</f>
        <v>9969826</v>
      </c>
      <c r="F324" s="94">
        <f>SUMIF('Todas las localidades'!$AU$8:$AU$967,Ordenada!$AL324,'Todas las localidades'!AD$8:AD$967)</f>
        <v>8451495</v>
      </c>
      <c r="G324" s="100">
        <f>SUMIF('Todas las localidades'!$AU$8:$AU$967,Ordenada!$AL324,'Todas las localidades'!AE$8:AE$967)</f>
        <v>6775906</v>
      </c>
      <c r="I324" s="257" t="s">
        <v>940</v>
      </c>
      <c r="J324" s="127">
        <f>B324/B$336*100</f>
        <v>37.230054676639348</v>
      </c>
      <c r="K324" s="128">
        <f t="shared" ref="K324:O335" si="123">C324/C$336*100</f>
        <v>37.011393966311402</v>
      </c>
      <c r="L324" s="128">
        <f t="shared" si="123"/>
        <v>39.35028399370352</v>
      </c>
      <c r="M324" s="128">
        <f t="shared" si="123"/>
        <v>42.281247553518519</v>
      </c>
      <c r="N324" s="128">
        <f t="shared" si="123"/>
        <v>44.627529279853348</v>
      </c>
      <c r="O324" s="129">
        <f t="shared" si="123"/>
        <v>44.556973845101211</v>
      </c>
      <c r="Q324" s="216" t="s">
        <v>940</v>
      </c>
      <c r="R324" s="210">
        <f>RATE(8.94,,-C324,B324)*100</f>
        <v>1.3497606189748019</v>
      </c>
      <c r="S324" s="211">
        <f>RATE(10.52,,-D324,C324)*100</f>
        <v>0.61409428925689402</v>
      </c>
      <c r="T324" s="183">
        <f>RATE(10.56,,-E324,D324)*100</f>
        <v>1.1942898640800819</v>
      </c>
      <c r="U324" s="183">
        <f>RATE(10,,-F324,E324)*100</f>
        <v>1.665922094805522</v>
      </c>
      <c r="V324" s="184">
        <f>RATE(10,,-G324,F324)*100</f>
        <v>2.2342973920222611</v>
      </c>
      <c r="X324" s="216" t="s">
        <v>940</v>
      </c>
      <c r="Y324" s="219">
        <f t="shared" ref="Y324:AC335" si="124">(B324-C324)/(B$336-C$336)</f>
        <v>0.39041366106332925</v>
      </c>
      <c r="Z324" s="220">
        <f t="shared" si="124"/>
        <v>0.19546843849674542</v>
      </c>
      <c r="AA324" s="221">
        <f t="shared" si="124"/>
        <v>0.25905508854666282</v>
      </c>
      <c r="AB324" s="221">
        <f t="shared" si="124"/>
        <v>0.32709038544519509</v>
      </c>
      <c r="AC324" s="222">
        <f t="shared" si="124"/>
        <v>0.44915141562969263</v>
      </c>
      <c r="AE324" s="92" t="s">
        <v>940</v>
      </c>
      <c r="AF324" s="207">
        <f t="shared" ref="AF324:AF335" si="125">R324/SUM(V$16:V$23)</f>
        <v>0.10494263269378436</v>
      </c>
      <c r="AG324" s="206">
        <f t="shared" ref="AG324:AG335" si="126">S324/SUM(U$16:U$23)</f>
        <v>4.5197602007136857E-2</v>
      </c>
      <c r="AH324" s="206">
        <f t="shared" ref="AH324:AH335" si="127">T324/SUM(T$16:T$23)</f>
        <v>5.1067256684339236E-2</v>
      </c>
      <c r="AI324" s="206">
        <f t="shared" ref="AI324:AI335" si="128">U324/SUM(S$16:S$23)</f>
        <v>6.3148387916106691E-2</v>
      </c>
      <c r="AJ324" s="206">
        <f t="shared" ref="AJ324:AJ335" si="129">V324/SUM(R$16:R$23)</f>
        <v>9.2744171687704893E-2</v>
      </c>
      <c r="AL324" s="80" t="s">
        <v>992</v>
      </c>
    </row>
    <row r="325" spans="1:39" ht="15.75" thickBot="1" x14ac:dyDescent="0.3">
      <c r="A325" s="217" t="s">
        <v>986</v>
      </c>
      <c r="B325" s="83">
        <f>SUMIF('Todas las localidades'!$AU$8:$AU$967,Ordenada!$AL325,'Todas las localidades'!Z$8:Z$967)</f>
        <v>2616720</v>
      </c>
      <c r="C325" s="84">
        <f>SUMIF('Todas las localidades'!$AU$8:$AU$967,Ordenada!$AL325,'Todas las localidades'!AA$8:AA$967)</f>
        <v>2397392</v>
      </c>
      <c r="D325" s="84">
        <f>SUMIF('Todas las localidades'!$AU$8:$AU$967,Ordenada!$AL325,'Todas las localidades'!AB$8:AB$967)</f>
        <v>2274583</v>
      </c>
      <c r="E325" s="84">
        <f>SUMIF('Todas las localidades'!$AU$8:$AU$967,Ordenada!$AL325,'Todas las localidades'!AC$8:AC$967)</f>
        <v>1938646</v>
      </c>
      <c r="F325" s="84">
        <f>SUMIF('Todas las localidades'!$AU$8:$AU$967,Ordenada!$AL325,'Todas las localidades'!AD$8:AD$967)</f>
        <v>1604044</v>
      </c>
      <c r="G325" s="85">
        <f>SUMIF('Todas las localidades'!$AU$8:$AU$967,Ordenada!$AL325,'Todas las localidades'!AE$8:AE$967)</f>
        <v>1292343</v>
      </c>
      <c r="I325" s="217" t="s">
        <v>986</v>
      </c>
      <c r="J325" s="130">
        <f t="shared" ref="J325:J335" si="130">B325/B$336*100</f>
        <v>7.1695174187501545</v>
      </c>
      <c r="K325" s="131">
        <f t="shared" si="123"/>
        <v>7.3615399309602303</v>
      </c>
      <c r="L325" s="131">
        <f t="shared" si="123"/>
        <v>7.9198078814202377</v>
      </c>
      <c r="M325" s="131">
        <f t="shared" si="123"/>
        <v>8.2216451364987169</v>
      </c>
      <c r="N325" s="131">
        <f t="shared" si="123"/>
        <v>8.4700423506341878</v>
      </c>
      <c r="O325" s="132">
        <f t="shared" si="123"/>
        <v>8.4981836008202656</v>
      </c>
      <c r="Q325" s="217" t="s">
        <v>986</v>
      </c>
      <c r="R325" s="185">
        <f t="shared" ref="R325:R336" si="131">RATE(8.94,,-C325,B325)*100</f>
        <v>0.98400606844605465</v>
      </c>
      <c r="S325" s="186">
        <f t="shared" ref="S325:S336" si="132">RATE(10.52,,-D325,C325)*100</f>
        <v>0.50110631087331992</v>
      </c>
      <c r="T325" s="186">
        <f t="shared" ref="T325:T336" si="133">RATE(10.56,,-E325,D325)*100</f>
        <v>1.5248320873081374</v>
      </c>
      <c r="U325" s="186">
        <f t="shared" ref="U325:V336" si="134">RATE(10,,-F325,E325)*100</f>
        <v>1.9126802911151066</v>
      </c>
      <c r="V325" s="187">
        <f t="shared" si="134"/>
        <v>2.1842233025577138</v>
      </c>
      <c r="X325" s="217" t="s">
        <v>986</v>
      </c>
      <c r="Y325" s="223">
        <f t="shared" si="124"/>
        <v>5.5788678200959604E-2</v>
      </c>
      <c r="Z325" s="224">
        <f t="shared" si="124"/>
        <v>3.1929392335635479E-2</v>
      </c>
      <c r="AA325" s="224">
        <f t="shared" si="124"/>
        <v>6.5352345353870522E-2</v>
      </c>
      <c r="AB325" s="224">
        <f t="shared" si="124"/>
        <v>7.2082501872604315E-2</v>
      </c>
      <c r="AC325" s="225">
        <f t="shared" si="124"/>
        <v>8.3553273149436308E-2</v>
      </c>
      <c r="AE325" s="95" t="s">
        <v>951</v>
      </c>
      <c r="AF325" s="206">
        <f t="shared" si="125"/>
        <v>7.6505556583672224E-2</v>
      </c>
      <c r="AG325" s="206">
        <f t="shared" si="126"/>
        <v>3.6881638533919403E-2</v>
      </c>
      <c r="AH325" s="206">
        <f t="shared" si="127"/>
        <v>6.5201082203825853E-2</v>
      </c>
      <c r="AI325" s="206">
        <f t="shared" si="128"/>
        <v>7.2501995957337168E-2</v>
      </c>
      <c r="AJ325" s="206">
        <f t="shared" si="129"/>
        <v>9.0665630143957163E-2</v>
      </c>
      <c r="AL325" s="80" t="s">
        <v>993</v>
      </c>
    </row>
    <row r="326" spans="1:39" ht="15.75" thickBot="1" x14ac:dyDescent="0.3">
      <c r="A326" s="217" t="s">
        <v>988</v>
      </c>
      <c r="B326" s="83">
        <f>SUM(B327:B329)</f>
        <v>3737073</v>
      </c>
      <c r="C326" s="84">
        <f t="shared" ref="C326:G326" si="135">SUM(C327:C329)</f>
        <v>3452215</v>
      </c>
      <c r="D326" s="84">
        <f t="shared" si="135"/>
        <v>3014781</v>
      </c>
      <c r="E326" s="84">
        <f t="shared" si="135"/>
        <v>2396941</v>
      </c>
      <c r="F326" s="84">
        <f t="shared" si="135"/>
        <v>1857511</v>
      </c>
      <c r="G326" s="85">
        <f t="shared" si="135"/>
        <v>1424520</v>
      </c>
      <c r="I326" s="217" t="s">
        <v>988</v>
      </c>
      <c r="J326" s="130">
        <f t="shared" si="130"/>
        <v>10.239158170779026</v>
      </c>
      <c r="K326" s="131">
        <f t="shared" si="123"/>
        <v>10.600526977966004</v>
      </c>
      <c r="L326" s="131">
        <f t="shared" si="123"/>
        <v>10.497082904671313</v>
      </c>
      <c r="M326" s="131">
        <f t="shared" si="123"/>
        <v>10.165238168868568</v>
      </c>
      <c r="N326" s="131">
        <f t="shared" si="123"/>
        <v>9.8084571475401301</v>
      </c>
      <c r="O326" s="132">
        <f t="shared" si="123"/>
        <v>9.3673525550418759</v>
      </c>
      <c r="Q326" s="217" t="s">
        <v>988</v>
      </c>
      <c r="R326" s="185">
        <f t="shared" si="131"/>
        <v>0.89081945242722627</v>
      </c>
      <c r="S326" s="186">
        <f t="shared" si="132"/>
        <v>1.2962463218538178</v>
      </c>
      <c r="T326" s="186">
        <f t="shared" si="133"/>
        <v>2.1954755867622935</v>
      </c>
      <c r="U326" s="186">
        <f t="shared" si="134"/>
        <v>2.5823384586722278</v>
      </c>
      <c r="V326" s="187">
        <f t="shared" si="134"/>
        <v>2.6895579455362952</v>
      </c>
      <c r="X326" s="217" t="s">
        <v>988</v>
      </c>
      <c r="Y326" s="223">
        <f t="shared" si="124"/>
        <v>7.245701093781437E-2</v>
      </c>
      <c r="Z326" s="224">
        <f t="shared" si="124"/>
        <v>0.11372946450949335</v>
      </c>
      <c r="AA326" s="224">
        <f t="shared" si="124"/>
        <v>0.12019305123709316</v>
      </c>
      <c r="AB326" s="224">
        <f t="shared" si="124"/>
        <v>0.11620810391192803</v>
      </c>
      <c r="AC326" s="225">
        <f t="shared" si="124"/>
        <v>0.11606576589182446</v>
      </c>
      <c r="AE326" s="95" t="s">
        <v>932</v>
      </c>
      <c r="AF326" s="206">
        <f t="shared" si="125"/>
        <v>6.9260383862402311E-2</v>
      </c>
      <c r="AG326" s="206">
        <f t="shared" si="126"/>
        <v>9.5404282995791054E-2</v>
      </c>
      <c r="AH326" s="206">
        <f t="shared" si="127"/>
        <v>9.3877473723474936E-2</v>
      </c>
      <c r="AI326" s="206">
        <f t="shared" si="128"/>
        <v>9.7886036344305496E-2</v>
      </c>
      <c r="AJ326" s="206">
        <f t="shared" si="129"/>
        <v>0.11164172896387811</v>
      </c>
    </row>
    <row r="327" spans="1:39" ht="15.75" thickBot="1" x14ac:dyDescent="0.3">
      <c r="A327" s="218" t="s">
        <v>935</v>
      </c>
      <c r="B327" s="83">
        <f>SUMIF('Todas las localidades'!$AU$8:$AU$967,Ordenada!$AL327,'Todas las localidades'!Z$8:Z$967)</f>
        <v>0</v>
      </c>
      <c r="C327" s="84">
        <f>SUMIF('Todas las localidades'!$AU$8:$AU$967,Ordenada!$AL327,'Todas las localidades'!AA$8:AA$967)</f>
        <v>0</v>
      </c>
      <c r="D327" s="84">
        <f>SUMIF('Todas las localidades'!$AU$8:$AU$967,Ordenada!$AL327,'Todas las localidades'!AB$8:AB$967)</f>
        <v>0</v>
      </c>
      <c r="E327" s="84">
        <f>SUMIF('Todas las localidades'!$AU$8:$AU$967,Ordenada!$AL327,'Todas las localidades'!AC$8:AC$967)</f>
        <v>0</v>
      </c>
      <c r="F327" s="84">
        <f>SUMIF('Todas las localidades'!$AU$8:$AU$967,Ordenada!$AL327,'Todas las localidades'!AD$8:AD$967)</f>
        <v>0</v>
      </c>
      <c r="G327" s="85">
        <f>SUMIF('Todas las localidades'!$AU$8:$AU$967,Ordenada!$AL327,'Todas las localidades'!AE$8:AE$967)</f>
        <v>0</v>
      </c>
      <c r="I327" s="218" t="s">
        <v>935</v>
      </c>
      <c r="J327" s="130">
        <f t="shared" si="130"/>
        <v>0</v>
      </c>
      <c r="K327" s="131">
        <f t="shared" si="123"/>
        <v>0</v>
      </c>
      <c r="L327" s="131">
        <f t="shared" si="123"/>
        <v>0</v>
      </c>
      <c r="M327" s="131">
        <f t="shared" si="123"/>
        <v>0</v>
      </c>
      <c r="N327" s="131">
        <f t="shared" si="123"/>
        <v>0</v>
      </c>
      <c r="O327" s="132">
        <f t="shared" si="123"/>
        <v>0</v>
      </c>
      <c r="Q327" s="218" t="s">
        <v>935</v>
      </c>
      <c r="R327" s="185"/>
      <c r="S327" s="186"/>
      <c r="T327" s="186"/>
      <c r="U327" s="186"/>
      <c r="V327" s="187"/>
      <c r="X327" s="218" t="s">
        <v>935</v>
      </c>
      <c r="Y327" s="223">
        <f t="shared" si="124"/>
        <v>0</v>
      </c>
      <c r="Z327" s="224">
        <f t="shared" si="124"/>
        <v>0</v>
      </c>
      <c r="AA327" s="224">
        <f t="shared" si="124"/>
        <v>0</v>
      </c>
      <c r="AB327" s="224">
        <f t="shared" si="124"/>
        <v>0</v>
      </c>
      <c r="AC327" s="225">
        <f t="shared" si="124"/>
        <v>0</v>
      </c>
      <c r="AE327" s="95" t="s">
        <v>945</v>
      </c>
      <c r="AF327" s="206">
        <f t="shared" si="125"/>
        <v>0</v>
      </c>
      <c r="AG327" s="206">
        <f t="shared" si="126"/>
        <v>0</v>
      </c>
      <c r="AH327" s="206">
        <f t="shared" si="127"/>
        <v>0</v>
      </c>
      <c r="AI327" s="206">
        <f t="shared" si="128"/>
        <v>0</v>
      </c>
      <c r="AJ327" s="206">
        <f t="shared" si="129"/>
        <v>0</v>
      </c>
      <c r="AL327" s="80" t="s">
        <v>994</v>
      </c>
    </row>
    <row r="328" spans="1:39" ht="15.75" thickBot="1" x14ac:dyDescent="0.3">
      <c r="A328" s="218" t="s">
        <v>955</v>
      </c>
      <c r="B328" s="83">
        <f>SUMIF('Todas las localidades'!$AU$8:$AU$967,Ordenada!$AL328,'Todas las localidades'!Z$8:Z$967)</f>
        <v>0</v>
      </c>
      <c r="C328" s="84">
        <f>SUMIF('Todas las localidades'!$AU$8:$AU$967,Ordenada!$AL328,'Todas las localidades'!AA$8:AA$967)</f>
        <v>0</v>
      </c>
      <c r="D328" s="84">
        <f>SUMIF('Todas las localidades'!$AU$8:$AU$967,Ordenada!$AL328,'Todas las localidades'!AB$8:AB$967)</f>
        <v>0</v>
      </c>
      <c r="E328" s="84">
        <f>SUMIF('Todas las localidades'!$AU$8:$AU$967,Ordenada!$AL328,'Todas las localidades'!AC$8:AC$967)</f>
        <v>0</v>
      </c>
      <c r="F328" s="84">
        <f>SUMIF('Todas las localidades'!$AU$8:$AU$967,Ordenada!$AL328,'Todas las localidades'!AD$8:AD$967)</f>
        <v>0</v>
      </c>
      <c r="G328" s="85">
        <f>SUMIF('Todas las localidades'!$AU$8:$AU$967,Ordenada!$AL328,'Todas las localidades'!AE$8:AE$967)</f>
        <v>0</v>
      </c>
      <c r="I328" s="218" t="s">
        <v>955</v>
      </c>
      <c r="J328" s="130">
        <f t="shared" si="130"/>
        <v>0</v>
      </c>
      <c r="K328" s="131">
        <f t="shared" si="123"/>
        <v>0</v>
      </c>
      <c r="L328" s="131">
        <f t="shared" si="123"/>
        <v>0</v>
      </c>
      <c r="M328" s="131">
        <f t="shared" si="123"/>
        <v>0</v>
      </c>
      <c r="N328" s="131">
        <f t="shared" si="123"/>
        <v>0</v>
      </c>
      <c r="O328" s="132">
        <f t="shared" si="123"/>
        <v>0</v>
      </c>
      <c r="Q328" s="218" t="s">
        <v>955</v>
      </c>
      <c r="R328" s="185"/>
      <c r="S328" s="186"/>
      <c r="T328" s="186"/>
      <c r="U328" s="186"/>
      <c r="V328" s="187"/>
      <c r="X328" s="218" t="s">
        <v>955</v>
      </c>
      <c r="Y328" s="223">
        <f t="shared" si="124"/>
        <v>0</v>
      </c>
      <c r="Z328" s="224">
        <f t="shared" si="124"/>
        <v>0</v>
      </c>
      <c r="AA328" s="224">
        <f t="shared" si="124"/>
        <v>0</v>
      </c>
      <c r="AB328" s="224">
        <f t="shared" si="124"/>
        <v>0</v>
      </c>
      <c r="AC328" s="225">
        <f t="shared" si="124"/>
        <v>0</v>
      </c>
      <c r="AE328" s="95" t="s">
        <v>945</v>
      </c>
      <c r="AF328" s="206">
        <f t="shared" si="125"/>
        <v>0</v>
      </c>
      <c r="AG328" s="206">
        <f t="shared" si="126"/>
        <v>0</v>
      </c>
      <c r="AH328" s="206">
        <f t="shared" si="127"/>
        <v>0</v>
      </c>
      <c r="AI328" s="206">
        <f t="shared" si="128"/>
        <v>0</v>
      </c>
      <c r="AJ328" s="206">
        <f t="shared" si="129"/>
        <v>0</v>
      </c>
      <c r="AL328" s="80" t="s">
        <v>995</v>
      </c>
    </row>
    <row r="329" spans="1:39" ht="15.75" thickBot="1" x14ac:dyDescent="0.3">
      <c r="A329" s="218" t="s">
        <v>989</v>
      </c>
      <c r="B329" s="83">
        <f>SUMIF('Todas las localidades'!$AU$8:$AU$967,Ordenada!$AL329,'Todas las localidades'!Z$8:Z$967)</f>
        <v>3737073</v>
      </c>
      <c r="C329" s="84">
        <f>SUMIF('Todas las localidades'!$AU$8:$AU$967,Ordenada!$AL329,'Todas las localidades'!AA$8:AA$967)</f>
        <v>3452215</v>
      </c>
      <c r="D329" s="84">
        <f>SUMIF('Todas las localidades'!$AU$8:$AU$967,Ordenada!$AL329,'Todas las localidades'!AB$8:AB$967)</f>
        <v>3014781</v>
      </c>
      <c r="E329" s="84">
        <f>SUMIF('Todas las localidades'!$AU$8:$AU$967,Ordenada!$AL329,'Todas las localidades'!AC$8:AC$967)</f>
        <v>2396941</v>
      </c>
      <c r="F329" s="84">
        <f>SUMIF('Todas las localidades'!$AU$8:$AU$967,Ordenada!$AL329,'Todas las localidades'!AD$8:AD$967)</f>
        <v>1857511</v>
      </c>
      <c r="G329" s="85">
        <f>SUMIF('Todas las localidades'!$AU$8:$AU$967,Ordenada!$AL329,'Todas las localidades'!AE$8:AE$967)</f>
        <v>1424520</v>
      </c>
      <c r="I329" s="218" t="s">
        <v>989</v>
      </c>
      <c r="J329" s="130">
        <f t="shared" si="130"/>
        <v>10.239158170779026</v>
      </c>
      <c r="K329" s="131">
        <f t="shared" si="123"/>
        <v>10.600526977966004</v>
      </c>
      <c r="L329" s="131">
        <f t="shared" si="123"/>
        <v>10.497082904671313</v>
      </c>
      <c r="M329" s="131">
        <f t="shared" si="123"/>
        <v>10.165238168868568</v>
      </c>
      <c r="N329" s="131">
        <f t="shared" si="123"/>
        <v>9.8084571475401301</v>
      </c>
      <c r="O329" s="132">
        <f t="shared" si="123"/>
        <v>9.3673525550418759</v>
      </c>
      <c r="Q329" s="218" t="s">
        <v>989</v>
      </c>
      <c r="R329" s="185">
        <f t="shared" ref="R329:R330" si="136">RATE(8.94,,-C329,B329)*100</f>
        <v>0.89081945242722627</v>
      </c>
      <c r="S329" s="186">
        <f t="shared" ref="S329:S330" si="137">RATE(10.52,,-D329,C329)*100</f>
        <v>1.2962463218538178</v>
      </c>
      <c r="T329" s="186">
        <f t="shared" ref="T329:T330" si="138">RATE(10.56,,-E329,D329)*100</f>
        <v>2.1954755867622935</v>
      </c>
      <c r="U329" s="186">
        <f t="shared" ref="U329:V330" si="139">RATE(10,,-F329,E329)*100</f>
        <v>2.5823384586722278</v>
      </c>
      <c r="V329" s="187">
        <f t="shared" si="139"/>
        <v>2.6895579455362952</v>
      </c>
      <c r="X329" s="218" t="s">
        <v>989</v>
      </c>
      <c r="Y329" s="223">
        <f t="shared" si="124"/>
        <v>7.245701093781437E-2</v>
      </c>
      <c r="Z329" s="224">
        <f t="shared" si="124"/>
        <v>0.11372946450949335</v>
      </c>
      <c r="AA329" s="224">
        <f t="shared" si="124"/>
        <v>0.12019305123709316</v>
      </c>
      <c r="AB329" s="224">
        <f t="shared" si="124"/>
        <v>0.11620810391192803</v>
      </c>
      <c r="AC329" s="225">
        <f t="shared" si="124"/>
        <v>0.11606576589182446</v>
      </c>
      <c r="AE329" s="95" t="s">
        <v>945</v>
      </c>
      <c r="AF329" s="206">
        <f t="shared" si="125"/>
        <v>6.9260383862402311E-2</v>
      </c>
      <c r="AG329" s="206">
        <f t="shared" si="126"/>
        <v>9.5404282995791054E-2</v>
      </c>
      <c r="AH329" s="206">
        <f t="shared" si="127"/>
        <v>9.3877473723474936E-2</v>
      </c>
      <c r="AI329" s="206">
        <f t="shared" si="128"/>
        <v>9.7886036344305496E-2</v>
      </c>
      <c r="AJ329" s="206">
        <f t="shared" si="129"/>
        <v>0.11164172896387811</v>
      </c>
      <c r="AL329" s="80" t="s">
        <v>996</v>
      </c>
    </row>
    <row r="330" spans="1:39" ht="15.75" thickBot="1" x14ac:dyDescent="0.3">
      <c r="A330" s="217" t="s">
        <v>987</v>
      </c>
      <c r="B330" s="83">
        <f>SUMIF('Todas las localidades'!$AU$8:$AU$967,Ordenada!$AL330,'Todas las localidades'!Z$8:Z$967)</f>
        <v>6177480</v>
      </c>
      <c r="C330" s="84">
        <f>SUMIF('Todas las localidades'!$AU$8:$AU$967,Ordenada!$AL330,'Todas las localidades'!AA$8:AA$967)</f>
        <v>5645733</v>
      </c>
      <c r="D330" s="84">
        <f>SUMIF('Todas las localidades'!$AU$8:$AU$967,Ordenada!$AL330,'Todas las localidades'!AB$8:AB$967)</f>
        <v>4882204</v>
      </c>
      <c r="E330" s="84">
        <f>SUMIF('Todas las localidades'!$AU$8:$AU$967,Ordenada!$AL330,'Todas las localidades'!AC$8:AC$967)</f>
        <v>4031105</v>
      </c>
      <c r="F330" s="84">
        <f>SUMIF('Todas las localidades'!$AU$8:$AU$967,Ordenada!$AL330,'Todas las localidades'!AD$8:AD$967)</f>
        <v>3246259</v>
      </c>
      <c r="G330" s="85">
        <f>SUMIF('Todas las localidades'!$AU$8:$AU$967,Ordenada!$AL330,'Todas las localidades'!AE$8:AE$967)</f>
        <v>2677393</v>
      </c>
      <c r="I330" s="217" t="s">
        <v>987</v>
      </c>
      <c r="J330" s="130">
        <f t="shared" si="130"/>
        <v>16.925597872137907</v>
      </c>
      <c r="K330" s="131">
        <f t="shared" si="123"/>
        <v>17.336042215474105</v>
      </c>
      <c r="L330" s="131">
        <f t="shared" si="123"/>
        <v>16.999211599621297</v>
      </c>
      <c r="M330" s="131">
        <f t="shared" si="123"/>
        <v>17.09559910265498</v>
      </c>
      <c r="N330" s="131">
        <f t="shared" si="123"/>
        <v>17.141644001740218</v>
      </c>
      <c r="O330" s="132">
        <f t="shared" si="123"/>
        <v>17.605989497796614</v>
      </c>
      <c r="Q330" s="217" t="s">
        <v>987</v>
      </c>
      <c r="R330" s="185">
        <f t="shared" si="136"/>
        <v>1.0119131090755338</v>
      </c>
      <c r="S330" s="186">
        <f t="shared" si="137"/>
        <v>1.3907926712126764</v>
      </c>
      <c r="T330" s="186">
        <f t="shared" si="138"/>
        <v>1.8305319480394204</v>
      </c>
      <c r="U330" s="186">
        <f t="shared" si="139"/>
        <v>2.1889870889703955</v>
      </c>
      <c r="V330" s="187">
        <f t="shared" si="139"/>
        <v>1.9452756058534293</v>
      </c>
      <c r="X330" s="217" t="s">
        <v>987</v>
      </c>
      <c r="Y330" s="223">
        <f t="shared" si="124"/>
        <v>0.13525615638370689</v>
      </c>
      <c r="Z330" s="224">
        <f t="shared" si="124"/>
        <v>0.19851164817428218</v>
      </c>
      <c r="AA330" s="224">
        <f t="shared" si="124"/>
        <v>0.16557067479418419</v>
      </c>
      <c r="AB330" s="224">
        <f t="shared" si="124"/>
        <v>0.16907748090180574</v>
      </c>
      <c r="AC330" s="225">
        <f t="shared" si="124"/>
        <v>0.15248785304964449</v>
      </c>
      <c r="AE330" s="95" t="s">
        <v>945</v>
      </c>
      <c r="AF330" s="206">
        <f t="shared" si="125"/>
        <v>7.867530303587969E-2</v>
      </c>
      <c r="AG330" s="206">
        <f t="shared" si="126"/>
        <v>0.10236293469522376</v>
      </c>
      <c r="AH330" s="206">
        <f t="shared" si="127"/>
        <v>7.8272660323896376E-2</v>
      </c>
      <c r="AI330" s="206">
        <f t="shared" si="128"/>
        <v>8.2975672313049323E-2</v>
      </c>
      <c r="AJ330" s="206">
        <f t="shared" si="129"/>
        <v>8.0747073067960279E-2</v>
      </c>
      <c r="AL330" s="80" t="s">
        <v>997</v>
      </c>
    </row>
    <row r="331" spans="1:39" ht="15.75" thickBot="1" x14ac:dyDescent="0.3">
      <c r="A331" s="217" t="s">
        <v>990</v>
      </c>
      <c r="B331" s="83">
        <f>SUM(B332:B334)</f>
        <v>9087753</v>
      </c>
      <c r="C331" s="84">
        <f t="shared" ref="C331:G331" si="140">SUM(C332:C334)</f>
        <v>7901058</v>
      </c>
      <c r="D331" s="84">
        <f t="shared" si="140"/>
        <v>6363912</v>
      </c>
      <c r="E331" s="84">
        <f t="shared" si="140"/>
        <v>4566767</v>
      </c>
      <c r="F331" s="84">
        <f t="shared" si="140"/>
        <v>3221451</v>
      </c>
      <c r="G331" s="85">
        <f t="shared" si="140"/>
        <v>2486551</v>
      </c>
      <c r="I331" s="217" t="s">
        <v>990</v>
      </c>
      <c r="J331" s="130">
        <f t="shared" si="130"/>
        <v>24.89941737396396</v>
      </c>
      <c r="K331" s="131">
        <f t="shared" si="123"/>
        <v>24.261344812960406</v>
      </c>
      <c r="L331" s="131">
        <f t="shared" si="123"/>
        <v>22.158329862776966</v>
      </c>
      <c r="M331" s="131">
        <f t="shared" si="123"/>
        <v>19.367299494117461</v>
      </c>
      <c r="N331" s="131">
        <f t="shared" si="123"/>
        <v>17.010647089788595</v>
      </c>
      <c r="O331" s="132">
        <f t="shared" si="123"/>
        <v>16.351051486179159</v>
      </c>
      <c r="Q331" s="217" t="s">
        <v>990</v>
      </c>
      <c r="R331" s="185">
        <f t="shared" si="131"/>
        <v>1.5775375971798657</v>
      </c>
      <c r="S331" s="186">
        <f t="shared" si="132"/>
        <v>2.0778847379878256</v>
      </c>
      <c r="T331" s="186">
        <f t="shared" si="133"/>
        <v>3.1922978511004625</v>
      </c>
      <c r="U331" s="186">
        <f t="shared" si="134"/>
        <v>3.5513421929136371</v>
      </c>
      <c r="V331" s="187">
        <f t="shared" si="134"/>
        <v>2.6231676635027052</v>
      </c>
      <c r="X331" s="217" t="s">
        <v>990</v>
      </c>
      <c r="Y331" s="223">
        <f t="shared" si="124"/>
        <v>0.30184994837726037</v>
      </c>
      <c r="Z331" s="224">
        <f t="shared" si="124"/>
        <v>0.3996460985037964</v>
      </c>
      <c r="AA331" s="224">
        <f t="shared" si="124"/>
        <v>0.34961210194465525</v>
      </c>
      <c r="AB331" s="224">
        <f t="shared" si="124"/>
        <v>0.28981818126982067</v>
      </c>
      <c r="AC331" s="225">
        <f t="shared" si="124"/>
        <v>0.1969942362633445</v>
      </c>
      <c r="AE331" s="95" t="s">
        <v>945</v>
      </c>
      <c r="AF331" s="206">
        <f t="shared" si="125"/>
        <v>0.12265208089062821</v>
      </c>
      <c r="AG331" s="206">
        <f t="shared" si="126"/>
        <v>0.1529332043095909</v>
      </c>
      <c r="AH331" s="206">
        <f t="shared" si="127"/>
        <v>0.13650111139524884</v>
      </c>
      <c r="AI331" s="206">
        <f t="shared" si="128"/>
        <v>0.13461705989746622</v>
      </c>
      <c r="AJ331" s="206">
        <f t="shared" si="129"/>
        <v>0.1088859133158343</v>
      </c>
    </row>
    <row r="332" spans="1:39" ht="15.75" thickBot="1" x14ac:dyDescent="0.3">
      <c r="A332" s="218" t="s">
        <v>935</v>
      </c>
      <c r="B332" s="83">
        <f>SUMIF('Todas las localidades'!$AU$8:$AU$967,Ordenada!$AL332,'Todas las localidades'!Z$8:Z$967)</f>
        <v>995120</v>
      </c>
      <c r="C332" s="84">
        <f>SUMIF('Todas las localidades'!$AU$8:$AU$967,Ordenada!$AL332,'Todas las localidades'!AA$8:AA$967)</f>
        <v>844052</v>
      </c>
      <c r="D332" s="84">
        <f>SUMIF('Todas las localidades'!$AU$8:$AU$967,Ordenada!$AL332,'Todas las localidades'!AB$8:AB$967)</f>
        <v>720214</v>
      </c>
      <c r="E332" s="84">
        <f>SUMIF('Todas las localidades'!$AU$8:$AU$967,Ordenada!$AL332,'Todas las localidades'!AC$8:AC$967)</f>
        <v>461859</v>
      </c>
      <c r="F332" s="84">
        <f>SUMIF('Todas las localidades'!$AU$8:$AU$967,Ordenada!$AL332,'Todas las localidades'!AD$8:AD$967)</f>
        <v>264539</v>
      </c>
      <c r="G332" s="85">
        <f>SUMIF('Todas las localidades'!$AU$8:$AU$967,Ordenada!$AL332,'Todas las localidades'!AE$8:AE$967)</f>
        <v>162422</v>
      </c>
      <c r="I332" s="218" t="s">
        <v>935</v>
      </c>
      <c r="J332" s="130">
        <f t="shared" si="130"/>
        <v>2.7265164686121</v>
      </c>
      <c r="K332" s="131">
        <f t="shared" si="123"/>
        <v>2.5917841144905984</v>
      </c>
      <c r="L332" s="131">
        <f t="shared" si="123"/>
        <v>2.5076932842236115</v>
      </c>
      <c r="M332" s="131">
        <f t="shared" si="123"/>
        <v>1.9587076759233819</v>
      </c>
      <c r="N332" s="131">
        <f t="shared" si="123"/>
        <v>1.3968797198795153</v>
      </c>
      <c r="O332" s="132">
        <f t="shared" si="123"/>
        <v>1.0680538965370874</v>
      </c>
      <c r="Q332" s="218" t="s">
        <v>935</v>
      </c>
      <c r="R332" s="185">
        <f t="shared" si="131"/>
        <v>1.8587781173516289</v>
      </c>
      <c r="S332" s="186">
        <f t="shared" si="132"/>
        <v>1.5196603945913834</v>
      </c>
      <c r="T332" s="186">
        <f t="shared" si="133"/>
        <v>4.2970401504096891</v>
      </c>
      <c r="U332" s="186">
        <f t="shared" si="134"/>
        <v>5.7309100610156802</v>
      </c>
      <c r="V332" s="187">
        <f t="shared" si="134"/>
        <v>4.9988361887268269</v>
      </c>
      <c r="X332" s="218" t="s">
        <v>935</v>
      </c>
      <c r="Y332" s="223">
        <f t="shared" si="124"/>
        <v>3.842593758417788E-2</v>
      </c>
      <c r="Z332" s="224">
        <f t="shared" si="124"/>
        <v>3.2196924395283946E-2</v>
      </c>
      <c r="AA332" s="224">
        <f t="shared" si="124"/>
        <v>5.0259736747959353E-2</v>
      </c>
      <c r="AB332" s="224">
        <f t="shared" si="124"/>
        <v>4.250817170699004E-2</v>
      </c>
      <c r="AC332" s="225">
        <f t="shared" si="124"/>
        <v>2.7373058136486529E-2</v>
      </c>
      <c r="AE332" s="95" t="s">
        <v>941</v>
      </c>
      <c r="AF332" s="206">
        <f t="shared" si="125"/>
        <v>0.14451826974818383</v>
      </c>
      <c r="AG332" s="206">
        <f t="shared" si="126"/>
        <v>0.11184765418330882</v>
      </c>
      <c r="AH332" s="206">
        <f t="shared" si="127"/>
        <v>0.18373935754106765</v>
      </c>
      <c r="AI332" s="206">
        <f t="shared" si="128"/>
        <v>0.21723568753530723</v>
      </c>
      <c r="AJ332" s="206">
        <f t="shared" si="129"/>
        <v>0.20749830500691649</v>
      </c>
      <c r="AL332" s="80" t="s">
        <v>998</v>
      </c>
    </row>
    <row r="333" spans="1:39" ht="15.75" thickBot="1" x14ac:dyDescent="0.3">
      <c r="A333" s="218" t="s">
        <v>955</v>
      </c>
      <c r="B333" s="83">
        <f>SUMIF('Todas las localidades'!$AU$8:$AU$967,Ordenada!$AL333,'Todas las localidades'!Z$8:Z$967)</f>
        <v>369403</v>
      </c>
      <c r="C333" s="84">
        <f>SUMIF('Todas las localidades'!$AU$8:$AU$967,Ordenada!$AL333,'Todas las localidades'!AA$8:AA$967)</f>
        <v>275922</v>
      </c>
      <c r="D333" s="84">
        <f>SUMIF('Todas las localidades'!$AU$8:$AU$967,Ordenada!$AL333,'Todas las localidades'!AB$8:AB$967)</f>
        <v>207646</v>
      </c>
      <c r="E333" s="84">
        <f>SUMIF('Todas las localidades'!$AU$8:$AU$967,Ordenada!$AL333,'Todas las localidades'!AC$8:AC$967)</f>
        <v>122701</v>
      </c>
      <c r="F333" s="84">
        <f>SUMIF('Todas las localidades'!$AU$8:$AU$967,Ordenada!$AL333,'Todas las localidades'!AD$8:AD$967)</f>
        <v>76865</v>
      </c>
      <c r="G333" s="85">
        <f>SUMIF('Todas las localidades'!$AU$8:$AU$967,Ordenada!$AL333,'Todas las localidades'!AE$8:AE$967)</f>
        <v>40832</v>
      </c>
      <c r="I333" s="218" t="s">
        <v>955</v>
      </c>
      <c r="J333" s="130">
        <f t="shared" si="130"/>
        <v>1.0121225209569855</v>
      </c>
      <c r="K333" s="131">
        <f t="shared" si="123"/>
        <v>0.84725852961485171</v>
      </c>
      <c r="L333" s="131">
        <f t="shared" si="123"/>
        <v>0.72299688661411199</v>
      </c>
      <c r="M333" s="131">
        <f t="shared" si="123"/>
        <v>0.52036528581986041</v>
      </c>
      <c r="N333" s="131">
        <f t="shared" si="123"/>
        <v>0.40588026592880044</v>
      </c>
      <c r="O333" s="132">
        <f t="shared" si="123"/>
        <v>0.26850289187057386</v>
      </c>
      <c r="Q333" s="218" t="s">
        <v>955</v>
      </c>
      <c r="R333" s="185">
        <f t="shared" si="131"/>
        <v>3.3174872824724102</v>
      </c>
      <c r="S333" s="186">
        <f t="shared" si="132"/>
        <v>2.7391583905262542</v>
      </c>
      <c r="T333" s="186">
        <f t="shared" si="133"/>
        <v>5.1080392099415119</v>
      </c>
      <c r="U333" s="186">
        <f t="shared" si="134"/>
        <v>4.7880954621043994</v>
      </c>
      <c r="V333" s="187">
        <f t="shared" si="134"/>
        <v>6.5302136172817908</v>
      </c>
      <c r="X333" s="218" t="s">
        <v>955</v>
      </c>
      <c r="Y333" s="223">
        <f t="shared" si="124"/>
        <v>2.3778001107491543E-2</v>
      </c>
      <c r="Z333" s="224">
        <f t="shared" si="124"/>
        <v>1.7751233143400304E-2</v>
      </c>
      <c r="AA333" s="224">
        <f t="shared" si="124"/>
        <v>1.6524988245071343E-2</v>
      </c>
      <c r="AB333" s="224">
        <f t="shared" si="124"/>
        <v>9.8743389335171072E-3</v>
      </c>
      <c r="AC333" s="225">
        <f t="shared" si="124"/>
        <v>9.6588560556226596E-3</v>
      </c>
      <c r="AE333" s="95" t="s">
        <v>935</v>
      </c>
      <c r="AF333" s="206">
        <f t="shared" si="125"/>
        <v>0.25793155057022921</v>
      </c>
      <c r="AG333" s="206">
        <f t="shared" si="126"/>
        <v>0.20160322760748639</v>
      </c>
      <c r="AH333" s="206">
        <f t="shared" si="127"/>
        <v>0.21841728489312651</v>
      </c>
      <c r="AI333" s="206">
        <f t="shared" si="128"/>
        <v>0.18149738848119185</v>
      </c>
      <c r="AJ333" s="206">
        <f t="shared" si="129"/>
        <v>0.27106474502501526</v>
      </c>
      <c r="AL333" s="80" t="s">
        <v>999</v>
      </c>
    </row>
    <row r="334" spans="1:39" ht="15.75" thickBot="1" x14ac:dyDescent="0.3">
      <c r="A334" s="218" t="s">
        <v>989</v>
      </c>
      <c r="B334" s="83">
        <f>SUMIF('Todas las localidades'!$AU$8:$AU$967,Ordenada!$AL334,'Todas las localidades'!Z$8:Z$967)</f>
        <v>7723230</v>
      </c>
      <c r="C334" s="84">
        <f>SUMIF('Todas las localidades'!$AU$8:$AU$967,Ordenada!$AL334,'Todas las localidades'!AA$8:AA$967)</f>
        <v>6781084</v>
      </c>
      <c r="D334" s="84">
        <f>SUMIF('Todas las localidades'!$AU$8:$AU$967,Ordenada!$AL334,'Todas las localidades'!AB$8:AB$967)</f>
        <v>5436052</v>
      </c>
      <c r="E334" s="84">
        <f>SUMIF('Todas las localidades'!$AU$8:$AU$967,Ordenada!$AL334,'Todas las localidades'!AC$8:AC$967)</f>
        <v>3982207</v>
      </c>
      <c r="F334" s="84">
        <f>SUMIF('Todas las localidades'!$AU$8:$AU$967,Ordenada!$AL334,'Todas las localidades'!AD$8:AD$967)</f>
        <v>2880047</v>
      </c>
      <c r="G334" s="85">
        <f>SUMIF('Todas las localidades'!$AU$8:$AU$967,Ordenada!$AL334,'Todas las localidades'!AE$8:AE$967)</f>
        <v>2283297</v>
      </c>
      <c r="I334" s="218" t="s">
        <v>989</v>
      </c>
      <c r="J334" s="258">
        <f t="shared" si="130"/>
        <v>21.160778384394874</v>
      </c>
      <c r="K334" s="131">
        <f t="shared" si="123"/>
        <v>20.822302168854957</v>
      </c>
      <c r="L334" s="131">
        <f t="shared" si="123"/>
        <v>18.927639691939248</v>
      </c>
      <c r="M334" s="131">
        <f t="shared" si="123"/>
        <v>16.888226532374219</v>
      </c>
      <c r="N334" s="131">
        <f t="shared" si="123"/>
        <v>15.207887103980278</v>
      </c>
      <c r="O334" s="132">
        <f t="shared" si="123"/>
        <v>15.014494697771497</v>
      </c>
      <c r="Q334" s="218" t="s">
        <v>989</v>
      </c>
      <c r="R334" s="185">
        <f t="shared" si="131"/>
        <v>1.4658488785498804</v>
      </c>
      <c r="S334" s="186">
        <f t="shared" si="132"/>
        <v>2.1237963126975288</v>
      </c>
      <c r="T334" s="186">
        <f t="shared" si="133"/>
        <v>2.9909871356155597</v>
      </c>
      <c r="U334" s="186">
        <f t="shared" si="134"/>
        <v>3.2933649791557378</v>
      </c>
      <c r="V334" s="187">
        <f t="shared" si="134"/>
        <v>2.3490266683733427</v>
      </c>
      <c r="X334" s="218" t="s">
        <v>989</v>
      </c>
      <c r="Y334" s="223">
        <f t="shared" si="124"/>
        <v>0.23964600968559094</v>
      </c>
      <c r="Z334" s="224">
        <f t="shared" si="124"/>
        <v>0.34969794096511214</v>
      </c>
      <c r="AA334" s="224">
        <f t="shared" si="124"/>
        <v>0.28282737695162458</v>
      </c>
      <c r="AB334" s="224">
        <f t="shared" si="124"/>
        <v>0.23743567062931353</v>
      </c>
      <c r="AC334" s="225">
        <f t="shared" si="124"/>
        <v>0.15996232207123531</v>
      </c>
      <c r="AE334" s="95" t="s">
        <v>938</v>
      </c>
      <c r="AF334" s="206">
        <f t="shared" si="125"/>
        <v>0.11396838690040904</v>
      </c>
      <c r="AG334" s="206">
        <f t="shared" si="126"/>
        <v>0.15631231581991145</v>
      </c>
      <c r="AH334" s="206">
        <f t="shared" si="127"/>
        <v>0.12789316261315473</v>
      </c>
      <c r="AI334" s="206">
        <f t="shared" si="128"/>
        <v>0.12483818415129756</v>
      </c>
      <c r="AJ334" s="206">
        <f t="shared" si="129"/>
        <v>9.7506506254939992E-2</v>
      </c>
      <c r="AL334" s="80" t="s">
        <v>1000</v>
      </c>
    </row>
    <row r="335" spans="1:39" ht="15.75" thickBot="1" x14ac:dyDescent="0.3">
      <c r="A335" s="215" t="s">
        <v>991</v>
      </c>
      <c r="B335" s="97">
        <f>SUMIF('Todas las localidades'!$AU$8:$AU$967,Ordenada!$AL335,'Todas las localidades'!Z$8:Z$967)</f>
        <v>1290657</v>
      </c>
      <c r="C335" s="98">
        <f>SUMIF('Todas las localidades'!$AU$8:$AU$967,Ordenada!$AL335,'Todas las localidades'!AA$8:AA$967)</f>
        <v>1116753</v>
      </c>
      <c r="D335" s="98">
        <f>SUMIF('Todas las localidades'!$AU$8:$AU$967,Ordenada!$AL335,'Todas las localidades'!AB$8:AB$967)</f>
        <v>883227</v>
      </c>
      <c r="E335" s="98">
        <f>SUMIF('Todas las localidades'!$AU$8:$AU$967,Ordenada!$AL335,'Todas las localidades'!AC$8:AC$967)</f>
        <v>676497</v>
      </c>
      <c r="F335" s="98">
        <f>SUMIF('Todas las localidades'!$AU$8:$AU$967,Ordenada!$AL335,'Todas las localidades'!AD$8:AD$967)</f>
        <v>557091</v>
      </c>
      <c r="G335" s="101">
        <f>SUMIF('Todas las localidades'!$AU$8:$AU$967,Ordenada!$AL335,'Todas las localidades'!AE$8:AE$967)</f>
        <v>550572</v>
      </c>
      <c r="I335" s="215" t="s">
        <v>991</v>
      </c>
      <c r="J335" s="259">
        <f t="shared" si="130"/>
        <v>3.5362544877296074</v>
      </c>
      <c r="K335" s="134">
        <f t="shared" si="123"/>
        <v>3.4291520963278552</v>
      </c>
      <c r="L335" s="134">
        <f t="shared" si="123"/>
        <v>3.0752837578066625</v>
      </c>
      <c r="M335" s="134">
        <f t="shared" si="123"/>
        <v>2.8689705443417588</v>
      </c>
      <c r="N335" s="134">
        <f t="shared" si="123"/>
        <v>2.9416801304435229</v>
      </c>
      <c r="O335" s="135">
        <f t="shared" si="123"/>
        <v>3.6204490150608741</v>
      </c>
      <c r="Q335" s="215" t="s">
        <v>991</v>
      </c>
      <c r="R335" s="188">
        <f t="shared" si="131"/>
        <v>1.6320338464020485</v>
      </c>
      <c r="S335" s="189">
        <f t="shared" si="132"/>
        <v>2.2550736979133581</v>
      </c>
      <c r="T335" s="189">
        <f t="shared" si="133"/>
        <v>2.5572863607560068</v>
      </c>
      <c r="U335" s="189">
        <f t="shared" si="134"/>
        <v>1.9609734779998051</v>
      </c>
      <c r="V335" s="190">
        <f t="shared" si="134"/>
        <v>0.11777794387172157</v>
      </c>
      <c r="X335" s="215" t="s">
        <v>991</v>
      </c>
      <c r="Y335" s="226">
        <f t="shared" si="124"/>
        <v>4.4234545036929529E-2</v>
      </c>
      <c r="Z335" s="227">
        <f t="shared" si="124"/>
        <v>6.0714957980047154E-2</v>
      </c>
      <c r="AA335" s="227">
        <f t="shared" si="124"/>
        <v>4.0216738123534039E-2</v>
      </c>
      <c r="AB335" s="227">
        <f t="shared" si="124"/>
        <v>2.5723346598646123E-2</v>
      </c>
      <c r="AC335" s="228">
        <f t="shared" si="124"/>
        <v>1.7474560160576169E-3</v>
      </c>
      <c r="AE335" s="96" t="s">
        <v>955</v>
      </c>
      <c r="AF335" s="207">
        <f t="shared" si="125"/>
        <v>0.12688911357991814</v>
      </c>
      <c r="AG335" s="206">
        <f t="shared" si="126"/>
        <v>0.16597438744852502</v>
      </c>
      <c r="AH335" s="206">
        <f t="shared" si="127"/>
        <v>0.1093483273431934</v>
      </c>
      <c r="AI335" s="206">
        <f t="shared" si="128"/>
        <v>7.4332595904723062E-2</v>
      </c>
      <c r="AJ335" s="206">
        <f t="shared" si="129"/>
        <v>4.8888826914743064E-3</v>
      </c>
      <c r="AL335" s="80" t="s">
        <v>991</v>
      </c>
    </row>
    <row r="336" spans="1:39" x14ac:dyDescent="0.25">
      <c r="A336" s="89"/>
      <c r="B336" s="86">
        <f>SUM(B335,B330:B331,B324:B326)</f>
        <v>36497854</v>
      </c>
      <c r="C336" s="87">
        <f t="shared" ref="C336:G336" si="141">SUM(C335,C330:C331,C324:C326)</f>
        <v>32566447</v>
      </c>
      <c r="D336" s="87">
        <f t="shared" si="141"/>
        <v>28720179</v>
      </c>
      <c r="E336" s="87">
        <f t="shared" si="141"/>
        <v>23579782</v>
      </c>
      <c r="F336" s="87">
        <f t="shared" si="141"/>
        <v>18937851</v>
      </c>
      <c r="G336" s="88">
        <f t="shared" si="141"/>
        <v>15207285</v>
      </c>
      <c r="I336" s="89" t="s">
        <v>967</v>
      </c>
      <c r="J336" s="124">
        <f>SUM(J335,J330:J331,J324:J326)</f>
        <v>100.00000000000001</v>
      </c>
      <c r="K336" s="125">
        <f t="shared" ref="K336:O336" si="142">SUM(K335,K330:K331,K324:K326)</f>
        <v>100</v>
      </c>
      <c r="L336" s="125">
        <f t="shared" si="142"/>
        <v>100</v>
      </c>
      <c r="M336" s="125">
        <f t="shared" si="142"/>
        <v>100</v>
      </c>
      <c r="N336" s="125">
        <f t="shared" si="142"/>
        <v>100</v>
      </c>
      <c r="O336" s="126">
        <f t="shared" si="142"/>
        <v>100</v>
      </c>
      <c r="Q336" s="89" t="s">
        <v>967</v>
      </c>
      <c r="R336" s="191">
        <f t="shared" si="131"/>
        <v>1.2830034813433244</v>
      </c>
      <c r="S336" s="192">
        <f t="shared" si="132"/>
        <v>1.2018660890819792</v>
      </c>
      <c r="T336" s="192">
        <f t="shared" si="133"/>
        <v>1.8850692896506525</v>
      </c>
      <c r="U336" s="192">
        <f t="shared" si="134"/>
        <v>2.2164771370496257</v>
      </c>
      <c r="V336" s="193">
        <f t="shared" si="134"/>
        <v>2.2181227968107233</v>
      </c>
      <c r="X336" s="89" t="s">
        <v>967</v>
      </c>
      <c r="Y336" s="206">
        <f>(B336-C336)/(G$24-F$24)</f>
        <v>1</v>
      </c>
      <c r="Z336" s="206">
        <f>(C336-D336)/(F$24-E$24)</f>
        <v>1</v>
      </c>
      <c r="AA336" s="206">
        <f>(D336-E336)/(E$24-D$24)</f>
        <v>1</v>
      </c>
      <c r="AB336" s="206">
        <f>(E336-F336)/(D$24-C$24)</f>
        <v>1</v>
      </c>
      <c r="AC336" s="206">
        <f>(F336-G336)/(C$24-B$24)</f>
        <v>1</v>
      </c>
      <c r="AE336" s="89" t="s">
        <v>967</v>
      </c>
      <c r="AF336" s="206">
        <f>SUM(AF324:AF335)</f>
        <v>1.1646036617275093</v>
      </c>
      <c r="AG336" s="206">
        <f t="shared" ref="AG336:AJ336" si="143">SUM(AG324:AG335)</f>
        <v>1.1639215305966848</v>
      </c>
      <c r="AH336" s="206">
        <f t="shared" si="143"/>
        <v>1.1581951904448025</v>
      </c>
      <c r="AI336" s="206">
        <f t="shared" si="143"/>
        <v>1.1469190448450899</v>
      </c>
      <c r="AJ336" s="206">
        <f t="shared" si="143"/>
        <v>1.177284685121559</v>
      </c>
    </row>
    <row r="337" spans="2:7" x14ac:dyDescent="0.25">
      <c r="B337" s="81"/>
      <c r="C337" s="81"/>
      <c r="D337" s="81"/>
      <c r="E337" s="81"/>
      <c r="F337" s="81"/>
      <c r="G337" s="81"/>
    </row>
  </sheetData>
  <mergeCells count="150">
    <mergeCell ref="AF2:AJ2"/>
    <mergeCell ref="Y2:AC2"/>
    <mergeCell ref="AF14:AJ14"/>
    <mergeCell ref="A26:J26"/>
    <mergeCell ref="L26:U26"/>
    <mergeCell ref="A14:A15"/>
    <mergeCell ref="B14:G14"/>
    <mergeCell ref="J14:O14"/>
    <mergeCell ref="R14:V14"/>
    <mergeCell ref="Y14:AC14"/>
    <mergeCell ref="AE14:AE15"/>
    <mergeCell ref="A2:A3"/>
    <mergeCell ref="B2:G2"/>
    <mergeCell ref="J2:O2"/>
    <mergeCell ref="R2:V2"/>
    <mergeCell ref="AH27:AO27"/>
    <mergeCell ref="A40:J40"/>
    <mergeCell ref="L40:U40"/>
    <mergeCell ref="A41:A42"/>
    <mergeCell ref="B41:I41"/>
    <mergeCell ref="J41:J42"/>
    <mergeCell ref="L41:L42"/>
    <mergeCell ref="M41:T41"/>
    <mergeCell ref="U41:U42"/>
    <mergeCell ref="AG41:AG42"/>
    <mergeCell ref="AH41:AO41"/>
    <mergeCell ref="A27:A28"/>
    <mergeCell ref="B27:I27"/>
    <mergeCell ref="J27:J28"/>
    <mergeCell ref="L27:L28"/>
    <mergeCell ref="M27:T27"/>
    <mergeCell ref="U27:U28"/>
    <mergeCell ref="AG27:AG28"/>
    <mergeCell ref="A54:J54"/>
    <mergeCell ref="L54:U54"/>
    <mergeCell ref="A55:A56"/>
    <mergeCell ref="B55:I55"/>
    <mergeCell ref="J55:J56"/>
    <mergeCell ref="L55:L56"/>
    <mergeCell ref="M55:T55"/>
    <mergeCell ref="U55:U56"/>
    <mergeCell ref="AG55:AG56"/>
    <mergeCell ref="AH55:AO55"/>
    <mergeCell ref="A69:J69"/>
    <mergeCell ref="L69:U69"/>
    <mergeCell ref="A70:A71"/>
    <mergeCell ref="B70:I70"/>
    <mergeCell ref="J70:J71"/>
    <mergeCell ref="L70:L71"/>
    <mergeCell ref="M70:T70"/>
    <mergeCell ref="U70:U71"/>
    <mergeCell ref="AG70:AG71"/>
    <mergeCell ref="AH70:AO70"/>
    <mergeCell ref="A84:J84"/>
    <mergeCell ref="L84:U84"/>
    <mergeCell ref="A85:A86"/>
    <mergeCell ref="B85:I85"/>
    <mergeCell ref="J85:J86"/>
    <mergeCell ref="L85:L86"/>
    <mergeCell ref="M85:T85"/>
    <mergeCell ref="U85:U86"/>
    <mergeCell ref="AG85:AG86"/>
    <mergeCell ref="AH85:AO85"/>
    <mergeCell ref="A98:J98"/>
    <mergeCell ref="L98:U98"/>
    <mergeCell ref="A99:A100"/>
    <mergeCell ref="B99:I99"/>
    <mergeCell ref="J99:J100"/>
    <mergeCell ref="L99:L100"/>
    <mergeCell ref="M99:T99"/>
    <mergeCell ref="U99:U100"/>
    <mergeCell ref="AG99:AG100"/>
    <mergeCell ref="A141:J141"/>
    <mergeCell ref="L141:U141"/>
    <mergeCell ref="A142:A143"/>
    <mergeCell ref="B142:I142"/>
    <mergeCell ref="J142:J143"/>
    <mergeCell ref="L142:L143"/>
    <mergeCell ref="M142:T142"/>
    <mergeCell ref="U142:U143"/>
    <mergeCell ref="AH99:AO99"/>
    <mergeCell ref="A113:A114"/>
    <mergeCell ref="B113:G113"/>
    <mergeCell ref="I113:I114"/>
    <mergeCell ref="J113:O113"/>
    <mergeCell ref="Q113:Q114"/>
    <mergeCell ref="R113:V113"/>
    <mergeCell ref="AG142:AG143"/>
    <mergeCell ref="AH142:AO142"/>
    <mergeCell ref="A171:J171"/>
    <mergeCell ref="L171:U171"/>
    <mergeCell ref="A172:A173"/>
    <mergeCell ref="B172:I172"/>
    <mergeCell ref="J172:J173"/>
    <mergeCell ref="L172:L173"/>
    <mergeCell ref="M172:T172"/>
    <mergeCell ref="U172:U173"/>
    <mergeCell ref="M232:T232"/>
    <mergeCell ref="U232:U233"/>
    <mergeCell ref="A201:J201"/>
    <mergeCell ref="L201:U201"/>
    <mergeCell ref="A202:A203"/>
    <mergeCell ref="B202:I202"/>
    <mergeCell ref="J202:J203"/>
    <mergeCell ref="L202:L203"/>
    <mergeCell ref="M202:T202"/>
    <mergeCell ref="U202:U203"/>
    <mergeCell ref="AG262:AG263"/>
    <mergeCell ref="A262:A263"/>
    <mergeCell ref="B262:I262"/>
    <mergeCell ref="J262:J263"/>
    <mergeCell ref="AL322:AM323"/>
    <mergeCell ref="AG291:AG292"/>
    <mergeCell ref="AH291:AO291"/>
    <mergeCell ref="AH262:AO262"/>
    <mergeCell ref="AG232:AG233"/>
    <mergeCell ref="AH232:AO232"/>
    <mergeCell ref="AE322:AE323"/>
    <mergeCell ref="AF322:AJ322"/>
    <mergeCell ref="L262:L263"/>
    <mergeCell ref="M262:T262"/>
    <mergeCell ref="U262:U263"/>
    <mergeCell ref="A322:A323"/>
    <mergeCell ref="B322:G322"/>
    <mergeCell ref="I322:I323"/>
    <mergeCell ref="J322:O322"/>
    <mergeCell ref="Q322:Q323"/>
    <mergeCell ref="R322:V322"/>
    <mergeCell ref="X322:X323"/>
    <mergeCell ref="Y322:AC322"/>
    <mergeCell ref="A261:J261"/>
    <mergeCell ref="AG172:AG173"/>
    <mergeCell ref="AH172:AO172"/>
    <mergeCell ref="AG202:AG203"/>
    <mergeCell ref="AH202:AO202"/>
    <mergeCell ref="A231:J231"/>
    <mergeCell ref="L231:U231"/>
    <mergeCell ref="A232:A233"/>
    <mergeCell ref="B232:I232"/>
    <mergeCell ref="J232:J233"/>
    <mergeCell ref="L232:L233"/>
    <mergeCell ref="L261:U261"/>
    <mergeCell ref="A290:J290"/>
    <mergeCell ref="L290:U290"/>
    <mergeCell ref="A291:A292"/>
    <mergeCell ref="B291:I291"/>
    <mergeCell ref="J291:J292"/>
    <mergeCell ref="L291:L292"/>
    <mergeCell ref="M291:T291"/>
    <mergeCell ref="U291:U29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47237"/>
  <sheetViews>
    <sheetView topLeftCell="A13" workbookViewId="0">
      <selection activeCell="G31" sqref="G31:G35"/>
    </sheetView>
  </sheetViews>
  <sheetFormatPr baseColWidth="10" defaultRowHeight="15" x14ac:dyDescent="0.25"/>
  <cols>
    <col min="11" max="11" width="11.85546875" bestFit="1" customWidth="1"/>
  </cols>
  <sheetData>
    <row r="1" spans="2:22" ht="15.75" thickBot="1" x14ac:dyDescent="0.3">
      <c r="B1" s="350" t="s">
        <v>975</v>
      </c>
      <c r="C1" s="350"/>
      <c r="D1" s="350"/>
      <c r="F1" s="350" t="s">
        <v>975</v>
      </c>
      <c r="G1" s="350"/>
      <c r="H1" s="350"/>
    </row>
    <row r="2" spans="2:22" ht="45.75" thickBot="1" x14ac:dyDescent="0.3">
      <c r="B2" s="205" t="s">
        <v>966</v>
      </c>
      <c r="C2" s="197" t="s">
        <v>969</v>
      </c>
      <c r="D2" s="198" t="s">
        <v>972</v>
      </c>
      <c r="E2" s="196"/>
      <c r="F2" s="205" t="s">
        <v>931</v>
      </c>
      <c r="G2" s="197" t="s">
        <v>969</v>
      </c>
      <c r="H2" s="198" t="s">
        <v>972</v>
      </c>
    </row>
    <row r="3" spans="2:22" x14ac:dyDescent="0.25">
      <c r="B3" s="203" t="s">
        <v>940</v>
      </c>
      <c r="C3" s="201" t="s">
        <v>973</v>
      </c>
      <c r="D3" s="199" t="s">
        <v>976</v>
      </c>
      <c r="F3" s="203" t="s">
        <v>940</v>
      </c>
      <c r="G3" s="201" t="s">
        <v>973</v>
      </c>
      <c r="H3" s="199" t="s">
        <v>976</v>
      </c>
    </row>
    <row r="4" spans="2:22" x14ac:dyDescent="0.25">
      <c r="B4" s="203">
        <v>1</v>
      </c>
      <c r="C4" s="201" t="s">
        <v>974</v>
      </c>
      <c r="D4" s="199" t="s">
        <v>977</v>
      </c>
      <c r="F4" s="203" t="s">
        <v>951</v>
      </c>
      <c r="G4" s="201" t="s">
        <v>974</v>
      </c>
      <c r="H4" s="199" t="s">
        <v>977</v>
      </c>
    </row>
    <row r="5" spans="2:22" x14ac:dyDescent="0.25">
      <c r="B5" s="203">
        <v>2</v>
      </c>
      <c r="C5" s="201" t="s">
        <v>974</v>
      </c>
      <c r="D5" s="199" t="s">
        <v>977</v>
      </c>
      <c r="F5" s="203" t="s">
        <v>932</v>
      </c>
      <c r="G5" s="201" t="s">
        <v>974</v>
      </c>
      <c r="H5" s="199" t="s">
        <v>977</v>
      </c>
    </row>
    <row r="6" spans="2:22" x14ac:dyDescent="0.25">
      <c r="B6" s="203">
        <v>3</v>
      </c>
      <c r="C6" s="201" t="s">
        <v>974</v>
      </c>
      <c r="D6" s="199" t="s">
        <v>977</v>
      </c>
      <c r="F6" s="203" t="s">
        <v>945</v>
      </c>
      <c r="G6" s="201" t="s">
        <v>974</v>
      </c>
      <c r="H6" s="199" t="s">
        <v>977</v>
      </c>
    </row>
    <row r="7" spans="2:22" x14ac:dyDescent="0.25">
      <c r="B7" s="203">
        <v>4</v>
      </c>
      <c r="C7" s="201" t="s">
        <v>973</v>
      </c>
      <c r="D7" s="199" t="s">
        <v>977</v>
      </c>
      <c r="F7" s="203" t="s">
        <v>941</v>
      </c>
      <c r="G7" s="201" t="s">
        <v>973</v>
      </c>
      <c r="H7" s="199" t="s">
        <v>977</v>
      </c>
    </row>
    <row r="8" spans="2:22" x14ac:dyDescent="0.25">
      <c r="B8" s="203">
        <v>5</v>
      </c>
      <c r="C8" s="201" t="s">
        <v>973</v>
      </c>
      <c r="D8" s="199" t="s">
        <v>977</v>
      </c>
      <c r="F8" s="203" t="s">
        <v>935</v>
      </c>
      <c r="G8" s="201" t="s">
        <v>973</v>
      </c>
      <c r="H8" s="199" t="s">
        <v>976</v>
      </c>
    </row>
    <row r="9" spans="2:22" x14ac:dyDescent="0.25">
      <c r="B9" s="203">
        <v>6</v>
      </c>
      <c r="C9" s="201" t="s">
        <v>973</v>
      </c>
      <c r="D9" s="199" t="s">
        <v>977</v>
      </c>
      <c r="F9" s="203" t="s">
        <v>938</v>
      </c>
      <c r="G9" s="201" t="s">
        <v>974</v>
      </c>
      <c r="H9" s="199" t="s">
        <v>977</v>
      </c>
    </row>
    <row r="10" spans="2:22" ht="15.75" thickBot="1" x14ac:dyDescent="0.3">
      <c r="B10" s="204">
        <v>7</v>
      </c>
      <c r="C10" s="202" t="s">
        <v>973</v>
      </c>
      <c r="D10" s="200" t="s">
        <v>977</v>
      </c>
      <c r="F10" s="204" t="s">
        <v>955</v>
      </c>
      <c r="G10" s="202" t="s">
        <v>973</v>
      </c>
      <c r="H10" s="200" t="s">
        <v>976</v>
      </c>
    </row>
    <row r="14" spans="2:22" ht="15.75" thickBot="1" x14ac:dyDescent="0.3">
      <c r="G14" t="s">
        <v>970</v>
      </c>
    </row>
    <row r="15" spans="2:22" ht="15.75" thickBot="1" x14ac:dyDescent="0.3">
      <c r="C15" s="347" t="s">
        <v>969</v>
      </c>
      <c r="D15" s="348"/>
      <c r="E15" s="348"/>
      <c r="F15" s="348"/>
      <c r="G15" s="349"/>
      <c r="K15" s="347" t="s">
        <v>972</v>
      </c>
      <c r="L15" s="348"/>
      <c r="M15" s="348"/>
      <c r="N15" s="348"/>
      <c r="O15" s="349"/>
      <c r="P15" s="233"/>
      <c r="R15" s="321" t="s">
        <v>978</v>
      </c>
      <c r="S15" s="322"/>
      <c r="T15" s="322"/>
      <c r="U15" s="322"/>
      <c r="V15" s="323"/>
    </row>
    <row r="16" spans="2:22" ht="15.75" thickBot="1" x14ac:dyDescent="0.3">
      <c r="C16" s="69" t="s">
        <v>961</v>
      </c>
      <c r="D16" s="66" t="s">
        <v>962</v>
      </c>
      <c r="E16" s="66" t="s">
        <v>963</v>
      </c>
      <c r="F16" s="66" t="s">
        <v>964</v>
      </c>
      <c r="G16" s="67" t="s">
        <v>965</v>
      </c>
      <c r="K16" s="69" t="s">
        <v>961</v>
      </c>
      <c r="L16" s="66" t="s">
        <v>962</v>
      </c>
      <c r="M16" s="66" t="s">
        <v>963</v>
      </c>
      <c r="N16" s="66" t="s">
        <v>964</v>
      </c>
      <c r="O16" s="67" t="s">
        <v>965</v>
      </c>
      <c r="P16" s="234"/>
      <c r="Q16" s="195"/>
      <c r="R16" s="69" t="s">
        <v>961</v>
      </c>
      <c r="S16" s="66" t="s">
        <v>962</v>
      </c>
      <c r="T16" s="66" t="s">
        <v>963</v>
      </c>
      <c r="U16" s="66" t="s">
        <v>964</v>
      </c>
      <c r="V16" s="67" t="s">
        <v>965</v>
      </c>
    </row>
    <row r="17" spans="2:22" x14ac:dyDescent="0.25">
      <c r="B17" s="92" t="s">
        <v>940</v>
      </c>
      <c r="C17" t="str">
        <f>IF('Pob x estrato y x regiones'!J4&gt;'Pob x estrato y x regiones'!K4, "AUMENTA", "CAE")</f>
        <v>AUMENTA</v>
      </c>
      <c r="D17" t="str">
        <f>IF('Pob x estrato y x regiones'!K4&gt;'Pob x estrato y x regiones'!L4, "AUMENTA", "CAE")</f>
        <v>CAE</v>
      </c>
      <c r="E17" t="str">
        <f>IF('Pob x estrato y x regiones'!L4&gt;'Pob x estrato y x regiones'!M4, "AUMENTA", "CAE")</f>
        <v>CAE</v>
      </c>
      <c r="F17" t="str">
        <f>IF('Pob x estrato y x regiones'!M4&gt;'Pob x estrato y x regiones'!N4, "AUMENTA", "CAE")</f>
        <v>CAE</v>
      </c>
      <c r="G17" t="str">
        <f>IF('Pob x estrato y x regiones'!N4&gt;'Pob x estrato y x regiones'!O4, "AUMENTA", "CAE")</f>
        <v>AUMENTA</v>
      </c>
      <c r="J17" s="92" t="s">
        <v>940</v>
      </c>
      <c r="K17" t="str">
        <f>IF('Pob x estrato y x regiones'!R4&gt;'Pob x estrato y x regiones'!S4, "ACELERA", "DESACELERA")</f>
        <v>ACELERA</v>
      </c>
      <c r="L17" t="str">
        <f>IF('Pob x estrato y x regiones'!S4&gt;'Pob x estrato y x regiones'!T4, "ACELERA", "DESACELERA")</f>
        <v>DESACELERA</v>
      </c>
      <c r="M17" t="str">
        <f>IF('Pob x estrato y x regiones'!T4&gt;'Pob x estrato y x regiones'!U4, "ACELERA", "DESACELERA")</f>
        <v>DESACELERA</v>
      </c>
      <c r="N17" t="str">
        <f>IF('Pob x estrato y x regiones'!U4&gt;'Pob x estrato y x regiones'!V4, "ACELERA", "DESACELERA")</f>
        <v>DESACELERA</v>
      </c>
      <c r="Q17" s="92" t="s">
        <v>940</v>
      </c>
      <c r="R17" t="str">
        <f>IF('Pob x estrato y x regiones'!R4&gt;'Pob x estrato y x regiones'!S4, "CRECE", "BAJA")</f>
        <v>CRECE</v>
      </c>
      <c r="S17" t="str">
        <f>IF('Pob x estrato y x regiones'!S4&gt;'Pob x estrato y x regiones'!T4, "CRECE", "BAJA")</f>
        <v>BAJA</v>
      </c>
      <c r="T17" t="str">
        <f>IF('Pob x estrato y x regiones'!T4&gt;'Pob x estrato y x regiones'!U4, "CRECE", "BAJA")</f>
        <v>BAJA</v>
      </c>
      <c r="U17" t="str">
        <f>IF('Pob x estrato y x regiones'!U4&gt;'Pob x estrato y x regiones'!V4, "CRECE", "BAJA")</f>
        <v>BAJA</v>
      </c>
      <c r="V17" t="str">
        <f>IF('Pob x estrato y x regiones'!V4&gt;'Pob x estrato y x regiones'!W4, "CRECE", "BAJA")</f>
        <v>CRECE</v>
      </c>
    </row>
    <row r="18" spans="2:22" x14ac:dyDescent="0.25">
      <c r="B18" s="95">
        <v>1</v>
      </c>
      <c r="C18" t="str">
        <f>IF('Pob x estrato y x regiones'!J5&gt;'Pob x estrato y x regiones'!K5, "AUMENTA", "CAE")</f>
        <v>CAE</v>
      </c>
      <c r="D18" t="str">
        <f>IF('Pob x estrato y x regiones'!K5&gt;'Pob x estrato y x regiones'!L5, "AUMENTA", "CAE")</f>
        <v>CAE</v>
      </c>
      <c r="E18" t="str">
        <f>IF('Pob x estrato y x regiones'!L5&gt;'Pob x estrato y x regiones'!M5, "AUMENTA", "CAE")</f>
        <v>CAE</v>
      </c>
      <c r="F18" t="str">
        <f>IF('Pob x estrato y x regiones'!M5&gt;'Pob x estrato y x regiones'!N5, "AUMENTA", "CAE")</f>
        <v>CAE</v>
      </c>
      <c r="G18" t="str">
        <f>IF('Pob x estrato y x regiones'!N5&gt;'Pob x estrato y x regiones'!O5, "AUMENTA", "CAE")</f>
        <v>AUMENTA</v>
      </c>
      <c r="J18" s="95">
        <v>1</v>
      </c>
      <c r="K18" t="str">
        <f>IF('Pob x estrato y x regiones'!R5&gt;'Pob x estrato y x regiones'!S5, "ACELERA", "DESACELERA")</f>
        <v>DESACELERA</v>
      </c>
      <c r="L18" t="str">
        <f>IF('Pob x estrato y x regiones'!S5&gt;'Pob x estrato y x regiones'!T5, "ACELERA", "DESACELERA")</f>
        <v>DESACELERA</v>
      </c>
      <c r="M18" t="str">
        <f>IF('Pob x estrato y x regiones'!T5&gt;'Pob x estrato y x regiones'!U5, "ACELERA", "DESACELERA")</f>
        <v>DESACELERA</v>
      </c>
      <c r="N18" t="str">
        <f>IF('Pob x estrato y x regiones'!U5&gt;'Pob x estrato y x regiones'!V5, "ACELERA", "DESACELERA")</f>
        <v>DESACELERA</v>
      </c>
      <c r="Q18" s="95">
        <v>1</v>
      </c>
      <c r="R18" t="str">
        <f>IF('Pob x estrato y x regiones'!R5&gt;'Pob x estrato y x regiones'!S5, "CRECE", "BAJA")</f>
        <v>BAJA</v>
      </c>
      <c r="S18" t="str">
        <f>IF('Pob x estrato y x regiones'!S5&gt;'Pob x estrato y x regiones'!T5, "CRECE", "BAJA")</f>
        <v>BAJA</v>
      </c>
      <c r="T18" t="str">
        <f>IF('Pob x estrato y x regiones'!T5&gt;'Pob x estrato y x regiones'!U5, "CRECE", "BAJA")</f>
        <v>BAJA</v>
      </c>
      <c r="U18" t="str">
        <f>IF('Pob x estrato y x regiones'!U5&gt;'Pob x estrato y x regiones'!V5, "CRECE", "BAJA")</f>
        <v>BAJA</v>
      </c>
      <c r="V18" t="str">
        <f>IF('Pob x estrato y x regiones'!V5&gt;'Pob x estrato y x regiones'!W5, "CRECE", "BAJA")</f>
        <v>CRECE</v>
      </c>
    </row>
    <row r="19" spans="2:22" x14ac:dyDescent="0.25">
      <c r="B19" s="95">
        <v>2</v>
      </c>
      <c r="C19" t="str">
        <f>IF('Pob x estrato y x regiones'!J6&gt;'Pob x estrato y x regiones'!K6, "AUMENTA", "CAE")</f>
        <v>CAE</v>
      </c>
      <c r="D19" t="str">
        <f>IF('Pob x estrato y x regiones'!K6&gt;'Pob x estrato y x regiones'!L6, "AUMENTA", "CAE")</f>
        <v>CAE</v>
      </c>
      <c r="E19" t="str">
        <f>IF('Pob x estrato y x regiones'!L6&gt;'Pob x estrato y x regiones'!M6, "AUMENTA", "CAE")</f>
        <v>AUMENTA</v>
      </c>
      <c r="F19" t="str">
        <f>IF('Pob x estrato y x regiones'!M6&gt;'Pob x estrato y x regiones'!N6, "AUMENTA", "CAE")</f>
        <v>AUMENTA</v>
      </c>
      <c r="G19" t="str">
        <f>IF('Pob x estrato y x regiones'!N6&gt;'Pob x estrato y x regiones'!O6, "AUMENTA", "CAE")</f>
        <v>AUMENTA</v>
      </c>
      <c r="J19" s="95">
        <v>2</v>
      </c>
      <c r="K19" t="str">
        <f>IF('Pob x estrato y x regiones'!R6&gt;'Pob x estrato y x regiones'!S6, "ACELERA", "DESACELERA")</f>
        <v>DESACELERA</v>
      </c>
      <c r="L19" t="str">
        <f>IF('Pob x estrato y x regiones'!S6&gt;'Pob x estrato y x regiones'!T6, "ACELERA", "DESACELERA")</f>
        <v>DESACELERA</v>
      </c>
      <c r="M19" t="str">
        <f>IF('Pob x estrato y x regiones'!T6&gt;'Pob x estrato y x regiones'!U6, "ACELERA", "DESACELERA")</f>
        <v>DESACELERA</v>
      </c>
      <c r="N19" t="str">
        <f>IF('Pob x estrato y x regiones'!U6&gt;'Pob x estrato y x regiones'!V6, "ACELERA", "DESACELERA")</f>
        <v>ACELERA</v>
      </c>
      <c r="Q19" s="95">
        <v>2</v>
      </c>
      <c r="R19" t="str">
        <f>IF('Pob x estrato y x regiones'!R6&gt;'Pob x estrato y x regiones'!S6, "CRECE", "BAJA")</f>
        <v>BAJA</v>
      </c>
      <c r="S19" t="str">
        <f>IF('Pob x estrato y x regiones'!S6&gt;'Pob x estrato y x regiones'!T6, "CRECE", "BAJA")</f>
        <v>BAJA</v>
      </c>
      <c r="T19" t="str">
        <f>IF('Pob x estrato y x regiones'!T6&gt;'Pob x estrato y x regiones'!U6, "CRECE", "BAJA")</f>
        <v>BAJA</v>
      </c>
      <c r="U19" t="str">
        <f>IF('Pob x estrato y x regiones'!U6&gt;'Pob x estrato y x regiones'!V6, "CRECE", "BAJA")</f>
        <v>CRECE</v>
      </c>
      <c r="V19" t="str">
        <f>IF('Pob x estrato y x regiones'!V6&gt;'Pob x estrato y x regiones'!W6, "CRECE", "BAJA")</f>
        <v>BAJA</v>
      </c>
    </row>
    <row r="20" spans="2:22" x14ac:dyDescent="0.25">
      <c r="B20" s="95">
        <v>3</v>
      </c>
      <c r="C20" t="str">
        <f>IF('Pob x estrato y x regiones'!J7&gt;'Pob x estrato y x regiones'!K7, "AUMENTA", "CAE")</f>
        <v>CAE</v>
      </c>
      <c r="D20" t="str">
        <f>IF('Pob x estrato y x regiones'!K7&gt;'Pob x estrato y x regiones'!L7, "AUMENTA", "CAE")</f>
        <v>AUMENTA</v>
      </c>
      <c r="E20" t="str">
        <f>IF('Pob x estrato y x regiones'!L7&gt;'Pob x estrato y x regiones'!M7, "AUMENTA", "CAE")</f>
        <v>AUMENTA</v>
      </c>
      <c r="F20" t="str">
        <f>IF('Pob x estrato y x regiones'!M7&gt;'Pob x estrato y x regiones'!N7, "AUMENTA", "CAE")</f>
        <v>AUMENTA</v>
      </c>
      <c r="G20" t="str">
        <f>IF('Pob x estrato y x regiones'!N7&gt;'Pob x estrato y x regiones'!O7, "AUMENTA", "CAE")</f>
        <v>AUMENTA</v>
      </c>
      <c r="J20" s="95">
        <v>3</v>
      </c>
      <c r="K20" t="str">
        <f>IF('Pob x estrato y x regiones'!R7&gt;'Pob x estrato y x regiones'!S7, "ACELERA", "DESACELERA")</f>
        <v>DESACELERA</v>
      </c>
      <c r="L20" t="str">
        <f>IF('Pob x estrato y x regiones'!S7&gt;'Pob x estrato y x regiones'!T7, "ACELERA", "DESACELERA")</f>
        <v>DESACELERA</v>
      </c>
      <c r="M20" t="str">
        <f>IF('Pob x estrato y x regiones'!T7&gt;'Pob x estrato y x regiones'!U7, "ACELERA", "DESACELERA")</f>
        <v>DESACELERA</v>
      </c>
      <c r="N20" t="str">
        <f>IF('Pob x estrato y x regiones'!U7&gt;'Pob x estrato y x regiones'!V7, "ACELERA", "DESACELERA")</f>
        <v>ACELERA</v>
      </c>
      <c r="Q20" s="95">
        <v>3</v>
      </c>
      <c r="R20" t="str">
        <f>IF('Pob x estrato y x regiones'!R7&gt;'Pob x estrato y x regiones'!S7, "CRECE", "BAJA")</f>
        <v>BAJA</v>
      </c>
      <c r="S20" t="str">
        <f>IF('Pob x estrato y x regiones'!S7&gt;'Pob x estrato y x regiones'!T7, "CRECE", "BAJA")</f>
        <v>BAJA</v>
      </c>
      <c r="T20" t="str">
        <f>IF('Pob x estrato y x regiones'!T7&gt;'Pob x estrato y x regiones'!U7, "CRECE", "BAJA")</f>
        <v>BAJA</v>
      </c>
      <c r="U20" t="str">
        <f>IF('Pob x estrato y x regiones'!U7&gt;'Pob x estrato y x regiones'!V7, "CRECE", "BAJA")</f>
        <v>CRECE</v>
      </c>
      <c r="V20" t="str">
        <f>IF('Pob x estrato y x regiones'!V7&gt;'Pob x estrato y x regiones'!W7, "CRECE", "BAJA")</f>
        <v>BAJA</v>
      </c>
    </row>
    <row r="21" spans="2:22" x14ac:dyDescent="0.25">
      <c r="B21" s="95">
        <v>4</v>
      </c>
      <c r="C21" t="str">
        <f>IF('Pob x estrato y x regiones'!J8&gt;'Pob x estrato y x regiones'!K8, "AUMENTA", "CAE")</f>
        <v>AUMENTA</v>
      </c>
      <c r="D21" t="str">
        <f>IF('Pob x estrato y x regiones'!K8&gt;'Pob x estrato y x regiones'!L8, "AUMENTA", "CAE")</f>
        <v>AUMENTA</v>
      </c>
      <c r="E21" t="str">
        <f>IF('Pob x estrato y x regiones'!L8&gt;'Pob x estrato y x regiones'!M8, "AUMENTA", "CAE")</f>
        <v>AUMENTA</v>
      </c>
      <c r="F21" t="str">
        <f>IF('Pob x estrato y x regiones'!M8&gt;'Pob x estrato y x regiones'!N8, "AUMENTA", "CAE")</f>
        <v>AUMENTA</v>
      </c>
      <c r="G21" t="str">
        <f>IF('Pob x estrato y x regiones'!N8&gt;'Pob x estrato y x regiones'!O8, "AUMENTA", "CAE")</f>
        <v>AUMENTA</v>
      </c>
      <c r="J21" s="95">
        <v>4</v>
      </c>
      <c r="K21" t="str">
        <f>IF('Pob x estrato y x regiones'!R8&gt;'Pob x estrato y x regiones'!S8, "ACELERA", "DESACELERA")</f>
        <v>DESACELERA</v>
      </c>
      <c r="L21" t="str">
        <f>IF('Pob x estrato y x regiones'!S8&gt;'Pob x estrato y x regiones'!T8, "ACELERA", "DESACELERA")</f>
        <v>DESACELERA</v>
      </c>
      <c r="M21" t="str">
        <f>IF('Pob x estrato y x regiones'!T8&gt;'Pob x estrato y x regiones'!U8, "ACELERA", "DESACELERA")</f>
        <v>DESACELERA</v>
      </c>
      <c r="N21" t="str">
        <f>IF('Pob x estrato y x regiones'!U8&gt;'Pob x estrato y x regiones'!V8, "ACELERA", "DESACELERA")</f>
        <v>ACELERA</v>
      </c>
      <c r="Q21" s="95">
        <v>4</v>
      </c>
      <c r="R21" t="str">
        <f>IF('Pob x estrato y x regiones'!R8&gt;'Pob x estrato y x regiones'!S8, "CRECE", "BAJA")</f>
        <v>BAJA</v>
      </c>
      <c r="S21" t="str">
        <f>IF('Pob x estrato y x regiones'!S8&gt;'Pob x estrato y x regiones'!T8, "CRECE", "BAJA")</f>
        <v>BAJA</v>
      </c>
      <c r="T21" t="str">
        <f>IF('Pob x estrato y x regiones'!T8&gt;'Pob x estrato y x regiones'!U8, "CRECE", "BAJA")</f>
        <v>BAJA</v>
      </c>
      <c r="U21" t="str">
        <f>IF('Pob x estrato y x regiones'!U8&gt;'Pob x estrato y x regiones'!V8, "CRECE", "BAJA")</f>
        <v>CRECE</v>
      </c>
      <c r="V21" t="str">
        <f>IF('Pob x estrato y x regiones'!V8&gt;'Pob x estrato y x regiones'!W8, "CRECE", "BAJA")</f>
        <v>CRECE</v>
      </c>
    </row>
    <row r="22" spans="2:22" x14ac:dyDescent="0.25">
      <c r="B22" s="95">
        <v>5</v>
      </c>
      <c r="C22" t="str">
        <f>IF('Pob x estrato y x regiones'!J9&gt;'Pob x estrato y x regiones'!K9, "AUMENTA", "CAE")</f>
        <v>AUMENTA</v>
      </c>
      <c r="D22" t="str">
        <f>IF('Pob x estrato y x regiones'!K9&gt;'Pob x estrato y x regiones'!L9, "AUMENTA", "CAE")</f>
        <v>AUMENTA</v>
      </c>
      <c r="E22" t="str">
        <f>IF('Pob x estrato y x regiones'!L9&gt;'Pob x estrato y x regiones'!M9, "AUMENTA", "CAE")</f>
        <v>AUMENTA</v>
      </c>
      <c r="F22" t="str">
        <f>IF('Pob x estrato y x regiones'!M9&gt;'Pob x estrato y x regiones'!N9, "AUMENTA", "CAE")</f>
        <v>AUMENTA</v>
      </c>
      <c r="G22" t="str">
        <f>IF('Pob x estrato y x regiones'!N9&gt;'Pob x estrato y x regiones'!O9, "AUMENTA", "CAE")</f>
        <v>CAE</v>
      </c>
      <c r="J22" s="95">
        <v>5</v>
      </c>
      <c r="K22" t="str">
        <f>IF('Pob x estrato y x regiones'!R9&gt;'Pob x estrato y x regiones'!S9, "ACELERA", "DESACELERA")</f>
        <v>DESACELERA</v>
      </c>
      <c r="L22" t="str">
        <f>IF('Pob x estrato y x regiones'!S9&gt;'Pob x estrato y x regiones'!T9, "ACELERA", "DESACELERA")</f>
        <v>DESACELERA</v>
      </c>
      <c r="M22" t="str">
        <f>IF('Pob x estrato y x regiones'!T9&gt;'Pob x estrato y x regiones'!U9, "ACELERA", "DESACELERA")</f>
        <v>DESACELERA</v>
      </c>
      <c r="N22" t="str">
        <f>IF('Pob x estrato y x regiones'!U9&gt;'Pob x estrato y x regiones'!V9, "ACELERA", "DESACELERA")</f>
        <v>ACELERA</v>
      </c>
      <c r="Q22" s="95">
        <v>5</v>
      </c>
      <c r="R22" t="str">
        <f>IF('Pob x estrato y x regiones'!R9&gt;'Pob x estrato y x regiones'!S9, "CRECE", "BAJA")</f>
        <v>BAJA</v>
      </c>
      <c r="S22" t="str">
        <f>IF('Pob x estrato y x regiones'!S9&gt;'Pob x estrato y x regiones'!T9, "CRECE", "BAJA")</f>
        <v>BAJA</v>
      </c>
      <c r="T22" t="str">
        <f>IF('Pob x estrato y x regiones'!T9&gt;'Pob x estrato y x regiones'!U9, "CRECE", "BAJA")</f>
        <v>BAJA</v>
      </c>
      <c r="U22" t="str">
        <f>IF('Pob x estrato y x regiones'!U9&gt;'Pob x estrato y x regiones'!V9, "CRECE", "BAJA")</f>
        <v>CRECE</v>
      </c>
      <c r="V22" t="str">
        <f>IF('Pob x estrato y x regiones'!V9&gt;'Pob x estrato y x regiones'!W9, "CRECE", "BAJA")</f>
        <v>CRECE</v>
      </c>
    </row>
    <row r="23" spans="2:22" x14ac:dyDescent="0.25">
      <c r="B23" s="95">
        <v>6</v>
      </c>
      <c r="C23" t="str">
        <f>IF('Pob x estrato y x regiones'!J10&gt;'Pob x estrato y x regiones'!K10, "AUMENTA", "CAE")</f>
        <v>AUMENTA</v>
      </c>
      <c r="D23" t="str">
        <f>IF('Pob x estrato y x regiones'!K10&gt;'Pob x estrato y x regiones'!L10, "AUMENTA", "CAE")</f>
        <v>AUMENTA</v>
      </c>
      <c r="E23" t="str">
        <f>IF('Pob x estrato y x regiones'!L10&gt;'Pob x estrato y x regiones'!M10, "AUMENTA", "CAE")</f>
        <v>AUMENTA</v>
      </c>
      <c r="F23" t="str">
        <f>IF('Pob x estrato y x regiones'!M10&gt;'Pob x estrato y x regiones'!N10, "AUMENTA", "CAE")</f>
        <v>AUMENTA</v>
      </c>
      <c r="G23" t="str">
        <f>IF('Pob x estrato y x regiones'!N10&gt;'Pob x estrato y x regiones'!O10, "AUMENTA", "CAE")</f>
        <v>CAE</v>
      </c>
      <c r="J23" s="95">
        <v>6</v>
      </c>
      <c r="K23" t="str">
        <f>IF('Pob x estrato y x regiones'!R10&gt;'Pob x estrato y x regiones'!S10, "ACELERA", "DESACELERA")</f>
        <v>DESACELERA</v>
      </c>
      <c r="L23" t="str">
        <f>IF('Pob x estrato y x regiones'!S10&gt;'Pob x estrato y x regiones'!T10, "ACELERA", "DESACELERA")</f>
        <v>DESACELERA</v>
      </c>
      <c r="M23" t="str">
        <f>IF('Pob x estrato y x regiones'!T10&gt;'Pob x estrato y x regiones'!U10, "ACELERA", "DESACELERA")</f>
        <v>DESACELERA</v>
      </c>
      <c r="N23" t="str">
        <f>IF('Pob x estrato y x regiones'!U10&gt;'Pob x estrato y x regiones'!V10, "ACELERA", "DESACELERA")</f>
        <v>ACELERA</v>
      </c>
      <c r="Q23" s="95">
        <v>6</v>
      </c>
      <c r="R23" t="str">
        <f>IF('Pob x estrato y x regiones'!R10&gt;'Pob x estrato y x regiones'!S10, "CRECE", "BAJA")</f>
        <v>BAJA</v>
      </c>
      <c r="S23" t="str">
        <f>IF('Pob x estrato y x regiones'!S10&gt;'Pob x estrato y x regiones'!T10, "CRECE", "BAJA")</f>
        <v>BAJA</v>
      </c>
      <c r="T23" t="str">
        <f>IF('Pob x estrato y x regiones'!T10&gt;'Pob x estrato y x regiones'!U10, "CRECE", "BAJA")</f>
        <v>BAJA</v>
      </c>
      <c r="U23" t="str">
        <f>IF('Pob x estrato y x regiones'!U10&gt;'Pob x estrato y x regiones'!V10, "CRECE", "BAJA")</f>
        <v>CRECE</v>
      </c>
      <c r="V23" t="str">
        <f>IF('Pob x estrato y x regiones'!V10&gt;'Pob x estrato y x regiones'!W10, "CRECE", "BAJA")</f>
        <v>CRECE</v>
      </c>
    </row>
    <row r="24" spans="2:22" ht="15.75" thickBot="1" x14ac:dyDescent="0.3">
      <c r="B24" s="96">
        <v>7</v>
      </c>
      <c r="C24" t="str">
        <f>IF('Pob x estrato y x regiones'!J11&gt;'Pob x estrato y x regiones'!K11, "AUMENTA", "CAE")</f>
        <v>AUMENTA</v>
      </c>
      <c r="D24" t="str">
        <f>IF('Pob x estrato y x regiones'!K11&gt;'Pob x estrato y x regiones'!L11, "AUMENTA", "CAE")</f>
        <v>AUMENTA</v>
      </c>
      <c r="E24" t="str">
        <f>IF('Pob x estrato y x regiones'!L11&gt;'Pob x estrato y x regiones'!M11, "AUMENTA", "CAE")</f>
        <v>AUMENTA</v>
      </c>
      <c r="F24" t="str">
        <f>IF('Pob x estrato y x regiones'!M11&gt;'Pob x estrato y x regiones'!N11, "AUMENTA", "CAE")</f>
        <v>CAE</v>
      </c>
      <c r="G24" t="str">
        <f>IF('Pob x estrato y x regiones'!N11&gt;'Pob x estrato y x regiones'!O11, "AUMENTA", "CAE")</f>
        <v>CAE</v>
      </c>
      <c r="J24" s="96">
        <v>7</v>
      </c>
      <c r="K24" t="str">
        <f>IF('Pob x estrato y x regiones'!R11&gt;'Pob x estrato y x regiones'!S11, "ACELERA", "DESACELERA")</f>
        <v>DESACELERA</v>
      </c>
      <c r="L24" t="str">
        <f>IF('Pob x estrato y x regiones'!S11&gt;'Pob x estrato y x regiones'!T11, "ACELERA", "DESACELERA")</f>
        <v>DESACELERA</v>
      </c>
      <c r="M24" t="str">
        <f>IF('Pob x estrato y x regiones'!T11&gt;'Pob x estrato y x regiones'!U11, "ACELERA", "DESACELERA")</f>
        <v>ACELERA</v>
      </c>
      <c r="N24" t="str">
        <f>IF('Pob x estrato y x regiones'!U11&gt;'Pob x estrato y x regiones'!V11, "ACELERA", "DESACELERA")</f>
        <v>ACELERA</v>
      </c>
      <c r="Q24" s="96">
        <v>7</v>
      </c>
      <c r="R24" t="str">
        <f>IF('Pob x estrato y x regiones'!R11&gt;'Pob x estrato y x regiones'!S11, "CRECE", "BAJA")</f>
        <v>BAJA</v>
      </c>
      <c r="S24" t="str">
        <f>IF('Pob x estrato y x regiones'!S11&gt;'Pob x estrato y x regiones'!T11, "CRECE", "BAJA")</f>
        <v>BAJA</v>
      </c>
      <c r="T24" t="str">
        <f>IF('Pob x estrato y x regiones'!T11&gt;'Pob x estrato y x regiones'!U11, "CRECE", "BAJA")</f>
        <v>CRECE</v>
      </c>
      <c r="U24" t="str">
        <f>IF('Pob x estrato y x regiones'!U11&gt;'Pob x estrato y x regiones'!V11, "CRECE", "BAJA")</f>
        <v>CRECE</v>
      </c>
      <c r="V24" t="str">
        <f>IF('Pob x estrato y x regiones'!V11&gt;'Pob x estrato y x regiones'!W11, "CRECE", "BAJA")</f>
        <v>CRECE</v>
      </c>
    </row>
    <row r="25" spans="2:22" ht="15.75" thickBot="1" x14ac:dyDescent="0.3"/>
    <row r="26" spans="2:22" ht="15.75" thickBot="1" x14ac:dyDescent="0.3">
      <c r="C26" s="347" t="s">
        <v>969</v>
      </c>
      <c r="D26" s="348"/>
      <c r="E26" s="348"/>
      <c r="F26" s="348"/>
      <c r="G26" s="349"/>
      <c r="K26" s="347" t="s">
        <v>971</v>
      </c>
      <c r="L26" s="348"/>
      <c r="M26" s="348"/>
      <c r="N26" s="348"/>
      <c r="O26" s="349"/>
      <c r="P26" s="233"/>
      <c r="R26" s="321" t="s">
        <v>978</v>
      </c>
      <c r="S26" s="322"/>
      <c r="T26" s="322"/>
      <c r="U26" s="322"/>
      <c r="V26" s="323"/>
    </row>
    <row r="27" spans="2:22" ht="15.75" thickBot="1" x14ac:dyDescent="0.3">
      <c r="C27" s="69" t="s">
        <v>961</v>
      </c>
      <c r="D27" s="66" t="s">
        <v>962</v>
      </c>
      <c r="E27" s="66" t="s">
        <v>963</v>
      </c>
      <c r="F27" s="66" t="s">
        <v>964</v>
      </c>
      <c r="G27" s="67" t="s">
        <v>965</v>
      </c>
      <c r="K27" s="69" t="s">
        <v>961</v>
      </c>
      <c r="L27" s="66" t="s">
        <v>962</v>
      </c>
      <c r="M27" s="66" t="s">
        <v>963</v>
      </c>
      <c r="N27" s="66" t="s">
        <v>964</v>
      </c>
      <c r="O27" s="67" t="s">
        <v>965</v>
      </c>
      <c r="P27" s="235"/>
      <c r="R27" s="69" t="s">
        <v>961</v>
      </c>
      <c r="S27" s="66" t="s">
        <v>962</v>
      </c>
      <c r="T27" s="66" t="s">
        <v>963</v>
      </c>
      <c r="U27" s="66" t="s">
        <v>964</v>
      </c>
      <c r="V27" s="67" t="s">
        <v>965</v>
      </c>
    </row>
    <row r="28" spans="2:22" x14ac:dyDescent="0.25">
      <c r="B28" s="92" t="s">
        <v>940</v>
      </c>
      <c r="C28" t="str">
        <f>IF('Pob x estrato y x regiones'!J16&gt;'Pob x estrato y x regiones'!K16, "AUMENTA", "CAE")</f>
        <v>AUMENTA</v>
      </c>
      <c r="D28" t="str">
        <f>IF('Pob x estrato y x regiones'!K16&gt;'Pob x estrato y x regiones'!L16, "AUMENTA", "CAE")</f>
        <v>CAE</v>
      </c>
      <c r="E28" t="str">
        <f>IF('Pob x estrato y x regiones'!L16&gt;'Pob x estrato y x regiones'!M16, "AUMENTA", "CAE")</f>
        <v>CAE</v>
      </c>
      <c r="F28" t="str">
        <f>IF('Pob x estrato y x regiones'!M16&gt;'Pob x estrato y x regiones'!N16, "AUMENTA", "CAE")</f>
        <v>CAE</v>
      </c>
      <c r="G28" t="str">
        <f>IF('Pob x estrato y x regiones'!N16&gt;'Pob x estrato y x regiones'!O16, "AUMENTA", "CAE")</f>
        <v>AUMENTA</v>
      </c>
      <c r="J28" s="92" t="s">
        <v>940</v>
      </c>
      <c r="K28" t="str">
        <f>IF('Pob x estrato y x regiones'!R16&gt;'Pob x estrato y x regiones'!S16, "ACELERA", "DESACELERA")</f>
        <v>ACELERA</v>
      </c>
      <c r="L28" t="str">
        <f>IF('Pob x estrato y x regiones'!S16&gt;'Pob x estrato y x regiones'!T16, "ACELERA", "DESACELERA")</f>
        <v>DESACELERA</v>
      </c>
      <c r="M28" t="str">
        <f>IF('Pob x estrato y x regiones'!T16&gt;'Pob x estrato y x regiones'!U16, "ACELERA", "DESACELERA")</f>
        <v>DESACELERA</v>
      </c>
      <c r="N28" t="str">
        <f>IF('Pob x estrato y x regiones'!U16&gt;'Pob x estrato y x regiones'!V16, "ACELERA", "DESACELERA")</f>
        <v>DESACELERA</v>
      </c>
      <c r="Q28" s="92" t="s">
        <v>940</v>
      </c>
      <c r="R28" t="str">
        <f>IF('Pob x estrato y x regiones'!R16&gt;'Pob x estrato y x regiones'!S16, "CRECE", "BAJA")</f>
        <v>CRECE</v>
      </c>
      <c r="S28" t="str">
        <f>IF('Pob x estrato y x regiones'!S16&gt;'Pob x estrato y x regiones'!T16, "CRECE", "BAJA")</f>
        <v>BAJA</v>
      </c>
      <c r="T28" t="str">
        <f>IF('Pob x estrato y x regiones'!T16&gt;'Pob x estrato y x regiones'!U16, "CRECE", "BAJA")</f>
        <v>BAJA</v>
      </c>
      <c r="U28" t="str">
        <f>IF('Pob x estrato y x regiones'!U16&gt;'Pob x estrato y x regiones'!V16, "CRECE", "BAJA")</f>
        <v>BAJA</v>
      </c>
      <c r="V28" t="str">
        <f>IF('Pob x estrato y x regiones'!V16&gt;'Pob x estrato y x regiones'!W16, "CRECE", "BAJA")</f>
        <v>CRECE</v>
      </c>
    </row>
    <row r="29" spans="2:22" x14ac:dyDescent="0.25">
      <c r="B29" s="95" t="s">
        <v>951</v>
      </c>
      <c r="C29" t="str">
        <f>IF('Pob x estrato y x regiones'!J17&gt;'Pob x estrato y x regiones'!K17, "AUMENTA", "CAE")</f>
        <v>CAE</v>
      </c>
      <c r="D29" t="str">
        <f>IF('Pob x estrato y x regiones'!K17&gt;'Pob x estrato y x regiones'!L17, "AUMENTA", "CAE")</f>
        <v>CAE</v>
      </c>
      <c r="E29" t="str">
        <f>IF('Pob x estrato y x regiones'!L17&gt;'Pob x estrato y x regiones'!M17, "AUMENTA", "CAE")</f>
        <v>CAE</v>
      </c>
      <c r="F29" t="str">
        <f>IF('Pob x estrato y x regiones'!M17&gt;'Pob x estrato y x regiones'!N17, "AUMENTA", "CAE")</f>
        <v>CAE</v>
      </c>
      <c r="G29" t="str">
        <f>IF('Pob x estrato y x regiones'!N17&gt;'Pob x estrato y x regiones'!O17, "AUMENTA", "CAE")</f>
        <v>CAE</v>
      </c>
      <c r="J29" s="95" t="s">
        <v>951</v>
      </c>
      <c r="K29" t="str">
        <f>IF('Pob x estrato y x regiones'!R17&gt;'Pob x estrato y x regiones'!S17, "ACELERA", "DESACELERA")</f>
        <v>DESACELERA</v>
      </c>
      <c r="L29" t="str">
        <f>IF('Pob x estrato y x regiones'!S17&gt;'Pob x estrato y x regiones'!T17, "ACELERA", "DESACELERA")</f>
        <v>DESACELERA</v>
      </c>
      <c r="M29" t="str">
        <f>IF('Pob x estrato y x regiones'!T17&gt;'Pob x estrato y x regiones'!U17, "ACELERA", "DESACELERA")</f>
        <v>DESACELERA</v>
      </c>
      <c r="N29" t="str">
        <f>IF('Pob x estrato y x regiones'!U17&gt;'Pob x estrato y x regiones'!V17, "ACELERA", "DESACELERA")</f>
        <v>ACELERA</v>
      </c>
      <c r="Q29" s="95" t="s">
        <v>951</v>
      </c>
      <c r="R29" t="str">
        <f>IF('Pob x estrato y x regiones'!R17&gt;'Pob x estrato y x regiones'!S17, "CRECE", "BAJA")</f>
        <v>BAJA</v>
      </c>
      <c r="S29" t="str">
        <f>IF('Pob x estrato y x regiones'!S17&gt;'Pob x estrato y x regiones'!T17, "CRECE", "BAJA")</f>
        <v>BAJA</v>
      </c>
      <c r="T29" t="str">
        <f>IF('Pob x estrato y x regiones'!T17&gt;'Pob x estrato y x regiones'!U17, "CRECE", "BAJA")</f>
        <v>BAJA</v>
      </c>
      <c r="U29" t="str">
        <f>IF('Pob x estrato y x regiones'!U17&gt;'Pob x estrato y x regiones'!V17, "CRECE", "BAJA")</f>
        <v>CRECE</v>
      </c>
      <c r="V29" t="str">
        <f>IF('Pob x estrato y x regiones'!V17&gt;'Pob x estrato y x regiones'!W17, "CRECE", "BAJA")</f>
        <v>CRECE</v>
      </c>
    </row>
    <row r="30" spans="2:22" x14ac:dyDescent="0.25">
      <c r="B30" s="95" t="s">
        <v>932</v>
      </c>
      <c r="C30" t="str">
        <f>IF('Pob x estrato y x regiones'!J18&gt;'Pob x estrato y x regiones'!K18, "AUMENTA", "CAE")</f>
        <v>CAE</v>
      </c>
      <c r="D30" t="str">
        <f>IF('Pob x estrato y x regiones'!K18&gt;'Pob x estrato y x regiones'!L18, "AUMENTA", "CAE")</f>
        <v>AUMENTA</v>
      </c>
      <c r="E30" t="str">
        <f>IF('Pob x estrato y x regiones'!L18&gt;'Pob x estrato y x regiones'!M18, "AUMENTA", "CAE")</f>
        <v>AUMENTA</v>
      </c>
      <c r="F30" t="str">
        <f>IF('Pob x estrato y x regiones'!M18&gt;'Pob x estrato y x regiones'!N18, "AUMENTA", "CAE")</f>
        <v>CAE</v>
      </c>
      <c r="G30" t="str">
        <f>IF('Pob x estrato y x regiones'!N18&gt;'Pob x estrato y x regiones'!O18, "AUMENTA", "CAE")</f>
        <v>AUMENTA</v>
      </c>
      <c r="J30" s="95" t="s">
        <v>932</v>
      </c>
      <c r="K30" t="str">
        <f>IF('Pob x estrato y x regiones'!R18&gt;'Pob x estrato y x regiones'!S18, "ACELERA", "DESACELERA")</f>
        <v>DESACELERA</v>
      </c>
      <c r="L30" t="str">
        <f>IF('Pob x estrato y x regiones'!S18&gt;'Pob x estrato y x regiones'!T18, "ACELERA", "DESACELERA")</f>
        <v>DESACELERA</v>
      </c>
      <c r="M30" t="str">
        <f>IF('Pob x estrato y x regiones'!T18&gt;'Pob x estrato y x regiones'!U18, "ACELERA", "DESACELERA")</f>
        <v>DESACELERA</v>
      </c>
      <c r="N30" t="str">
        <f>IF('Pob x estrato y x regiones'!U18&gt;'Pob x estrato y x regiones'!V18, "ACELERA", "DESACELERA")</f>
        <v>DESACELERA</v>
      </c>
      <c r="Q30" s="95" t="s">
        <v>932</v>
      </c>
      <c r="R30" t="str">
        <f>IF('Pob x estrato y x regiones'!R18&gt;'Pob x estrato y x regiones'!S18, "CRECE", "BAJA")</f>
        <v>BAJA</v>
      </c>
      <c r="S30" t="str">
        <f>IF('Pob x estrato y x regiones'!S18&gt;'Pob x estrato y x regiones'!T18, "CRECE", "BAJA")</f>
        <v>BAJA</v>
      </c>
      <c r="T30" t="str">
        <f>IF('Pob x estrato y x regiones'!T18&gt;'Pob x estrato y x regiones'!U18, "CRECE", "BAJA")</f>
        <v>BAJA</v>
      </c>
      <c r="U30" t="str">
        <f>IF('Pob x estrato y x regiones'!U18&gt;'Pob x estrato y x regiones'!V18, "CRECE", "BAJA")</f>
        <v>BAJA</v>
      </c>
      <c r="V30" t="str">
        <f>IF('Pob x estrato y x regiones'!V18&gt;'Pob x estrato y x regiones'!W18, "CRECE", "BAJA")</f>
        <v>CRECE</v>
      </c>
    </row>
    <row r="31" spans="2:22" x14ac:dyDescent="0.25">
      <c r="B31" s="95" t="s">
        <v>945</v>
      </c>
      <c r="C31" t="str">
        <f>IF('Pob x estrato y x regiones'!J19&gt;'Pob x estrato y x regiones'!K19, "AUMENTA", "CAE")</f>
        <v>CAE</v>
      </c>
      <c r="D31" t="str">
        <f>IF('Pob x estrato y x regiones'!K19&gt;'Pob x estrato y x regiones'!L19, "AUMENTA", "CAE")</f>
        <v>AUMENTA</v>
      </c>
      <c r="E31" t="str">
        <f>IF('Pob x estrato y x regiones'!L19&gt;'Pob x estrato y x regiones'!M19, "AUMENTA", "CAE")</f>
        <v>AUMENTA</v>
      </c>
      <c r="F31" t="str">
        <f>IF('Pob x estrato y x regiones'!M19&gt;'Pob x estrato y x regiones'!N19, "AUMENTA", "CAE")</f>
        <v>AUMENTA</v>
      </c>
      <c r="G31" t="str">
        <f>IF('Pob x estrato y x regiones'!N19&gt;'Pob x estrato y x regiones'!O19, "AUMENTA", "CAE")</f>
        <v>AUMENTA</v>
      </c>
      <c r="J31" s="95" t="s">
        <v>945</v>
      </c>
      <c r="K31" t="str">
        <f>IF('Pob x estrato y x regiones'!R19&gt;'Pob x estrato y x regiones'!S19, "ACELERA", "DESACELERA")</f>
        <v>DESACELERA</v>
      </c>
      <c r="L31" t="str">
        <f>IF('Pob x estrato y x regiones'!S19&gt;'Pob x estrato y x regiones'!T19, "ACELERA", "DESACELERA")</f>
        <v>DESACELERA</v>
      </c>
      <c r="M31" t="str">
        <f>IF('Pob x estrato y x regiones'!T19&gt;'Pob x estrato y x regiones'!U19, "ACELERA", "DESACELERA")</f>
        <v>DESACELERA</v>
      </c>
      <c r="N31" t="str">
        <f>IF('Pob x estrato y x regiones'!U19&gt;'Pob x estrato y x regiones'!V19, "ACELERA", "DESACELERA")</f>
        <v>ACELERA</v>
      </c>
      <c r="Q31" s="95" t="s">
        <v>945</v>
      </c>
      <c r="R31" t="str">
        <f>IF('Pob x estrato y x regiones'!R19&gt;'Pob x estrato y x regiones'!S19, "CRECE", "BAJA")</f>
        <v>BAJA</v>
      </c>
      <c r="S31" t="str">
        <f>IF('Pob x estrato y x regiones'!S19&gt;'Pob x estrato y x regiones'!T19, "CRECE", "BAJA")</f>
        <v>BAJA</v>
      </c>
      <c r="T31" t="str">
        <f>IF('Pob x estrato y x regiones'!T19&gt;'Pob x estrato y x regiones'!U19, "CRECE", "BAJA")</f>
        <v>BAJA</v>
      </c>
      <c r="U31" t="str">
        <f>IF('Pob x estrato y x regiones'!U19&gt;'Pob x estrato y x regiones'!V19, "CRECE", "BAJA")</f>
        <v>CRECE</v>
      </c>
      <c r="V31" t="str">
        <f>IF('Pob x estrato y x regiones'!V19&gt;'Pob x estrato y x regiones'!W19, "CRECE", "BAJA")</f>
        <v>CRECE</v>
      </c>
    </row>
    <row r="32" spans="2:22" x14ac:dyDescent="0.25">
      <c r="B32" s="95" t="s">
        <v>941</v>
      </c>
      <c r="C32" t="str">
        <f>IF('Pob x estrato y x regiones'!J20&gt;'Pob x estrato y x regiones'!K20, "AUMENTA", "CAE")</f>
        <v>AUMENTA</v>
      </c>
      <c r="D32" t="str">
        <f>IF('Pob x estrato y x regiones'!K20&gt;'Pob x estrato y x regiones'!L20, "AUMENTA", "CAE")</f>
        <v>AUMENTA</v>
      </c>
      <c r="E32" t="str">
        <f>IF('Pob x estrato y x regiones'!L20&gt;'Pob x estrato y x regiones'!M20, "AUMENTA", "CAE")</f>
        <v>AUMENTA</v>
      </c>
      <c r="F32" t="str">
        <f>IF('Pob x estrato y x regiones'!M20&gt;'Pob x estrato y x regiones'!N20, "AUMENTA", "CAE")</f>
        <v>AUMENTA</v>
      </c>
      <c r="G32" t="str">
        <f>IF('Pob x estrato y x regiones'!N20&gt;'Pob x estrato y x regiones'!O20, "AUMENTA", "CAE")</f>
        <v>AUMENTA</v>
      </c>
      <c r="J32" s="95" t="s">
        <v>941</v>
      </c>
      <c r="K32" t="str">
        <f>IF('Pob x estrato y x regiones'!R20&gt;'Pob x estrato y x regiones'!S20, "ACELERA", "DESACELERA")</f>
        <v>DESACELERA</v>
      </c>
      <c r="L32" t="str">
        <f>IF('Pob x estrato y x regiones'!S20&gt;'Pob x estrato y x regiones'!T20, "ACELERA", "DESACELERA")</f>
        <v>DESACELERA</v>
      </c>
      <c r="M32" t="str">
        <f>IF('Pob x estrato y x regiones'!T20&gt;'Pob x estrato y x regiones'!U20, "ACELERA", "DESACELERA")</f>
        <v>DESACELERA</v>
      </c>
      <c r="N32" t="str">
        <f>IF('Pob x estrato y x regiones'!U20&gt;'Pob x estrato y x regiones'!V20, "ACELERA", "DESACELERA")</f>
        <v>ACELERA</v>
      </c>
      <c r="Q32" s="95" t="s">
        <v>941</v>
      </c>
      <c r="R32" t="str">
        <f>IF('Pob x estrato y x regiones'!R20&gt;'Pob x estrato y x regiones'!S20, "CRECE", "BAJA")</f>
        <v>BAJA</v>
      </c>
      <c r="S32" t="str">
        <f>IF('Pob x estrato y x regiones'!S20&gt;'Pob x estrato y x regiones'!T20, "CRECE", "BAJA")</f>
        <v>BAJA</v>
      </c>
      <c r="T32" t="str">
        <f>IF('Pob x estrato y x regiones'!T20&gt;'Pob x estrato y x regiones'!U20, "CRECE", "BAJA")</f>
        <v>BAJA</v>
      </c>
      <c r="U32" t="str">
        <f>IF('Pob x estrato y x regiones'!U20&gt;'Pob x estrato y x regiones'!V20, "CRECE", "BAJA")</f>
        <v>CRECE</v>
      </c>
      <c r="V32" t="str">
        <f>IF('Pob x estrato y x regiones'!V20&gt;'Pob x estrato y x regiones'!W20, "CRECE", "BAJA")</f>
        <v>CRECE</v>
      </c>
    </row>
    <row r="33" spans="2:22" x14ac:dyDescent="0.25">
      <c r="B33" s="95" t="s">
        <v>935</v>
      </c>
      <c r="C33" t="str">
        <f>IF('Pob x estrato y x regiones'!J21&gt;'Pob x estrato y x regiones'!K21, "AUMENTA", "CAE")</f>
        <v>AUMENTA</v>
      </c>
      <c r="D33" t="str">
        <f>IF('Pob x estrato y x regiones'!K21&gt;'Pob x estrato y x regiones'!L21, "AUMENTA", "CAE")</f>
        <v>AUMENTA</v>
      </c>
      <c r="E33" t="str">
        <f>IF('Pob x estrato y x regiones'!L21&gt;'Pob x estrato y x regiones'!M21, "AUMENTA", "CAE")</f>
        <v>AUMENTA</v>
      </c>
      <c r="F33" t="str">
        <f>IF('Pob x estrato y x regiones'!M21&gt;'Pob x estrato y x regiones'!N21, "AUMENTA", "CAE")</f>
        <v>AUMENTA</v>
      </c>
      <c r="G33" t="str">
        <f>IF('Pob x estrato y x regiones'!N21&gt;'Pob x estrato y x regiones'!O21, "AUMENTA", "CAE")</f>
        <v>AUMENTA</v>
      </c>
      <c r="J33" s="95" t="s">
        <v>935</v>
      </c>
      <c r="K33" t="str">
        <f>IF('Pob x estrato y x regiones'!R21&gt;'Pob x estrato y x regiones'!S21, "ACELERA", "DESACELERA")</f>
        <v>ACELERA</v>
      </c>
      <c r="L33" t="str">
        <f>IF('Pob x estrato y x regiones'!S21&gt;'Pob x estrato y x regiones'!T21, "ACELERA", "DESACELERA")</f>
        <v>DESACELERA</v>
      </c>
      <c r="M33" t="str">
        <f>IF('Pob x estrato y x regiones'!T21&gt;'Pob x estrato y x regiones'!U21, "ACELERA", "DESACELERA")</f>
        <v>DESACELERA</v>
      </c>
      <c r="N33" t="str">
        <f>IF('Pob x estrato y x regiones'!U21&gt;'Pob x estrato y x regiones'!V21, "ACELERA", "DESACELERA")</f>
        <v>ACELERA</v>
      </c>
      <c r="Q33" s="95" t="s">
        <v>935</v>
      </c>
      <c r="R33" t="str">
        <f>IF('Pob x estrato y x regiones'!R21&gt;'Pob x estrato y x regiones'!S21, "CRECE", "BAJA")</f>
        <v>CRECE</v>
      </c>
      <c r="S33" t="str">
        <f>IF('Pob x estrato y x regiones'!S21&gt;'Pob x estrato y x regiones'!T21, "CRECE", "BAJA")</f>
        <v>BAJA</v>
      </c>
      <c r="T33" t="str">
        <f>IF('Pob x estrato y x regiones'!T21&gt;'Pob x estrato y x regiones'!U21, "CRECE", "BAJA")</f>
        <v>BAJA</v>
      </c>
      <c r="U33" t="str">
        <f>IF('Pob x estrato y x regiones'!U21&gt;'Pob x estrato y x regiones'!V21, "CRECE", "BAJA")</f>
        <v>CRECE</v>
      </c>
      <c r="V33" t="str">
        <f>IF('Pob x estrato y x regiones'!V21&gt;'Pob x estrato y x regiones'!W21, "CRECE", "BAJA")</f>
        <v>CRECE</v>
      </c>
    </row>
    <row r="34" spans="2:22" x14ac:dyDescent="0.25">
      <c r="B34" s="95" t="s">
        <v>938</v>
      </c>
      <c r="C34" t="str">
        <f>IF('Pob x estrato y x regiones'!J22&gt;'Pob x estrato y x regiones'!K22, "AUMENTA", "CAE")</f>
        <v>CAE</v>
      </c>
      <c r="D34" t="str">
        <f>IF('Pob x estrato y x regiones'!K22&gt;'Pob x estrato y x regiones'!L22, "AUMENTA", "CAE")</f>
        <v>AUMENTA</v>
      </c>
      <c r="E34" t="str">
        <f>IF('Pob x estrato y x regiones'!L22&gt;'Pob x estrato y x regiones'!M22, "AUMENTA", "CAE")</f>
        <v>AUMENTA</v>
      </c>
      <c r="F34" t="str">
        <f>IF('Pob x estrato y x regiones'!M22&gt;'Pob x estrato y x regiones'!N22, "AUMENTA", "CAE")</f>
        <v>AUMENTA</v>
      </c>
      <c r="G34" t="str">
        <f>IF('Pob x estrato y x regiones'!N22&gt;'Pob x estrato y x regiones'!O22, "AUMENTA", "CAE")</f>
        <v>CAE</v>
      </c>
      <c r="J34" s="95" t="s">
        <v>938</v>
      </c>
      <c r="K34" t="str">
        <f>IF('Pob x estrato y x regiones'!R22&gt;'Pob x estrato y x regiones'!S22, "ACELERA", "DESACELERA")</f>
        <v>DESACELERA</v>
      </c>
      <c r="L34" t="str">
        <f>IF('Pob x estrato y x regiones'!S22&gt;'Pob x estrato y x regiones'!T22, "ACELERA", "DESACELERA")</f>
        <v>DESACELERA</v>
      </c>
      <c r="M34" t="str">
        <f>IF('Pob x estrato y x regiones'!T22&gt;'Pob x estrato y x regiones'!U22, "ACELERA", "DESACELERA")</f>
        <v>DESACELERA</v>
      </c>
      <c r="N34" t="str">
        <f>IF('Pob x estrato y x regiones'!U22&gt;'Pob x estrato y x regiones'!V22, "ACELERA", "DESACELERA")</f>
        <v>ACELERA</v>
      </c>
      <c r="Q34" s="95" t="s">
        <v>938</v>
      </c>
      <c r="R34" t="str">
        <f>IF('Pob x estrato y x regiones'!R22&gt;'Pob x estrato y x regiones'!S22, "CRECE", "BAJA")</f>
        <v>BAJA</v>
      </c>
      <c r="S34" t="str">
        <f>IF('Pob x estrato y x regiones'!S22&gt;'Pob x estrato y x regiones'!T22, "CRECE", "BAJA")</f>
        <v>BAJA</v>
      </c>
      <c r="T34" t="str">
        <f>IF('Pob x estrato y x regiones'!T22&gt;'Pob x estrato y x regiones'!U22, "CRECE", "BAJA")</f>
        <v>BAJA</v>
      </c>
      <c r="U34" t="str">
        <f>IF('Pob x estrato y x regiones'!U22&gt;'Pob x estrato y x regiones'!V22, "CRECE", "BAJA")</f>
        <v>CRECE</v>
      </c>
      <c r="V34" t="str">
        <f>IF('Pob x estrato y x regiones'!V22&gt;'Pob x estrato y x regiones'!W22, "CRECE", "BAJA")</f>
        <v>CRECE</v>
      </c>
    </row>
    <row r="35" spans="2:22" ht="15.75" thickBot="1" x14ac:dyDescent="0.3">
      <c r="B35" s="96" t="s">
        <v>955</v>
      </c>
      <c r="C35" t="str">
        <f>IF('Pob x estrato y x regiones'!J23&gt;'Pob x estrato y x regiones'!K23, "AUMENTA", "CAE")</f>
        <v>AUMENTA</v>
      </c>
      <c r="D35" t="str">
        <f>IF('Pob x estrato y x regiones'!K23&gt;'Pob x estrato y x regiones'!L23, "AUMENTA", "CAE")</f>
        <v>AUMENTA</v>
      </c>
      <c r="E35" t="str">
        <f>IF('Pob x estrato y x regiones'!L23&gt;'Pob x estrato y x regiones'!M23, "AUMENTA", "CAE")</f>
        <v>AUMENTA</v>
      </c>
      <c r="F35" t="str">
        <f>IF('Pob x estrato y x regiones'!M23&gt;'Pob x estrato y x regiones'!N23, "AUMENTA", "CAE")</f>
        <v>AUMENTA</v>
      </c>
      <c r="G35" t="str">
        <f>IF('Pob x estrato y x regiones'!N23&gt;'Pob x estrato y x regiones'!O23, "AUMENTA", "CAE")</f>
        <v>AUMENTA</v>
      </c>
      <c r="J35" s="96" t="s">
        <v>955</v>
      </c>
      <c r="K35" t="str">
        <f>IF('Pob x estrato y x regiones'!R23&gt;'Pob x estrato y x regiones'!S23, "ACELERA", "DESACELERA")</f>
        <v>ACELERA</v>
      </c>
      <c r="L35" t="str">
        <f>IF('Pob x estrato y x regiones'!S23&gt;'Pob x estrato y x regiones'!T23, "ACELERA", "DESACELERA")</f>
        <v>DESACELERA</v>
      </c>
      <c r="M35" t="str">
        <f>IF('Pob x estrato y x regiones'!T23&gt;'Pob x estrato y x regiones'!U23, "ACELERA", "DESACELERA")</f>
        <v>ACELERA</v>
      </c>
      <c r="N35" t="str">
        <f>IF('Pob x estrato y x regiones'!U23&gt;'Pob x estrato y x regiones'!V23, "ACELERA", "DESACELERA")</f>
        <v>DESACELERA</v>
      </c>
      <c r="Q35" s="96" t="s">
        <v>955</v>
      </c>
      <c r="R35" t="str">
        <f>IF('Pob x estrato y x regiones'!R23&gt;'Pob x estrato y x regiones'!S23, "CRECE", "BAJA")</f>
        <v>CRECE</v>
      </c>
      <c r="S35" t="str">
        <f>IF('Pob x estrato y x regiones'!S23&gt;'Pob x estrato y x regiones'!T23, "CRECE", "BAJA")</f>
        <v>BAJA</v>
      </c>
      <c r="T35" t="str">
        <f>IF('Pob x estrato y x regiones'!T23&gt;'Pob x estrato y x regiones'!U23, "CRECE", "BAJA")</f>
        <v>CRECE</v>
      </c>
      <c r="U35" t="str">
        <f>IF('Pob x estrato y x regiones'!U23&gt;'Pob x estrato y x regiones'!V23, "CRECE", "BAJA")</f>
        <v>BAJA</v>
      </c>
      <c r="V35" t="str">
        <f>IF('Pob x estrato y x regiones'!V23&gt;'Pob x estrato y x regiones'!W23, "CRECE", "BAJA")</f>
        <v>CRECE</v>
      </c>
    </row>
    <row r="37" spans="2:22" x14ac:dyDescent="0.25">
      <c r="G37" t="s">
        <v>1004</v>
      </c>
      <c r="H37">
        <v>90</v>
      </c>
      <c r="I37">
        <f>H37/($H$38+$H$37)</f>
        <v>0.9</v>
      </c>
    </row>
    <row r="38" spans="2:22" x14ac:dyDescent="0.25">
      <c r="G38" t="s">
        <v>1005</v>
      </c>
      <c r="H38">
        <v>10</v>
      </c>
      <c r="I38">
        <f>H38/($H$38+$H$37)</f>
        <v>0.1</v>
      </c>
    </row>
    <row r="39" spans="2:22" x14ac:dyDescent="0.25">
      <c r="F39">
        <v>1.1000000000000001</v>
      </c>
      <c r="G39" t="s">
        <v>1006</v>
      </c>
      <c r="H39">
        <f>H37*$F$39</f>
        <v>99.000000000000014</v>
      </c>
      <c r="I39">
        <f>H39/($H$40+$H$39)</f>
        <v>0.89836660617059894</v>
      </c>
      <c r="J39" t="s">
        <v>974</v>
      </c>
      <c r="K39" t="s">
        <v>1002</v>
      </c>
    </row>
    <row r="40" spans="2:22" x14ac:dyDescent="0.25">
      <c r="F40">
        <v>1.1100000000000001</v>
      </c>
      <c r="G40" t="s">
        <v>1007</v>
      </c>
      <c r="H40">
        <f>H38*1.12</f>
        <v>11.200000000000001</v>
      </c>
      <c r="I40">
        <f>H40/($H$40+$H$39)</f>
        <v>0.10163339382940108</v>
      </c>
      <c r="J40" t="s">
        <v>973</v>
      </c>
    </row>
    <row r="42" spans="2:22" x14ac:dyDescent="0.25">
      <c r="H42" t="s">
        <v>1010</v>
      </c>
      <c r="K42" t="s">
        <v>1003</v>
      </c>
    </row>
    <row r="43" spans="2:22" x14ac:dyDescent="0.25">
      <c r="H43">
        <f>H40+H39-(H37+H38)</f>
        <v>10.200000000000017</v>
      </c>
    </row>
    <row r="44" spans="2:22" x14ac:dyDescent="0.25">
      <c r="G44" t="s">
        <v>1008</v>
      </c>
      <c r="H44">
        <v>9</v>
      </c>
      <c r="I44">
        <f>H44/H43</f>
        <v>0.88235294117646912</v>
      </c>
    </row>
    <row r="45" spans="2:22" x14ac:dyDescent="0.25">
      <c r="G45" t="s">
        <v>1009</v>
      </c>
      <c r="H45">
        <f>H40-H38</f>
        <v>1.2000000000000011</v>
      </c>
      <c r="I45">
        <f>H45/H43</f>
        <v>0.11764705882352931</v>
      </c>
    </row>
    <row r="1047237" spans="1:1" x14ac:dyDescent="0.25">
      <c r="A1047237" s="194"/>
    </row>
  </sheetData>
  <mergeCells count="8">
    <mergeCell ref="R15:V15"/>
    <mergeCell ref="R26:V26"/>
    <mergeCell ref="C26:G26"/>
    <mergeCell ref="K26:O26"/>
    <mergeCell ref="B1:D1"/>
    <mergeCell ref="F1:H1"/>
    <mergeCell ref="C15:G15"/>
    <mergeCell ref="K15:O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2"/>
  <sheetViews>
    <sheetView topLeftCell="A34" workbookViewId="0">
      <selection activeCell="O19" sqref="O19"/>
    </sheetView>
  </sheetViews>
  <sheetFormatPr baseColWidth="10" defaultRowHeight="15" x14ac:dyDescent="0.25"/>
  <sheetData>
    <row r="1" spans="1:20" x14ac:dyDescent="0.25">
      <c r="C1" t="s">
        <v>1031</v>
      </c>
      <c r="K1" t="s">
        <v>1030</v>
      </c>
      <c r="M1" t="s">
        <v>1035</v>
      </c>
      <c r="Q1" t="s">
        <v>1029</v>
      </c>
      <c r="T1" t="s">
        <v>1040</v>
      </c>
    </row>
    <row r="3" spans="1:20" x14ac:dyDescent="0.25">
      <c r="A3" t="s">
        <v>1032</v>
      </c>
    </row>
    <row r="18" spans="1:18" x14ac:dyDescent="0.25">
      <c r="L18" s="261" t="s">
        <v>1036</v>
      </c>
    </row>
    <row r="19" spans="1:18" x14ac:dyDescent="0.25">
      <c r="C19" t="s">
        <v>1037</v>
      </c>
      <c r="R19" t="s">
        <v>1041</v>
      </c>
    </row>
    <row r="21" spans="1:18" x14ac:dyDescent="0.25">
      <c r="A21" t="s">
        <v>1033</v>
      </c>
    </row>
    <row r="36" spans="12:12" ht="23.25" x14ac:dyDescent="0.35">
      <c r="L36" s="260" t="s">
        <v>1038</v>
      </c>
    </row>
    <row r="52" spans="10:10" x14ac:dyDescent="0.25">
      <c r="J52" t="s">
        <v>1039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37"/>
  <sheetViews>
    <sheetView topLeftCell="A31" zoomScale="90" zoomScaleNormal="90" workbookViewId="0">
      <selection activeCell="S10" sqref="S10"/>
    </sheetView>
  </sheetViews>
  <sheetFormatPr baseColWidth="10" defaultRowHeight="15" x14ac:dyDescent="0.25"/>
  <cols>
    <col min="1" max="1" width="27.5703125" style="80" customWidth="1"/>
    <col min="2" max="2" width="12.7109375" style="80" bestFit="1" customWidth="1"/>
    <col min="3" max="3" width="14.140625" style="80" customWidth="1"/>
    <col min="4" max="8" width="11.42578125" style="80"/>
    <col min="9" max="9" width="15" style="80" customWidth="1"/>
    <col min="10" max="16" width="10.7109375" style="102" customWidth="1"/>
    <col min="17" max="17" width="14.5703125" style="102" customWidth="1"/>
    <col min="18" max="24" width="11.42578125" style="80"/>
    <col min="25" max="25" width="19.28515625" style="80" bestFit="1" customWidth="1"/>
    <col min="26" max="16384" width="11.42578125" style="80"/>
  </cols>
  <sheetData>
    <row r="1" spans="1:37" x14ac:dyDescent="0.25">
      <c r="R1" s="214">
        <f>R4/R12</f>
        <v>1.0553983655376113</v>
      </c>
      <c r="S1" s="214">
        <f>S4/S12</f>
        <v>0.51095067481765577</v>
      </c>
      <c r="T1" s="243"/>
      <c r="U1" s="242" t="s">
        <v>1013</v>
      </c>
      <c r="V1" s="243"/>
      <c r="X1" s="80" t="s">
        <v>980</v>
      </c>
      <c r="AF1" s="80" t="s">
        <v>981</v>
      </c>
    </row>
    <row r="2" spans="1:37" ht="15" customHeight="1" x14ac:dyDescent="0.25">
      <c r="A2" s="333" t="s">
        <v>966</v>
      </c>
      <c r="B2" s="321" t="s">
        <v>30</v>
      </c>
      <c r="C2" s="322"/>
      <c r="D2" s="322"/>
      <c r="E2" s="322"/>
      <c r="F2" s="322"/>
      <c r="G2" s="334"/>
      <c r="I2" s="333" t="s">
        <v>966</v>
      </c>
      <c r="J2" s="321" t="s">
        <v>969</v>
      </c>
      <c r="K2" s="322"/>
      <c r="L2" s="322"/>
      <c r="M2" s="322"/>
      <c r="N2" s="322"/>
      <c r="O2" s="334"/>
      <c r="Q2" s="333" t="s">
        <v>966</v>
      </c>
      <c r="R2" s="321" t="s">
        <v>960</v>
      </c>
      <c r="S2" s="322"/>
      <c r="T2" s="322"/>
      <c r="U2" s="322"/>
      <c r="V2" s="323"/>
      <c r="X2" s="333" t="s">
        <v>966</v>
      </c>
      <c r="Y2" s="321" t="s">
        <v>978</v>
      </c>
      <c r="Z2" s="322"/>
      <c r="AA2" s="322"/>
      <c r="AB2" s="322"/>
      <c r="AC2" s="323"/>
      <c r="AE2" s="333" t="s">
        <v>966</v>
      </c>
      <c r="AF2" s="321" t="s">
        <v>979</v>
      </c>
      <c r="AG2" s="322"/>
      <c r="AH2" s="322"/>
      <c r="AI2" s="322"/>
      <c r="AJ2" s="323"/>
      <c r="AK2" s="80" t="s">
        <v>982</v>
      </c>
    </row>
    <row r="3" spans="1:37" ht="15.75" thickBot="1" x14ac:dyDescent="0.3">
      <c r="A3" s="333"/>
      <c r="B3" s="90" t="s">
        <v>34</v>
      </c>
      <c r="C3" s="91">
        <v>2001</v>
      </c>
      <c r="D3" s="91">
        <v>1991</v>
      </c>
      <c r="E3" s="91">
        <v>1980</v>
      </c>
      <c r="F3" s="91">
        <v>1970</v>
      </c>
      <c r="G3" s="244">
        <v>1960</v>
      </c>
      <c r="I3" s="333"/>
      <c r="J3" s="90" t="s">
        <v>34</v>
      </c>
      <c r="K3" s="91">
        <v>2001</v>
      </c>
      <c r="L3" s="91">
        <v>1991</v>
      </c>
      <c r="M3" s="91">
        <v>1980</v>
      </c>
      <c r="N3" s="91">
        <v>1970</v>
      </c>
      <c r="O3" s="244">
        <v>1960</v>
      </c>
      <c r="Q3" s="333"/>
      <c r="R3" s="69" t="s">
        <v>961</v>
      </c>
      <c r="S3" s="66" t="s">
        <v>962</v>
      </c>
      <c r="T3" s="66" t="s">
        <v>963</v>
      </c>
      <c r="U3" s="66" t="s">
        <v>964</v>
      </c>
      <c r="V3" s="67" t="s">
        <v>965</v>
      </c>
      <c r="X3" s="333"/>
      <c r="Y3" s="69" t="s">
        <v>961</v>
      </c>
      <c r="Z3" s="66" t="s">
        <v>962</v>
      </c>
      <c r="AA3" s="66" t="s">
        <v>963</v>
      </c>
      <c r="AB3" s="66" t="s">
        <v>964</v>
      </c>
      <c r="AC3" s="67" t="s">
        <v>965</v>
      </c>
      <c r="AE3" s="333"/>
      <c r="AF3" s="69" t="s">
        <v>961</v>
      </c>
      <c r="AG3" s="66" t="s">
        <v>962</v>
      </c>
      <c r="AH3" s="66" t="s">
        <v>963</v>
      </c>
      <c r="AI3" s="66" t="s">
        <v>964</v>
      </c>
      <c r="AJ3" s="67" t="s">
        <v>965</v>
      </c>
    </row>
    <row r="4" spans="1:37" ht="15.75" thickBot="1" x14ac:dyDescent="0.3">
      <c r="A4" s="92" t="s">
        <v>940</v>
      </c>
      <c r="B4" s="93">
        <f>SUMIF('Todas las localidades'!$AG$8:$AG$967,'Pob x estrato fij. 2001'!$A4,'Todas las localidades'!Z$8:Z$967)</f>
        <v>13588171</v>
      </c>
      <c r="C4" s="93">
        <f>SUMIF('Todas las localidades'!$AG$8:$AG$967,'Pob x estrato fij. 2001'!$A4,'Todas las localidades'!AA$8:AA$967)</f>
        <v>12053296</v>
      </c>
      <c r="D4" s="93">
        <f>SUMIF('Todas las localidades'!$AG$8:$AG$967,'Pob x estrato fij. 2001'!$A4,'Todas las localidades'!AB$8:AB$967)</f>
        <v>11301472</v>
      </c>
      <c r="E4" s="93">
        <f>SUMIF('Todas las localidades'!$AG$8:$AG$967,'Pob x estrato fij. 2001'!$A4,'Todas las localidades'!AC$8:AC$967)</f>
        <v>9969826</v>
      </c>
      <c r="F4" s="93">
        <f>SUMIF('Todas las localidades'!$AG$8:$AG$967,'Pob x estrato fij. 2001'!$A4,'Todas las localidades'!AD$8:AD$967)</f>
        <v>8451495</v>
      </c>
      <c r="G4" s="93">
        <f>SUMIF('Todas las localidades'!$AG$8:$AG$967,'Pob x estrato fij. 2001'!$A4,'Todas las localidades'!AE$8:AE$967)</f>
        <v>6775906</v>
      </c>
      <c r="H4" s="80">
        <f ca="1">H4</f>
        <v>0</v>
      </c>
      <c r="I4" s="92" t="s">
        <v>940</v>
      </c>
      <c r="J4" s="232">
        <f>B4/B$12*100</f>
        <v>37.243505985198389</v>
      </c>
      <c r="K4" s="231">
        <f t="shared" ref="K4:O11" si="0">C4/C$12*100</f>
        <v>37.011393966311402</v>
      </c>
      <c r="L4" s="231">
        <f t="shared" si="0"/>
        <v>39.35028399370352</v>
      </c>
      <c r="M4" s="231">
        <f t="shared" si="0"/>
        <v>42.281247553518519</v>
      </c>
      <c r="N4" s="231">
        <f t="shared" si="0"/>
        <v>44.627529279853348</v>
      </c>
      <c r="O4" s="129">
        <f t="shared" si="0"/>
        <v>44.556973845101211</v>
      </c>
      <c r="Q4" s="92" t="s">
        <v>940</v>
      </c>
      <c r="R4" s="210">
        <f>RATE(8.94,,-C4,B4)*100</f>
        <v>1.3497606189748019</v>
      </c>
      <c r="S4" s="211">
        <f>RATE(10.52,,-D4,C4)*100</f>
        <v>0.61409428925689402</v>
      </c>
      <c r="T4" s="183">
        <f>RATE(10.56,,-E4,D4)*100</f>
        <v>1.1942898640800819</v>
      </c>
      <c r="U4" s="183">
        <f>RATE(10,,-F4,E4)*100</f>
        <v>1.665922094805522</v>
      </c>
      <c r="V4" s="184">
        <f>RATE(10,,-G4,F4)*100</f>
        <v>2.2342973920222611</v>
      </c>
      <c r="X4" s="92" t="s">
        <v>940</v>
      </c>
      <c r="Y4" s="206">
        <f>(B4-C4)/(B$12-C$12)</f>
        <v>0.3917271213368298</v>
      </c>
      <c r="Z4" s="207">
        <f>(C4-D4)/(C$12-D$12)</f>
        <v>0.19546843849674542</v>
      </c>
      <c r="AA4" s="206">
        <f t="shared" ref="AA4:AC12" si="1">(D4-E4)/(D$12-E$12)</f>
        <v>0.25905508854666282</v>
      </c>
      <c r="AB4" s="206">
        <f t="shared" si="1"/>
        <v>0.32709038544519509</v>
      </c>
      <c r="AC4" s="206">
        <f t="shared" si="1"/>
        <v>0.44915141562969263</v>
      </c>
      <c r="AE4" s="92" t="s">
        <v>940</v>
      </c>
      <c r="AF4" s="206">
        <f>R4/SUM(R$4:R$11)</f>
        <v>0.12864004542325447</v>
      </c>
      <c r="AG4" s="206">
        <f t="shared" ref="AG4:AJ11" si="2">S4/SUM(S$4:S$11)</f>
        <v>5.1607347653975365E-2</v>
      </c>
      <c r="AH4" s="206">
        <f t="shared" si="2"/>
        <v>6.7649334766312394E-2</v>
      </c>
      <c r="AI4" s="206">
        <f t="shared" si="2"/>
        <v>8.597010770011014E-2</v>
      </c>
      <c r="AJ4" s="206">
        <f t="shared" si="2"/>
        <v>0.13797605643290162</v>
      </c>
    </row>
    <row r="5" spans="1:37" ht="15.75" thickBot="1" x14ac:dyDescent="0.3">
      <c r="A5" s="95">
        <v>1</v>
      </c>
      <c r="B5" s="93">
        <f>SUMIF('Todas las localidades'!$AG$8:$AG$967,'Pob x estrato fij. 2001'!$A5,'Todas las localidades'!Z$8:Z$967)</f>
        <v>2690625</v>
      </c>
      <c r="C5" s="93">
        <f>SUMIF('Todas las localidades'!$AG$8:$AG$967,'Pob x estrato fij. 2001'!$A5,'Todas las localidades'!AA$8:AA$967)</f>
        <v>2534266</v>
      </c>
      <c r="D5" s="93">
        <f>SUMIF('Todas las localidades'!$AG$8:$AG$967,'Pob x estrato fij. 2001'!$A5,'Todas las localidades'!AB$8:AB$967)</f>
        <v>2350881</v>
      </c>
      <c r="E5" s="93">
        <f>SUMIF('Todas las localidades'!$AG$8:$AG$967,'Pob x estrato fij. 2001'!$A5,'Todas las localidades'!AC$8:AC$967)</f>
        <v>1977307</v>
      </c>
      <c r="F5" s="93">
        <f>SUMIF('Todas las localidades'!$AG$8:$AG$967,'Pob x estrato fij. 2001'!$A5,'Todas las localidades'!AD$8:AD$967)</f>
        <v>1626021</v>
      </c>
      <c r="G5" s="93">
        <f>SUMIF('Todas las localidades'!$AG$8:$AG$967,'Pob x estrato fij. 2001'!$A5,'Todas las localidades'!AE$8:AE$967)</f>
        <v>1269189</v>
      </c>
      <c r="I5" s="95">
        <v>1</v>
      </c>
      <c r="J5" s="130">
        <f t="shared" ref="J5:J11" si="3">B5/B$12*100</f>
        <v>7.3746723007404311</v>
      </c>
      <c r="K5" s="131">
        <f t="shared" si="0"/>
        <v>7.7818314045741621</v>
      </c>
      <c r="L5" s="131">
        <f t="shared" si="0"/>
        <v>8.1854677855594158</v>
      </c>
      <c r="M5" s="131">
        <f t="shared" si="0"/>
        <v>8.3856033953155293</v>
      </c>
      <c r="N5" s="131">
        <f t="shared" si="0"/>
        <v>8.5860903647409632</v>
      </c>
      <c r="O5" s="132">
        <f t="shared" si="0"/>
        <v>8.3459276261344488</v>
      </c>
      <c r="Q5" s="95">
        <v>1</v>
      </c>
      <c r="R5" s="185">
        <f t="shared" ref="R5:R12" si="4">RATE(8.94,,-C5,B5)*100</f>
        <v>0.67192813469804558</v>
      </c>
      <c r="S5" s="186">
        <f t="shared" ref="S5:S13" si="5">RATE(10.52,,-D5,C5)*100</f>
        <v>0.71656556226301649</v>
      </c>
      <c r="T5" s="186">
        <f t="shared" ref="T5:T13" si="6">RATE(10.56,,-E5,D5)*100</f>
        <v>1.6522736206544251</v>
      </c>
      <c r="U5" s="186">
        <f t="shared" ref="U5:V13" si="7">RATE(10,,-F5,E5)*100</f>
        <v>1.9752539139132645</v>
      </c>
      <c r="V5" s="187">
        <f t="shared" si="7"/>
        <v>2.5085251406718703</v>
      </c>
      <c r="X5" s="95">
        <v>1</v>
      </c>
      <c r="Y5" s="206">
        <f t="shared" ref="Y5:Z11" si="8">(B5-C5)/(B$12-C$12)</f>
        <v>3.9905569486183158E-2</v>
      </c>
      <c r="Z5" s="206">
        <f t="shared" si="8"/>
        <v>4.7678684896632267E-2</v>
      </c>
      <c r="AA5" s="206">
        <f t="shared" si="1"/>
        <v>7.2674153377647682E-2</v>
      </c>
      <c r="AB5" s="206">
        <f t="shared" si="1"/>
        <v>7.5676695754417725E-2</v>
      </c>
      <c r="AC5" s="206">
        <f t="shared" si="1"/>
        <v>9.5650901230537141E-2</v>
      </c>
      <c r="AE5" s="95">
        <v>1</v>
      </c>
      <c r="AF5" s="206">
        <f t="shared" ref="AF5:AF11" si="9">R5/SUM(R$4:R$11)</f>
        <v>6.4038663266358709E-2</v>
      </c>
      <c r="AG5" s="206">
        <f t="shared" si="2"/>
        <v>6.0218843808697201E-2</v>
      </c>
      <c r="AH5" s="206">
        <f t="shared" ref="AH5:AJ11" si="10">T5/SUM(T$4:T$11)</f>
        <v>9.3591358891163864E-2</v>
      </c>
      <c r="AI5" s="206">
        <f t="shared" si="10"/>
        <v>0.10193321298977741</v>
      </c>
      <c r="AJ5" s="206">
        <f t="shared" si="10"/>
        <v>0.15491062542011236</v>
      </c>
    </row>
    <row r="6" spans="1:37" ht="15.75" thickBot="1" x14ac:dyDescent="0.3">
      <c r="A6" s="95">
        <v>2</v>
      </c>
      <c r="B6" s="93">
        <f>SUMIF('Todas las localidades'!$AG$8:$AG$967,'Pob x estrato fij. 2001'!$A6,'Todas las localidades'!Z$8:Z$967)</f>
        <v>3112112</v>
      </c>
      <c r="C6" s="93">
        <f>SUMIF('Todas las localidades'!$AG$8:$AG$967,'Pob x estrato fij. 2001'!$A6,'Todas las localidades'!AA$8:AA$967)</f>
        <v>2825465</v>
      </c>
      <c r="D6" s="93">
        <f>SUMIF('Todas las localidades'!$AG$8:$AG$967,'Pob x estrato fij. 2001'!$A6,'Todas las localidades'!AB$8:AB$967)</f>
        <v>2552707</v>
      </c>
      <c r="E6" s="93">
        <f>SUMIF('Todas las localidades'!$AG$8:$AG$967,'Pob x estrato fij. 2001'!$A6,'Todas las localidades'!AC$8:AC$967)</f>
        <v>2091415</v>
      </c>
      <c r="F6" s="93">
        <f>SUMIF('Todas las localidades'!$AG$8:$AG$967,'Pob x estrato fij. 2001'!$A6,'Todas las localidades'!AD$8:AD$967)</f>
        <v>1650908</v>
      </c>
      <c r="G6" s="93">
        <f>SUMIF('Todas las localidades'!$AG$8:$AG$967,'Pob x estrato fij. 2001'!$A6,'Todas las localidades'!AE$8:AE$967)</f>
        <v>1326036</v>
      </c>
      <c r="I6" s="95">
        <v>2</v>
      </c>
      <c r="J6" s="230">
        <f t="shared" si="3"/>
        <v>8.5299163440471659</v>
      </c>
      <c r="K6" s="229">
        <f t="shared" si="0"/>
        <v>8.6760001789571959</v>
      </c>
      <c r="L6" s="229">
        <f t="shared" si="0"/>
        <v>8.8882001745184116</v>
      </c>
      <c r="M6" s="229">
        <f t="shared" si="0"/>
        <v>8.8695264443072457</v>
      </c>
      <c r="N6" s="229">
        <f t="shared" si="0"/>
        <v>8.7175044306769554</v>
      </c>
      <c r="O6" s="132">
        <f t="shared" si="0"/>
        <v>8.7197418868654069</v>
      </c>
      <c r="Q6" s="95">
        <v>2</v>
      </c>
      <c r="R6" s="185">
        <f t="shared" si="4"/>
        <v>1.0867196640961414</v>
      </c>
      <c r="S6" s="249">
        <f t="shared" si="5"/>
        <v>0.96967678282677328</v>
      </c>
      <c r="T6" s="186">
        <f t="shared" si="6"/>
        <v>1.905363106920235</v>
      </c>
      <c r="U6" s="186">
        <f t="shared" si="7"/>
        <v>2.3933459020271264</v>
      </c>
      <c r="V6" s="208">
        <f t="shared" si="7"/>
        <v>2.2154996115454484</v>
      </c>
      <c r="X6" s="95">
        <v>2</v>
      </c>
      <c r="Y6" s="206">
        <f t="shared" si="8"/>
        <v>7.315736079474762E-2</v>
      </c>
      <c r="Z6" s="206">
        <f t="shared" si="8"/>
        <v>7.0914975243534767E-2</v>
      </c>
      <c r="AA6" s="206">
        <f t="shared" si="1"/>
        <v>8.9738594120259585E-2</v>
      </c>
      <c r="AB6" s="206">
        <f t="shared" si="1"/>
        <v>9.489736060273192E-2</v>
      </c>
      <c r="AC6" s="206">
        <f t="shared" si="1"/>
        <v>8.7083836608171525E-2</v>
      </c>
      <c r="AE6" s="95">
        <v>2</v>
      </c>
      <c r="AF6" s="206">
        <f t="shared" si="9"/>
        <v>0.10357071097381103</v>
      </c>
      <c r="AG6" s="206">
        <f t="shared" si="2"/>
        <v>8.1489842388674946E-2</v>
      </c>
      <c r="AH6" s="206">
        <f t="shared" si="10"/>
        <v>0.10792735545043948</v>
      </c>
      <c r="AI6" s="206">
        <f t="shared" si="10"/>
        <v>0.12350889972733632</v>
      </c>
      <c r="AJ6" s="206">
        <f t="shared" si="10"/>
        <v>0.13681522456282791</v>
      </c>
    </row>
    <row r="7" spans="1:37" ht="15.75" thickBot="1" x14ac:dyDescent="0.3">
      <c r="A7" s="95">
        <v>3</v>
      </c>
      <c r="B7" s="93">
        <f>SUMIF('Todas las localidades'!$AG$8:$AG$967,'Pob x estrato fij. 2001'!$A7,'Todas las localidades'!Z$8:Z$967)</f>
        <v>5770767</v>
      </c>
      <c r="C7" s="93">
        <f>SUMIF('Todas las localidades'!$AG$8:$AG$967,'Pob x estrato fij. 2001'!$A7,'Todas las localidades'!AA$8:AA$967)</f>
        <v>5209779</v>
      </c>
      <c r="D7" s="93">
        <f>SUMIF('Todas las localidades'!$AG$8:$AG$967,'Pob x estrato fij. 2001'!$A7,'Todas las localidades'!AB$8:AB$967)</f>
        <v>4316289</v>
      </c>
      <c r="E7" s="93">
        <f>SUMIF('Todas las localidades'!$AG$8:$AG$967,'Pob x estrato fij. 2001'!$A7,'Todas las localidades'!AC$8:AC$967)</f>
        <v>3218430</v>
      </c>
      <c r="F7" s="93">
        <f>SUMIF('Todas las localidades'!$AG$8:$AG$967,'Pob x estrato fij. 2001'!$A7,'Todas las localidades'!AD$8:AD$967)</f>
        <v>2362334</v>
      </c>
      <c r="G7" s="93">
        <f>SUMIF('Todas las localidades'!$AG$8:$AG$967,'Pob x estrato fij. 2001'!$A7,'Todas las localidades'!AE$8:AE$967)</f>
        <v>1805963</v>
      </c>
      <c r="I7" s="95">
        <v>3</v>
      </c>
      <c r="J7" s="230">
        <f t="shared" si="3"/>
        <v>15.81696280564068</v>
      </c>
      <c r="K7" s="229">
        <f t="shared" si="0"/>
        <v>15.997382213663039</v>
      </c>
      <c r="L7" s="229">
        <f t="shared" si="0"/>
        <v>15.028767752457254</v>
      </c>
      <c r="M7" s="229">
        <f t="shared" si="0"/>
        <v>13.649108375980745</v>
      </c>
      <c r="N7" s="229">
        <f t="shared" si="0"/>
        <v>12.474139753238104</v>
      </c>
      <c r="O7" s="132">
        <f t="shared" si="0"/>
        <v>11.875643811502185</v>
      </c>
      <c r="Q7" s="95">
        <v>3</v>
      </c>
      <c r="R7" s="185">
        <f t="shared" si="4"/>
        <v>1.1505004133196268</v>
      </c>
      <c r="S7" s="186">
        <f t="shared" si="5"/>
        <v>1.8045045796088148</v>
      </c>
      <c r="T7" s="186">
        <f t="shared" si="6"/>
        <v>2.8183633010917579</v>
      </c>
      <c r="U7" s="186">
        <f t="shared" si="7"/>
        <v>3.1407480080068697</v>
      </c>
      <c r="V7" s="208">
        <f t="shared" si="7"/>
        <v>2.7219476544906605</v>
      </c>
      <c r="X7" s="95">
        <v>3</v>
      </c>
      <c r="Y7" s="206">
        <f t="shared" si="8"/>
        <v>0.14317401374346803</v>
      </c>
      <c r="Z7" s="207">
        <f t="shared" si="8"/>
        <v>0.23230050532100208</v>
      </c>
      <c r="AA7" s="206">
        <f t="shared" si="1"/>
        <v>0.21357474918766001</v>
      </c>
      <c r="AB7" s="206">
        <f t="shared" si="1"/>
        <v>0.18442669656227118</v>
      </c>
      <c r="AC7" s="206">
        <f t="shared" si="1"/>
        <v>0.14913849533824089</v>
      </c>
      <c r="AE7" s="95">
        <v>3</v>
      </c>
      <c r="AF7" s="206">
        <f t="shared" si="9"/>
        <v>0.10964938771240947</v>
      </c>
      <c r="AG7" s="206">
        <f t="shared" si="2"/>
        <v>0.15164722553559767</v>
      </c>
      <c r="AH7" s="206">
        <f t="shared" si="10"/>
        <v>0.15964332293442382</v>
      </c>
      <c r="AI7" s="206">
        <f t="shared" si="10"/>
        <v>0.16207867423643102</v>
      </c>
      <c r="AJ7" s="206">
        <f t="shared" si="10"/>
        <v>0.16809024820258381</v>
      </c>
    </row>
    <row r="8" spans="1:37" ht="15.75" thickBot="1" x14ac:dyDescent="0.3">
      <c r="A8" s="95">
        <v>4</v>
      </c>
      <c r="B8" s="93">
        <f>SUMIF('Todas las localidades'!$AG$8:$AG$967,'Pob x estrato fij. 2001'!$A8,'Todas las localidades'!Z$8:Z$967)</f>
        <v>2802590</v>
      </c>
      <c r="C8" s="93">
        <f>SUMIF('Todas las localidades'!$AG$8:$AG$967,'Pob x estrato fij. 2001'!$A8,'Todas las localidades'!AA$8:AA$967)</f>
        <v>2484943</v>
      </c>
      <c r="D8" s="93">
        <f>SUMIF('Todas las localidades'!$AG$8:$AG$967,'Pob x estrato fij. 2001'!$A8,'Todas las localidades'!AB$8:AB$967)</f>
        <v>2132540</v>
      </c>
      <c r="E8" s="93">
        <f>SUMIF('Todas las localidades'!$AG$8:$AG$967,'Pob x estrato fij. 2001'!$A8,'Todas las localidades'!AC$8:AC$967)</f>
        <v>1635363</v>
      </c>
      <c r="F8" s="93">
        <f>SUMIF('Todas las localidades'!$AG$8:$AG$967,'Pob x estrato fij. 2001'!$A8,'Todas las localidades'!AD$8:AD$967)</f>
        <v>1247315</v>
      </c>
      <c r="G8" s="93">
        <f>SUMIF('Todas las localidades'!$AG$8:$AG$967,'Pob x estrato fij. 2001'!$A8,'Todas las localidades'!AE$8:AE$967)</f>
        <v>962120</v>
      </c>
      <c r="I8" s="95">
        <v>4</v>
      </c>
      <c r="J8" s="230">
        <f t="shared" si="3"/>
        <v>7.6815545991478285</v>
      </c>
      <c r="K8" s="229">
        <f t="shared" si="0"/>
        <v>7.6303779776774547</v>
      </c>
      <c r="L8" s="229">
        <f t="shared" si="0"/>
        <v>7.4252322730996916</v>
      </c>
      <c r="M8" s="229">
        <f t="shared" si="0"/>
        <v>6.9354457984386793</v>
      </c>
      <c r="N8" s="229">
        <f t="shared" si="0"/>
        <v>6.5863597722888407</v>
      </c>
      <c r="O8" s="132">
        <f t="shared" si="0"/>
        <v>6.3267046024323221</v>
      </c>
      <c r="Q8" s="95">
        <v>4</v>
      </c>
      <c r="R8" s="185">
        <f t="shared" si="4"/>
        <v>1.3546670481947281</v>
      </c>
      <c r="S8" s="186">
        <f t="shared" si="5"/>
        <v>1.4643824589533934</v>
      </c>
      <c r="T8" s="186">
        <f t="shared" si="6"/>
        <v>2.5455815788807805</v>
      </c>
      <c r="U8" s="186">
        <f t="shared" si="7"/>
        <v>2.7457347625827291</v>
      </c>
      <c r="V8" s="187">
        <f t="shared" si="7"/>
        <v>2.6300853915730702</v>
      </c>
      <c r="X8" s="95">
        <v>4</v>
      </c>
      <c r="Y8" s="206">
        <f t="shared" si="8"/>
        <v>8.106910654696961E-2</v>
      </c>
      <c r="Z8" s="206">
        <f t="shared" si="8"/>
        <v>9.1622060657239698E-2</v>
      </c>
      <c r="AA8" s="206">
        <f t="shared" si="1"/>
        <v>9.6719572437693038E-2</v>
      </c>
      <c r="AB8" s="206">
        <f t="shared" si="1"/>
        <v>8.3596244752453239E-2</v>
      </c>
      <c r="AC8" s="206">
        <f t="shared" si="1"/>
        <v>7.6448185074329197E-2</v>
      </c>
      <c r="AE8" s="95">
        <v>4</v>
      </c>
      <c r="AF8" s="206">
        <f t="shared" si="9"/>
        <v>0.12910765669361193</v>
      </c>
      <c r="AG8" s="206">
        <f t="shared" si="2"/>
        <v>0.12306399193036084</v>
      </c>
      <c r="AH8" s="206">
        <f t="shared" si="10"/>
        <v>0.14419187969690148</v>
      </c>
      <c r="AI8" s="206">
        <f t="shared" si="10"/>
        <v>0.14169396875832296</v>
      </c>
      <c r="AJ8" s="206">
        <f t="shared" si="10"/>
        <v>0.1624174166369973</v>
      </c>
    </row>
    <row r="9" spans="1:37" ht="15.75" thickBot="1" x14ac:dyDescent="0.3">
      <c r="A9" s="95">
        <v>5</v>
      </c>
      <c r="B9" s="93">
        <f>SUMIF('Todas las localidades'!$AG$8:$AG$967,'Pob x estrato fij. 2001'!$A9,'Todas las localidades'!Z$8:Z$967)</f>
        <v>5193851</v>
      </c>
      <c r="C9" s="93">
        <f>SUMIF('Todas las localidades'!$AG$8:$AG$967,'Pob x estrato fij. 2001'!$A9,'Todas las localidades'!AA$8:AA$967)</f>
        <v>4615274</v>
      </c>
      <c r="D9" s="93">
        <f>SUMIF('Todas las localidades'!$AG$8:$AG$967,'Pob x estrato fij. 2001'!$A9,'Todas las localidades'!AB$8:AB$967)</f>
        <v>3813852</v>
      </c>
      <c r="E9" s="93">
        <f>SUMIF('Todas las localidades'!$AG$8:$AG$967,'Pob x estrato fij. 2001'!$A9,'Todas las localidades'!AC$8:AC$967)</f>
        <v>2960306</v>
      </c>
      <c r="F9" s="93">
        <f>SUMIF('Todas las localidades'!$AG$8:$AG$967,'Pob x estrato fij. 2001'!$A9,'Todas las localidades'!AD$8:AD$967)</f>
        <v>2223476</v>
      </c>
      <c r="G9" s="93">
        <f>SUMIF('Todas las localidades'!$AG$8:$AG$967,'Pob x estrato fij. 2001'!$A9,'Todas las localidades'!AE$8:AE$967)</f>
        <v>1810046</v>
      </c>
      <c r="I9" s="95">
        <v>5</v>
      </c>
      <c r="J9" s="230">
        <f t="shared" si="3"/>
        <v>14.235706984017838</v>
      </c>
      <c r="K9" s="229">
        <f t="shared" si="0"/>
        <v>14.171868365007704</v>
      </c>
      <c r="L9" s="229">
        <f t="shared" si="0"/>
        <v>13.279346204631942</v>
      </c>
      <c r="M9" s="229">
        <f t="shared" si="0"/>
        <v>12.554424803418454</v>
      </c>
      <c r="N9" s="229">
        <f t="shared" si="0"/>
        <v>11.740909779045152</v>
      </c>
      <c r="O9" s="132">
        <f t="shared" si="0"/>
        <v>11.902492785530093</v>
      </c>
      <c r="Q9" s="95">
        <v>5</v>
      </c>
      <c r="R9" s="185">
        <f t="shared" si="4"/>
        <v>1.3298406911737146</v>
      </c>
      <c r="S9" s="186">
        <f t="shared" si="5"/>
        <v>1.8295727149540288</v>
      </c>
      <c r="T9" s="186">
        <f t="shared" si="6"/>
        <v>2.4281303074510294</v>
      </c>
      <c r="U9" s="186">
        <f t="shared" si="7"/>
        <v>2.9035638564299511</v>
      </c>
      <c r="V9" s="187">
        <f t="shared" si="7"/>
        <v>2.0785008816190542</v>
      </c>
      <c r="X9" s="95">
        <v>5</v>
      </c>
      <c r="Y9" s="206">
        <f t="shared" si="8"/>
        <v>0.14766303619623683</v>
      </c>
      <c r="Z9" s="207">
        <f t="shared" si="8"/>
        <v>0.20836353577025835</v>
      </c>
      <c r="AA9" s="206">
        <f t="shared" si="1"/>
        <v>0.16604670806554436</v>
      </c>
      <c r="AB9" s="206">
        <f t="shared" si="1"/>
        <v>0.15873350982597545</v>
      </c>
      <c r="AC9" s="206">
        <f t="shared" si="1"/>
        <v>0.11082232562029462</v>
      </c>
      <c r="AE9" s="95">
        <v>5</v>
      </c>
      <c r="AF9" s="206">
        <f t="shared" si="9"/>
        <v>0.12674156032809283</v>
      </c>
      <c r="AG9" s="206">
        <f t="shared" si="2"/>
        <v>0.15375390524004967</v>
      </c>
      <c r="AH9" s="206">
        <f t="shared" si="10"/>
        <v>0.13753897187389119</v>
      </c>
      <c r="AI9" s="206">
        <f t="shared" si="10"/>
        <v>0.14983875790456477</v>
      </c>
      <c r="AJ9" s="206">
        <f t="shared" si="10"/>
        <v>0.12835505065802316</v>
      </c>
    </row>
    <row r="10" spans="1:37" ht="15.75" thickBot="1" x14ac:dyDescent="0.3">
      <c r="A10" s="95">
        <v>6</v>
      </c>
      <c r="B10" s="93">
        <f>SUMIF('Todas las localidades'!$AG$8:$AG$967,'Pob x estrato fij. 2001'!$A10,'Todas las localidades'!Z$8:Z$967)</f>
        <v>1717168</v>
      </c>
      <c r="C10" s="93">
        <f>SUMIF('Todas las localidades'!$AG$8:$AG$967,'Pob x estrato fij. 2001'!$A10,'Todas las localidades'!AA$8:AA$967)</f>
        <v>1480197</v>
      </c>
      <c r="D10" s="93">
        <f>SUMIF('Todas las localidades'!$AG$8:$AG$967,'Pob x estrato fij. 2001'!$A10,'Todas las localidades'!AB$8:AB$967)</f>
        <v>1196217</v>
      </c>
      <c r="E10" s="93">
        <f>SUMIF('Todas las localidades'!$AG$8:$AG$967,'Pob x estrato fij. 2001'!$A10,'Todas las localidades'!AC$8:AC$967)</f>
        <v>928142</v>
      </c>
      <c r="F10" s="93">
        <f>SUMIF('Todas las localidades'!$AG$8:$AG$967,'Pob x estrato fij. 2001'!$A10,'Todas las localidades'!AD$8:AD$967)</f>
        <v>715546</v>
      </c>
      <c r="G10" s="93">
        <f>SUMIF('Todas las localidades'!$AG$8:$AG$967,'Pob x estrato fij. 2001'!$A10,'Todas las localidades'!AE$8:AE$967)</f>
        <v>609099</v>
      </c>
      <c r="I10" s="95">
        <v>6</v>
      </c>
      <c r="J10" s="130">
        <f t="shared" si="3"/>
        <v>4.7065463545896753</v>
      </c>
      <c r="K10" s="131">
        <f t="shared" si="0"/>
        <v>4.5451596239528369</v>
      </c>
      <c r="L10" s="131">
        <f t="shared" si="0"/>
        <v>4.1650750157232661</v>
      </c>
      <c r="M10" s="131">
        <f t="shared" si="0"/>
        <v>3.9361771877280294</v>
      </c>
      <c r="N10" s="131">
        <f t="shared" si="0"/>
        <v>3.7783906949104202</v>
      </c>
      <c r="O10" s="132">
        <f t="shared" si="0"/>
        <v>4.0053106126438749</v>
      </c>
      <c r="Q10" s="95">
        <v>6</v>
      </c>
      <c r="R10" s="238">
        <f t="shared" si="4"/>
        <v>1.6749604091155552</v>
      </c>
      <c r="S10" s="239">
        <f t="shared" si="5"/>
        <v>2.0454589871223607</v>
      </c>
      <c r="T10" s="186">
        <f t="shared" si="6"/>
        <v>2.4318895393392048</v>
      </c>
      <c r="U10" s="186">
        <f t="shared" si="7"/>
        <v>2.6355199386844359</v>
      </c>
      <c r="V10" s="187">
        <f t="shared" si="7"/>
        <v>1.6236916146200944</v>
      </c>
      <c r="X10" s="95">
        <v>6</v>
      </c>
      <c r="Y10" s="206">
        <f t="shared" si="8"/>
        <v>6.0479171053219254E-2</v>
      </c>
      <c r="Z10" s="206">
        <f t="shared" si="8"/>
        <v>7.3832608648175327E-2</v>
      </c>
      <c r="AA10" s="206">
        <f t="shared" si="1"/>
        <v>5.215064128315381E-2</v>
      </c>
      <c r="AB10" s="206">
        <f t="shared" si="1"/>
        <v>4.5799043544593833E-2</v>
      </c>
      <c r="AC10" s="206">
        <f t="shared" si="1"/>
        <v>2.8533739920430304E-2</v>
      </c>
      <c r="AE10" s="95">
        <v>6</v>
      </c>
      <c r="AF10" s="207">
        <f t="shared" si="9"/>
        <v>0.15963347876783801</v>
      </c>
      <c r="AG10" s="206">
        <f t="shared" si="2"/>
        <v>0.17189658804368524</v>
      </c>
      <c r="AH10" s="206">
        <f t="shared" si="10"/>
        <v>0.13775190974108414</v>
      </c>
      <c r="AI10" s="206">
        <f t="shared" si="10"/>
        <v>0.13600631967183247</v>
      </c>
      <c r="AJ10" s="206">
        <f t="shared" si="10"/>
        <v>0.10026891077632299</v>
      </c>
    </row>
    <row r="11" spans="1:37" ht="15.75" thickBot="1" x14ac:dyDescent="0.3">
      <c r="A11" s="96">
        <v>7</v>
      </c>
      <c r="B11" s="93">
        <f>SUMIF('Todas las localidades'!$AG$8:$AG$967,'Pob x estrato fij. 2001'!$A11,'Todas las localidades'!Z$8:Z$967)</f>
        <v>1609388</v>
      </c>
      <c r="C11" s="93">
        <f>SUMIF('Todas las localidades'!$AG$8:$AG$967,'Pob x estrato fij. 2001'!$A11,'Todas las localidades'!AA$8:AA$967)</f>
        <v>1363227</v>
      </c>
      <c r="D11" s="93">
        <f>SUMIF('Todas las localidades'!$AG$8:$AG$967,'Pob x estrato fij. 2001'!$A11,'Todas las localidades'!AB$8:AB$967)</f>
        <v>1056221</v>
      </c>
      <c r="E11" s="93">
        <f>SUMIF('Todas las localidades'!$AG$8:$AG$967,'Pob x estrato fij. 2001'!$A11,'Todas las localidades'!AC$8:AC$967)</f>
        <v>798993</v>
      </c>
      <c r="F11" s="93">
        <f>SUMIF('Todas las localidades'!$AG$8:$AG$967,'Pob x estrato fij. 2001'!$A11,'Todas las localidades'!AD$8:AD$967)</f>
        <v>660756</v>
      </c>
      <c r="G11" s="93">
        <f>SUMIF('Todas las localidades'!$AG$8:$AG$967,'Pob x estrato fij. 2001'!$A11,'Todas las localidades'!AE$8:AE$967)</f>
        <v>648926</v>
      </c>
      <c r="I11" s="96">
        <v>7</v>
      </c>
      <c r="J11" s="133">
        <f t="shared" si="3"/>
        <v>4.4111346266179945</v>
      </c>
      <c r="K11" s="134">
        <f t="shared" si="0"/>
        <v>4.1859862698562118</v>
      </c>
      <c r="L11" s="134">
        <f t="shared" si="0"/>
        <v>3.677626800306502</v>
      </c>
      <c r="M11" s="134">
        <f t="shared" si="0"/>
        <v>3.3884664412927994</v>
      </c>
      <c r="N11" s="134">
        <f t="shared" si="0"/>
        <v>3.4890759252462171</v>
      </c>
      <c r="O11" s="135">
        <f t="shared" si="0"/>
        <v>4.267204829790459</v>
      </c>
      <c r="P11" s="80"/>
      <c r="Q11" s="96">
        <v>7</v>
      </c>
      <c r="R11" s="240">
        <f t="shared" si="4"/>
        <v>1.8741614405887606</v>
      </c>
      <c r="S11" s="241">
        <f t="shared" si="5"/>
        <v>2.455102316759795</v>
      </c>
      <c r="T11" s="189">
        <f t="shared" si="6"/>
        <v>2.6782344494947972</v>
      </c>
      <c r="U11" s="189">
        <f t="shared" si="7"/>
        <v>1.9178341454079768</v>
      </c>
      <c r="V11" s="190">
        <f>RATE(10,,-G11,F11)*100</f>
        <v>0.18082274152750025</v>
      </c>
      <c r="X11" s="96">
        <v>7</v>
      </c>
      <c r="Y11" s="206">
        <f t="shared" si="8"/>
        <v>6.2824620842345705E-2</v>
      </c>
      <c r="Z11" s="206">
        <f t="shared" si="8"/>
        <v>7.9819190966412115E-2</v>
      </c>
      <c r="AA11" s="206">
        <f t="shared" si="1"/>
        <v>5.0040492981378679E-2</v>
      </c>
      <c r="AB11" s="206">
        <f t="shared" si="1"/>
        <v>2.9780063512361558E-2</v>
      </c>
      <c r="AC11" s="206">
        <f t="shared" si="1"/>
        <v>3.1711005783036676E-3</v>
      </c>
      <c r="AE11" s="96">
        <v>7</v>
      </c>
      <c r="AF11" s="207">
        <f t="shared" si="9"/>
        <v>0.17861849683462358</v>
      </c>
      <c r="AG11" s="206">
        <f t="shared" si="2"/>
        <v>0.20632225539895899</v>
      </c>
      <c r="AH11" s="206">
        <f t="shared" si="10"/>
        <v>0.15170586664578359</v>
      </c>
      <c r="AI11" s="206">
        <f t="shared" si="10"/>
        <v>9.8970059011625006E-2</v>
      </c>
      <c r="AJ11" s="206">
        <f t="shared" si="10"/>
        <v>1.1166467310230731E-2</v>
      </c>
    </row>
    <row r="12" spans="1:37" x14ac:dyDescent="0.25">
      <c r="A12" s="89" t="s">
        <v>967</v>
      </c>
      <c r="B12" s="86">
        <f>SUM(B4:B11)</f>
        <v>36484672</v>
      </c>
      <c r="C12" s="87">
        <f t="shared" ref="C12:G12" si="11">SUM(C4:C11)</f>
        <v>32566447</v>
      </c>
      <c r="D12" s="87">
        <f t="shared" si="11"/>
        <v>28720179</v>
      </c>
      <c r="E12" s="87">
        <f t="shared" si="11"/>
        <v>23579782</v>
      </c>
      <c r="F12" s="87">
        <f t="shared" si="11"/>
        <v>18937851</v>
      </c>
      <c r="G12" s="88">
        <f t="shared" si="11"/>
        <v>15207285</v>
      </c>
      <c r="I12" s="89" t="s">
        <v>967</v>
      </c>
      <c r="J12" s="124">
        <f>SUM(J4:J11)</f>
        <v>100</v>
      </c>
      <c r="K12" s="125">
        <f t="shared" ref="K12:O12" si="12">SUM(K4:K11)</f>
        <v>100.00000000000001</v>
      </c>
      <c r="L12" s="125">
        <f t="shared" si="12"/>
        <v>99.999999999999986</v>
      </c>
      <c r="M12" s="125">
        <f t="shared" si="12"/>
        <v>100.00000000000001</v>
      </c>
      <c r="N12" s="125">
        <f t="shared" si="12"/>
        <v>99.999999999999986</v>
      </c>
      <c r="O12" s="126">
        <f t="shared" si="12"/>
        <v>99.999999999999986</v>
      </c>
      <c r="Q12" s="89" t="s">
        <v>967</v>
      </c>
      <c r="R12" s="212">
        <f t="shared" si="4"/>
        <v>1.2789110378120065</v>
      </c>
      <c r="S12" s="213">
        <f t="shared" si="5"/>
        <v>1.2018660890819792</v>
      </c>
      <c r="T12" s="192">
        <f t="shared" si="6"/>
        <v>1.8850692896506525</v>
      </c>
      <c r="U12" s="192">
        <f t="shared" si="7"/>
        <v>2.2164771370496257</v>
      </c>
      <c r="V12" s="193">
        <f t="shared" si="7"/>
        <v>2.2181227968107233</v>
      </c>
      <c r="X12" s="89" t="s">
        <v>967</v>
      </c>
      <c r="Y12" s="206">
        <f>(B12-C12)/(B$12-C$12)</f>
        <v>1</v>
      </c>
      <c r="Z12" s="206">
        <f>(C12-D12)/(C$12-D$12)</f>
        <v>1</v>
      </c>
      <c r="AA12" s="206">
        <f t="shared" si="1"/>
        <v>1</v>
      </c>
      <c r="AB12" s="206">
        <f t="shared" si="1"/>
        <v>1</v>
      </c>
      <c r="AC12" s="206">
        <f t="shared" si="1"/>
        <v>1</v>
      </c>
      <c r="AE12" s="89" t="s">
        <v>967</v>
      </c>
      <c r="AF12" s="206">
        <f>SUM(AF4:AF11)</f>
        <v>1</v>
      </c>
      <c r="AG12" s="206">
        <f t="shared" ref="AG12:AJ12" si="13">SUM(AG4:AG11)</f>
        <v>0.99999999999999989</v>
      </c>
      <c r="AH12" s="206">
        <f t="shared" si="13"/>
        <v>1</v>
      </c>
      <c r="AI12" s="206">
        <f t="shared" si="13"/>
        <v>1</v>
      </c>
      <c r="AJ12" s="206">
        <f t="shared" si="13"/>
        <v>1</v>
      </c>
    </row>
    <row r="13" spans="1:37" x14ac:dyDescent="0.25">
      <c r="A13" s="80" t="s">
        <v>1011</v>
      </c>
      <c r="B13" s="236">
        <f>B12-B4</f>
        <v>22896501</v>
      </c>
      <c r="C13" s="236">
        <f>C12-C4</f>
        <v>20513151</v>
      </c>
      <c r="D13" s="236">
        <f t="shared" ref="D13:G13" si="14">D12-D4</f>
        <v>17418707</v>
      </c>
      <c r="E13" s="236">
        <f t="shared" si="14"/>
        <v>13609956</v>
      </c>
      <c r="F13" s="236">
        <f t="shared" si="14"/>
        <v>10486356</v>
      </c>
      <c r="G13" s="236">
        <f t="shared" si="14"/>
        <v>8431379</v>
      </c>
      <c r="Q13" s="102" t="s">
        <v>1012</v>
      </c>
      <c r="R13" s="212">
        <f>RATE(8.94,,-C13,B13)*100</f>
        <v>1.2370963476370935</v>
      </c>
      <c r="S13" s="213">
        <f t="shared" si="5"/>
        <v>1.5665298198542281</v>
      </c>
      <c r="T13" s="192">
        <f t="shared" si="6"/>
        <v>2.3640949151406514</v>
      </c>
      <c r="U13" s="192">
        <f t="shared" si="7"/>
        <v>2.6415525130312196</v>
      </c>
      <c r="V13" s="193">
        <f t="shared" si="7"/>
        <v>2.205107314129966</v>
      </c>
      <c r="Y13" s="237"/>
    </row>
    <row r="14" spans="1:37" ht="15" customHeight="1" x14ac:dyDescent="0.25">
      <c r="A14" s="333" t="s">
        <v>931</v>
      </c>
      <c r="B14" s="321" t="s">
        <v>30</v>
      </c>
      <c r="C14" s="322"/>
      <c r="D14" s="322"/>
      <c r="E14" s="322"/>
      <c r="F14" s="322"/>
      <c r="G14" s="334"/>
      <c r="I14" s="333" t="s">
        <v>931</v>
      </c>
      <c r="J14" s="321" t="s">
        <v>969</v>
      </c>
      <c r="K14" s="322"/>
      <c r="L14" s="322"/>
      <c r="M14" s="322"/>
      <c r="N14" s="322"/>
      <c r="O14" s="334"/>
      <c r="Q14" s="333" t="s">
        <v>931</v>
      </c>
      <c r="R14" s="321" t="s">
        <v>960</v>
      </c>
      <c r="S14" s="322"/>
      <c r="T14" s="322"/>
      <c r="U14" s="322"/>
      <c r="V14" s="323"/>
      <c r="X14" s="333" t="s">
        <v>931</v>
      </c>
      <c r="Y14" s="321" t="s">
        <v>978</v>
      </c>
      <c r="Z14" s="322"/>
      <c r="AA14" s="322"/>
      <c r="AB14" s="322"/>
      <c r="AC14" s="323"/>
      <c r="AE14" s="333" t="s">
        <v>931</v>
      </c>
      <c r="AF14" s="321" t="s">
        <v>979</v>
      </c>
      <c r="AG14" s="322"/>
      <c r="AH14" s="322"/>
      <c r="AI14" s="322"/>
      <c r="AJ14" s="323"/>
    </row>
    <row r="15" spans="1:37" ht="15.75" thickBot="1" x14ac:dyDescent="0.3">
      <c r="A15" s="333"/>
      <c r="B15" s="90" t="s">
        <v>34</v>
      </c>
      <c r="C15" s="91">
        <v>2001</v>
      </c>
      <c r="D15" s="91">
        <v>1991</v>
      </c>
      <c r="E15" s="91">
        <v>1980</v>
      </c>
      <c r="F15" s="91">
        <v>1970</v>
      </c>
      <c r="G15" s="244">
        <v>1960</v>
      </c>
      <c r="I15" s="333"/>
      <c r="J15" s="90" t="s">
        <v>34</v>
      </c>
      <c r="K15" s="91">
        <v>2001</v>
      </c>
      <c r="L15" s="91">
        <v>1991</v>
      </c>
      <c r="M15" s="91">
        <v>1980</v>
      </c>
      <c r="N15" s="91">
        <v>1970</v>
      </c>
      <c r="O15" s="244">
        <v>1960</v>
      </c>
      <c r="Q15" s="333"/>
      <c r="R15" s="69" t="s">
        <v>961</v>
      </c>
      <c r="S15" s="66" t="s">
        <v>962</v>
      </c>
      <c r="T15" s="66" t="s">
        <v>963</v>
      </c>
      <c r="U15" s="66" t="s">
        <v>964</v>
      </c>
      <c r="V15" s="67" t="s">
        <v>965</v>
      </c>
      <c r="X15" s="333"/>
      <c r="Y15" s="69" t="s">
        <v>961</v>
      </c>
      <c r="Z15" s="66" t="s">
        <v>962</v>
      </c>
      <c r="AA15" s="66" t="s">
        <v>963</v>
      </c>
      <c r="AB15" s="66" t="s">
        <v>964</v>
      </c>
      <c r="AC15" s="67" t="s">
        <v>965</v>
      </c>
      <c r="AE15" s="333"/>
      <c r="AF15" s="69" t="s">
        <v>961</v>
      </c>
      <c r="AG15" s="66" t="s">
        <v>962</v>
      </c>
      <c r="AH15" s="66" t="s">
        <v>963</v>
      </c>
      <c r="AI15" s="66" t="s">
        <v>964</v>
      </c>
      <c r="AJ15" s="67" t="s">
        <v>965</v>
      </c>
    </row>
    <row r="16" spans="1:37" ht="15.75" thickBot="1" x14ac:dyDescent="0.3">
      <c r="A16" s="92" t="s">
        <v>940</v>
      </c>
      <c r="B16" s="93">
        <f>SUMIF('Todas las localidades'!$D$8:$D$967,'Pob x estrato fij. 2001'!$A16,'Todas las localidades'!Z$8:Z$967)</f>
        <v>13588171</v>
      </c>
      <c r="C16" s="94">
        <f>SUMIF('Todas las localidades'!$D$8:$D$967,'Pob x estrato fij. 2001'!$A16,'Todas las localidades'!AA$8:AA$967)</f>
        <v>12053296</v>
      </c>
      <c r="D16" s="94">
        <f>SUMIF('Todas las localidades'!$D$8:$D$967,'Pob x estrato fij. 2001'!$A16,'Todas las localidades'!AB$8:AB$967)</f>
        <v>11301472</v>
      </c>
      <c r="E16" s="94">
        <f>SUMIF('Todas las localidades'!$D$8:$D$967,'Pob x estrato fij. 2001'!$A16,'Todas las localidades'!AC$8:AC$967)</f>
        <v>9969826</v>
      </c>
      <c r="F16" s="94">
        <f>SUMIF('Todas las localidades'!$D$8:$D$967,'Pob x estrato fij. 2001'!$A16,'Todas las localidades'!AD$8:AD$967)</f>
        <v>8451495</v>
      </c>
      <c r="G16" s="100">
        <f>SUMIF('Todas las localidades'!$D$8:$D$967,'Pob x estrato fij. 2001'!$A16,'Todas las localidades'!AE$8:AE$967)</f>
        <v>6775906</v>
      </c>
      <c r="I16" s="92" t="s">
        <v>940</v>
      </c>
      <c r="J16" s="127">
        <f>B16/B$24*100</f>
        <v>37.230054676639348</v>
      </c>
      <c r="K16" s="128">
        <f t="shared" ref="K16:O23" si="15">C16/C$24*100</f>
        <v>37.011393966311402</v>
      </c>
      <c r="L16" s="128">
        <f t="shared" si="15"/>
        <v>39.35028399370352</v>
      </c>
      <c r="M16" s="128">
        <f t="shared" si="15"/>
        <v>42.281247553518519</v>
      </c>
      <c r="N16" s="128">
        <f t="shared" si="15"/>
        <v>44.627529279853348</v>
      </c>
      <c r="O16" s="129">
        <f t="shared" si="15"/>
        <v>44.556973845101211</v>
      </c>
      <c r="Q16" s="92" t="s">
        <v>940</v>
      </c>
      <c r="R16" s="210">
        <f>RATE(8.94,,-C16,B16)*100</f>
        <v>1.3497606189748019</v>
      </c>
      <c r="S16" s="211">
        <f>RATE(10.52,,-D16,C16)*100</f>
        <v>0.61409428925689402</v>
      </c>
      <c r="T16" s="183">
        <f>RATE(10.56,,-E16,D16)*100</f>
        <v>1.1942898640800819</v>
      </c>
      <c r="U16" s="183">
        <f>RATE(10,,-F16,E16)*100</f>
        <v>1.665922094805522</v>
      </c>
      <c r="V16" s="184">
        <f>RATE(10,,-G16,F16)*100</f>
        <v>2.2342973920222611</v>
      </c>
      <c r="X16" s="92" t="s">
        <v>940</v>
      </c>
      <c r="Y16" s="206">
        <f>(B16-C16)/(B$24-C$24)</f>
        <v>0.39041366106332925</v>
      </c>
      <c r="Z16" s="207">
        <f t="shared" ref="Z16:AC24" si="16">(C16-D16)/(C$24-D$24)</f>
        <v>0.19546843849674542</v>
      </c>
      <c r="AA16" s="206">
        <f t="shared" si="16"/>
        <v>0.25905508854666282</v>
      </c>
      <c r="AB16" s="206">
        <f t="shared" si="16"/>
        <v>0.32709038544519509</v>
      </c>
      <c r="AC16" s="206">
        <f t="shared" si="16"/>
        <v>0.44915141562969263</v>
      </c>
      <c r="AE16" s="92" t="s">
        <v>940</v>
      </c>
      <c r="AF16" s="207">
        <f>R16/SUM(R$16:R$23)</f>
        <v>0.10494263269378436</v>
      </c>
      <c r="AG16" s="206">
        <f t="shared" ref="AG16:AJ23" si="17">S16/SUM(S$16:S$23)</f>
        <v>4.5197602007136857E-2</v>
      </c>
      <c r="AH16" s="206">
        <f t="shared" si="17"/>
        <v>5.1067256684339236E-2</v>
      </c>
      <c r="AI16" s="206">
        <f t="shared" si="17"/>
        <v>6.3148387916106691E-2</v>
      </c>
      <c r="AJ16" s="206">
        <f t="shared" si="17"/>
        <v>9.2744171687704893E-2</v>
      </c>
    </row>
    <row r="17" spans="1:41" ht="15.75" thickBot="1" x14ac:dyDescent="0.3">
      <c r="A17" s="95" t="s">
        <v>951</v>
      </c>
      <c r="B17" s="83">
        <f>SUMIF('Todas las localidades'!$D$8:$D$967,'Pob x estrato fij. 2001'!$A17,'Todas las localidades'!Z$8:Z$967)</f>
        <v>9303558</v>
      </c>
      <c r="C17" s="84">
        <f>SUMIF('Todas las localidades'!$D$8:$D$967,'Pob x estrato fij. 2001'!$A17,'Todas las localidades'!AA$8:AA$967)</f>
        <v>8502360</v>
      </c>
      <c r="D17" s="84">
        <f>SUMIF('Todas las localidades'!$D$8:$D$967,'Pob x estrato fij. 2001'!$A17,'Todas las localidades'!AB$8:AB$967)</f>
        <v>7554001</v>
      </c>
      <c r="E17" s="84">
        <f>SUMIF('Todas las localidades'!$D$8:$D$967,'Pob x estrato fij. 2001'!$A17,'Todas las localidades'!AC$8:AC$967)</f>
        <v>6303500</v>
      </c>
      <c r="F17" s="84">
        <f>SUMIF('Todas las localidades'!$D$8:$D$967,'Pob x estrato fij. 2001'!$A17,'Todas las localidades'!AD$8:AD$967)</f>
        <v>5141827</v>
      </c>
      <c r="G17" s="85">
        <f>SUMIF('Todas las localidades'!$D$8:$D$967,'Pob x estrato fij. 2001'!$A17,'Todas las localidades'!AE$8:AE$967)</f>
        <v>4240261</v>
      </c>
      <c r="I17" s="95" t="s">
        <v>951</v>
      </c>
      <c r="J17" s="130">
        <f t="shared" ref="J17:J23" si="18">B17/B$24*100</f>
        <v>25.490698713409287</v>
      </c>
      <c r="K17" s="131">
        <f t="shared" si="15"/>
        <v>26.107729836171568</v>
      </c>
      <c r="L17" s="131">
        <f t="shared" si="15"/>
        <v>26.302067964130728</v>
      </c>
      <c r="M17" s="131">
        <f t="shared" si="15"/>
        <v>26.732647485884304</v>
      </c>
      <c r="N17" s="131">
        <f t="shared" si="15"/>
        <v>27.151058480711459</v>
      </c>
      <c r="O17" s="132">
        <f t="shared" si="15"/>
        <v>27.883090242604119</v>
      </c>
      <c r="Q17" s="95" t="s">
        <v>951</v>
      </c>
      <c r="R17" s="185">
        <f t="shared" ref="R17:R24" si="19">RATE(8.94,,-C17,B17)*100</f>
        <v>1.0123961697316184</v>
      </c>
      <c r="S17" s="186">
        <f t="shared" ref="S17:S24" si="20">RATE(10.52,,-D17,C17)*100</f>
        <v>1.1305484056983282</v>
      </c>
      <c r="T17" s="186">
        <f t="shared" ref="T17:T24" si="21">RATE(10.56,,-E17,D17)*100</f>
        <v>1.7285220440390252</v>
      </c>
      <c r="U17" s="186">
        <f t="shared" ref="U17:V24" si="22">RATE(10,,-F17,E17)*100</f>
        <v>2.0578534398109976</v>
      </c>
      <c r="V17" s="187">
        <f t="shared" si="22"/>
        <v>1.9465391570420838</v>
      </c>
      <c r="X17" s="95" t="s">
        <v>951</v>
      </c>
      <c r="Y17" s="206">
        <f t="shared" ref="Y17:Y24" si="23">(B17-C17)/(B$24-C$24)</f>
        <v>0.2037942141324976</v>
      </c>
      <c r="Z17" s="207">
        <f t="shared" si="16"/>
        <v>0.24656602192046939</v>
      </c>
      <c r="AA17" s="206">
        <f t="shared" si="16"/>
        <v>0.24326934281535065</v>
      </c>
      <c r="AB17" s="206">
        <f t="shared" si="16"/>
        <v>0.25025641268687537</v>
      </c>
      <c r="AC17" s="206">
        <f t="shared" si="16"/>
        <v>0.24167003076744922</v>
      </c>
      <c r="AE17" s="95" t="s">
        <v>951</v>
      </c>
      <c r="AF17" s="206">
        <f t="shared" ref="AF17:AF23" si="24">R17/SUM(R$16:R$23)</f>
        <v>7.8712860552588707E-2</v>
      </c>
      <c r="AG17" s="206">
        <f t="shared" si="17"/>
        <v>8.3208845586870903E-2</v>
      </c>
      <c r="AH17" s="206">
        <f t="shared" ref="AH17:AJ23" si="25">T17/SUM(T$16:T$23)</f>
        <v>7.391076619030966E-2</v>
      </c>
      <c r="AI17" s="206">
        <f t="shared" si="25"/>
        <v>7.800492453811271E-2</v>
      </c>
      <c r="AJ17" s="206">
        <f t="shared" si="25"/>
        <v>8.0799522222130715E-2</v>
      </c>
    </row>
    <row r="18" spans="1:41" ht="15.75" thickBot="1" x14ac:dyDescent="0.3">
      <c r="A18" s="95" t="s">
        <v>932</v>
      </c>
      <c r="B18" s="83">
        <f>SUMIF('Todas las localidades'!$D$8:$D$967,'Pob x estrato fij. 2001'!$A18,'Todas las localidades'!Z$8:Z$967)</f>
        <v>3636179</v>
      </c>
      <c r="C18" s="84">
        <f>SUMIF('Todas las localidades'!$D$8:$D$967,'Pob x estrato fij. 2001'!$A18,'Todas las localidades'!AA$8:AA$967)</f>
        <v>3292339</v>
      </c>
      <c r="D18" s="84">
        <f>SUMIF('Todas las localidades'!$D$8:$D$967,'Pob x estrato fij. 2001'!$A18,'Todas las localidades'!AB$8:AB$967)</f>
        <v>2828473</v>
      </c>
      <c r="E18" s="84">
        <f>SUMIF('Todas las localidades'!$D$8:$D$967,'Pob x estrato fij. 2001'!$A18,'Todas las localidades'!AC$8:AC$967)</f>
        <v>2271050</v>
      </c>
      <c r="F18" s="84">
        <f>SUMIF('Todas las localidades'!$D$8:$D$967,'Pob x estrato fij. 2001'!$A18,'Todas las localidades'!AD$8:AD$967)</f>
        <v>1829825</v>
      </c>
      <c r="G18" s="85">
        <f>SUMIF('Todas las localidades'!$D$8:$D$967,'Pob x estrato fij. 2001'!$A18,'Todas las localidades'!AE$8:AE$967)</f>
        <v>1460203</v>
      </c>
      <c r="I18" s="95" t="s">
        <v>932</v>
      </c>
      <c r="J18" s="130">
        <f t="shared" si="18"/>
        <v>9.9627199999210916</v>
      </c>
      <c r="K18" s="131">
        <f t="shared" si="15"/>
        <v>10.109604526401053</v>
      </c>
      <c r="L18" s="131">
        <f t="shared" si="15"/>
        <v>9.8483822123810594</v>
      </c>
      <c r="M18" s="131">
        <f t="shared" si="15"/>
        <v>9.6313443440656066</v>
      </c>
      <c r="N18" s="131">
        <f t="shared" si="15"/>
        <v>9.662263157525107</v>
      </c>
      <c r="O18" s="132">
        <f t="shared" si="15"/>
        <v>9.6019966746200911</v>
      </c>
      <c r="Q18" s="95" t="s">
        <v>932</v>
      </c>
      <c r="R18" s="185">
        <f t="shared" si="19"/>
        <v>1.1173274311189314</v>
      </c>
      <c r="S18" s="186">
        <f t="shared" si="20"/>
        <v>1.4540176131707649</v>
      </c>
      <c r="T18" s="186">
        <f t="shared" si="21"/>
        <v>2.1003006605647681</v>
      </c>
      <c r="U18" s="186">
        <f t="shared" si="22"/>
        <v>2.1837211221027117</v>
      </c>
      <c r="V18" s="187">
        <f t="shared" si="22"/>
        <v>2.2820990358934985</v>
      </c>
      <c r="X18" s="95" t="s">
        <v>932</v>
      </c>
      <c r="Y18" s="206">
        <f t="shared" si="23"/>
        <v>8.7459782210287565E-2</v>
      </c>
      <c r="Z18" s="206">
        <f t="shared" si="16"/>
        <v>0.12060158054508942</v>
      </c>
      <c r="AA18" s="206">
        <f t="shared" si="16"/>
        <v>0.10843967888083353</v>
      </c>
      <c r="AB18" s="206">
        <f t="shared" si="16"/>
        <v>9.5052037611071769E-2</v>
      </c>
      <c r="AC18" s="206">
        <f t="shared" si="16"/>
        <v>9.9079335414518868E-2</v>
      </c>
      <c r="AE18" s="95" t="s">
        <v>932</v>
      </c>
      <c r="AF18" s="206">
        <f t="shared" si="24"/>
        <v>8.6871168527396972E-2</v>
      </c>
      <c r="AG18" s="206">
        <f t="shared" si="17"/>
        <v>0.10701631743064045</v>
      </c>
      <c r="AH18" s="206">
        <f t="shared" si="25"/>
        <v>8.9807839933368369E-2</v>
      </c>
      <c r="AI18" s="206">
        <f t="shared" si="25"/>
        <v>8.2776060746847804E-2</v>
      </c>
      <c r="AJ18" s="206">
        <f t="shared" si="25"/>
        <v>9.4728385553763242E-2</v>
      </c>
    </row>
    <row r="19" spans="1:41" ht="15.75" thickBot="1" x14ac:dyDescent="0.3">
      <c r="A19" s="95" t="s">
        <v>945</v>
      </c>
      <c r="B19" s="83">
        <f>SUMIF('Todas las localidades'!$D$8:$D$967,'Pob x estrato fij. 2001'!$A19,'Todas las localidades'!Z$8:Z$967)</f>
        <v>3100363</v>
      </c>
      <c r="C19" s="84">
        <f>SUMIF('Todas las localidades'!$D$8:$D$967,'Pob x estrato fij. 2001'!$A19,'Todas las localidades'!AA$8:AA$967)</f>
        <v>2771772</v>
      </c>
      <c r="D19" s="84">
        <f>SUMIF('Todas las localidades'!$D$8:$D$967,'Pob x estrato fij. 2001'!$A19,'Todas las localidades'!AB$8:AB$967)</f>
        <v>2209517</v>
      </c>
      <c r="E19" s="84">
        <f>SUMIF('Todas las localidades'!$D$8:$D$967,'Pob x estrato fij. 2001'!$A19,'Todas las localidades'!AC$8:AC$967)</f>
        <v>1631098</v>
      </c>
      <c r="F19" s="84">
        <f>SUMIF('Todas las localidades'!$D$8:$D$967,'Pob x estrato fij. 2001'!$A19,'Todas las localidades'!AD$8:AD$967)</f>
        <v>1159737</v>
      </c>
      <c r="G19" s="85">
        <f>SUMIF('Todas las localidades'!$D$8:$D$967,'Pob x estrato fij. 2001'!$A19,'Todas las localidades'!AE$8:AE$967)</f>
        <v>912231</v>
      </c>
      <c r="I19" s="95" t="s">
        <v>945</v>
      </c>
      <c r="J19" s="130">
        <f t="shared" si="18"/>
        <v>8.494644644038523</v>
      </c>
      <c r="K19" s="131">
        <f t="shared" si="15"/>
        <v>8.5111280330949217</v>
      </c>
      <c r="L19" s="131">
        <f t="shared" si="15"/>
        <v>7.6932563686319648</v>
      </c>
      <c r="M19" s="131">
        <f t="shared" si="15"/>
        <v>6.9173582690459146</v>
      </c>
      <c r="N19" s="131">
        <f t="shared" si="15"/>
        <v>6.1239102578217564</v>
      </c>
      <c r="O19" s="132">
        <f t="shared" si="15"/>
        <v>5.9986447284969016</v>
      </c>
      <c r="Q19" s="95" t="s">
        <v>945</v>
      </c>
      <c r="R19" s="185">
        <f t="shared" si="19"/>
        <v>1.2610434862510975</v>
      </c>
      <c r="S19" s="186">
        <f t="shared" si="20"/>
        <v>2.1784547197864161</v>
      </c>
      <c r="T19" s="186">
        <f t="shared" si="21"/>
        <v>2.9159525642783697</v>
      </c>
      <c r="U19" s="186">
        <f t="shared" si="22"/>
        <v>3.4694294277277056</v>
      </c>
      <c r="V19" s="187">
        <f t="shared" si="22"/>
        <v>2.4295980877726926</v>
      </c>
      <c r="X19" s="95" t="s">
        <v>945</v>
      </c>
      <c r="Y19" s="206">
        <f t="shared" si="23"/>
        <v>8.358101819526699E-2</v>
      </c>
      <c r="Z19" s="206">
        <f t="shared" si="16"/>
        <v>0.14618196131938804</v>
      </c>
      <c r="AA19" s="206">
        <f t="shared" si="16"/>
        <v>0.11252418830685645</v>
      </c>
      <c r="AB19" s="206">
        <f t="shared" si="16"/>
        <v>0.10154416340958106</v>
      </c>
      <c r="AC19" s="206">
        <f t="shared" si="16"/>
        <v>6.6345428548911886E-2</v>
      </c>
      <c r="AE19" s="95" t="s">
        <v>945</v>
      </c>
      <c r="AF19" s="206">
        <f t="shared" si="24"/>
        <v>9.8044958141580499E-2</v>
      </c>
      <c r="AG19" s="206">
        <f t="shared" si="17"/>
        <v>0.16033519792965559</v>
      </c>
      <c r="AH19" s="206">
        <f t="shared" si="25"/>
        <v>0.12468472065117997</v>
      </c>
      <c r="AI19" s="206">
        <f t="shared" si="25"/>
        <v>0.13151207732512929</v>
      </c>
      <c r="AJ19" s="206">
        <f t="shared" si="25"/>
        <v>0.10085097131164043</v>
      </c>
    </row>
    <row r="20" spans="1:41" ht="15.75" thickBot="1" x14ac:dyDescent="0.3">
      <c r="A20" s="95" t="s">
        <v>941</v>
      </c>
      <c r="B20" s="83">
        <f>SUMIF('Todas las localidades'!$D$8:$D$967,'Pob x estrato fij. 2001'!$A20,'Todas las localidades'!Z$8:Z$967)</f>
        <v>3419718</v>
      </c>
      <c r="C20" s="84">
        <f>SUMIF('Todas las localidades'!$D$8:$D$967,'Pob x estrato fij. 2001'!$A20,'Todas las localidades'!AA$8:AA$967)</f>
        <v>2968084</v>
      </c>
      <c r="D20" s="84">
        <f>SUMIF('Todas las localidades'!$D$8:$D$967,'Pob x estrato fij. 2001'!$A20,'Todas las localidades'!AB$8:AB$967)</f>
        <v>2301298</v>
      </c>
      <c r="E20" s="84">
        <f>SUMIF('Todas las localidades'!$D$8:$D$967,'Pob x estrato fij. 2001'!$A20,'Todas las localidades'!AC$8:AC$967)</f>
        <v>1597022</v>
      </c>
      <c r="F20" s="84">
        <f>SUMIF('Todas las localidades'!$D$8:$D$967,'Pob x estrato fij. 2001'!$A20,'Todas las localidades'!AD$8:AD$967)</f>
        <v>1066658</v>
      </c>
      <c r="G20" s="85">
        <f>SUMIF('Todas las localidades'!$D$8:$D$967,'Pob x estrato fij. 2001'!$A20,'Todas las localidades'!AE$8:AE$967)</f>
        <v>826978</v>
      </c>
      <c r="I20" s="95" t="s">
        <v>941</v>
      </c>
      <c r="J20" s="130">
        <f t="shared" si="18"/>
        <v>9.3696412945265219</v>
      </c>
      <c r="K20" s="131">
        <f t="shared" si="15"/>
        <v>9.1139325085109846</v>
      </c>
      <c r="L20" s="131">
        <f t="shared" si="15"/>
        <v>8.0128261039041568</v>
      </c>
      <c r="M20" s="131">
        <f t="shared" si="15"/>
        <v>6.7728446344414888</v>
      </c>
      <c r="N20" s="131">
        <f t="shared" si="15"/>
        <v>5.6324130969242496</v>
      </c>
      <c r="O20" s="132">
        <f t="shared" si="15"/>
        <v>5.4380384138260052</v>
      </c>
      <c r="Q20" s="95" t="s">
        <v>941</v>
      </c>
      <c r="R20" s="185">
        <f t="shared" si="19"/>
        <v>1.5969739025423619</v>
      </c>
      <c r="S20" s="186">
        <f t="shared" si="20"/>
        <v>2.448149587833651</v>
      </c>
      <c r="T20" s="186">
        <f t="shared" si="21"/>
        <v>3.520129575516747</v>
      </c>
      <c r="U20" s="186">
        <f t="shared" si="22"/>
        <v>4.1186600621076925</v>
      </c>
      <c r="V20" s="187">
        <f t="shared" si="22"/>
        <v>2.5777393962388935</v>
      </c>
      <c r="X20" s="95" t="s">
        <v>941</v>
      </c>
      <c r="Y20" s="206">
        <f t="shared" si="23"/>
        <v>0.11487846463111044</v>
      </c>
      <c r="Z20" s="206">
        <f t="shared" si="16"/>
        <v>0.17335921469850774</v>
      </c>
      <c r="AA20" s="206">
        <f t="shared" si="16"/>
        <v>0.13700809490006316</v>
      </c>
      <c r="AB20" s="206">
        <f t="shared" si="16"/>
        <v>0.11425503739715218</v>
      </c>
      <c r="AC20" s="206">
        <f t="shared" si="16"/>
        <v>6.4247623550957145E-2</v>
      </c>
      <c r="AE20" s="95" t="s">
        <v>941</v>
      </c>
      <c r="AF20" s="206">
        <f t="shared" si="24"/>
        <v>0.12416323555457884</v>
      </c>
      <c r="AG20" s="206">
        <f t="shared" si="17"/>
        <v>0.1801848554213685</v>
      </c>
      <c r="AH20" s="206">
        <f t="shared" si="25"/>
        <v>0.15051903729712471</v>
      </c>
      <c r="AI20" s="206">
        <f t="shared" si="25"/>
        <v>0.15612179231401269</v>
      </c>
      <c r="AJ20" s="206">
        <f t="shared" si="25"/>
        <v>0.10700021670551131</v>
      </c>
    </row>
    <row r="21" spans="1:41" ht="15.75" thickBot="1" x14ac:dyDescent="0.3">
      <c r="A21" s="95" t="s">
        <v>935</v>
      </c>
      <c r="B21" s="83">
        <f>SUMIF('Todas las localidades'!$D$8:$D$967,'Pob x estrato fij. 2001'!$A21,'Todas las localidades'!Z$8:Z$967)</f>
        <v>1061372</v>
      </c>
      <c r="C21" s="84">
        <f>SUMIF('Todas las localidades'!$D$8:$D$967,'Pob x estrato fij. 2001'!$A21,'Todas las localidades'!AA$8:AA$967)</f>
        <v>896069</v>
      </c>
      <c r="D21" s="84">
        <f>SUMIF('Todas las localidades'!$D$8:$D$967,'Pob x estrato fij. 2001'!$A21,'Todas las localidades'!AB$8:AB$967)</f>
        <v>756861</v>
      </c>
      <c r="E21" s="84">
        <f>SUMIF('Todas las localidades'!$D$8:$D$967,'Pob x estrato fij. 2001'!$A21,'Todas las localidades'!AC$8:AC$967)</f>
        <v>482644</v>
      </c>
      <c r="F21" s="84">
        <f>SUMIF('Todas las localidades'!$D$8:$D$967,'Pob x estrato fij. 2001'!$A21,'Todas las localidades'!AD$8:AD$967)</f>
        <v>276738</v>
      </c>
      <c r="G21" s="85">
        <f>SUMIF('Todas las localidades'!$D$8:$D$967,'Pob x estrato fij. 2001'!$A21,'Todas las localidades'!AE$8:AE$967)</f>
        <v>177112</v>
      </c>
      <c r="I21" s="95" t="s">
        <v>935</v>
      </c>
      <c r="J21" s="130">
        <f t="shared" si="18"/>
        <v>2.9080394699370542</v>
      </c>
      <c r="K21" s="131">
        <f t="shared" si="15"/>
        <v>2.7515098592118448</v>
      </c>
      <c r="L21" s="131">
        <f t="shared" si="15"/>
        <v>2.6352934638743024</v>
      </c>
      <c r="M21" s="131">
        <f t="shared" si="15"/>
        <v>2.0468552253790984</v>
      </c>
      <c r="N21" s="131">
        <f t="shared" si="15"/>
        <v>1.4612956876680465</v>
      </c>
      <c r="O21" s="132">
        <f t="shared" si="15"/>
        <v>1.164652336034999</v>
      </c>
      <c r="Q21" s="95" t="s">
        <v>935</v>
      </c>
      <c r="R21" s="185">
        <f t="shared" si="19"/>
        <v>1.9117840136983355</v>
      </c>
      <c r="S21" s="186">
        <f t="shared" si="20"/>
        <v>1.6178701216473867</v>
      </c>
      <c r="T21" s="186">
        <f t="shared" si="21"/>
        <v>4.3524780376366534</v>
      </c>
      <c r="U21" s="186">
        <f t="shared" si="22"/>
        <v>5.7196730524600126</v>
      </c>
      <c r="V21" s="187">
        <f t="shared" si="22"/>
        <v>4.5639741513756462</v>
      </c>
      <c r="X21" s="95" t="s">
        <v>935</v>
      </c>
      <c r="Y21" s="206">
        <f t="shared" si="23"/>
        <v>4.2046778672368446E-2</v>
      </c>
      <c r="Z21" s="206">
        <f t="shared" si="16"/>
        <v>3.6193005791588108E-2</v>
      </c>
      <c r="AA21" s="206">
        <f t="shared" si="16"/>
        <v>5.3345490630392942E-2</v>
      </c>
      <c r="AB21" s="206">
        <f t="shared" si="16"/>
        <v>4.435783297942171E-2</v>
      </c>
      <c r="AC21" s="206">
        <f t="shared" si="16"/>
        <v>2.6705331040919798E-2</v>
      </c>
      <c r="AE21" s="95" t="s">
        <v>935</v>
      </c>
      <c r="AF21" s="206">
        <f t="shared" si="24"/>
        <v>0.14863942888760387</v>
      </c>
      <c r="AG21" s="206">
        <f t="shared" si="17"/>
        <v>0.11907593204610764</v>
      </c>
      <c r="AH21" s="206">
        <f t="shared" si="25"/>
        <v>0.18610985477310898</v>
      </c>
      <c r="AI21" s="206">
        <f t="shared" si="25"/>
        <v>0.21680973786004781</v>
      </c>
      <c r="AJ21" s="206">
        <f t="shared" si="25"/>
        <v>0.18944747632288911</v>
      </c>
    </row>
    <row r="22" spans="1:41" ht="15.75" thickBot="1" x14ac:dyDescent="0.3">
      <c r="A22" s="95" t="s">
        <v>938</v>
      </c>
      <c r="B22" s="83">
        <f>SUMIF('Todas las localidades'!$D$8:$D$967,'Pob x estrato fij. 2001'!$A22,'Todas las localidades'!Z$8:Z$967)</f>
        <v>1999556</v>
      </c>
      <c r="C22" s="84">
        <f>SUMIF('Todas las localidades'!$D$8:$D$967,'Pob x estrato fij. 2001'!$A22,'Todas las localidades'!AA$8:AA$967)</f>
        <v>1793853</v>
      </c>
      <c r="D22" s="84">
        <f>SUMIF('Todas las localidades'!$D$8:$D$967,'Pob x estrato fij. 2001'!$A22,'Todas las localidades'!AB$8:AB$967)</f>
        <v>1551680</v>
      </c>
      <c r="E22" s="84">
        <f>SUMIF('Todas las localidades'!$D$8:$D$967,'Pob x estrato fij. 2001'!$A22,'Todas las localidades'!AC$8:AC$967)</f>
        <v>1196122</v>
      </c>
      <c r="F22" s="84">
        <f>SUMIF('Todas las localidades'!$D$8:$D$967,'Pob x estrato fij. 2001'!$A22,'Todas las localidades'!AD$8:AD$967)</f>
        <v>929712</v>
      </c>
      <c r="G22" s="85">
        <f>SUMIF('Todas las localidades'!$D$8:$D$967,'Pob x estrato fij. 2001'!$A22,'Todas las localidades'!AE$8:AE$967)</f>
        <v>769516</v>
      </c>
      <c r="I22" s="95" t="s">
        <v>938</v>
      </c>
      <c r="J22" s="130">
        <f t="shared" si="18"/>
        <v>5.4785577256131281</v>
      </c>
      <c r="K22" s="131">
        <f t="shared" si="15"/>
        <v>5.5082858747225325</v>
      </c>
      <c r="L22" s="131">
        <f t="shared" si="15"/>
        <v>5.4027518421803711</v>
      </c>
      <c r="M22" s="131">
        <f t="shared" si="15"/>
        <v>5.0726592807346567</v>
      </c>
      <c r="N22" s="131">
        <f t="shared" si="15"/>
        <v>4.909279305239016</v>
      </c>
      <c r="O22" s="132">
        <f t="shared" si="15"/>
        <v>5.0601800387117102</v>
      </c>
      <c r="Q22" s="95" t="s">
        <v>938</v>
      </c>
      <c r="R22" s="185">
        <f t="shared" si="19"/>
        <v>1.2217129200380785</v>
      </c>
      <c r="S22" s="186">
        <f t="shared" si="20"/>
        <v>1.3881357680127362</v>
      </c>
      <c r="T22" s="186">
        <f t="shared" si="21"/>
        <v>2.4951427115849776</v>
      </c>
      <c r="U22" s="186">
        <f t="shared" si="22"/>
        <v>2.5516622456651916</v>
      </c>
      <c r="V22" s="187">
        <f t="shared" si="22"/>
        <v>1.9091262932143853</v>
      </c>
      <c r="X22" s="95" t="s">
        <v>938</v>
      </c>
      <c r="Y22" s="206">
        <f t="shared" si="23"/>
        <v>5.2322997847844298E-2</v>
      </c>
      <c r="Z22" s="206">
        <f t="shared" si="16"/>
        <v>6.2963111254857956E-2</v>
      </c>
      <c r="AA22" s="206">
        <f t="shared" si="16"/>
        <v>6.9169365712414818E-2</v>
      </c>
      <c r="AB22" s="206">
        <f t="shared" si="16"/>
        <v>5.7392063776906636E-2</v>
      </c>
      <c r="AC22" s="206">
        <f t="shared" si="16"/>
        <v>4.2941473224170273E-2</v>
      </c>
      <c r="AE22" s="95" t="s">
        <v>938</v>
      </c>
      <c r="AF22" s="206">
        <f t="shared" si="24"/>
        <v>9.498704320043605E-2</v>
      </c>
      <c r="AG22" s="206">
        <f t="shared" si="17"/>
        <v>0.10216738548477972</v>
      </c>
      <c r="AH22" s="206">
        <f t="shared" si="25"/>
        <v>0.10669109497526828</v>
      </c>
      <c r="AI22" s="206">
        <f t="shared" si="25"/>
        <v>9.6723224827004878E-2</v>
      </c>
      <c r="AJ22" s="206">
        <f t="shared" si="25"/>
        <v>7.9246539580449221E-2</v>
      </c>
    </row>
    <row r="23" spans="1:41" ht="15.75" thickBot="1" x14ac:dyDescent="0.3">
      <c r="A23" s="96" t="s">
        <v>955</v>
      </c>
      <c r="B23" s="97">
        <f>SUMIF('Todas las localidades'!$D$8:$D$967,'Pob x estrato fij. 2001'!$A23,'Todas las localidades'!Z$8:Z$967)</f>
        <v>388937</v>
      </c>
      <c r="C23" s="98">
        <f>SUMIF('Todas las localidades'!$D$8:$D$967,'Pob x estrato fij. 2001'!$A23,'Todas las localidades'!AA$8:AA$967)</f>
        <v>288674</v>
      </c>
      <c r="D23" s="98">
        <f>SUMIF('Todas las localidades'!$D$8:$D$967,'Pob x estrato fij. 2001'!$A23,'Todas las localidades'!AB$8:AB$967)</f>
        <v>216877</v>
      </c>
      <c r="E23" s="98">
        <f>SUMIF('Todas las localidades'!$D$8:$D$967,'Pob x estrato fij. 2001'!$A23,'Todas las localidades'!AC$8:AC$967)</f>
        <v>128520</v>
      </c>
      <c r="F23" s="98">
        <f>SUMIF('Todas las localidades'!$D$8:$D$967,'Pob x estrato fij. 2001'!$A23,'Todas las localidades'!AD$8:AD$967)</f>
        <v>81859</v>
      </c>
      <c r="G23" s="101">
        <f>SUMIF('Todas las localidades'!$D$8:$D$967,'Pob x estrato fij. 2001'!$A23,'Todas las localidades'!AE$8:AE$967)</f>
        <v>45078</v>
      </c>
      <c r="I23" s="96" t="s">
        <v>955</v>
      </c>
      <c r="J23" s="133">
        <f t="shared" si="18"/>
        <v>1.0656434759150497</v>
      </c>
      <c r="K23" s="134">
        <f t="shared" si="15"/>
        <v>0.88641539557569782</v>
      </c>
      <c r="L23" s="134">
        <f t="shared" si="15"/>
        <v>0.75513805119390098</v>
      </c>
      <c r="M23" s="134">
        <f t="shared" si="15"/>
        <v>0.54504320693041175</v>
      </c>
      <c r="N23" s="134">
        <f t="shared" si="15"/>
        <v>0.43225073425701788</v>
      </c>
      <c r="O23" s="135">
        <f t="shared" si="15"/>
        <v>0.29642372060496008</v>
      </c>
      <c r="Q23" s="96" t="s">
        <v>955</v>
      </c>
      <c r="R23" s="188">
        <f t="shared" si="19"/>
        <v>3.3908916573438246</v>
      </c>
      <c r="S23" s="189">
        <f t="shared" si="20"/>
        <v>2.7556071603586223</v>
      </c>
      <c r="T23" s="189">
        <f t="shared" si="21"/>
        <v>5.0797915704057814</v>
      </c>
      <c r="U23" s="189">
        <f t="shared" si="22"/>
        <v>4.6141493915023553</v>
      </c>
      <c r="V23" s="190">
        <f t="shared" si="22"/>
        <v>6.1476000901054073</v>
      </c>
      <c r="X23" s="96" t="s">
        <v>955</v>
      </c>
      <c r="Y23" s="206">
        <f t="shared" si="23"/>
        <v>2.5503083247295433E-2</v>
      </c>
      <c r="Z23" s="206">
        <f t="shared" si="16"/>
        <v>1.866666597335391E-2</v>
      </c>
      <c r="AA23" s="206">
        <f t="shared" si="16"/>
        <v>1.7188750207425614E-2</v>
      </c>
      <c r="AB23" s="206">
        <f t="shared" si="16"/>
        <v>1.005206669379618E-2</v>
      </c>
      <c r="AC23" s="206">
        <f t="shared" si="16"/>
        <v>9.8593618233801528E-3</v>
      </c>
      <c r="AE23" s="96" t="s">
        <v>955</v>
      </c>
      <c r="AF23" s="207">
        <f t="shared" si="24"/>
        <v>0.26363867244203093</v>
      </c>
      <c r="AG23" s="206">
        <f t="shared" si="17"/>
        <v>0.20281386409344038</v>
      </c>
      <c r="AH23" s="206">
        <f t="shared" si="25"/>
        <v>0.21720942949530064</v>
      </c>
      <c r="AI23" s="206">
        <f t="shared" si="25"/>
        <v>0.17490379447273813</v>
      </c>
      <c r="AJ23" s="206">
        <f t="shared" si="25"/>
        <v>0.25518271661591113</v>
      </c>
    </row>
    <row r="24" spans="1:41" ht="15.75" thickBot="1" x14ac:dyDescent="0.3">
      <c r="A24" s="89"/>
      <c r="B24" s="86">
        <f t="shared" ref="B24:G24" si="26">SUM(B16:B23)</f>
        <v>36497854</v>
      </c>
      <c r="C24" s="87">
        <f t="shared" si="26"/>
        <v>32566447</v>
      </c>
      <c r="D24" s="87">
        <f t="shared" si="26"/>
        <v>28720179</v>
      </c>
      <c r="E24" s="87">
        <f t="shared" si="26"/>
        <v>23579782</v>
      </c>
      <c r="F24" s="87">
        <f t="shared" si="26"/>
        <v>18937851</v>
      </c>
      <c r="G24" s="88">
        <f t="shared" si="26"/>
        <v>15207285</v>
      </c>
      <c r="I24" s="89" t="s">
        <v>967</v>
      </c>
      <c r="J24" s="124">
        <f>SUM(J16:J23)</f>
        <v>99.999999999999986</v>
      </c>
      <c r="K24" s="125">
        <f t="shared" ref="K24:O24" si="27">SUM(K16:K23)</f>
        <v>100.00000000000001</v>
      </c>
      <c r="L24" s="125">
        <f t="shared" si="27"/>
        <v>99.999999999999986</v>
      </c>
      <c r="M24" s="125">
        <f t="shared" si="27"/>
        <v>100.00000000000001</v>
      </c>
      <c r="N24" s="125">
        <f t="shared" si="27"/>
        <v>100</v>
      </c>
      <c r="O24" s="126">
        <f t="shared" si="27"/>
        <v>100.00000000000001</v>
      </c>
      <c r="Q24" s="89" t="s">
        <v>967</v>
      </c>
      <c r="R24" s="191">
        <f t="shared" si="19"/>
        <v>1.2830034813433244</v>
      </c>
      <c r="S24" s="192">
        <f t="shared" si="20"/>
        <v>1.2018660890819792</v>
      </c>
      <c r="T24" s="192">
        <f t="shared" si="21"/>
        <v>1.8850692896506525</v>
      </c>
      <c r="U24" s="192">
        <f t="shared" si="22"/>
        <v>2.2164771370496257</v>
      </c>
      <c r="V24" s="193">
        <f t="shared" si="22"/>
        <v>2.2181227968107233</v>
      </c>
      <c r="X24" s="89" t="s">
        <v>967</v>
      </c>
      <c r="Y24" s="206">
        <f t="shared" si="23"/>
        <v>1</v>
      </c>
      <c r="Z24" s="206">
        <f t="shared" si="16"/>
        <v>1</v>
      </c>
      <c r="AA24" s="206">
        <f t="shared" si="16"/>
        <v>1</v>
      </c>
      <c r="AB24" s="206">
        <f t="shared" si="16"/>
        <v>1</v>
      </c>
      <c r="AC24" s="206">
        <f t="shared" si="16"/>
        <v>1</v>
      </c>
      <c r="AE24" s="89" t="s">
        <v>967</v>
      </c>
      <c r="AF24" s="206">
        <f>SUM(AF16:AF23)</f>
        <v>1.0000000000000002</v>
      </c>
      <c r="AG24" s="206">
        <f t="shared" ref="AG24:AJ24" si="28">SUM(AG16:AG23)</f>
        <v>1</v>
      </c>
      <c r="AH24" s="206">
        <f t="shared" si="28"/>
        <v>0.99999999999999989</v>
      </c>
      <c r="AI24" s="206">
        <f t="shared" si="28"/>
        <v>1</v>
      </c>
      <c r="AJ24" s="206">
        <f t="shared" si="28"/>
        <v>1</v>
      </c>
    </row>
    <row r="25" spans="1:41" x14ac:dyDescent="0.25">
      <c r="A25" s="89"/>
      <c r="B25" s="82">
        <f>B17+B16</f>
        <v>22891729</v>
      </c>
      <c r="C25" s="82">
        <f>C17+C16</f>
        <v>20555656</v>
      </c>
      <c r="D25" s="82"/>
      <c r="E25" s="82">
        <f>SUM(B18:B23)</f>
        <v>13606125</v>
      </c>
      <c r="F25" s="82">
        <f>SUM(C18:C23)</f>
        <v>12010791</v>
      </c>
      <c r="G25" s="82"/>
      <c r="P25" s="210">
        <f>RATE(8.94,,-C25,B25)*100</f>
        <v>1.211299129954214</v>
      </c>
      <c r="R25" s="210"/>
      <c r="S25" s="210">
        <f>RATE(8.94,,-F25,E25)*100</f>
        <v>1.404793260529807</v>
      </c>
    </row>
    <row r="26" spans="1:41" x14ac:dyDescent="0.25">
      <c r="A26" s="336">
        <v>2010</v>
      </c>
      <c r="B26" s="336"/>
      <c r="C26" s="336"/>
      <c r="D26" s="336"/>
      <c r="E26" s="336"/>
      <c r="F26" s="336"/>
      <c r="G26" s="336"/>
      <c r="H26" s="336"/>
      <c r="I26" s="336"/>
      <c r="J26" s="336"/>
      <c r="L26" s="336">
        <v>2010</v>
      </c>
      <c r="M26" s="336"/>
      <c r="N26" s="336"/>
      <c r="O26" s="336"/>
      <c r="P26" s="336"/>
      <c r="Q26" s="336"/>
      <c r="R26" s="336"/>
      <c r="S26" s="336"/>
      <c r="T26" s="336"/>
      <c r="U26" s="336"/>
    </row>
    <row r="27" spans="1:41" x14ac:dyDescent="0.25">
      <c r="A27" s="336" t="s">
        <v>931</v>
      </c>
      <c r="B27" s="338" t="s">
        <v>966</v>
      </c>
      <c r="C27" s="339"/>
      <c r="D27" s="339"/>
      <c r="E27" s="339"/>
      <c r="F27" s="339"/>
      <c r="G27" s="339"/>
      <c r="H27" s="339"/>
      <c r="I27" s="345"/>
      <c r="J27" s="346" t="s">
        <v>967</v>
      </c>
      <c r="L27" s="336" t="s">
        <v>931</v>
      </c>
      <c r="M27" s="338" t="s">
        <v>966</v>
      </c>
      <c r="N27" s="339"/>
      <c r="O27" s="339"/>
      <c r="P27" s="339"/>
      <c r="Q27" s="339"/>
      <c r="R27" s="339"/>
      <c r="S27" s="339"/>
      <c r="T27" s="345"/>
      <c r="U27" s="343" t="s">
        <v>967</v>
      </c>
      <c r="AG27" s="336" t="s">
        <v>931</v>
      </c>
      <c r="AH27" s="338" t="s">
        <v>966</v>
      </c>
      <c r="AI27" s="339"/>
      <c r="AJ27" s="339"/>
      <c r="AK27" s="339"/>
      <c r="AL27" s="339"/>
      <c r="AM27" s="339"/>
      <c r="AN27" s="339"/>
      <c r="AO27" s="340"/>
    </row>
    <row r="28" spans="1:41" ht="15.75" thickBot="1" x14ac:dyDescent="0.3">
      <c r="A28" s="337"/>
      <c r="B28" s="107" t="s">
        <v>940</v>
      </c>
      <c r="C28" s="105">
        <v>1</v>
      </c>
      <c r="D28" s="105">
        <v>2</v>
      </c>
      <c r="E28" s="105">
        <v>3</v>
      </c>
      <c r="F28" s="105">
        <v>4</v>
      </c>
      <c r="G28" s="105">
        <v>5</v>
      </c>
      <c r="H28" s="105">
        <v>6</v>
      </c>
      <c r="I28" s="115">
        <v>7</v>
      </c>
      <c r="J28" s="344"/>
      <c r="L28" s="337"/>
      <c r="M28" s="107" t="s">
        <v>940</v>
      </c>
      <c r="N28" s="105">
        <v>1</v>
      </c>
      <c r="O28" s="105">
        <v>2</v>
      </c>
      <c r="P28" s="105">
        <v>3</v>
      </c>
      <c r="Q28" s="105">
        <v>4</v>
      </c>
      <c r="R28" s="105">
        <v>5</v>
      </c>
      <c r="S28" s="105">
        <v>6</v>
      </c>
      <c r="T28" s="115">
        <v>7</v>
      </c>
      <c r="U28" s="344"/>
      <c r="AG28" s="337"/>
      <c r="AH28" s="107" t="s">
        <v>940</v>
      </c>
      <c r="AI28" s="105">
        <v>1</v>
      </c>
      <c r="AJ28" s="105">
        <v>2</v>
      </c>
      <c r="AK28" s="105">
        <v>3</v>
      </c>
      <c r="AL28" s="105">
        <v>4</v>
      </c>
      <c r="AM28" s="105">
        <v>5</v>
      </c>
      <c r="AN28" s="105">
        <v>6</v>
      </c>
      <c r="AO28" s="106">
        <v>7</v>
      </c>
    </row>
    <row r="29" spans="1:41" x14ac:dyDescent="0.25">
      <c r="A29" s="95" t="s">
        <v>940</v>
      </c>
      <c r="B29" s="93">
        <f>SUMIF('Todas las localidades'!$AQ$8:$AQ$967,'Pob x estrato fij. 2001'!AH29,'Todas las localidades'!$Z$8:$Z$967)</f>
        <v>13588171</v>
      </c>
      <c r="C29" s="110"/>
      <c r="D29" s="110"/>
      <c r="E29" s="110"/>
      <c r="F29" s="110"/>
      <c r="G29" s="110"/>
      <c r="H29" s="110"/>
      <c r="I29" s="116"/>
      <c r="J29" s="122">
        <f>SUM(B29:I29)</f>
        <v>13588171</v>
      </c>
      <c r="L29" s="95" t="s">
        <v>940</v>
      </c>
      <c r="M29" s="127">
        <f>IF(B29="","",B29/$J$37*100)</f>
        <v>37.230054676639348</v>
      </c>
      <c r="N29" s="136" t="str">
        <f t="shared" ref="N29:U37" si="29">IF(C29="","",C29/$J$37*100)</f>
        <v/>
      </c>
      <c r="O29" s="136" t="str">
        <f t="shared" si="29"/>
        <v/>
      </c>
      <c r="P29" s="136" t="str">
        <f t="shared" si="29"/>
        <v/>
      </c>
      <c r="Q29" s="136" t="str">
        <f t="shared" si="29"/>
        <v/>
      </c>
      <c r="R29" s="136" t="str">
        <f t="shared" si="29"/>
        <v/>
      </c>
      <c r="S29" s="136" t="str">
        <f t="shared" si="29"/>
        <v/>
      </c>
      <c r="T29" s="137" t="str">
        <f t="shared" si="29"/>
        <v/>
      </c>
      <c r="U29" s="138">
        <f t="shared" si="29"/>
        <v>37.230054676639348</v>
      </c>
      <c r="AG29" s="95" t="s">
        <v>940</v>
      </c>
      <c r="AH29" s="108" t="str">
        <f>CONCATENATE($AG29,AH$28)</f>
        <v>GBAGBA</v>
      </c>
      <c r="AI29" s="110"/>
      <c r="AJ29" s="110"/>
      <c r="AK29" s="110"/>
      <c r="AL29" s="110"/>
      <c r="AM29" s="110"/>
      <c r="AN29" s="110"/>
      <c r="AO29" s="111"/>
    </row>
    <row r="30" spans="1:41" x14ac:dyDescent="0.25">
      <c r="A30" s="95" t="s">
        <v>951</v>
      </c>
      <c r="B30" s="112"/>
      <c r="C30" s="113">
        <f>SUMIF('Todas las localidades'!$AQ$8:$AQ$967,'Pob x estrato fij. 2001'!AI30,'Todas las localidades'!$Z$8:$Z$967)</f>
        <v>1236089</v>
      </c>
      <c r="D30" s="113">
        <f>SUMIF('Todas las localidades'!$AQ$8:$AQ$967,'Pob x estrato fij. 2001'!AJ30,'Todas las localidades'!$Z$8:$Z$967)</f>
        <v>1380631</v>
      </c>
      <c r="E30" s="113">
        <f>SUMIF('Todas las localidades'!$AQ$8:$AQ$967,'Pob x estrato fij. 2001'!AK30,'Todas las localidades'!$Z$8:$Z$967)</f>
        <v>1898455</v>
      </c>
      <c r="F30" s="113">
        <f>SUMIF('Todas las localidades'!$AQ$8:$AQ$967,'Pob x estrato fij. 2001'!AL30,'Todas las localidades'!$Z$8:$Z$967)</f>
        <v>1337334</v>
      </c>
      <c r="G30" s="113">
        <f>SUMIF('Todas las localidades'!$AQ$8:$AQ$967,'Pob x estrato fij. 2001'!AM30,'Todas las localidades'!$Z$8:$Z$967)</f>
        <v>2285854</v>
      </c>
      <c r="H30" s="113">
        <f>SUMIF('Todas las localidades'!$AQ$8:$AQ$967,'Pob x estrato fij. 2001'!AN30,'Todas las localidades'!$Z$8:$Z$967)</f>
        <v>655837</v>
      </c>
      <c r="I30" s="117">
        <f>SUMIF('Todas las localidades'!$AQ$8:$AQ$967,'Pob x estrato fij. 2001'!AO30,'Todas las localidades'!$Z$8:$Z$967)</f>
        <v>509358</v>
      </c>
      <c r="J30" s="122">
        <f t="shared" ref="J30:J36" si="30">SUM(B30:I30)</f>
        <v>9303558</v>
      </c>
      <c r="L30" s="95" t="s">
        <v>951</v>
      </c>
      <c r="M30" s="139" t="str">
        <f t="shared" ref="M30:M37" si="31">IF(B30="","",B30/$J$37*100)</f>
        <v/>
      </c>
      <c r="N30" s="131">
        <f t="shared" si="29"/>
        <v>3.386744327488405</v>
      </c>
      <c r="O30" s="131">
        <f t="shared" si="29"/>
        <v>3.7827730912617494</v>
      </c>
      <c r="P30" s="131">
        <f t="shared" si="29"/>
        <v>5.2015523981218186</v>
      </c>
      <c r="Q30" s="131">
        <f t="shared" si="29"/>
        <v>3.6641441987246703</v>
      </c>
      <c r="R30" s="131">
        <f t="shared" si="29"/>
        <v>6.2629819276497729</v>
      </c>
      <c r="S30" s="131">
        <f t="shared" si="29"/>
        <v>1.796919347641645</v>
      </c>
      <c r="T30" s="140">
        <f t="shared" si="29"/>
        <v>1.3955834225212256</v>
      </c>
      <c r="U30" s="138">
        <f t="shared" si="29"/>
        <v>25.490698713409287</v>
      </c>
      <c r="AG30" s="95" t="s">
        <v>951</v>
      </c>
      <c r="AH30" s="112"/>
      <c r="AI30" s="103" t="str">
        <f t="shared" ref="AI30:AO36" si="32">CONCATENATE($AG30,AI$28)</f>
        <v>Pampeana1</v>
      </c>
      <c r="AJ30" s="103" t="str">
        <f t="shared" si="32"/>
        <v>Pampeana2</v>
      </c>
      <c r="AK30" s="103" t="str">
        <f t="shared" si="32"/>
        <v>Pampeana3</v>
      </c>
      <c r="AL30" s="103" t="str">
        <f t="shared" si="32"/>
        <v>Pampeana4</v>
      </c>
      <c r="AM30" s="103" t="str">
        <f t="shared" si="32"/>
        <v>Pampeana5</v>
      </c>
      <c r="AN30" s="103" t="str">
        <f t="shared" si="32"/>
        <v>Pampeana6</v>
      </c>
      <c r="AO30" s="104" t="str">
        <f t="shared" si="32"/>
        <v>Pampeana7</v>
      </c>
    </row>
    <row r="31" spans="1:41" x14ac:dyDescent="0.25">
      <c r="A31" s="95" t="s">
        <v>932</v>
      </c>
      <c r="B31" s="112"/>
      <c r="C31" s="113">
        <f>SUMIF('Todas las localidades'!$AQ$8:$AQ$967,'Pob x estrato fij. 2001'!AI31,'Todas las localidades'!$Z$8:$Z$967)</f>
        <v>1454536</v>
      </c>
      <c r="D31" s="113">
        <f>SUMIF('Todas las localidades'!$AQ$8:$AQ$967,'Pob x estrato fij. 2001'!AJ31,'Todas las localidades'!$Z$8:$Z$967)</f>
        <v>0</v>
      </c>
      <c r="E31" s="113">
        <f>SUMIF('Todas las localidades'!$AQ$8:$AQ$967,'Pob x estrato fij. 2001'!AK31,'Todas las localidades'!$Z$8:$Z$967)</f>
        <v>635725</v>
      </c>
      <c r="F31" s="113">
        <f>SUMIF('Todas las localidades'!$AQ$8:$AQ$967,'Pob x estrato fij. 2001'!AL31,'Todas las localidades'!$Z$8:$Z$967)</f>
        <v>229759</v>
      </c>
      <c r="G31" s="113">
        <f>SUMIF('Todas las localidades'!$AQ$8:$AQ$967,'Pob x estrato fij. 2001'!AM31,'Todas las localidades'!$Z$8:$Z$967)</f>
        <v>769436</v>
      </c>
      <c r="H31" s="113">
        <f>SUMIF('Todas las localidades'!$AQ$8:$AQ$967,'Pob x estrato fij. 2001'!AN31,'Todas las localidades'!$Z$8:$Z$967)</f>
        <v>340550</v>
      </c>
      <c r="I31" s="117">
        <f>SUMIF('Todas las localidades'!$AQ$8:$AQ$967,'Pob x estrato fij. 2001'!AO31,'Todas las localidades'!$Z$8:$Z$967)</f>
        <v>206173</v>
      </c>
      <c r="J31" s="122">
        <f t="shared" si="30"/>
        <v>3636179</v>
      </c>
      <c r="L31" s="95" t="s">
        <v>932</v>
      </c>
      <c r="M31" s="139" t="str">
        <f t="shared" si="31"/>
        <v/>
      </c>
      <c r="N31" s="131">
        <f t="shared" si="29"/>
        <v>3.9852644486988194</v>
      </c>
      <c r="O31" s="131">
        <f t="shared" si="29"/>
        <v>0</v>
      </c>
      <c r="P31" s="131">
        <f t="shared" si="29"/>
        <v>1.7418147379295232</v>
      </c>
      <c r="Q31" s="131">
        <f t="shared" si="29"/>
        <v>0.62951372428636487</v>
      </c>
      <c r="R31" s="131">
        <f t="shared" si="29"/>
        <v>2.1081677843305524</v>
      </c>
      <c r="S31" s="131">
        <f t="shared" si="29"/>
        <v>0.93306855794863997</v>
      </c>
      <c r="T31" s="140">
        <f t="shared" si="29"/>
        <v>0.56489074672719108</v>
      </c>
      <c r="U31" s="138">
        <f t="shared" si="29"/>
        <v>9.9627199999210916</v>
      </c>
      <c r="W31" s="209">
        <f>SUM(P31:S36)</f>
        <v>24.89941737396396</v>
      </c>
      <c r="AG31" s="95" t="s">
        <v>932</v>
      </c>
      <c r="AH31" s="112"/>
      <c r="AI31" s="103" t="str">
        <f t="shared" si="32"/>
        <v>Centro1</v>
      </c>
      <c r="AJ31" s="103" t="str">
        <f t="shared" si="32"/>
        <v>Centro2</v>
      </c>
      <c r="AK31" s="103" t="str">
        <f t="shared" si="32"/>
        <v>Centro3</v>
      </c>
      <c r="AL31" s="103" t="str">
        <f t="shared" si="32"/>
        <v>Centro4</v>
      </c>
      <c r="AM31" s="103" t="str">
        <f t="shared" si="32"/>
        <v>Centro5</v>
      </c>
      <c r="AN31" s="103" t="str">
        <f t="shared" si="32"/>
        <v>Centro6</v>
      </c>
      <c r="AO31" s="104" t="str">
        <f t="shared" si="32"/>
        <v>Centro7</v>
      </c>
    </row>
    <row r="32" spans="1:41" x14ac:dyDescent="0.25">
      <c r="A32" s="95" t="s">
        <v>945</v>
      </c>
      <c r="B32" s="112"/>
      <c r="C32" s="113">
        <f>SUMIF('Todas las localidades'!$AQ$8:$AQ$967,'Pob x estrato fij. 2001'!AI32,'Todas las localidades'!$Z$8:$Z$967)</f>
        <v>0</v>
      </c>
      <c r="D32" s="113">
        <f>SUMIF('Todas las localidades'!$AQ$8:$AQ$967,'Pob x estrato fij. 2001'!AJ32,'Todas las localidades'!$Z$8:$Z$967)</f>
        <v>1345383</v>
      </c>
      <c r="E32" s="113">
        <f>SUMIF('Todas las localidades'!$AQ$8:$AQ$967,'Pob x estrato fij. 2001'!AK32,'Todas las localidades'!$Z$8:$Z$967)</f>
        <v>505161</v>
      </c>
      <c r="F32" s="113">
        <f>SUMIF('Todas las localidades'!$AQ$8:$AQ$967,'Pob x estrato fij. 2001'!AL32,'Todas las localidades'!$Z$8:$Z$967)</f>
        <v>250101</v>
      </c>
      <c r="G32" s="113">
        <f>SUMIF('Todas las localidades'!$AQ$8:$AQ$967,'Pob x estrato fij. 2001'!AM32,'Todas las localidades'!$Z$8:$Z$967)</f>
        <v>683146</v>
      </c>
      <c r="H32" s="113">
        <f>SUMIF('Todas las localidades'!$AQ$8:$AQ$967,'Pob x estrato fij. 2001'!AN32,'Todas las localidades'!$Z$8:$Z$967)</f>
        <v>165464</v>
      </c>
      <c r="I32" s="117">
        <f>SUMIF('Todas las localidades'!$AQ$8:$AQ$967,'Pob x estrato fij. 2001'!AO32,'Todas las localidades'!$Z$8:$Z$967)</f>
        <v>151108</v>
      </c>
      <c r="J32" s="122">
        <f t="shared" si="30"/>
        <v>3100363</v>
      </c>
      <c r="L32" s="95" t="s">
        <v>945</v>
      </c>
      <c r="M32" s="139" t="str">
        <f t="shared" si="31"/>
        <v/>
      </c>
      <c r="N32" s="131">
        <f t="shared" si="29"/>
        <v>0</v>
      </c>
      <c r="O32" s="131">
        <f t="shared" si="29"/>
        <v>3.6861975501354136</v>
      </c>
      <c r="P32" s="131">
        <f t="shared" si="29"/>
        <v>1.3840841162880426</v>
      </c>
      <c r="Q32" s="131">
        <f t="shared" si="29"/>
        <v>0.68524850803556836</v>
      </c>
      <c r="R32" s="131">
        <f t="shared" si="29"/>
        <v>1.8717429249401896</v>
      </c>
      <c r="S32" s="131">
        <f t="shared" si="29"/>
        <v>0.45335268205084056</v>
      </c>
      <c r="T32" s="140">
        <f t="shared" si="29"/>
        <v>0.41401886258846893</v>
      </c>
      <c r="U32" s="138">
        <f t="shared" si="29"/>
        <v>8.494644644038523</v>
      </c>
      <c r="AG32" s="95" t="s">
        <v>945</v>
      </c>
      <c r="AH32" s="112"/>
      <c r="AI32" s="103" t="str">
        <f t="shared" si="32"/>
        <v>Noroeste1</v>
      </c>
      <c r="AJ32" s="103" t="str">
        <f t="shared" si="32"/>
        <v>Noroeste2</v>
      </c>
      <c r="AK32" s="103" t="str">
        <f t="shared" si="32"/>
        <v>Noroeste3</v>
      </c>
      <c r="AL32" s="103" t="str">
        <f t="shared" si="32"/>
        <v>Noroeste4</v>
      </c>
      <c r="AM32" s="103" t="str">
        <f t="shared" si="32"/>
        <v>Noroeste5</v>
      </c>
      <c r="AN32" s="103" t="str">
        <f t="shared" si="32"/>
        <v>Noroeste6</v>
      </c>
      <c r="AO32" s="104" t="str">
        <f t="shared" si="32"/>
        <v>Noroeste7</v>
      </c>
    </row>
    <row r="33" spans="1:41" x14ac:dyDescent="0.25">
      <c r="A33" s="95" t="s">
        <v>941</v>
      </c>
      <c r="B33" s="112"/>
      <c r="C33" s="113">
        <f>SUMIF('Todas las localidades'!$AQ$8:$AQ$967,'Pob x estrato fij. 2001'!AI33,'Todas las localidades'!$Z$8:$Z$967)</f>
        <v>0</v>
      </c>
      <c r="D33" s="113">
        <f>SUMIF('Todas las localidades'!$AQ$8:$AQ$967,'Pob x estrato fij. 2001'!AJ33,'Todas las localidades'!$Z$8:$Z$967)</f>
        <v>0</v>
      </c>
      <c r="E33" s="113">
        <f>SUMIF('Todas las localidades'!$AQ$8:$AQ$967,'Pob x estrato fij. 2001'!AK33,'Todas las localidades'!$Z$8:$Z$967)</f>
        <v>1448951</v>
      </c>
      <c r="F33" s="113">
        <f>SUMIF('Todas las localidades'!$AQ$8:$AQ$967,'Pob x estrato fij. 2001'!AL33,'Todas las localidades'!$Z$8:$Z$967)</f>
        <v>514838</v>
      </c>
      <c r="G33" s="113">
        <f>SUMIF('Todas las localidades'!$AQ$8:$AQ$967,'Pob x estrato fij. 2001'!AM33,'Todas las localidades'!$Z$8:$Z$967)</f>
        <v>922029</v>
      </c>
      <c r="H33" s="113">
        <f>SUMIF('Todas las localidades'!$AQ$8:$AQ$967,'Pob x estrato fij. 2001'!AN33,'Todas las localidades'!$Z$8:$Z$967)</f>
        <v>306078</v>
      </c>
      <c r="I33" s="117">
        <f>SUMIF('Todas las localidades'!$AQ$8:$AQ$967,'Pob x estrato fij. 2001'!AO33,'Todas las localidades'!$Z$8:$Z$967)</f>
        <v>227822</v>
      </c>
      <c r="J33" s="122">
        <f t="shared" si="30"/>
        <v>3419718</v>
      </c>
      <c r="L33" s="95" t="s">
        <v>941</v>
      </c>
      <c r="M33" s="139" t="str">
        <f t="shared" si="31"/>
        <v/>
      </c>
      <c r="N33" s="131">
        <f t="shared" si="29"/>
        <v>0</v>
      </c>
      <c r="O33" s="131">
        <f t="shared" si="29"/>
        <v>0</v>
      </c>
      <c r="P33" s="131">
        <f t="shared" si="29"/>
        <v>3.9699621791462039</v>
      </c>
      <c r="Q33" s="131">
        <f t="shared" si="29"/>
        <v>1.4105980039264774</v>
      </c>
      <c r="R33" s="131">
        <f t="shared" si="29"/>
        <v>2.5262553792888753</v>
      </c>
      <c r="S33" s="131">
        <f t="shared" si="29"/>
        <v>0.8386191692256757</v>
      </c>
      <c r="T33" s="140">
        <f t="shared" si="29"/>
        <v>0.62420656293928956</v>
      </c>
      <c r="U33" s="138">
        <f t="shared" si="29"/>
        <v>9.3696412945265219</v>
      </c>
      <c r="AG33" s="95" t="s">
        <v>941</v>
      </c>
      <c r="AH33" s="112"/>
      <c r="AI33" s="103" t="str">
        <f t="shared" si="32"/>
        <v>Noreste1</v>
      </c>
      <c r="AJ33" s="103" t="str">
        <f t="shared" si="32"/>
        <v>Noreste2</v>
      </c>
      <c r="AK33" s="103" t="str">
        <f t="shared" si="32"/>
        <v>Noreste3</v>
      </c>
      <c r="AL33" s="103" t="str">
        <f t="shared" si="32"/>
        <v>Noreste4</v>
      </c>
      <c r="AM33" s="103" t="str">
        <f t="shared" si="32"/>
        <v>Noreste5</v>
      </c>
      <c r="AN33" s="103" t="str">
        <f t="shared" si="32"/>
        <v>Noreste6</v>
      </c>
      <c r="AO33" s="104" t="str">
        <f t="shared" si="32"/>
        <v>Noreste7</v>
      </c>
    </row>
    <row r="34" spans="1:41" x14ac:dyDescent="0.25">
      <c r="A34" s="95" t="s">
        <v>935</v>
      </c>
      <c r="B34" s="112"/>
      <c r="C34" s="113">
        <f>SUMIF('Todas las localidades'!$AQ$8:$AQ$967,'Pob x estrato fij. 2001'!AI34,'Todas las localidades'!$Z$8:$Z$967)</f>
        <v>0</v>
      </c>
      <c r="D34" s="113">
        <f>SUMIF('Todas las localidades'!$AQ$8:$AQ$967,'Pob x estrato fij. 2001'!AJ34,'Todas las localidades'!$Z$8:$Z$967)</f>
        <v>0</v>
      </c>
      <c r="E34" s="113">
        <f>SUMIF('Todas las localidades'!$AQ$8:$AQ$967,'Pob x estrato fij. 2001'!AK34,'Todas las localidades'!$Z$8:$Z$967)</f>
        <v>372893</v>
      </c>
      <c r="F34" s="113">
        <f>SUMIF('Todas las localidades'!$AQ$8:$AQ$967,'Pob x estrato fij. 2001'!AL34,'Todas las localidades'!$Z$8:$Z$967)</f>
        <v>212036</v>
      </c>
      <c r="G34" s="113">
        <f>SUMIF('Todas las localidades'!$AQ$8:$AQ$967,'Pob x estrato fij. 2001'!AM34,'Todas las localidades'!$Z$8:$Z$967)</f>
        <v>345551</v>
      </c>
      <c r="H34" s="113">
        <f>SUMIF('Todas las localidades'!$AQ$8:$AQ$967,'Pob x estrato fij. 2001'!AN34,'Todas las localidades'!$Z$8:$Z$967)</f>
        <v>64640</v>
      </c>
      <c r="I34" s="117">
        <f>SUMIF('Todas las localidades'!$AQ$8:$AQ$967,'Pob x estrato fij. 2001'!AO34,'Todas las localidades'!$Z$8:$Z$967)</f>
        <v>66252</v>
      </c>
      <c r="J34" s="122">
        <f t="shared" si="30"/>
        <v>1061372</v>
      </c>
      <c r="L34" s="95" t="s">
        <v>935</v>
      </c>
      <c r="M34" s="139" t="str">
        <f t="shared" si="31"/>
        <v/>
      </c>
      <c r="N34" s="131">
        <f t="shared" si="29"/>
        <v>0</v>
      </c>
      <c r="O34" s="131">
        <f t="shared" si="29"/>
        <v>0</v>
      </c>
      <c r="P34" s="131">
        <f t="shared" si="29"/>
        <v>1.0216847269979215</v>
      </c>
      <c r="Q34" s="131">
        <f t="shared" si="29"/>
        <v>0.58095470489854006</v>
      </c>
      <c r="R34" s="131">
        <f t="shared" si="29"/>
        <v>0.94677073342449114</v>
      </c>
      <c r="S34" s="131">
        <f t="shared" si="29"/>
        <v>0.17710630329114693</v>
      </c>
      <c r="T34" s="140">
        <f t="shared" si="29"/>
        <v>0.18152300132495461</v>
      </c>
      <c r="U34" s="138">
        <f t="shared" si="29"/>
        <v>2.9080394699370542</v>
      </c>
      <c r="AG34" s="95" t="s">
        <v>935</v>
      </c>
      <c r="AH34" s="112"/>
      <c r="AI34" s="103" t="str">
        <f t="shared" si="32"/>
        <v>Comahue1</v>
      </c>
      <c r="AJ34" s="103" t="str">
        <f t="shared" si="32"/>
        <v>Comahue2</v>
      </c>
      <c r="AK34" s="103" t="str">
        <f t="shared" si="32"/>
        <v>Comahue3</v>
      </c>
      <c r="AL34" s="103" t="str">
        <f t="shared" si="32"/>
        <v>Comahue4</v>
      </c>
      <c r="AM34" s="103" t="str">
        <f t="shared" si="32"/>
        <v>Comahue5</v>
      </c>
      <c r="AN34" s="103" t="str">
        <f t="shared" si="32"/>
        <v>Comahue6</v>
      </c>
      <c r="AO34" s="104" t="str">
        <f t="shared" si="32"/>
        <v>Comahue7</v>
      </c>
    </row>
    <row r="35" spans="1:41" x14ac:dyDescent="0.25">
      <c r="A35" s="95" t="s">
        <v>938</v>
      </c>
      <c r="B35" s="112"/>
      <c r="C35" s="113">
        <f>SUMIF('Todas las localidades'!$AQ$8:$AQ$967,'Pob x estrato fij. 2001'!AI35,'Todas las localidades'!$Z$8:$Z$967)</f>
        <v>0</v>
      </c>
      <c r="D35" s="113">
        <f>SUMIF('Todas las localidades'!$AQ$8:$AQ$967,'Pob x estrato fij. 2001'!AJ35,'Todas las localidades'!$Z$8:$Z$967)</f>
        <v>937154</v>
      </c>
      <c r="E35" s="113">
        <f>SUMIF('Todas las localidades'!$AQ$8:$AQ$967,'Pob x estrato fij. 2001'!AK35,'Todas las localidades'!$Z$8:$Z$967)</f>
        <v>579222</v>
      </c>
      <c r="F35" s="113">
        <f>SUMIF('Todas las localidades'!$AQ$8:$AQ$967,'Pob x estrato fij. 2001'!AL35,'Todas las localidades'!$Z$8:$Z$967)</f>
        <v>88879</v>
      </c>
      <c r="G35" s="113">
        <f>SUMIF('Todas las localidades'!$AQ$8:$AQ$967,'Pob x estrato fij. 2001'!AM35,'Todas las localidades'!$Z$8:$Z$967)</f>
        <v>213587</v>
      </c>
      <c r="H35" s="113">
        <f>SUMIF('Todas las localidades'!$AQ$8:$AQ$967,'Pob x estrato fij. 2001'!AN35,'Todas las localidades'!$Z$8:$Z$967)</f>
        <v>70304</v>
      </c>
      <c r="I35" s="117">
        <f>SUMIF('Todas las localidades'!$AQ$8:$AQ$967,'Pob x estrato fij. 2001'!AO35,'Todas las localidades'!$Z$8:$Z$967)</f>
        <v>110410</v>
      </c>
      <c r="J35" s="122">
        <f t="shared" si="30"/>
        <v>1999556</v>
      </c>
      <c r="L35" s="95" t="s">
        <v>938</v>
      </c>
      <c r="M35" s="139" t="str">
        <f t="shared" si="31"/>
        <v/>
      </c>
      <c r="N35" s="131">
        <f t="shared" si="29"/>
        <v>0</v>
      </c>
      <c r="O35" s="131">
        <f t="shared" si="29"/>
        <v>2.5676961719447942</v>
      </c>
      <c r="P35" s="131">
        <f t="shared" si="29"/>
        <v>1.5870028961154814</v>
      </c>
      <c r="Q35" s="131">
        <f t="shared" si="29"/>
        <v>0.24351842713820929</v>
      </c>
      <c r="R35" s="131">
        <f t="shared" si="29"/>
        <v>0.5852042698181652</v>
      </c>
      <c r="S35" s="131">
        <f t="shared" si="29"/>
        <v>0.19262502392606426</v>
      </c>
      <c r="T35" s="140">
        <f t="shared" si="29"/>
        <v>0.30251093667041357</v>
      </c>
      <c r="U35" s="138">
        <f t="shared" si="29"/>
        <v>5.4785577256131281</v>
      </c>
      <c r="AG35" s="95" t="s">
        <v>938</v>
      </c>
      <c r="AH35" s="112"/>
      <c r="AI35" s="103" t="str">
        <f t="shared" si="32"/>
        <v>Cuyo1</v>
      </c>
      <c r="AJ35" s="103" t="str">
        <f t="shared" si="32"/>
        <v>Cuyo2</v>
      </c>
      <c r="AK35" s="103" t="str">
        <f t="shared" si="32"/>
        <v>Cuyo3</v>
      </c>
      <c r="AL35" s="103" t="str">
        <f t="shared" si="32"/>
        <v>Cuyo4</v>
      </c>
      <c r="AM35" s="103" t="str">
        <f t="shared" si="32"/>
        <v>Cuyo5</v>
      </c>
      <c r="AN35" s="103" t="str">
        <f t="shared" si="32"/>
        <v>Cuyo6</v>
      </c>
      <c r="AO35" s="104" t="str">
        <f t="shared" si="32"/>
        <v>Cuyo7</v>
      </c>
    </row>
    <row r="36" spans="1:41" ht="15.75" thickBot="1" x14ac:dyDescent="0.3">
      <c r="A36" s="95" t="s">
        <v>955</v>
      </c>
      <c r="B36" s="112"/>
      <c r="C36" s="113">
        <f>SUMIF('Todas las localidades'!$AQ$8:$AQ$967,'Pob x estrato fij. 2001'!AI36,'Todas las localidades'!$Z$8:$Z$967)</f>
        <v>0</v>
      </c>
      <c r="D36" s="113">
        <f>SUMIF('Todas las localidades'!$AQ$8:$AQ$967,'Pob x estrato fij. 2001'!AJ36,'Todas las localidades'!$Z$8:$Z$967)</f>
        <v>0</v>
      </c>
      <c r="E36" s="113">
        <f>SUMIF('Todas las localidades'!$AQ$8:$AQ$967,'Pob x estrato fij. 2001'!AK36,'Todas las localidades'!$Z$8:$Z$967)</f>
        <v>0</v>
      </c>
      <c r="F36" s="113">
        <f>SUMIF('Todas las localidades'!$AQ$8:$AQ$967,'Pob x estrato fij. 2001'!AL36,'Todas las localidades'!$Z$8:$Z$967)</f>
        <v>270597</v>
      </c>
      <c r="G36" s="113">
        <f>SUMIF('Todas las localidades'!$AQ$8:$AQ$967,'Pob x estrato fij. 2001'!AM36,'Todas las localidades'!$Z$8:$Z$967)</f>
        <v>69548</v>
      </c>
      <c r="H36" s="113">
        <f>SUMIF('Todas las localidades'!$AQ$8:$AQ$967,'Pob x estrato fij. 2001'!AN36,'Todas las localidades'!$Z$8:$Z$967)</f>
        <v>29258</v>
      </c>
      <c r="I36" s="117">
        <f>SUMIF('Todas las localidades'!$AQ$8:$AQ$967,'Pob x estrato fij. 2001'!AO36,'Todas las localidades'!$Z$8:$Z$967)</f>
        <v>19534</v>
      </c>
      <c r="J36" s="122">
        <f t="shared" si="30"/>
        <v>388937</v>
      </c>
      <c r="L36" s="95" t="s">
        <v>955</v>
      </c>
      <c r="M36" s="139" t="str">
        <f t="shared" si="31"/>
        <v/>
      </c>
      <c r="N36" s="131">
        <f t="shared" si="29"/>
        <v>0</v>
      </c>
      <c r="O36" s="131">
        <f t="shared" si="29"/>
        <v>0</v>
      </c>
      <c r="P36" s="131">
        <f t="shared" si="29"/>
        <v>0</v>
      </c>
      <c r="Q36" s="131">
        <f t="shared" si="29"/>
        <v>0.74140523440090478</v>
      </c>
      <c r="R36" s="131">
        <f t="shared" si="29"/>
        <v>0.19055366926504774</v>
      </c>
      <c r="S36" s="131">
        <f t="shared" si="29"/>
        <v>8.0163617291033051E-2</v>
      </c>
      <c r="T36" s="140">
        <f t="shared" si="29"/>
        <v>5.352095495806411E-2</v>
      </c>
      <c r="U36" s="138">
        <f t="shared" si="29"/>
        <v>1.0656434759150497</v>
      </c>
      <c r="AG36" s="109" t="s">
        <v>955</v>
      </c>
      <c r="AH36" s="112"/>
      <c r="AI36" s="103" t="str">
        <f t="shared" si="32"/>
        <v>Patagonia1</v>
      </c>
      <c r="AJ36" s="103" t="str">
        <f t="shared" si="32"/>
        <v>Patagonia2</v>
      </c>
      <c r="AK36" s="103" t="str">
        <f t="shared" si="32"/>
        <v>Patagonia3</v>
      </c>
      <c r="AL36" s="103" t="str">
        <f t="shared" si="32"/>
        <v>Patagonia4</v>
      </c>
      <c r="AM36" s="103" t="str">
        <f t="shared" si="32"/>
        <v>Patagonia5</v>
      </c>
      <c r="AN36" s="103" t="str">
        <f t="shared" si="32"/>
        <v>Patagonia6</v>
      </c>
      <c r="AO36" s="104" t="str">
        <f t="shared" si="32"/>
        <v>Patagonia7</v>
      </c>
    </row>
    <row r="37" spans="1:41" x14ac:dyDescent="0.25">
      <c r="A37" s="118" t="s">
        <v>967</v>
      </c>
      <c r="B37" s="119">
        <f t="shared" ref="B37:I37" si="33">SUM(B29:B36)</f>
        <v>13588171</v>
      </c>
      <c r="C37" s="120">
        <f t="shared" si="33"/>
        <v>2690625</v>
      </c>
      <c r="D37" s="120">
        <f t="shared" si="33"/>
        <v>3663168</v>
      </c>
      <c r="E37" s="120">
        <f t="shared" si="33"/>
        <v>5440407</v>
      </c>
      <c r="F37" s="120">
        <f t="shared" si="33"/>
        <v>2903544</v>
      </c>
      <c r="G37" s="120">
        <f t="shared" si="33"/>
        <v>5289151</v>
      </c>
      <c r="H37" s="120">
        <f t="shared" si="33"/>
        <v>1632131</v>
      </c>
      <c r="I37" s="121">
        <f t="shared" si="33"/>
        <v>1290657</v>
      </c>
      <c r="J37" s="120">
        <f>SUM(J29:J36)</f>
        <v>36497854</v>
      </c>
      <c r="L37" s="118" t="s">
        <v>967</v>
      </c>
      <c r="M37" s="141">
        <f t="shared" si="31"/>
        <v>37.230054676639348</v>
      </c>
      <c r="N37" s="142">
        <f t="shared" si="29"/>
        <v>7.3720087761872248</v>
      </c>
      <c r="O37" s="142">
        <f t="shared" si="29"/>
        <v>10.036666813341958</v>
      </c>
      <c r="P37" s="142">
        <f t="shared" si="29"/>
        <v>14.906101054598992</v>
      </c>
      <c r="Q37" s="142">
        <f t="shared" si="29"/>
        <v>7.9553828014107344</v>
      </c>
      <c r="R37" s="142">
        <f t="shared" si="29"/>
        <v>14.491676688717096</v>
      </c>
      <c r="S37" s="142">
        <f t="shared" si="29"/>
        <v>4.4718547013750447</v>
      </c>
      <c r="T37" s="143">
        <f t="shared" si="29"/>
        <v>3.5362544877296074</v>
      </c>
      <c r="U37" s="142">
        <f t="shared" si="29"/>
        <v>100</v>
      </c>
      <c r="AG37" s="102"/>
      <c r="AH37" s="102"/>
      <c r="AI37" s="102"/>
      <c r="AJ37" s="102"/>
      <c r="AK37" s="102"/>
      <c r="AL37" s="102"/>
    </row>
    <row r="38" spans="1:41" x14ac:dyDescent="0.25">
      <c r="J38" s="123">
        <f>SUM(B37:I37)</f>
        <v>36497854</v>
      </c>
      <c r="L38" s="80"/>
      <c r="M38" s="80"/>
      <c r="N38" s="80"/>
      <c r="O38" s="80"/>
      <c r="P38" s="80"/>
      <c r="Q38" s="80"/>
      <c r="U38" s="123">
        <f>SUM(M37:T37)</f>
        <v>100</v>
      </c>
      <c r="AG38" s="102"/>
      <c r="AH38" s="102"/>
      <c r="AI38" s="102"/>
      <c r="AJ38" s="102"/>
      <c r="AK38" s="102"/>
      <c r="AL38" s="102"/>
    </row>
    <row r="39" spans="1:41" x14ac:dyDescent="0.25">
      <c r="L39" s="80"/>
      <c r="M39" s="80"/>
      <c r="N39" s="80"/>
      <c r="O39" s="80"/>
      <c r="P39" s="80"/>
      <c r="Q39" s="80"/>
      <c r="U39" s="102"/>
      <c r="AG39" s="102"/>
      <c r="AH39" s="102"/>
      <c r="AI39" s="102"/>
      <c r="AJ39" s="102"/>
      <c r="AK39" s="102"/>
      <c r="AL39" s="102"/>
    </row>
    <row r="40" spans="1:41" x14ac:dyDescent="0.25">
      <c r="A40" s="336">
        <v>2001</v>
      </c>
      <c r="B40" s="336"/>
      <c r="C40" s="336"/>
      <c r="D40" s="336"/>
      <c r="E40" s="336"/>
      <c r="F40" s="336"/>
      <c r="G40" s="336"/>
      <c r="H40" s="336"/>
      <c r="I40" s="336"/>
      <c r="J40" s="336"/>
      <c r="L40" s="336">
        <v>2001</v>
      </c>
      <c r="M40" s="336"/>
      <c r="N40" s="336"/>
      <c r="O40" s="336"/>
      <c r="P40" s="336"/>
      <c r="Q40" s="336"/>
      <c r="R40" s="336"/>
      <c r="S40" s="336"/>
      <c r="T40" s="336"/>
      <c r="U40" s="336"/>
      <c r="AG40" s="102"/>
      <c r="AH40" s="102"/>
      <c r="AI40" s="102"/>
      <c r="AJ40" s="102"/>
      <c r="AK40" s="102"/>
      <c r="AL40" s="102"/>
    </row>
    <row r="41" spans="1:41" x14ac:dyDescent="0.25">
      <c r="A41" s="336" t="s">
        <v>931</v>
      </c>
      <c r="B41" s="338" t="s">
        <v>966</v>
      </c>
      <c r="C41" s="339"/>
      <c r="D41" s="339"/>
      <c r="E41" s="339"/>
      <c r="F41" s="339"/>
      <c r="G41" s="339"/>
      <c r="H41" s="339"/>
      <c r="I41" s="345"/>
      <c r="J41" s="346" t="s">
        <v>967</v>
      </c>
      <c r="L41" s="336" t="s">
        <v>931</v>
      </c>
      <c r="M41" s="338" t="s">
        <v>966</v>
      </c>
      <c r="N41" s="339"/>
      <c r="O41" s="339"/>
      <c r="P41" s="339"/>
      <c r="Q41" s="339"/>
      <c r="R41" s="339"/>
      <c r="S41" s="339"/>
      <c r="T41" s="345"/>
      <c r="U41" s="343" t="s">
        <v>967</v>
      </c>
      <c r="AG41" s="336" t="s">
        <v>931</v>
      </c>
      <c r="AH41" s="338" t="s">
        <v>966</v>
      </c>
      <c r="AI41" s="339"/>
      <c r="AJ41" s="339"/>
      <c r="AK41" s="339"/>
      <c r="AL41" s="339"/>
      <c r="AM41" s="339"/>
      <c r="AN41" s="339"/>
      <c r="AO41" s="340"/>
    </row>
    <row r="42" spans="1:41" ht="15.75" thickBot="1" x14ac:dyDescent="0.3">
      <c r="A42" s="337"/>
      <c r="B42" s="107" t="s">
        <v>940</v>
      </c>
      <c r="C42" s="105">
        <v>1</v>
      </c>
      <c r="D42" s="105">
        <v>2</v>
      </c>
      <c r="E42" s="105">
        <v>3</v>
      </c>
      <c r="F42" s="105">
        <v>4</v>
      </c>
      <c r="G42" s="105">
        <v>5</v>
      </c>
      <c r="H42" s="105">
        <v>6</v>
      </c>
      <c r="I42" s="115">
        <v>7</v>
      </c>
      <c r="J42" s="344"/>
      <c r="L42" s="337"/>
      <c r="M42" s="107" t="s">
        <v>940</v>
      </c>
      <c r="N42" s="105">
        <v>1</v>
      </c>
      <c r="O42" s="105">
        <v>2</v>
      </c>
      <c r="P42" s="105">
        <v>3</v>
      </c>
      <c r="Q42" s="105">
        <v>4</v>
      </c>
      <c r="R42" s="105">
        <v>5</v>
      </c>
      <c r="S42" s="105">
        <v>6</v>
      </c>
      <c r="T42" s="115">
        <v>7</v>
      </c>
      <c r="U42" s="344"/>
      <c r="AG42" s="337"/>
      <c r="AH42" s="107" t="s">
        <v>940</v>
      </c>
      <c r="AI42" s="105">
        <v>1</v>
      </c>
      <c r="AJ42" s="105">
        <v>2</v>
      </c>
      <c r="AK42" s="105">
        <v>3</v>
      </c>
      <c r="AL42" s="105">
        <v>4</v>
      </c>
      <c r="AM42" s="105">
        <v>5</v>
      </c>
      <c r="AN42" s="105">
        <v>6</v>
      </c>
      <c r="AO42" s="106">
        <v>7</v>
      </c>
    </row>
    <row r="43" spans="1:41" x14ac:dyDescent="0.25">
      <c r="A43" s="95" t="s">
        <v>940</v>
      </c>
      <c r="B43" s="93">
        <f>SUMIF('Todas las localidades'!$AQ$8:$AQ$967,'Pob x estrato fij. 2001'!AH43,'Todas las localidades'!$AA$8:$AA$967)</f>
        <v>12053296</v>
      </c>
      <c r="C43" s="110"/>
      <c r="D43" s="110"/>
      <c r="E43" s="110"/>
      <c r="F43" s="110"/>
      <c r="G43" s="110"/>
      <c r="H43" s="110"/>
      <c r="I43" s="116"/>
      <c r="J43" s="122">
        <f>SUM(B43:I43)</f>
        <v>12053296</v>
      </c>
      <c r="L43" s="95" t="s">
        <v>940</v>
      </c>
      <c r="M43" s="127">
        <f>IF(B43="","",B43/$J$51*100)</f>
        <v>37.011393966311402</v>
      </c>
      <c r="N43" s="136" t="str">
        <f t="shared" ref="N43:U51" si="34">IF(C43="","",C43/$J$51*100)</f>
        <v/>
      </c>
      <c r="O43" s="136" t="str">
        <f t="shared" si="34"/>
        <v/>
      </c>
      <c r="P43" s="136" t="str">
        <f t="shared" si="34"/>
        <v/>
      </c>
      <c r="Q43" s="136" t="str">
        <f t="shared" si="34"/>
        <v/>
      </c>
      <c r="R43" s="136" t="str">
        <f t="shared" si="34"/>
        <v/>
      </c>
      <c r="S43" s="136" t="str">
        <f t="shared" si="34"/>
        <v/>
      </c>
      <c r="T43" s="137" t="str">
        <f t="shared" si="34"/>
        <v/>
      </c>
      <c r="U43" s="138">
        <f t="shared" si="34"/>
        <v>37.011393966311402</v>
      </c>
      <c r="AG43" s="95" t="s">
        <v>940</v>
      </c>
      <c r="AH43" s="108" t="str">
        <f>CONCATENATE($AG43,AH$28)</f>
        <v>GBAGBA</v>
      </c>
      <c r="AI43" s="110"/>
      <c r="AJ43" s="110"/>
      <c r="AK43" s="110"/>
      <c r="AL43" s="110"/>
      <c r="AM43" s="110"/>
      <c r="AN43" s="110"/>
      <c r="AO43" s="111"/>
    </row>
    <row r="44" spans="1:41" x14ac:dyDescent="0.25">
      <c r="A44" s="95" t="s">
        <v>951</v>
      </c>
      <c r="B44" s="112"/>
      <c r="C44" s="113">
        <f>SUMIF('Todas las localidades'!$AQ$8:$AQ$967,'Pob x estrato fij. 2001'!AI44,'Todas las localidades'!$AA$8:$AA$967)</f>
        <v>1161188</v>
      </c>
      <c r="D44" s="113">
        <f>SUMIF('Todas las localidades'!$AQ$8:$AQ$967,'Pob x estrato fij. 2001'!AJ44,'Todas las localidades'!$AA$8:$AA$967)</f>
        <v>1236204</v>
      </c>
      <c r="E44" s="113">
        <f>SUMIF('Todas las localidades'!$AQ$8:$AQ$967,'Pob x estrato fij. 2001'!AK44,'Todas las localidades'!$AA$8:$AA$967)</f>
        <v>1771839</v>
      </c>
      <c r="F44" s="113">
        <f>SUMIF('Todas las localidades'!$AQ$8:$AQ$967,'Pob x estrato fij. 2001'!AL44,'Todas las localidades'!$AA$8:$AA$967)</f>
        <v>1222074</v>
      </c>
      <c r="G44" s="113">
        <f>SUMIF('Todas las localidades'!$AQ$8:$AQ$967,'Pob x estrato fij. 2001'!AM44,'Todas las localidades'!$AA$8:$AA$967)</f>
        <v>2067728</v>
      </c>
      <c r="H44" s="113">
        <f>SUMIF('Todas las localidades'!$AQ$8:$AQ$967,'Pob x estrato fij. 2001'!AN44,'Todas las localidades'!$AA$8:$AA$967)</f>
        <v>584092</v>
      </c>
      <c r="I44" s="117">
        <f>SUMIF('Todas las localidades'!$AQ$8:$AQ$967,'Pob x estrato fij. 2001'!AO44,'Todas las localidades'!$AA$8:$AA$967)</f>
        <v>459235</v>
      </c>
      <c r="J44" s="122">
        <f t="shared" ref="J44:J50" si="35">SUM(B44:I44)</f>
        <v>8502360</v>
      </c>
      <c r="L44" s="95" t="s">
        <v>951</v>
      </c>
      <c r="M44" s="139" t="str">
        <f t="shared" ref="M44:M51" si="36">IF(B44="","",B44/$J$51*100)</f>
        <v/>
      </c>
      <c r="N44" s="131">
        <f t="shared" si="34"/>
        <v>3.5655962101115914</v>
      </c>
      <c r="O44" s="131">
        <f t="shared" si="34"/>
        <v>3.7959437208486393</v>
      </c>
      <c r="P44" s="131">
        <f t="shared" si="34"/>
        <v>5.4406886941028594</v>
      </c>
      <c r="Q44" s="131">
        <f t="shared" si="34"/>
        <v>3.7525555059782847</v>
      </c>
      <c r="R44" s="131">
        <f t="shared" si="34"/>
        <v>6.3492587938745668</v>
      </c>
      <c r="S44" s="131">
        <f t="shared" si="34"/>
        <v>1.7935392215183927</v>
      </c>
      <c r="T44" s="140">
        <f t="shared" si="34"/>
        <v>1.4101476897372316</v>
      </c>
      <c r="U44" s="138">
        <f t="shared" si="34"/>
        <v>26.107729836171568</v>
      </c>
      <c r="AG44" s="95" t="s">
        <v>951</v>
      </c>
      <c r="AH44" s="112"/>
      <c r="AI44" s="103" t="str">
        <f t="shared" ref="AI44:AO50" si="37">CONCATENATE($AG44,AI$28)</f>
        <v>Pampeana1</v>
      </c>
      <c r="AJ44" s="103" t="str">
        <f t="shared" si="37"/>
        <v>Pampeana2</v>
      </c>
      <c r="AK44" s="103" t="str">
        <f t="shared" si="37"/>
        <v>Pampeana3</v>
      </c>
      <c r="AL44" s="103" t="str">
        <f t="shared" si="37"/>
        <v>Pampeana4</v>
      </c>
      <c r="AM44" s="103" t="str">
        <f t="shared" si="37"/>
        <v>Pampeana5</v>
      </c>
      <c r="AN44" s="103" t="str">
        <f t="shared" si="37"/>
        <v>Pampeana6</v>
      </c>
      <c r="AO44" s="104" t="str">
        <f t="shared" si="37"/>
        <v>Pampeana7</v>
      </c>
    </row>
    <row r="45" spans="1:41" x14ac:dyDescent="0.25">
      <c r="A45" s="95" t="s">
        <v>932</v>
      </c>
      <c r="B45" s="112"/>
      <c r="C45" s="113">
        <f>SUMIF('Todas las localidades'!$AQ$8:$AQ$967,'Pob x estrato fij. 2001'!AI45,'Todas las localidades'!$AA$8:$AA$967)</f>
        <v>1373078</v>
      </c>
      <c r="D45" s="113">
        <f>SUMIF('Todas las localidades'!$AQ$8:$AQ$967,'Pob x estrato fij. 2001'!AJ45,'Todas las localidades'!$AA$8:$AA$967)</f>
        <v>0</v>
      </c>
      <c r="E45" s="113">
        <f>SUMIF('Todas las localidades'!$AQ$8:$AQ$967,'Pob x estrato fij. 2001'!AK45,'Todas las localidades'!$AA$8:$AA$967)</f>
        <v>551779</v>
      </c>
      <c r="F45" s="113">
        <f>SUMIF('Todas las localidades'!$AQ$8:$AQ$967,'Pob x estrato fij. 2001'!AL45,'Todas las localidades'!$AA$8:$AA$967)</f>
        <v>208587</v>
      </c>
      <c r="G45" s="113">
        <f>SUMIF('Todas las localidades'!$AQ$8:$AQ$967,'Pob x estrato fij. 2001'!AM45,'Todas las localidades'!$AA$8:$AA$967)</f>
        <v>675997</v>
      </c>
      <c r="H45" s="113">
        <f>SUMIF('Todas las localidades'!$AQ$8:$AQ$967,'Pob x estrato fij. 2001'!AN45,'Todas las localidades'!$AA$8:$AA$967)</f>
        <v>297945</v>
      </c>
      <c r="I45" s="117">
        <f>SUMIF('Todas las localidades'!$AQ$8:$AQ$967,'Pob x estrato fij. 2001'!AO45,'Todas las localidades'!$AA$8:$AA$967)</f>
        <v>184953</v>
      </c>
      <c r="J45" s="122">
        <f t="shared" si="35"/>
        <v>3292339</v>
      </c>
      <c r="L45" s="95" t="s">
        <v>932</v>
      </c>
      <c r="M45" s="139" t="str">
        <f t="shared" si="36"/>
        <v/>
      </c>
      <c r="N45" s="131">
        <f t="shared" si="34"/>
        <v>4.2162351944625707</v>
      </c>
      <c r="O45" s="131">
        <f t="shared" si="34"/>
        <v>0</v>
      </c>
      <c r="P45" s="131">
        <f t="shared" si="34"/>
        <v>1.6943174673000099</v>
      </c>
      <c r="Q45" s="131">
        <f t="shared" si="34"/>
        <v>0.64049664367746351</v>
      </c>
      <c r="R45" s="131">
        <f t="shared" si="34"/>
        <v>2.0757468568800275</v>
      </c>
      <c r="S45" s="131">
        <f t="shared" si="34"/>
        <v>0.91488334604017452</v>
      </c>
      <c r="T45" s="140">
        <f t="shared" si="34"/>
        <v>0.56792501804080753</v>
      </c>
      <c r="U45" s="138">
        <f t="shared" si="34"/>
        <v>10.109604526401053</v>
      </c>
      <c r="W45" s="209">
        <f>SUM(P45:S50)</f>
        <v>24.261344812960406</v>
      </c>
      <c r="AG45" s="95" t="s">
        <v>932</v>
      </c>
      <c r="AH45" s="112"/>
      <c r="AI45" s="103" t="str">
        <f t="shared" si="37"/>
        <v>Centro1</v>
      </c>
      <c r="AJ45" s="103" t="str">
        <f t="shared" si="37"/>
        <v>Centro2</v>
      </c>
      <c r="AK45" s="103" t="str">
        <f t="shared" si="37"/>
        <v>Centro3</v>
      </c>
      <c r="AL45" s="103" t="str">
        <f t="shared" si="37"/>
        <v>Centro4</v>
      </c>
      <c r="AM45" s="103" t="str">
        <f t="shared" si="37"/>
        <v>Centro5</v>
      </c>
      <c r="AN45" s="103" t="str">
        <f t="shared" si="37"/>
        <v>Centro6</v>
      </c>
      <c r="AO45" s="104" t="str">
        <f t="shared" si="37"/>
        <v>Centro7</v>
      </c>
    </row>
    <row r="46" spans="1:41" x14ac:dyDescent="0.25">
      <c r="A46" s="95" t="s">
        <v>945</v>
      </c>
      <c r="B46" s="112"/>
      <c r="C46" s="113">
        <f>SUMIF('Todas las localidades'!$AQ$8:$AQ$967,'Pob x estrato fij. 2001'!AI46,'Todas las localidades'!$AA$8:$AA$967)</f>
        <v>0</v>
      </c>
      <c r="D46" s="113">
        <f>SUMIF('Todas las localidades'!$AQ$8:$AQ$967,'Pob x estrato fij. 2001'!AJ46,'Todas las localidades'!$AA$8:$AA$967)</f>
        <v>1230477</v>
      </c>
      <c r="E46" s="113">
        <f>SUMIF('Todas las localidades'!$AQ$8:$AQ$967,'Pob x estrato fij. 2001'!AK46,'Todas las localidades'!$AA$8:$AA$967)</f>
        <v>450259</v>
      </c>
      <c r="F46" s="113">
        <f>SUMIF('Todas las localidades'!$AQ$8:$AQ$967,'Pob x estrato fij. 2001'!AL46,'Todas las localidades'!$AA$8:$AA$967)</f>
        <v>225004</v>
      </c>
      <c r="G46" s="113">
        <f>SUMIF('Todas las localidades'!$AQ$8:$AQ$967,'Pob x estrato fij. 2001'!AM46,'Todas las localidades'!$AA$8:$AA$967)</f>
        <v>600991</v>
      </c>
      <c r="H46" s="113">
        <f>SUMIF('Todas las localidades'!$AQ$8:$AQ$967,'Pob x estrato fij. 2001'!AN46,'Todas las localidades'!$AA$8:$AA$967)</f>
        <v>137508</v>
      </c>
      <c r="I46" s="117">
        <f>SUMIF('Todas las localidades'!$AQ$8:$AQ$967,'Pob x estrato fij. 2001'!AO46,'Todas las localidades'!$AA$8:$AA$967)</f>
        <v>127533</v>
      </c>
      <c r="J46" s="122">
        <f t="shared" si="35"/>
        <v>2771772</v>
      </c>
      <c r="L46" s="95" t="s">
        <v>945</v>
      </c>
      <c r="M46" s="139" t="str">
        <f t="shared" si="36"/>
        <v/>
      </c>
      <c r="N46" s="131">
        <f t="shared" si="34"/>
        <v>0</v>
      </c>
      <c r="O46" s="131">
        <f t="shared" si="34"/>
        <v>3.7783581365200818</v>
      </c>
      <c r="P46" s="131">
        <f t="shared" si="34"/>
        <v>1.3825855795690578</v>
      </c>
      <c r="Q46" s="131">
        <f t="shared" si="34"/>
        <v>0.69090742382796633</v>
      </c>
      <c r="R46" s="131">
        <f t="shared" si="34"/>
        <v>1.8454300525937015</v>
      </c>
      <c r="S46" s="131">
        <f t="shared" si="34"/>
        <v>0.42223826258971392</v>
      </c>
      <c r="T46" s="140">
        <f t="shared" si="34"/>
        <v>0.39160857799440013</v>
      </c>
      <c r="U46" s="138">
        <f t="shared" si="34"/>
        <v>8.5111280330949217</v>
      </c>
      <c r="AG46" s="95" t="s">
        <v>945</v>
      </c>
      <c r="AH46" s="112"/>
      <c r="AI46" s="103" t="str">
        <f t="shared" si="37"/>
        <v>Noroeste1</v>
      </c>
      <c r="AJ46" s="103" t="str">
        <f t="shared" si="37"/>
        <v>Noroeste2</v>
      </c>
      <c r="AK46" s="103" t="str">
        <f t="shared" si="37"/>
        <v>Noroeste3</v>
      </c>
      <c r="AL46" s="103" t="str">
        <f t="shared" si="37"/>
        <v>Noroeste4</v>
      </c>
      <c r="AM46" s="103" t="str">
        <f t="shared" si="37"/>
        <v>Noroeste5</v>
      </c>
      <c r="AN46" s="103" t="str">
        <f t="shared" si="37"/>
        <v>Noroeste6</v>
      </c>
      <c r="AO46" s="104" t="str">
        <f t="shared" si="37"/>
        <v>Noroeste7</v>
      </c>
    </row>
    <row r="47" spans="1:41" x14ac:dyDescent="0.25">
      <c r="A47" s="95" t="s">
        <v>941</v>
      </c>
      <c r="B47" s="112"/>
      <c r="C47" s="113">
        <f>SUMIF('Todas las localidades'!$AQ$8:$AQ$967,'Pob x estrato fij. 2001'!AI47,'Todas las localidades'!$AA$8:$AA$967)</f>
        <v>0</v>
      </c>
      <c r="D47" s="113">
        <f>SUMIF('Todas las localidades'!$AQ$8:$AQ$967,'Pob x estrato fij. 2001'!AJ47,'Todas las localidades'!$AA$8:$AA$967)</f>
        <v>0</v>
      </c>
      <c r="E47" s="113">
        <f>SUMIF('Todas las localidades'!$AQ$8:$AQ$967,'Pob x estrato fij. 2001'!AK47,'Todas las localidades'!$AA$8:$AA$967)</f>
        <v>1290039</v>
      </c>
      <c r="F47" s="113">
        <f>SUMIF('Todas las localidades'!$AQ$8:$AQ$967,'Pob x estrato fij. 2001'!AL47,'Todas las localidades'!$AA$8:$AA$967)</f>
        <v>435485</v>
      </c>
      <c r="G47" s="113">
        <f>SUMIF('Todas las localidades'!$AQ$8:$AQ$967,'Pob x estrato fij. 2001'!AM47,'Todas las localidades'!$AA$8:$AA$967)</f>
        <v>803796</v>
      </c>
      <c r="H47" s="113">
        <f>SUMIF('Todas las localidades'!$AQ$8:$AQ$967,'Pob x estrato fij. 2001'!AN47,'Todas las localidades'!$AA$8:$AA$967)</f>
        <v>253320</v>
      </c>
      <c r="I47" s="117">
        <f>SUMIF('Todas las localidades'!$AQ$8:$AQ$967,'Pob x estrato fij. 2001'!AO47,'Todas las localidades'!$AA$8:$AA$967)</f>
        <v>185444</v>
      </c>
      <c r="J47" s="122">
        <f t="shared" si="35"/>
        <v>2968084</v>
      </c>
      <c r="L47" s="95" t="s">
        <v>941</v>
      </c>
      <c r="M47" s="139" t="str">
        <f t="shared" si="36"/>
        <v/>
      </c>
      <c r="N47" s="131">
        <f t="shared" si="34"/>
        <v>0</v>
      </c>
      <c r="O47" s="131">
        <f t="shared" si="34"/>
        <v>0</v>
      </c>
      <c r="P47" s="131">
        <f t="shared" si="34"/>
        <v>3.9612518983111666</v>
      </c>
      <c r="Q47" s="131">
        <f t="shared" si="34"/>
        <v>1.337219869272199</v>
      </c>
      <c r="R47" s="131">
        <f t="shared" si="34"/>
        <v>2.4681722264636363</v>
      </c>
      <c r="S47" s="131">
        <f t="shared" si="34"/>
        <v>0.77785580969271839</v>
      </c>
      <c r="T47" s="140">
        <f t="shared" si="34"/>
        <v>0.56943270477126351</v>
      </c>
      <c r="U47" s="138">
        <f t="shared" si="34"/>
        <v>9.1139325085109846</v>
      </c>
      <c r="AG47" s="95" t="s">
        <v>941</v>
      </c>
      <c r="AH47" s="112"/>
      <c r="AI47" s="103" t="str">
        <f t="shared" si="37"/>
        <v>Noreste1</v>
      </c>
      <c r="AJ47" s="103" t="str">
        <f t="shared" si="37"/>
        <v>Noreste2</v>
      </c>
      <c r="AK47" s="103" t="str">
        <f t="shared" si="37"/>
        <v>Noreste3</v>
      </c>
      <c r="AL47" s="103" t="str">
        <f t="shared" si="37"/>
        <v>Noreste4</v>
      </c>
      <c r="AM47" s="103" t="str">
        <f t="shared" si="37"/>
        <v>Noreste5</v>
      </c>
      <c r="AN47" s="103" t="str">
        <f t="shared" si="37"/>
        <v>Noreste6</v>
      </c>
      <c r="AO47" s="104" t="str">
        <f t="shared" si="37"/>
        <v>Noreste7</v>
      </c>
    </row>
    <row r="48" spans="1:41" x14ac:dyDescent="0.25">
      <c r="A48" s="95" t="s">
        <v>935</v>
      </c>
      <c r="B48" s="112"/>
      <c r="C48" s="113">
        <f>SUMIF('Todas las localidades'!$AQ$8:$AQ$967,'Pob x estrato fij. 2001'!AI48,'Todas las localidades'!$AA$8:$AA$967)</f>
        <v>0</v>
      </c>
      <c r="D48" s="113">
        <f>SUMIF('Todas las localidades'!$AQ$8:$AQ$967,'Pob x estrato fij. 2001'!AJ48,'Todas las localidades'!$AA$8:$AA$967)</f>
        <v>0</v>
      </c>
      <c r="E48" s="113">
        <f>SUMIF('Todas las localidades'!$AQ$8:$AQ$967,'Pob x estrato fij. 2001'!AK48,'Todas las localidades'!$AA$8:$AA$967)</f>
        <v>315363</v>
      </c>
      <c r="F48" s="113">
        <f>SUMIF('Todas las localidades'!$AQ$8:$AQ$967,'Pob x estrato fij. 2001'!AL48,'Todas las localidades'!$AA$8:$AA$967)</f>
        <v>182973</v>
      </c>
      <c r="G48" s="113">
        <f>SUMIF('Todas las localidades'!$AQ$8:$AQ$967,'Pob x estrato fij. 2001'!AM48,'Todas las localidades'!$AA$8:$AA$967)</f>
        <v>293665</v>
      </c>
      <c r="H48" s="113">
        <f>SUMIF('Todas las localidades'!$AQ$8:$AQ$967,'Pob x estrato fij. 2001'!AN48,'Todas las localidades'!$AA$8:$AA$967)</f>
        <v>52051</v>
      </c>
      <c r="I48" s="117">
        <f>SUMIF('Todas las localidades'!$AQ$8:$AQ$967,'Pob x estrato fij. 2001'!AO48,'Todas las localidades'!$AA$8:$AA$967)</f>
        <v>52017</v>
      </c>
      <c r="J48" s="122">
        <f t="shared" si="35"/>
        <v>896069</v>
      </c>
      <c r="L48" s="95" t="s">
        <v>935</v>
      </c>
      <c r="M48" s="139" t="str">
        <f t="shared" si="36"/>
        <v/>
      </c>
      <c r="N48" s="131">
        <f t="shared" si="34"/>
        <v>0</v>
      </c>
      <c r="O48" s="131">
        <f t="shared" si="34"/>
        <v>0</v>
      </c>
      <c r="P48" s="131">
        <f t="shared" si="34"/>
        <v>0.96836784190796121</v>
      </c>
      <c r="Q48" s="131">
        <f t="shared" si="34"/>
        <v>0.56184514079782788</v>
      </c>
      <c r="R48" s="131">
        <f t="shared" si="34"/>
        <v>0.90174098513110745</v>
      </c>
      <c r="S48" s="131">
        <f t="shared" si="34"/>
        <v>0.1598301466537016</v>
      </c>
      <c r="T48" s="140">
        <f t="shared" si="34"/>
        <v>0.15972574472124637</v>
      </c>
      <c r="U48" s="138">
        <f t="shared" si="34"/>
        <v>2.7515098592118448</v>
      </c>
      <c r="AG48" s="95" t="s">
        <v>935</v>
      </c>
      <c r="AH48" s="112"/>
      <c r="AI48" s="103" t="str">
        <f t="shared" si="37"/>
        <v>Comahue1</v>
      </c>
      <c r="AJ48" s="103" t="str">
        <f t="shared" si="37"/>
        <v>Comahue2</v>
      </c>
      <c r="AK48" s="103" t="str">
        <f t="shared" si="37"/>
        <v>Comahue3</v>
      </c>
      <c r="AL48" s="103" t="str">
        <f t="shared" si="37"/>
        <v>Comahue4</v>
      </c>
      <c r="AM48" s="103" t="str">
        <f t="shared" si="37"/>
        <v>Comahue5</v>
      </c>
      <c r="AN48" s="103" t="str">
        <f t="shared" si="37"/>
        <v>Comahue6</v>
      </c>
      <c r="AO48" s="104" t="str">
        <f t="shared" si="37"/>
        <v>Comahue7</v>
      </c>
    </row>
    <row r="49" spans="1:41" x14ac:dyDescent="0.25">
      <c r="A49" s="95" t="s">
        <v>938</v>
      </c>
      <c r="B49" s="112"/>
      <c r="C49" s="113">
        <f>SUMIF('Todas las localidades'!$AQ$8:$AQ$967,'Pob x estrato fij. 2001'!AI49,'Todas las localidades'!$AA$8:$AA$967)</f>
        <v>0</v>
      </c>
      <c r="D49" s="113">
        <f>SUMIF('Todas las localidades'!$AQ$8:$AQ$967,'Pob x estrato fij. 2001'!AJ49,'Todas las localidades'!$AA$8:$AA$967)</f>
        <v>848660</v>
      </c>
      <c r="E49" s="113">
        <f>SUMIF('Todas las localidades'!$AQ$8:$AQ$967,'Pob x estrato fij. 2001'!AK49,'Todas las localidades'!$AA$8:$AA$967)</f>
        <v>528026</v>
      </c>
      <c r="F49" s="113">
        <f>SUMIF('Todas las localidades'!$AQ$8:$AQ$967,'Pob x estrato fij. 2001'!AL49,'Todas las localidades'!$AA$8:$AA$967)</f>
        <v>79662</v>
      </c>
      <c r="G49" s="113">
        <f>SUMIF('Todas las localidades'!$AQ$8:$AQ$967,'Pob x estrato fij. 2001'!AM49,'Todas las localidades'!$AA$8:$AA$967)</f>
        <v>182854</v>
      </c>
      <c r="H49" s="113">
        <f>SUMIF('Todas las localidades'!$AQ$8:$AQ$967,'Pob x estrato fij. 2001'!AN49,'Todas las localidades'!$AA$8:$AA$967)</f>
        <v>59832</v>
      </c>
      <c r="I49" s="117">
        <f>SUMIF('Todas las localidades'!$AQ$8:$AQ$967,'Pob x estrato fij. 2001'!AO49,'Todas las localidades'!$AA$8:$AA$967)</f>
        <v>94819</v>
      </c>
      <c r="J49" s="122">
        <f t="shared" si="35"/>
        <v>1793853</v>
      </c>
      <c r="L49" s="95" t="s">
        <v>938</v>
      </c>
      <c r="M49" s="139" t="str">
        <f t="shared" si="36"/>
        <v/>
      </c>
      <c r="N49" s="131">
        <f t="shared" si="34"/>
        <v>0</v>
      </c>
      <c r="O49" s="131">
        <f t="shared" si="34"/>
        <v>2.6059336469833507</v>
      </c>
      <c r="P49" s="131">
        <f t="shared" si="34"/>
        <v>1.6213804348997602</v>
      </c>
      <c r="Q49" s="131">
        <f t="shared" si="34"/>
        <v>0.24461372774254433</v>
      </c>
      <c r="R49" s="131">
        <f t="shared" si="34"/>
        <v>0.56147973403423468</v>
      </c>
      <c r="S49" s="131">
        <f t="shared" si="34"/>
        <v>0.18372283596058239</v>
      </c>
      <c r="T49" s="140">
        <f t="shared" si="34"/>
        <v>0.29115549510206012</v>
      </c>
      <c r="U49" s="138">
        <f t="shared" si="34"/>
        <v>5.5082858747225325</v>
      </c>
      <c r="AG49" s="95" t="s">
        <v>938</v>
      </c>
      <c r="AH49" s="112"/>
      <c r="AI49" s="103" t="str">
        <f t="shared" si="37"/>
        <v>Cuyo1</v>
      </c>
      <c r="AJ49" s="103" t="str">
        <f t="shared" si="37"/>
        <v>Cuyo2</v>
      </c>
      <c r="AK49" s="103" t="str">
        <f t="shared" si="37"/>
        <v>Cuyo3</v>
      </c>
      <c r="AL49" s="103" t="str">
        <f t="shared" si="37"/>
        <v>Cuyo4</v>
      </c>
      <c r="AM49" s="103" t="str">
        <f t="shared" si="37"/>
        <v>Cuyo5</v>
      </c>
      <c r="AN49" s="103" t="str">
        <f t="shared" si="37"/>
        <v>Cuyo6</v>
      </c>
      <c r="AO49" s="104" t="str">
        <f t="shared" si="37"/>
        <v>Cuyo7</v>
      </c>
    </row>
    <row r="50" spans="1:41" ht="15.75" thickBot="1" x14ac:dyDescent="0.3">
      <c r="A50" s="95" t="s">
        <v>955</v>
      </c>
      <c r="B50" s="112"/>
      <c r="C50" s="113">
        <f>SUMIF('Todas las localidades'!$AQ$8:$AQ$967,'Pob x estrato fij. 2001'!AI50,'Todas las localidades'!$AA$8:$AA$967)</f>
        <v>0</v>
      </c>
      <c r="D50" s="113">
        <f>SUMIF('Todas las localidades'!$AQ$8:$AQ$967,'Pob x estrato fij. 2001'!AJ50,'Todas las localidades'!$AA$8:$AA$967)</f>
        <v>0</v>
      </c>
      <c r="E50" s="113">
        <f>SUMIF('Todas las localidades'!$AQ$8:$AQ$967,'Pob x estrato fij. 2001'!AK50,'Todas las localidades'!$AA$8:$AA$967)</f>
        <v>0</v>
      </c>
      <c r="F50" s="113">
        <f>SUMIF('Todas las localidades'!$AQ$8:$AQ$967,'Pob x estrato fij. 2001'!AL50,'Todas las localidades'!$AA$8:$AA$967)</f>
        <v>213332</v>
      </c>
      <c r="G50" s="113">
        <f>SUMIF('Todas las localidades'!$AQ$8:$AQ$967,'Pob x estrato fij. 2001'!AM50,'Todas las localidades'!$AA$8:$AA$967)</f>
        <v>40935</v>
      </c>
      <c r="H50" s="113">
        <f>SUMIF('Todas las localidades'!$AQ$8:$AQ$967,'Pob x estrato fij. 2001'!AN50,'Todas las localidades'!$AA$8:$AA$967)</f>
        <v>21655</v>
      </c>
      <c r="I50" s="117">
        <f>SUMIF('Todas las localidades'!$AQ$8:$AQ$967,'Pob x estrato fij. 2001'!AO50,'Todas las localidades'!$AA$8:$AA$967)</f>
        <v>12752</v>
      </c>
      <c r="J50" s="122">
        <f t="shared" si="35"/>
        <v>288674</v>
      </c>
      <c r="L50" s="95" t="s">
        <v>955</v>
      </c>
      <c r="M50" s="139" t="str">
        <f t="shared" si="36"/>
        <v/>
      </c>
      <c r="N50" s="131">
        <f t="shared" si="34"/>
        <v>0</v>
      </c>
      <c r="O50" s="131">
        <f t="shared" si="34"/>
        <v>0</v>
      </c>
      <c r="P50" s="131">
        <f t="shared" si="34"/>
        <v>0</v>
      </c>
      <c r="Q50" s="131">
        <f t="shared" si="34"/>
        <v>0.65506685454510893</v>
      </c>
      <c r="R50" s="131">
        <f t="shared" si="34"/>
        <v>0.12569685603099409</v>
      </c>
      <c r="S50" s="131">
        <f t="shared" si="34"/>
        <v>6.6494819038748681E-2</v>
      </c>
      <c r="T50" s="140">
        <f t="shared" si="34"/>
        <v>3.9156865960846145E-2</v>
      </c>
      <c r="U50" s="138">
        <f t="shared" si="34"/>
        <v>0.88641539557569782</v>
      </c>
      <c r="AG50" s="109" t="s">
        <v>955</v>
      </c>
      <c r="AH50" s="112"/>
      <c r="AI50" s="103" t="str">
        <f t="shared" si="37"/>
        <v>Patagonia1</v>
      </c>
      <c r="AJ50" s="103" t="str">
        <f t="shared" si="37"/>
        <v>Patagonia2</v>
      </c>
      <c r="AK50" s="103" t="str">
        <f t="shared" si="37"/>
        <v>Patagonia3</v>
      </c>
      <c r="AL50" s="103" t="str">
        <f t="shared" si="37"/>
        <v>Patagonia4</v>
      </c>
      <c r="AM50" s="103" t="str">
        <f t="shared" si="37"/>
        <v>Patagonia5</v>
      </c>
      <c r="AN50" s="103" t="str">
        <f t="shared" si="37"/>
        <v>Patagonia6</v>
      </c>
      <c r="AO50" s="104" t="str">
        <f t="shared" si="37"/>
        <v>Patagonia7</v>
      </c>
    </row>
    <row r="51" spans="1:41" x14ac:dyDescent="0.25">
      <c r="A51" s="118" t="s">
        <v>967</v>
      </c>
      <c r="B51" s="119">
        <f t="shared" ref="B51" si="38">SUM(B43:B50)</f>
        <v>12053296</v>
      </c>
      <c r="C51" s="120">
        <f t="shared" ref="C51:I51" si="39">SUM(C43:C50)</f>
        <v>2534266</v>
      </c>
      <c r="D51" s="120">
        <f t="shared" si="39"/>
        <v>3315341</v>
      </c>
      <c r="E51" s="120">
        <f t="shared" si="39"/>
        <v>4907305</v>
      </c>
      <c r="F51" s="120">
        <f t="shared" si="39"/>
        <v>2567117</v>
      </c>
      <c r="G51" s="120">
        <f t="shared" si="39"/>
        <v>4665966</v>
      </c>
      <c r="H51" s="120">
        <f t="shared" si="39"/>
        <v>1406403</v>
      </c>
      <c r="I51" s="121">
        <f t="shared" si="39"/>
        <v>1116753</v>
      </c>
      <c r="J51" s="120">
        <f>SUM(J43:J50)</f>
        <v>32566447</v>
      </c>
      <c r="L51" s="118" t="s">
        <v>967</v>
      </c>
      <c r="M51" s="141">
        <f t="shared" si="36"/>
        <v>37.011393966311402</v>
      </c>
      <c r="N51" s="142">
        <f t="shared" si="34"/>
        <v>7.7818314045741621</v>
      </c>
      <c r="O51" s="142">
        <f t="shared" si="34"/>
        <v>10.180235504352071</v>
      </c>
      <c r="P51" s="142">
        <f t="shared" si="34"/>
        <v>15.068591916090815</v>
      </c>
      <c r="Q51" s="142">
        <f t="shared" si="34"/>
        <v>7.8827051658413945</v>
      </c>
      <c r="R51" s="142">
        <f t="shared" si="34"/>
        <v>14.327525505008268</v>
      </c>
      <c r="S51" s="142">
        <f t="shared" si="34"/>
        <v>4.3185644414940318</v>
      </c>
      <c r="T51" s="143">
        <f t="shared" si="34"/>
        <v>3.4291520963278552</v>
      </c>
      <c r="U51" s="142">
        <f t="shared" si="34"/>
        <v>100</v>
      </c>
      <c r="AG51" s="102"/>
      <c r="AH51" s="102"/>
      <c r="AI51" s="102"/>
      <c r="AJ51" s="102"/>
      <c r="AK51" s="102"/>
      <c r="AL51" s="102"/>
    </row>
    <row r="52" spans="1:41" x14ac:dyDescent="0.25">
      <c r="J52" s="123">
        <f>SUM(B51:I51)</f>
        <v>32566447</v>
      </c>
      <c r="L52" s="80"/>
      <c r="M52" s="80"/>
      <c r="N52" s="80"/>
      <c r="O52" s="80"/>
      <c r="P52" s="80"/>
      <c r="Q52" s="80"/>
      <c r="U52" s="123">
        <f>SUM(M51:T51)</f>
        <v>100</v>
      </c>
      <c r="AG52" s="102"/>
      <c r="AH52" s="102"/>
      <c r="AI52" s="102"/>
      <c r="AJ52" s="102"/>
      <c r="AK52" s="102"/>
      <c r="AL52" s="102"/>
    </row>
    <row r="53" spans="1:41" x14ac:dyDescent="0.25">
      <c r="L53" s="80"/>
      <c r="M53" s="80"/>
      <c r="N53" s="80"/>
      <c r="O53" s="80"/>
      <c r="P53" s="80"/>
      <c r="Q53" s="80"/>
      <c r="U53" s="102"/>
      <c r="AG53" s="102"/>
      <c r="AH53" s="102"/>
      <c r="AI53" s="102"/>
      <c r="AJ53" s="102"/>
      <c r="AK53" s="102"/>
      <c r="AL53" s="102"/>
    </row>
    <row r="54" spans="1:41" x14ac:dyDescent="0.25">
      <c r="A54" s="336">
        <v>1991</v>
      </c>
      <c r="B54" s="336"/>
      <c r="C54" s="336"/>
      <c r="D54" s="336"/>
      <c r="E54" s="336"/>
      <c r="F54" s="336"/>
      <c r="G54" s="336"/>
      <c r="H54" s="336"/>
      <c r="I54" s="336"/>
      <c r="J54" s="336"/>
      <c r="L54" s="336">
        <v>1991</v>
      </c>
      <c r="M54" s="336"/>
      <c r="N54" s="336"/>
      <c r="O54" s="336"/>
      <c r="P54" s="336"/>
      <c r="Q54" s="336"/>
      <c r="R54" s="336"/>
      <c r="S54" s="336"/>
      <c r="T54" s="336"/>
      <c r="U54" s="336"/>
      <c r="AG54" s="102"/>
      <c r="AH54" s="102"/>
      <c r="AI54" s="102"/>
      <c r="AJ54" s="102"/>
      <c r="AK54" s="102"/>
      <c r="AL54" s="102"/>
    </row>
    <row r="55" spans="1:41" x14ac:dyDescent="0.25">
      <c r="A55" s="336" t="s">
        <v>931</v>
      </c>
      <c r="B55" s="338" t="s">
        <v>966</v>
      </c>
      <c r="C55" s="339"/>
      <c r="D55" s="339"/>
      <c r="E55" s="339"/>
      <c r="F55" s="339"/>
      <c r="G55" s="339"/>
      <c r="H55" s="339"/>
      <c r="I55" s="345"/>
      <c r="J55" s="346" t="s">
        <v>967</v>
      </c>
      <c r="L55" s="336" t="s">
        <v>931</v>
      </c>
      <c r="M55" s="338" t="s">
        <v>966</v>
      </c>
      <c r="N55" s="339"/>
      <c r="O55" s="339"/>
      <c r="P55" s="339"/>
      <c r="Q55" s="339"/>
      <c r="R55" s="339"/>
      <c r="S55" s="339"/>
      <c r="T55" s="345"/>
      <c r="U55" s="343" t="s">
        <v>967</v>
      </c>
      <c r="AG55" s="336" t="s">
        <v>931</v>
      </c>
      <c r="AH55" s="338" t="s">
        <v>966</v>
      </c>
      <c r="AI55" s="339"/>
      <c r="AJ55" s="339"/>
      <c r="AK55" s="339"/>
      <c r="AL55" s="339"/>
      <c r="AM55" s="339"/>
      <c r="AN55" s="339"/>
      <c r="AO55" s="340"/>
    </row>
    <row r="56" spans="1:41" ht="15.75" thickBot="1" x14ac:dyDescent="0.3">
      <c r="A56" s="337"/>
      <c r="B56" s="107" t="s">
        <v>940</v>
      </c>
      <c r="C56" s="105">
        <v>1</v>
      </c>
      <c r="D56" s="105">
        <v>2</v>
      </c>
      <c r="E56" s="105">
        <v>3</v>
      </c>
      <c r="F56" s="105">
        <v>4</v>
      </c>
      <c r="G56" s="105">
        <v>5</v>
      </c>
      <c r="H56" s="105">
        <v>6</v>
      </c>
      <c r="I56" s="115">
        <v>7</v>
      </c>
      <c r="J56" s="344"/>
      <c r="L56" s="337"/>
      <c r="M56" s="107" t="s">
        <v>940</v>
      </c>
      <c r="N56" s="105">
        <v>1</v>
      </c>
      <c r="O56" s="105">
        <v>2</v>
      </c>
      <c r="P56" s="105">
        <v>3</v>
      </c>
      <c r="Q56" s="105">
        <v>4</v>
      </c>
      <c r="R56" s="105">
        <v>5</v>
      </c>
      <c r="S56" s="105">
        <v>6</v>
      </c>
      <c r="T56" s="115">
        <v>7</v>
      </c>
      <c r="U56" s="344"/>
      <c r="AG56" s="337"/>
      <c r="AH56" s="107" t="s">
        <v>940</v>
      </c>
      <c r="AI56" s="105">
        <v>1</v>
      </c>
      <c r="AJ56" s="105">
        <v>2</v>
      </c>
      <c r="AK56" s="105">
        <v>3</v>
      </c>
      <c r="AL56" s="105">
        <v>4</v>
      </c>
      <c r="AM56" s="105">
        <v>5</v>
      </c>
      <c r="AN56" s="105">
        <v>6</v>
      </c>
      <c r="AO56" s="106">
        <v>7</v>
      </c>
    </row>
    <row r="57" spans="1:41" x14ac:dyDescent="0.25">
      <c r="A57" s="95" t="s">
        <v>940</v>
      </c>
      <c r="B57" s="93">
        <f>SUMIF('Todas las localidades'!$AQ$8:$AQ$967,'Pob x estrato fij. 2001'!AH57,'Todas las localidades'!$AB$8:$AB$967)</f>
        <v>11301472</v>
      </c>
      <c r="C57" s="110"/>
      <c r="D57" s="110"/>
      <c r="E57" s="110"/>
      <c r="F57" s="110"/>
      <c r="G57" s="110"/>
      <c r="H57" s="110"/>
      <c r="I57" s="116"/>
      <c r="J57" s="122">
        <f>SUM(B57:I57)</f>
        <v>11301472</v>
      </c>
      <c r="L57" s="95" t="s">
        <v>940</v>
      </c>
      <c r="M57" s="127">
        <f>IF(B57="","",B57/$J$65*100)</f>
        <v>39.35028399370352</v>
      </c>
      <c r="N57" s="136" t="str">
        <f t="shared" ref="N57:U65" si="40">IF(C57="","",C57/$J$65*100)</f>
        <v/>
      </c>
      <c r="O57" s="136" t="str">
        <f t="shared" si="40"/>
        <v/>
      </c>
      <c r="P57" s="136" t="str">
        <f t="shared" si="40"/>
        <v/>
      </c>
      <c r="Q57" s="136" t="str">
        <f t="shared" si="40"/>
        <v/>
      </c>
      <c r="R57" s="136" t="str">
        <f t="shared" si="40"/>
        <v/>
      </c>
      <c r="S57" s="136" t="str">
        <f t="shared" si="40"/>
        <v/>
      </c>
      <c r="T57" s="137" t="str">
        <f t="shared" si="40"/>
        <v/>
      </c>
      <c r="U57" s="138">
        <f t="shared" si="40"/>
        <v>39.35028399370352</v>
      </c>
      <c r="AG57" s="95" t="s">
        <v>940</v>
      </c>
      <c r="AH57" s="108" t="str">
        <f>CONCATENATE($AG57,AH$28)</f>
        <v>GBAGBA</v>
      </c>
      <c r="AI57" s="110"/>
      <c r="AJ57" s="110"/>
      <c r="AK57" s="110"/>
      <c r="AL57" s="110"/>
      <c r="AM57" s="110"/>
      <c r="AN57" s="110"/>
      <c r="AO57" s="111"/>
    </row>
    <row r="58" spans="1:41" x14ac:dyDescent="0.25">
      <c r="A58" s="95" t="s">
        <v>951</v>
      </c>
      <c r="B58" s="112"/>
      <c r="C58" s="113">
        <f>SUMIF('Todas las localidades'!$AQ$8:$AQ$967,'Pob x estrato fij. 2001'!AI58,'Todas las localidades'!$AB$8:$AB$967)</f>
        <v>1118905</v>
      </c>
      <c r="D58" s="113">
        <f>SUMIF('Todas las localidades'!$AQ$8:$AQ$967,'Pob x estrato fij. 2001'!AJ58,'Todas las localidades'!$AB$8:$AB$967)</f>
        <v>1155678</v>
      </c>
      <c r="E58" s="113">
        <f>SUMIF('Todas las localidades'!$AQ$8:$AQ$967,'Pob x estrato fij. 2001'!AK58,'Todas las localidades'!$AB$8:$AB$967)</f>
        <v>1552255</v>
      </c>
      <c r="F58" s="113">
        <f>SUMIF('Todas las localidades'!$AQ$8:$AQ$967,'Pob x estrato fij. 2001'!AL58,'Todas las localidades'!$AB$8:$AB$967)</f>
        <v>1075710</v>
      </c>
      <c r="G58" s="113">
        <f>SUMIF('Todas las localidades'!$AQ$8:$AQ$967,'Pob x estrato fij. 2001'!AM58,'Todas las localidades'!$AB$8:$AB$967)</f>
        <v>1764770</v>
      </c>
      <c r="H58" s="113">
        <f>SUMIF('Todas las localidades'!$AQ$8:$AQ$967,'Pob x estrato fij. 2001'!AN58,'Todas las localidades'!$AB$8:$AB$967)</f>
        <v>489469</v>
      </c>
      <c r="I58" s="117">
        <f>SUMIF('Todas las localidades'!$AQ$8:$AQ$967,'Pob x estrato fij. 2001'!AO58,'Todas las localidades'!$AB$8:$AB$967)</f>
        <v>397214</v>
      </c>
      <c r="J58" s="122">
        <f t="shared" ref="J58:J64" si="41">SUM(B58:I58)</f>
        <v>7554001</v>
      </c>
      <c r="L58" s="95" t="s">
        <v>951</v>
      </c>
      <c r="M58" s="139" t="str">
        <f t="shared" ref="M58:M65" si="42">IF(B58="","",B58/$J$65*100)</f>
        <v/>
      </c>
      <c r="N58" s="131">
        <f t="shared" si="40"/>
        <v>3.8958844929204659</v>
      </c>
      <c r="O58" s="131">
        <f t="shared" si="40"/>
        <v>4.0239233884997718</v>
      </c>
      <c r="P58" s="131">
        <f t="shared" si="40"/>
        <v>5.404753918838737</v>
      </c>
      <c r="Q58" s="131">
        <f t="shared" si="40"/>
        <v>3.7454850124715451</v>
      </c>
      <c r="R58" s="131">
        <f t="shared" si="40"/>
        <v>6.1447040424086499</v>
      </c>
      <c r="S58" s="131">
        <f t="shared" si="40"/>
        <v>1.7042686259023665</v>
      </c>
      <c r="T58" s="140">
        <f t="shared" si="40"/>
        <v>1.3830484830891896</v>
      </c>
      <c r="U58" s="138">
        <f t="shared" si="40"/>
        <v>26.302067964130728</v>
      </c>
      <c r="AG58" s="95" t="s">
        <v>951</v>
      </c>
      <c r="AH58" s="112"/>
      <c r="AI58" s="103" t="str">
        <f t="shared" ref="AI58:AO64" si="43">CONCATENATE($AG58,AI$28)</f>
        <v>Pampeana1</v>
      </c>
      <c r="AJ58" s="103" t="str">
        <f t="shared" si="43"/>
        <v>Pampeana2</v>
      </c>
      <c r="AK58" s="103" t="str">
        <f t="shared" si="43"/>
        <v>Pampeana3</v>
      </c>
      <c r="AL58" s="103" t="str">
        <f t="shared" si="43"/>
        <v>Pampeana4</v>
      </c>
      <c r="AM58" s="103" t="str">
        <f t="shared" si="43"/>
        <v>Pampeana5</v>
      </c>
      <c r="AN58" s="103" t="str">
        <f t="shared" si="43"/>
        <v>Pampeana6</v>
      </c>
      <c r="AO58" s="104" t="str">
        <f t="shared" si="43"/>
        <v>Pampeana7</v>
      </c>
    </row>
    <row r="59" spans="1:41" x14ac:dyDescent="0.25">
      <c r="A59" s="95" t="s">
        <v>932</v>
      </c>
      <c r="B59" s="112"/>
      <c r="C59" s="113">
        <f>SUMIF('Todas las localidades'!$AQ$8:$AQ$967,'Pob x estrato fij. 2001'!AI59,'Todas las localidades'!$AB$8:$AB$967)</f>
        <v>1231976</v>
      </c>
      <c r="D59" s="113">
        <f>SUMIF('Todas las localidades'!$AQ$8:$AQ$967,'Pob x estrato fij. 2001'!AJ59,'Todas las localidades'!$AB$8:$AB$967)</f>
        <v>0</v>
      </c>
      <c r="E59" s="113">
        <f>SUMIF('Todas las localidades'!$AQ$8:$AQ$967,'Pob x estrato fij. 2001'!AK59,'Todas las localidades'!$AB$8:$AB$967)</f>
        <v>433979</v>
      </c>
      <c r="F59" s="113">
        <f>SUMIF('Todas las localidades'!$AQ$8:$AQ$967,'Pob x estrato fij. 2001'!AL59,'Todas las localidades'!$AB$8:$AB$967)</f>
        <v>177293</v>
      </c>
      <c r="G59" s="113">
        <f>SUMIF('Todas las localidades'!$AQ$8:$AQ$967,'Pob x estrato fij. 2001'!AM59,'Todas las localidades'!$AB$8:$AB$967)</f>
        <v>579971</v>
      </c>
      <c r="H59" s="113">
        <f>SUMIF('Todas las localidades'!$AQ$8:$AQ$967,'Pob x estrato fij. 2001'!AN59,'Todas las localidades'!$AB$8:$AB$967)</f>
        <v>251997</v>
      </c>
      <c r="I59" s="117">
        <f>SUMIF('Todas las localidades'!$AQ$8:$AQ$967,'Pob x estrato fij. 2001'!AO59,'Todas las localidades'!$AB$8:$AB$967)</f>
        <v>153257</v>
      </c>
      <c r="J59" s="122">
        <f t="shared" si="41"/>
        <v>2828473</v>
      </c>
      <c r="L59" s="95" t="s">
        <v>932</v>
      </c>
      <c r="M59" s="139" t="str">
        <f t="shared" si="42"/>
        <v/>
      </c>
      <c r="N59" s="131">
        <f t="shared" si="40"/>
        <v>4.289583292638949</v>
      </c>
      <c r="O59" s="131">
        <f t="shared" si="40"/>
        <v>0</v>
      </c>
      <c r="P59" s="131">
        <f t="shared" si="40"/>
        <v>1.5110595236889017</v>
      </c>
      <c r="Q59" s="131">
        <f t="shared" si="40"/>
        <v>0.61731161215952024</v>
      </c>
      <c r="R59" s="131">
        <f t="shared" si="40"/>
        <v>2.0193850463118634</v>
      </c>
      <c r="S59" s="131">
        <f t="shared" si="40"/>
        <v>0.87742141161446097</v>
      </c>
      <c r="T59" s="140">
        <f t="shared" si="40"/>
        <v>0.53362132596736256</v>
      </c>
      <c r="U59" s="138">
        <f t="shared" si="40"/>
        <v>9.8483822123810594</v>
      </c>
      <c r="W59" s="209">
        <f>SUM(P59:S64)</f>
        <v>22.15832986277697</v>
      </c>
      <c r="AG59" s="95" t="s">
        <v>932</v>
      </c>
      <c r="AH59" s="112"/>
      <c r="AI59" s="103" t="str">
        <f t="shared" si="43"/>
        <v>Centro1</v>
      </c>
      <c r="AJ59" s="103" t="str">
        <f t="shared" si="43"/>
        <v>Centro2</v>
      </c>
      <c r="AK59" s="103" t="str">
        <f t="shared" si="43"/>
        <v>Centro3</v>
      </c>
      <c r="AL59" s="103" t="str">
        <f t="shared" si="43"/>
        <v>Centro4</v>
      </c>
      <c r="AM59" s="103" t="str">
        <f t="shared" si="43"/>
        <v>Centro5</v>
      </c>
      <c r="AN59" s="103" t="str">
        <f t="shared" si="43"/>
        <v>Centro6</v>
      </c>
      <c r="AO59" s="104" t="str">
        <f t="shared" si="43"/>
        <v>Centro7</v>
      </c>
    </row>
    <row r="60" spans="1:41" x14ac:dyDescent="0.25">
      <c r="A60" s="95" t="s">
        <v>945</v>
      </c>
      <c r="B60" s="112"/>
      <c r="C60" s="113">
        <f>SUMIF('Todas las localidades'!$AQ$8:$AQ$967,'Pob x estrato fij. 2001'!AI60,'Todas las localidades'!$AB$8:$AB$967)</f>
        <v>0</v>
      </c>
      <c r="D60" s="113">
        <f>SUMIF('Todas las localidades'!$AQ$8:$AQ$967,'Pob x estrato fij. 2001'!AJ60,'Todas las localidades'!$AB$8:$AB$967)</f>
        <v>1009692</v>
      </c>
      <c r="E60" s="113">
        <f>SUMIF('Todas las localidades'!$AQ$8:$AQ$967,'Pob x estrato fij. 2001'!AK60,'Todas las localidades'!$AB$8:$AB$967)</f>
        <v>352550</v>
      </c>
      <c r="F60" s="113">
        <f>SUMIF('Todas las localidades'!$AQ$8:$AQ$967,'Pob x estrato fij. 2001'!AL60,'Todas las localidades'!$AB$8:$AB$967)</f>
        <v>182383</v>
      </c>
      <c r="G60" s="113">
        <f>SUMIF('Todas las localidades'!$AQ$8:$AQ$967,'Pob x estrato fij. 2001'!AM60,'Todas las localidades'!$AB$8:$AB$967)</f>
        <v>471185</v>
      </c>
      <c r="H60" s="113">
        <f>SUMIF('Todas las localidades'!$AQ$8:$AQ$967,'Pob x estrato fij. 2001'!AN60,'Todas las localidades'!$AB$8:$AB$967)</f>
        <v>98964</v>
      </c>
      <c r="I60" s="117">
        <f>SUMIF('Todas las localidades'!$AQ$8:$AQ$967,'Pob x estrato fij. 2001'!AO60,'Todas las localidades'!$AB$8:$AB$967)</f>
        <v>94743</v>
      </c>
      <c r="J60" s="122">
        <f t="shared" si="41"/>
        <v>2209517</v>
      </c>
      <c r="L60" s="95" t="s">
        <v>945</v>
      </c>
      <c r="M60" s="139" t="str">
        <f t="shared" si="42"/>
        <v/>
      </c>
      <c r="N60" s="131">
        <f t="shared" si="40"/>
        <v>0</v>
      </c>
      <c r="O60" s="131">
        <f t="shared" si="40"/>
        <v>3.5156187571115072</v>
      </c>
      <c r="P60" s="131">
        <f t="shared" si="40"/>
        <v>1.2275341320121995</v>
      </c>
      <c r="Q60" s="131">
        <f t="shared" si="40"/>
        <v>0.6350343429266232</v>
      </c>
      <c r="R60" s="131">
        <f t="shared" si="40"/>
        <v>1.6406060700387697</v>
      </c>
      <c r="S60" s="131">
        <f t="shared" si="40"/>
        <v>0.34458002507574903</v>
      </c>
      <c r="T60" s="140">
        <f t="shared" si="40"/>
        <v>0.32988304146711622</v>
      </c>
      <c r="U60" s="138">
        <f t="shared" si="40"/>
        <v>7.6932563686319648</v>
      </c>
      <c r="AG60" s="95" t="s">
        <v>945</v>
      </c>
      <c r="AH60" s="112"/>
      <c r="AI60" s="103" t="str">
        <f t="shared" si="43"/>
        <v>Noroeste1</v>
      </c>
      <c r="AJ60" s="103" t="str">
        <f t="shared" si="43"/>
        <v>Noroeste2</v>
      </c>
      <c r="AK60" s="103" t="str">
        <f t="shared" si="43"/>
        <v>Noroeste3</v>
      </c>
      <c r="AL60" s="103" t="str">
        <f t="shared" si="43"/>
        <v>Noroeste4</v>
      </c>
      <c r="AM60" s="103" t="str">
        <f t="shared" si="43"/>
        <v>Noroeste5</v>
      </c>
      <c r="AN60" s="103" t="str">
        <f t="shared" si="43"/>
        <v>Noroeste6</v>
      </c>
      <c r="AO60" s="104" t="str">
        <f t="shared" si="43"/>
        <v>Noroeste7</v>
      </c>
    </row>
    <row r="61" spans="1:41" x14ac:dyDescent="0.25">
      <c r="A61" s="95" t="s">
        <v>941</v>
      </c>
      <c r="B61" s="112"/>
      <c r="C61" s="113">
        <f>SUMIF('Todas las localidades'!$AQ$8:$AQ$967,'Pob x estrato fij. 2001'!AI61,'Todas las localidades'!$AB$8:$AB$967)</f>
        <v>0</v>
      </c>
      <c r="D61" s="113">
        <f>SUMIF('Todas las localidades'!$AQ$8:$AQ$967,'Pob x estrato fij. 2001'!AJ61,'Todas las localidades'!$AB$8:$AB$967)</f>
        <v>0</v>
      </c>
      <c r="E61" s="113">
        <f>SUMIF('Todas las localidades'!$AQ$8:$AQ$967,'Pob x estrato fij. 2001'!AK61,'Todas las localidades'!$AB$8:$AB$967)</f>
        <v>1035816</v>
      </c>
      <c r="F61" s="113">
        <f>SUMIF('Todas las localidades'!$AQ$8:$AQ$967,'Pob x estrato fij. 2001'!AL61,'Todas las localidades'!$AB$8:$AB$967)</f>
        <v>357797</v>
      </c>
      <c r="G61" s="113">
        <f>SUMIF('Todas las localidades'!$AQ$8:$AQ$967,'Pob x estrato fij. 2001'!AM61,'Todas las localidades'!$AB$8:$AB$967)</f>
        <v>609941</v>
      </c>
      <c r="H61" s="113">
        <f>SUMIF('Todas las localidades'!$AQ$8:$AQ$967,'Pob x estrato fij. 2001'!AN61,'Todas las localidades'!$AB$8:$AB$967)</f>
        <v>174632</v>
      </c>
      <c r="I61" s="117">
        <f>SUMIF('Todas las localidades'!$AQ$8:$AQ$967,'Pob x estrato fij. 2001'!AO61,'Todas las localidades'!$AB$8:$AB$967)</f>
        <v>123112</v>
      </c>
      <c r="J61" s="122">
        <f t="shared" si="41"/>
        <v>2301298</v>
      </c>
      <c r="L61" s="95" t="s">
        <v>941</v>
      </c>
      <c r="M61" s="139" t="str">
        <f t="shared" si="42"/>
        <v/>
      </c>
      <c r="N61" s="131">
        <f t="shared" si="40"/>
        <v>0</v>
      </c>
      <c r="O61" s="131">
        <f t="shared" si="40"/>
        <v>0</v>
      </c>
      <c r="P61" s="131">
        <f t="shared" si="40"/>
        <v>3.606579192977871</v>
      </c>
      <c r="Q61" s="131">
        <f t="shared" si="40"/>
        <v>1.2458035167538475</v>
      </c>
      <c r="R61" s="131">
        <f t="shared" si="40"/>
        <v>2.1237367636183606</v>
      </c>
      <c r="S61" s="131">
        <f t="shared" si="40"/>
        <v>0.60804634957184633</v>
      </c>
      <c r="T61" s="140">
        <f t="shared" si="40"/>
        <v>0.42866028098223208</v>
      </c>
      <c r="U61" s="138">
        <f t="shared" si="40"/>
        <v>8.0128261039041568</v>
      </c>
      <c r="AG61" s="95" t="s">
        <v>941</v>
      </c>
      <c r="AH61" s="112"/>
      <c r="AI61" s="103" t="str">
        <f t="shared" si="43"/>
        <v>Noreste1</v>
      </c>
      <c r="AJ61" s="103" t="str">
        <f t="shared" si="43"/>
        <v>Noreste2</v>
      </c>
      <c r="AK61" s="103" t="str">
        <f t="shared" si="43"/>
        <v>Noreste3</v>
      </c>
      <c r="AL61" s="103" t="str">
        <f t="shared" si="43"/>
        <v>Noreste4</v>
      </c>
      <c r="AM61" s="103" t="str">
        <f t="shared" si="43"/>
        <v>Noreste5</v>
      </c>
      <c r="AN61" s="103" t="str">
        <f t="shared" si="43"/>
        <v>Noreste6</v>
      </c>
      <c r="AO61" s="104" t="str">
        <f t="shared" si="43"/>
        <v>Noreste7</v>
      </c>
    </row>
    <row r="62" spans="1:41" x14ac:dyDescent="0.25">
      <c r="A62" s="95" t="s">
        <v>935</v>
      </c>
      <c r="B62" s="112"/>
      <c r="C62" s="113">
        <f>SUMIF('Todas las localidades'!$AQ$8:$AQ$967,'Pob x estrato fij. 2001'!AI62,'Todas las localidades'!$AB$8:$AB$967)</f>
        <v>0</v>
      </c>
      <c r="D62" s="113">
        <f>SUMIF('Todas las localidades'!$AQ$8:$AQ$967,'Pob x estrato fij. 2001'!AJ62,'Todas las localidades'!$AB$8:$AB$967)</f>
        <v>0</v>
      </c>
      <c r="E62" s="113">
        <f>SUMIF('Todas las localidades'!$AQ$8:$AQ$967,'Pob x estrato fij. 2001'!AK62,'Todas las localidades'!$AB$8:$AB$967)</f>
        <v>262399</v>
      </c>
      <c r="F62" s="113">
        <f>SUMIF('Todas las localidades'!$AQ$8:$AQ$967,'Pob x estrato fij. 2001'!AL62,'Todas las localidades'!$AB$8:$AB$967)</f>
        <v>162468</v>
      </c>
      <c r="G62" s="113">
        <f>SUMIF('Todas las localidades'!$AQ$8:$AQ$967,'Pob x estrato fij. 2001'!AM62,'Todas las localidades'!$AB$8:$AB$967)</f>
        <v>247362</v>
      </c>
      <c r="H62" s="113">
        <f>SUMIF('Todas las localidades'!$AQ$8:$AQ$967,'Pob x estrato fij. 2001'!AN62,'Todas las localidades'!$AB$8:$AB$967)</f>
        <v>47985</v>
      </c>
      <c r="I62" s="117">
        <f>SUMIF('Todas las localidades'!$AQ$8:$AQ$967,'Pob x estrato fij. 2001'!AO62,'Todas las localidades'!$AB$8:$AB$967)</f>
        <v>36647</v>
      </c>
      <c r="J62" s="122">
        <f t="shared" si="41"/>
        <v>756861</v>
      </c>
      <c r="L62" s="95" t="s">
        <v>935</v>
      </c>
      <c r="M62" s="139" t="str">
        <f t="shared" si="42"/>
        <v/>
      </c>
      <c r="N62" s="131">
        <f t="shared" si="40"/>
        <v>0</v>
      </c>
      <c r="O62" s="131">
        <f t="shared" si="40"/>
        <v>0</v>
      </c>
      <c r="P62" s="131">
        <f t="shared" si="40"/>
        <v>0.91363984883241856</v>
      </c>
      <c r="Q62" s="131">
        <f t="shared" si="40"/>
        <v>0.56569285309816486</v>
      </c>
      <c r="R62" s="131">
        <f t="shared" si="40"/>
        <v>0.86128293281180457</v>
      </c>
      <c r="S62" s="131">
        <f t="shared" si="40"/>
        <v>0.16707764948122364</v>
      </c>
      <c r="T62" s="140">
        <f t="shared" si="40"/>
        <v>0.1276001796506909</v>
      </c>
      <c r="U62" s="138">
        <f t="shared" si="40"/>
        <v>2.6352934638743024</v>
      </c>
      <c r="AG62" s="95" t="s">
        <v>935</v>
      </c>
      <c r="AH62" s="112"/>
      <c r="AI62" s="103" t="str">
        <f t="shared" si="43"/>
        <v>Comahue1</v>
      </c>
      <c r="AJ62" s="103" t="str">
        <f t="shared" si="43"/>
        <v>Comahue2</v>
      </c>
      <c r="AK62" s="103" t="str">
        <f t="shared" si="43"/>
        <v>Comahue3</v>
      </c>
      <c r="AL62" s="103" t="str">
        <f t="shared" si="43"/>
        <v>Comahue4</v>
      </c>
      <c r="AM62" s="103" t="str">
        <f t="shared" si="43"/>
        <v>Comahue5</v>
      </c>
      <c r="AN62" s="103" t="str">
        <f t="shared" si="43"/>
        <v>Comahue6</v>
      </c>
      <c r="AO62" s="104" t="str">
        <f t="shared" si="43"/>
        <v>Comahue7</v>
      </c>
    </row>
    <row r="63" spans="1:41" x14ac:dyDescent="0.25">
      <c r="A63" s="95" t="s">
        <v>938</v>
      </c>
      <c r="B63" s="112"/>
      <c r="C63" s="113">
        <f>SUMIF('Todas las localidades'!$AQ$8:$AQ$967,'Pob x estrato fij. 2001'!AI63,'Todas las localidades'!$AB$8:$AB$967)</f>
        <v>0</v>
      </c>
      <c r="D63" s="113">
        <f>SUMIF('Todas las localidades'!$AQ$8:$AQ$967,'Pob x estrato fij. 2001'!AJ63,'Todas las localidades'!$AB$8:$AB$967)</f>
        <v>773113</v>
      </c>
      <c r="E63" s="113">
        <f>SUMIF('Todas las localidades'!$AQ$8:$AQ$967,'Pob x estrato fij. 2001'!AK63,'Todas las localidades'!$AB$8:$AB$967)</f>
        <v>449411</v>
      </c>
      <c r="F63" s="113">
        <f>SUMIF('Todas las localidades'!$AQ$8:$AQ$967,'Pob x estrato fij. 2001'!AL63,'Todas las localidades'!$AB$8:$AB$967)</f>
        <v>71530</v>
      </c>
      <c r="G63" s="113">
        <f>SUMIF('Todas las localidades'!$AQ$8:$AQ$967,'Pob x estrato fij. 2001'!AM63,'Todas las localidades'!$AB$8:$AB$967)</f>
        <v>144984</v>
      </c>
      <c r="H63" s="113">
        <f>SUMIF('Todas las localidades'!$AQ$8:$AQ$967,'Pob x estrato fij. 2001'!AN63,'Todas las localidades'!$AB$8:$AB$967)</f>
        <v>43619</v>
      </c>
      <c r="I63" s="117">
        <f>SUMIF('Todas las localidades'!$AQ$8:$AQ$967,'Pob x estrato fij. 2001'!AO63,'Todas las localidades'!$AB$8:$AB$967)</f>
        <v>69023</v>
      </c>
      <c r="J63" s="122">
        <f t="shared" si="41"/>
        <v>1551680</v>
      </c>
      <c r="L63" s="95" t="s">
        <v>938</v>
      </c>
      <c r="M63" s="139" t="str">
        <f t="shared" si="42"/>
        <v/>
      </c>
      <c r="N63" s="131">
        <f t="shared" si="40"/>
        <v>0</v>
      </c>
      <c r="O63" s="131">
        <f t="shared" si="40"/>
        <v>2.6918808549208557</v>
      </c>
      <c r="P63" s="131">
        <f t="shared" si="40"/>
        <v>1.5647917793270021</v>
      </c>
      <c r="Q63" s="131">
        <f t="shared" si="40"/>
        <v>0.24905833630075913</v>
      </c>
      <c r="R63" s="131">
        <f t="shared" si="40"/>
        <v>0.50481579519403408</v>
      </c>
      <c r="S63" s="131">
        <f t="shared" si="40"/>
        <v>0.15187579436743762</v>
      </c>
      <c r="T63" s="140">
        <f t="shared" si="40"/>
        <v>0.24032928207028234</v>
      </c>
      <c r="U63" s="138">
        <f t="shared" si="40"/>
        <v>5.4027518421803711</v>
      </c>
      <c r="AG63" s="95" t="s">
        <v>938</v>
      </c>
      <c r="AH63" s="112"/>
      <c r="AI63" s="103" t="str">
        <f t="shared" si="43"/>
        <v>Cuyo1</v>
      </c>
      <c r="AJ63" s="103" t="str">
        <f t="shared" si="43"/>
        <v>Cuyo2</v>
      </c>
      <c r="AK63" s="103" t="str">
        <f t="shared" si="43"/>
        <v>Cuyo3</v>
      </c>
      <c r="AL63" s="103" t="str">
        <f t="shared" si="43"/>
        <v>Cuyo4</v>
      </c>
      <c r="AM63" s="103" t="str">
        <f t="shared" si="43"/>
        <v>Cuyo5</v>
      </c>
      <c r="AN63" s="103" t="str">
        <f t="shared" si="43"/>
        <v>Cuyo6</v>
      </c>
      <c r="AO63" s="104" t="str">
        <f t="shared" si="43"/>
        <v>Cuyo7</v>
      </c>
    </row>
    <row r="64" spans="1:41" ht="15.75" thickBot="1" x14ac:dyDescent="0.3">
      <c r="A64" s="95" t="s">
        <v>955</v>
      </c>
      <c r="B64" s="112"/>
      <c r="C64" s="113">
        <f>SUMIF('Todas las localidades'!$AQ$8:$AQ$967,'Pob x estrato fij. 2001'!AI64,'Todas las localidades'!$AB$8:$AB$967)</f>
        <v>0</v>
      </c>
      <c r="D64" s="113">
        <f>SUMIF('Todas las localidades'!$AQ$8:$AQ$967,'Pob x estrato fij. 2001'!AJ64,'Todas las localidades'!$AB$8:$AB$967)</f>
        <v>0</v>
      </c>
      <c r="E64" s="113">
        <f>SUMIF('Todas las localidades'!$AQ$8:$AQ$967,'Pob x estrato fij. 2001'!AK64,'Todas las localidades'!$AB$8:$AB$967)</f>
        <v>0</v>
      </c>
      <c r="F64" s="113">
        <f>SUMIF('Todas las localidades'!$AQ$8:$AQ$967,'Pob x estrato fij. 2001'!AL64,'Todas las localidades'!$AB$8:$AB$967)</f>
        <v>159842</v>
      </c>
      <c r="G64" s="113">
        <f>SUMIF('Todas las localidades'!$AQ$8:$AQ$967,'Pob x estrato fij. 2001'!AM64,'Todas las localidades'!$AB$8:$AB$967)</f>
        <v>29279</v>
      </c>
      <c r="H64" s="113">
        <f>SUMIF('Todas las localidades'!$AQ$8:$AQ$967,'Pob x estrato fij. 2001'!AN64,'Todas las localidades'!$AB$8:$AB$967)</f>
        <v>18525</v>
      </c>
      <c r="I64" s="117">
        <f>SUMIF('Todas las localidades'!$AQ$8:$AQ$967,'Pob x estrato fij. 2001'!AO64,'Todas las localidades'!$AB$8:$AB$967)</f>
        <v>9231</v>
      </c>
      <c r="J64" s="122">
        <f t="shared" si="41"/>
        <v>216877</v>
      </c>
      <c r="L64" s="95" t="s">
        <v>955</v>
      </c>
      <c r="M64" s="139" t="str">
        <f t="shared" si="42"/>
        <v/>
      </c>
      <c r="N64" s="131">
        <f t="shared" si="40"/>
        <v>0</v>
      </c>
      <c r="O64" s="131">
        <f t="shared" si="40"/>
        <v>0</v>
      </c>
      <c r="P64" s="131">
        <f t="shared" si="40"/>
        <v>0</v>
      </c>
      <c r="Q64" s="131">
        <f t="shared" si="40"/>
        <v>0.55654945604621753</v>
      </c>
      <c r="R64" s="131">
        <f t="shared" si="40"/>
        <v>0.10194574344400847</v>
      </c>
      <c r="S64" s="131">
        <f t="shared" si="40"/>
        <v>6.4501687123885959E-2</v>
      </c>
      <c r="T64" s="140">
        <f t="shared" si="40"/>
        <v>3.2141164579789008E-2</v>
      </c>
      <c r="U64" s="138">
        <f t="shared" si="40"/>
        <v>0.75513805119390098</v>
      </c>
      <c r="AG64" s="109" t="s">
        <v>955</v>
      </c>
      <c r="AH64" s="112"/>
      <c r="AI64" s="103" t="str">
        <f t="shared" si="43"/>
        <v>Patagonia1</v>
      </c>
      <c r="AJ64" s="103" t="str">
        <f t="shared" si="43"/>
        <v>Patagonia2</v>
      </c>
      <c r="AK64" s="103" t="str">
        <f t="shared" si="43"/>
        <v>Patagonia3</v>
      </c>
      <c r="AL64" s="103" t="str">
        <f t="shared" si="43"/>
        <v>Patagonia4</v>
      </c>
      <c r="AM64" s="103" t="str">
        <f t="shared" si="43"/>
        <v>Patagonia5</v>
      </c>
      <c r="AN64" s="103" t="str">
        <f t="shared" si="43"/>
        <v>Patagonia6</v>
      </c>
      <c r="AO64" s="104" t="str">
        <f t="shared" si="43"/>
        <v>Patagonia7</v>
      </c>
    </row>
    <row r="65" spans="1:41" x14ac:dyDescent="0.25">
      <c r="A65" s="118" t="s">
        <v>967</v>
      </c>
      <c r="B65" s="119">
        <f t="shared" ref="B65" si="44">SUM(B57:B64)</f>
        <v>11301472</v>
      </c>
      <c r="C65" s="120">
        <f t="shared" ref="C65:I65" si="45">SUM(C57:C64)</f>
        <v>2350881</v>
      </c>
      <c r="D65" s="120">
        <f t="shared" si="45"/>
        <v>2938483</v>
      </c>
      <c r="E65" s="120">
        <f t="shared" si="45"/>
        <v>4086410</v>
      </c>
      <c r="F65" s="120">
        <f t="shared" si="45"/>
        <v>2187023</v>
      </c>
      <c r="G65" s="120">
        <f t="shared" si="45"/>
        <v>3847492</v>
      </c>
      <c r="H65" s="120">
        <f t="shared" si="45"/>
        <v>1125191</v>
      </c>
      <c r="I65" s="121">
        <f t="shared" si="45"/>
        <v>883227</v>
      </c>
      <c r="J65" s="120">
        <f>SUM(J57:J64)</f>
        <v>28720179</v>
      </c>
      <c r="L65" s="118" t="s">
        <v>967</v>
      </c>
      <c r="M65" s="141">
        <f t="shared" si="42"/>
        <v>39.35028399370352</v>
      </c>
      <c r="N65" s="142">
        <f t="shared" si="40"/>
        <v>8.1854677855594158</v>
      </c>
      <c r="O65" s="142">
        <f t="shared" si="40"/>
        <v>10.231423000532134</v>
      </c>
      <c r="P65" s="142">
        <f t="shared" si="40"/>
        <v>14.228358395677128</v>
      </c>
      <c r="Q65" s="142">
        <f t="shared" si="40"/>
        <v>7.6149351297566765</v>
      </c>
      <c r="R65" s="142">
        <f t="shared" si="40"/>
        <v>13.39647639382749</v>
      </c>
      <c r="S65" s="142">
        <f t="shared" si="40"/>
        <v>3.9177715431369697</v>
      </c>
      <c r="T65" s="143">
        <f t="shared" si="40"/>
        <v>3.0752837578066625</v>
      </c>
      <c r="U65" s="142">
        <f t="shared" si="40"/>
        <v>100</v>
      </c>
      <c r="AG65" s="102"/>
      <c r="AH65" s="102"/>
      <c r="AI65" s="102"/>
      <c r="AJ65" s="102"/>
      <c r="AK65" s="102"/>
      <c r="AL65" s="102"/>
    </row>
    <row r="66" spans="1:41" x14ac:dyDescent="0.25">
      <c r="J66" s="123">
        <f>SUM(B65:I65)</f>
        <v>28720179</v>
      </c>
      <c r="L66" s="80"/>
      <c r="M66" s="80"/>
      <c r="N66" s="80"/>
      <c r="O66" s="80"/>
      <c r="P66" s="80"/>
      <c r="Q66" s="80"/>
      <c r="U66" s="123">
        <f>SUM(M65:T65)</f>
        <v>99.999999999999986</v>
      </c>
      <c r="AG66" s="102"/>
      <c r="AH66" s="102"/>
      <c r="AI66" s="102"/>
      <c r="AJ66" s="102"/>
      <c r="AK66" s="102"/>
      <c r="AL66" s="102"/>
    </row>
    <row r="67" spans="1:41" x14ac:dyDescent="0.25">
      <c r="L67" s="80"/>
      <c r="M67" s="80"/>
      <c r="N67" s="80"/>
      <c r="O67" s="80"/>
      <c r="P67" s="80"/>
      <c r="Q67" s="80"/>
      <c r="U67" s="102"/>
      <c r="AG67" s="102"/>
      <c r="AH67" s="102"/>
      <c r="AI67" s="102"/>
      <c r="AJ67" s="102"/>
      <c r="AK67" s="102"/>
      <c r="AL67" s="102"/>
    </row>
    <row r="68" spans="1:41" x14ac:dyDescent="0.25">
      <c r="L68" s="80"/>
      <c r="M68" s="80"/>
      <c r="N68" s="80"/>
      <c r="O68" s="80"/>
      <c r="P68" s="80"/>
      <c r="Q68" s="80"/>
      <c r="U68" s="102"/>
      <c r="AG68" s="102"/>
      <c r="AH68" s="102"/>
      <c r="AI68" s="102"/>
      <c r="AJ68" s="102"/>
      <c r="AK68" s="102"/>
      <c r="AL68" s="102"/>
    </row>
    <row r="69" spans="1:41" x14ac:dyDescent="0.25">
      <c r="A69" s="336">
        <v>1980</v>
      </c>
      <c r="B69" s="336"/>
      <c r="C69" s="336"/>
      <c r="D69" s="336"/>
      <c r="E69" s="336"/>
      <c r="F69" s="336"/>
      <c r="G69" s="336"/>
      <c r="H69" s="336"/>
      <c r="I69" s="336"/>
      <c r="J69" s="336"/>
      <c r="L69" s="336">
        <v>1980</v>
      </c>
      <c r="M69" s="336"/>
      <c r="N69" s="336"/>
      <c r="O69" s="336"/>
      <c r="P69" s="336"/>
      <c r="Q69" s="336"/>
      <c r="R69" s="336"/>
      <c r="S69" s="336"/>
      <c r="T69" s="336"/>
      <c r="U69" s="336"/>
      <c r="AG69" s="102"/>
      <c r="AH69" s="102"/>
      <c r="AI69" s="102"/>
      <c r="AJ69" s="102"/>
      <c r="AK69" s="102"/>
      <c r="AL69" s="102"/>
    </row>
    <row r="70" spans="1:41" x14ac:dyDescent="0.25">
      <c r="A70" s="336" t="s">
        <v>931</v>
      </c>
      <c r="B70" s="338" t="s">
        <v>966</v>
      </c>
      <c r="C70" s="339"/>
      <c r="D70" s="339"/>
      <c r="E70" s="339"/>
      <c r="F70" s="339"/>
      <c r="G70" s="339"/>
      <c r="H70" s="339"/>
      <c r="I70" s="345"/>
      <c r="J70" s="346" t="s">
        <v>967</v>
      </c>
      <c r="L70" s="336" t="s">
        <v>931</v>
      </c>
      <c r="M70" s="338" t="s">
        <v>966</v>
      </c>
      <c r="N70" s="339"/>
      <c r="O70" s="339"/>
      <c r="P70" s="339"/>
      <c r="Q70" s="339"/>
      <c r="R70" s="339"/>
      <c r="S70" s="339"/>
      <c r="T70" s="345"/>
      <c r="U70" s="343" t="s">
        <v>967</v>
      </c>
      <c r="AG70" s="336" t="s">
        <v>931</v>
      </c>
      <c r="AH70" s="338" t="s">
        <v>966</v>
      </c>
      <c r="AI70" s="339"/>
      <c r="AJ70" s="339"/>
      <c r="AK70" s="339"/>
      <c r="AL70" s="339"/>
      <c r="AM70" s="339"/>
      <c r="AN70" s="339"/>
      <c r="AO70" s="340"/>
    </row>
    <row r="71" spans="1:41" ht="15.75" thickBot="1" x14ac:dyDescent="0.3">
      <c r="A71" s="337"/>
      <c r="B71" s="107" t="s">
        <v>940</v>
      </c>
      <c r="C71" s="105">
        <v>1</v>
      </c>
      <c r="D71" s="105">
        <v>2</v>
      </c>
      <c r="E71" s="105">
        <v>3</v>
      </c>
      <c r="F71" s="105">
        <v>4</v>
      </c>
      <c r="G71" s="105">
        <v>5</v>
      </c>
      <c r="H71" s="105">
        <v>6</v>
      </c>
      <c r="I71" s="115">
        <v>7</v>
      </c>
      <c r="J71" s="344"/>
      <c r="L71" s="337"/>
      <c r="M71" s="107" t="s">
        <v>940</v>
      </c>
      <c r="N71" s="105">
        <v>1</v>
      </c>
      <c r="O71" s="105">
        <v>2</v>
      </c>
      <c r="P71" s="105">
        <v>3</v>
      </c>
      <c r="Q71" s="105">
        <v>4</v>
      </c>
      <c r="R71" s="105">
        <v>5</v>
      </c>
      <c r="S71" s="105">
        <v>6</v>
      </c>
      <c r="T71" s="115">
        <v>7</v>
      </c>
      <c r="U71" s="344"/>
      <c r="AG71" s="337"/>
      <c r="AH71" s="107" t="s">
        <v>940</v>
      </c>
      <c r="AI71" s="105">
        <v>1</v>
      </c>
      <c r="AJ71" s="105">
        <v>2</v>
      </c>
      <c r="AK71" s="105">
        <v>3</v>
      </c>
      <c r="AL71" s="105">
        <v>4</v>
      </c>
      <c r="AM71" s="105">
        <v>5</v>
      </c>
      <c r="AN71" s="105">
        <v>6</v>
      </c>
      <c r="AO71" s="106">
        <v>7</v>
      </c>
    </row>
    <row r="72" spans="1:41" x14ac:dyDescent="0.25">
      <c r="A72" s="95" t="s">
        <v>940</v>
      </c>
      <c r="B72" s="93">
        <f>SUMIF('Todas las localidades'!$AQ$8:$AQ$967,'Pob x estrato fij. 2001'!AH72,'Todas las localidades'!$AC$8:$AC$967)</f>
        <v>9969826</v>
      </c>
      <c r="C72" s="110"/>
      <c r="D72" s="110"/>
      <c r="E72" s="110"/>
      <c r="F72" s="110"/>
      <c r="G72" s="110"/>
      <c r="H72" s="110"/>
      <c r="I72" s="116"/>
      <c r="J72" s="122">
        <f>SUM(B72:I72)</f>
        <v>9969826</v>
      </c>
      <c r="L72" s="95" t="s">
        <v>940</v>
      </c>
      <c r="M72" s="127">
        <f>IF(B72="","",B72/$J$80*100)</f>
        <v>42.281247553518519</v>
      </c>
      <c r="N72" s="136" t="str">
        <f t="shared" ref="N72:U80" si="46">IF(C72="","",C72/$J$80*100)</f>
        <v/>
      </c>
      <c r="O72" s="136" t="str">
        <f t="shared" si="46"/>
        <v/>
      </c>
      <c r="P72" s="136" t="str">
        <f t="shared" si="46"/>
        <v/>
      </c>
      <c r="Q72" s="136" t="str">
        <f t="shared" si="46"/>
        <v/>
      </c>
      <c r="R72" s="136" t="str">
        <f t="shared" si="46"/>
        <v/>
      </c>
      <c r="S72" s="136" t="str">
        <f t="shared" si="46"/>
        <v/>
      </c>
      <c r="T72" s="137" t="str">
        <f t="shared" si="46"/>
        <v/>
      </c>
      <c r="U72" s="138">
        <f t="shared" si="46"/>
        <v>42.281247553518519</v>
      </c>
      <c r="AG72" s="95" t="s">
        <v>940</v>
      </c>
      <c r="AH72" s="108" t="str">
        <f>CONCATENATE($AG72,AH$28)</f>
        <v>GBAGBA</v>
      </c>
      <c r="AI72" s="110"/>
      <c r="AJ72" s="110"/>
      <c r="AK72" s="110"/>
      <c r="AL72" s="110"/>
      <c r="AM72" s="110"/>
      <c r="AN72" s="110"/>
      <c r="AO72" s="111"/>
    </row>
    <row r="73" spans="1:41" x14ac:dyDescent="0.25">
      <c r="A73" s="95" t="s">
        <v>951</v>
      </c>
      <c r="B73" s="112"/>
      <c r="C73" s="113">
        <f>SUMIF('Todas las localidades'!$AQ$8:$AQ$967,'Pob x estrato fij. 2001'!AI73,'Todas las localidades'!$AC$8:$AC$967)</f>
        <v>958587</v>
      </c>
      <c r="D73" s="113">
        <f>SUMIF('Todas las localidades'!$AQ$8:$AQ$967,'Pob x estrato fij. 2001'!AJ73,'Todas las localidades'!$AC$8:$AC$967)</f>
        <v>980059</v>
      </c>
      <c r="E73" s="113">
        <f>SUMIF('Todas las localidades'!$AQ$8:$AQ$967,'Pob x estrato fij. 2001'!AK73,'Todas las localidades'!$AC$8:$AC$967)</f>
        <v>1251589</v>
      </c>
      <c r="F73" s="113">
        <f>SUMIF('Todas las localidades'!$AQ$8:$AQ$967,'Pob x estrato fij. 2001'!AL73,'Todas las localidades'!$AC$8:$AC$967)</f>
        <v>896581</v>
      </c>
      <c r="G73" s="113">
        <f>SUMIF('Todas las localidades'!$AQ$8:$AQ$967,'Pob x estrato fij. 2001'!AM73,'Todas las localidades'!$AC$8:$AC$967)</f>
        <v>1482501</v>
      </c>
      <c r="H73" s="113">
        <f>SUMIF('Todas las localidades'!$AQ$8:$AQ$967,'Pob x estrato fij. 2001'!AN73,'Todas las localidades'!$AC$8:$AC$967)</f>
        <v>400434</v>
      </c>
      <c r="I73" s="117">
        <f>SUMIF('Todas las localidades'!$AQ$8:$AQ$967,'Pob x estrato fij. 2001'!AO73,'Todas las localidades'!$AC$8:$AC$967)</f>
        <v>333749</v>
      </c>
      <c r="J73" s="122">
        <f t="shared" ref="J73:J79" si="47">SUM(B73:I73)</f>
        <v>6303500</v>
      </c>
      <c r="L73" s="95" t="s">
        <v>951</v>
      </c>
      <c r="M73" s="139" t="str">
        <f t="shared" ref="M73:M80" si="48">IF(B73="","",B73/$J$80*100)</f>
        <v/>
      </c>
      <c r="N73" s="131">
        <f t="shared" si="46"/>
        <v>4.0652920370510639</v>
      </c>
      <c r="O73" s="131">
        <f t="shared" si="46"/>
        <v>4.1563530994476539</v>
      </c>
      <c r="P73" s="131">
        <f t="shared" si="46"/>
        <v>5.3078904631094552</v>
      </c>
      <c r="Q73" s="131">
        <f t="shared" si="46"/>
        <v>3.8023294702215651</v>
      </c>
      <c r="R73" s="131">
        <f t="shared" si="46"/>
        <v>6.2871700849481984</v>
      </c>
      <c r="S73" s="131">
        <f t="shared" si="46"/>
        <v>1.6982090843757589</v>
      </c>
      <c r="T73" s="140">
        <f t="shared" si="46"/>
        <v>1.4154032467306101</v>
      </c>
      <c r="U73" s="138">
        <f t="shared" si="46"/>
        <v>26.732647485884304</v>
      </c>
      <c r="AG73" s="95" t="s">
        <v>951</v>
      </c>
      <c r="AH73" s="112"/>
      <c r="AI73" s="103" t="str">
        <f t="shared" ref="AI73:AO79" si="49">CONCATENATE($AG73,AI$28)</f>
        <v>Pampeana1</v>
      </c>
      <c r="AJ73" s="103" t="str">
        <f t="shared" si="49"/>
        <v>Pampeana2</v>
      </c>
      <c r="AK73" s="103" t="str">
        <f t="shared" si="49"/>
        <v>Pampeana3</v>
      </c>
      <c r="AL73" s="103" t="str">
        <f t="shared" si="49"/>
        <v>Pampeana4</v>
      </c>
      <c r="AM73" s="103" t="str">
        <f t="shared" si="49"/>
        <v>Pampeana5</v>
      </c>
      <c r="AN73" s="103" t="str">
        <f t="shared" si="49"/>
        <v>Pampeana6</v>
      </c>
      <c r="AO73" s="104" t="str">
        <f t="shared" si="49"/>
        <v>Pampeana7</v>
      </c>
    </row>
    <row r="74" spans="1:41" x14ac:dyDescent="0.25">
      <c r="A74" s="95" t="s">
        <v>932</v>
      </c>
      <c r="B74" s="112"/>
      <c r="C74" s="113">
        <f>SUMIF('Todas las localidades'!$AQ$8:$AQ$967,'Pob x estrato fij. 2001'!AI74,'Todas las localidades'!$AC$8:$AC$967)</f>
        <v>1018720</v>
      </c>
      <c r="D74" s="113">
        <f>SUMIF('Todas las localidades'!$AQ$8:$AQ$967,'Pob x estrato fij. 2001'!AJ74,'Todas las localidades'!$AC$8:$AC$967)</f>
        <v>0</v>
      </c>
      <c r="E74" s="113">
        <f>SUMIF('Todas las localidades'!$AQ$8:$AQ$967,'Pob x estrato fij. 2001'!AK74,'Todas las localidades'!$AC$8:$AC$967)</f>
        <v>304629</v>
      </c>
      <c r="F74" s="113">
        <f>SUMIF('Todas las localidades'!$AQ$8:$AQ$967,'Pob x estrato fij. 2001'!AL74,'Todas las localidades'!$AC$8:$AC$967)</f>
        <v>149147</v>
      </c>
      <c r="G74" s="113">
        <f>SUMIF('Todas las localidades'!$AQ$8:$AQ$967,'Pob x estrato fij. 2001'!AM74,'Todas las localidades'!$AC$8:$AC$967)</f>
        <v>467968</v>
      </c>
      <c r="H74" s="113">
        <f>SUMIF('Todas las localidades'!$AQ$8:$AQ$967,'Pob x estrato fij. 2001'!AN74,'Todas las localidades'!$AC$8:$AC$967)</f>
        <v>206422</v>
      </c>
      <c r="I74" s="117">
        <f>SUMIF('Todas las localidades'!$AQ$8:$AQ$967,'Pob x estrato fij. 2001'!AO74,'Todas las localidades'!$AC$8:$AC$967)</f>
        <v>124164</v>
      </c>
      <c r="J74" s="122">
        <f t="shared" si="47"/>
        <v>2271050</v>
      </c>
      <c r="L74" s="95" t="s">
        <v>932</v>
      </c>
      <c r="M74" s="139" t="str">
        <f t="shared" si="48"/>
        <v/>
      </c>
      <c r="N74" s="131">
        <f t="shared" si="46"/>
        <v>4.3203113582644654</v>
      </c>
      <c r="O74" s="131">
        <f t="shared" si="46"/>
        <v>0</v>
      </c>
      <c r="P74" s="131">
        <f t="shared" si="46"/>
        <v>1.2919076181450702</v>
      </c>
      <c r="Q74" s="131">
        <f t="shared" si="46"/>
        <v>0.63252069081893969</v>
      </c>
      <c r="R74" s="131">
        <f t="shared" si="46"/>
        <v>1.9846154642142153</v>
      </c>
      <c r="S74" s="131">
        <f t="shared" si="46"/>
        <v>0.87541945892459905</v>
      </c>
      <c r="T74" s="140">
        <f t="shared" si="46"/>
        <v>0.5265697536983166</v>
      </c>
      <c r="U74" s="138">
        <f t="shared" si="46"/>
        <v>9.6313443440656066</v>
      </c>
      <c r="W74" s="209">
        <f>SUM(P74:S79)</f>
        <v>19.367299494117464</v>
      </c>
      <c r="AG74" s="95" t="s">
        <v>932</v>
      </c>
      <c r="AH74" s="112"/>
      <c r="AI74" s="103" t="str">
        <f t="shared" si="49"/>
        <v>Centro1</v>
      </c>
      <c r="AJ74" s="103" t="str">
        <f t="shared" si="49"/>
        <v>Centro2</v>
      </c>
      <c r="AK74" s="103" t="str">
        <f t="shared" si="49"/>
        <v>Centro3</v>
      </c>
      <c r="AL74" s="103" t="str">
        <f t="shared" si="49"/>
        <v>Centro4</v>
      </c>
      <c r="AM74" s="103" t="str">
        <f t="shared" si="49"/>
        <v>Centro5</v>
      </c>
      <c r="AN74" s="103" t="str">
        <f t="shared" si="49"/>
        <v>Centro6</v>
      </c>
      <c r="AO74" s="104" t="str">
        <f t="shared" si="49"/>
        <v>Centro7</v>
      </c>
    </row>
    <row r="75" spans="1:41" x14ac:dyDescent="0.25">
      <c r="A75" s="95" t="s">
        <v>945</v>
      </c>
      <c r="B75" s="112"/>
      <c r="C75" s="113">
        <f>SUMIF('Todas las localidades'!$AQ$8:$AQ$967,'Pob x estrato fij. 2001'!AI75,'Todas las localidades'!$AC$8:$AC$967)</f>
        <v>0</v>
      </c>
      <c r="D75" s="113">
        <f>SUMIF('Todas las localidades'!$AQ$8:$AQ$967,'Pob x estrato fij. 2001'!AJ75,'Todas las localidades'!$AC$8:$AC$967)</f>
        <v>765444</v>
      </c>
      <c r="E75" s="113">
        <f>SUMIF('Todas las localidades'!$AQ$8:$AQ$967,'Pob x estrato fij. 2001'!AK75,'Todas las localidades'!$AC$8:$AC$967)</f>
        <v>244312</v>
      </c>
      <c r="F75" s="113">
        <f>SUMIF('Todas las localidades'!$AQ$8:$AQ$967,'Pob x estrato fij. 2001'!AL75,'Todas las localidades'!$AC$8:$AC$967)</f>
        <v>130922</v>
      </c>
      <c r="G75" s="113">
        <f>SUMIF('Todas las localidades'!$AQ$8:$AQ$967,'Pob x estrato fij. 2001'!AM75,'Todas las localidades'!$AC$8:$AC$967)</f>
        <v>345560</v>
      </c>
      <c r="H75" s="113">
        <f>SUMIF('Todas las localidades'!$AQ$8:$AQ$967,'Pob x estrato fij. 2001'!AN75,'Todas las localidades'!$AC$8:$AC$967)</f>
        <v>73554</v>
      </c>
      <c r="I75" s="117">
        <f>SUMIF('Todas las localidades'!$AQ$8:$AQ$967,'Pob x estrato fij. 2001'!AO75,'Todas las localidades'!$AC$8:$AC$967)</f>
        <v>71306</v>
      </c>
      <c r="J75" s="122">
        <f t="shared" si="47"/>
        <v>1631098</v>
      </c>
      <c r="L75" s="95" t="s">
        <v>945</v>
      </c>
      <c r="M75" s="139" t="str">
        <f t="shared" si="48"/>
        <v/>
      </c>
      <c r="N75" s="131">
        <f t="shared" si="46"/>
        <v>0</v>
      </c>
      <c r="O75" s="131">
        <f t="shared" si="46"/>
        <v>3.2461877722194381</v>
      </c>
      <c r="P75" s="131">
        <f t="shared" si="46"/>
        <v>1.0361079674103857</v>
      </c>
      <c r="Q75" s="131">
        <f t="shared" si="46"/>
        <v>0.55522989992019434</v>
      </c>
      <c r="R75" s="131">
        <f t="shared" si="46"/>
        <v>1.4654927683385708</v>
      </c>
      <c r="S75" s="131">
        <f t="shared" si="46"/>
        <v>0.31193672613258255</v>
      </c>
      <c r="T75" s="140">
        <f t="shared" si="46"/>
        <v>0.30240313502474281</v>
      </c>
      <c r="U75" s="138">
        <f t="shared" si="46"/>
        <v>6.9173582690459146</v>
      </c>
      <c r="AG75" s="95" t="s">
        <v>945</v>
      </c>
      <c r="AH75" s="112"/>
      <c r="AI75" s="103" t="str">
        <f t="shared" si="49"/>
        <v>Noroeste1</v>
      </c>
      <c r="AJ75" s="103" t="str">
        <f t="shared" si="49"/>
        <v>Noroeste2</v>
      </c>
      <c r="AK75" s="103" t="str">
        <f t="shared" si="49"/>
        <v>Noroeste3</v>
      </c>
      <c r="AL75" s="103" t="str">
        <f t="shared" si="49"/>
        <v>Noroeste4</v>
      </c>
      <c r="AM75" s="103" t="str">
        <f t="shared" si="49"/>
        <v>Noroeste5</v>
      </c>
      <c r="AN75" s="103" t="str">
        <f t="shared" si="49"/>
        <v>Noroeste6</v>
      </c>
      <c r="AO75" s="104" t="str">
        <f t="shared" si="49"/>
        <v>Noroeste7</v>
      </c>
    </row>
    <row r="76" spans="1:41" x14ac:dyDescent="0.25">
      <c r="A76" s="95" t="s">
        <v>941</v>
      </c>
      <c r="B76" s="112"/>
      <c r="C76" s="113">
        <f>SUMIF('Todas las localidades'!$AQ$8:$AQ$967,'Pob x estrato fij. 2001'!AI76,'Todas las localidades'!$AC$8:$AC$967)</f>
        <v>0</v>
      </c>
      <c r="D76" s="113">
        <f>SUMIF('Todas las localidades'!$AQ$8:$AQ$967,'Pob x estrato fij. 2001'!AJ76,'Todas las localidades'!$AC$8:$AC$967)</f>
        <v>0</v>
      </c>
      <c r="E76" s="113">
        <f>SUMIF('Todas las localidades'!$AQ$8:$AQ$967,'Pob x estrato fij. 2001'!AK76,'Todas las localidades'!$AC$8:$AC$967)</f>
        <v>737375</v>
      </c>
      <c r="F76" s="113">
        <f>SUMIF('Todas las localidades'!$AQ$8:$AQ$967,'Pob x estrato fij. 2001'!AL76,'Todas las localidades'!$AC$8:$AC$967)</f>
        <v>241622</v>
      </c>
      <c r="G76" s="113">
        <f>SUMIF('Todas las localidades'!$AQ$8:$AQ$967,'Pob x estrato fij. 2001'!AM76,'Todas las localidades'!$AC$8:$AC$967)</f>
        <v>418223</v>
      </c>
      <c r="H76" s="113">
        <f>SUMIF('Todas las localidades'!$AQ$8:$AQ$967,'Pob x estrato fij. 2001'!AN76,'Todas las localidades'!$AC$8:$AC$967)</f>
        <v>122329</v>
      </c>
      <c r="I76" s="117">
        <f>SUMIF('Todas las localidades'!$AQ$8:$AQ$967,'Pob x estrato fij. 2001'!AO76,'Todas las localidades'!$AC$8:$AC$967)</f>
        <v>77473</v>
      </c>
      <c r="J76" s="122">
        <f t="shared" si="47"/>
        <v>1597022</v>
      </c>
      <c r="L76" s="95" t="s">
        <v>941</v>
      </c>
      <c r="M76" s="139" t="str">
        <f t="shared" si="48"/>
        <v/>
      </c>
      <c r="N76" s="131">
        <f t="shared" si="46"/>
        <v>0</v>
      </c>
      <c r="O76" s="131">
        <f t="shared" si="46"/>
        <v>0</v>
      </c>
      <c r="P76" s="131">
        <f t="shared" si="46"/>
        <v>3.1271493519320916</v>
      </c>
      <c r="Q76" s="131">
        <f t="shared" si="46"/>
        <v>1.024699889082944</v>
      </c>
      <c r="R76" s="131">
        <f t="shared" si="46"/>
        <v>1.7736508335827701</v>
      </c>
      <c r="S76" s="131">
        <f t="shared" si="46"/>
        <v>0.5187876630920506</v>
      </c>
      <c r="T76" s="140">
        <f t="shared" si="46"/>
        <v>0.32855689675163241</v>
      </c>
      <c r="U76" s="138">
        <f t="shared" si="46"/>
        <v>6.7728446344414888</v>
      </c>
      <c r="AG76" s="95" t="s">
        <v>941</v>
      </c>
      <c r="AH76" s="112"/>
      <c r="AI76" s="103" t="str">
        <f t="shared" si="49"/>
        <v>Noreste1</v>
      </c>
      <c r="AJ76" s="103" t="str">
        <f t="shared" si="49"/>
        <v>Noreste2</v>
      </c>
      <c r="AK76" s="103" t="str">
        <f t="shared" si="49"/>
        <v>Noreste3</v>
      </c>
      <c r="AL76" s="103" t="str">
        <f t="shared" si="49"/>
        <v>Noreste4</v>
      </c>
      <c r="AM76" s="103" t="str">
        <f t="shared" si="49"/>
        <v>Noreste5</v>
      </c>
      <c r="AN76" s="103" t="str">
        <f t="shared" si="49"/>
        <v>Noreste6</v>
      </c>
      <c r="AO76" s="104" t="str">
        <f t="shared" si="49"/>
        <v>Noreste7</v>
      </c>
    </row>
    <row r="77" spans="1:41" x14ac:dyDescent="0.25">
      <c r="A77" s="95" t="s">
        <v>935</v>
      </c>
      <c r="B77" s="112"/>
      <c r="C77" s="113">
        <f>SUMIF('Todas las localidades'!$AQ$8:$AQ$967,'Pob x estrato fij. 2001'!AI77,'Todas las localidades'!$AC$8:$AC$967)</f>
        <v>0</v>
      </c>
      <c r="D77" s="113">
        <f>SUMIF('Todas las localidades'!$AQ$8:$AQ$967,'Pob x estrato fij. 2001'!AJ77,'Todas las localidades'!$AC$8:$AC$967)</f>
        <v>0</v>
      </c>
      <c r="E77" s="113">
        <f>SUMIF('Todas las localidades'!$AQ$8:$AQ$967,'Pob x estrato fij. 2001'!AK77,'Todas las localidades'!$AC$8:$AC$967)</f>
        <v>147082</v>
      </c>
      <c r="F77" s="113">
        <f>SUMIF('Todas las localidades'!$AQ$8:$AQ$967,'Pob x estrato fij. 2001'!AL77,'Todas las localidades'!$AC$8:$AC$967)</f>
        <v>108653</v>
      </c>
      <c r="G77" s="113">
        <f>SUMIF('Todas las localidades'!$AQ$8:$AQ$967,'Pob x estrato fij. 2001'!AM77,'Todas las localidades'!$AC$8:$AC$967)</f>
        <v>173623</v>
      </c>
      <c r="H77" s="113">
        <f>SUMIF('Todas las localidades'!$AQ$8:$AQ$967,'Pob x estrato fij. 2001'!AN77,'Todas las localidades'!$AC$8:$AC$967)</f>
        <v>32501</v>
      </c>
      <c r="I77" s="117">
        <f>SUMIF('Todas las localidades'!$AQ$8:$AQ$967,'Pob x estrato fij. 2001'!AO77,'Todas las localidades'!$AC$8:$AC$967)</f>
        <v>20785</v>
      </c>
      <c r="J77" s="122">
        <f t="shared" si="47"/>
        <v>482644</v>
      </c>
      <c r="L77" s="95" t="s">
        <v>935</v>
      </c>
      <c r="M77" s="139" t="str">
        <f t="shared" si="48"/>
        <v/>
      </c>
      <c r="N77" s="131">
        <f t="shared" si="46"/>
        <v>0</v>
      </c>
      <c r="O77" s="131">
        <f t="shared" si="46"/>
        <v>0</v>
      </c>
      <c r="P77" s="131">
        <f t="shared" si="46"/>
        <v>0.62376318831107092</v>
      </c>
      <c r="Q77" s="131">
        <f t="shared" si="46"/>
        <v>0.46078882323848458</v>
      </c>
      <c r="R77" s="131">
        <f t="shared" si="46"/>
        <v>0.73632148083472526</v>
      </c>
      <c r="S77" s="131">
        <f t="shared" si="46"/>
        <v>0.1378341835391014</v>
      </c>
      <c r="T77" s="140">
        <f t="shared" si="46"/>
        <v>8.8147549455715915E-2</v>
      </c>
      <c r="U77" s="138">
        <f t="shared" si="46"/>
        <v>2.0468552253790984</v>
      </c>
      <c r="AG77" s="95" t="s">
        <v>935</v>
      </c>
      <c r="AH77" s="112"/>
      <c r="AI77" s="103" t="str">
        <f t="shared" si="49"/>
        <v>Comahue1</v>
      </c>
      <c r="AJ77" s="103" t="str">
        <f t="shared" si="49"/>
        <v>Comahue2</v>
      </c>
      <c r="AK77" s="103" t="str">
        <f t="shared" si="49"/>
        <v>Comahue3</v>
      </c>
      <c r="AL77" s="103" t="str">
        <f t="shared" si="49"/>
        <v>Comahue4</v>
      </c>
      <c r="AM77" s="103" t="str">
        <f t="shared" si="49"/>
        <v>Comahue5</v>
      </c>
      <c r="AN77" s="103" t="str">
        <f t="shared" si="49"/>
        <v>Comahue6</v>
      </c>
      <c r="AO77" s="104" t="str">
        <f t="shared" si="49"/>
        <v>Comahue7</v>
      </c>
    </row>
    <row r="78" spans="1:41" x14ac:dyDescent="0.25">
      <c r="A78" s="95" t="s">
        <v>938</v>
      </c>
      <c r="B78" s="112"/>
      <c r="C78" s="113">
        <f>SUMIF('Todas las localidades'!$AQ$8:$AQ$967,'Pob x estrato fij. 2001'!AI78,'Todas las localidades'!$AC$8:$AC$967)</f>
        <v>0</v>
      </c>
      <c r="D78" s="113">
        <f>SUMIF('Todas las localidades'!$AQ$8:$AQ$967,'Pob x estrato fij. 2001'!AJ78,'Todas las localidades'!$AC$8:$AC$967)</f>
        <v>612777</v>
      </c>
      <c r="E78" s="113">
        <f>SUMIF('Todas las localidades'!$AQ$8:$AQ$967,'Pob x estrato fij. 2001'!AK78,'Todas las localidades'!$AC$8:$AC$967)</f>
        <v>366550</v>
      </c>
      <c r="F78" s="113">
        <f>SUMIF('Todas las localidades'!$AQ$8:$AQ$967,'Pob x estrato fij. 2001'!AL78,'Todas las localidades'!$AC$8:$AC$967)</f>
        <v>49349</v>
      </c>
      <c r="G78" s="113">
        <f>SUMIF('Todas las localidades'!$AQ$8:$AQ$967,'Pob x estrato fij. 2001'!AM78,'Todas las localidades'!$AC$8:$AC$967)</f>
        <v>100938</v>
      </c>
      <c r="H78" s="113">
        <f>SUMIF('Todas las localidades'!$AQ$8:$AQ$967,'Pob x estrato fij. 2001'!AN78,'Todas las localidades'!$AC$8:$AC$967)</f>
        <v>23307</v>
      </c>
      <c r="I78" s="117">
        <f>SUMIF('Todas las localidades'!$AQ$8:$AQ$967,'Pob x estrato fij. 2001'!AO78,'Todas las localidades'!$AC$8:$AC$967)</f>
        <v>43201</v>
      </c>
      <c r="J78" s="122">
        <f t="shared" si="47"/>
        <v>1196122</v>
      </c>
      <c r="L78" s="95" t="s">
        <v>938</v>
      </c>
      <c r="M78" s="139" t="str">
        <f t="shared" si="48"/>
        <v/>
      </c>
      <c r="N78" s="131">
        <f t="shared" si="46"/>
        <v>0</v>
      </c>
      <c r="O78" s="131">
        <f t="shared" si="46"/>
        <v>2.5987390383846636</v>
      </c>
      <c r="P78" s="131">
        <f t="shared" si="46"/>
        <v>1.5545097066631066</v>
      </c>
      <c r="Q78" s="131">
        <f t="shared" si="46"/>
        <v>0.2092852257921638</v>
      </c>
      <c r="R78" s="131">
        <f t="shared" si="46"/>
        <v>0.42807011532167688</v>
      </c>
      <c r="S78" s="131">
        <f t="shared" si="46"/>
        <v>9.884315300285644E-2</v>
      </c>
      <c r="T78" s="140">
        <f t="shared" si="46"/>
        <v>0.18321204157018925</v>
      </c>
      <c r="U78" s="138">
        <f t="shared" si="46"/>
        <v>5.0726592807346567</v>
      </c>
      <c r="AG78" s="95" t="s">
        <v>938</v>
      </c>
      <c r="AH78" s="112"/>
      <c r="AI78" s="103" t="str">
        <f t="shared" si="49"/>
        <v>Cuyo1</v>
      </c>
      <c r="AJ78" s="103" t="str">
        <f t="shared" si="49"/>
        <v>Cuyo2</v>
      </c>
      <c r="AK78" s="103" t="str">
        <f t="shared" si="49"/>
        <v>Cuyo3</v>
      </c>
      <c r="AL78" s="103" t="str">
        <f t="shared" si="49"/>
        <v>Cuyo4</v>
      </c>
      <c r="AM78" s="103" t="str">
        <f t="shared" si="49"/>
        <v>Cuyo5</v>
      </c>
      <c r="AN78" s="103" t="str">
        <f t="shared" si="49"/>
        <v>Cuyo6</v>
      </c>
      <c r="AO78" s="104" t="str">
        <f t="shared" si="49"/>
        <v>Cuyo7</v>
      </c>
    </row>
    <row r="79" spans="1:41" ht="15.75" thickBot="1" x14ac:dyDescent="0.3">
      <c r="A79" s="95" t="s">
        <v>955</v>
      </c>
      <c r="B79" s="112"/>
      <c r="C79" s="113">
        <f>SUMIF('Todas las localidades'!$AQ$8:$AQ$967,'Pob x estrato fij. 2001'!AI79,'Todas las localidades'!$AC$8:$AC$967)</f>
        <v>0</v>
      </c>
      <c r="D79" s="113">
        <f>SUMIF('Todas las localidades'!$AQ$8:$AQ$967,'Pob x estrato fij. 2001'!AJ79,'Todas las localidades'!$AC$8:$AC$967)</f>
        <v>0</v>
      </c>
      <c r="E79" s="113">
        <f>SUMIF('Todas las localidades'!$AQ$8:$AQ$967,'Pob x estrato fij. 2001'!AK79,'Todas las localidades'!$AC$8:$AC$967)</f>
        <v>0</v>
      </c>
      <c r="F79" s="113">
        <f>SUMIF('Todas las localidades'!$AQ$8:$AQ$967,'Pob x estrato fij. 2001'!AL79,'Todas las localidades'!$AC$8:$AC$967)</f>
        <v>88201</v>
      </c>
      <c r="G79" s="113">
        <f>SUMIF('Todas las localidades'!$AQ$8:$AQ$967,'Pob x estrato fij. 2001'!AM79,'Todas las localidades'!$AC$8:$AC$967)</f>
        <v>18208</v>
      </c>
      <c r="H79" s="113">
        <f>SUMIF('Todas las localidades'!$AQ$8:$AQ$967,'Pob x estrato fij. 2001'!AN79,'Todas las localidades'!$AC$8:$AC$967)</f>
        <v>16292</v>
      </c>
      <c r="I79" s="117">
        <f>SUMIF('Todas las localidades'!$AQ$8:$AQ$967,'Pob x estrato fij. 2001'!AO79,'Todas las localidades'!$AC$8:$AC$967)</f>
        <v>5819</v>
      </c>
      <c r="J79" s="122">
        <f t="shared" si="47"/>
        <v>128520</v>
      </c>
      <c r="L79" s="95" t="s">
        <v>955</v>
      </c>
      <c r="M79" s="139" t="str">
        <f t="shared" si="48"/>
        <v/>
      </c>
      <c r="N79" s="131">
        <f t="shared" si="46"/>
        <v>0</v>
      </c>
      <c r="O79" s="131">
        <f t="shared" si="46"/>
        <v>0</v>
      </c>
      <c r="P79" s="131">
        <f t="shared" si="46"/>
        <v>0</v>
      </c>
      <c r="Q79" s="131">
        <f t="shared" si="46"/>
        <v>0.37405350057943709</v>
      </c>
      <c r="R79" s="131">
        <f t="shared" si="46"/>
        <v>7.7218695236452986E-2</v>
      </c>
      <c r="S79" s="131">
        <f t="shared" si="46"/>
        <v>6.9093090003970348E-2</v>
      </c>
      <c r="T79" s="140">
        <f t="shared" si="46"/>
        <v>2.46779211105514E-2</v>
      </c>
      <c r="U79" s="138">
        <f t="shared" si="46"/>
        <v>0.54504320693041175</v>
      </c>
      <c r="AG79" s="109" t="s">
        <v>955</v>
      </c>
      <c r="AH79" s="112"/>
      <c r="AI79" s="103" t="str">
        <f t="shared" si="49"/>
        <v>Patagonia1</v>
      </c>
      <c r="AJ79" s="103" t="str">
        <f t="shared" si="49"/>
        <v>Patagonia2</v>
      </c>
      <c r="AK79" s="103" t="str">
        <f t="shared" si="49"/>
        <v>Patagonia3</v>
      </c>
      <c r="AL79" s="103" t="str">
        <f t="shared" si="49"/>
        <v>Patagonia4</v>
      </c>
      <c r="AM79" s="103" t="str">
        <f t="shared" si="49"/>
        <v>Patagonia5</v>
      </c>
      <c r="AN79" s="103" t="str">
        <f t="shared" si="49"/>
        <v>Patagonia6</v>
      </c>
      <c r="AO79" s="104" t="str">
        <f t="shared" si="49"/>
        <v>Patagonia7</v>
      </c>
    </row>
    <row r="80" spans="1:41" x14ac:dyDescent="0.25">
      <c r="A80" s="118" t="s">
        <v>967</v>
      </c>
      <c r="B80" s="119">
        <f t="shared" ref="B80" si="50">SUM(B72:B79)</f>
        <v>9969826</v>
      </c>
      <c r="C80" s="120">
        <f t="shared" ref="C80:I80" si="51">SUM(C72:C79)</f>
        <v>1977307</v>
      </c>
      <c r="D80" s="120">
        <f t="shared" si="51"/>
        <v>2358280</v>
      </c>
      <c r="E80" s="120">
        <f t="shared" si="51"/>
        <v>3051537</v>
      </c>
      <c r="F80" s="120">
        <f t="shared" si="51"/>
        <v>1664475</v>
      </c>
      <c r="G80" s="120">
        <f t="shared" si="51"/>
        <v>3007021</v>
      </c>
      <c r="H80" s="120">
        <f t="shared" si="51"/>
        <v>874839</v>
      </c>
      <c r="I80" s="121">
        <f t="shared" si="51"/>
        <v>676497</v>
      </c>
      <c r="J80" s="120">
        <f>SUM(J72:J79)</f>
        <v>23579782</v>
      </c>
      <c r="L80" s="118" t="s">
        <v>967</v>
      </c>
      <c r="M80" s="141">
        <f t="shared" si="48"/>
        <v>42.281247553518519</v>
      </c>
      <c r="N80" s="142">
        <f t="shared" si="46"/>
        <v>8.3856033953155293</v>
      </c>
      <c r="O80" s="142">
        <f t="shared" si="46"/>
        <v>10.001279910051755</v>
      </c>
      <c r="P80" s="142">
        <f t="shared" si="46"/>
        <v>12.94132829557118</v>
      </c>
      <c r="Q80" s="142">
        <f t="shared" si="46"/>
        <v>7.0589074996537287</v>
      </c>
      <c r="R80" s="142">
        <f t="shared" si="46"/>
        <v>12.752539442476611</v>
      </c>
      <c r="S80" s="142">
        <f t="shared" si="46"/>
        <v>3.7101233590709195</v>
      </c>
      <c r="T80" s="143">
        <f t="shared" si="46"/>
        <v>2.8689705443417588</v>
      </c>
      <c r="U80" s="142">
        <f t="shared" si="46"/>
        <v>100</v>
      </c>
      <c r="AG80" s="102"/>
      <c r="AH80" s="102"/>
      <c r="AI80" s="102"/>
      <c r="AJ80" s="102"/>
      <c r="AK80" s="102"/>
      <c r="AL80" s="102"/>
    </row>
    <row r="81" spans="1:41" x14ac:dyDescent="0.25">
      <c r="J81" s="123">
        <f>SUM(B80:I80)</f>
        <v>23579782</v>
      </c>
      <c r="L81" s="80"/>
      <c r="M81" s="80"/>
      <c r="N81" s="80"/>
      <c r="O81" s="80"/>
      <c r="P81" s="80"/>
      <c r="Q81" s="80"/>
      <c r="U81" s="123">
        <f>SUM(M80:T80)</f>
        <v>100</v>
      </c>
      <c r="AG81" s="102"/>
      <c r="AH81" s="102"/>
      <c r="AI81" s="102"/>
      <c r="AJ81" s="102"/>
      <c r="AK81" s="102"/>
      <c r="AL81" s="102"/>
    </row>
    <row r="82" spans="1:41" x14ac:dyDescent="0.25">
      <c r="L82" s="80"/>
      <c r="M82" s="80"/>
      <c r="N82" s="80"/>
      <c r="O82" s="80"/>
      <c r="P82" s="80"/>
      <c r="Q82" s="80"/>
      <c r="U82" s="102"/>
      <c r="AG82" s="102"/>
      <c r="AH82" s="102"/>
      <c r="AI82" s="102"/>
      <c r="AJ82" s="102"/>
      <c r="AK82" s="102"/>
      <c r="AL82" s="102"/>
    </row>
    <row r="83" spans="1:41" x14ac:dyDescent="0.25">
      <c r="L83" s="80"/>
      <c r="M83" s="80"/>
      <c r="N83" s="80"/>
      <c r="O83" s="80"/>
      <c r="P83" s="80"/>
      <c r="Q83" s="80"/>
      <c r="U83" s="102"/>
      <c r="AG83" s="102"/>
      <c r="AH83" s="102"/>
      <c r="AI83" s="102"/>
      <c r="AJ83" s="102"/>
      <c r="AK83" s="102"/>
      <c r="AL83" s="102"/>
    </row>
    <row r="84" spans="1:41" x14ac:dyDescent="0.25">
      <c r="A84" s="336">
        <v>1970</v>
      </c>
      <c r="B84" s="336"/>
      <c r="C84" s="336"/>
      <c r="D84" s="336"/>
      <c r="E84" s="336"/>
      <c r="F84" s="336"/>
      <c r="G84" s="336"/>
      <c r="H84" s="336"/>
      <c r="I84" s="336"/>
      <c r="J84" s="336"/>
      <c r="L84" s="336">
        <v>1970</v>
      </c>
      <c r="M84" s="336"/>
      <c r="N84" s="336"/>
      <c r="O84" s="336"/>
      <c r="P84" s="336"/>
      <c r="Q84" s="336"/>
      <c r="R84" s="336"/>
      <c r="S84" s="336"/>
      <c r="T84" s="336"/>
      <c r="U84" s="336"/>
      <c r="AG84" s="102"/>
      <c r="AH84" s="102"/>
      <c r="AI84" s="102"/>
      <c r="AJ84" s="102"/>
      <c r="AK84" s="102"/>
      <c r="AL84" s="102"/>
    </row>
    <row r="85" spans="1:41" x14ac:dyDescent="0.25">
      <c r="A85" s="336" t="s">
        <v>931</v>
      </c>
      <c r="B85" s="338" t="s">
        <v>966</v>
      </c>
      <c r="C85" s="339"/>
      <c r="D85" s="339"/>
      <c r="E85" s="339"/>
      <c r="F85" s="339"/>
      <c r="G85" s="339"/>
      <c r="H85" s="339"/>
      <c r="I85" s="345"/>
      <c r="J85" s="346" t="s">
        <v>967</v>
      </c>
      <c r="L85" s="336" t="s">
        <v>931</v>
      </c>
      <c r="M85" s="338" t="s">
        <v>966</v>
      </c>
      <c r="N85" s="339"/>
      <c r="O85" s="339"/>
      <c r="P85" s="339"/>
      <c r="Q85" s="339"/>
      <c r="R85" s="339"/>
      <c r="S85" s="339"/>
      <c r="T85" s="345"/>
      <c r="U85" s="343" t="s">
        <v>967</v>
      </c>
      <c r="AG85" s="336" t="s">
        <v>931</v>
      </c>
      <c r="AH85" s="338" t="s">
        <v>966</v>
      </c>
      <c r="AI85" s="339"/>
      <c r="AJ85" s="339"/>
      <c r="AK85" s="339"/>
      <c r="AL85" s="339"/>
      <c r="AM85" s="339"/>
      <c r="AN85" s="339"/>
      <c r="AO85" s="340"/>
    </row>
    <row r="86" spans="1:41" ht="15.75" thickBot="1" x14ac:dyDescent="0.3">
      <c r="A86" s="337"/>
      <c r="B86" s="107" t="s">
        <v>940</v>
      </c>
      <c r="C86" s="105">
        <v>1</v>
      </c>
      <c r="D86" s="105">
        <v>2</v>
      </c>
      <c r="E86" s="105">
        <v>3</v>
      </c>
      <c r="F86" s="105">
        <v>4</v>
      </c>
      <c r="G86" s="105">
        <v>5</v>
      </c>
      <c r="H86" s="105">
        <v>6</v>
      </c>
      <c r="I86" s="115">
        <v>7</v>
      </c>
      <c r="J86" s="344"/>
      <c r="L86" s="337"/>
      <c r="M86" s="107" t="s">
        <v>940</v>
      </c>
      <c r="N86" s="105">
        <v>1</v>
      </c>
      <c r="O86" s="105">
        <v>2</v>
      </c>
      <c r="P86" s="105">
        <v>3</v>
      </c>
      <c r="Q86" s="105">
        <v>4</v>
      </c>
      <c r="R86" s="105">
        <v>5</v>
      </c>
      <c r="S86" s="105">
        <v>6</v>
      </c>
      <c r="T86" s="115">
        <v>7</v>
      </c>
      <c r="U86" s="344"/>
      <c r="AG86" s="337"/>
      <c r="AH86" s="107" t="s">
        <v>940</v>
      </c>
      <c r="AI86" s="105">
        <v>1</v>
      </c>
      <c r="AJ86" s="105">
        <v>2</v>
      </c>
      <c r="AK86" s="105">
        <v>3</v>
      </c>
      <c r="AL86" s="105">
        <v>4</v>
      </c>
      <c r="AM86" s="105">
        <v>5</v>
      </c>
      <c r="AN86" s="105">
        <v>6</v>
      </c>
      <c r="AO86" s="106">
        <v>7</v>
      </c>
    </row>
    <row r="87" spans="1:41" x14ac:dyDescent="0.25">
      <c r="A87" s="95" t="s">
        <v>940</v>
      </c>
      <c r="B87" s="93">
        <f>SUMIF('Todas las localidades'!$AQ$8:$AQ$967,'Pob x estrato fij. 2001'!AH87,'Todas las localidades'!$AD$8:$AD$967)</f>
        <v>8451495</v>
      </c>
      <c r="C87" s="110"/>
      <c r="D87" s="110"/>
      <c r="E87" s="110"/>
      <c r="F87" s="110"/>
      <c r="G87" s="110"/>
      <c r="H87" s="110"/>
      <c r="I87" s="116"/>
      <c r="J87" s="122">
        <f>SUM(B87:I87)</f>
        <v>8451495</v>
      </c>
      <c r="L87" s="95" t="s">
        <v>940</v>
      </c>
      <c r="M87" s="127">
        <f>IF(B87="","",B87/$J$95*100)</f>
        <v>44.627529279853348</v>
      </c>
      <c r="N87" s="136" t="str">
        <f t="shared" ref="N87:U95" si="52">IF(C87="","",C87/$J$95*100)</f>
        <v/>
      </c>
      <c r="O87" s="136" t="str">
        <f t="shared" si="52"/>
        <v/>
      </c>
      <c r="P87" s="136" t="str">
        <f t="shared" si="52"/>
        <v/>
      </c>
      <c r="Q87" s="136" t="str">
        <f t="shared" si="52"/>
        <v/>
      </c>
      <c r="R87" s="136" t="str">
        <f t="shared" si="52"/>
        <v/>
      </c>
      <c r="S87" s="136" t="str">
        <f t="shared" si="52"/>
        <v/>
      </c>
      <c r="T87" s="137" t="str">
        <f t="shared" si="52"/>
        <v/>
      </c>
      <c r="U87" s="138">
        <f t="shared" si="52"/>
        <v>44.627529279853348</v>
      </c>
      <c r="AG87" s="95" t="s">
        <v>940</v>
      </c>
      <c r="AH87" s="108" t="str">
        <f>CONCATENATE($AG87,AH$28)</f>
        <v>GBAGBA</v>
      </c>
      <c r="AI87" s="110"/>
      <c r="AJ87" s="110"/>
      <c r="AK87" s="110"/>
      <c r="AL87" s="110"/>
      <c r="AM87" s="110"/>
      <c r="AN87" s="110"/>
      <c r="AO87" s="111"/>
    </row>
    <row r="88" spans="1:41" x14ac:dyDescent="0.25">
      <c r="A88" s="95" t="s">
        <v>951</v>
      </c>
      <c r="B88" s="112"/>
      <c r="C88" s="113">
        <f>SUMIF('Todas las localidades'!$AQ$8:$AQ$967,'Pob x estrato fij. 2001'!AI88,'Todas las localidades'!$AD$8:$AD$967)</f>
        <v>805838</v>
      </c>
      <c r="D88" s="113">
        <f>SUMIF('Todas las localidades'!$AQ$8:$AQ$967,'Pob x estrato fij. 2001'!AJ88,'Todas las localidades'!$AD$8:$AD$967)</f>
        <v>798206</v>
      </c>
      <c r="E88" s="113">
        <f>SUMIF('Todas las localidades'!$AQ$8:$AQ$967,'Pob x estrato fij. 2001'!AK88,'Todas las localidades'!$AD$8:$AD$967)</f>
        <v>972790</v>
      </c>
      <c r="F88" s="113">
        <f>SUMIF('Todas las localidades'!$AQ$8:$AQ$967,'Pob x estrato fij. 2001'!AL88,'Todas las localidades'!$AD$8:$AD$967)</f>
        <v>743261</v>
      </c>
      <c r="G88" s="113">
        <f>SUMIF('Todas las localidades'!$AQ$8:$AQ$967,'Pob x estrato fij. 2001'!AM88,'Todas las localidades'!$AD$8:$AD$967)</f>
        <v>1196824</v>
      </c>
      <c r="H88" s="113">
        <f>SUMIF('Todas las localidades'!$AQ$8:$AQ$967,'Pob x estrato fij. 2001'!AN88,'Todas las localidades'!$AD$8:$AD$967)</f>
        <v>333384</v>
      </c>
      <c r="I88" s="117">
        <f>SUMIF('Todas las localidades'!$AQ$8:$AQ$967,'Pob x estrato fij. 2001'!AO88,'Todas las localidades'!$AD$8:$AD$967)</f>
        <v>291524</v>
      </c>
      <c r="J88" s="122">
        <f t="shared" ref="J88:J94" si="53">SUM(B88:I88)</f>
        <v>5141827</v>
      </c>
      <c r="L88" s="95" t="s">
        <v>951</v>
      </c>
      <c r="M88" s="139" t="str">
        <f t="shared" ref="M88:M95" si="54">IF(B88="","",B88/$J$95*100)</f>
        <v/>
      </c>
      <c r="N88" s="131">
        <f t="shared" si="52"/>
        <v>4.2551712968910786</v>
      </c>
      <c r="O88" s="131">
        <f t="shared" si="52"/>
        <v>4.2148710537431091</v>
      </c>
      <c r="P88" s="131">
        <f t="shared" si="52"/>
        <v>5.1367496766132543</v>
      </c>
      <c r="Q88" s="131">
        <f t="shared" si="52"/>
        <v>3.9247378174007177</v>
      </c>
      <c r="R88" s="131">
        <f t="shared" si="52"/>
        <v>6.319745571976461</v>
      </c>
      <c r="S88" s="131">
        <f t="shared" si="52"/>
        <v>1.760410935749785</v>
      </c>
      <c r="T88" s="140">
        <f t="shared" si="52"/>
        <v>1.5393721283370536</v>
      </c>
      <c r="U88" s="138">
        <f t="shared" si="52"/>
        <v>27.151058480711459</v>
      </c>
      <c r="AG88" s="95" t="s">
        <v>951</v>
      </c>
      <c r="AH88" s="112"/>
      <c r="AI88" s="103" t="str">
        <f t="shared" ref="AI88:AO94" si="55">CONCATENATE($AG88,AI$28)</f>
        <v>Pampeana1</v>
      </c>
      <c r="AJ88" s="103" t="str">
        <f t="shared" si="55"/>
        <v>Pampeana2</v>
      </c>
      <c r="AK88" s="103" t="str">
        <f t="shared" si="55"/>
        <v>Pampeana3</v>
      </c>
      <c r="AL88" s="103" t="str">
        <f t="shared" si="55"/>
        <v>Pampeana4</v>
      </c>
      <c r="AM88" s="103" t="str">
        <f t="shared" si="55"/>
        <v>Pampeana5</v>
      </c>
      <c r="AN88" s="103" t="str">
        <f t="shared" si="55"/>
        <v>Pampeana6</v>
      </c>
      <c r="AO88" s="104" t="str">
        <f t="shared" si="55"/>
        <v>Pampeana7</v>
      </c>
    </row>
    <row r="89" spans="1:41" x14ac:dyDescent="0.25">
      <c r="A89" s="95" t="s">
        <v>932</v>
      </c>
      <c r="B89" s="112"/>
      <c r="C89" s="113">
        <f>SUMIF('Todas las localidades'!$AQ$8:$AQ$967,'Pob x estrato fij. 2001'!AI89,'Todas las localidades'!$AD$8:$AD$967)</f>
        <v>820183</v>
      </c>
      <c r="D89" s="113">
        <f>SUMIF('Todas las localidades'!$AQ$8:$AQ$967,'Pob x estrato fij. 2001'!AJ89,'Todas las localidades'!$AD$8:$AD$967)</f>
        <v>0</v>
      </c>
      <c r="E89" s="113">
        <f>SUMIF('Todas las localidades'!$AQ$8:$AQ$967,'Pob x estrato fij. 2001'!AK89,'Todas las localidades'!$AD$8:$AD$967)</f>
        <v>230654</v>
      </c>
      <c r="F89" s="113">
        <f>SUMIF('Todas las localidades'!$AQ$8:$AQ$967,'Pob x estrato fij. 2001'!AL89,'Todas las localidades'!$AD$8:$AD$967)</f>
        <v>125262</v>
      </c>
      <c r="G89" s="113">
        <f>SUMIF('Todas las localidades'!$AQ$8:$AQ$967,'Pob x estrato fij. 2001'!AM89,'Todas las localidades'!$AD$8:$AD$967)</f>
        <v>376166</v>
      </c>
      <c r="H89" s="113">
        <f>SUMIF('Todas las localidades'!$AQ$8:$AQ$967,'Pob x estrato fij. 2001'!AN89,'Todas las localidades'!$AD$8:$AD$967)</f>
        <v>171337</v>
      </c>
      <c r="I89" s="117">
        <f>SUMIF('Todas las localidades'!$AQ$8:$AQ$967,'Pob x estrato fij. 2001'!AO89,'Todas las localidades'!$AD$8:$AD$967)</f>
        <v>106223</v>
      </c>
      <c r="J89" s="122">
        <f t="shared" si="53"/>
        <v>1829825</v>
      </c>
      <c r="L89" s="95" t="s">
        <v>932</v>
      </c>
      <c r="M89" s="139" t="str">
        <f t="shared" si="54"/>
        <v/>
      </c>
      <c r="N89" s="131">
        <f t="shared" si="52"/>
        <v>4.3309190678498846</v>
      </c>
      <c r="O89" s="131">
        <f t="shared" si="52"/>
        <v>0</v>
      </c>
      <c r="P89" s="131">
        <f t="shared" si="52"/>
        <v>1.2179523431671313</v>
      </c>
      <c r="Q89" s="131">
        <f t="shared" si="52"/>
        <v>0.66143724544036175</v>
      </c>
      <c r="R89" s="131">
        <f t="shared" si="52"/>
        <v>1.9863182997901927</v>
      </c>
      <c r="S89" s="131">
        <f t="shared" si="52"/>
        <v>0.9047330660696401</v>
      </c>
      <c r="T89" s="140">
        <f t="shared" si="52"/>
        <v>0.56090313520789659</v>
      </c>
      <c r="U89" s="138">
        <f t="shared" si="52"/>
        <v>9.662263157525107</v>
      </c>
      <c r="W89" s="209">
        <f>SUM(P89:S94)</f>
        <v>17.010647089788591</v>
      </c>
      <c r="AG89" s="95" t="s">
        <v>932</v>
      </c>
      <c r="AH89" s="112"/>
      <c r="AI89" s="103" t="str">
        <f t="shared" si="55"/>
        <v>Centro1</v>
      </c>
      <c r="AJ89" s="103" t="str">
        <f t="shared" si="55"/>
        <v>Centro2</v>
      </c>
      <c r="AK89" s="103" t="str">
        <f t="shared" si="55"/>
        <v>Centro3</v>
      </c>
      <c r="AL89" s="103" t="str">
        <f t="shared" si="55"/>
        <v>Centro4</v>
      </c>
      <c r="AM89" s="103" t="str">
        <f t="shared" si="55"/>
        <v>Centro5</v>
      </c>
      <c r="AN89" s="103" t="str">
        <f t="shared" si="55"/>
        <v>Centro6</v>
      </c>
      <c r="AO89" s="104" t="str">
        <f t="shared" si="55"/>
        <v>Centro7</v>
      </c>
    </row>
    <row r="90" spans="1:41" x14ac:dyDescent="0.25">
      <c r="A90" s="95" t="s">
        <v>945</v>
      </c>
      <c r="B90" s="112"/>
      <c r="C90" s="113">
        <f>SUMIF('Todas las localidades'!$AQ$8:$AQ$967,'Pob x estrato fij. 2001'!AI90,'Todas las localidades'!$AD$8:$AD$967)</f>
        <v>0</v>
      </c>
      <c r="D90" s="113">
        <f>SUMIF('Todas las localidades'!$AQ$8:$AQ$967,'Pob x estrato fij. 2001'!AJ90,'Todas las localidades'!$AD$8:$AD$967)</f>
        <v>545605</v>
      </c>
      <c r="E90" s="113">
        <f>SUMIF('Todas las localidades'!$AQ$8:$AQ$967,'Pob x estrato fij. 2001'!AK90,'Todas las localidades'!$AD$8:$AD$967)</f>
        <v>165958</v>
      </c>
      <c r="F90" s="113">
        <f>SUMIF('Todas las localidades'!$AQ$8:$AQ$967,'Pob x estrato fij. 2001'!AL90,'Todas las localidades'!$AD$8:$AD$967)</f>
        <v>89867</v>
      </c>
      <c r="G90" s="113">
        <f>SUMIF('Todas las localidades'!$AQ$8:$AQ$967,'Pob x estrato fij. 2001'!AM90,'Todas las localidades'!$AD$8:$AD$967)</f>
        <v>238084</v>
      </c>
      <c r="H90" s="113">
        <f>SUMIF('Todas las localidades'!$AQ$8:$AQ$967,'Pob x estrato fij. 2001'!AN90,'Todas las localidades'!$AD$8:$AD$967)</f>
        <v>58992</v>
      </c>
      <c r="I90" s="117">
        <f>SUMIF('Todas las localidades'!$AQ$8:$AQ$967,'Pob x estrato fij. 2001'!AO90,'Todas las localidades'!$AD$8:$AD$967)</f>
        <v>61231</v>
      </c>
      <c r="J90" s="122">
        <f t="shared" si="53"/>
        <v>1159737</v>
      </c>
      <c r="L90" s="95" t="s">
        <v>945</v>
      </c>
      <c r="M90" s="139" t="str">
        <f t="shared" si="54"/>
        <v/>
      </c>
      <c r="N90" s="131">
        <f t="shared" si="52"/>
        <v>0</v>
      </c>
      <c r="O90" s="131">
        <f t="shared" si="52"/>
        <v>2.8810291093746594</v>
      </c>
      <c r="P90" s="131">
        <f t="shared" si="52"/>
        <v>0.87632963212140591</v>
      </c>
      <c r="Q90" s="131">
        <f t="shared" si="52"/>
        <v>0.47453641915336642</v>
      </c>
      <c r="R90" s="131">
        <f t="shared" si="52"/>
        <v>1.2571859394183638</v>
      </c>
      <c r="S90" s="131">
        <f t="shared" si="52"/>
        <v>0.31150313728838608</v>
      </c>
      <c r="T90" s="140">
        <f t="shared" si="52"/>
        <v>0.32332602046557446</v>
      </c>
      <c r="U90" s="138">
        <f t="shared" si="52"/>
        <v>6.1239102578217564</v>
      </c>
      <c r="AG90" s="95" t="s">
        <v>945</v>
      </c>
      <c r="AH90" s="112"/>
      <c r="AI90" s="103" t="str">
        <f t="shared" si="55"/>
        <v>Noroeste1</v>
      </c>
      <c r="AJ90" s="103" t="str">
        <f t="shared" si="55"/>
        <v>Noroeste2</v>
      </c>
      <c r="AK90" s="103" t="str">
        <f t="shared" si="55"/>
        <v>Noroeste3</v>
      </c>
      <c r="AL90" s="103" t="str">
        <f t="shared" si="55"/>
        <v>Noroeste4</v>
      </c>
      <c r="AM90" s="103" t="str">
        <f t="shared" si="55"/>
        <v>Noroeste5</v>
      </c>
      <c r="AN90" s="103" t="str">
        <f t="shared" si="55"/>
        <v>Noroeste6</v>
      </c>
      <c r="AO90" s="104" t="str">
        <f t="shared" si="55"/>
        <v>Noroeste7</v>
      </c>
    </row>
    <row r="91" spans="1:41" x14ac:dyDescent="0.25">
      <c r="A91" s="95" t="s">
        <v>941</v>
      </c>
      <c r="B91" s="112"/>
      <c r="C91" s="113">
        <f>SUMIF('Todas las localidades'!$AQ$8:$AQ$967,'Pob x estrato fij. 2001'!AI91,'Todas las localidades'!$AD$8:$AD$967)</f>
        <v>0</v>
      </c>
      <c r="D91" s="113">
        <f>SUMIF('Todas las localidades'!$AQ$8:$AQ$967,'Pob x estrato fij. 2001'!AJ91,'Todas las localidades'!$AD$8:$AD$967)</f>
        <v>0</v>
      </c>
      <c r="E91" s="113">
        <f>SUMIF('Todas las localidades'!$AQ$8:$AQ$967,'Pob x estrato fij. 2001'!AK91,'Todas las localidades'!$AD$8:$AD$967)</f>
        <v>518594</v>
      </c>
      <c r="F91" s="113">
        <f>SUMIF('Todas las localidades'!$AQ$8:$AQ$967,'Pob x estrato fij. 2001'!AL91,'Todas las localidades'!$AD$8:$AD$967)</f>
        <v>146891</v>
      </c>
      <c r="G91" s="113">
        <f>SUMIF('Todas las localidades'!$AQ$8:$AQ$967,'Pob x estrato fij. 2001'!AM91,'Todas las localidades'!$AD$8:$AD$967)</f>
        <v>271412</v>
      </c>
      <c r="H91" s="113">
        <f>SUMIF('Todas las localidades'!$AQ$8:$AQ$967,'Pob x estrato fij. 2001'!AN91,'Todas las localidades'!$AD$8:$AD$967)</f>
        <v>77985</v>
      </c>
      <c r="I91" s="117">
        <f>SUMIF('Todas las localidades'!$AQ$8:$AQ$967,'Pob x estrato fij. 2001'!AO91,'Todas las localidades'!$AD$8:$AD$967)</f>
        <v>51776</v>
      </c>
      <c r="J91" s="122">
        <f t="shared" si="53"/>
        <v>1066658</v>
      </c>
      <c r="L91" s="95" t="s">
        <v>941</v>
      </c>
      <c r="M91" s="139" t="str">
        <f t="shared" si="54"/>
        <v/>
      </c>
      <c r="N91" s="131">
        <f t="shared" si="52"/>
        <v>0</v>
      </c>
      <c r="O91" s="131">
        <f t="shared" si="52"/>
        <v>0</v>
      </c>
      <c r="P91" s="131">
        <f t="shared" si="52"/>
        <v>2.7383994097323927</v>
      </c>
      <c r="Q91" s="131">
        <f t="shared" si="52"/>
        <v>0.7756476698438487</v>
      </c>
      <c r="R91" s="131">
        <f t="shared" si="52"/>
        <v>1.4331721165194509</v>
      </c>
      <c r="S91" s="131">
        <f t="shared" si="52"/>
        <v>0.41179434773248558</v>
      </c>
      <c r="T91" s="140">
        <f t="shared" si="52"/>
        <v>0.273399553096072</v>
      </c>
      <c r="U91" s="138">
        <f t="shared" si="52"/>
        <v>5.6324130969242496</v>
      </c>
      <c r="AG91" s="95" t="s">
        <v>941</v>
      </c>
      <c r="AH91" s="112"/>
      <c r="AI91" s="103" t="str">
        <f t="shared" si="55"/>
        <v>Noreste1</v>
      </c>
      <c r="AJ91" s="103" t="str">
        <f t="shared" si="55"/>
        <v>Noreste2</v>
      </c>
      <c r="AK91" s="103" t="str">
        <f t="shared" si="55"/>
        <v>Noreste3</v>
      </c>
      <c r="AL91" s="103" t="str">
        <f t="shared" si="55"/>
        <v>Noreste4</v>
      </c>
      <c r="AM91" s="103" t="str">
        <f t="shared" si="55"/>
        <v>Noreste5</v>
      </c>
      <c r="AN91" s="103" t="str">
        <f t="shared" si="55"/>
        <v>Noreste6</v>
      </c>
      <c r="AO91" s="104" t="str">
        <f t="shared" si="55"/>
        <v>Noreste7</v>
      </c>
    </row>
    <row r="92" spans="1:41" x14ac:dyDescent="0.25">
      <c r="A92" s="95" t="s">
        <v>935</v>
      </c>
      <c r="B92" s="112"/>
      <c r="C92" s="113">
        <f>SUMIF('Todas las localidades'!$AQ$8:$AQ$967,'Pob x estrato fij. 2001'!AI92,'Todas las localidades'!$AD$8:$AD$967)</f>
        <v>0</v>
      </c>
      <c r="D92" s="113">
        <f>SUMIF('Todas las localidades'!$AQ$8:$AQ$967,'Pob x estrato fij. 2001'!AJ92,'Todas las localidades'!$AD$8:$AD$967)</f>
        <v>0</v>
      </c>
      <c r="E92" s="113">
        <f>SUMIF('Todas las localidades'!$AQ$8:$AQ$967,'Pob x estrato fij. 2001'!AK92,'Todas las localidades'!$AD$8:$AD$967)</f>
        <v>72427</v>
      </c>
      <c r="F92" s="113">
        <f>SUMIF('Todas las localidades'!$AQ$8:$AQ$967,'Pob x estrato fij. 2001'!AL92,'Todas las localidades'!$AD$8:$AD$967)</f>
        <v>66977</v>
      </c>
      <c r="G92" s="113">
        <f>SUMIF('Todas las localidades'!$AQ$8:$AQ$967,'Pob x estrato fij. 2001'!AM92,'Todas las localidades'!$AD$8:$AD$967)</f>
        <v>110526</v>
      </c>
      <c r="H92" s="113">
        <f>SUMIF('Todas las localidades'!$AQ$8:$AQ$967,'Pob x estrato fij. 2001'!AN92,'Todas las localidades'!$AD$8:$AD$967)</f>
        <v>14609</v>
      </c>
      <c r="I92" s="117">
        <f>SUMIF('Todas las localidades'!$AQ$8:$AQ$967,'Pob x estrato fij. 2001'!AO92,'Todas las localidades'!$AD$8:$AD$967)</f>
        <v>12199</v>
      </c>
      <c r="J92" s="122">
        <f t="shared" si="53"/>
        <v>276738</v>
      </c>
      <c r="L92" s="95" t="s">
        <v>935</v>
      </c>
      <c r="M92" s="139" t="str">
        <f t="shared" si="54"/>
        <v/>
      </c>
      <c r="N92" s="131">
        <f t="shared" si="52"/>
        <v>0</v>
      </c>
      <c r="O92" s="131">
        <f t="shared" si="52"/>
        <v>0</v>
      </c>
      <c r="P92" s="131">
        <f t="shared" si="52"/>
        <v>0.3824457167816982</v>
      </c>
      <c r="Q92" s="131">
        <f t="shared" si="52"/>
        <v>0.35366737229055184</v>
      </c>
      <c r="R92" s="131">
        <f t="shared" si="52"/>
        <v>0.58362482628044754</v>
      </c>
      <c r="S92" s="131">
        <f t="shared" si="52"/>
        <v>7.714180452681775E-2</v>
      </c>
      <c r="T92" s="140">
        <f t="shared" si="52"/>
        <v>6.4415967788531023E-2</v>
      </c>
      <c r="U92" s="138">
        <f t="shared" si="52"/>
        <v>1.4612956876680465</v>
      </c>
      <c r="AG92" s="95" t="s">
        <v>935</v>
      </c>
      <c r="AH92" s="112"/>
      <c r="AI92" s="103" t="str">
        <f t="shared" si="55"/>
        <v>Comahue1</v>
      </c>
      <c r="AJ92" s="103" t="str">
        <f t="shared" si="55"/>
        <v>Comahue2</v>
      </c>
      <c r="AK92" s="103" t="str">
        <f t="shared" si="55"/>
        <v>Comahue3</v>
      </c>
      <c r="AL92" s="103" t="str">
        <f t="shared" si="55"/>
        <v>Comahue4</v>
      </c>
      <c r="AM92" s="103" t="str">
        <f t="shared" si="55"/>
        <v>Comahue5</v>
      </c>
      <c r="AN92" s="103" t="str">
        <f t="shared" si="55"/>
        <v>Comahue6</v>
      </c>
      <c r="AO92" s="104" t="str">
        <f t="shared" si="55"/>
        <v>Comahue7</v>
      </c>
    </row>
    <row r="93" spans="1:41" x14ac:dyDescent="0.25">
      <c r="A93" s="95" t="s">
        <v>938</v>
      </c>
      <c r="B93" s="112"/>
      <c r="C93" s="113">
        <f>SUMIF('Todas las localidades'!$AQ$8:$AQ$967,'Pob x estrato fij. 2001'!AI93,'Todas las localidades'!$AD$8:$AD$967)</f>
        <v>0</v>
      </c>
      <c r="D93" s="113">
        <f>SUMIF('Todas las localidades'!$AQ$8:$AQ$967,'Pob x estrato fij. 2001'!AJ93,'Todas las localidades'!$AD$8:$AD$967)</f>
        <v>491723</v>
      </c>
      <c r="E93" s="113">
        <f>SUMIF('Todas las localidades'!$AQ$8:$AQ$967,'Pob x estrato fij. 2001'!AK93,'Todas las localidades'!$AD$8:$AD$967)</f>
        <v>284183</v>
      </c>
      <c r="F93" s="113">
        <f>SUMIF('Todas las localidades'!$AQ$8:$AQ$967,'Pob x estrato fij. 2001'!AL93,'Todas las localidades'!$AD$8:$AD$967)</f>
        <v>35423</v>
      </c>
      <c r="G93" s="113">
        <f>SUMIF('Todas las localidades'!$AQ$8:$AQ$967,'Pob x estrato fij. 2001'!AM93,'Todas las localidades'!$AD$8:$AD$967)</f>
        <v>72469</v>
      </c>
      <c r="H93" s="113">
        <f>SUMIF('Todas las localidades'!$AQ$8:$AQ$967,'Pob x estrato fij. 2001'!AN93,'Todas las localidades'!$AD$8:$AD$967)</f>
        <v>16770</v>
      </c>
      <c r="I93" s="117">
        <f>SUMIF('Todas las localidades'!$AQ$8:$AQ$967,'Pob x estrato fij. 2001'!AO93,'Todas las localidades'!$AD$8:$AD$967)</f>
        <v>29144</v>
      </c>
      <c r="J93" s="122">
        <f t="shared" si="53"/>
        <v>929712</v>
      </c>
      <c r="L93" s="95" t="s">
        <v>938</v>
      </c>
      <c r="M93" s="139" t="str">
        <f t="shared" si="54"/>
        <v/>
      </c>
      <c r="N93" s="131">
        <f t="shared" si="52"/>
        <v>0</v>
      </c>
      <c r="O93" s="131">
        <f t="shared" si="52"/>
        <v>2.5965089703155861</v>
      </c>
      <c r="P93" s="131">
        <f t="shared" si="52"/>
        <v>1.5006084903720069</v>
      </c>
      <c r="Q93" s="131">
        <f t="shared" si="52"/>
        <v>0.18704867833208741</v>
      </c>
      <c r="R93" s="131">
        <f t="shared" si="52"/>
        <v>0.38266749484933643</v>
      </c>
      <c r="S93" s="131">
        <f t="shared" si="52"/>
        <v>8.8552814149820913E-2</v>
      </c>
      <c r="T93" s="140">
        <f t="shared" si="52"/>
        <v>0.15389285722017773</v>
      </c>
      <c r="U93" s="138">
        <f t="shared" si="52"/>
        <v>4.909279305239016</v>
      </c>
      <c r="AG93" s="95" t="s">
        <v>938</v>
      </c>
      <c r="AH93" s="112"/>
      <c r="AI93" s="103" t="str">
        <f t="shared" si="55"/>
        <v>Cuyo1</v>
      </c>
      <c r="AJ93" s="103" t="str">
        <f t="shared" si="55"/>
        <v>Cuyo2</v>
      </c>
      <c r="AK93" s="103" t="str">
        <f t="shared" si="55"/>
        <v>Cuyo3</v>
      </c>
      <c r="AL93" s="103" t="str">
        <f t="shared" si="55"/>
        <v>Cuyo4</v>
      </c>
      <c r="AM93" s="103" t="str">
        <f t="shared" si="55"/>
        <v>Cuyo5</v>
      </c>
      <c r="AN93" s="103" t="str">
        <f t="shared" si="55"/>
        <v>Cuyo6</v>
      </c>
      <c r="AO93" s="104" t="str">
        <f t="shared" si="55"/>
        <v>Cuyo7</v>
      </c>
    </row>
    <row r="94" spans="1:41" ht="15.75" thickBot="1" x14ac:dyDescent="0.3">
      <c r="A94" s="95" t="s">
        <v>955</v>
      </c>
      <c r="B94" s="112"/>
      <c r="C94" s="113">
        <f>SUMIF('Todas las localidades'!$AQ$8:$AQ$967,'Pob x estrato fij. 2001'!AI94,'Todas las localidades'!$AD$8:$AD$967)</f>
        <v>0</v>
      </c>
      <c r="D94" s="113">
        <f>SUMIF('Todas las localidades'!$AQ$8:$AQ$967,'Pob x estrato fij. 2001'!AJ94,'Todas las localidades'!$AD$8:$AD$967)</f>
        <v>0</v>
      </c>
      <c r="E94" s="113">
        <f>SUMIF('Todas las localidades'!$AQ$8:$AQ$967,'Pob x estrato fij. 2001'!AK94,'Todas las localidades'!$AD$8:$AD$967)</f>
        <v>0</v>
      </c>
      <c r="F94" s="113">
        <f>SUMIF('Todas las localidades'!$AQ$8:$AQ$967,'Pob x estrato fij. 2001'!AL94,'Todas las localidades'!$AD$8:$AD$967)</f>
        <v>52761</v>
      </c>
      <c r="G94" s="113">
        <f>SUMIF('Todas las localidades'!$AQ$8:$AQ$967,'Pob x estrato fij. 2001'!AM94,'Todas las localidades'!$AD$8:$AD$967)</f>
        <v>12761</v>
      </c>
      <c r="H94" s="113">
        <f>SUMIF('Todas las localidades'!$AQ$8:$AQ$967,'Pob x estrato fij. 2001'!AN94,'Todas las localidades'!$AD$8:$AD$967)</f>
        <v>11343</v>
      </c>
      <c r="I94" s="117">
        <f>SUMIF('Todas las localidades'!$AQ$8:$AQ$967,'Pob x estrato fij. 2001'!AO94,'Todas las localidades'!$AD$8:$AD$967)</f>
        <v>4994</v>
      </c>
      <c r="J94" s="122">
        <f t="shared" si="53"/>
        <v>81859</v>
      </c>
      <c r="L94" s="95" t="s">
        <v>955</v>
      </c>
      <c r="M94" s="139" t="str">
        <f t="shared" si="54"/>
        <v/>
      </c>
      <c r="N94" s="131">
        <f t="shared" si="52"/>
        <v>0</v>
      </c>
      <c r="O94" s="131">
        <f t="shared" si="52"/>
        <v>0</v>
      </c>
      <c r="P94" s="131">
        <f t="shared" si="52"/>
        <v>0</v>
      </c>
      <c r="Q94" s="131">
        <f t="shared" si="52"/>
        <v>0.27860077682520579</v>
      </c>
      <c r="R94" s="131">
        <f t="shared" si="52"/>
        <v>6.7383569550737307E-2</v>
      </c>
      <c r="S94" s="131">
        <f t="shared" si="52"/>
        <v>5.9895919552857398E-2</v>
      </c>
      <c r="T94" s="140">
        <f t="shared" si="52"/>
        <v>2.6370468328217385E-2</v>
      </c>
      <c r="U94" s="138">
        <f t="shared" si="52"/>
        <v>0.43225073425701788</v>
      </c>
      <c r="AG94" s="109" t="s">
        <v>955</v>
      </c>
      <c r="AH94" s="112"/>
      <c r="AI94" s="103" t="str">
        <f t="shared" si="55"/>
        <v>Patagonia1</v>
      </c>
      <c r="AJ94" s="103" t="str">
        <f t="shared" si="55"/>
        <v>Patagonia2</v>
      </c>
      <c r="AK94" s="103" t="str">
        <f t="shared" si="55"/>
        <v>Patagonia3</v>
      </c>
      <c r="AL94" s="103" t="str">
        <f t="shared" si="55"/>
        <v>Patagonia4</v>
      </c>
      <c r="AM94" s="103" t="str">
        <f t="shared" si="55"/>
        <v>Patagonia5</v>
      </c>
      <c r="AN94" s="103" t="str">
        <f t="shared" si="55"/>
        <v>Patagonia6</v>
      </c>
      <c r="AO94" s="104" t="str">
        <f t="shared" si="55"/>
        <v>Patagonia7</v>
      </c>
    </row>
    <row r="95" spans="1:41" x14ac:dyDescent="0.25">
      <c r="A95" s="118" t="s">
        <v>967</v>
      </c>
      <c r="B95" s="119">
        <f t="shared" ref="B95" si="56">SUM(B87:B94)</f>
        <v>8451495</v>
      </c>
      <c r="C95" s="120">
        <f t="shared" ref="C95:I95" si="57">SUM(C87:C94)</f>
        <v>1626021</v>
      </c>
      <c r="D95" s="120">
        <f t="shared" si="57"/>
        <v>1835534</v>
      </c>
      <c r="E95" s="120">
        <f t="shared" si="57"/>
        <v>2244606</v>
      </c>
      <c r="F95" s="120">
        <f t="shared" si="57"/>
        <v>1260442</v>
      </c>
      <c r="G95" s="120">
        <f t="shared" si="57"/>
        <v>2278242</v>
      </c>
      <c r="H95" s="120">
        <f t="shared" si="57"/>
        <v>684420</v>
      </c>
      <c r="I95" s="121">
        <f t="shared" si="57"/>
        <v>557091</v>
      </c>
      <c r="J95" s="120">
        <f>SUM(J87:J94)</f>
        <v>18937851</v>
      </c>
      <c r="L95" s="118" t="s">
        <v>967</v>
      </c>
      <c r="M95" s="141">
        <f t="shared" si="54"/>
        <v>44.627529279853348</v>
      </c>
      <c r="N95" s="142">
        <f t="shared" si="52"/>
        <v>8.5860903647409632</v>
      </c>
      <c r="O95" s="142">
        <f t="shared" si="52"/>
        <v>9.6924091334333546</v>
      </c>
      <c r="P95" s="142">
        <f t="shared" si="52"/>
        <v>11.852485268787889</v>
      </c>
      <c r="Q95" s="142">
        <f t="shared" si="52"/>
        <v>6.6556759792861397</v>
      </c>
      <c r="R95" s="142">
        <f t="shared" si="52"/>
        <v>12.03009781838499</v>
      </c>
      <c r="S95" s="142">
        <f t="shared" si="52"/>
        <v>3.6140320250697924</v>
      </c>
      <c r="T95" s="143">
        <f t="shared" si="52"/>
        <v>2.9416801304435229</v>
      </c>
      <c r="U95" s="142">
        <f t="shared" si="52"/>
        <v>100</v>
      </c>
      <c r="AG95" s="102"/>
      <c r="AH95" s="102"/>
      <c r="AI95" s="102"/>
      <c r="AJ95" s="102"/>
      <c r="AK95" s="102"/>
      <c r="AL95" s="102"/>
    </row>
    <row r="96" spans="1:41" x14ac:dyDescent="0.25">
      <c r="J96" s="123">
        <f>SUM(B95:I95)</f>
        <v>18937851</v>
      </c>
      <c r="L96" s="80"/>
      <c r="M96" s="80"/>
      <c r="N96" s="80"/>
      <c r="O96" s="80"/>
      <c r="P96" s="80"/>
      <c r="Q96" s="80"/>
      <c r="U96" s="123">
        <f>SUM(M95:T95)</f>
        <v>100</v>
      </c>
      <c r="AG96" s="102"/>
      <c r="AH96" s="102"/>
      <c r="AI96" s="102"/>
      <c r="AJ96" s="102"/>
      <c r="AK96" s="102"/>
      <c r="AL96" s="102"/>
    </row>
    <row r="97" spans="1:41" x14ac:dyDescent="0.25">
      <c r="L97" s="80"/>
      <c r="M97" s="80"/>
      <c r="N97" s="80"/>
      <c r="O97" s="80"/>
      <c r="P97" s="80"/>
      <c r="Q97" s="80"/>
      <c r="U97" s="102"/>
      <c r="AG97" s="102"/>
      <c r="AH97" s="102"/>
      <c r="AI97" s="102"/>
      <c r="AJ97" s="102"/>
      <c r="AK97" s="102"/>
      <c r="AL97" s="102"/>
    </row>
    <row r="98" spans="1:41" x14ac:dyDescent="0.25">
      <c r="A98" s="336">
        <v>1960</v>
      </c>
      <c r="B98" s="336"/>
      <c r="C98" s="336"/>
      <c r="D98" s="336"/>
      <c r="E98" s="336"/>
      <c r="F98" s="336"/>
      <c r="G98" s="336"/>
      <c r="H98" s="336"/>
      <c r="I98" s="336"/>
      <c r="J98" s="336"/>
      <c r="L98" s="336">
        <v>1960</v>
      </c>
      <c r="M98" s="336"/>
      <c r="N98" s="336"/>
      <c r="O98" s="336"/>
      <c r="P98" s="336"/>
      <c r="Q98" s="336"/>
      <c r="R98" s="336"/>
      <c r="S98" s="336"/>
      <c r="T98" s="336"/>
      <c r="U98" s="336"/>
      <c r="AG98" s="102"/>
      <c r="AH98" s="102"/>
      <c r="AI98" s="102"/>
      <c r="AJ98" s="102"/>
      <c r="AK98" s="102"/>
      <c r="AL98" s="102"/>
    </row>
    <row r="99" spans="1:41" x14ac:dyDescent="0.25">
      <c r="A99" s="336" t="s">
        <v>931</v>
      </c>
      <c r="B99" s="338" t="s">
        <v>966</v>
      </c>
      <c r="C99" s="339"/>
      <c r="D99" s="339"/>
      <c r="E99" s="339"/>
      <c r="F99" s="339"/>
      <c r="G99" s="339"/>
      <c r="H99" s="339"/>
      <c r="I99" s="345"/>
      <c r="J99" s="346" t="s">
        <v>967</v>
      </c>
      <c r="L99" s="336" t="s">
        <v>931</v>
      </c>
      <c r="M99" s="338" t="s">
        <v>966</v>
      </c>
      <c r="N99" s="339"/>
      <c r="O99" s="339"/>
      <c r="P99" s="339"/>
      <c r="Q99" s="339"/>
      <c r="R99" s="339"/>
      <c r="S99" s="339"/>
      <c r="T99" s="345"/>
      <c r="U99" s="343" t="s">
        <v>967</v>
      </c>
      <c r="AG99" s="336" t="s">
        <v>931</v>
      </c>
      <c r="AH99" s="338" t="s">
        <v>966</v>
      </c>
      <c r="AI99" s="339"/>
      <c r="AJ99" s="339"/>
      <c r="AK99" s="339"/>
      <c r="AL99" s="339"/>
      <c r="AM99" s="339"/>
      <c r="AN99" s="339"/>
      <c r="AO99" s="340"/>
    </row>
    <row r="100" spans="1:41" ht="15.75" thickBot="1" x14ac:dyDescent="0.3">
      <c r="A100" s="337"/>
      <c r="B100" s="107" t="s">
        <v>940</v>
      </c>
      <c r="C100" s="105">
        <v>1</v>
      </c>
      <c r="D100" s="105">
        <v>2</v>
      </c>
      <c r="E100" s="105">
        <v>3</v>
      </c>
      <c r="F100" s="105">
        <v>4</v>
      </c>
      <c r="G100" s="105">
        <v>5</v>
      </c>
      <c r="H100" s="105">
        <v>6</v>
      </c>
      <c r="I100" s="115">
        <v>7</v>
      </c>
      <c r="J100" s="344"/>
      <c r="L100" s="337"/>
      <c r="M100" s="107" t="s">
        <v>940</v>
      </c>
      <c r="N100" s="105">
        <v>1</v>
      </c>
      <c r="O100" s="105">
        <v>2</v>
      </c>
      <c r="P100" s="105">
        <v>3</v>
      </c>
      <c r="Q100" s="105">
        <v>4</v>
      </c>
      <c r="R100" s="105">
        <v>5</v>
      </c>
      <c r="S100" s="105">
        <v>6</v>
      </c>
      <c r="T100" s="115">
        <v>7</v>
      </c>
      <c r="U100" s="344"/>
      <c r="AG100" s="337"/>
      <c r="AH100" s="107" t="s">
        <v>940</v>
      </c>
      <c r="AI100" s="105">
        <v>1</v>
      </c>
      <c r="AJ100" s="105">
        <v>2</v>
      </c>
      <c r="AK100" s="105">
        <v>3</v>
      </c>
      <c r="AL100" s="105">
        <v>4</v>
      </c>
      <c r="AM100" s="105">
        <v>5</v>
      </c>
      <c r="AN100" s="105">
        <v>6</v>
      </c>
      <c r="AO100" s="106">
        <v>7</v>
      </c>
    </row>
    <row r="101" spans="1:41" x14ac:dyDescent="0.25">
      <c r="A101" s="95" t="s">
        <v>940</v>
      </c>
      <c r="B101" s="93">
        <f>SUMIF('Todas las localidades'!$AQ$8:$AQ$967,'Pob x estrato fij. 2001'!AH101,'Todas las localidades'!$AE$8:$AE$967)</f>
        <v>6775906</v>
      </c>
      <c r="C101" s="110"/>
      <c r="D101" s="110"/>
      <c r="E101" s="110"/>
      <c r="F101" s="110"/>
      <c r="G101" s="110"/>
      <c r="H101" s="110"/>
      <c r="I101" s="116"/>
      <c r="J101" s="122">
        <f>SUM(B101:I101)</f>
        <v>6775906</v>
      </c>
      <c r="L101" s="95" t="s">
        <v>940</v>
      </c>
      <c r="M101" s="127">
        <f>IF(B101="","",B101/$J$109*100)</f>
        <v>44.556973845101211</v>
      </c>
      <c r="N101" s="136" t="str">
        <f t="shared" ref="N101:U109" si="58">IF(C101="","",C101/$J$109*100)</f>
        <v/>
      </c>
      <c r="O101" s="136" t="str">
        <f t="shared" si="58"/>
        <v/>
      </c>
      <c r="P101" s="136" t="str">
        <f t="shared" si="58"/>
        <v/>
      </c>
      <c r="Q101" s="136" t="str">
        <f t="shared" si="58"/>
        <v/>
      </c>
      <c r="R101" s="136" t="str">
        <f t="shared" si="58"/>
        <v/>
      </c>
      <c r="S101" s="136" t="str">
        <f t="shared" si="58"/>
        <v/>
      </c>
      <c r="T101" s="137" t="str">
        <f t="shared" si="58"/>
        <v/>
      </c>
      <c r="U101" s="138">
        <f t="shared" si="58"/>
        <v>44.556973845101211</v>
      </c>
      <c r="AG101" s="95" t="s">
        <v>940</v>
      </c>
      <c r="AH101" s="108" t="str">
        <f>CONCATENATE($AG101,AH$28)</f>
        <v>GBAGBA</v>
      </c>
      <c r="AI101" s="110"/>
      <c r="AJ101" s="110"/>
      <c r="AK101" s="110"/>
      <c r="AL101" s="110"/>
      <c r="AM101" s="110"/>
      <c r="AN101" s="110"/>
      <c r="AO101" s="111"/>
    </row>
    <row r="102" spans="1:41" x14ac:dyDescent="0.25">
      <c r="A102" s="95" t="s">
        <v>951</v>
      </c>
      <c r="B102" s="112"/>
      <c r="C102" s="113">
        <f>SUMIF('Todas las localidades'!$AQ$8:$AQ$967,'Pob x estrato fij. 2001'!AI102,'Todas las localidades'!$AE$8:$AE$967)</f>
        <v>670232</v>
      </c>
      <c r="D102" s="113">
        <f>SUMIF('Todas las localidades'!$AQ$8:$AQ$967,'Pob x estrato fij. 2001'!AJ102,'Todas las localidades'!$AE$8:$AE$967)</f>
        <v>622111</v>
      </c>
      <c r="E102" s="113">
        <f>SUMIF('Todas las localidades'!$AQ$8:$AQ$967,'Pob x estrato fij. 2001'!AK102,'Todas las localidades'!$AE$8:$AE$967)</f>
        <v>783746</v>
      </c>
      <c r="F102" s="113">
        <f>SUMIF('Todas las localidades'!$AQ$8:$AQ$967,'Pob x estrato fij. 2001'!AL102,'Todas las localidades'!$AE$8:$AE$967)</f>
        <v>601244</v>
      </c>
      <c r="G102" s="113">
        <f>SUMIF('Todas las localidades'!$AQ$8:$AQ$967,'Pob x estrato fij. 2001'!AM102,'Todas las localidades'!$AE$8:$AE$967)</f>
        <v>1003461</v>
      </c>
      <c r="H102" s="113">
        <f>SUMIF('Todas las localidades'!$AQ$8:$AQ$967,'Pob x estrato fij. 2001'!AN102,'Todas las localidades'!$AE$8:$AE$967)</f>
        <v>288942</v>
      </c>
      <c r="I102" s="117">
        <f>SUMIF('Todas las localidades'!$AQ$8:$AQ$967,'Pob x estrato fij. 2001'!AO102,'Todas las localidades'!$AE$8:$AE$967)</f>
        <v>270525</v>
      </c>
      <c r="J102" s="122">
        <f t="shared" ref="J102:J108" si="59">SUM(B102:I102)</f>
        <v>4240261</v>
      </c>
      <c r="L102" s="95" t="s">
        <v>951</v>
      </c>
      <c r="M102" s="139" t="str">
        <f t="shared" ref="M102:M109" si="60">IF(B102="","",B102/$J$109*100)</f>
        <v/>
      </c>
      <c r="N102" s="131">
        <f t="shared" si="58"/>
        <v>4.40730873393903</v>
      </c>
      <c r="O102" s="131">
        <f t="shared" si="58"/>
        <v>4.0908748668812347</v>
      </c>
      <c r="P102" s="131">
        <f t="shared" si="58"/>
        <v>5.1537536121668008</v>
      </c>
      <c r="Q102" s="131">
        <f t="shared" si="58"/>
        <v>3.9536577370648343</v>
      </c>
      <c r="R102" s="131">
        <f t="shared" si="58"/>
        <v>6.5985545743372338</v>
      </c>
      <c r="S102" s="131">
        <f t="shared" si="58"/>
        <v>1.9000235742277469</v>
      </c>
      <c r="T102" s="140">
        <f t="shared" si="58"/>
        <v>1.7789171439872402</v>
      </c>
      <c r="U102" s="138">
        <f t="shared" si="58"/>
        <v>27.883090242604119</v>
      </c>
      <c r="AG102" s="95" t="s">
        <v>951</v>
      </c>
      <c r="AH102" s="112"/>
      <c r="AI102" s="103" t="str">
        <f t="shared" ref="AI102:AO108" si="61">CONCATENATE($AG102,AI$28)</f>
        <v>Pampeana1</v>
      </c>
      <c r="AJ102" s="103" t="str">
        <f t="shared" si="61"/>
        <v>Pampeana2</v>
      </c>
      <c r="AK102" s="103" t="str">
        <f t="shared" si="61"/>
        <v>Pampeana3</v>
      </c>
      <c r="AL102" s="103" t="str">
        <f t="shared" si="61"/>
        <v>Pampeana4</v>
      </c>
      <c r="AM102" s="103" t="str">
        <f t="shared" si="61"/>
        <v>Pampeana5</v>
      </c>
      <c r="AN102" s="103" t="str">
        <f t="shared" si="61"/>
        <v>Pampeana6</v>
      </c>
      <c r="AO102" s="104" t="str">
        <f t="shared" si="61"/>
        <v>Pampeana7</v>
      </c>
    </row>
    <row r="103" spans="1:41" x14ac:dyDescent="0.25">
      <c r="A103" s="95" t="s">
        <v>932</v>
      </c>
      <c r="B103" s="112"/>
      <c r="C103" s="113">
        <f>SUMIF('Todas las localidades'!$AQ$8:$AQ$967,'Pob x estrato fij. 2001'!AI103,'Todas las localidades'!$AE$8:$AE$967)</f>
        <v>598957</v>
      </c>
      <c r="D103" s="113">
        <f>SUMIF('Todas las localidades'!$AQ$8:$AQ$967,'Pob x estrato fij. 2001'!AJ103,'Todas las localidades'!$AE$8:$AE$967)</f>
        <v>0</v>
      </c>
      <c r="E103" s="113">
        <f>SUMIF('Todas las localidades'!$AQ$8:$AQ$967,'Pob x estrato fij. 2001'!AK103,'Todas las localidades'!$AE$8:$AE$967)</f>
        <v>186840</v>
      </c>
      <c r="F103" s="113">
        <f>SUMIF('Todas las localidades'!$AQ$8:$AQ$967,'Pob x estrato fij. 2001'!AL103,'Todas las localidades'!$AE$8:$AE$967)</f>
        <v>99945</v>
      </c>
      <c r="G103" s="113">
        <f>SUMIF('Todas las localidades'!$AQ$8:$AQ$967,'Pob x estrato fij. 2001'!AM103,'Todas las localidades'!$AE$8:$AE$967)</f>
        <v>317030</v>
      </c>
      <c r="H103" s="113">
        <f>SUMIF('Todas las localidades'!$AQ$8:$AQ$967,'Pob x estrato fij. 2001'!AN103,'Todas las localidades'!$AE$8:$AE$967)</f>
        <v>151225</v>
      </c>
      <c r="I103" s="117">
        <f>SUMIF('Todas las localidades'!$AQ$8:$AQ$967,'Pob x estrato fij. 2001'!AO103,'Todas las localidades'!$AE$8:$AE$967)</f>
        <v>106206</v>
      </c>
      <c r="J103" s="122">
        <f t="shared" si="59"/>
        <v>1460203</v>
      </c>
      <c r="L103" s="95" t="s">
        <v>932</v>
      </c>
      <c r="M103" s="139" t="str">
        <f t="shared" si="60"/>
        <v/>
      </c>
      <c r="N103" s="131">
        <f t="shared" si="58"/>
        <v>3.9386188921954184</v>
      </c>
      <c r="O103" s="131">
        <f t="shared" si="58"/>
        <v>0</v>
      </c>
      <c r="P103" s="131">
        <f t="shared" si="58"/>
        <v>1.2286216770449163</v>
      </c>
      <c r="Q103" s="131">
        <f t="shared" si="58"/>
        <v>0.65721790576029837</v>
      </c>
      <c r="R103" s="131">
        <f t="shared" si="58"/>
        <v>2.0847245251206905</v>
      </c>
      <c r="S103" s="131">
        <f t="shared" si="58"/>
        <v>0.99442471157737877</v>
      </c>
      <c r="T103" s="140">
        <f t="shared" si="58"/>
        <v>0.6983889629213893</v>
      </c>
      <c r="U103" s="138">
        <f t="shared" si="58"/>
        <v>9.6019966746200911</v>
      </c>
      <c r="AG103" s="95" t="s">
        <v>932</v>
      </c>
      <c r="AH103" s="112"/>
      <c r="AI103" s="103" t="str">
        <f t="shared" si="61"/>
        <v>Centro1</v>
      </c>
      <c r="AJ103" s="103" t="str">
        <f t="shared" si="61"/>
        <v>Centro2</v>
      </c>
      <c r="AK103" s="103" t="str">
        <f t="shared" si="61"/>
        <v>Centro3</v>
      </c>
      <c r="AL103" s="103" t="str">
        <f t="shared" si="61"/>
        <v>Centro4</v>
      </c>
      <c r="AM103" s="103" t="str">
        <f t="shared" si="61"/>
        <v>Centro5</v>
      </c>
      <c r="AN103" s="103" t="str">
        <f t="shared" si="61"/>
        <v>Centro6</v>
      </c>
      <c r="AO103" s="104" t="str">
        <f t="shared" si="61"/>
        <v>Centro7</v>
      </c>
    </row>
    <row r="104" spans="1:41" x14ac:dyDescent="0.25">
      <c r="A104" s="95" t="s">
        <v>945</v>
      </c>
      <c r="B104" s="112"/>
      <c r="C104" s="113">
        <f>SUMIF('Todas las localidades'!$AQ$8:$AQ$967,'Pob x estrato fij. 2001'!AI104,'Todas las localidades'!$AE$8:$AE$967)</f>
        <v>0</v>
      </c>
      <c r="D104" s="113">
        <f>SUMIF('Todas las localidades'!$AQ$8:$AQ$967,'Pob x estrato fij. 2001'!AJ104,'Todas las localidades'!$AE$8:$AE$967)</f>
        <v>430392</v>
      </c>
      <c r="E104" s="113">
        <f>SUMIF('Todas las localidades'!$AQ$8:$AQ$967,'Pob x estrato fij. 2001'!AK104,'Todas las localidades'!$AE$8:$AE$967)</f>
        <v>116230</v>
      </c>
      <c r="F104" s="113">
        <f>SUMIF('Todas las localidades'!$AQ$8:$AQ$967,'Pob x estrato fij. 2001'!AL104,'Todas las localidades'!$AE$8:$AE$967)</f>
        <v>60677</v>
      </c>
      <c r="G104" s="113">
        <f>SUMIF('Todas las localidades'!$AQ$8:$AQ$967,'Pob x estrato fij. 2001'!AM104,'Todas las localidades'!$AE$8:$AE$967)</f>
        <v>197888</v>
      </c>
      <c r="H104" s="113">
        <f>SUMIF('Todas las localidades'!$AQ$8:$AQ$967,'Pob x estrato fij. 2001'!AN104,'Todas las localidades'!$AE$8:$AE$967)</f>
        <v>48233</v>
      </c>
      <c r="I104" s="117">
        <f>SUMIF('Todas las localidades'!$AQ$8:$AQ$967,'Pob x estrato fij. 2001'!AO104,'Todas las localidades'!$AE$8:$AE$967)</f>
        <v>58811</v>
      </c>
      <c r="J104" s="122">
        <f t="shared" si="59"/>
        <v>912231</v>
      </c>
      <c r="L104" s="95" t="s">
        <v>945</v>
      </c>
      <c r="M104" s="139" t="str">
        <f t="shared" si="60"/>
        <v/>
      </c>
      <c r="N104" s="131">
        <f t="shared" si="58"/>
        <v>0</v>
      </c>
      <c r="O104" s="131">
        <f t="shared" si="58"/>
        <v>2.8301698823951811</v>
      </c>
      <c r="P104" s="131">
        <f t="shared" si="58"/>
        <v>0.76430473947190436</v>
      </c>
      <c r="Q104" s="131">
        <f t="shared" si="58"/>
        <v>0.39899955843531565</v>
      </c>
      <c r="R104" s="131">
        <f t="shared" si="58"/>
        <v>1.3012710684385804</v>
      </c>
      <c r="S104" s="131">
        <f t="shared" si="58"/>
        <v>0.31717035618126443</v>
      </c>
      <c r="T104" s="140">
        <f t="shared" si="58"/>
        <v>0.38672912357465516</v>
      </c>
      <c r="U104" s="138">
        <f t="shared" si="58"/>
        <v>5.9986447284969016</v>
      </c>
      <c r="AG104" s="95" t="s">
        <v>945</v>
      </c>
      <c r="AH104" s="112"/>
      <c r="AI104" s="103" t="str">
        <f t="shared" si="61"/>
        <v>Noroeste1</v>
      </c>
      <c r="AJ104" s="103" t="str">
        <f t="shared" si="61"/>
        <v>Noroeste2</v>
      </c>
      <c r="AK104" s="103" t="str">
        <f t="shared" si="61"/>
        <v>Noroeste3</v>
      </c>
      <c r="AL104" s="103" t="str">
        <f t="shared" si="61"/>
        <v>Noroeste4</v>
      </c>
      <c r="AM104" s="103" t="str">
        <f t="shared" si="61"/>
        <v>Noroeste5</v>
      </c>
      <c r="AN104" s="103" t="str">
        <f t="shared" si="61"/>
        <v>Noroeste6</v>
      </c>
      <c r="AO104" s="104" t="str">
        <f t="shared" si="61"/>
        <v>Noroeste7</v>
      </c>
    </row>
    <row r="105" spans="1:41" x14ac:dyDescent="0.25">
      <c r="A105" s="95" t="s">
        <v>941</v>
      </c>
      <c r="B105" s="112"/>
      <c r="C105" s="113">
        <f>SUMIF('Todas las localidades'!$AQ$8:$AQ$967,'Pob x estrato fij. 2001'!AI105,'Todas las localidades'!$AE$8:$AE$967)</f>
        <v>0</v>
      </c>
      <c r="D105" s="113">
        <f>SUMIF('Todas las localidades'!$AQ$8:$AQ$967,'Pob x estrato fij. 2001'!AJ105,'Todas las localidades'!$AE$8:$AE$967)</f>
        <v>0</v>
      </c>
      <c r="E105" s="113">
        <f>SUMIF('Todas las localidades'!$AQ$8:$AQ$967,'Pob x estrato fij. 2001'!AK105,'Todas las localidades'!$AE$8:$AE$967)</f>
        <v>366438</v>
      </c>
      <c r="F105" s="113">
        <f>SUMIF('Todas las localidades'!$AQ$8:$AQ$967,'Pob x estrato fij. 2001'!AL105,'Todas las localidades'!$AE$8:$AE$967)</f>
        <v>107718</v>
      </c>
      <c r="G105" s="113">
        <f>SUMIF('Todas las localidades'!$AQ$8:$AQ$967,'Pob x estrato fij. 2001'!AM105,'Todas las localidades'!$AE$8:$AE$967)</f>
        <v>220603</v>
      </c>
      <c r="H105" s="113">
        <f>SUMIF('Todas las localidades'!$AQ$8:$AQ$967,'Pob x estrato fij. 2001'!AN105,'Todas las localidades'!$AE$8:$AE$967)</f>
        <v>71112</v>
      </c>
      <c r="I105" s="117">
        <f>SUMIF('Todas las localidades'!$AQ$8:$AQ$967,'Pob x estrato fij. 2001'!AO105,'Todas las localidades'!$AE$8:$AE$967)</f>
        <v>61107</v>
      </c>
      <c r="J105" s="122">
        <f t="shared" si="59"/>
        <v>826978</v>
      </c>
      <c r="L105" s="95" t="s">
        <v>941</v>
      </c>
      <c r="M105" s="139" t="str">
        <f t="shared" si="60"/>
        <v/>
      </c>
      <c r="N105" s="131">
        <f t="shared" si="58"/>
        <v>0</v>
      </c>
      <c r="O105" s="131">
        <f t="shared" si="58"/>
        <v>0</v>
      </c>
      <c r="P105" s="131">
        <f t="shared" si="58"/>
        <v>2.4096214413026389</v>
      </c>
      <c r="Q105" s="131">
        <f t="shared" si="58"/>
        <v>0.70833156608822678</v>
      </c>
      <c r="R105" s="131">
        <f t="shared" si="58"/>
        <v>1.4506402687922269</v>
      </c>
      <c r="S105" s="131">
        <f t="shared" si="58"/>
        <v>0.46761798703713381</v>
      </c>
      <c r="T105" s="140">
        <f t="shared" si="58"/>
        <v>0.40182715060577873</v>
      </c>
      <c r="U105" s="138">
        <f t="shared" si="58"/>
        <v>5.4380384138260052</v>
      </c>
      <c r="AG105" s="95" t="s">
        <v>941</v>
      </c>
      <c r="AH105" s="112"/>
      <c r="AI105" s="103" t="str">
        <f t="shared" si="61"/>
        <v>Noreste1</v>
      </c>
      <c r="AJ105" s="103" t="str">
        <f t="shared" si="61"/>
        <v>Noreste2</v>
      </c>
      <c r="AK105" s="103" t="str">
        <f t="shared" si="61"/>
        <v>Noreste3</v>
      </c>
      <c r="AL105" s="103" t="str">
        <f t="shared" si="61"/>
        <v>Noreste4</v>
      </c>
      <c r="AM105" s="103" t="str">
        <f t="shared" si="61"/>
        <v>Noreste5</v>
      </c>
      <c r="AN105" s="103" t="str">
        <f t="shared" si="61"/>
        <v>Noreste6</v>
      </c>
      <c r="AO105" s="104" t="str">
        <f t="shared" si="61"/>
        <v>Noreste7</v>
      </c>
    </row>
    <row r="106" spans="1:41" x14ac:dyDescent="0.25">
      <c r="A106" s="95" t="s">
        <v>935</v>
      </c>
      <c r="B106" s="112"/>
      <c r="C106" s="113">
        <f>SUMIF('Todas las localidades'!$AQ$8:$AQ$967,'Pob x estrato fij. 2001'!AI106,'Todas las localidades'!$AE$8:$AE$967)</f>
        <v>0</v>
      </c>
      <c r="D106" s="113">
        <f>SUMIF('Todas las localidades'!$AQ$8:$AQ$967,'Pob x estrato fij. 2001'!AJ106,'Todas las localidades'!$AE$8:$AE$967)</f>
        <v>0</v>
      </c>
      <c r="E106" s="113">
        <f>SUMIF('Todas las localidades'!$AQ$8:$AQ$967,'Pob x estrato fij. 2001'!AK106,'Todas las localidades'!$AE$8:$AE$967)</f>
        <v>44160</v>
      </c>
      <c r="F106" s="113">
        <f>SUMIF('Todas las localidades'!$AQ$8:$AQ$967,'Pob x estrato fij. 2001'!AL106,'Todas las localidades'!$AE$8:$AE$967)</f>
        <v>38739</v>
      </c>
      <c r="G106" s="113">
        <f>SUMIF('Todas las localidades'!$AQ$8:$AQ$967,'Pob x estrato fij. 2001'!AM106,'Todas las localidades'!$AE$8:$AE$967)</f>
        <v>65531</v>
      </c>
      <c r="H106" s="113">
        <f>SUMIF('Todas las localidades'!$AQ$8:$AQ$967,'Pob x estrato fij. 2001'!AN106,'Todas las localidades'!$AE$8:$AE$967)</f>
        <v>13992</v>
      </c>
      <c r="I106" s="117">
        <f>SUMIF('Todas las localidades'!$AQ$8:$AQ$967,'Pob x estrato fij. 2001'!AO106,'Todas las localidades'!$AE$8:$AE$967)</f>
        <v>14690</v>
      </c>
      <c r="J106" s="122">
        <f t="shared" si="59"/>
        <v>177112</v>
      </c>
      <c r="L106" s="95" t="s">
        <v>935</v>
      </c>
      <c r="M106" s="139" t="str">
        <f t="shared" si="60"/>
        <v/>
      </c>
      <c r="N106" s="131">
        <f t="shared" si="58"/>
        <v>0</v>
      </c>
      <c r="O106" s="131">
        <f t="shared" si="58"/>
        <v>0</v>
      </c>
      <c r="P106" s="131">
        <f t="shared" si="58"/>
        <v>0.29038714011080874</v>
      </c>
      <c r="Q106" s="131">
        <f t="shared" si="58"/>
        <v>0.25473975137573868</v>
      </c>
      <c r="R106" s="131">
        <f t="shared" si="58"/>
        <v>0.43091847098282166</v>
      </c>
      <c r="S106" s="131">
        <f t="shared" si="58"/>
        <v>9.2008534067718209E-2</v>
      </c>
      <c r="T106" s="140">
        <f t="shared" si="58"/>
        <v>9.6598439497911692E-2</v>
      </c>
      <c r="U106" s="138">
        <f t="shared" si="58"/>
        <v>1.164652336034999</v>
      </c>
      <c r="AG106" s="95" t="s">
        <v>935</v>
      </c>
      <c r="AH106" s="112"/>
      <c r="AI106" s="103" t="str">
        <f t="shared" si="61"/>
        <v>Comahue1</v>
      </c>
      <c r="AJ106" s="103" t="str">
        <f t="shared" si="61"/>
        <v>Comahue2</v>
      </c>
      <c r="AK106" s="103" t="str">
        <f t="shared" si="61"/>
        <v>Comahue3</v>
      </c>
      <c r="AL106" s="103" t="str">
        <f t="shared" si="61"/>
        <v>Comahue4</v>
      </c>
      <c r="AM106" s="103" t="str">
        <f t="shared" si="61"/>
        <v>Comahue5</v>
      </c>
      <c r="AN106" s="103" t="str">
        <f t="shared" si="61"/>
        <v>Comahue6</v>
      </c>
      <c r="AO106" s="104" t="str">
        <f t="shared" si="61"/>
        <v>Comahue7</v>
      </c>
    </row>
    <row r="107" spans="1:41" x14ac:dyDescent="0.25">
      <c r="A107" s="95" t="s">
        <v>938</v>
      </c>
      <c r="B107" s="112"/>
      <c r="C107" s="113">
        <f>SUMIF('Todas las localidades'!$AQ$8:$AQ$967,'Pob x estrato fij. 2001'!AI107,'Todas las localidades'!$AE$8:$AE$967)</f>
        <v>0</v>
      </c>
      <c r="D107" s="113">
        <f>SUMIF('Todas las localidades'!$AQ$8:$AQ$967,'Pob x estrato fij. 2001'!AJ107,'Todas las localidades'!$AE$8:$AE$967)</f>
        <v>395171</v>
      </c>
      <c r="E107" s="113">
        <f>SUMIF('Todas las localidades'!$AQ$8:$AQ$967,'Pob x estrato fij. 2001'!AK107,'Todas las localidades'!$AE$8:$AE$967)</f>
        <v>239003</v>
      </c>
      <c r="F107" s="113">
        <f>SUMIF('Todas las localidades'!$AQ$8:$AQ$967,'Pob x estrato fij. 2001'!AL107,'Todas las localidades'!$AE$8:$AE$967)</f>
        <v>26171</v>
      </c>
      <c r="G107" s="113">
        <f>SUMIF('Todas las localidades'!$AQ$8:$AQ$967,'Pob x estrato fij. 2001'!AM107,'Todas las localidades'!$AE$8:$AE$967)</f>
        <v>58729</v>
      </c>
      <c r="H107" s="113">
        <f>SUMIF('Todas las localidades'!$AQ$8:$AQ$967,'Pob x estrato fij. 2001'!AN107,'Todas las localidades'!$AE$8:$AE$967)</f>
        <v>15455</v>
      </c>
      <c r="I107" s="117">
        <f>SUMIF('Todas las localidades'!$AQ$8:$AQ$967,'Pob x estrato fij. 2001'!AO107,'Todas las localidades'!$AE$8:$AE$967)</f>
        <v>34987</v>
      </c>
      <c r="J107" s="122">
        <f t="shared" si="59"/>
        <v>769516</v>
      </c>
      <c r="L107" s="95" t="s">
        <v>938</v>
      </c>
      <c r="M107" s="139" t="str">
        <f t="shared" si="60"/>
        <v/>
      </c>
      <c r="N107" s="131">
        <f t="shared" si="58"/>
        <v>0</v>
      </c>
      <c r="O107" s="131">
        <f t="shared" si="58"/>
        <v>2.5985637804512773</v>
      </c>
      <c r="P107" s="131">
        <f t="shared" si="58"/>
        <v>1.571634910505064</v>
      </c>
      <c r="Q107" s="131">
        <f t="shared" si="58"/>
        <v>0.17209515044927481</v>
      </c>
      <c r="R107" s="131">
        <f t="shared" si="58"/>
        <v>0.38618990832354361</v>
      </c>
      <c r="S107" s="131">
        <f t="shared" si="58"/>
        <v>0.10162892324303779</v>
      </c>
      <c r="T107" s="140">
        <f t="shared" si="58"/>
        <v>0.23006736573951236</v>
      </c>
      <c r="U107" s="138">
        <f t="shared" si="58"/>
        <v>5.0601800387117102</v>
      </c>
      <c r="AG107" s="95" t="s">
        <v>938</v>
      </c>
      <c r="AH107" s="112"/>
      <c r="AI107" s="103" t="str">
        <f t="shared" si="61"/>
        <v>Cuyo1</v>
      </c>
      <c r="AJ107" s="103" t="str">
        <f t="shared" si="61"/>
        <v>Cuyo2</v>
      </c>
      <c r="AK107" s="103" t="str">
        <f t="shared" si="61"/>
        <v>Cuyo3</v>
      </c>
      <c r="AL107" s="103" t="str">
        <f t="shared" si="61"/>
        <v>Cuyo4</v>
      </c>
      <c r="AM107" s="103" t="str">
        <f t="shared" si="61"/>
        <v>Cuyo5</v>
      </c>
      <c r="AN107" s="103" t="str">
        <f t="shared" si="61"/>
        <v>Cuyo6</v>
      </c>
      <c r="AO107" s="104" t="str">
        <f t="shared" si="61"/>
        <v>Cuyo7</v>
      </c>
    </row>
    <row r="108" spans="1:41" ht="15.75" thickBot="1" x14ac:dyDescent="0.3">
      <c r="A108" s="95" t="s">
        <v>955</v>
      </c>
      <c r="B108" s="112"/>
      <c r="C108" s="113">
        <f>SUMIF('Todas las localidades'!$AQ$8:$AQ$967,'Pob x estrato fij. 2001'!AI108,'Todas las localidades'!$AE$8:$AE$967)</f>
        <v>0</v>
      </c>
      <c r="D108" s="113">
        <f>SUMIF('Todas las localidades'!$AQ$8:$AQ$967,'Pob x estrato fij. 2001'!AJ108,'Todas las localidades'!$AE$8:$AE$967)</f>
        <v>0</v>
      </c>
      <c r="E108" s="113">
        <f>SUMIF('Todas las localidades'!$AQ$8:$AQ$967,'Pob x estrato fij. 2001'!AK108,'Todas las localidades'!$AE$8:$AE$967)</f>
        <v>0</v>
      </c>
      <c r="F108" s="113">
        <f>SUMIF('Todas las localidades'!$AQ$8:$AQ$967,'Pob x estrato fij. 2001'!AL108,'Todas las localidades'!$AE$8:$AE$967)</f>
        <v>25142</v>
      </c>
      <c r="G108" s="113">
        <f>SUMIF('Todas las localidades'!$AQ$8:$AQ$967,'Pob x estrato fij. 2001'!AM108,'Todas las localidades'!$AE$8:$AE$967)</f>
        <v>7094</v>
      </c>
      <c r="H108" s="113">
        <f>SUMIF('Todas las localidades'!$AQ$8:$AQ$967,'Pob x estrato fij. 2001'!AN108,'Todas las localidades'!$AE$8:$AE$967)</f>
        <v>8596</v>
      </c>
      <c r="I108" s="117">
        <f>SUMIF('Todas las localidades'!$AQ$8:$AQ$967,'Pob x estrato fij. 2001'!AO108,'Todas las localidades'!$AE$8:$AE$967)</f>
        <v>4246</v>
      </c>
      <c r="J108" s="122">
        <f t="shared" si="59"/>
        <v>45078</v>
      </c>
      <c r="L108" s="95" t="s">
        <v>955</v>
      </c>
      <c r="M108" s="139" t="str">
        <f t="shared" si="60"/>
        <v/>
      </c>
      <c r="N108" s="131">
        <f t="shared" si="58"/>
        <v>0</v>
      </c>
      <c r="O108" s="131">
        <f t="shared" si="58"/>
        <v>0</v>
      </c>
      <c r="P108" s="131">
        <f t="shared" si="58"/>
        <v>0</v>
      </c>
      <c r="Q108" s="131">
        <f t="shared" si="58"/>
        <v>0.16532865662739932</v>
      </c>
      <c r="R108" s="131">
        <f t="shared" si="58"/>
        <v>4.6648695016894864E-2</v>
      </c>
      <c r="S108" s="131">
        <f t="shared" si="58"/>
        <v>5.6525540226279702E-2</v>
      </c>
      <c r="T108" s="140">
        <f t="shared" si="58"/>
        <v>2.7920828734386186E-2</v>
      </c>
      <c r="U108" s="138">
        <f t="shared" si="58"/>
        <v>0.29642372060496008</v>
      </c>
      <c r="AG108" s="109" t="s">
        <v>955</v>
      </c>
      <c r="AH108" s="112"/>
      <c r="AI108" s="103" t="str">
        <f t="shared" si="61"/>
        <v>Patagonia1</v>
      </c>
      <c r="AJ108" s="103" t="str">
        <f t="shared" si="61"/>
        <v>Patagonia2</v>
      </c>
      <c r="AK108" s="103" t="str">
        <f t="shared" si="61"/>
        <v>Patagonia3</v>
      </c>
      <c r="AL108" s="103" t="str">
        <f t="shared" si="61"/>
        <v>Patagonia4</v>
      </c>
      <c r="AM108" s="103" t="str">
        <f t="shared" si="61"/>
        <v>Patagonia5</v>
      </c>
      <c r="AN108" s="103" t="str">
        <f t="shared" si="61"/>
        <v>Patagonia6</v>
      </c>
      <c r="AO108" s="104" t="str">
        <f t="shared" si="61"/>
        <v>Patagonia7</v>
      </c>
    </row>
    <row r="109" spans="1:41" x14ac:dyDescent="0.25">
      <c r="A109" s="118" t="s">
        <v>967</v>
      </c>
      <c r="B109" s="119">
        <f t="shared" ref="B109" si="62">SUM(B101:B108)</f>
        <v>6775906</v>
      </c>
      <c r="C109" s="120">
        <f t="shared" ref="C109:I109" si="63">SUM(C101:C108)</f>
        <v>1269189</v>
      </c>
      <c r="D109" s="120">
        <f t="shared" si="63"/>
        <v>1447674</v>
      </c>
      <c r="E109" s="120">
        <f t="shared" si="63"/>
        <v>1736417</v>
      </c>
      <c r="F109" s="120">
        <f t="shared" si="63"/>
        <v>959636</v>
      </c>
      <c r="G109" s="120">
        <f t="shared" si="63"/>
        <v>1870336</v>
      </c>
      <c r="H109" s="120">
        <f t="shared" si="63"/>
        <v>597555</v>
      </c>
      <c r="I109" s="121">
        <f t="shared" si="63"/>
        <v>550572</v>
      </c>
      <c r="J109" s="120">
        <f>SUM(J101:J108)</f>
        <v>15207285</v>
      </c>
      <c r="L109" s="118" t="s">
        <v>967</v>
      </c>
      <c r="M109" s="141">
        <f t="shared" si="60"/>
        <v>44.556973845101211</v>
      </c>
      <c r="N109" s="142">
        <f t="shared" si="58"/>
        <v>8.3459276261344488</v>
      </c>
      <c r="O109" s="142">
        <f t="shared" si="58"/>
        <v>9.5196085297276927</v>
      </c>
      <c r="P109" s="142">
        <f t="shared" si="58"/>
        <v>11.418323520602131</v>
      </c>
      <c r="Q109" s="142">
        <f t="shared" si="58"/>
        <v>6.310370325801089</v>
      </c>
      <c r="R109" s="142">
        <f t="shared" si="58"/>
        <v>12.298947511011992</v>
      </c>
      <c r="S109" s="142">
        <f t="shared" si="58"/>
        <v>3.92939962656056</v>
      </c>
      <c r="T109" s="143">
        <f t="shared" si="58"/>
        <v>3.6204490150608741</v>
      </c>
      <c r="U109" s="142">
        <f t="shared" si="58"/>
        <v>100</v>
      </c>
    </row>
    <row r="110" spans="1:41" x14ac:dyDescent="0.25">
      <c r="J110" s="123">
        <f>SUM(B109:I109)</f>
        <v>15207285</v>
      </c>
      <c r="L110" s="80"/>
      <c r="M110" s="80"/>
      <c r="N110" s="80"/>
      <c r="O110" s="80"/>
      <c r="P110" s="80"/>
      <c r="Q110" s="80"/>
      <c r="U110" s="123">
        <f>SUM(M109:T109)</f>
        <v>100</v>
      </c>
    </row>
    <row r="113" spans="1:22" ht="15" customHeight="1" x14ac:dyDescent="0.25">
      <c r="A113" s="333" t="s">
        <v>27</v>
      </c>
      <c r="B113" s="321" t="s">
        <v>30</v>
      </c>
      <c r="C113" s="322"/>
      <c r="D113" s="322"/>
      <c r="E113" s="322"/>
      <c r="F113" s="322"/>
      <c r="G113" s="334"/>
      <c r="I113" s="333" t="s">
        <v>27</v>
      </c>
      <c r="J113" s="321" t="s">
        <v>969</v>
      </c>
      <c r="K113" s="322"/>
      <c r="L113" s="322"/>
      <c r="M113" s="322"/>
      <c r="N113" s="322"/>
      <c r="O113" s="334"/>
      <c r="Q113" s="333" t="s">
        <v>27</v>
      </c>
      <c r="R113" s="321" t="s">
        <v>960</v>
      </c>
      <c r="S113" s="322"/>
      <c r="T113" s="322"/>
      <c r="U113" s="322"/>
      <c r="V113" s="322"/>
    </row>
    <row r="114" spans="1:22" ht="15.75" thickBot="1" x14ac:dyDescent="0.3">
      <c r="A114" s="333"/>
      <c r="B114" s="90" t="s">
        <v>34</v>
      </c>
      <c r="C114" s="91">
        <v>2001</v>
      </c>
      <c r="D114" s="91">
        <v>1991</v>
      </c>
      <c r="E114" s="91">
        <v>1980</v>
      </c>
      <c r="F114" s="91">
        <v>1970</v>
      </c>
      <c r="G114" s="244">
        <v>1960</v>
      </c>
      <c r="I114" s="333"/>
      <c r="J114" s="90" t="s">
        <v>34</v>
      </c>
      <c r="K114" s="91">
        <v>2001</v>
      </c>
      <c r="L114" s="91">
        <v>1991</v>
      </c>
      <c r="M114" s="91">
        <v>1980</v>
      </c>
      <c r="N114" s="91">
        <v>1970</v>
      </c>
      <c r="O114" s="244">
        <v>1960</v>
      </c>
      <c r="Q114" s="333"/>
      <c r="R114" s="90" t="s">
        <v>961</v>
      </c>
      <c r="S114" s="91" t="s">
        <v>962</v>
      </c>
      <c r="T114" s="91" t="s">
        <v>963</v>
      </c>
      <c r="U114" s="91" t="s">
        <v>964</v>
      </c>
      <c r="V114" s="91" t="s">
        <v>965</v>
      </c>
    </row>
    <row r="115" spans="1:22" x14ac:dyDescent="0.25">
      <c r="A115" s="92" t="s">
        <v>940</v>
      </c>
      <c r="B115" s="93">
        <f>SUMIF('Todas las localidades'!$D$8:$D$967,'Pob x estrato fij. 2001'!$A115,'Todas las localidades'!Z$8:Z$967)</f>
        <v>13588171</v>
      </c>
      <c r="C115" s="94">
        <f>SUMIF('Todas las localidades'!$D$8:$D$967,'Pob x estrato fij. 2001'!$A115,'Todas las localidades'!AA$8:AA$967)</f>
        <v>12053296</v>
      </c>
      <c r="D115" s="94">
        <f>SUMIF('Todas las localidades'!$D$8:$D$967,'Pob x estrato fij. 2001'!$A115,'Todas las localidades'!AB$8:AB$967)</f>
        <v>11301472</v>
      </c>
      <c r="E115" s="94">
        <f>SUMIF('Todas las localidades'!$D$8:$D$967,'Pob x estrato fij. 2001'!$A115,'Todas las localidades'!AC$8:AC$967)</f>
        <v>9969826</v>
      </c>
      <c r="F115" s="94">
        <f>SUMIF('Todas las localidades'!$D$8:$D$967,'Pob x estrato fij. 2001'!$A115,'Todas las localidades'!AD$8:AD$967)</f>
        <v>8451495</v>
      </c>
      <c r="G115" s="100">
        <f>SUMIF('Todas las localidades'!$D$8:$D$967,'Pob x estrato fij. 2001'!$A115,'Todas las localidades'!AE$8:AE$967)</f>
        <v>6775906</v>
      </c>
      <c r="I115" s="92" t="s">
        <v>940</v>
      </c>
      <c r="J115" s="127">
        <f>B115/B$24*100</f>
        <v>37.230054676639348</v>
      </c>
      <c r="K115" s="128">
        <f t="shared" ref="K115:O138" si="64">C115/C$24*100</f>
        <v>37.011393966311402</v>
      </c>
      <c r="L115" s="128">
        <f t="shared" si="64"/>
        <v>39.35028399370352</v>
      </c>
      <c r="M115" s="128">
        <f t="shared" si="64"/>
        <v>42.281247553518519</v>
      </c>
      <c r="N115" s="128">
        <f t="shared" si="64"/>
        <v>44.627529279853348</v>
      </c>
      <c r="O115" s="129">
        <f t="shared" si="64"/>
        <v>44.556973845101211</v>
      </c>
      <c r="Q115" s="92" t="s">
        <v>940</v>
      </c>
      <c r="R115" s="127">
        <f>RATE(8.94,,-C115,B115)*100</f>
        <v>1.3497606189748019</v>
      </c>
      <c r="S115" s="128">
        <f>RATE(10.52,,-D115,C115)*100</f>
        <v>0.61409428925689402</v>
      </c>
      <c r="T115" s="128">
        <f>RATE(10.56,,-E115,D115)*100</f>
        <v>1.1942898640800819</v>
      </c>
      <c r="U115" s="128">
        <f>RATE(10,,-F115,E115)*100</f>
        <v>1.665922094805522</v>
      </c>
      <c r="V115" s="128">
        <f>RATE(10,,-G115,F115)*100</f>
        <v>2.2342973920222611</v>
      </c>
    </row>
    <row r="116" spans="1:22" x14ac:dyDescent="0.25">
      <c r="A116" s="95" t="s">
        <v>36</v>
      </c>
      <c r="B116" s="83">
        <f>SUMIF('Todas las localidades'!$C$8:$C$967,'Pob x estrato fij. 2001'!$A116,'Todas las localidades'!Z$8:Z$967)</f>
        <v>4495579</v>
      </c>
      <c r="C116" s="84">
        <f>SUMIF('Todas las localidades'!$C$8:$C$967,'Pob x estrato fij. 2001'!$A116,'Todas las localidades'!AA$8:AA$967)</f>
        <v>4075012</v>
      </c>
      <c r="D116" s="84">
        <f>SUMIF('Todas las localidades'!$C$8:$C$967,'Pob x estrato fij. 2001'!$A116,'Todas las localidades'!AB$8:AB$967)</f>
        <v>3671535</v>
      </c>
      <c r="E116" s="84">
        <f>SUMIF('Todas las localidades'!$C$8:$C$967,'Pob x estrato fij. 2001'!$A116,'Todas las localidades'!AC$8:AC$967)</f>
        <v>3124508</v>
      </c>
      <c r="F116" s="84">
        <f>SUMIF('Todas las localidades'!$C$8:$C$967,'Pob x estrato fij. 2001'!$A116,'Todas las localidades'!AD$8:AD$967)</f>
        <v>2580992</v>
      </c>
      <c r="G116" s="85">
        <f>SUMIF('Todas las localidades'!$C$8:$C$967,'Pob x estrato fij. 2001'!$A116,'Todas las localidades'!AE$8:AE$967)</f>
        <v>2101297</v>
      </c>
      <c r="I116" s="95" t="s">
        <v>36</v>
      </c>
      <c r="J116" s="130">
        <f t="shared" ref="J116:J138" si="65">B116/B$24*100</f>
        <v>12.317378988912608</v>
      </c>
      <c r="K116" s="131">
        <f t="shared" si="64"/>
        <v>12.512915517004359</v>
      </c>
      <c r="L116" s="131">
        <f t="shared" si="64"/>
        <v>12.783816563260277</v>
      </c>
      <c r="M116" s="131">
        <f t="shared" si="64"/>
        <v>13.250792564579264</v>
      </c>
      <c r="N116" s="131">
        <f t="shared" si="64"/>
        <v>13.628748055943623</v>
      </c>
      <c r="O116" s="132">
        <f t="shared" si="64"/>
        <v>13.817699872133652</v>
      </c>
      <c r="Q116" s="95" t="s">
        <v>36</v>
      </c>
      <c r="R116" s="130">
        <f t="shared" ref="R116:R139" si="66">RATE(8.94,,-C116,B116)*100</f>
        <v>1.1047239230499604</v>
      </c>
      <c r="S116" s="131">
        <f t="shared" ref="S116:S139" si="67">RATE(10.52,,-D116,C116)*100</f>
        <v>0.99602901292577939</v>
      </c>
      <c r="T116" s="131">
        <f t="shared" ref="T116:T139" si="68">RATE(10.56,,-E116,D116)*100</f>
        <v>1.5395047578402401</v>
      </c>
      <c r="U116" s="131">
        <f t="shared" ref="U116:V139" si="69">RATE(10,,-F116,E116)*100</f>
        <v>1.9294071535349395</v>
      </c>
      <c r="V116" s="131">
        <f t="shared" si="69"/>
        <v>2.0774757147473402</v>
      </c>
    </row>
    <row r="117" spans="1:22" x14ac:dyDescent="0.25">
      <c r="A117" s="95" t="s">
        <v>1</v>
      </c>
      <c r="B117" s="83">
        <f>SUMIF('Todas las localidades'!$C$8:$C$967,'Pob x estrato fij. 2001'!$A117,'Todas las localidades'!Z$8:Z$967)</f>
        <v>283706</v>
      </c>
      <c r="C117" s="84">
        <f>SUMIF('Todas las localidades'!$C$8:$C$967,'Pob x estrato fij. 2001'!$A117,'Todas las localidades'!AA$8:AA$967)</f>
        <v>251523</v>
      </c>
      <c r="D117" s="84">
        <f>SUMIF('Todas las localidades'!$C$8:$C$967,'Pob x estrato fij. 2001'!$A117,'Todas las localidades'!AB$8:AB$967)</f>
        <v>191963</v>
      </c>
      <c r="E117" s="84">
        <f>SUMIF('Todas las localidades'!$C$8:$C$967,'Pob x estrato fij. 2001'!$A117,'Todas las localidades'!AC$8:AC$967)</f>
        <v>131009</v>
      </c>
      <c r="F117" s="84">
        <f>SUMIF('Todas las localidades'!$C$8:$C$967,'Pob x estrato fij. 2001'!$A117,'Todas las localidades'!AD$8:AD$967)</f>
        <v>103098</v>
      </c>
      <c r="G117" s="85">
        <f>SUMIF('Todas las localidades'!$C$8:$C$967,'Pob x estrato fij. 2001'!$A117,'Todas las localidades'!AE$8:AE$967)</f>
        <v>90480</v>
      </c>
      <c r="I117" s="95" t="s">
        <v>1</v>
      </c>
      <c r="J117" s="130">
        <f t="shared" si="65"/>
        <v>0.77732241462744633</v>
      </c>
      <c r="K117" s="131">
        <f t="shared" si="64"/>
        <v>0.77233786049795361</v>
      </c>
      <c r="L117" s="131">
        <f t="shared" si="64"/>
        <v>0.66839068099122911</v>
      </c>
      <c r="M117" s="131">
        <f t="shared" si="64"/>
        <v>0.55559886007427894</v>
      </c>
      <c r="N117" s="131">
        <f t="shared" si="64"/>
        <v>0.54440179088957874</v>
      </c>
      <c r="O117" s="132">
        <f t="shared" si="64"/>
        <v>0.59497799903138526</v>
      </c>
      <c r="Q117" s="95" t="s">
        <v>1</v>
      </c>
      <c r="R117" s="130">
        <f t="shared" si="66"/>
        <v>1.3559117236770273</v>
      </c>
      <c r="S117" s="131">
        <f t="shared" si="67"/>
        <v>2.6020197938426675</v>
      </c>
      <c r="T117" s="131">
        <f t="shared" si="68"/>
        <v>3.68400874028849</v>
      </c>
      <c r="U117" s="131">
        <f t="shared" si="69"/>
        <v>2.4247916318132119</v>
      </c>
      <c r="V117" s="131">
        <f t="shared" si="69"/>
        <v>1.3140706123133303</v>
      </c>
    </row>
    <row r="118" spans="1:22" x14ac:dyDescent="0.25">
      <c r="A118" s="95" t="s">
        <v>199</v>
      </c>
      <c r="B118" s="83">
        <f>SUMIF('Todas las localidades'!$C$8:$C$967,'Pob x estrato fij. 2001'!$A118,'Todas las localidades'!Z$8:Z$967)</f>
        <v>892688</v>
      </c>
      <c r="C118" s="84">
        <f>SUMIF('Todas las localidades'!$C$8:$C$967,'Pob x estrato fij. 2001'!$A118,'Todas las localidades'!AA$8:AA$967)</f>
        <v>791047</v>
      </c>
      <c r="D118" s="84">
        <f>SUMIF('Todas las localidades'!$C$8:$C$967,'Pob x estrato fij. 2001'!$A118,'Todas las localidades'!AB$8:AB$967)</f>
        <v>589824</v>
      </c>
      <c r="E118" s="84">
        <f>SUMIF('Todas las localidades'!$C$8:$C$967,'Pob x estrato fij. 2001'!$A118,'Todas las localidades'!AC$8:AC$967)</f>
        <v>441779</v>
      </c>
      <c r="F118" s="84">
        <f>SUMIF('Todas las localidades'!$C$8:$C$967,'Pob x estrato fij. 2001'!$A118,'Todas las localidades'!AD$8:AD$967)</f>
        <v>296431</v>
      </c>
      <c r="G118" s="85">
        <f>SUMIF('Todas las localidades'!$C$8:$C$967,'Pob x estrato fij. 2001'!$A118,'Todas las localidades'!AE$8:AE$967)</f>
        <v>248049</v>
      </c>
      <c r="I118" s="95" t="s">
        <v>199</v>
      </c>
      <c r="J118" s="130">
        <f t="shared" si="65"/>
        <v>2.4458643513670695</v>
      </c>
      <c r="K118" s="131">
        <f t="shared" si="64"/>
        <v>2.4290245724380064</v>
      </c>
      <c r="L118" s="131">
        <f t="shared" si="64"/>
        <v>2.0536919355551371</v>
      </c>
      <c r="M118" s="131">
        <f t="shared" si="64"/>
        <v>1.8735499759921443</v>
      </c>
      <c r="N118" s="131">
        <f t="shared" si="64"/>
        <v>1.5652831992394491</v>
      </c>
      <c r="O118" s="132">
        <f t="shared" si="64"/>
        <v>1.631119558816712</v>
      </c>
      <c r="Q118" s="95" t="s">
        <v>199</v>
      </c>
      <c r="R118" s="130">
        <f t="shared" si="66"/>
        <v>1.3613050132691711</v>
      </c>
      <c r="S118" s="131">
        <f t="shared" si="67"/>
        <v>2.829531292986748</v>
      </c>
      <c r="T118" s="131">
        <f t="shared" si="68"/>
        <v>2.7746756374829027</v>
      </c>
      <c r="U118" s="131">
        <f t="shared" si="69"/>
        <v>4.0706207177120106</v>
      </c>
      <c r="V118" s="131">
        <f t="shared" si="69"/>
        <v>1.7978519181626751</v>
      </c>
    </row>
    <row r="119" spans="1:22" x14ac:dyDescent="0.25">
      <c r="A119" s="95" t="s">
        <v>260</v>
      </c>
      <c r="B119" s="83">
        <f>SUMIF('Todas las localidades'!$C$8:$C$967,'Pob x estrato fij. 2001'!$A119,'Todas las localidades'!Z$8:Z$967)</f>
        <v>464268</v>
      </c>
      <c r="C119" s="84">
        <f>SUMIF('Todas las localidades'!$C$8:$C$967,'Pob x estrato fij. 2001'!$A119,'Todas las localidades'!AA$8:AA$967)</f>
        <v>371768</v>
      </c>
      <c r="D119" s="84">
        <f>SUMIF('Todas las localidades'!$C$8:$C$967,'Pob x estrato fij. 2001'!$A119,'Todas las localidades'!AB$8:AB$967)</f>
        <v>317457</v>
      </c>
      <c r="E119" s="84">
        <f>SUMIF('Todas las localidades'!$C$8:$C$967,'Pob x estrato fij. 2001'!$A119,'Todas las localidades'!AC$8:AC$967)</f>
        <v>221780</v>
      </c>
      <c r="F119" s="84">
        <f>SUMIF('Todas las localidades'!$C$8:$C$967,'Pob x estrato fij. 2001'!$A119,'Todas las localidades'!AD$8:AD$967)</f>
        <v>142852</v>
      </c>
      <c r="G119" s="85">
        <f>SUMIF('Todas las localidades'!$C$8:$C$967,'Pob x estrato fij. 2001'!$A119,'Todas las localidades'!AE$8:AE$967)</f>
        <v>88744</v>
      </c>
      <c r="I119" s="95" t="s">
        <v>957</v>
      </c>
      <c r="J119" s="130">
        <f t="shared" si="65"/>
        <v>1.2720419123820266</v>
      </c>
      <c r="K119" s="131">
        <f t="shared" si="64"/>
        <v>1.1415675772060734</v>
      </c>
      <c r="L119" s="131">
        <f t="shared" si="64"/>
        <v>1.1053447821477715</v>
      </c>
      <c r="M119" s="131">
        <f t="shared" si="64"/>
        <v>0.94055152842379974</v>
      </c>
      <c r="N119" s="131">
        <f t="shared" si="64"/>
        <v>0.75432001233930923</v>
      </c>
      <c r="O119" s="132">
        <f t="shared" si="64"/>
        <v>0.58356241761760896</v>
      </c>
      <c r="Q119" s="95" t="s">
        <v>957</v>
      </c>
      <c r="R119" s="130">
        <f t="shared" si="66"/>
        <v>2.5165115267966556</v>
      </c>
      <c r="S119" s="131">
        <f t="shared" si="67"/>
        <v>1.5125379952859743</v>
      </c>
      <c r="T119" s="131">
        <f t="shared" si="68"/>
        <v>3.454703284204097</v>
      </c>
      <c r="U119" s="131">
        <f t="shared" si="69"/>
        <v>4.4969477675963807</v>
      </c>
      <c r="V119" s="131">
        <f t="shared" si="69"/>
        <v>4.8756661770266883</v>
      </c>
    </row>
    <row r="120" spans="1:22" x14ac:dyDescent="0.25">
      <c r="A120" s="95" t="s">
        <v>276</v>
      </c>
      <c r="B120" s="83">
        <f>SUMIF('Todas las localidades'!$C$8:$C$967,'Pob x estrato fij. 2001'!$A120,'Todas las localidades'!Z$8:Z$967)</f>
        <v>2966337</v>
      </c>
      <c r="C120" s="84">
        <f>SUMIF('Todas las localidades'!$C$8:$C$967,'Pob x estrato fij. 2001'!$A120,'Todas las localidades'!AA$8:AA$967)</f>
        <v>2730720</v>
      </c>
      <c r="D120" s="84">
        <f>SUMIF('Todas las localidades'!$C$8:$C$967,'Pob x estrato fij. 2001'!$A120,'Todas las localidades'!AB$8:AB$967)</f>
        <v>2414787</v>
      </c>
      <c r="E120" s="84">
        <f>SUMIF('Todas las localidades'!$C$8:$C$967,'Pob x estrato fij. 2001'!$A120,'Todas las localidades'!AC$8:AC$967)</f>
        <v>1995137</v>
      </c>
      <c r="F120" s="84">
        <f>SUMIF('Todas las localidades'!$C$8:$C$967,'Pob x estrato fij. 2001'!$A120,'Todas las localidades'!AD$8:AD$967)</f>
        <v>1627351</v>
      </c>
      <c r="G120" s="85">
        <f>SUMIF('Todas las localidades'!$C$8:$C$967,'Pob x estrato fij. 2001'!$A120,'Todas las localidades'!AE$8:AE$967)</f>
        <v>1284562</v>
      </c>
      <c r="I120" s="95" t="s">
        <v>276</v>
      </c>
      <c r="J120" s="130">
        <f t="shared" si="65"/>
        <v>8.1274285331954044</v>
      </c>
      <c r="K120" s="131">
        <f t="shared" si="64"/>
        <v>8.3850719115904795</v>
      </c>
      <c r="L120" s="131">
        <f t="shared" si="64"/>
        <v>8.4079803263064612</v>
      </c>
      <c r="M120" s="131">
        <f t="shared" si="64"/>
        <v>8.4612190222963033</v>
      </c>
      <c r="N120" s="131">
        <f t="shared" si="64"/>
        <v>8.5931133368828387</v>
      </c>
      <c r="O120" s="132">
        <f t="shared" si="64"/>
        <v>8.4470173341263752</v>
      </c>
      <c r="Q120" s="95" t="s">
        <v>276</v>
      </c>
      <c r="R120" s="130">
        <f t="shared" si="66"/>
        <v>0.93005393686138327</v>
      </c>
      <c r="S120" s="131">
        <f t="shared" si="67"/>
        <v>1.1756231707749156</v>
      </c>
      <c r="T120" s="131">
        <f t="shared" si="68"/>
        <v>1.8241883683476161</v>
      </c>
      <c r="U120" s="131">
        <f t="shared" si="69"/>
        <v>2.0584924189411917</v>
      </c>
      <c r="V120" s="131">
        <f t="shared" si="69"/>
        <v>2.393553806137894</v>
      </c>
    </row>
    <row r="121" spans="1:22" x14ac:dyDescent="0.25">
      <c r="A121" s="95" t="s">
        <v>396</v>
      </c>
      <c r="B121" s="83">
        <f>SUMIF('Todas las localidades'!$C$8:$C$967,'Pob x estrato fij. 2001'!$A121,'Todas las localidades'!Z$8:Z$967)</f>
        <v>822224</v>
      </c>
      <c r="C121" s="84">
        <f>SUMIF('Todas las localidades'!$C$8:$C$967,'Pob x estrato fij. 2001'!$A121,'Todas las localidades'!AA$8:AA$967)</f>
        <v>742932</v>
      </c>
      <c r="D121" s="84">
        <f>SUMIF('Todas las localidades'!$C$8:$C$967,'Pob x estrato fij. 2001'!$A121,'Todas las localidades'!AB$8:AB$967)</f>
        <v>602204</v>
      </c>
      <c r="E121" s="84">
        <f>SUMIF('Todas las localidades'!$C$8:$C$967,'Pob x estrato fij. 2001'!$A121,'Todas las localidades'!AC$8:AC$967)</f>
        <v>440075</v>
      </c>
      <c r="F121" s="84">
        <f>SUMIF('Todas las localidades'!$C$8:$C$967,'Pob x estrato fij. 2001'!$A121,'Todas las localidades'!AD$8:AD$967)</f>
        <v>333677</v>
      </c>
      <c r="G121" s="85">
        <f>SUMIF('Todas las localidades'!$C$8:$C$967,'Pob x estrato fij. 2001'!$A121,'Todas las localidades'!AE$8:AE$967)</f>
        <v>265686</v>
      </c>
      <c r="I121" s="95" t="s">
        <v>396</v>
      </c>
      <c r="J121" s="130">
        <f t="shared" si="65"/>
        <v>2.2528009455021656</v>
      </c>
      <c r="K121" s="131">
        <f t="shared" si="64"/>
        <v>2.2812804847885308</v>
      </c>
      <c r="L121" s="131">
        <f t="shared" si="64"/>
        <v>2.0967975164778743</v>
      </c>
      <c r="M121" s="131">
        <f t="shared" si="64"/>
        <v>1.8663234460776608</v>
      </c>
      <c r="N121" s="131">
        <f t="shared" si="64"/>
        <v>1.7619581017930703</v>
      </c>
      <c r="O121" s="132">
        <f t="shared" si="64"/>
        <v>1.7470968683759132</v>
      </c>
      <c r="Q121" s="95" t="s">
        <v>396</v>
      </c>
      <c r="R121" s="130">
        <f t="shared" si="66"/>
        <v>1.1407793461408886</v>
      </c>
      <c r="S121" s="131">
        <f t="shared" si="67"/>
        <v>2.0163350970280725</v>
      </c>
      <c r="T121" s="131">
        <f t="shared" si="68"/>
        <v>3.0147306358932409</v>
      </c>
      <c r="U121" s="131">
        <f t="shared" si="69"/>
        <v>2.8063741821200963</v>
      </c>
      <c r="V121" s="131">
        <f t="shared" si="69"/>
        <v>2.3047409898649143</v>
      </c>
    </row>
    <row r="122" spans="1:22" x14ac:dyDescent="0.25">
      <c r="A122" s="95" t="s">
        <v>429</v>
      </c>
      <c r="B122" s="83">
        <f>SUMIF('Todas las localidades'!$C$8:$C$967,'Pob x estrato fij. 2001'!$A122,'Todas las localidades'!Z$8:Z$967)</f>
        <v>1059537</v>
      </c>
      <c r="C122" s="84">
        <f>SUMIF('Todas las localidades'!$C$8:$C$967,'Pob x estrato fij. 2001'!$A122,'Todas las localidades'!AA$8:AA$967)</f>
        <v>961592</v>
      </c>
      <c r="D122" s="84">
        <f>SUMIF('Todas las localidades'!$C$8:$C$967,'Pob x estrato fij. 2001'!$A122,'Todas las localidades'!AB$8:AB$967)</f>
        <v>802933</v>
      </c>
      <c r="E122" s="84">
        <f>SUMIF('Todas las localidades'!$C$8:$C$967,'Pob x estrato fij. 2001'!$A122,'Todas las localidades'!AC$8:AC$967)</f>
        <v>641886</v>
      </c>
      <c r="F122" s="84">
        <f>SUMIF('Todas las localidades'!$C$8:$C$967,'Pob x estrato fij. 2001'!$A122,'Todas las localidades'!AD$8:AD$967)</f>
        <v>509596</v>
      </c>
      <c r="G122" s="85">
        <f>SUMIF('Todas las localidades'!$C$8:$C$967,'Pob x estrato fij. 2001'!$A122,'Todas las localidades'!AE$8:AE$967)</f>
        <v>443692</v>
      </c>
      <c r="I122" s="95" t="s">
        <v>429</v>
      </c>
      <c r="J122" s="130">
        <f t="shared" si="65"/>
        <v>2.9030117770759891</v>
      </c>
      <c r="K122" s="131">
        <f t="shared" si="64"/>
        <v>2.9527077362783851</v>
      </c>
      <c r="L122" s="131">
        <f t="shared" si="64"/>
        <v>2.7957102913599532</v>
      </c>
      <c r="M122" s="131">
        <f t="shared" si="64"/>
        <v>2.722188016835779</v>
      </c>
      <c r="N122" s="131">
        <f t="shared" si="64"/>
        <v>2.6908860989560011</v>
      </c>
      <c r="O122" s="132">
        <f t="shared" si="64"/>
        <v>2.9176279658071773</v>
      </c>
      <c r="Q122" s="95" t="s">
        <v>429</v>
      </c>
      <c r="R122" s="130">
        <f t="shared" si="66"/>
        <v>1.090885476999802</v>
      </c>
      <c r="S122" s="131">
        <f t="shared" si="67"/>
        <v>1.7288329369563755</v>
      </c>
      <c r="T122" s="131">
        <f t="shared" si="68"/>
        <v>2.1425209496310273</v>
      </c>
      <c r="U122" s="131">
        <f t="shared" si="69"/>
        <v>2.334763283682423</v>
      </c>
      <c r="V122" s="131">
        <f t="shared" si="69"/>
        <v>1.3945101013701637</v>
      </c>
    </row>
    <row r="123" spans="1:22" x14ac:dyDescent="0.25">
      <c r="A123" s="95" t="s">
        <v>461</v>
      </c>
      <c r="B123" s="83">
        <f>SUMIF('Todas las localidades'!$C$8:$C$967,'Pob x estrato fij. 2001'!$A123,'Todas las localidades'!Z$8:Z$967)</f>
        <v>428703</v>
      </c>
      <c r="C123" s="84">
        <f>SUMIF('Todas las localidades'!$C$8:$C$967,'Pob x estrato fij. 2001'!$A123,'Todas las localidades'!AA$8:AA$967)</f>
        <v>378182</v>
      </c>
      <c r="D123" s="84">
        <f>SUMIF('Todas las localidades'!$C$8:$C$967,'Pob x estrato fij. 2001'!$A123,'Todas las localidades'!AB$8:AB$967)</f>
        <v>279157</v>
      </c>
      <c r="E123" s="84">
        <f>SUMIF('Todas las localidades'!$C$8:$C$967,'Pob x estrato fij. 2001'!$A123,'Todas las localidades'!AC$8:AC$967)</f>
        <v>177221</v>
      </c>
      <c r="F123" s="84">
        <f>SUMIF('Todas las localidades'!$C$8:$C$967,'Pob x estrato fij. 2001'!$A123,'Todas las localidades'!AD$8:AD$967)</f>
        <v>107862</v>
      </c>
      <c r="G123" s="85">
        <f>SUMIF('Todas las localidades'!$C$8:$C$967,'Pob x estrato fij. 2001'!$A123,'Todas las localidades'!AE$8:AE$967)</f>
        <v>78303</v>
      </c>
      <c r="I123" s="95" t="s">
        <v>461</v>
      </c>
      <c r="J123" s="130">
        <f t="shared" si="65"/>
        <v>1.1745978270393651</v>
      </c>
      <c r="K123" s="131">
        <f t="shared" si="64"/>
        <v>1.1612626946992406</v>
      </c>
      <c r="L123" s="131">
        <f t="shared" si="64"/>
        <v>0.97198906733833368</v>
      </c>
      <c r="M123" s="131">
        <f t="shared" si="64"/>
        <v>0.75158031571284245</v>
      </c>
      <c r="N123" s="131">
        <f t="shared" si="64"/>
        <v>0.56955776027596794</v>
      </c>
      <c r="O123" s="132">
        <f t="shared" si="64"/>
        <v>0.51490453424131921</v>
      </c>
      <c r="Q123" s="95" t="s">
        <v>461</v>
      </c>
      <c r="R123" s="130">
        <f t="shared" si="66"/>
        <v>1.4124414094575595</v>
      </c>
      <c r="S123" s="131">
        <f t="shared" si="67"/>
        <v>2.9279899414371915</v>
      </c>
      <c r="T123" s="131">
        <f t="shared" si="68"/>
        <v>4.3967236863436652</v>
      </c>
      <c r="U123" s="131">
        <f t="shared" si="69"/>
        <v>5.0907935388549763</v>
      </c>
      <c r="V123" s="131">
        <f t="shared" si="69"/>
        <v>3.2545044551122082</v>
      </c>
    </row>
    <row r="124" spans="1:22" x14ac:dyDescent="0.25">
      <c r="A124" s="95" t="s">
        <v>486</v>
      </c>
      <c r="B124" s="83">
        <f>SUMIF('Todas las localidades'!$C$8:$C$967,'Pob x estrato fij. 2001'!$A124,'Todas las localidades'!Z$8:Z$967)</f>
        <v>587513</v>
      </c>
      <c r="C124" s="84">
        <f>SUMIF('Todas las localidades'!$C$8:$C$967,'Pob x estrato fij. 2001'!$A124,'Todas las localidades'!AA$8:AA$967)</f>
        <v>523788</v>
      </c>
      <c r="D124" s="84">
        <f>SUMIF('Todas las localidades'!$C$8:$C$967,'Pob x estrato fij. 2001'!$A124,'Todas las localidades'!AB$8:AB$967)</f>
        <v>423939</v>
      </c>
      <c r="E124" s="84">
        <f>SUMIF('Todas las localidades'!$C$8:$C$967,'Pob x estrato fij. 2001'!$A124,'Todas las localidades'!AC$8:AC$967)</f>
        <v>305992</v>
      </c>
      <c r="F124" s="84">
        <f>SUMIF('Todas las localidades'!$C$8:$C$967,'Pob x estrato fij. 2001'!$A124,'Todas las localidades'!AD$8:AD$967)</f>
        <v>194573</v>
      </c>
      <c r="G124" s="85">
        <f>SUMIF('Todas las localidades'!$C$8:$C$967,'Pob x estrato fij. 2001'!$A124,'Todas las localidades'!AE$8:AE$967)</f>
        <v>130675</v>
      </c>
      <c r="I124" s="95" t="s">
        <v>486</v>
      </c>
      <c r="J124" s="130">
        <f t="shared" si="65"/>
        <v>1.6097193002087191</v>
      </c>
      <c r="K124" s="131">
        <f t="shared" si="64"/>
        <v>1.6083670410837265</v>
      </c>
      <c r="L124" s="131">
        <f t="shared" si="64"/>
        <v>1.4761015242976028</v>
      </c>
      <c r="M124" s="131">
        <f t="shared" si="64"/>
        <v>1.2976879938923946</v>
      </c>
      <c r="N124" s="131">
        <f t="shared" si="64"/>
        <v>1.0274291417753787</v>
      </c>
      <c r="O124" s="132">
        <f t="shared" si="64"/>
        <v>0.85929210901222675</v>
      </c>
      <c r="Q124" s="95" t="s">
        <v>486</v>
      </c>
      <c r="R124" s="130">
        <f t="shared" si="66"/>
        <v>1.2925251204352655</v>
      </c>
      <c r="S124" s="131">
        <f t="shared" si="67"/>
        <v>2.0307772879797334</v>
      </c>
      <c r="T124" s="131">
        <f t="shared" si="68"/>
        <v>3.1355660062575805</v>
      </c>
      <c r="U124" s="131">
        <f t="shared" si="69"/>
        <v>4.6315718661135898</v>
      </c>
      <c r="V124" s="131">
        <f t="shared" si="69"/>
        <v>4.0612423864193143</v>
      </c>
    </row>
    <row r="125" spans="1:22" x14ac:dyDescent="0.25">
      <c r="A125" s="95" t="s">
        <v>532</v>
      </c>
      <c r="B125" s="83">
        <f>SUMIF('Todas las localidades'!$C$8:$C$967,'Pob x estrato fij. 2001'!$A125,'Todas las localidades'!Z$8:Z$967)</f>
        <v>267340</v>
      </c>
      <c r="C125" s="84">
        <f>SUMIF('Todas las localidades'!$C$8:$C$967,'Pob x estrato fij. 2001'!$A125,'Todas las localidades'!AA$8:AA$967)</f>
        <v>245273</v>
      </c>
      <c r="D125" s="84">
        <f>SUMIF('Todas las localidades'!$C$8:$C$967,'Pob x estrato fij. 2001'!$A125,'Todas las localidades'!AB$8:AB$967)</f>
        <v>199690</v>
      </c>
      <c r="E125" s="84">
        <f>SUMIF('Todas las localidades'!$C$8:$C$967,'Pob x estrato fij. 2001'!$A125,'Todas las localidades'!AC$8:AC$967)</f>
        <v>143703</v>
      </c>
      <c r="F125" s="84">
        <f>SUMIF('Todas las localidades'!$C$8:$C$967,'Pob x estrato fij. 2001'!$A125,'Todas las localidades'!AD$8:AD$967)</f>
        <v>102102</v>
      </c>
      <c r="G125" s="85">
        <f>SUMIF('Todas las localidades'!$C$8:$C$967,'Pob x estrato fij. 2001'!$A125,'Todas las localidades'!AE$8:AE$967)</f>
        <v>84300</v>
      </c>
      <c r="I125" s="95" t="s">
        <v>532</v>
      </c>
      <c r="J125" s="130">
        <f t="shared" si="65"/>
        <v>0.73248142205840383</v>
      </c>
      <c r="K125" s="131">
        <f t="shared" si="64"/>
        <v>0.75314632879662924</v>
      </c>
      <c r="L125" s="131">
        <f t="shared" si="64"/>
        <v>0.69529510940722206</v>
      </c>
      <c r="M125" s="131">
        <f t="shared" si="64"/>
        <v>0.60943311520013199</v>
      </c>
      <c r="N125" s="131">
        <f t="shared" si="64"/>
        <v>0.53914248242844454</v>
      </c>
      <c r="O125" s="132">
        <f t="shared" si="64"/>
        <v>0.55433958132566064</v>
      </c>
      <c r="Q125" s="95" t="s">
        <v>532</v>
      </c>
      <c r="R125" s="130">
        <f t="shared" si="66"/>
        <v>0.96829756085727325</v>
      </c>
      <c r="S125" s="131">
        <f t="shared" si="67"/>
        <v>1.973650876774159</v>
      </c>
      <c r="T125" s="131">
        <f t="shared" si="68"/>
        <v>3.1647418241563687</v>
      </c>
      <c r="U125" s="131">
        <f t="shared" si="69"/>
        <v>3.4768402117281836</v>
      </c>
      <c r="V125" s="131">
        <f t="shared" si="69"/>
        <v>1.9343757111919591</v>
      </c>
    </row>
    <row r="126" spans="1:22" x14ac:dyDescent="0.25">
      <c r="A126" s="95" t="s">
        <v>563</v>
      </c>
      <c r="B126" s="83">
        <f>SUMIF('Todas las localidades'!$C$8:$C$967,'Pob x estrato fij. 2001'!$A126,'Todas las localidades'!Z$8:Z$967)</f>
        <v>288518</v>
      </c>
      <c r="C126" s="84">
        <f>SUMIF('Todas las localidades'!$C$8:$C$967,'Pob x estrato fij. 2001'!$A126,'Todas las localidades'!AA$8:AA$967)</f>
        <v>241107</v>
      </c>
      <c r="D126" s="84">
        <f>SUMIF('Todas las localidades'!$C$8:$C$967,'Pob x estrato fij. 2001'!$A126,'Todas las localidades'!AB$8:AB$967)</f>
        <v>176188</v>
      </c>
      <c r="E126" s="84">
        <f>SUMIF('Todas las localidades'!$C$8:$C$967,'Pob x estrato fij. 2001'!$A126,'Todas las localidades'!AC$8:AC$967)</f>
        <v>118374</v>
      </c>
      <c r="F126" s="84">
        <f>SUMIF('Todas las localidades'!$C$8:$C$967,'Pob x estrato fij. 2001'!$A126,'Todas las localidades'!AD$8:AD$967)</f>
        <v>86200</v>
      </c>
      <c r="G126" s="85">
        <f>SUMIF('Todas las localidades'!$C$8:$C$967,'Pob x estrato fij. 2001'!$A126,'Todas las localidades'!AE$8:AE$967)</f>
        <v>73620</v>
      </c>
      <c r="I126" s="95" t="s">
        <v>563</v>
      </c>
      <c r="J126" s="130">
        <f t="shared" si="65"/>
        <v>0.79050675143804339</v>
      </c>
      <c r="K126" s="131">
        <f t="shared" si="64"/>
        <v>0.74035402142579443</v>
      </c>
      <c r="L126" s="131">
        <f t="shared" si="64"/>
        <v>0.6134641431030079</v>
      </c>
      <c r="M126" s="131">
        <f t="shared" si="64"/>
        <v>0.5020148193057935</v>
      </c>
      <c r="N126" s="131">
        <f t="shared" si="64"/>
        <v>0.45517308167647957</v>
      </c>
      <c r="O126" s="132">
        <f t="shared" si="64"/>
        <v>0.48411008276625317</v>
      </c>
      <c r="Q126" s="95" t="s">
        <v>563</v>
      </c>
      <c r="R126" s="130">
        <f t="shared" si="66"/>
        <v>2.0283125716386969</v>
      </c>
      <c r="S126" s="131">
        <f t="shared" si="67"/>
        <v>3.0267385497387878</v>
      </c>
      <c r="T126" s="131">
        <f t="shared" si="68"/>
        <v>3.8379393061720197</v>
      </c>
      <c r="U126" s="131">
        <f t="shared" si="69"/>
        <v>3.2226265565971182</v>
      </c>
      <c r="V126" s="131">
        <f t="shared" si="69"/>
        <v>1.590043262772578</v>
      </c>
    </row>
    <row r="127" spans="1:22" x14ac:dyDescent="0.25">
      <c r="A127" s="95" t="s">
        <v>582</v>
      </c>
      <c r="B127" s="83">
        <f>SUMIF('Todas las localidades'!$C$8:$C$967,'Pob x estrato fij. 2001'!$A127,'Todas las localidades'!Z$8:Z$967)</f>
        <v>1406283</v>
      </c>
      <c r="C127" s="84">
        <f>SUMIF('Todas las localidades'!$C$8:$C$967,'Pob x estrato fij. 2001'!$A127,'Todas las localidades'!AA$8:AA$967)</f>
        <v>1259259</v>
      </c>
      <c r="D127" s="84">
        <f>SUMIF('Todas las localidades'!$C$8:$C$967,'Pob x estrato fij. 2001'!$A127,'Todas las localidades'!AB$8:AB$967)</f>
        <v>1112489</v>
      </c>
      <c r="E127" s="84">
        <f>SUMIF('Todas las localidades'!$C$8:$C$967,'Pob x estrato fij. 2001'!$A127,'Todas las localidades'!AC$8:AC$967)</f>
        <v>847462</v>
      </c>
      <c r="F127" s="84">
        <f>SUMIF('Todas las localidades'!$C$8:$C$967,'Pob x estrato fij. 2001'!$A127,'Todas las localidades'!AD$8:AD$967)</f>
        <v>674661</v>
      </c>
      <c r="G127" s="85">
        <f>SUMIF('Todas las localidades'!$C$8:$C$967,'Pob x estrato fij. 2001'!$A127,'Todas las localidades'!AE$8:AE$967)</f>
        <v>548774</v>
      </c>
      <c r="I127" s="95" t="s">
        <v>582</v>
      </c>
      <c r="J127" s="130">
        <f t="shared" si="65"/>
        <v>3.8530566756061875</v>
      </c>
      <c r="K127" s="131">
        <f t="shared" si="64"/>
        <v>3.8667374429884847</v>
      </c>
      <c r="L127" s="131">
        <f t="shared" si="64"/>
        <v>3.8735447992855478</v>
      </c>
      <c r="M127" s="131">
        <f t="shared" si="64"/>
        <v>3.5940196563310045</v>
      </c>
      <c r="N127" s="131">
        <f t="shared" si="64"/>
        <v>3.5625003069250045</v>
      </c>
      <c r="O127" s="132">
        <f t="shared" si="64"/>
        <v>3.6086257343108912</v>
      </c>
      <c r="Q127" s="95" t="s">
        <v>582</v>
      </c>
      <c r="R127" s="130">
        <f t="shared" si="66"/>
        <v>1.2428569381470562</v>
      </c>
      <c r="S127" s="131">
        <f t="shared" si="67"/>
        <v>1.1849465601638285</v>
      </c>
      <c r="T127" s="131">
        <f t="shared" si="68"/>
        <v>2.6102772279464519</v>
      </c>
      <c r="U127" s="131">
        <f t="shared" si="69"/>
        <v>2.3065554743594525</v>
      </c>
      <c r="V127" s="131">
        <f t="shared" si="69"/>
        <v>2.0867100125702378</v>
      </c>
    </row>
    <row r="128" spans="1:22" x14ac:dyDescent="0.25">
      <c r="A128" s="95" t="s">
        <v>604</v>
      </c>
      <c r="B128" s="83">
        <f>SUMIF('Todas las localidades'!$C$8:$C$967,'Pob x estrato fij. 2001'!$A128,'Todas las localidades'!Z$8:Z$967)</f>
        <v>811835</v>
      </c>
      <c r="C128" s="84">
        <f>SUMIF('Todas las localidades'!$C$8:$C$967,'Pob x estrato fij. 2001'!$A128,'Todas las localidades'!AA$8:AA$967)</f>
        <v>684155</v>
      </c>
      <c r="D128" s="84">
        <f>SUMIF('Todas las localidades'!$C$8:$C$967,'Pob x estrato fij. 2001'!$A128,'Todas las localidades'!AB$8:AB$967)</f>
        <v>512656</v>
      </c>
      <c r="E128" s="84">
        <f>SUMIF('Todas las localidades'!$C$8:$C$967,'Pob x estrato fij. 2001'!$A128,'Todas las localidades'!AC$8:AC$967)</f>
        <v>316167</v>
      </c>
      <c r="F128" s="84">
        <f>SUMIF('Todas las localidades'!$C$8:$C$967,'Pob x estrato fij. 2001'!$A128,'Todas las localidades'!AD$8:AD$967)</f>
        <v>185836</v>
      </c>
      <c r="G128" s="85">
        <f>SUMIF('Todas las localidades'!$C$8:$C$967,'Pob x estrato fij. 2001'!$A128,'Todas las localidades'!AE$8:AE$967)</f>
        <v>146196</v>
      </c>
      <c r="I128" s="95" t="s">
        <v>604</v>
      </c>
      <c r="J128" s="130">
        <f t="shared" si="65"/>
        <v>2.224336258235895</v>
      </c>
      <c r="K128" s="131">
        <f t="shared" si="64"/>
        <v>2.100797179379132</v>
      </c>
      <c r="L128" s="131">
        <f t="shared" si="64"/>
        <v>1.7850028023850408</v>
      </c>
      <c r="M128" s="131">
        <f t="shared" si="64"/>
        <v>1.3408393682350412</v>
      </c>
      <c r="N128" s="131">
        <f t="shared" si="64"/>
        <v>0.9812940232764531</v>
      </c>
      <c r="O128" s="132">
        <f t="shared" si="64"/>
        <v>0.96135503477445194</v>
      </c>
      <c r="Q128" s="95" t="s">
        <v>604</v>
      </c>
      <c r="R128" s="130">
        <f t="shared" si="66"/>
        <v>1.9324460039538967</v>
      </c>
      <c r="S128" s="131">
        <f t="shared" si="67"/>
        <v>2.7811213998066338</v>
      </c>
      <c r="T128" s="131">
        <f t="shared" si="68"/>
        <v>4.6833938664675161</v>
      </c>
      <c r="U128" s="131">
        <f t="shared" si="69"/>
        <v>5.4577907365531679</v>
      </c>
      <c r="V128" s="131">
        <f t="shared" si="69"/>
        <v>2.4281752521815538</v>
      </c>
    </row>
    <row r="129" spans="1:41" x14ac:dyDescent="0.25">
      <c r="A129" s="95" t="s">
        <v>639</v>
      </c>
      <c r="B129" s="83">
        <f>SUMIF('Todas las localidades'!$C$8:$C$967,'Pob x estrato fij. 2001'!$A129,'Todas las localidades'!Z$8:Z$967)</f>
        <v>505467</v>
      </c>
      <c r="C129" s="84">
        <f>SUMIF('Todas las localidades'!$C$8:$C$967,'Pob x estrato fij. 2001'!$A129,'Todas las localidades'!AA$8:AA$967)</f>
        <v>425129</v>
      </c>
      <c r="D129" s="84">
        <f>SUMIF('Todas las localidades'!$C$8:$C$967,'Pob x estrato fij. 2001'!$A129,'Todas las localidades'!AB$8:AB$967)</f>
        <v>338775</v>
      </c>
      <c r="E129" s="84">
        <f>SUMIF('Todas las localidades'!$C$8:$C$967,'Pob x estrato fij. 2001'!$A129,'Todas las localidades'!AC$8:AC$967)</f>
        <v>195430</v>
      </c>
      <c r="F129" s="84">
        <f>SUMIF('Todas las localidades'!$C$8:$C$967,'Pob x estrato fij. 2001'!$A129,'Todas las localidades'!AD$8:AD$967)</f>
        <v>104055</v>
      </c>
      <c r="G129" s="85">
        <f>SUMIF('Todas las localidades'!$C$8:$C$967,'Pob x estrato fij. 2001'!$A129,'Todas las localidades'!AE$8:AE$967)</f>
        <v>62757</v>
      </c>
      <c r="I129" s="95" t="s">
        <v>639</v>
      </c>
      <c r="J129" s="130">
        <f t="shared" si="65"/>
        <v>1.3849225217460732</v>
      </c>
      <c r="K129" s="131">
        <f t="shared" si="64"/>
        <v>1.3054202689043726</v>
      </c>
      <c r="L129" s="131">
        <f t="shared" si="64"/>
        <v>1.1795713390226432</v>
      </c>
      <c r="M129" s="131">
        <f t="shared" si="64"/>
        <v>0.82880325187060688</v>
      </c>
      <c r="N129" s="131">
        <f t="shared" si="64"/>
        <v>0.54945516257362048</v>
      </c>
      <c r="O129" s="132">
        <f t="shared" si="64"/>
        <v>0.4126772135854625</v>
      </c>
      <c r="Q129" s="95" t="s">
        <v>639</v>
      </c>
      <c r="R129" s="130">
        <f t="shared" si="66"/>
        <v>1.9549954616472009</v>
      </c>
      <c r="S129" s="131">
        <f t="shared" si="67"/>
        <v>2.1817920354465441</v>
      </c>
      <c r="T129" s="131">
        <f t="shared" si="68"/>
        <v>5.3476886519317812</v>
      </c>
      <c r="U129" s="131">
        <f t="shared" si="69"/>
        <v>6.5056943017020048</v>
      </c>
      <c r="V129" s="131">
        <f t="shared" si="69"/>
        <v>5.1865177668766504</v>
      </c>
    </row>
    <row r="130" spans="1:41" x14ac:dyDescent="0.25">
      <c r="A130" s="95" t="s">
        <v>662</v>
      </c>
      <c r="B130" s="83">
        <f>SUMIF('Todas las localidades'!$C$8:$C$967,'Pob x estrato fij. 2001'!$A130,'Todas las localidades'!Z$8:Z$967)</f>
        <v>555905</v>
      </c>
      <c r="C130" s="84">
        <f>SUMIF('Todas las localidades'!$C$8:$C$967,'Pob x estrato fij. 2001'!$A130,'Todas las localidades'!AA$8:AA$967)</f>
        <v>470940</v>
      </c>
      <c r="D130" s="84">
        <f>SUMIF('Todas las localidades'!$C$8:$C$967,'Pob x estrato fij. 2001'!$A130,'Todas las localidades'!AB$8:AB$967)</f>
        <v>418086</v>
      </c>
      <c r="E130" s="84">
        <f>SUMIF('Todas las localidades'!$C$8:$C$967,'Pob x estrato fij. 2001'!$A130,'Todas las localidades'!AC$8:AC$967)</f>
        <v>287214</v>
      </c>
      <c r="F130" s="84">
        <f>SUMIF('Todas las localidades'!$C$8:$C$967,'Pob x estrato fij. 2001'!$A130,'Todas las localidades'!AD$8:AD$967)</f>
        <v>172683</v>
      </c>
      <c r="G130" s="85">
        <f>SUMIF('Todas las localidades'!$C$8:$C$967,'Pob x estrato fij. 2001'!$A130,'Todas las localidades'!AE$8:AE$967)</f>
        <v>114355</v>
      </c>
      <c r="I130" s="95" t="s">
        <v>662</v>
      </c>
      <c r="J130" s="130">
        <f t="shared" si="65"/>
        <v>1.5231169481909814</v>
      </c>
      <c r="K130" s="131">
        <f t="shared" si="64"/>
        <v>1.446089590307472</v>
      </c>
      <c r="L130" s="131">
        <f t="shared" si="64"/>
        <v>1.4557221248516592</v>
      </c>
      <c r="M130" s="131">
        <f t="shared" si="64"/>
        <v>1.2180519735084914</v>
      </c>
      <c r="N130" s="131">
        <f t="shared" si="64"/>
        <v>0.91184052509442592</v>
      </c>
      <c r="O130" s="132">
        <f t="shared" si="64"/>
        <v>0.75197512244953646</v>
      </c>
      <c r="Q130" s="95" t="s">
        <v>662</v>
      </c>
      <c r="R130" s="130">
        <f t="shared" si="66"/>
        <v>1.872650656874147</v>
      </c>
      <c r="S130" s="131">
        <f t="shared" si="67"/>
        <v>1.1380193551113778</v>
      </c>
      <c r="T130" s="131">
        <f t="shared" si="68"/>
        <v>3.6194516620424091</v>
      </c>
      <c r="U130" s="131">
        <f t="shared" si="69"/>
        <v>5.2193469608961003</v>
      </c>
      <c r="V130" s="131">
        <f t="shared" si="69"/>
        <v>4.2076117283365422</v>
      </c>
    </row>
    <row r="131" spans="1:41" x14ac:dyDescent="0.25">
      <c r="A131" s="95" t="s">
        <v>687</v>
      </c>
      <c r="B131" s="83">
        <f>SUMIF('Todas las localidades'!$C$8:$C$967,'Pob x estrato fij. 2001'!$A131,'Todas las localidades'!Z$8:Z$967)</f>
        <v>1057951</v>
      </c>
      <c r="C131" s="84">
        <f>SUMIF('Todas las localidades'!$C$8:$C$967,'Pob x estrato fij. 2001'!$A131,'Todas las localidades'!AA$8:AA$967)</f>
        <v>924277</v>
      </c>
      <c r="D131" s="84">
        <f>SUMIF('Todas las localidades'!$C$8:$C$967,'Pob x estrato fij. 2001'!$A131,'Todas las localidades'!AB$8:AB$967)</f>
        <v>703507</v>
      </c>
      <c r="E131" s="84">
        <f>SUMIF('Todas las localidades'!$C$8:$C$967,'Pob x estrato fij. 2001'!$A131,'Todas las localidades'!AC$8:AC$967)</f>
        <v>488613</v>
      </c>
      <c r="F131" s="84">
        <f>SUMIF('Todas las localidades'!$C$8:$C$967,'Pob x estrato fij. 2001'!$A131,'Todas las localidades'!AD$8:AD$967)</f>
        <v>339520</v>
      </c>
      <c r="G131" s="85">
        <f>SUMIF('Todas las localidades'!$C$8:$C$967,'Pob x estrato fij. 2001'!$A131,'Todas las localidades'!AE$8:AE$967)</f>
        <v>233247</v>
      </c>
      <c r="I131" s="95" t="s">
        <v>687</v>
      </c>
      <c r="J131" s="130">
        <f t="shared" si="65"/>
        <v>2.898666316107243</v>
      </c>
      <c r="K131" s="131">
        <f t="shared" si="64"/>
        <v>2.8381266154087976</v>
      </c>
      <c r="L131" s="131">
        <f t="shared" si="64"/>
        <v>2.4495216412126122</v>
      </c>
      <c r="M131" s="131">
        <f t="shared" si="64"/>
        <v>2.0721692846863466</v>
      </c>
      <c r="N131" s="131">
        <f t="shared" si="64"/>
        <v>1.7928116553456885</v>
      </c>
      <c r="O131" s="132">
        <f t="shared" si="64"/>
        <v>1.5337846301953306</v>
      </c>
      <c r="Q131" s="95" t="s">
        <v>687</v>
      </c>
      <c r="R131" s="130">
        <f t="shared" si="66"/>
        <v>1.5224061747412088</v>
      </c>
      <c r="S131" s="131">
        <f t="shared" si="67"/>
        <v>2.628377775416312</v>
      </c>
      <c r="T131" s="131">
        <f t="shared" si="68"/>
        <v>3.5120364513543252</v>
      </c>
      <c r="U131" s="131">
        <f t="shared" si="69"/>
        <v>3.7074523281434639</v>
      </c>
      <c r="V131" s="131">
        <f t="shared" si="69"/>
        <v>3.8257147569151821</v>
      </c>
    </row>
    <row r="132" spans="1:41" x14ac:dyDescent="0.25">
      <c r="A132" s="95" t="s">
        <v>723</v>
      </c>
      <c r="B132" s="83">
        <f>SUMIF('Todas las localidades'!$C$8:$C$967,'Pob x estrato fij. 2001'!$A132,'Todas las localidades'!Z$8:Z$967)</f>
        <v>593273</v>
      </c>
      <c r="C132" s="84">
        <f>SUMIF('Todas las localidades'!$C$8:$C$967,'Pob x estrato fij. 2001'!$A132,'Todas las localidades'!AA$8:AA$967)</f>
        <v>534594</v>
      </c>
      <c r="D132" s="84">
        <f>SUMIF('Todas las localidades'!$C$8:$C$967,'Pob x estrato fij. 2001'!$A132,'Todas las localidades'!AB$8:AB$967)</f>
        <v>439191</v>
      </c>
      <c r="E132" s="84">
        <f>SUMIF('Todas las localidades'!$C$8:$C$967,'Pob x estrato fij. 2001'!$A132,'Todas las localidades'!AC$8:AC$967)</f>
        <v>348660</v>
      </c>
      <c r="F132" s="84">
        <f>SUMIF('Todas las localidades'!$C$8:$C$967,'Pob x estrato fij. 2001'!$A132,'Todas las localidades'!AD$8:AD$967)</f>
        <v>255051</v>
      </c>
      <c r="G132" s="85">
        <f>SUMIF('Todas las localidades'!$C$8:$C$967,'Pob x estrato fij. 2001'!$A132,'Todas las localidades'!AE$8:AE$967)</f>
        <v>220742</v>
      </c>
      <c r="I132" s="95" t="s">
        <v>723</v>
      </c>
      <c r="J132" s="130">
        <f t="shared" si="65"/>
        <v>1.6255010500069402</v>
      </c>
      <c r="K132" s="131">
        <f t="shared" si="64"/>
        <v>1.6415484317340481</v>
      </c>
      <c r="L132" s="131">
        <f t="shared" si="64"/>
        <v>1.5292070428948232</v>
      </c>
      <c r="M132" s="131">
        <f t="shared" si="64"/>
        <v>1.4786396244036522</v>
      </c>
      <c r="N132" s="131">
        <f t="shared" si="64"/>
        <v>1.3467789983140115</v>
      </c>
      <c r="O132" s="132">
        <f t="shared" si="64"/>
        <v>1.4515543044008186</v>
      </c>
      <c r="Q132" s="95" t="s">
        <v>723</v>
      </c>
      <c r="R132" s="130">
        <f t="shared" si="66"/>
        <v>1.1717682355561914</v>
      </c>
      <c r="S132" s="131">
        <f t="shared" si="67"/>
        <v>1.886133317412428</v>
      </c>
      <c r="T132" s="131">
        <f t="shared" si="68"/>
        <v>2.210025088884505</v>
      </c>
      <c r="U132" s="131">
        <f t="shared" si="69"/>
        <v>3.1757203048320837</v>
      </c>
      <c r="V132" s="131">
        <f t="shared" si="69"/>
        <v>1.4551753357919008</v>
      </c>
    </row>
    <row r="133" spans="1:41" x14ac:dyDescent="0.25">
      <c r="A133" s="95" t="s">
        <v>740</v>
      </c>
      <c r="B133" s="83">
        <f>SUMIF('Todas las localidades'!$C$8:$C$967,'Pob x estrato fij. 2001'!$A133,'Todas las localidades'!Z$8:Z$967)</f>
        <v>381324</v>
      </c>
      <c r="C133" s="84">
        <f>SUMIF('Todas las localidades'!$C$8:$C$967,'Pob x estrato fij. 2001'!$A133,'Todas las localidades'!AA$8:AA$967)</f>
        <v>320512</v>
      </c>
      <c r="D133" s="84">
        <f>SUMIF('Todas las localidades'!$C$8:$C$967,'Pob x estrato fij. 2001'!$A133,'Todas las localidades'!AB$8:AB$967)</f>
        <v>237498</v>
      </c>
      <c r="E133" s="84">
        <f>SUMIF('Todas las localidades'!$C$8:$C$967,'Pob x estrato fij. 2001'!$A133,'Todas las localidades'!AC$8:AC$967)</f>
        <v>157539</v>
      </c>
      <c r="F133" s="84">
        <f>SUMIF('Todas las localidades'!$C$8:$C$967,'Pob x estrato fij. 2001'!$A133,'Todas las localidades'!AD$8:AD$967)</f>
        <v>116274</v>
      </c>
      <c r="G133" s="85">
        <f>SUMIF('Todas las localidades'!$C$8:$C$967,'Pob x estrato fij. 2001'!$A133,'Todas las localidades'!AE$8:AE$967)</f>
        <v>102021</v>
      </c>
      <c r="I133" s="95" t="s">
        <v>740</v>
      </c>
      <c r="J133" s="130">
        <f t="shared" si="65"/>
        <v>1.0447847152876439</v>
      </c>
      <c r="K133" s="131">
        <f t="shared" si="64"/>
        <v>0.98417859338478031</v>
      </c>
      <c r="L133" s="131">
        <f t="shared" si="64"/>
        <v>0.82693774297158806</v>
      </c>
      <c r="M133" s="131">
        <f t="shared" si="64"/>
        <v>0.66811050246350878</v>
      </c>
      <c r="N133" s="131">
        <f t="shared" si="64"/>
        <v>0.61397673896578864</v>
      </c>
      <c r="O133" s="132">
        <f t="shared" si="64"/>
        <v>0.6708692577274642</v>
      </c>
      <c r="Q133" s="95" t="s">
        <v>740</v>
      </c>
      <c r="R133" s="130">
        <f t="shared" si="66"/>
        <v>1.9622898171941585</v>
      </c>
      <c r="S133" s="131">
        <f t="shared" si="67"/>
        <v>2.8904192890159304</v>
      </c>
      <c r="T133" s="131">
        <f t="shared" si="68"/>
        <v>3.9637188471810472</v>
      </c>
      <c r="U133" s="131">
        <f t="shared" si="69"/>
        <v>3.0838302552092349</v>
      </c>
      <c r="V133" s="131">
        <f t="shared" si="69"/>
        <v>1.3162958984007074</v>
      </c>
    </row>
    <row r="134" spans="1:41" x14ac:dyDescent="0.25">
      <c r="A134" s="95" t="s">
        <v>753</v>
      </c>
      <c r="B134" s="83">
        <f>SUMIF('Todas las localidades'!$C$8:$C$967,'Pob x estrato fij. 2001'!$A134,'Todas las localidades'!Z$8:Z$967)</f>
        <v>263243</v>
      </c>
      <c r="C134" s="84">
        <f>SUMIF('Todas las localidades'!$C$8:$C$967,'Pob x estrato fij. 2001'!$A134,'Todas las localidades'!AA$8:AA$967)</f>
        <v>189362</v>
      </c>
      <c r="D134" s="84">
        <f>SUMIF('Todas las localidades'!$C$8:$C$967,'Pob x estrato fij. 2001'!$A134,'Todas las localidades'!AB$8:AB$967)</f>
        <v>149129</v>
      </c>
      <c r="E134" s="84">
        <f>SUMIF('Todas las localidades'!$C$8:$C$967,'Pob x estrato fij. 2001'!$A134,'Todas las localidades'!AC$8:AC$967)</f>
        <v>104280</v>
      </c>
      <c r="F134" s="84">
        <f>SUMIF('Todas las localidades'!$C$8:$C$967,'Pob x estrato fij. 2001'!$A134,'Todas las localidades'!AD$8:AD$967)</f>
        <v>70297</v>
      </c>
      <c r="G134" s="85">
        <f>SUMIF('Todas las localidades'!$C$8:$C$967,'Pob x estrato fij. 2001'!$A134,'Todas las localidades'!AE$8:AE$967)</f>
        <v>38014</v>
      </c>
      <c r="I134" s="95" t="s">
        <v>753</v>
      </c>
      <c r="J134" s="130">
        <f t="shared" si="65"/>
        <v>0.72125610453699551</v>
      </c>
      <c r="K134" s="131">
        <f t="shared" si="64"/>
        <v>0.58146349216418969</v>
      </c>
      <c r="L134" s="131">
        <f t="shared" si="64"/>
        <v>0.51924815649651768</v>
      </c>
      <c r="M134" s="131">
        <f t="shared" si="64"/>
        <v>0.44224327434409699</v>
      </c>
      <c r="N134" s="131">
        <f t="shared" si="64"/>
        <v>0.37119840049433278</v>
      </c>
      <c r="O134" s="132">
        <f t="shared" si="64"/>
        <v>0.24997229946042307</v>
      </c>
      <c r="Q134" s="95" t="s">
        <v>753</v>
      </c>
      <c r="R134" s="130">
        <f t="shared" si="66"/>
        <v>3.7534829158746099</v>
      </c>
      <c r="S134" s="131">
        <f t="shared" si="67"/>
        <v>2.2963964286006844</v>
      </c>
      <c r="T134" s="131">
        <f t="shared" si="68"/>
        <v>3.4456478432643789</v>
      </c>
      <c r="U134" s="131">
        <f t="shared" si="69"/>
        <v>4.0222930613379111</v>
      </c>
      <c r="V134" s="131">
        <f t="shared" si="69"/>
        <v>6.3406528215963194</v>
      </c>
    </row>
    <row r="135" spans="1:41" x14ac:dyDescent="0.25">
      <c r="A135" s="95" t="s">
        <v>767</v>
      </c>
      <c r="B135" s="83">
        <f>SUMIF('Todas las localidades'!$C$8:$C$967,'Pob x estrato fij. 2001'!$A135,'Todas las localidades'!Z$8:Z$967)</f>
        <v>2880673</v>
      </c>
      <c r="C135" s="84">
        <f>SUMIF('Todas las localidades'!$C$8:$C$967,'Pob x estrato fij. 2001'!$A135,'Todas las localidades'!AA$8:AA$967)</f>
        <v>2685119</v>
      </c>
      <c r="D135" s="84">
        <f>SUMIF('Todas las localidades'!$C$8:$C$967,'Pob x estrato fij. 2001'!$A135,'Todas las localidades'!AB$8:AB$967)</f>
        <v>2459452</v>
      </c>
      <c r="E135" s="84">
        <f>SUMIF('Todas las localidades'!$C$8:$C$967,'Pob x estrato fij. 2001'!$A135,'Todas las localidades'!AC$8:AC$967)</f>
        <v>2065803</v>
      </c>
      <c r="F135" s="84">
        <f>SUMIF('Todas las localidades'!$C$8:$C$967,'Pob x estrato fij. 2001'!$A135,'Todas las localidades'!AD$8:AD$967)</f>
        <v>1709994</v>
      </c>
      <c r="G135" s="85">
        <f>SUMIF('Todas las localidades'!$C$8:$C$967,'Pob x estrato fij. 2001'!$A135,'Todas las localidades'!AE$8:AE$967)</f>
        <v>1414350</v>
      </c>
      <c r="I135" s="95" t="s">
        <v>767</v>
      </c>
      <c r="J135" s="130">
        <f t="shared" si="65"/>
        <v>7.8927188431407505</v>
      </c>
      <c r="K135" s="131">
        <f t="shared" si="64"/>
        <v>8.2450474256525439</v>
      </c>
      <c r="L135" s="131">
        <f t="shared" si="64"/>
        <v>8.5634981592559019</v>
      </c>
      <c r="M135" s="131">
        <f t="shared" si="64"/>
        <v>8.7609079676818045</v>
      </c>
      <c r="N135" s="131">
        <f t="shared" si="64"/>
        <v>9.0295039284024359</v>
      </c>
      <c r="O135" s="132">
        <f t="shared" si="64"/>
        <v>9.3004767123125518</v>
      </c>
      <c r="Q135" s="95" t="s">
        <v>767</v>
      </c>
      <c r="R135" s="130">
        <f t="shared" si="66"/>
        <v>0.78944094650257135</v>
      </c>
      <c r="S135" s="131">
        <f t="shared" si="67"/>
        <v>0.83796372898269778</v>
      </c>
      <c r="T135" s="131">
        <f t="shared" si="68"/>
        <v>1.6654162464180535</v>
      </c>
      <c r="U135" s="131">
        <f t="shared" si="69"/>
        <v>1.9082706279570198</v>
      </c>
      <c r="V135" s="131">
        <f t="shared" si="69"/>
        <v>1.9163283143721836</v>
      </c>
    </row>
    <row r="136" spans="1:41" x14ac:dyDescent="0.25">
      <c r="A136" s="95" t="s">
        <v>882</v>
      </c>
      <c r="B136" s="83">
        <f>SUMIF('Todas las localidades'!$C$8:$C$967,'Pob x estrato fij. 2001'!$A136,'Todas las localidades'!Z$8:Z$967)</f>
        <v>600429</v>
      </c>
      <c r="C136" s="84">
        <f>SUMIF('Todas las localidades'!$C$8:$C$967,'Pob x estrato fij. 2001'!$A136,'Todas las localidades'!AA$8:AA$967)</f>
        <v>535364</v>
      </c>
      <c r="D136" s="84">
        <f>SUMIF('Todas las localidades'!$C$8:$C$967,'Pob x estrato fij. 2001'!$A136,'Todas las localidades'!AB$8:AB$967)</f>
        <v>420391</v>
      </c>
      <c r="E136" s="84">
        <f>SUMIF('Todas las localidades'!$C$8:$C$967,'Pob x estrato fij. 2001'!$A136,'Todas las localidades'!AC$8:AC$967)</f>
        <v>327600</v>
      </c>
      <c r="F136" s="84">
        <f>SUMIF('Todas las localidades'!$C$8:$C$967,'Pob x estrato fij. 2001'!$A136,'Todas las localidades'!AD$8:AD$967)</f>
        <v>239143</v>
      </c>
      <c r="G136" s="85">
        <f>SUMIF('Todas las localidades'!$C$8:$C$967,'Pob x estrato fij. 2001'!$A136,'Todas las localidades'!AE$8:AE$967)</f>
        <v>196622</v>
      </c>
      <c r="I136" s="95" t="s">
        <v>947</v>
      </c>
      <c r="J136" s="130">
        <f t="shared" si="65"/>
        <v>1.6451076822215356</v>
      </c>
      <c r="K136" s="131">
        <f t="shared" si="64"/>
        <v>1.6439128284396514</v>
      </c>
      <c r="L136" s="131">
        <f t="shared" si="64"/>
        <v>1.4637478408473708</v>
      </c>
      <c r="M136" s="131">
        <f t="shared" si="64"/>
        <v>1.3893258215873243</v>
      </c>
      <c r="N136" s="131">
        <f t="shared" si="64"/>
        <v>1.2627779149809555</v>
      </c>
      <c r="O136" s="132">
        <f t="shared" si="64"/>
        <v>1.2929461110250777</v>
      </c>
      <c r="Q136" s="95" t="s">
        <v>947</v>
      </c>
      <c r="R136" s="130">
        <f t="shared" si="66"/>
        <v>1.2912352829757863</v>
      </c>
      <c r="S136" s="131">
        <f t="shared" si="67"/>
        <v>2.3247247340662569</v>
      </c>
      <c r="T136" s="131">
        <f t="shared" si="68"/>
        <v>2.389773674625594</v>
      </c>
      <c r="U136" s="131">
        <f t="shared" si="69"/>
        <v>3.1973682480007688</v>
      </c>
      <c r="V136" s="131">
        <f t="shared" si="69"/>
        <v>1.9770762669911708</v>
      </c>
    </row>
    <row r="137" spans="1:41" x14ac:dyDescent="0.25">
      <c r="A137" s="95" t="s">
        <v>926</v>
      </c>
      <c r="B137" s="83">
        <f>SUMIF('Todas las localidades'!$C$8:$C$967,'Pob x estrato fij. 2001'!$A137,'Todas las localidades'!Z$8:Z$967)</f>
        <v>125694</v>
      </c>
      <c r="C137" s="84">
        <f>SUMIF('Todas las localidades'!$C$8:$C$967,'Pob x estrato fij. 2001'!$A137,'Todas las localidades'!AA$8:AA$967)</f>
        <v>99312</v>
      </c>
      <c r="D137" s="84">
        <f>SUMIF('Todas las localidades'!$C$8:$C$967,'Pob x estrato fij. 2001'!$A137,'Todas las localidades'!AB$8:AB$967)</f>
        <v>67748</v>
      </c>
      <c r="E137" s="84">
        <f>SUMIF('Todas las localidades'!$C$8:$C$967,'Pob x estrato fij. 2001'!$A137,'Todas las localidades'!AC$8:AC$967)</f>
        <v>24240</v>
      </c>
      <c r="F137" s="84">
        <f>SUMIF('Todas las localidades'!$C$8:$C$967,'Pob x estrato fij. 2001'!$A137,'Todas las localidades'!AD$8:AD$967)</f>
        <v>11562</v>
      </c>
      <c r="G137" s="85">
        <f>SUMIF('Todas las localidades'!$C$8:$C$967,'Pob x estrato fij. 2001'!$A137,'Todas las localidades'!AE$8:AE$967)</f>
        <v>7064</v>
      </c>
      <c r="I137" s="95" t="s">
        <v>926</v>
      </c>
      <c r="J137" s="130">
        <f t="shared" si="65"/>
        <v>0.3443873713780542</v>
      </c>
      <c r="K137" s="131">
        <f t="shared" si="64"/>
        <v>0.30495190341150813</v>
      </c>
      <c r="L137" s="131">
        <f t="shared" si="64"/>
        <v>0.23588989469738333</v>
      </c>
      <c r="M137" s="131">
        <f t="shared" si="64"/>
        <v>0.10279993258631484</v>
      </c>
      <c r="N137" s="131">
        <f t="shared" si="64"/>
        <v>6.1052333762685117E-2</v>
      </c>
      <c r="O137" s="132">
        <f t="shared" si="64"/>
        <v>4.6451421144536972E-2</v>
      </c>
      <c r="Q137" s="95" t="s">
        <v>926</v>
      </c>
      <c r="R137" s="130">
        <f t="shared" si="66"/>
        <v>2.670195012360967</v>
      </c>
      <c r="S137" s="131">
        <f t="shared" si="67"/>
        <v>3.7025587695375894</v>
      </c>
      <c r="T137" s="131">
        <f t="shared" si="68"/>
        <v>10.222258395201569</v>
      </c>
      <c r="U137" s="131">
        <f t="shared" si="69"/>
        <v>7.6836989087613894</v>
      </c>
      <c r="V137" s="131">
        <f t="shared" si="69"/>
        <v>5.0505250656830505</v>
      </c>
    </row>
    <row r="138" spans="1:41" ht="15.75" thickBot="1" x14ac:dyDescent="0.3">
      <c r="A138" s="96" t="s">
        <v>506</v>
      </c>
      <c r="B138" s="97">
        <f>SUMIF('Todas las localidades'!$C$8:$C$967,'Pob x estrato fij. 2001'!$A138,'Todas las localidades'!Z$8:Z$967)</f>
        <v>1171193</v>
      </c>
      <c r="C138" s="98">
        <f>SUMIF('Todas las localidades'!$C$8:$C$967,'Pob x estrato fij. 2001'!$A138,'Todas las localidades'!AA$8:AA$967)</f>
        <v>1072184</v>
      </c>
      <c r="D138" s="98">
        <f>SUMIF('Todas las localidades'!$C$8:$C$967,'Pob x estrato fij. 2001'!$A138,'Todas las localidades'!AB$8:AB$967)</f>
        <v>890108</v>
      </c>
      <c r="E138" s="98">
        <f>SUMIF('Todas las localidades'!$C$8:$C$967,'Pob x estrato fij. 2001'!$A138,'Todas las localidades'!AC$8:AC$967)</f>
        <v>705484</v>
      </c>
      <c r="F138" s="98">
        <f>SUMIF('Todas las localidades'!$C$8:$C$967,'Pob x estrato fij. 2001'!$A138,'Todas las localidades'!AD$8:AD$967)</f>
        <v>522546</v>
      </c>
      <c r="G138" s="101">
        <f>SUMIF('Todas las localidades'!$C$8:$C$967,'Pob x estrato fij. 2001'!$A138,'Todas las localidades'!AE$8:AE$967)</f>
        <v>457829</v>
      </c>
      <c r="I138" s="96" t="s">
        <v>506</v>
      </c>
      <c r="J138" s="133">
        <f t="shared" si="65"/>
        <v>3.2089366130951156</v>
      </c>
      <c r="K138" s="134">
        <f t="shared" si="64"/>
        <v>3.2922965161044435</v>
      </c>
      <c r="L138" s="134">
        <f t="shared" si="64"/>
        <v>3.09924252213052</v>
      </c>
      <c r="M138" s="134">
        <f t="shared" si="64"/>
        <v>2.9919021303928934</v>
      </c>
      <c r="N138" s="134">
        <f t="shared" si="64"/>
        <v>2.75926766981111</v>
      </c>
      <c r="O138" s="135">
        <f t="shared" si="64"/>
        <v>3.0105899902579587</v>
      </c>
      <c r="Q138" s="96" t="s">
        <v>506</v>
      </c>
      <c r="R138" s="133">
        <f t="shared" si="66"/>
        <v>0.9928742143778766</v>
      </c>
      <c r="S138" s="134">
        <f t="shared" si="67"/>
        <v>1.7848494390919185</v>
      </c>
      <c r="T138" s="134">
        <f t="shared" si="68"/>
        <v>2.2257212310985692</v>
      </c>
      <c r="U138" s="134">
        <f t="shared" si="69"/>
        <v>3.0472162486048471</v>
      </c>
      <c r="V138" s="134">
        <f t="shared" si="69"/>
        <v>1.3309520157140373</v>
      </c>
    </row>
    <row r="139" spans="1:41" x14ac:dyDescent="0.25">
      <c r="A139" s="89"/>
      <c r="B139" s="86">
        <f t="shared" ref="B139:G139" si="70">SUM(B115:B138)</f>
        <v>36497854</v>
      </c>
      <c r="C139" s="87">
        <f t="shared" si="70"/>
        <v>32566447</v>
      </c>
      <c r="D139" s="87">
        <f t="shared" si="70"/>
        <v>28720179</v>
      </c>
      <c r="E139" s="87">
        <f t="shared" si="70"/>
        <v>23579782</v>
      </c>
      <c r="F139" s="87">
        <f t="shared" si="70"/>
        <v>18937851</v>
      </c>
      <c r="G139" s="88">
        <f t="shared" si="70"/>
        <v>15207285</v>
      </c>
      <c r="I139" s="89" t="s">
        <v>967</v>
      </c>
      <c r="J139" s="124">
        <f>SUM(J115:J138)</f>
        <v>100</v>
      </c>
      <c r="K139" s="125">
        <f t="shared" ref="K139:O139" si="71">SUM(K115:K138)</f>
        <v>100</v>
      </c>
      <c r="L139" s="125">
        <f t="shared" si="71"/>
        <v>100.00000000000001</v>
      </c>
      <c r="M139" s="125">
        <f t="shared" si="71"/>
        <v>99.999999999999972</v>
      </c>
      <c r="N139" s="125">
        <f t="shared" si="71"/>
        <v>100</v>
      </c>
      <c r="O139" s="126">
        <f t="shared" si="71"/>
        <v>100</v>
      </c>
      <c r="Q139" s="89" t="s">
        <v>967</v>
      </c>
      <c r="R139" s="191">
        <f t="shared" si="66"/>
        <v>1.2830034813433244</v>
      </c>
      <c r="S139" s="192">
        <f t="shared" si="67"/>
        <v>1.2018660890819792</v>
      </c>
      <c r="T139" s="192">
        <f t="shared" si="68"/>
        <v>1.8850692896506525</v>
      </c>
      <c r="U139" s="192">
        <f t="shared" si="69"/>
        <v>2.2164771370496257</v>
      </c>
      <c r="V139" s="192">
        <f t="shared" si="69"/>
        <v>2.2181227968107233</v>
      </c>
    </row>
    <row r="140" spans="1:41" x14ac:dyDescent="0.25">
      <c r="B140" s="81"/>
      <c r="C140" s="81"/>
      <c r="D140" s="81"/>
      <c r="E140" s="81"/>
      <c r="F140" s="81"/>
      <c r="G140" s="81"/>
    </row>
    <row r="141" spans="1:41" x14ac:dyDescent="0.25">
      <c r="A141" s="336">
        <v>2010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L141" s="336">
        <v>2010</v>
      </c>
      <c r="M141" s="336"/>
      <c r="N141" s="336"/>
      <c r="O141" s="336"/>
      <c r="P141" s="336"/>
      <c r="Q141" s="336"/>
      <c r="R141" s="336"/>
      <c r="S141" s="336"/>
      <c r="T141" s="336"/>
      <c r="U141" s="336"/>
    </row>
    <row r="142" spans="1:41" ht="15" customHeight="1" x14ac:dyDescent="0.25">
      <c r="A142" s="333" t="s">
        <v>27</v>
      </c>
      <c r="B142" s="338" t="s">
        <v>966</v>
      </c>
      <c r="C142" s="339"/>
      <c r="D142" s="339"/>
      <c r="E142" s="339"/>
      <c r="F142" s="339"/>
      <c r="G142" s="339"/>
      <c r="H142" s="339"/>
      <c r="I142" s="345"/>
      <c r="J142" s="346" t="s">
        <v>967</v>
      </c>
      <c r="L142" s="333" t="s">
        <v>27</v>
      </c>
      <c r="M142" s="338" t="s">
        <v>966</v>
      </c>
      <c r="N142" s="339"/>
      <c r="O142" s="339"/>
      <c r="P142" s="339"/>
      <c r="Q142" s="339"/>
      <c r="R142" s="339"/>
      <c r="S142" s="339"/>
      <c r="T142" s="345"/>
      <c r="U142" s="343" t="s">
        <v>967</v>
      </c>
      <c r="AG142" s="336" t="s">
        <v>931</v>
      </c>
      <c r="AH142" s="338" t="s">
        <v>966</v>
      </c>
      <c r="AI142" s="339"/>
      <c r="AJ142" s="339"/>
      <c r="AK142" s="339"/>
      <c r="AL142" s="339"/>
      <c r="AM142" s="339"/>
      <c r="AN142" s="339"/>
      <c r="AO142" s="340"/>
    </row>
    <row r="143" spans="1:41" ht="15.75" thickBot="1" x14ac:dyDescent="0.3">
      <c r="A143" s="333"/>
      <c r="B143" s="107" t="s">
        <v>940</v>
      </c>
      <c r="C143" s="105">
        <v>1</v>
      </c>
      <c r="D143" s="105">
        <v>2</v>
      </c>
      <c r="E143" s="105">
        <v>3</v>
      </c>
      <c r="F143" s="105">
        <v>4</v>
      </c>
      <c r="G143" s="105">
        <v>5</v>
      </c>
      <c r="H143" s="105">
        <v>6</v>
      </c>
      <c r="I143" s="115">
        <v>7</v>
      </c>
      <c r="J143" s="344"/>
      <c r="L143" s="333"/>
      <c r="M143" s="107" t="s">
        <v>940</v>
      </c>
      <c r="N143" s="105">
        <v>1</v>
      </c>
      <c r="O143" s="105">
        <v>2</v>
      </c>
      <c r="P143" s="105">
        <v>3</v>
      </c>
      <c r="Q143" s="105">
        <v>4</v>
      </c>
      <c r="R143" s="105">
        <v>5</v>
      </c>
      <c r="S143" s="105">
        <v>6</v>
      </c>
      <c r="T143" s="115">
        <v>7</v>
      </c>
      <c r="U143" s="344"/>
      <c r="AG143" s="337"/>
      <c r="AH143" s="107" t="s">
        <v>940</v>
      </c>
      <c r="AI143" s="105">
        <v>1</v>
      </c>
      <c r="AJ143" s="105">
        <v>2</v>
      </c>
      <c r="AK143" s="105">
        <v>3</v>
      </c>
      <c r="AL143" s="105">
        <v>4</v>
      </c>
      <c r="AM143" s="105">
        <v>5</v>
      </c>
      <c r="AN143" s="105">
        <v>6</v>
      </c>
      <c r="AO143" s="106">
        <v>7</v>
      </c>
    </row>
    <row r="144" spans="1:41" x14ac:dyDescent="0.25">
      <c r="A144" s="92" t="s">
        <v>940</v>
      </c>
      <c r="B144" s="156">
        <f>SUMIF('Todas las localidades'!$AR$8:$AR$967,'Pob x estrato fij. 2001'!AH144,'Todas las localidades'!$Z$8:$Z$967)</f>
        <v>13588171</v>
      </c>
      <c r="C144" s="157"/>
      <c r="D144" s="157"/>
      <c r="E144" s="157"/>
      <c r="F144" s="157"/>
      <c r="G144" s="157"/>
      <c r="H144" s="157"/>
      <c r="I144" s="164"/>
      <c r="J144" s="119">
        <f>SUM(B144:I144)</f>
        <v>13588171</v>
      </c>
      <c r="L144" s="92" t="s">
        <v>940</v>
      </c>
      <c r="M144" s="168">
        <f>B144/$J$168*100</f>
        <v>37.230054676639348</v>
      </c>
      <c r="N144" s="170"/>
      <c r="O144" s="170"/>
      <c r="P144" s="170"/>
      <c r="Q144" s="170"/>
      <c r="R144" s="170"/>
      <c r="S144" s="170"/>
      <c r="T144" s="171"/>
      <c r="U144" s="172">
        <f>SUM(M144:T144)</f>
        <v>37.230054676639348</v>
      </c>
      <c r="AG144" s="92" t="s">
        <v>940</v>
      </c>
      <c r="AH144" s="108" t="str">
        <f>CONCATENATE($AG144,AH$28)</f>
        <v>GBAGBA</v>
      </c>
      <c r="AI144" s="110"/>
      <c r="AJ144" s="110"/>
      <c r="AK144" s="110"/>
      <c r="AL144" s="110"/>
      <c r="AM144" s="110"/>
      <c r="AN144" s="110"/>
      <c r="AO144" s="111"/>
    </row>
    <row r="145" spans="1:41" x14ac:dyDescent="0.25">
      <c r="A145" s="95" t="s">
        <v>36</v>
      </c>
      <c r="B145" s="158"/>
      <c r="C145" s="113">
        <f>SUMIF('Todas las localidades'!$AR$8:$AR$967,'Pob x estrato fij. 2001'!AI145,'Todas las localidades'!$Z$8:$Z$967)</f>
        <v>0</v>
      </c>
      <c r="D145" s="113">
        <f>SUMIF('Todas las localidades'!$AR$8:$AR$967,'Pob x estrato fij. 2001'!AJ145,'Todas las localidades'!$Z$8:$Z$967)</f>
        <v>1380631</v>
      </c>
      <c r="E145" s="113">
        <f>SUMIF('Todas las localidades'!$AR$8:$AR$967,'Pob x estrato fij. 2001'!AK145,'Todas las localidades'!$Z$8:$Z$967)</f>
        <v>541845</v>
      </c>
      <c r="F145" s="113">
        <f>SUMIF('Todas las localidades'!$AR$8:$AR$967,'Pob x estrato fij. 2001'!AL145,'Todas las localidades'!$Z$8:$Z$967)</f>
        <v>864469</v>
      </c>
      <c r="G145" s="113">
        <f>SUMIF('Todas las localidades'!$AR$8:$AR$967,'Pob x estrato fij. 2001'!AM145,'Todas las localidades'!$Z$8:$Z$967)</f>
        <v>1271082</v>
      </c>
      <c r="H145" s="113">
        <f>SUMIF('Todas las localidades'!$AR$8:$AR$967,'Pob x estrato fij. 2001'!AN145,'Todas las localidades'!$Z$8:$Z$967)</f>
        <v>277905</v>
      </c>
      <c r="I145" s="114">
        <f>SUMIF('Todas las localidades'!$AR$8:$AR$967,'Pob x estrato fij. 2001'!AO145,'Todas las localidades'!$Z$8:$Z$967)</f>
        <v>159647</v>
      </c>
      <c r="J145" s="165">
        <f t="shared" ref="J145:J168" si="72">SUM(B145:I145)</f>
        <v>4495579</v>
      </c>
      <c r="L145" s="95" t="s">
        <v>36</v>
      </c>
      <c r="M145" s="173"/>
      <c r="N145" s="174">
        <f t="shared" ref="N145:T167" si="73">C145/$J$168*100</f>
        <v>0</v>
      </c>
      <c r="O145" s="174">
        <f t="shared" si="73"/>
        <v>3.7827730912617494</v>
      </c>
      <c r="P145" s="174">
        <f t="shared" si="73"/>
        <v>1.4845941353154626</v>
      </c>
      <c r="Q145" s="174">
        <f t="shared" si="73"/>
        <v>2.3685474767913752</v>
      </c>
      <c r="R145" s="174">
        <f t="shared" si="73"/>
        <v>3.4826211973997157</v>
      </c>
      <c r="S145" s="174">
        <f t="shared" si="73"/>
        <v>0.76142832945739769</v>
      </c>
      <c r="T145" s="181">
        <f t="shared" si="73"/>
        <v>0.43741475868690805</v>
      </c>
      <c r="U145" s="169">
        <f t="shared" ref="U145:U168" si="74">SUM(M145:T145)</f>
        <v>12.317378988912608</v>
      </c>
      <c r="AG145" s="95" t="s">
        <v>36</v>
      </c>
      <c r="AH145" s="112"/>
      <c r="AI145" s="103" t="str">
        <f t="shared" ref="AI145:AO160" si="75">CONCATENATE($AG145,AI$28)</f>
        <v>Buenos Aires1</v>
      </c>
      <c r="AJ145" s="103" t="str">
        <f t="shared" si="75"/>
        <v>Buenos Aires2</v>
      </c>
      <c r="AK145" s="103" t="str">
        <f t="shared" si="75"/>
        <v>Buenos Aires3</v>
      </c>
      <c r="AL145" s="103" t="str">
        <f t="shared" si="75"/>
        <v>Buenos Aires4</v>
      </c>
      <c r="AM145" s="103" t="str">
        <f t="shared" si="75"/>
        <v>Buenos Aires5</v>
      </c>
      <c r="AN145" s="103" t="str">
        <f t="shared" si="75"/>
        <v>Buenos Aires6</v>
      </c>
      <c r="AO145" s="104" t="str">
        <f t="shared" si="75"/>
        <v>Buenos Aires7</v>
      </c>
    </row>
    <row r="146" spans="1:41" x14ac:dyDescent="0.25">
      <c r="A146" s="95" t="s">
        <v>1</v>
      </c>
      <c r="B146" s="158"/>
      <c r="C146" s="113">
        <f>SUMIF('Todas las localidades'!$AR$8:$AR$967,'Pob x estrato fij. 2001'!AI146,'Todas las localidades'!$Z$8:$Z$967)</f>
        <v>0</v>
      </c>
      <c r="D146" s="113">
        <f>SUMIF('Todas las localidades'!$AR$8:$AR$967,'Pob x estrato fij. 2001'!AJ146,'Todas las localidades'!$Z$8:$Z$967)</f>
        <v>0</v>
      </c>
      <c r="E146" s="113">
        <f>SUMIF('Todas las localidades'!$AR$8:$AR$967,'Pob x estrato fij. 2001'!AK146,'Todas las localidades'!$Z$8:$Z$967)</f>
        <v>195055</v>
      </c>
      <c r="F146" s="113">
        <f>SUMIF('Todas las localidades'!$AR$8:$AR$967,'Pob x estrato fij. 2001'!AL146,'Todas las localidades'!$Z$8:$Z$967)</f>
        <v>0</v>
      </c>
      <c r="G146" s="113">
        <f>SUMIF('Todas las localidades'!$AR$8:$AR$967,'Pob x estrato fij. 2001'!AM146,'Todas las localidades'!$Z$8:$Z$967)</f>
        <v>59836</v>
      </c>
      <c r="H146" s="113">
        <f>SUMIF('Todas las localidades'!$AR$8:$AR$967,'Pob x estrato fij. 2001'!AN146,'Todas las localidades'!$Z$8:$Z$967)</f>
        <v>0</v>
      </c>
      <c r="I146" s="114">
        <f>SUMIF('Todas las localidades'!$AR$8:$AR$967,'Pob x estrato fij. 2001'!AO146,'Todas las localidades'!$Z$8:$Z$967)</f>
        <v>28815</v>
      </c>
      <c r="J146" s="165">
        <f t="shared" si="72"/>
        <v>283706</v>
      </c>
      <c r="L146" s="95" t="s">
        <v>1</v>
      </c>
      <c r="M146" s="173"/>
      <c r="N146" s="174">
        <f t="shared" si="73"/>
        <v>0</v>
      </c>
      <c r="O146" s="174">
        <f t="shared" si="73"/>
        <v>0</v>
      </c>
      <c r="P146" s="174">
        <f t="shared" si="73"/>
        <v>0.53442868175208325</v>
      </c>
      <c r="Q146" s="174">
        <f t="shared" si="73"/>
        <v>0</v>
      </c>
      <c r="R146" s="174">
        <f t="shared" si="73"/>
        <v>0.16394388557749176</v>
      </c>
      <c r="S146" s="174">
        <f t="shared" si="73"/>
        <v>0</v>
      </c>
      <c r="T146" s="181">
        <f t="shared" si="73"/>
        <v>7.8949847297871259E-2</v>
      </c>
      <c r="U146" s="169">
        <f t="shared" si="74"/>
        <v>0.77732241462744622</v>
      </c>
      <c r="AG146" s="95" t="s">
        <v>1</v>
      </c>
      <c r="AH146" s="112"/>
      <c r="AI146" s="103" t="str">
        <f t="shared" si="75"/>
        <v>Catamarca1</v>
      </c>
      <c r="AJ146" s="103" t="str">
        <f t="shared" si="75"/>
        <v>Catamarca2</v>
      </c>
      <c r="AK146" s="103" t="str">
        <f t="shared" si="75"/>
        <v>Catamarca3</v>
      </c>
      <c r="AL146" s="103" t="str">
        <f t="shared" si="75"/>
        <v>Catamarca4</v>
      </c>
      <c r="AM146" s="103" t="str">
        <f t="shared" si="75"/>
        <v>Catamarca5</v>
      </c>
      <c r="AN146" s="103" t="str">
        <f t="shared" si="75"/>
        <v>Catamarca6</v>
      </c>
      <c r="AO146" s="104" t="str">
        <f t="shared" si="75"/>
        <v>Catamarca7</v>
      </c>
    </row>
    <row r="147" spans="1:41" x14ac:dyDescent="0.25">
      <c r="A147" s="95" t="s">
        <v>199</v>
      </c>
      <c r="B147" s="158"/>
      <c r="C147" s="113">
        <f>SUMIF('Todas las localidades'!$AR$8:$AR$967,'Pob x estrato fij. 2001'!AI147,'Todas las localidades'!$Z$8:$Z$967)</f>
        <v>0</v>
      </c>
      <c r="D147" s="113">
        <f>SUMIF('Todas las localidades'!$AR$8:$AR$967,'Pob x estrato fij. 2001'!AJ147,'Todas las localidades'!$Z$8:$Z$967)</f>
        <v>0</v>
      </c>
      <c r="E147" s="113">
        <f>SUMIF('Todas las localidades'!$AR$8:$AR$967,'Pob x estrato fij. 2001'!AK147,'Todas las localidades'!$Z$8:$Z$967)</f>
        <v>385726</v>
      </c>
      <c r="F147" s="113">
        <f>SUMIF('Todas las localidades'!$AR$8:$AR$967,'Pob x estrato fij. 2001'!AL147,'Todas las localidades'!$Z$8:$Z$967)</f>
        <v>89882</v>
      </c>
      <c r="G147" s="113">
        <f>SUMIF('Todas las localidades'!$AR$8:$AR$967,'Pob x estrato fij. 2001'!AM147,'Todas las localidades'!$Z$8:$Z$967)</f>
        <v>257006</v>
      </c>
      <c r="H147" s="113">
        <f>SUMIF('Todas las localidades'!$AR$8:$AR$967,'Pob x estrato fij. 2001'!AN147,'Todas las localidades'!$Z$8:$Z$967)</f>
        <v>105582</v>
      </c>
      <c r="I147" s="114">
        <f>SUMIF('Todas las localidades'!$AR$8:$AR$967,'Pob x estrato fij. 2001'!AO147,'Todas las localidades'!$Z$8:$Z$967)</f>
        <v>54492</v>
      </c>
      <c r="J147" s="165">
        <f t="shared" si="72"/>
        <v>892688</v>
      </c>
      <c r="L147" s="95" t="s">
        <v>199</v>
      </c>
      <c r="M147" s="173"/>
      <c r="N147" s="174">
        <f t="shared" si="73"/>
        <v>0</v>
      </c>
      <c r="O147" s="174">
        <f t="shared" si="73"/>
        <v>0</v>
      </c>
      <c r="P147" s="174">
        <f t="shared" si="73"/>
        <v>1.056845698379965</v>
      </c>
      <c r="Q147" s="174">
        <f t="shared" si="73"/>
        <v>0.24626653391730921</v>
      </c>
      <c r="R147" s="174">
        <f t="shared" si="73"/>
        <v>0.70416742858360926</v>
      </c>
      <c r="S147" s="174">
        <f t="shared" si="73"/>
        <v>0.28928276166593248</v>
      </c>
      <c r="T147" s="181">
        <f t="shared" si="73"/>
        <v>0.14930192882025339</v>
      </c>
      <c r="U147" s="169">
        <f t="shared" si="74"/>
        <v>2.4458643513670695</v>
      </c>
      <c r="AG147" s="95" t="s">
        <v>199</v>
      </c>
      <c r="AH147" s="112"/>
      <c r="AI147" s="103" t="str">
        <f t="shared" si="75"/>
        <v>Chaco1</v>
      </c>
      <c r="AJ147" s="103" t="str">
        <f t="shared" si="75"/>
        <v>Chaco2</v>
      </c>
      <c r="AK147" s="103" t="str">
        <f t="shared" si="75"/>
        <v>Chaco3</v>
      </c>
      <c r="AL147" s="103" t="str">
        <f t="shared" si="75"/>
        <v>Chaco4</v>
      </c>
      <c r="AM147" s="103" t="str">
        <f t="shared" si="75"/>
        <v>Chaco5</v>
      </c>
      <c r="AN147" s="103" t="str">
        <f t="shared" si="75"/>
        <v>Chaco6</v>
      </c>
      <c r="AO147" s="104" t="str">
        <f t="shared" si="75"/>
        <v>Chaco7</v>
      </c>
    </row>
    <row r="148" spans="1:41" x14ac:dyDescent="0.25">
      <c r="A148" s="95" t="s">
        <v>260</v>
      </c>
      <c r="B148" s="158"/>
      <c r="C148" s="113">
        <f>SUMIF('Todas las localidades'!$AR$8:$AR$967,'Pob x estrato fij. 2001'!AI148,'Todas las localidades'!$Z$8:$Z$967)</f>
        <v>0</v>
      </c>
      <c r="D148" s="113">
        <f>SUMIF('Todas las localidades'!$AR$8:$AR$967,'Pob x estrato fij. 2001'!AJ148,'Todas las localidades'!$Z$8:$Z$967)</f>
        <v>0</v>
      </c>
      <c r="E148" s="113">
        <f>SUMIF('Todas las localidades'!$AR$8:$AR$967,'Pob x estrato fij. 2001'!AK148,'Todas las localidades'!$Z$8:$Z$967)</f>
        <v>175196</v>
      </c>
      <c r="F148" s="113">
        <f>SUMIF('Todas las localidades'!$AR$8:$AR$967,'Pob x estrato fij. 2001'!AL148,'Todas las localidades'!$Z$8:$Z$967)</f>
        <v>179230</v>
      </c>
      <c r="G148" s="113">
        <f>SUMIF('Todas las localidades'!$AR$8:$AR$967,'Pob x estrato fij. 2001'!AM148,'Todas las localidades'!$Z$8:$Z$967)</f>
        <v>67817</v>
      </c>
      <c r="H148" s="113">
        <f>SUMIF('Todas las localidades'!$AR$8:$AR$967,'Pob x estrato fij. 2001'!AN148,'Todas las localidades'!$Z$8:$Z$967)</f>
        <v>22226</v>
      </c>
      <c r="I148" s="114">
        <f>SUMIF('Todas las localidades'!$AR$8:$AR$967,'Pob x estrato fij. 2001'!AO148,'Todas las localidades'!$Z$8:$Z$967)</f>
        <v>19799</v>
      </c>
      <c r="J148" s="165">
        <f t="shared" si="72"/>
        <v>464268</v>
      </c>
      <c r="L148" s="95" t="s">
        <v>260</v>
      </c>
      <c r="M148" s="173"/>
      <c r="N148" s="174">
        <f t="shared" si="73"/>
        <v>0</v>
      </c>
      <c r="O148" s="174">
        <f t="shared" si="73"/>
        <v>0</v>
      </c>
      <c r="P148" s="174">
        <f t="shared" si="73"/>
        <v>0.48001726348075147</v>
      </c>
      <c r="Q148" s="174">
        <f t="shared" si="73"/>
        <v>0.49106996811374176</v>
      </c>
      <c r="R148" s="174">
        <f t="shared" si="73"/>
        <v>0.18581092466422822</v>
      </c>
      <c r="S148" s="174">
        <f t="shared" si="73"/>
        <v>6.089673107903823E-2</v>
      </c>
      <c r="T148" s="181">
        <f t="shared" si="73"/>
        <v>5.4247025044266983E-2</v>
      </c>
      <c r="U148" s="169">
        <f t="shared" si="74"/>
        <v>1.2720419123820268</v>
      </c>
      <c r="AG148" s="95" t="s">
        <v>260</v>
      </c>
      <c r="AH148" s="112"/>
      <c r="AI148" s="103" t="str">
        <f t="shared" si="75"/>
        <v>Chubut1</v>
      </c>
      <c r="AJ148" s="103" t="str">
        <f t="shared" si="75"/>
        <v>Chubut2</v>
      </c>
      <c r="AK148" s="103" t="str">
        <f t="shared" si="75"/>
        <v>Chubut3</v>
      </c>
      <c r="AL148" s="103" t="str">
        <f t="shared" si="75"/>
        <v>Chubut4</v>
      </c>
      <c r="AM148" s="103" t="str">
        <f t="shared" si="75"/>
        <v>Chubut5</v>
      </c>
      <c r="AN148" s="103" t="str">
        <f t="shared" si="75"/>
        <v>Chubut6</v>
      </c>
      <c r="AO148" s="104" t="str">
        <f t="shared" si="75"/>
        <v>Chubut7</v>
      </c>
    </row>
    <row r="149" spans="1:41" x14ac:dyDescent="0.25">
      <c r="A149" s="95" t="s">
        <v>276</v>
      </c>
      <c r="B149" s="158"/>
      <c r="C149" s="113">
        <f>SUMIF('Todas las localidades'!$AR$8:$AR$967,'Pob x estrato fij. 2001'!AI149,'Todas las localidades'!$Z$8:$Z$967)</f>
        <v>1454536</v>
      </c>
      <c r="D149" s="113">
        <f>SUMIF('Todas las localidades'!$AR$8:$AR$967,'Pob x estrato fij. 2001'!AJ149,'Todas las localidades'!$Z$8:$Z$967)</f>
        <v>0</v>
      </c>
      <c r="E149" s="113">
        <f>SUMIF('Todas las localidades'!$AR$8:$AR$967,'Pob x estrato fij. 2001'!AK149,'Todas las localidades'!$Z$8:$Z$967)</f>
        <v>163048</v>
      </c>
      <c r="F149" s="113">
        <f>SUMIF('Todas las localidades'!$AR$8:$AR$967,'Pob x estrato fij. 2001'!AL149,'Todas las localidades'!$Z$8:$Z$967)</f>
        <v>229759</v>
      </c>
      <c r="G149" s="113">
        <f>SUMIF('Todas las localidades'!$AR$8:$AR$967,'Pob x estrato fij. 2001'!AM149,'Todas las localidades'!$Z$8:$Z$967)</f>
        <v>659104</v>
      </c>
      <c r="H149" s="113">
        <f>SUMIF('Todas las localidades'!$AR$8:$AR$967,'Pob x estrato fij. 2001'!AN149,'Todas las localidades'!$Z$8:$Z$967)</f>
        <v>301894</v>
      </c>
      <c r="I149" s="114">
        <f>SUMIF('Todas las localidades'!$AR$8:$AR$967,'Pob x estrato fij. 2001'!AO149,'Todas las localidades'!$Z$8:$Z$967)</f>
        <v>157996</v>
      </c>
      <c r="J149" s="165">
        <f t="shared" si="72"/>
        <v>2966337</v>
      </c>
      <c r="L149" s="95" t="s">
        <v>276</v>
      </c>
      <c r="M149" s="173"/>
      <c r="N149" s="174">
        <f t="shared" si="73"/>
        <v>3.9852644486988194</v>
      </c>
      <c r="O149" s="174">
        <f t="shared" si="73"/>
        <v>0</v>
      </c>
      <c r="P149" s="174">
        <f t="shared" si="73"/>
        <v>0.4467331147743645</v>
      </c>
      <c r="Q149" s="174">
        <f t="shared" si="73"/>
        <v>0.62951372428636487</v>
      </c>
      <c r="R149" s="174">
        <f t="shared" si="73"/>
        <v>1.8058705588553234</v>
      </c>
      <c r="S149" s="174">
        <f t="shared" si="73"/>
        <v>0.82715548152502338</v>
      </c>
      <c r="T149" s="181">
        <f t="shared" si="73"/>
        <v>0.43289120505550815</v>
      </c>
      <c r="U149" s="169">
        <f t="shared" si="74"/>
        <v>8.1274285331954044</v>
      </c>
      <c r="AG149" s="95" t="s">
        <v>276</v>
      </c>
      <c r="AH149" s="112"/>
      <c r="AI149" s="103" t="str">
        <f t="shared" si="75"/>
        <v>Córdoba1</v>
      </c>
      <c r="AJ149" s="103" t="str">
        <f t="shared" si="75"/>
        <v>Córdoba2</v>
      </c>
      <c r="AK149" s="103" t="str">
        <f t="shared" si="75"/>
        <v>Córdoba3</v>
      </c>
      <c r="AL149" s="103" t="str">
        <f t="shared" si="75"/>
        <v>Córdoba4</v>
      </c>
      <c r="AM149" s="103" t="str">
        <f t="shared" si="75"/>
        <v>Córdoba5</v>
      </c>
      <c r="AN149" s="103" t="str">
        <f t="shared" si="75"/>
        <v>Córdoba6</v>
      </c>
      <c r="AO149" s="104" t="str">
        <f t="shared" si="75"/>
        <v>Córdoba7</v>
      </c>
    </row>
    <row r="150" spans="1:41" x14ac:dyDescent="0.25">
      <c r="A150" s="95" t="s">
        <v>396</v>
      </c>
      <c r="B150" s="158"/>
      <c r="C150" s="113">
        <f>SUMIF('Todas las localidades'!$AR$8:$AR$967,'Pob x estrato fij. 2001'!AI150,'Todas las localidades'!$Z$8:$Z$967)</f>
        <v>0</v>
      </c>
      <c r="D150" s="113">
        <f>SUMIF('Todas las localidades'!$AR$8:$AR$967,'Pob x estrato fij. 2001'!AJ150,'Todas las localidades'!$Z$8:$Z$967)</f>
        <v>0</v>
      </c>
      <c r="E150" s="113">
        <f>SUMIF('Todas las localidades'!$AR$8:$AR$967,'Pob x estrato fij. 2001'!AK150,'Todas las localidades'!$Z$8:$Z$967)</f>
        <v>346334</v>
      </c>
      <c r="F150" s="113">
        <f>SUMIF('Todas las localidades'!$AR$8:$AR$967,'Pob x estrato fij. 2001'!AL150,'Todas las localidades'!$Z$8:$Z$967)</f>
        <v>71606</v>
      </c>
      <c r="G150" s="113">
        <f>SUMIF('Todas las localidades'!$AR$8:$AR$967,'Pob x estrato fij. 2001'!AM150,'Todas las localidades'!$Z$8:$Z$967)</f>
        <v>293174</v>
      </c>
      <c r="H150" s="113">
        <f>SUMIF('Todas las localidades'!$AR$8:$AR$967,'Pob x estrato fij. 2001'!AN150,'Todas las localidades'!$Z$8:$Z$967)</f>
        <v>69709</v>
      </c>
      <c r="I150" s="114">
        <f>SUMIF('Todas las localidades'!$AR$8:$AR$967,'Pob x estrato fij. 2001'!AO150,'Todas las localidades'!$Z$8:$Z$967)</f>
        <v>41401</v>
      </c>
      <c r="J150" s="165">
        <f t="shared" si="72"/>
        <v>822224</v>
      </c>
      <c r="L150" s="95" t="s">
        <v>396</v>
      </c>
      <c r="M150" s="173"/>
      <c r="N150" s="174">
        <f t="shared" si="73"/>
        <v>0</v>
      </c>
      <c r="O150" s="174">
        <f t="shared" si="73"/>
        <v>0</v>
      </c>
      <c r="P150" s="174">
        <f t="shared" si="73"/>
        <v>0.94891606503768688</v>
      </c>
      <c r="Q150" s="174">
        <f t="shared" si="73"/>
        <v>0.19619235695337045</v>
      </c>
      <c r="R150" s="174">
        <f t="shared" si="73"/>
        <v>0.80326366585827202</v>
      </c>
      <c r="S150" s="174">
        <f t="shared" si="73"/>
        <v>0.19099479109100495</v>
      </c>
      <c r="T150" s="181">
        <f t="shared" si="73"/>
        <v>0.11343406656183128</v>
      </c>
      <c r="U150" s="169">
        <f t="shared" si="74"/>
        <v>2.2528009455021656</v>
      </c>
      <c r="AG150" s="95" t="s">
        <v>396</v>
      </c>
      <c r="AH150" s="112"/>
      <c r="AI150" s="103" t="str">
        <f t="shared" si="75"/>
        <v>Corrientes1</v>
      </c>
      <c r="AJ150" s="103" t="str">
        <f t="shared" si="75"/>
        <v>Corrientes2</v>
      </c>
      <c r="AK150" s="103" t="str">
        <f t="shared" si="75"/>
        <v>Corrientes3</v>
      </c>
      <c r="AL150" s="103" t="str">
        <f t="shared" si="75"/>
        <v>Corrientes4</v>
      </c>
      <c r="AM150" s="103" t="str">
        <f t="shared" si="75"/>
        <v>Corrientes5</v>
      </c>
      <c r="AN150" s="103" t="str">
        <f t="shared" si="75"/>
        <v>Corrientes6</v>
      </c>
      <c r="AO150" s="104" t="str">
        <f t="shared" si="75"/>
        <v>Corrientes7</v>
      </c>
    </row>
    <row r="151" spans="1:41" x14ac:dyDescent="0.25">
      <c r="A151" s="95" t="s">
        <v>429</v>
      </c>
      <c r="B151" s="158"/>
      <c r="C151" s="113">
        <f>SUMIF('Todas las localidades'!$AR$8:$AR$967,'Pob x estrato fij. 2001'!AI151,'Todas las localidades'!$Z$8:$Z$967)</f>
        <v>0</v>
      </c>
      <c r="D151" s="113">
        <f>SUMIF('Todas las localidades'!$AR$8:$AR$967,'Pob x estrato fij. 2001'!AJ151,'Todas las localidades'!$Z$8:$Z$967)</f>
        <v>0</v>
      </c>
      <c r="E151" s="113">
        <f>SUMIF('Todas las localidades'!$AR$8:$AR$967,'Pob x estrato fij. 2001'!AK151,'Todas las localidades'!$Z$8:$Z$967)</f>
        <v>413526</v>
      </c>
      <c r="F151" s="113">
        <f>SUMIF('Todas las localidades'!$AR$8:$AR$967,'Pob x estrato fij. 2001'!AL151,'Todas las localidades'!$Z$8:$Z$967)</f>
        <v>155172</v>
      </c>
      <c r="G151" s="113">
        <f>SUMIF('Todas las localidades'!$AR$8:$AR$967,'Pob x estrato fij. 2001'!AM151,'Todas las localidades'!$Z$8:$Z$967)</f>
        <v>358646</v>
      </c>
      <c r="H151" s="113">
        <f>SUMIF('Todas las localidades'!$AR$8:$AR$967,'Pob x estrato fij. 2001'!AN151,'Todas las localidades'!$Z$8:$Z$967)</f>
        <v>81495</v>
      </c>
      <c r="I151" s="114">
        <f>SUMIF('Todas las localidades'!$AR$8:$AR$967,'Pob x estrato fij. 2001'!AO151,'Todas las localidades'!$Z$8:$Z$967)</f>
        <v>50698</v>
      </c>
      <c r="J151" s="165">
        <f t="shared" si="72"/>
        <v>1059537</v>
      </c>
      <c r="L151" s="95" t="s">
        <v>429</v>
      </c>
      <c r="M151" s="173"/>
      <c r="N151" s="174">
        <f t="shared" si="73"/>
        <v>0</v>
      </c>
      <c r="O151" s="174">
        <f t="shared" si="73"/>
        <v>0</v>
      </c>
      <c r="P151" s="174">
        <f t="shared" si="73"/>
        <v>1.1330145602533233</v>
      </c>
      <c r="Q151" s="174">
        <f t="shared" si="73"/>
        <v>0.42515376383499154</v>
      </c>
      <c r="R151" s="174">
        <f t="shared" si="73"/>
        <v>0.98264955523138431</v>
      </c>
      <c r="S151" s="174">
        <f t="shared" si="73"/>
        <v>0.22328710066076762</v>
      </c>
      <c r="T151" s="181">
        <f t="shared" si="73"/>
        <v>0.13890679709552239</v>
      </c>
      <c r="U151" s="169">
        <f t="shared" si="74"/>
        <v>2.9030117770759896</v>
      </c>
      <c r="AG151" s="95" t="s">
        <v>429</v>
      </c>
      <c r="AH151" s="112"/>
      <c r="AI151" s="103" t="str">
        <f t="shared" si="75"/>
        <v>Entre Ríos1</v>
      </c>
      <c r="AJ151" s="103" t="str">
        <f t="shared" si="75"/>
        <v>Entre Ríos2</v>
      </c>
      <c r="AK151" s="103" t="str">
        <f t="shared" si="75"/>
        <v>Entre Ríos3</v>
      </c>
      <c r="AL151" s="103" t="str">
        <f t="shared" si="75"/>
        <v>Entre Ríos4</v>
      </c>
      <c r="AM151" s="103" t="str">
        <f t="shared" si="75"/>
        <v>Entre Ríos5</v>
      </c>
      <c r="AN151" s="103" t="str">
        <f t="shared" si="75"/>
        <v>Entre Ríos6</v>
      </c>
      <c r="AO151" s="104" t="str">
        <f t="shared" si="75"/>
        <v>Entre Ríos7</v>
      </c>
    </row>
    <row r="152" spans="1:41" x14ac:dyDescent="0.25">
      <c r="A152" s="95" t="s">
        <v>461</v>
      </c>
      <c r="B152" s="158"/>
      <c r="C152" s="113">
        <f>SUMIF('Todas las localidades'!$AR$8:$AR$967,'Pob x estrato fij. 2001'!AI152,'Todas las localidades'!$Z$8:$Z$967)</f>
        <v>0</v>
      </c>
      <c r="D152" s="113">
        <f>SUMIF('Todas las localidades'!$AR$8:$AR$967,'Pob x estrato fij. 2001'!AJ152,'Todas las localidades'!$Z$8:$Z$967)</f>
        <v>0</v>
      </c>
      <c r="E152" s="113">
        <f>SUMIF('Todas las localidades'!$AR$8:$AR$967,'Pob x estrato fij. 2001'!AK152,'Todas las localidades'!$Z$8:$Z$967)</f>
        <v>222226</v>
      </c>
      <c r="F152" s="113">
        <f>SUMIF('Todas las localidades'!$AR$8:$AR$967,'Pob x estrato fij. 2001'!AL152,'Todas las localidades'!$Z$8:$Z$967)</f>
        <v>52837</v>
      </c>
      <c r="G152" s="114">
        <f>SUMIF('Todas las localidades'!$AR$8:$AR$967,'Pob x estrato fij. 2001'!AM152,'Todas las localidades'!$Z$8:$Z$967)</f>
        <v>59760</v>
      </c>
      <c r="H152" s="159">
        <f>SUMIF('Todas las localidades'!$AR$8:$AR$967,'Pob x estrato fij. 2001'!AN152,'Todas las localidades'!$Z$8:$Z$967)</f>
        <v>29834</v>
      </c>
      <c r="I152" s="159">
        <f>SUMIF('Todas las localidades'!$AR$8:$AR$967,'Pob x estrato fij. 2001'!AO152,'Todas las localidades'!$Z$8:$Z$967)</f>
        <v>64046</v>
      </c>
      <c r="J152" s="165">
        <f t="shared" si="72"/>
        <v>428703</v>
      </c>
      <c r="L152" s="95" t="s">
        <v>461</v>
      </c>
      <c r="M152" s="173"/>
      <c r="N152" s="174">
        <f t="shared" si="73"/>
        <v>0</v>
      </c>
      <c r="O152" s="174">
        <f t="shared" si="73"/>
        <v>0</v>
      </c>
      <c r="P152" s="174">
        <f t="shared" si="73"/>
        <v>0.60887415462837902</v>
      </c>
      <c r="Q152" s="174">
        <f t="shared" si="73"/>
        <v>0.14476741564038259</v>
      </c>
      <c r="R152" s="174">
        <f t="shared" si="73"/>
        <v>0.16373565415654301</v>
      </c>
      <c r="S152" s="174">
        <f t="shared" si="73"/>
        <v>8.1741792270855151E-2</v>
      </c>
      <c r="T152" s="181">
        <f t="shared" si="73"/>
        <v>0.17547881034320539</v>
      </c>
      <c r="U152" s="169">
        <f t="shared" si="74"/>
        <v>1.1745978270393651</v>
      </c>
      <c r="AG152" s="95" t="s">
        <v>461</v>
      </c>
      <c r="AH152" s="112"/>
      <c r="AI152" s="103" t="str">
        <f t="shared" si="75"/>
        <v>Formosa1</v>
      </c>
      <c r="AJ152" s="103" t="str">
        <f t="shared" si="75"/>
        <v>Formosa2</v>
      </c>
      <c r="AK152" s="103" t="str">
        <f t="shared" si="75"/>
        <v>Formosa3</v>
      </c>
      <c r="AL152" s="103" t="str">
        <f t="shared" si="75"/>
        <v>Formosa4</v>
      </c>
      <c r="AM152" s="103" t="str">
        <f t="shared" si="75"/>
        <v>Formosa5</v>
      </c>
      <c r="AN152" s="103" t="str">
        <f t="shared" si="75"/>
        <v>Formosa6</v>
      </c>
      <c r="AO152" s="104" t="str">
        <f t="shared" si="75"/>
        <v>Formosa7</v>
      </c>
    </row>
    <row r="153" spans="1:41" x14ac:dyDescent="0.25">
      <c r="A153" s="95" t="s">
        <v>486</v>
      </c>
      <c r="B153" s="158"/>
      <c r="C153" s="113">
        <f>SUMIF('Todas las localidades'!$AR$8:$AR$967,'Pob x estrato fij. 2001'!AI153,'Todas las localidades'!$Z$8:$Z$967)</f>
        <v>0</v>
      </c>
      <c r="D153" s="113">
        <f>SUMIF('Todas las localidades'!$AR$8:$AR$967,'Pob x estrato fij. 2001'!AJ153,'Todas las localidades'!$Z$8:$Z$967)</f>
        <v>0</v>
      </c>
      <c r="E153" s="113">
        <f>SUMIF('Todas las localidades'!$AR$8:$AR$967,'Pob x estrato fij. 2001'!AK153,'Todas las localidades'!$Z$8:$Z$967)</f>
        <v>310106</v>
      </c>
      <c r="F153" s="113">
        <f>SUMIF('Todas las localidades'!$AR$8:$AR$967,'Pob x estrato fij. 2001'!AL153,'Todas las localidades'!$Z$8:$Z$967)</f>
        <v>59131</v>
      </c>
      <c r="G153" s="114">
        <f>SUMIF('Todas las localidades'!$AR$8:$AR$967,'Pob x estrato fij. 2001'!AM153,'Todas las localidades'!$Z$8:$Z$967)</f>
        <v>157036</v>
      </c>
      <c r="H153" s="159">
        <f>SUMIF('Todas las localidades'!$AR$8:$AR$967,'Pob x estrato fij. 2001'!AN153,'Todas las localidades'!$Z$8:$Z$967)</f>
        <v>26339</v>
      </c>
      <c r="I153" s="159">
        <f>SUMIF('Todas las localidades'!$AR$8:$AR$967,'Pob x estrato fij. 2001'!AO153,'Todas las localidades'!$Z$8:$Z$967)</f>
        <v>34901</v>
      </c>
      <c r="J153" s="165">
        <f t="shared" si="72"/>
        <v>587513</v>
      </c>
      <c r="L153" s="95" t="s">
        <v>486</v>
      </c>
      <c r="M153" s="173"/>
      <c r="N153" s="174">
        <f t="shared" si="73"/>
        <v>0</v>
      </c>
      <c r="O153" s="174">
        <f t="shared" si="73"/>
        <v>0</v>
      </c>
      <c r="P153" s="174">
        <f t="shared" si="73"/>
        <v>0.84965543453595938</v>
      </c>
      <c r="Q153" s="174">
        <f t="shared" si="73"/>
        <v>0.16201226515948033</v>
      </c>
      <c r="R153" s="174">
        <f t="shared" si="73"/>
        <v>0.43026091342247136</v>
      </c>
      <c r="S153" s="174">
        <f t="shared" si="73"/>
        <v>7.2165886794330433E-2</v>
      </c>
      <c r="T153" s="181">
        <f t="shared" si="73"/>
        <v>9.5624800296477699E-2</v>
      </c>
      <c r="U153" s="169">
        <f t="shared" si="74"/>
        <v>1.6097193002087191</v>
      </c>
      <c r="AG153" s="95" t="s">
        <v>486</v>
      </c>
      <c r="AH153" s="112"/>
      <c r="AI153" s="103" t="str">
        <f t="shared" si="75"/>
        <v>Jujuy1</v>
      </c>
      <c r="AJ153" s="103" t="str">
        <f t="shared" si="75"/>
        <v>Jujuy2</v>
      </c>
      <c r="AK153" s="103" t="str">
        <f t="shared" si="75"/>
        <v>Jujuy3</v>
      </c>
      <c r="AL153" s="103" t="str">
        <f t="shared" si="75"/>
        <v>Jujuy4</v>
      </c>
      <c r="AM153" s="103" t="str">
        <f t="shared" si="75"/>
        <v>Jujuy5</v>
      </c>
      <c r="AN153" s="103" t="str">
        <f t="shared" si="75"/>
        <v>Jujuy6</v>
      </c>
      <c r="AO153" s="104" t="str">
        <f t="shared" si="75"/>
        <v>Jujuy7</v>
      </c>
    </row>
    <row r="154" spans="1:41" x14ac:dyDescent="0.25">
      <c r="A154" s="95" t="s">
        <v>532</v>
      </c>
      <c r="B154" s="158"/>
      <c r="C154" s="113">
        <f>SUMIF('Todas las localidades'!$AR$8:$AR$967,'Pob x estrato fij. 2001'!AI154,'Todas las localidades'!$Z$8:$Z$967)</f>
        <v>0</v>
      </c>
      <c r="D154" s="113">
        <f>SUMIF('Todas las localidades'!$AR$8:$AR$967,'Pob x estrato fij. 2001'!AJ154,'Todas las localidades'!$Z$8:$Z$967)</f>
        <v>0</v>
      </c>
      <c r="E154" s="113">
        <f>SUMIF('Todas las localidades'!$AR$8:$AR$967,'Pob x estrato fij. 2001'!AK154,'Todas las localidades'!$Z$8:$Z$967)</f>
        <v>114486</v>
      </c>
      <c r="F154" s="113">
        <f>SUMIF('Todas las localidades'!$AR$8:$AR$967,'Pob x estrato fij. 2001'!AL154,'Todas las localidades'!$Z$8:$Z$967)</f>
        <v>56795</v>
      </c>
      <c r="G154" s="114">
        <f>SUMIF('Todas las localidades'!$AR$8:$AR$967,'Pob x estrato fij. 2001'!AM154,'Todas las localidades'!$Z$8:$Z$967)</f>
        <v>12184</v>
      </c>
      <c r="H154" s="159">
        <f>SUMIF('Todas las localidades'!$AR$8:$AR$967,'Pob x estrato fij. 2001'!AN154,'Todas las localidades'!$Z$8:$Z$967)</f>
        <v>37687</v>
      </c>
      <c r="I154" s="159">
        <f>SUMIF('Todas las localidades'!$AR$8:$AR$967,'Pob x estrato fij. 2001'!AO154,'Todas las localidades'!$Z$8:$Z$967)</f>
        <v>46188</v>
      </c>
      <c r="J154" s="165">
        <f t="shared" si="72"/>
        <v>267340</v>
      </c>
      <c r="L154" s="95" t="s">
        <v>532</v>
      </c>
      <c r="M154" s="173"/>
      <c r="N154" s="174">
        <f t="shared" si="73"/>
        <v>0</v>
      </c>
      <c r="O154" s="174">
        <f t="shared" si="73"/>
        <v>0</v>
      </c>
      <c r="P154" s="174">
        <f t="shared" si="73"/>
        <v>0.31367871656234914</v>
      </c>
      <c r="Q154" s="174">
        <f t="shared" si="73"/>
        <v>0.15561188885242402</v>
      </c>
      <c r="R154" s="174">
        <f t="shared" si="73"/>
        <v>3.338278464262584E-2</v>
      </c>
      <c r="S154" s="174">
        <f t="shared" si="73"/>
        <v>0.10325812580652001</v>
      </c>
      <c r="T154" s="181">
        <f t="shared" si="73"/>
        <v>0.12654990619448475</v>
      </c>
      <c r="U154" s="169">
        <f t="shared" si="74"/>
        <v>0.73248142205840372</v>
      </c>
      <c r="AG154" s="95" t="s">
        <v>532</v>
      </c>
      <c r="AH154" s="112"/>
      <c r="AI154" s="103" t="str">
        <f t="shared" si="75"/>
        <v>La Pampa1</v>
      </c>
      <c r="AJ154" s="103" t="str">
        <f t="shared" si="75"/>
        <v>La Pampa2</v>
      </c>
      <c r="AK154" s="103" t="str">
        <f t="shared" si="75"/>
        <v>La Pampa3</v>
      </c>
      <c r="AL154" s="103" t="str">
        <f t="shared" si="75"/>
        <v>La Pampa4</v>
      </c>
      <c r="AM154" s="103" t="str">
        <f t="shared" si="75"/>
        <v>La Pampa5</v>
      </c>
      <c r="AN154" s="103" t="str">
        <f t="shared" si="75"/>
        <v>La Pampa6</v>
      </c>
      <c r="AO154" s="104" t="str">
        <f t="shared" si="75"/>
        <v>La Pampa7</v>
      </c>
    </row>
    <row r="155" spans="1:41" x14ac:dyDescent="0.25">
      <c r="A155" s="95" t="s">
        <v>563</v>
      </c>
      <c r="B155" s="158"/>
      <c r="C155" s="113">
        <f>SUMIF('Todas las localidades'!$AR$8:$AR$967,'Pob x estrato fij. 2001'!AI155,'Todas las localidades'!$Z$8:$Z$967)</f>
        <v>0</v>
      </c>
      <c r="D155" s="113">
        <f>SUMIF('Todas las localidades'!$AR$8:$AR$967,'Pob x estrato fij. 2001'!AJ155,'Todas las localidades'!$Z$8:$Z$967)</f>
        <v>0</v>
      </c>
      <c r="E155" s="113">
        <f>SUMIF('Todas las localidades'!$AR$8:$AR$967,'Pob x estrato fij. 2001'!AK155,'Todas las localidades'!$Z$8:$Z$967)</f>
        <v>178872</v>
      </c>
      <c r="F155" s="113">
        <f>SUMIF('Todas las localidades'!$AR$8:$AR$967,'Pob x estrato fij. 2001'!AL155,'Todas las localidades'!$Z$8:$Z$967)</f>
        <v>0</v>
      </c>
      <c r="G155" s="114">
        <f>SUMIF('Todas las localidades'!$AR$8:$AR$967,'Pob x estrato fij. 2001'!AM155,'Todas las localidades'!$Z$8:$Z$967)</f>
        <v>69931</v>
      </c>
      <c r="H155" s="159">
        <f>SUMIF('Todas las localidades'!$AR$8:$AR$967,'Pob x estrato fij. 2001'!AN155,'Todas las localidades'!$Z$8:$Z$967)</f>
        <v>6937</v>
      </c>
      <c r="I155" s="159">
        <f>SUMIF('Todas las localidades'!$AR$8:$AR$967,'Pob x estrato fij. 2001'!AO155,'Todas las localidades'!$Z$8:$Z$967)</f>
        <v>32778</v>
      </c>
      <c r="J155" s="165">
        <f t="shared" si="72"/>
        <v>288518</v>
      </c>
      <c r="L155" s="95" t="s">
        <v>563</v>
      </c>
      <c r="M155" s="173"/>
      <c r="N155" s="174">
        <f t="shared" si="73"/>
        <v>0</v>
      </c>
      <c r="O155" s="174">
        <f t="shared" si="73"/>
        <v>0</v>
      </c>
      <c r="P155" s="174">
        <f t="shared" si="73"/>
        <v>0.49008908852558841</v>
      </c>
      <c r="Q155" s="174">
        <f t="shared" si="73"/>
        <v>0</v>
      </c>
      <c r="R155" s="174">
        <f t="shared" si="73"/>
        <v>0.19160304603114472</v>
      </c>
      <c r="S155" s="174">
        <f t="shared" si="73"/>
        <v>1.9006596935808882E-2</v>
      </c>
      <c r="T155" s="181">
        <f t="shared" si="73"/>
        <v>8.9808019945501458E-2</v>
      </c>
      <c r="U155" s="169">
        <f t="shared" si="74"/>
        <v>0.7905067514380435</v>
      </c>
      <c r="AG155" s="95" t="s">
        <v>563</v>
      </c>
      <c r="AH155" s="112"/>
      <c r="AI155" s="103" t="str">
        <f t="shared" si="75"/>
        <v>La Rioja1</v>
      </c>
      <c r="AJ155" s="103" t="str">
        <f t="shared" si="75"/>
        <v>La Rioja2</v>
      </c>
      <c r="AK155" s="103" t="str">
        <f t="shared" si="75"/>
        <v>La Rioja3</v>
      </c>
      <c r="AL155" s="103" t="str">
        <f t="shared" si="75"/>
        <v>La Rioja4</v>
      </c>
      <c r="AM155" s="103" t="str">
        <f t="shared" si="75"/>
        <v>La Rioja5</v>
      </c>
      <c r="AN155" s="103" t="str">
        <f t="shared" si="75"/>
        <v>La Rioja6</v>
      </c>
      <c r="AO155" s="104" t="str">
        <f t="shared" si="75"/>
        <v>La Rioja7</v>
      </c>
    </row>
    <row r="156" spans="1:41" x14ac:dyDescent="0.25">
      <c r="A156" s="95" t="s">
        <v>582</v>
      </c>
      <c r="B156" s="158"/>
      <c r="C156" s="113">
        <f>SUMIF('Todas las localidades'!$AR$8:$AR$967,'Pob x estrato fij. 2001'!AI156,'Todas las localidades'!$Z$8:$Z$967)</f>
        <v>0</v>
      </c>
      <c r="D156" s="113">
        <f>SUMIF('Todas las localidades'!$AR$8:$AR$967,'Pob x estrato fij. 2001'!AJ156,'Todas las localidades'!$Z$8:$Z$967)</f>
        <v>937154</v>
      </c>
      <c r="E156" s="113">
        <f>SUMIF('Todas las localidades'!$AR$8:$AR$967,'Pob x estrato fij. 2001'!AK156,'Todas las localidades'!$Z$8:$Z$967)</f>
        <v>118009</v>
      </c>
      <c r="F156" s="113">
        <f>SUMIF('Todas las localidades'!$AR$8:$AR$967,'Pob x estrato fij. 2001'!AL156,'Todas las localidades'!$Z$8:$Z$967)</f>
        <v>88879</v>
      </c>
      <c r="G156" s="114">
        <f>SUMIF('Todas las localidades'!$AR$8:$AR$967,'Pob x estrato fij. 2001'!AM156,'Todas las localidades'!$Z$8:$Z$967)</f>
        <v>136970</v>
      </c>
      <c r="H156" s="159">
        <f>SUMIF('Todas las localidades'!$AR$8:$AR$967,'Pob x estrato fij. 2001'!AN156,'Todas las localidades'!$Z$8:$Z$967)</f>
        <v>57046</v>
      </c>
      <c r="I156" s="159">
        <f>SUMIF('Todas las localidades'!$AR$8:$AR$967,'Pob x estrato fij. 2001'!AO156,'Todas las localidades'!$Z$8:$Z$967)</f>
        <v>68225</v>
      </c>
      <c r="J156" s="165">
        <f t="shared" si="72"/>
        <v>1406283</v>
      </c>
      <c r="L156" s="95" t="s">
        <v>582</v>
      </c>
      <c r="M156" s="173"/>
      <c r="N156" s="174">
        <f t="shared" si="73"/>
        <v>0</v>
      </c>
      <c r="O156" s="174">
        <f t="shared" si="73"/>
        <v>2.5676961719447942</v>
      </c>
      <c r="P156" s="174">
        <f t="shared" si="73"/>
        <v>0.32333133887817078</v>
      </c>
      <c r="Q156" s="174">
        <f t="shared" si="73"/>
        <v>0.24351842713820929</v>
      </c>
      <c r="R156" s="174">
        <f t="shared" si="73"/>
        <v>0.37528233851776599</v>
      </c>
      <c r="S156" s="174">
        <f t="shared" si="73"/>
        <v>0.15629960051897845</v>
      </c>
      <c r="T156" s="181">
        <f t="shared" si="73"/>
        <v>0.18692879860826886</v>
      </c>
      <c r="U156" s="169">
        <f t="shared" si="74"/>
        <v>3.8530566756061875</v>
      </c>
      <c r="AG156" s="95" t="s">
        <v>582</v>
      </c>
      <c r="AH156" s="112"/>
      <c r="AI156" s="103" t="str">
        <f t="shared" si="75"/>
        <v>Mendoza1</v>
      </c>
      <c r="AJ156" s="103" t="str">
        <f t="shared" si="75"/>
        <v>Mendoza2</v>
      </c>
      <c r="AK156" s="103" t="str">
        <f t="shared" si="75"/>
        <v>Mendoza3</v>
      </c>
      <c r="AL156" s="103" t="str">
        <f t="shared" si="75"/>
        <v>Mendoza4</v>
      </c>
      <c r="AM156" s="103" t="str">
        <f t="shared" si="75"/>
        <v>Mendoza5</v>
      </c>
      <c r="AN156" s="103" t="str">
        <f t="shared" si="75"/>
        <v>Mendoza6</v>
      </c>
      <c r="AO156" s="104" t="str">
        <f t="shared" si="75"/>
        <v>Mendoza7</v>
      </c>
    </row>
    <row r="157" spans="1:41" x14ac:dyDescent="0.25">
      <c r="A157" s="95" t="s">
        <v>604</v>
      </c>
      <c r="B157" s="158"/>
      <c r="C157" s="113">
        <f>SUMIF('Todas las localidades'!$AR$8:$AR$967,'Pob x estrato fij. 2001'!AI157,'Todas las localidades'!$Z$8:$Z$967)</f>
        <v>0</v>
      </c>
      <c r="D157" s="113">
        <f>SUMIF('Todas las localidades'!$AR$8:$AR$967,'Pob x estrato fij. 2001'!AJ157,'Todas las localidades'!$Z$8:$Z$967)</f>
        <v>0</v>
      </c>
      <c r="E157" s="113">
        <f>SUMIF('Todas las localidades'!$AR$8:$AR$967,'Pob x estrato fij. 2001'!AK157,'Todas las localidades'!$Z$8:$Z$967)</f>
        <v>319469</v>
      </c>
      <c r="F157" s="113">
        <f>SUMIF('Todas las localidades'!$AR$8:$AR$967,'Pob x estrato fij. 2001'!AL157,'Todas las localidades'!$Z$8:$Z$967)</f>
        <v>121283</v>
      </c>
      <c r="G157" s="114">
        <f>SUMIF('Todas las localidades'!$AR$8:$AR$967,'Pob x estrato fij. 2001'!AM157,'Todas las localidades'!$Z$8:$Z$967)</f>
        <v>244272</v>
      </c>
      <c r="H157" s="159">
        <f>SUMIF('Todas las localidades'!$AR$8:$AR$967,'Pob x estrato fij. 2001'!AN157,'Todas las localidades'!$Z$8:$Z$967)</f>
        <v>78727</v>
      </c>
      <c r="I157" s="159">
        <f>SUMIF('Todas las localidades'!$AR$8:$AR$967,'Pob x estrato fij. 2001'!AO157,'Todas las localidades'!$Z$8:$Z$967)</f>
        <v>48084</v>
      </c>
      <c r="J157" s="165">
        <f t="shared" si="72"/>
        <v>811835</v>
      </c>
      <c r="L157" s="95" t="s">
        <v>604</v>
      </c>
      <c r="M157" s="173"/>
      <c r="N157" s="174">
        <f t="shared" si="73"/>
        <v>0</v>
      </c>
      <c r="O157" s="174">
        <f t="shared" si="73"/>
        <v>0</v>
      </c>
      <c r="P157" s="174">
        <f t="shared" si="73"/>
        <v>0.8753089976194216</v>
      </c>
      <c r="Q157" s="174">
        <f t="shared" si="73"/>
        <v>0.33230172930167345</v>
      </c>
      <c r="R157" s="174">
        <f t="shared" si="73"/>
        <v>0.66927770602622283</v>
      </c>
      <c r="S157" s="174">
        <f t="shared" si="73"/>
        <v>0.21570309311884475</v>
      </c>
      <c r="T157" s="181">
        <f t="shared" si="73"/>
        <v>0.13174473216973251</v>
      </c>
      <c r="U157" s="169">
        <f t="shared" si="74"/>
        <v>2.2243362582358954</v>
      </c>
      <c r="AG157" s="95" t="s">
        <v>604</v>
      </c>
      <c r="AH157" s="112"/>
      <c r="AI157" s="103" t="str">
        <f t="shared" si="75"/>
        <v>Misiones1</v>
      </c>
      <c r="AJ157" s="103" t="str">
        <f t="shared" si="75"/>
        <v>Misiones2</v>
      </c>
      <c r="AK157" s="103" t="str">
        <f t="shared" si="75"/>
        <v>Misiones3</v>
      </c>
      <c r="AL157" s="103" t="str">
        <f t="shared" si="75"/>
        <v>Misiones4</v>
      </c>
      <c r="AM157" s="103" t="str">
        <f t="shared" si="75"/>
        <v>Misiones5</v>
      </c>
      <c r="AN157" s="103" t="str">
        <f t="shared" si="75"/>
        <v>Misiones6</v>
      </c>
      <c r="AO157" s="104" t="str">
        <f t="shared" si="75"/>
        <v>Misiones7</v>
      </c>
    </row>
    <row r="158" spans="1:41" x14ac:dyDescent="0.25">
      <c r="A158" s="95" t="s">
        <v>639</v>
      </c>
      <c r="B158" s="158"/>
      <c r="C158" s="113">
        <f>SUMIF('Todas las localidades'!$AR$8:$AR$967,'Pob x estrato fij. 2001'!AI158,'Todas las localidades'!$Z$8:$Z$967)</f>
        <v>0</v>
      </c>
      <c r="D158" s="113">
        <f>SUMIF('Todas las localidades'!$AR$8:$AR$967,'Pob x estrato fij. 2001'!AJ158,'Todas las localidades'!$Z$8:$Z$967)</f>
        <v>0</v>
      </c>
      <c r="E158" s="113">
        <f>SUMIF('Todas las localidades'!$AR$8:$AR$967,'Pob x estrato fij. 2001'!AK158,'Todas las localidades'!$Z$8:$Z$967)</f>
        <v>263588</v>
      </c>
      <c r="F158" s="113">
        <f>SUMIF('Todas las localidades'!$AR$8:$AR$967,'Pob x estrato fij. 2001'!AL158,'Todas las localidades'!$Z$8:$Z$967)</f>
        <v>0</v>
      </c>
      <c r="G158" s="114">
        <f>SUMIF('Todas las localidades'!$AR$8:$AR$967,'Pob x estrato fij. 2001'!AM158,'Todas las localidades'!$Z$8:$Z$967)</f>
        <v>197085</v>
      </c>
      <c r="H158" s="159">
        <f>SUMIF('Todas las localidades'!$AR$8:$AR$967,'Pob x estrato fij. 2001'!AN158,'Todas las localidades'!$Z$8:$Z$967)</f>
        <v>14016</v>
      </c>
      <c r="I158" s="159">
        <f>SUMIF('Todas las localidades'!$AR$8:$AR$967,'Pob x estrato fij. 2001'!AO158,'Todas las localidades'!$Z$8:$Z$967)</f>
        <v>30778</v>
      </c>
      <c r="J158" s="165">
        <f t="shared" si="72"/>
        <v>505467</v>
      </c>
      <c r="L158" s="95" t="s">
        <v>639</v>
      </c>
      <c r="M158" s="173"/>
      <c r="N158" s="174">
        <f t="shared" si="73"/>
        <v>0</v>
      </c>
      <c r="O158" s="174">
        <f t="shared" si="73"/>
        <v>0</v>
      </c>
      <c r="P158" s="174">
        <f t="shared" si="73"/>
        <v>0.72220136559261816</v>
      </c>
      <c r="Q158" s="174">
        <f t="shared" si="73"/>
        <v>0</v>
      </c>
      <c r="R158" s="174">
        <f t="shared" si="73"/>
        <v>0.53999065260110912</v>
      </c>
      <c r="S158" s="174">
        <f t="shared" si="73"/>
        <v>3.8402257842337799E-2</v>
      </c>
      <c r="T158" s="181">
        <f t="shared" si="73"/>
        <v>8.4328245710008048E-2</v>
      </c>
      <c r="U158" s="169">
        <f t="shared" si="74"/>
        <v>1.384922521746073</v>
      </c>
      <c r="AG158" s="95" t="s">
        <v>639</v>
      </c>
      <c r="AH158" s="112"/>
      <c r="AI158" s="103" t="str">
        <f t="shared" si="75"/>
        <v>Neuquén1</v>
      </c>
      <c r="AJ158" s="103" t="str">
        <f t="shared" si="75"/>
        <v>Neuquén2</v>
      </c>
      <c r="AK158" s="103" t="str">
        <f t="shared" si="75"/>
        <v>Neuquén3</v>
      </c>
      <c r="AL158" s="103" t="str">
        <f t="shared" si="75"/>
        <v>Neuquén4</v>
      </c>
      <c r="AM158" s="103" t="str">
        <f t="shared" si="75"/>
        <v>Neuquén5</v>
      </c>
      <c r="AN158" s="103" t="str">
        <f t="shared" si="75"/>
        <v>Neuquén6</v>
      </c>
      <c r="AO158" s="104" t="str">
        <f t="shared" si="75"/>
        <v>Neuquén7</v>
      </c>
    </row>
    <row r="159" spans="1:41" x14ac:dyDescent="0.25">
      <c r="A159" s="95" t="s">
        <v>662</v>
      </c>
      <c r="B159" s="158"/>
      <c r="C159" s="113">
        <f>SUMIF('Todas las localidades'!$AR$8:$AR$967,'Pob x estrato fij. 2001'!AI159,'Todas las localidades'!$Z$8:$Z$967)</f>
        <v>0</v>
      </c>
      <c r="D159" s="113">
        <f>SUMIF('Todas las localidades'!$AR$8:$AR$967,'Pob x estrato fij. 2001'!AJ159,'Todas las localidades'!$Z$8:$Z$967)</f>
        <v>0</v>
      </c>
      <c r="E159" s="113">
        <f>SUMIF('Todas las localidades'!$AR$8:$AR$967,'Pob x estrato fij. 2001'!AK159,'Todas las localidades'!$Z$8:$Z$967)</f>
        <v>109305</v>
      </c>
      <c r="F159" s="113">
        <f>SUMIF('Todas las localidades'!$AR$8:$AR$967,'Pob x estrato fij. 2001'!AL159,'Todas las localidades'!$Z$8:$Z$967)</f>
        <v>212036</v>
      </c>
      <c r="G159" s="114">
        <f>SUMIF('Todas las localidades'!$AR$8:$AR$967,'Pob x estrato fij. 2001'!AM159,'Todas las localidades'!$Z$8:$Z$967)</f>
        <v>148466</v>
      </c>
      <c r="H159" s="159">
        <f>SUMIF('Todas las localidades'!$AR$8:$AR$967,'Pob x estrato fij. 2001'!AN159,'Todas las localidades'!$Z$8:$Z$967)</f>
        <v>50624</v>
      </c>
      <c r="I159" s="159">
        <f>SUMIF('Todas las localidades'!$AR$8:$AR$967,'Pob x estrato fij. 2001'!AO159,'Todas las localidades'!$Z$8:$Z$967)</f>
        <v>35474</v>
      </c>
      <c r="J159" s="165">
        <f t="shared" si="72"/>
        <v>555905</v>
      </c>
      <c r="L159" s="95" t="s">
        <v>662</v>
      </c>
      <c r="M159" s="173"/>
      <c r="N159" s="174">
        <f t="shared" si="73"/>
        <v>0</v>
      </c>
      <c r="O159" s="174">
        <f t="shared" si="73"/>
        <v>0</v>
      </c>
      <c r="P159" s="174">
        <f t="shared" si="73"/>
        <v>0.29948336140530341</v>
      </c>
      <c r="Q159" s="174">
        <f t="shared" si="73"/>
        <v>0.58095470489854006</v>
      </c>
      <c r="R159" s="174">
        <f t="shared" si="73"/>
        <v>0.40678008082338207</v>
      </c>
      <c r="S159" s="174">
        <f t="shared" si="73"/>
        <v>0.13870404544880913</v>
      </c>
      <c r="T159" s="181">
        <f t="shared" si="73"/>
        <v>9.7194755614946574E-2</v>
      </c>
      <c r="U159" s="169">
        <f t="shared" si="74"/>
        <v>1.5231169481909812</v>
      </c>
      <c r="AG159" s="95" t="s">
        <v>662</v>
      </c>
      <c r="AH159" s="112"/>
      <c r="AI159" s="103" t="str">
        <f t="shared" si="75"/>
        <v>Río Negro1</v>
      </c>
      <c r="AJ159" s="103" t="str">
        <f t="shared" si="75"/>
        <v>Río Negro2</v>
      </c>
      <c r="AK159" s="103" t="str">
        <f t="shared" si="75"/>
        <v>Río Negro3</v>
      </c>
      <c r="AL159" s="103" t="str">
        <f t="shared" si="75"/>
        <v>Río Negro4</v>
      </c>
      <c r="AM159" s="103" t="str">
        <f t="shared" si="75"/>
        <v>Río Negro5</v>
      </c>
      <c r="AN159" s="103" t="str">
        <f t="shared" si="75"/>
        <v>Río Negro6</v>
      </c>
      <c r="AO159" s="104" t="str">
        <f t="shared" si="75"/>
        <v>Río Negro7</v>
      </c>
    </row>
    <row r="160" spans="1:41" x14ac:dyDescent="0.25">
      <c r="A160" s="95" t="s">
        <v>687</v>
      </c>
      <c r="B160" s="158"/>
      <c r="C160" s="113">
        <f>SUMIF('Todas las localidades'!$AR$8:$AR$967,'Pob x estrato fij. 2001'!AI160,'Todas las localidades'!$Z$8:$Z$967)</f>
        <v>0</v>
      </c>
      <c r="D160" s="113">
        <f>SUMIF('Todas las localidades'!$AR$8:$AR$967,'Pob x estrato fij. 2001'!AJ160,'Todas las localidades'!$Z$8:$Z$967)</f>
        <v>551056</v>
      </c>
      <c r="E160" s="113">
        <f>SUMIF('Todas las localidades'!$AR$8:$AR$967,'Pob x estrato fij. 2001'!AK160,'Todas las localidades'!$Z$8:$Z$967)</f>
        <v>0</v>
      </c>
      <c r="F160" s="113">
        <f>SUMIF('Todas las localidades'!$AR$8:$AR$967,'Pob x estrato fij. 2001'!AL160,'Todas las localidades'!$Z$8:$Z$967)</f>
        <v>140595</v>
      </c>
      <c r="G160" s="114">
        <f>SUMIF('Todas las localidades'!$AR$8:$AR$967,'Pob x estrato fij. 2001'!AM160,'Todas las localidades'!$Z$8:$Z$967)</f>
        <v>248395</v>
      </c>
      <c r="H160" s="159">
        <f>SUMIF('Todas las localidades'!$AR$8:$AR$967,'Pob x estrato fij. 2001'!AN160,'Todas las localidades'!$Z$8:$Z$967)</f>
        <v>73828</v>
      </c>
      <c r="I160" s="159">
        <f>SUMIF('Todas las localidades'!$AR$8:$AR$967,'Pob x estrato fij. 2001'!AO160,'Todas las localidades'!$Z$8:$Z$967)</f>
        <v>44077</v>
      </c>
      <c r="J160" s="165">
        <f t="shared" si="72"/>
        <v>1057951</v>
      </c>
      <c r="L160" s="95" t="s">
        <v>687</v>
      </c>
      <c r="M160" s="173"/>
      <c r="N160" s="174">
        <f t="shared" si="73"/>
        <v>0</v>
      </c>
      <c r="O160" s="174">
        <f t="shared" si="73"/>
        <v>1.5098312355570276</v>
      </c>
      <c r="P160" s="174">
        <f t="shared" si="73"/>
        <v>0</v>
      </c>
      <c r="Q160" s="174">
        <f t="shared" si="73"/>
        <v>0.38521442931959782</v>
      </c>
      <c r="R160" s="174">
        <f t="shared" si="73"/>
        <v>0.68057426061269244</v>
      </c>
      <c r="S160" s="174">
        <f t="shared" si="73"/>
        <v>0.20228038612900365</v>
      </c>
      <c r="T160" s="181">
        <f t="shared" si="73"/>
        <v>0.12076600448892147</v>
      </c>
      <c r="U160" s="169">
        <f t="shared" si="74"/>
        <v>2.8986663161072426</v>
      </c>
      <c r="AG160" s="95" t="s">
        <v>687</v>
      </c>
      <c r="AH160" s="112"/>
      <c r="AI160" s="103" t="str">
        <f t="shared" si="75"/>
        <v>Salta1</v>
      </c>
      <c r="AJ160" s="103" t="str">
        <f t="shared" si="75"/>
        <v>Salta2</v>
      </c>
      <c r="AK160" s="103" t="str">
        <f t="shared" si="75"/>
        <v>Salta3</v>
      </c>
      <c r="AL160" s="103" t="str">
        <f t="shared" si="75"/>
        <v>Salta4</v>
      </c>
      <c r="AM160" s="103" t="str">
        <f t="shared" si="75"/>
        <v>Salta5</v>
      </c>
      <c r="AN160" s="103" t="str">
        <f t="shared" si="75"/>
        <v>Salta6</v>
      </c>
      <c r="AO160" s="104" t="str">
        <f t="shared" si="75"/>
        <v>Salta7</v>
      </c>
    </row>
    <row r="161" spans="1:41" x14ac:dyDescent="0.25">
      <c r="A161" s="95" t="s">
        <v>723</v>
      </c>
      <c r="B161" s="158"/>
      <c r="C161" s="113">
        <f>SUMIF('Todas las localidades'!$AR$8:$AR$967,'Pob x estrato fij. 2001'!AI161,'Todas las localidades'!$Z$8:$Z$967)</f>
        <v>0</v>
      </c>
      <c r="D161" s="113">
        <f>SUMIF('Todas las localidades'!$AR$8:$AR$967,'Pob x estrato fij. 2001'!AJ161,'Todas las localidades'!$Z$8:$Z$967)</f>
        <v>0</v>
      </c>
      <c r="E161" s="113">
        <f>SUMIF('Todas las localidades'!$AR$8:$AR$967,'Pob x estrato fij. 2001'!AK161,'Todas las localidades'!$Z$8:$Z$967)</f>
        <v>461213</v>
      </c>
      <c r="F161" s="113">
        <f>SUMIF('Todas las localidades'!$AR$8:$AR$967,'Pob x estrato fij. 2001'!AL161,'Todas las localidades'!$Z$8:$Z$967)</f>
        <v>0</v>
      </c>
      <c r="G161" s="114">
        <f>SUMIF('Todas las localidades'!$AR$8:$AR$967,'Pob x estrato fij. 2001'!AM161,'Todas las localidades'!$Z$8:$Z$967)</f>
        <v>76617</v>
      </c>
      <c r="H161" s="159">
        <f>SUMIF('Todas las localidades'!$AR$8:$AR$967,'Pob x estrato fij. 2001'!AN161,'Todas las localidades'!$Z$8:$Z$967)</f>
        <v>13258</v>
      </c>
      <c r="I161" s="159">
        <f>SUMIF('Todas las localidades'!$AR$8:$AR$967,'Pob x estrato fij. 2001'!AO161,'Todas las localidades'!$Z$8:$Z$967)</f>
        <v>42185</v>
      </c>
      <c r="J161" s="165">
        <f t="shared" si="72"/>
        <v>593273</v>
      </c>
      <c r="L161" s="95" t="s">
        <v>723</v>
      </c>
      <c r="M161" s="173"/>
      <c r="N161" s="174">
        <f t="shared" si="73"/>
        <v>0</v>
      </c>
      <c r="O161" s="174">
        <f t="shared" si="73"/>
        <v>0</v>
      </c>
      <c r="P161" s="174">
        <f t="shared" si="73"/>
        <v>1.2636715572373105</v>
      </c>
      <c r="Q161" s="174">
        <f t="shared" si="73"/>
        <v>0</v>
      </c>
      <c r="R161" s="174">
        <f t="shared" si="73"/>
        <v>0.20992193130039918</v>
      </c>
      <c r="S161" s="174">
        <f t="shared" si="73"/>
        <v>3.6325423407085798E-2</v>
      </c>
      <c r="T161" s="181">
        <f t="shared" si="73"/>
        <v>0.11558213806214469</v>
      </c>
      <c r="U161" s="169">
        <f t="shared" si="74"/>
        <v>1.6255010500069402</v>
      </c>
      <c r="AG161" s="95" t="s">
        <v>723</v>
      </c>
      <c r="AH161" s="112"/>
      <c r="AI161" s="103" t="str">
        <f t="shared" ref="AI161:AO167" si="76">CONCATENATE($AG161,AI$28)</f>
        <v>San Juan1</v>
      </c>
      <c r="AJ161" s="103" t="str">
        <f t="shared" si="76"/>
        <v>San Juan2</v>
      </c>
      <c r="AK161" s="103" t="str">
        <f t="shared" si="76"/>
        <v>San Juan3</v>
      </c>
      <c r="AL161" s="103" t="str">
        <f t="shared" si="76"/>
        <v>San Juan4</v>
      </c>
      <c r="AM161" s="103" t="str">
        <f t="shared" si="76"/>
        <v>San Juan5</v>
      </c>
      <c r="AN161" s="103" t="str">
        <f t="shared" si="76"/>
        <v>San Juan6</v>
      </c>
      <c r="AO161" s="104" t="str">
        <f t="shared" si="76"/>
        <v>San Juan7</v>
      </c>
    </row>
    <row r="162" spans="1:41" x14ac:dyDescent="0.25">
      <c r="A162" s="95" t="s">
        <v>740</v>
      </c>
      <c r="B162" s="158"/>
      <c r="C162" s="113">
        <f>SUMIF('Todas las localidades'!$AR$8:$AR$967,'Pob x estrato fij. 2001'!AI162,'Todas las localidades'!$Z$8:$Z$967)</f>
        <v>0</v>
      </c>
      <c r="D162" s="113">
        <f>SUMIF('Todas las localidades'!$AR$8:$AR$967,'Pob x estrato fij. 2001'!AJ162,'Todas las localidades'!$Z$8:$Z$967)</f>
        <v>0</v>
      </c>
      <c r="E162" s="113">
        <f>SUMIF('Todas las localidades'!$AR$8:$AR$967,'Pob x estrato fij. 2001'!AK162,'Todas las localidades'!$Z$8:$Z$967)</f>
        <v>293805</v>
      </c>
      <c r="F162" s="113">
        <f>SUMIF('Todas las localidades'!$AR$8:$AR$967,'Pob x estrato fij. 2001'!AL162,'Todas las localidades'!$Z$8:$Z$967)</f>
        <v>0</v>
      </c>
      <c r="G162" s="114">
        <f>SUMIF('Todas las localidades'!$AR$8:$AR$967,'Pob x estrato fij. 2001'!AM162,'Todas las localidades'!$Z$8:$Z$967)</f>
        <v>40401</v>
      </c>
      <c r="H162" s="159">
        <f>SUMIF('Todas las localidades'!$AR$8:$AR$967,'Pob x estrato fij. 2001'!AN162,'Todas las localidades'!$Z$8:$Z$967)</f>
        <v>31719</v>
      </c>
      <c r="I162" s="159">
        <f>SUMIF('Todas las localidades'!$AR$8:$AR$967,'Pob x estrato fij. 2001'!AO162,'Todas las localidades'!$Z$8:$Z$967)</f>
        <v>15399</v>
      </c>
      <c r="J162" s="165">
        <f t="shared" si="72"/>
        <v>381324</v>
      </c>
      <c r="L162" s="95" t="s">
        <v>740</v>
      </c>
      <c r="M162" s="173"/>
      <c r="N162" s="174">
        <f t="shared" si="73"/>
        <v>0</v>
      </c>
      <c r="O162" s="174">
        <f t="shared" si="73"/>
        <v>0</v>
      </c>
      <c r="P162" s="174">
        <f t="shared" si="73"/>
        <v>0.80499253462957032</v>
      </c>
      <c r="Q162" s="174">
        <f t="shared" si="73"/>
        <v>0</v>
      </c>
      <c r="R162" s="174">
        <f t="shared" si="73"/>
        <v>0.11069417944408458</v>
      </c>
      <c r="S162" s="174">
        <f t="shared" si="73"/>
        <v>8.6906479487807692E-2</v>
      </c>
      <c r="T162" s="181">
        <f t="shared" si="73"/>
        <v>4.2191521726181493E-2</v>
      </c>
      <c r="U162" s="169">
        <f t="shared" si="74"/>
        <v>1.0447847152876439</v>
      </c>
      <c r="AG162" s="95" t="s">
        <v>740</v>
      </c>
      <c r="AH162" s="112"/>
      <c r="AI162" s="103" t="str">
        <f t="shared" si="76"/>
        <v>San Luis1</v>
      </c>
      <c r="AJ162" s="103" t="str">
        <f t="shared" si="76"/>
        <v>San Luis2</v>
      </c>
      <c r="AK162" s="103" t="str">
        <f t="shared" si="76"/>
        <v>San Luis3</v>
      </c>
      <c r="AL162" s="103" t="str">
        <f t="shared" si="76"/>
        <v>San Luis4</v>
      </c>
      <c r="AM162" s="103" t="str">
        <f t="shared" si="76"/>
        <v>San Luis5</v>
      </c>
      <c r="AN162" s="103" t="str">
        <f t="shared" si="76"/>
        <v>San Luis6</v>
      </c>
      <c r="AO162" s="104" t="str">
        <f t="shared" si="76"/>
        <v>San Luis7</v>
      </c>
    </row>
    <row r="163" spans="1:41" x14ac:dyDescent="0.25">
      <c r="A163" s="95" t="s">
        <v>753</v>
      </c>
      <c r="B163" s="158"/>
      <c r="C163" s="113">
        <f>SUMIF('Todas las localidades'!$AR$8:$AR$967,'Pob x estrato fij. 2001'!AI163,'Todas las localidades'!$Z$8:$Z$967)</f>
        <v>0</v>
      </c>
      <c r="D163" s="113">
        <f>SUMIF('Todas las localidades'!$AR$8:$AR$967,'Pob x estrato fij. 2001'!AJ163,'Todas las localidades'!$Z$8:$Z$967)</f>
        <v>0</v>
      </c>
      <c r="E163" s="113">
        <f>SUMIF('Todas las localidades'!$AR$8:$AR$967,'Pob x estrato fij. 2001'!AK163,'Todas las localidades'!$Z$8:$Z$967)</f>
        <v>0</v>
      </c>
      <c r="F163" s="113">
        <f>SUMIF('Todas las localidades'!$AR$8:$AR$967,'Pob x estrato fij. 2001'!AL163,'Todas las localidades'!$Z$8:$Z$967)</f>
        <v>147529</v>
      </c>
      <c r="G163" s="114">
        <f>SUMIF('Todas las localidades'!$AR$8:$AR$967,'Pob x estrato fij. 2001'!AM163,'Todas las localidades'!$Z$8:$Z$967)</f>
        <v>69548</v>
      </c>
      <c r="H163" s="159">
        <f>SUMIF('Todas las localidades'!$AR$8:$AR$967,'Pob x estrato fij. 2001'!AN163,'Todas las localidades'!$Z$8:$Z$967)</f>
        <v>29258</v>
      </c>
      <c r="I163" s="159">
        <f>SUMIF('Todas las localidades'!$AR$8:$AR$967,'Pob x estrato fij. 2001'!AO163,'Todas las localidades'!$Z$8:$Z$967)</f>
        <v>16908</v>
      </c>
      <c r="J163" s="165">
        <f t="shared" si="72"/>
        <v>263243</v>
      </c>
      <c r="L163" s="95" t="s">
        <v>753</v>
      </c>
      <c r="M163" s="173"/>
      <c r="N163" s="174">
        <f t="shared" si="73"/>
        <v>0</v>
      </c>
      <c r="O163" s="174">
        <f t="shared" si="73"/>
        <v>0</v>
      </c>
      <c r="P163" s="174">
        <f t="shared" si="73"/>
        <v>0</v>
      </c>
      <c r="Q163" s="174">
        <f t="shared" si="73"/>
        <v>0.4042128065940534</v>
      </c>
      <c r="R163" s="174">
        <f t="shared" si="73"/>
        <v>0.19055366926504774</v>
      </c>
      <c r="S163" s="174">
        <f t="shared" si="73"/>
        <v>8.0163617291033051E-2</v>
      </c>
      <c r="T163" s="181">
        <f t="shared" si="73"/>
        <v>4.6326011386861266E-2</v>
      </c>
      <c r="U163" s="169">
        <f t="shared" si="74"/>
        <v>0.7212561045369954</v>
      </c>
      <c r="AG163" s="95" t="s">
        <v>753</v>
      </c>
      <c r="AH163" s="112"/>
      <c r="AI163" s="103" t="str">
        <f t="shared" si="76"/>
        <v>Santa Cruz1</v>
      </c>
      <c r="AJ163" s="103" t="str">
        <f t="shared" si="76"/>
        <v>Santa Cruz2</v>
      </c>
      <c r="AK163" s="103" t="str">
        <f t="shared" si="76"/>
        <v>Santa Cruz3</v>
      </c>
      <c r="AL163" s="103" t="str">
        <f t="shared" si="76"/>
        <v>Santa Cruz4</v>
      </c>
      <c r="AM163" s="103" t="str">
        <f t="shared" si="76"/>
        <v>Santa Cruz5</v>
      </c>
      <c r="AN163" s="103" t="str">
        <f t="shared" si="76"/>
        <v>Santa Cruz6</v>
      </c>
      <c r="AO163" s="104" t="str">
        <f t="shared" si="76"/>
        <v>Santa Cruz7</v>
      </c>
    </row>
    <row r="164" spans="1:41" x14ac:dyDescent="0.25">
      <c r="A164" s="95" t="s">
        <v>767</v>
      </c>
      <c r="B164" s="158"/>
      <c r="C164" s="113">
        <f>SUMIF('Todas las localidades'!$AR$8:$AR$967,'Pob x estrato fij. 2001'!AI164,'Todas las localidades'!$Z$8:$Z$967)</f>
        <v>1236089</v>
      </c>
      <c r="D164" s="113">
        <f>SUMIF('Todas las localidades'!$AR$8:$AR$967,'Pob x estrato fij. 2001'!AJ164,'Todas las localidades'!$Z$8:$Z$967)</f>
        <v>0</v>
      </c>
      <c r="E164" s="113">
        <f>SUMIF('Todas las localidades'!$AR$8:$AR$967,'Pob x estrato fij. 2001'!AK164,'Todas las localidades'!$Z$8:$Z$967)</f>
        <v>467675</v>
      </c>
      <c r="F164" s="113">
        <f>SUMIF('Todas las localidades'!$AR$8:$AR$967,'Pob x estrato fij. 2001'!AL164,'Todas las localidades'!$Z$8:$Z$967)</f>
        <v>260898</v>
      </c>
      <c r="G164" s="114">
        <f>SUMIF('Todas las localidades'!$AR$8:$AR$967,'Pob x estrato fij. 2001'!AM164,'Todas las localidades'!$Z$8:$Z$967)</f>
        <v>510364</v>
      </c>
      <c r="H164" s="159">
        <f>SUMIF('Todas las localidades'!$AR$8:$AR$967,'Pob x estrato fij. 2001'!AN164,'Todas las localidades'!$Z$8:$Z$967)</f>
        <v>194562</v>
      </c>
      <c r="I164" s="159">
        <f>SUMIF('Todas las localidades'!$AR$8:$AR$967,'Pob x estrato fij. 2001'!AO164,'Todas las localidades'!$Z$8:$Z$967)</f>
        <v>211085</v>
      </c>
      <c r="J164" s="165">
        <f t="shared" si="72"/>
        <v>2880673</v>
      </c>
      <c r="L164" s="95" t="s">
        <v>767</v>
      </c>
      <c r="M164" s="173"/>
      <c r="N164" s="174">
        <f t="shared" si="73"/>
        <v>3.386744327488405</v>
      </c>
      <c r="O164" s="174">
        <f t="shared" si="73"/>
        <v>0</v>
      </c>
      <c r="P164" s="174">
        <f t="shared" si="73"/>
        <v>1.2813767077921896</v>
      </c>
      <c r="Q164" s="174">
        <f t="shared" si="73"/>
        <v>0.71483106924587947</v>
      </c>
      <c r="R164" s="174">
        <f t="shared" si="73"/>
        <v>1.3983397489616787</v>
      </c>
      <c r="S164" s="174">
        <f t="shared" si="73"/>
        <v>0.53307791740303412</v>
      </c>
      <c r="T164" s="181">
        <f t="shared" si="73"/>
        <v>0.578349072249563</v>
      </c>
      <c r="U164" s="169">
        <f t="shared" si="74"/>
        <v>7.8927188431407496</v>
      </c>
      <c r="AG164" s="95" t="s">
        <v>767</v>
      </c>
      <c r="AH164" s="112"/>
      <c r="AI164" s="103" t="str">
        <f t="shared" si="76"/>
        <v>Santa Fe1</v>
      </c>
      <c r="AJ164" s="103" t="str">
        <f t="shared" si="76"/>
        <v>Santa Fe2</v>
      </c>
      <c r="AK164" s="103" t="str">
        <f t="shared" si="76"/>
        <v>Santa Fe3</v>
      </c>
      <c r="AL164" s="103" t="str">
        <f t="shared" si="76"/>
        <v>Santa Fe4</v>
      </c>
      <c r="AM164" s="103" t="str">
        <f t="shared" si="76"/>
        <v>Santa Fe5</v>
      </c>
      <c r="AN164" s="103" t="str">
        <f t="shared" si="76"/>
        <v>Santa Fe6</v>
      </c>
      <c r="AO164" s="104" t="str">
        <f t="shared" si="76"/>
        <v>Santa Fe7</v>
      </c>
    </row>
    <row r="165" spans="1:41" x14ac:dyDescent="0.25">
      <c r="A165" s="95" t="s">
        <v>882</v>
      </c>
      <c r="B165" s="158"/>
      <c r="C165" s="113">
        <f>SUMIF('Todas las localidades'!$AR$8:$AR$967,'Pob x estrato fij. 2001'!AI165,'Todas las localidades'!$Z$8:$Z$967)</f>
        <v>0</v>
      </c>
      <c r="D165" s="113">
        <f>SUMIF('Todas las localidades'!$AR$8:$AR$967,'Pob x estrato fij. 2001'!AJ165,'Todas las localidades'!$Z$8:$Z$967)</f>
        <v>0</v>
      </c>
      <c r="E165" s="113">
        <f>SUMIF('Todas las localidades'!$AR$8:$AR$967,'Pob x estrato fij. 2001'!AK165,'Todas las localidades'!$Z$8:$Z$967)</f>
        <v>360923</v>
      </c>
      <c r="F165" s="113">
        <f>SUMIF('Todas las localidades'!$AR$8:$AR$967,'Pob x estrato fij. 2001'!AL165,'Todas las localidades'!$Z$8:$Z$967)</f>
        <v>0</v>
      </c>
      <c r="G165" s="114">
        <f>SUMIF('Todas las localidades'!$AR$8:$AR$967,'Pob x estrato fij. 2001'!AM165,'Todas las localidades'!$Z$8:$Z$967)</f>
        <v>133578</v>
      </c>
      <c r="H165" s="159">
        <f>SUMIF('Todas las localidades'!$AR$8:$AR$967,'Pob x estrato fij. 2001'!AN165,'Todas las localidades'!$Z$8:$Z$967)</f>
        <v>64188</v>
      </c>
      <c r="I165" s="159">
        <f>SUMIF('Todas las localidades'!$AR$8:$AR$967,'Pob x estrato fij. 2001'!AO165,'Todas las localidades'!$Z$8:$Z$967)</f>
        <v>41740</v>
      </c>
      <c r="J165" s="165">
        <f t="shared" si="72"/>
        <v>600429</v>
      </c>
      <c r="L165" s="95" t="s">
        <v>882</v>
      </c>
      <c r="M165" s="173"/>
      <c r="N165" s="174">
        <f t="shared" si="73"/>
        <v>0</v>
      </c>
      <c r="O165" s="174">
        <f t="shared" si="73"/>
        <v>0</v>
      </c>
      <c r="P165" s="174">
        <f t="shared" si="73"/>
        <v>0.98888827819849345</v>
      </c>
      <c r="Q165" s="174">
        <f t="shared" si="73"/>
        <v>0</v>
      </c>
      <c r="R165" s="174">
        <f t="shared" si="73"/>
        <v>0.36598864141436915</v>
      </c>
      <c r="S165" s="174">
        <f t="shared" si="73"/>
        <v>0.17586787431392542</v>
      </c>
      <c r="T165" s="181">
        <f t="shared" si="73"/>
        <v>0.1143628882947474</v>
      </c>
      <c r="U165" s="169">
        <f t="shared" si="74"/>
        <v>1.6451076822215356</v>
      </c>
      <c r="AG165" s="95" t="s">
        <v>882</v>
      </c>
      <c r="AH165" s="112"/>
      <c r="AI165" s="103" t="str">
        <f t="shared" si="76"/>
        <v>Santiago del Estero1</v>
      </c>
      <c r="AJ165" s="103" t="str">
        <f t="shared" si="76"/>
        <v>Santiago del Estero2</v>
      </c>
      <c r="AK165" s="103" t="str">
        <f t="shared" si="76"/>
        <v>Santiago del Estero3</v>
      </c>
      <c r="AL165" s="103" t="str">
        <f t="shared" si="76"/>
        <v>Santiago del Estero4</v>
      </c>
      <c r="AM165" s="103" t="str">
        <f t="shared" si="76"/>
        <v>Santiago del Estero5</v>
      </c>
      <c r="AN165" s="103" t="str">
        <f t="shared" si="76"/>
        <v>Santiago del Estero6</v>
      </c>
      <c r="AO165" s="104" t="str">
        <f t="shared" si="76"/>
        <v>Santiago del Estero7</v>
      </c>
    </row>
    <row r="166" spans="1:41" x14ac:dyDescent="0.25">
      <c r="A166" s="95" t="s">
        <v>926</v>
      </c>
      <c r="B166" s="158"/>
      <c r="C166" s="113">
        <f>SUMIF('Todas las localidades'!$AR$8:$AR$967,'Pob x estrato fij. 2001'!AI166,'Todas las localidades'!$Z$8:$Z$967)</f>
        <v>0</v>
      </c>
      <c r="D166" s="113">
        <f>SUMIF('Todas las localidades'!$AR$8:$AR$967,'Pob x estrato fij. 2001'!AJ166,'Todas las localidades'!$Z$8:$Z$967)</f>
        <v>0</v>
      </c>
      <c r="E166" s="113">
        <f>SUMIF('Todas las localidades'!$AR$8:$AR$967,'Pob x estrato fij. 2001'!AK166,'Todas las localidades'!$Z$8:$Z$967)</f>
        <v>0</v>
      </c>
      <c r="F166" s="113">
        <f>SUMIF('Todas las localidades'!$AR$8:$AR$967,'Pob x estrato fij. 2001'!AL166,'Todas las localidades'!$Z$8:$Z$967)</f>
        <v>123068</v>
      </c>
      <c r="G166" s="114">
        <f>SUMIF('Todas las localidades'!$AR$8:$AR$967,'Pob x estrato fij. 2001'!AM166,'Todas las localidades'!$Z$8:$Z$967)</f>
        <v>0</v>
      </c>
      <c r="H166" s="159">
        <f>SUMIF('Todas las localidades'!$AR$8:$AR$967,'Pob x estrato fij. 2001'!AN166,'Todas las localidades'!$Z$8:$Z$967)</f>
        <v>0</v>
      </c>
      <c r="I166" s="159">
        <f>SUMIF('Todas las localidades'!$AR$8:$AR$967,'Pob x estrato fij. 2001'!AO166,'Todas las localidades'!$Z$8:$Z$967)</f>
        <v>2626</v>
      </c>
      <c r="J166" s="165">
        <f t="shared" si="72"/>
        <v>125694</v>
      </c>
      <c r="L166" s="95" t="s">
        <v>926</v>
      </c>
      <c r="M166" s="173"/>
      <c r="N166" s="174">
        <f t="shared" si="73"/>
        <v>0</v>
      </c>
      <c r="O166" s="174">
        <f t="shared" si="73"/>
        <v>0</v>
      </c>
      <c r="P166" s="174">
        <f t="shared" si="73"/>
        <v>0</v>
      </c>
      <c r="Q166" s="174">
        <f t="shared" si="73"/>
        <v>0.33719242780685132</v>
      </c>
      <c r="R166" s="174">
        <f t="shared" si="73"/>
        <v>0</v>
      </c>
      <c r="S166" s="174">
        <f t="shared" si="73"/>
        <v>0</v>
      </c>
      <c r="T166" s="181">
        <f t="shared" si="73"/>
        <v>7.1949435712028442E-3</v>
      </c>
      <c r="U166" s="169">
        <f t="shared" si="74"/>
        <v>0.3443873713780542</v>
      </c>
      <c r="AG166" s="95" t="s">
        <v>926</v>
      </c>
      <c r="AH166" s="112"/>
      <c r="AI166" s="103" t="str">
        <f t="shared" si="76"/>
        <v>Tierra del Fuego1</v>
      </c>
      <c r="AJ166" s="103" t="str">
        <f t="shared" si="76"/>
        <v>Tierra del Fuego2</v>
      </c>
      <c r="AK166" s="103" t="str">
        <f t="shared" si="76"/>
        <v>Tierra del Fuego3</v>
      </c>
      <c r="AL166" s="103" t="str">
        <f t="shared" si="76"/>
        <v>Tierra del Fuego4</v>
      </c>
      <c r="AM166" s="103" t="str">
        <f t="shared" si="76"/>
        <v>Tierra del Fuego5</v>
      </c>
      <c r="AN166" s="103" t="str">
        <f t="shared" si="76"/>
        <v>Tierra del Fuego6</v>
      </c>
      <c r="AO166" s="104" t="str">
        <f t="shared" si="76"/>
        <v>Tierra del Fuego7</v>
      </c>
    </row>
    <row r="167" spans="1:41" ht="15.75" thickBot="1" x14ac:dyDescent="0.3">
      <c r="A167" s="96" t="s">
        <v>506</v>
      </c>
      <c r="B167" s="160"/>
      <c r="C167" s="161">
        <f>SUMIF('Todas las localidades'!$AR$8:$AR$967,'Pob x estrato fij. 2001'!AI167,'Todas las localidades'!$Z$8:$Z$967)</f>
        <v>0</v>
      </c>
      <c r="D167" s="161">
        <f>SUMIF('Todas las localidades'!$AR$8:$AR$967,'Pob x estrato fij. 2001'!AJ167,'Todas las localidades'!$Z$8:$Z$967)</f>
        <v>794327</v>
      </c>
      <c r="E167" s="161">
        <f>SUMIF('Todas las localidades'!$AR$8:$AR$967,'Pob x estrato fij. 2001'!AK167,'Todas las localidades'!$Z$8:$Z$967)</f>
        <v>0</v>
      </c>
      <c r="F167" s="161">
        <f>SUMIF('Todas las localidades'!$AR$8:$AR$967,'Pob x estrato fij. 2001'!AL167,'Todas las localidades'!$Z$8:$Z$967)</f>
        <v>50375</v>
      </c>
      <c r="G167" s="162">
        <f>SUMIF('Todas las localidades'!$AR$8:$AR$967,'Pob x estrato fij. 2001'!AM167,'Todas las localidades'!$Z$8:$Z$967)</f>
        <v>217879</v>
      </c>
      <c r="H167" s="163">
        <f>SUMIF('Todas las localidades'!$AR$8:$AR$967,'Pob x estrato fij. 2001'!AN167,'Todas las localidades'!$Z$8:$Z$967)</f>
        <v>65297</v>
      </c>
      <c r="I167" s="163">
        <f>SUMIF('Todas las localidades'!$AR$8:$AR$967,'Pob x estrato fij. 2001'!AO167,'Todas las localidades'!$Z$8:$Z$967)</f>
        <v>43315</v>
      </c>
      <c r="J167" s="166">
        <f t="shared" si="72"/>
        <v>1171193</v>
      </c>
      <c r="L167" s="96" t="s">
        <v>506</v>
      </c>
      <c r="M167" s="175"/>
      <c r="N167" s="176">
        <f t="shared" si="73"/>
        <v>0</v>
      </c>
      <c r="O167" s="176">
        <f t="shared" si="73"/>
        <v>2.1763663145783858</v>
      </c>
      <c r="P167" s="176">
        <f t="shared" si="73"/>
        <v>0</v>
      </c>
      <c r="Q167" s="176">
        <f t="shared" si="73"/>
        <v>0.13802181355649021</v>
      </c>
      <c r="R167" s="176">
        <f t="shared" si="73"/>
        <v>0.59696386532753398</v>
      </c>
      <c r="S167" s="176">
        <f t="shared" si="73"/>
        <v>0.17890640912750652</v>
      </c>
      <c r="T167" s="182">
        <f t="shared" si="73"/>
        <v>0.11867821050519846</v>
      </c>
      <c r="U167" s="177">
        <f t="shared" si="74"/>
        <v>3.2089366130951151</v>
      </c>
      <c r="AG167" s="96" t="s">
        <v>506</v>
      </c>
      <c r="AH167" s="112"/>
      <c r="AI167" s="103" t="str">
        <f t="shared" si="76"/>
        <v>Tucumán1</v>
      </c>
      <c r="AJ167" s="103" t="str">
        <f t="shared" si="76"/>
        <v>Tucumán2</v>
      </c>
      <c r="AK167" s="103" t="str">
        <f t="shared" si="76"/>
        <v>Tucumán3</v>
      </c>
      <c r="AL167" s="103" t="str">
        <f t="shared" si="76"/>
        <v>Tucumán4</v>
      </c>
      <c r="AM167" s="103" t="str">
        <f t="shared" si="76"/>
        <v>Tucumán5</v>
      </c>
      <c r="AN167" s="103" t="str">
        <f t="shared" si="76"/>
        <v>Tucumán6</v>
      </c>
      <c r="AO167" s="104" t="str">
        <f t="shared" si="76"/>
        <v>Tucumán7</v>
      </c>
    </row>
    <row r="168" spans="1:41" x14ac:dyDescent="0.25">
      <c r="A168" s="89"/>
      <c r="B168" s="86">
        <f>SUM(B144:B167)</f>
        <v>13588171</v>
      </c>
      <c r="C168" s="87">
        <f>SUM(C144:C167)</f>
        <v>2690625</v>
      </c>
      <c r="D168" s="87">
        <f t="shared" ref="D168:I168" si="77">SUM(D144:D167)</f>
        <v>3663168</v>
      </c>
      <c r="E168" s="87">
        <f t="shared" si="77"/>
        <v>5440407</v>
      </c>
      <c r="F168" s="87">
        <f t="shared" si="77"/>
        <v>2903544</v>
      </c>
      <c r="G168" s="87">
        <f t="shared" si="77"/>
        <v>5289151</v>
      </c>
      <c r="H168" s="87">
        <f t="shared" si="77"/>
        <v>1632131</v>
      </c>
      <c r="I168" s="88">
        <f t="shared" si="77"/>
        <v>1290657</v>
      </c>
      <c r="J168" s="167">
        <f t="shared" si="72"/>
        <v>36497854</v>
      </c>
      <c r="L168" s="89"/>
      <c r="M168" s="178">
        <f>SUM(M144:M167)</f>
        <v>37.230054676639348</v>
      </c>
      <c r="N168" s="179">
        <f>SUM(N144:N167)</f>
        <v>7.3720087761872239</v>
      </c>
      <c r="O168" s="179">
        <f t="shared" ref="O168:T168" si="78">SUM(O144:O167)</f>
        <v>10.036666813341956</v>
      </c>
      <c r="P168" s="179">
        <f t="shared" si="78"/>
        <v>14.906101054598992</v>
      </c>
      <c r="Q168" s="179">
        <f t="shared" si="78"/>
        <v>7.9553828014107335</v>
      </c>
      <c r="R168" s="179">
        <f t="shared" si="78"/>
        <v>14.491676688717094</v>
      </c>
      <c r="S168" s="179">
        <f t="shared" si="78"/>
        <v>4.4718547013750456</v>
      </c>
      <c r="T168" s="180">
        <f t="shared" si="78"/>
        <v>3.5362544877296078</v>
      </c>
      <c r="U168" s="169">
        <f t="shared" si="74"/>
        <v>100</v>
      </c>
    </row>
    <row r="169" spans="1:41" x14ac:dyDescent="0.25">
      <c r="B169" s="81">
        <f t="shared" ref="B169:I169" si="79">B168-B37</f>
        <v>0</v>
      </c>
      <c r="C169" s="81">
        <f t="shared" si="79"/>
        <v>0</v>
      </c>
      <c r="D169" s="81">
        <f t="shared" si="79"/>
        <v>0</v>
      </c>
      <c r="E169" s="81">
        <f t="shared" si="79"/>
        <v>0</v>
      </c>
      <c r="F169" s="81">
        <f t="shared" si="79"/>
        <v>0</v>
      </c>
      <c r="G169" s="81">
        <f t="shared" si="79"/>
        <v>0</v>
      </c>
      <c r="H169" s="81">
        <f t="shared" si="79"/>
        <v>0</v>
      </c>
      <c r="I169" s="81">
        <f t="shared" si="79"/>
        <v>0</v>
      </c>
    </row>
    <row r="171" spans="1:41" x14ac:dyDescent="0.25">
      <c r="A171" s="336">
        <v>2001</v>
      </c>
      <c r="B171" s="336"/>
      <c r="C171" s="336"/>
      <c r="D171" s="336"/>
      <c r="E171" s="336"/>
      <c r="F171" s="336"/>
      <c r="G171" s="336"/>
      <c r="H171" s="336"/>
      <c r="I171" s="336"/>
      <c r="J171" s="336"/>
      <c r="L171" s="336">
        <v>2001</v>
      </c>
      <c r="M171" s="336"/>
      <c r="N171" s="336"/>
      <c r="O171" s="336"/>
      <c r="P171" s="336"/>
      <c r="Q171" s="336"/>
      <c r="R171" s="336"/>
      <c r="S171" s="336"/>
      <c r="T171" s="336"/>
      <c r="U171" s="336"/>
    </row>
    <row r="172" spans="1:41" ht="15" customHeight="1" x14ac:dyDescent="0.25">
      <c r="A172" s="333" t="s">
        <v>27</v>
      </c>
      <c r="B172" s="338" t="s">
        <v>966</v>
      </c>
      <c r="C172" s="339"/>
      <c r="D172" s="339"/>
      <c r="E172" s="339"/>
      <c r="F172" s="339"/>
      <c r="G172" s="339"/>
      <c r="H172" s="339"/>
      <c r="I172" s="345"/>
      <c r="J172" s="346" t="s">
        <v>967</v>
      </c>
      <c r="L172" s="333" t="s">
        <v>27</v>
      </c>
      <c r="M172" s="338" t="s">
        <v>966</v>
      </c>
      <c r="N172" s="339"/>
      <c r="O172" s="339"/>
      <c r="P172" s="339"/>
      <c r="Q172" s="339"/>
      <c r="R172" s="339"/>
      <c r="S172" s="339"/>
      <c r="T172" s="345"/>
      <c r="U172" s="343" t="s">
        <v>967</v>
      </c>
      <c r="AG172" s="336" t="s">
        <v>931</v>
      </c>
      <c r="AH172" s="338" t="s">
        <v>966</v>
      </c>
      <c r="AI172" s="339"/>
      <c r="AJ172" s="339"/>
      <c r="AK172" s="339"/>
      <c r="AL172" s="339"/>
      <c r="AM172" s="339"/>
      <c r="AN172" s="339"/>
      <c r="AO172" s="340"/>
    </row>
    <row r="173" spans="1:41" ht="15.75" thickBot="1" x14ac:dyDescent="0.3">
      <c r="A173" s="333"/>
      <c r="B173" s="107" t="s">
        <v>940</v>
      </c>
      <c r="C173" s="105">
        <v>1</v>
      </c>
      <c r="D173" s="105">
        <v>2</v>
      </c>
      <c r="E173" s="105">
        <v>3</v>
      </c>
      <c r="F173" s="105">
        <v>4</v>
      </c>
      <c r="G173" s="105">
        <v>5</v>
      </c>
      <c r="H173" s="105">
        <v>6</v>
      </c>
      <c r="I173" s="115">
        <v>7</v>
      </c>
      <c r="J173" s="344"/>
      <c r="L173" s="333"/>
      <c r="M173" s="107" t="s">
        <v>940</v>
      </c>
      <c r="N173" s="105">
        <v>1</v>
      </c>
      <c r="O173" s="105">
        <v>2</v>
      </c>
      <c r="P173" s="105">
        <v>3</v>
      </c>
      <c r="Q173" s="105">
        <v>4</v>
      </c>
      <c r="R173" s="105">
        <v>5</v>
      </c>
      <c r="S173" s="105">
        <v>6</v>
      </c>
      <c r="T173" s="115">
        <v>7</v>
      </c>
      <c r="U173" s="344"/>
      <c r="AG173" s="337"/>
      <c r="AH173" s="107" t="s">
        <v>940</v>
      </c>
      <c r="AI173" s="105">
        <v>1</v>
      </c>
      <c r="AJ173" s="105">
        <v>2</v>
      </c>
      <c r="AK173" s="105">
        <v>3</v>
      </c>
      <c r="AL173" s="105">
        <v>4</v>
      </c>
      <c r="AM173" s="105">
        <v>5</v>
      </c>
      <c r="AN173" s="105">
        <v>6</v>
      </c>
      <c r="AO173" s="106">
        <v>7</v>
      </c>
    </row>
    <row r="174" spans="1:41" x14ac:dyDescent="0.25">
      <c r="A174" s="92" t="s">
        <v>940</v>
      </c>
      <c r="B174" s="156">
        <f>SUMIF('Todas las localidades'!$AR$8:$AR$967,'Pob x estrato fij. 2001'!AH174,'Todas las localidades'!$AB$8:$AB$967)</f>
        <v>11301472</v>
      </c>
      <c r="C174" s="157"/>
      <c r="D174" s="157"/>
      <c r="E174" s="157"/>
      <c r="F174" s="157"/>
      <c r="G174" s="157"/>
      <c r="H174" s="157"/>
      <c r="I174" s="164"/>
      <c r="J174" s="119">
        <f>SUM(B174:I174)</f>
        <v>11301472</v>
      </c>
      <c r="L174" s="92" t="s">
        <v>940</v>
      </c>
      <c r="M174" s="168">
        <f>B174/$J$198*100</f>
        <v>39.35028399370352</v>
      </c>
      <c r="N174" s="170"/>
      <c r="O174" s="170"/>
      <c r="P174" s="170"/>
      <c r="Q174" s="170"/>
      <c r="R174" s="170"/>
      <c r="S174" s="170"/>
      <c r="T174" s="171"/>
      <c r="U174" s="172">
        <f>SUM(M174:T174)</f>
        <v>39.35028399370352</v>
      </c>
      <c r="AG174" s="92" t="s">
        <v>940</v>
      </c>
      <c r="AH174" s="108" t="str">
        <f>CONCATENATE($AG174,AH$28)</f>
        <v>GBAGBA</v>
      </c>
      <c r="AI174" s="110"/>
      <c r="AJ174" s="110"/>
      <c r="AK174" s="110"/>
      <c r="AL174" s="110"/>
      <c r="AM174" s="110"/>
      <c r="AN174" s="110"/>
      <c r="AO174" s="111"/>
    </row>
    <row r="175" spans="1:41" x14ac:dyDescent="0.25">
      <c r="A175" s="95" t="s">
        <v>36</v>
      </c>
      <c r="B175" s="158"/>
      <c r="C175" s="113">
        <f>SUMIF('Todas las localidades'!$AR$8:$AR$967,'Pob x estrato fij. 2001'!AI175,'Todas las localidades'!$AB$8:$AB$967)</f>
        <v>0</v>
      </c>
      <c r="D175" s="113">
        <f>SUMIF('Todas las localidades'!$AR$8:$AR$967,'Pob x estrato fij. 2001'!AJ175,'Todas las localidades'!$AB$8:$AB$967)</f>
        <v>1155678</v>
      </c>
      <c r="E175" s="113">
        <f>SUMIF('Todas las localidades'!$AR$8:$AR$967,'Pob x estrato fij. 2001'!AK175,'Todas las localidades'!$AB$8:$AB$967)</f>
        <v>470499</v>
      </c>
      <c r="F175" s="113">
        <f>SUMIF('Todas las localidades'!$AR$8:$AR$967,'Pob x estrato fij. 2001'!AL175,'Todas las localidades'!$AB$8:$AB$967)</f>
        <v>720441</v>
      </c>
      <c r="G175" s="113">
        <f>SUMIF('Todas las localidades'!$AR$8:$AR$967,'Pob x estrato fij. 2001'!AM175,'Todas las localidades'!$AB$8:$AB$967)</f>
        <v>985565</v>
      </c>
      <c r="H175" s="113">
        <f>SUMIF('Todas las localidades'!$AR$8:$AR$967,'Pob x estrato fij. 2001'!AN175,'Todas las localidades'!$AB$8:$AB$967)</f>
        <v>209437</v>
      </c>
      <c r="I175" s="114">
        <f>SUMIF('Todas las localidades'!$AR$8:$AR$967,'Pob x estrato fij. 2001'!AO175,'Todas las localidades'!$AB$8:$AB$967)</f>
        <v>129915</v>
      </c>
      <c r="J175" s="165">
        <f t="shared" ref="J175:J198" si="80">SUM(B175:I175)</f>
        <v>3671535</v>
      </c>
      <c r="L175" s="95" t="s">
        <v>36</v>
      </c>
      <c r="M175" s="173"/>
      <c r="N175" s="174">
        <f t="shared" ref="N175:T197" si="81">C175/$J$198*100</f>
        <v>0</v>
      </c>
      <c r="O175" s="174">
        <f t="shared" si="81"/>
        <v>4.0239233884997718</v>
      </c>
      <c r="P175" s="174">
        <f t="shared" si="81"/>
        <v>1.6382175055385275</v>
      </c>
      <c r="Q175" s="174">
        <f t="shared" si="81"/>
        <v>2.50848366926961</v>
      </c>
      <c r="R175" s="174">
        <f t="shared" si="81"/>
        <v>3.4316116205264597</v>
      </c>
      <c r="S175" s="174">
        <f t="shared" si="81"/>
        <v>0.72923292017086661</v>
      </c>
      <c r="T175" s="181">
        <f t="shared" si="81"/>
        <v>0.45234745925504155</v>
      </c>
      <c r="U175" s="169">
        <f t="shared" ref="U175:U198" si="82">SUM(M175:T175)</f>
        <v>12.783816563260276</v>
      </c>
      <c r="AG175" s="95" t="s">
        <v>36</v>
      </c>
      <c r="AH175" s="112"/>
      <c r="AI175" s="103" t="str">
        <f t="shared" ref="AI175:AO190" si="83">CONCATENATE($AG175,AI$28)</f>
        <v>Buenos Aires1</v>
      </c>
      <c r="AJ175" s="103" t="str">
        <f t="shared" si="83"/>
        <v>Buenos Aires2</v>
      </c>
      <c r="AK175" s="103" t="str">
        <f t="shared" si="83"/>
        <v>Buenos Aires3</v>
      </c>
      <c r="AL175" s="103" t="str">
        <f t="shared" si="83"/>
        <v>Buenos Aires4</v>
      </c>
      <c r="AM175" s="103" t="str">
        <f t="shared" si="83"/>
        <v>Buenos Aires5</v>
      </c>
      <c r="AN175" s="103" t="str">
        <f t="shared" si="83"/>
        <v>Buenos Aires6</v>
      </c>
      <c r="AO175" s="104" t="str">
        <f t="shared" si="83"/>
        <v>Buenos Aires7</v>
      </c>
    </row>
    <row r="176" spans="1:41" x14ac:dyDescent="0.25">
      <c r="A176" s="95" t="s">
        <v>1</v>
      </c>
      <c r="B176" s="158"/>
      <c r="C176" s="113">
        <f>SUMIF('Todas las localidades'!$AR$8:$AR$967,'Pob x estrato fij. 2001'!AI176,'Todas las localidades'!$AB$8:$AB$967)</f>
        <v>0</v>
      </c>
      <c r="D176" s="113">
        <f>SUMIF('Todas las localidades'!$AR$8:$AR$967,'Pob x estrato fij. 2001'!AJ176,'Todas las localidades'!$AB$8:$AB$967)</f>
        <v>0</v>
      </c>
      <c r="E176" s="113">
        <f>SUMIF('Todas las localidades'!$AR$8:$AR$967,'Pob x estrato fij. 2001'!AK176,'Todas las localidades'!$AB$8:$AB$967)</f>
        <v>132626</v>
      </c>
      <c r="F176" s="113">
        <f>SUMIF('Todas las localidades'!$AR$8:$AR$967,'Pob x estrato fij. 2001'!AL176,'Todas las localidades'!$AB$8:$AB$967)</f>
        <v>0</v>
      </c>
      <c r="G176" s="113">
        <f>SUMIF('Todas las localidades'!$AR$8:$AR$967,'Pob x estrato fij. 2001'!AM176,'Todas las localidades'!$AB$8:$AB$967)</f>
        <v>40532</v>
      </c>
      <c r="H176" s="113">
        <f>SUMIF('Todas las localidades'!$AR$8:$AR$967,'Pob x estrato fij. 2001'!AN176,'Todas las localidades'!$AB$8:$AB$967)</f>
        <v>0</v>
      </c>
      <c r="I176" s="114">
        <f>SUMIF('Todas las localidades'!$AR$8:$AR$967,'Pob x estrato fij. 2001'!AO176,'Todas las localidades'!$AB$8:$AB$967)</f>
        <v>18805</v>
      </c>
      <c r="J176" s="165">
        <f t="shared" si="80"/>
        <v>191963</v>
      </c>
      <c r="L176" s="95" t="s">
        <v>1</v>
      </c>
      <c r="M176" s="173"/>
      <c r="N176" s="174">
        <f t="shared" si="81"/>
        <v>0</v>
      </c>
      <c r="O176" s="174">
        <f t="shared" si="81"/>
        <v>0</v>
      </c>
      <c r="P176" s="174">
        <f t="shared" si="81"/>
        <v>0.46178681546518213</v>
      </c>
      <c r="Q176" s="174">
        <f t="shared" si="81"/>
        <v>0</v>
      </c>
      <c r="R176" s="174">
        <f t="shared" si="81"/>
        <v>0.14112725411634797</v>
      </c>
      <c r="S176" s="174">
        <f t="shared" si="81"/>
        <v>0</v>
      </c>
      <c r="T176" s="181">
        <f t="shared" si="81"/>
        <v>6.5476611409699084E-2</v>
      </c>
      <c r="U176" s="169">
        <f t="shared" si="82"/>
        <v>0.66839068099122911</v>
      </c>
      <c r="AG176" s="95" t="s">
        <v>1</v>
      </c>
      <c r="AH176" s="112"/>
      <c r="AI176" s="103" t="str">
        <f t="shared" si="83"/>
        <v>Catamarca1</v>
      </c>
      <c r="AJ176" s="103" t="str">
        <f t="shared" si="83"/>
        <v>Catamarca2</v>
      </c>
      <c r="AK176" s="103" t="str">
        <f t="shared" si="83"/>
        <v>Catamarca3</v>
      </c>
      <c r="AL176" s="103" t="str">
        <f t="shared" si="83"/>
        <v>Catamarca4</v>
      </c>
      <c r="AM176" s="103" t="str">
        <f t="shared" si="83"/>
        <v>Catamarca5</v>
      </c>
      <c r="AN176" s="103" t="str">
        <f t="shared" si="83"/>
        <v>Catamarca6</v>
      </c>
      <c r="AO176" s="104" t="str">
        <f t="shared" si="83"/>
        <v>Catamarca7</v>
      </c>
    </row>
    <row r="177" spans="1:41" x14ac:dyDescent="0.25">
      <c r="A177" s="95" t="s">
        <v>199</v>
      </c>
      <c r="B177" s="158"/>
      <c r="C177" s="113">
        <f>SUMIF('Todas las localidades'!$AR$8:$AR$967,'Pob x estrato fij. 2001'!AI177,'Todas las localidades'!$AB$8:$AB$967)</f>
        <v>0</v>
      </c>
      <c r="D177" s="113">
        <f>SUMIF('Todas las localidades'!$AR$8:$AR$967,'Pob x estrato fij. 2001'!AJ177,'Todas las localidades'!$AB$8:$AB$967)</f>
        <v>0</v>
      </c>
      <c r="E177" s="113">
        <f>SUMIF('Todas las localidades'!$AR$8:$AR$967,'Pob x estrato fij. 2001'!AK177,'Todas las localidades'!$AB$8:$AB$967)</f>
        <v>292287</v>
      </c>
      <c r="F177" s="113">
        <f>SUMIF('Todas las localidades'!$AR$8:$AR$967,'Pob x estrato fij. 2001'!AL177,'Todas las localidades'!$AB$8:$AB$967)</f>
        <v>63135</v>
      </c>
      <c r="G177" s="113">
        <f>SUMIF('Todas las localidades'!$AR$8:$AR$967,'Pob x estrato fij. 2001'!AM177,'Todas las localidades'!$AB$8:$AB$967)</f>
        <v>155837</v>
      </c>
      <c r="H177" s="113">
        <f>SUMIF('Todas las localidades'!$AR$8:$AR$967,'Pob x estrato fij. 2001'!AN177,'Todas las localidades'!$AB$8:$AB$967)</f>
        <v>54321</v>
      </c>
      <c r="I177" s="114">
        <f>SUMIF('Todas las localidades'!$AR$8:$AR$967,'Pob x estrato fij. 2001'!AO177,'Todas las localidades'!$AB$8:$AB$967)</f>
        <v>24244</v>
      </c>
      <c r="J177" s="165">
        <f t="shared" si="80"/>
        <v>589824</v>
      </c>
      <c r="L177" s="95" t="s">
        <v>199</v>
      </c>
      <c r="M177" s="173"/>
      <c r="N177" s="174">
        <f t="shared" si="81"/>
        <v>0</v>
      </c>
      <c r="O177" s="174">
        <f t="shared" si="81"/>
        <v>0</v>
      </c>
      <c r="P177" s="174">
        <f t="shared" si="81"/>
        <v>1.0177060525980706</v>
      </c>
      <c r="Q177" s="174">
        <f t="shared" si="81"/>
        <v>0.21982801708861216</v>
      </c>
      <c r="R177" s="174">
        <f t="shared" si="81"/>
        <v>0.54260455688664055</v>
      </c>
      <c r="S177" s="174">
        <f t="shared" si="81"/>
        <v>0.18913879332019484</v>
      </c>
      <c r="T177" s="181">
        <f t="shared" si="81"/>
        <v>8.4414515661618963E-2</v>
      </c>
      <c r="U177" s="169">
        <f t="shared" si="82"/>
        <v>2.0536919355551375</v>
      </c>
      <c r="AG177" s="95" t="s">
        <v>199</v>
      </c>
      <c r="AH177" s="112"/>
      <c r="AI177" s="103" t="str">
        <f t="shared" si="83"/>
        <v>Chaco1</v>
      </c>
      <c r="AJ177" s="103" t="str">
        <f t="shared" si="83"/>
        <v>Chaco2</v>
      </c>
      <c r="AK177" s="103" t="str">
        <f t="shared" si="83"/>
        <v>Chaco3</v>
      </c>
      <c r="AL177" s="103" t="str">
        <f t="shared" si="83"/>
        <v>Chaco4</v>
      </c>
      <c r="AM177" s="103" t="str">
        <f t="shared" si="83"/>
        <v>Chaco5</v>
      </c>
      <c r="AN177" s="103" t="str">
        <f t="shared" si="83"/>
        <v>Chaco6</v>
      </c>
      <c r="AO177" s="104" t="str">
        <f t="shared" si="83"/>
        <v>Chaco7</v>
      </c>
    </row>
    <row r="178" spans="1:41" x14ac:dyDescent="0.25">
      <c r="A178" s="95" t="s">
        <v>260</v>
      </c>
      <c r="B178" s="158"/>
      <c r="C178" s="113">
        <f>SUMIF('Todas las localidades'!$AR$8:$AR$967,'Pob x estrato fij. 2001'!AI178,'Todas las localidades'!$AB$8:$AB$967)</f>
        <v>0</v>
      </c>
      <c r="D178" s="113">
        <f>SUMIF('Todas las localidades'!$AR$8:$AR$967,'Pob x estrato fij. 2001'!AJ178,'Todas las localidades'!$AB$8:$AB$967)</f>
        <v>0</v>
      </c>
      <c r="E178" s="113">
        <f>SUMIF('Todas las localidades'!$AR$8:$AR$967,'Pob x estrato fij. 2001'!AK178,'Todas las localidades'!$AB$8:$AB$967)</f>
        <v>124104</v>
      </c>
      <c r="F178" s="113">
        <f>SUMIF('Todas las localidades'!$AR$8:$AR$967,'Pob x estrato fij. 2001'!AL178,'Todas las localidades'!$AB$8:$AB$967)</f>
        <v>123110</v>
      </c>
      <c r="G178" s="113">
        <f>SUMIF('Todas las localidades'!$AR$8:$AR$967,'Pob x estrato fij. 2001'!AM178,'Todas las localidades'!$AB$8:$AB$967)</f>
        <v>49047</v>
      </c>
      <c r="H178" s="113">
        <f>SUMIF('Todas las localidades'!$AR$8:$AR$967,'Pob x estrato fij. 2001'!AN178,'Todas las localidades'!$AB$8:$AB$967)</f>
        <v>7926</v>
      </c>
      <c r="I178" s="114">
        <f>SUMIF('Todas las localidades'!$AR$8:$AR$967,'Pob x estrato fij. 2001'!AO178,'Todas las localidades'!$AB$8:$AB$967)</f>
        <v>13270</v>
      </c>
      <c r="J178" s="165">
        <f t="shared" si="80"/>
        <v>317457</v>
      </c>
      <c r="L178" s="95" t="s">
        <v>260</v>
      </c>
      <c r="M178" s="173"/>
      <c r="N178" s="174">
        <f t="shared" si="81"/>
        <v>0</v>
      </c>
      <c r="O178" s="174">
        <f t="shared" si="81"/>
        <v>0</v>
      </c>
      <c r="P178" s="174">
        <f t="shared" si="81"/>
        <v>0.43211429845196991</v>
      </c>
      <c r="Q178" s="174">
        <f t="shared" si="81"/>
        <v>0.42865331723733341</v>
      </c>
      <c r="R178" s="174">
        <f t="shared" si="81"/>
        <v>0.17077539802241484</v>
      </c>
      <c r="S178" s="174">
        <f t="shared" si="81"/>
        <v>2.7597321033409995E-2</v>
      </c>
      <c r="T178" s="181">
        <f t="shared" si="81"/>
        <v>4.6204447402643282E-2</v>
      </c>
      <c r="U178" s="169">
        <f t="shared" si="82"/>
        <v>1.1053447821477715</v>
      </c>
      <c r="AG178" s="95" t="s">
        <v>260</v>
      </c>
      <c r="AH178" s="112"/>
      <c r="AI178" s="103" t="str">
        <f t="shared" si="83"/>
        <v>Chubut1</v>
      </c>
      <c r="AJ178" s="103" t="str">
        <f t="shared" si="83"/>
        <v>Chubut2</v>
      </c>
      <c r="AK178" s="103" t="str">
        <f t="shared" si="83"/>
        <v>Chubut3</v>
      </c>
      <c r="AL178" s="103" t="str">
        <f t="shared" si="83"/>
        <v>Chubut4</v>
      </c>
      <c r="AM178" s="103" t="str">
        <f t="shared" si="83"/>
        <v>Chubut5</v>
      </c>
      <c r="AN178" s="103" t="str">
        <f t="shared" si="83"/>
        <v>Chubut6</v>
      </c>
      <c r="AO178" s="104" t="str">
        <f t="shared" si="83"/>
        <v>Chubut7</v>
      </c>
    </row>
    <row r="179" spans="1:41" x14ac:dyDescent="0.25">
      <c r="A179" s="95" t="s">
        <v>276</v>
      </c>
      <c r="B179" s="158"/>
      <c r="C179" s="113">
        <f>SUMIF('Todas las localidades'!$AR$8:$AR$967,'Pob x estrato fij. 2001'!AI179,'Todas las localidades'!$AB$8:$AB$967)</f>
        <v>1231976</v>
      </c>
      <c r="D179" s="113">
        <f>SUMIF('Todas las localidades'!$AR$8:$AR$967,'Pob x estrato fij. 2001'!AJ179,'Todas las localidades'!$AB$8:$AB$967)</f>
        <v>0</v>
      </c>
      <c r="E179" s="113">
        <f>SUMIF('Todas las localidades'!$AR$8:$AR$967,'Pob x estrato fij. 2001'!AK179,'Todas las localidades'!$AB$8:$AB$967)</f>
        <v>138853</v>
      </c>
      <c r="F179" s="113">
        <f>SUMIF('Todas las localidades'!$AR$8:$AR$967,'Pob x estrato fij. 2001'!AL179,'Todas las localidades'!$AB$8:$AB$967)</f>
        <v>177293</v>
      </c>
      <c r="G179" s="113">
        <f>SUMIF('Todas las localidades'!$AR$8:$AR$967,'Pob x estrato fij. 2001'!AM179,'Todas las localidades'!$AB$8:$AB$967)</f>
        <v>518874</v>
      </c>
      <c r="H179" s="113">
        <f>SUMIF('Todas las localidades'!$AR$8:$AR$967,'Pob x estrato fij. 2001'!AN179,'Todas las localidades'!$AB$8:$AB$967)</f>
        <v>227646</v>
      </c>
      <c r="I179" s="114">
        <f>SUMIF('Todas las localidades'!$AR$8:$AR$967,'Pob x estrato fij. 2001'!AO179,'Todas las localidades'!$AB$8:$AB$967)</f>
        <v>120145</v>
      </c>
      <c r="J179" s="165">
        <f t="shared" si="80"/>
        <v>2414787</v>
      </c>
      <c r="L179" s="95" t="s">
        <v>276</v>
      </c>
      <c r="M179" s="173"/>
      <c r="N179" s="174">
        <f t="shared" si="81"/>
        <v>4.289583292638949</v>
      </c>
      <c r="O179" s="174">
        <f t="shared" si="81"/>
        <v>0</v>
      </c>
      <c r="P179" s="174">
        <f t="shared" si="81"/>
        <v>0.48346843520717614</v>
      </c>
      <c r="Q179" s="174">
        <f t="shared" si="81"/>
        <v>0.61731161215952024</v>
      </c>
      <c r="R179" s="174">
        <f t="shared" si="81"/>
        <v>1.8066530852749909</v>
      </c>
      <c r="S179" s="174">
        <f t="shared" si="81"/>
        <v>0.79263433560076357</v>
      </c>
      <c r="T179" s="181">
        <f t="shared" si="81"/>
        <v>0.41832956542506228</v>
      </c>
      <c r="U179" s="169">
        <f t="shared" si="82"/>
        <v>8.407980326306463</v>
      </c>
      <c r="AG179" s="95" t="s">
        <v>276</v>
      </c>
      <c r="AH179" s="112"/>
      <c r="AI179" s="103" t="str">
        <f t="shared" si="83"/>
        <v>Córdoba1</v>
      </c>
      <c r="AJ179" s="103" t="str">
        <f t="shared" si="83"/>
        <v>Córdoba2</v>
      </c>
      <c r="AK179" s="103" t="str">
        <f t="shared" si="83"/>
        <v>Córdoba3</v>
      </c>
      <c r="AL179" s="103" t="str">
        <f t="shared" si="83"/>
        <v>Córdoba4</v>
      </c>
      <c r="AM179" s="103" t="str">
        <f t="shared" si="83"/>
        <v>Córdoba5</v>
      </c>
      <c r="AN179" s="103" t="str">
        <f t="shared" si="83"/>
        <v>Córdoba6</v>
      </c>
      <c r="AO179" s="104" t="str">
        <f t="shared" si="83"/>
        <v>Córdoba7</v>
      </c>
    </row>
    <row r="180" spans="1:41" x14ac:dyDescent="0.25">
      <c r="A180" s="95" t="s">
        <v>396</v>
      </c>
      <c r="B180" s="158"/>
      <c r="C180" s="113">
        <f>SUMIF('Todas las localidades'!$AR$8:$AR$967,'Pob x estrato fij. 2001'!AI180,'Todas las localidades'!$AB$8:$AB$967)</f>
        <v>0</v>
      </c>
      <c r="D180" s="113">
        <f>SUMIF('Todas las localidades'!$AR$8:$AR$967,'Pob x estrato fij. 2001'!AJ180,'Todas las localidades'!$AB$8:$AB$967)</f>
        <v>0</v>
      </c>
      <c r="E180" s="113">
        <f>SUMIF('Todas las localidades'!$AR$8:$AR$967,'Pob x estrato fij. 2001'!AK180,'Todas las localidades'!$AB$8:$AB$967)</f>
        <v>258103</v>
      </c>
      <c r="F180" s="113">
        <f>SUMIF('Todas las localidades'!$AR$8:$AR$967,'Pob x estrato fij. 2001'!AL180,'Todas las localidades'!$AB$8:$AB$967)</f>
        <v>56840</v>
      </c>
      <c r="G180" s="113">
        <f>SUMIF('Todas las localidades'!$AR$8:$AR$967,'Pob x estrato fij. 2001'!AM180,'Todas las localidades'!$AB$8:$AB$967)</f>
        <v>216398</v>
      </c>
      <c r="H180" s="113">
        <f>SUMIF('Todas las localidades'!$AR$8:$AR$967,'Pob x estrato fij. 2001'!AN180,'Todas las localidades'!$AB$8:$AB$967)</f>
        <v>44615</v>
      </c>
      <c r="I180" s="114">
        <f>SUMIF('Todas las localidades'!$AR$8:$AR$967,'Pob x estrato fij. 2001'!AO180,'Todas las localidades'!$AB$8:$AB$967)</f>
        <v>26248</v>
      </c>
      <c r="J180" s="165">
        <f t="shared" si="80"/>
        <v>602204</v>
      </c>
      <c r="L180" s="95" t="s">
        <v>396</v>
      </c>
      <c r="M180" s="173"/>
      <c r="N180" s="174">
        <f t="shared" si="81"/>
        <v>0</v>
      </c>
      <c r="O180" s="174">
        <f t="shared" si="81"/>
        <v>0</v>
      </c>
      <c r="P180" s="174">
        <f t="shared" si="81"/>
        <v>0.89868172479008568</v>
      </c>
      <c r="Q180" s="174">
        <f t="shared" si="81"/>
        <v>0.19790963002006362</v>
      </c>
      <c r="R180" s="174">
        <f t="shared" si="81"/>
        <v>0.75347023429067062</v>
      </c>
      <c r="S180" s="174">
        <f t="shared" si="81"/>
        <v>0.15534373932697285</v>
      </c>
      <c r="T180" s="181">
        <f t="shared" si="81"/>
        <v>9.1392188050081452E-2</v>
      </c>
      <c r="U180" s="169">
        <f t="shared" si="82"/>
        <v>2.0967975164778743</v>
      </c>
      <c r="AG180" s="95" t="s">
        <v>396</v>
      </c>
      <c r="AH180" s="112"/>
      <c r="AI180" s="103" t="str">
        <f t="shared" si="83"/>
        <v>Corrientes1</v>
      </c>
      <c r="AJ180" s="103" t="str">
        <f t="shared" si="83"/>
        <v>Corrientes2</v>
      </c>
      <c r="AK180" s="103" t="str">
        <f t="shared" si="83"/>
        <v>Corrientes3</v>
      </c>
      <c r="AL180" s="103" t="str">
        <f t="shared" si="83"/>
        <v>Corrientes4</v>
      </c>
      <c r="AM180" s="103" t="str">
        <f t="shared" si="83"/>
        <v>Corrientes5</v>
      </c>
      <c r="AN180" s="103" t="str">
        <f t="shared" si="83"/>
        <v>Corrientes6</v>
      </c>
      <c r="AO180" s="104" t="str">
        <f t="shared" si="83"/>
        <v>Corrientes7</v>
      </c>
    </row>
    <row r="181" spans="1:41" x14ac:dyDescent="0.25">
      <c r="A181" s="95" t="s">
        <v>429</v>
      </c>
      <c r="B181" s="158"/>
      <c r="C181" s="113">
        <f>SUMIF('Todas las localidades'!$AR$8:$AR$967,'Pob x estrato fij. 2001'!AI181,'Todas las localidades'!$AB$8:$AB$967)</f>
        <v>0</v>
      </c>
      <c r="D181" s="113">
        <f>SUMIF('Todas las localidades'!$AR$8:$AR$967,'Pob x estrato fij. 2001'!AJ181,'Todas las localidades'!$AB$8:$AB$967)</f>
        <v>0</v>
      </c>
      <c r="E181" s="113">
        <f>SUMIF('Todas las localidades'!$AR$8:$AR$967,'Pob x estrato fij. 2001'!AK181,'Todas las localidades'!$AB$8:$AB$967)</f>
        <v>330400</v>
      </c>
      <c r="F181" s="113">
        <f>SUMIF('Todas las localidades'!$AR$8:$AR$967,'Pob x estrato fij. 2001'!AL181,'Todas las localidades'!$AB$8:$AB$967)</f>
        <v>120762</v>
      </c>
      <c r="G181" s="113">
        <f>SUMIF('Todas las localidades'!$AR$8:$AR$967,'Pob x estrato fij. 2001'!AM181,'Todas las localidades'!$AB$8:$AB$967)</f>
        <v>256197</v>
      </c>
      <c r="H181" s="113">
        <f>SUMIF('Todas las localidades'!$AR$8:$AR$967,'Pob x estrato fij. 2001'!AN181,'Todas las localidades'!$AB$8:$AB$967)</f>
        <v>59913</v>
      </c>
      <c r="I181" s="114">
        <f>SUMIF('Todas las localidades'!$AR$8:$AR$967,'Pob x estrato fij. 2001'!AO181,'Todas las localidades'!$AB$8:$AB$967)</f>
        <v>35661</v>
      </c>
      <c r="J181" s="165">
        <f t="shared" si="80"/>
        <v>802933</v>
      </c>
      <c r="L181" s="95" t="s">
        <v>429</v>
      </c>
      <c r="M181" s="173"/>
      <c r="N181" s="174">
        <f t="shared" si="81"/>
        <v>0</v>
      </c>
      <c r="O181" s="174">
        <f t="shared" si="81"/>
        <v>0</v>
      </c>
      <c r="P181" s="174">
        <f t="shared" si="81"/>
        <v>1.150410657259483</v>
      </c>
      <c r="Q181" s="174">
        <f t="shared" si="81"/>
        <v>0.42047788072630049</v>
      </c>
      <c r="R181" s="174">
        <f t="shared" si="81"/>
        <v>0.89204527590165794</v>
      </c>
      <c r="S181" s="174">
        <f t="shared" si="81"/>
        <v>0.20860942405686259</v>
      </c>
      <c r="T181" s="181">
        <f t="shared" si="81"/>
        <v>0.12416705341564897</v>
      </c>
      <c r="U181" s="169">
        <f t="shared" si="82"/>
        <v>2.7957102913599532</v>
      </c>
      <c r="AG181" s="95" t="s">
        <v>429</v>
      </c>
      <c r="AH181" s="112"/>
      <c r="AI181" s="103" t="str">
        <f t="shared" si="83"/>
        <v>Entre Ríos1</v>
      </c>
      <c r="AJ181" s="103" t="str">
        <f t="shared" si="83"/>
        <v>Entre Ríos2</v>
      </c>
      <c r="AK181" s="103" t="str">
        <f t="shared" si="83"/>
        <v>Entre Ríos3</v>
      </c>
      <c r="AL181" s="103" t="str">
        <f t="shared" si="83"/>
        <v>Entre Ríos4</v>
      </c>
      <c r="AM181" s="103" t="str">
        <f t="shared" si="83"/>
        <v>Entre Ríos5</v>
      </c>
      <c r="AN181" s="103" t="str">
        <f t="shared" si="83"/>
        <v>Entre Ríos6</v>
      </c>
      <c r="AO181" s="104" t="str">
        <f t="shared" si="83"/>
        <v>Entre Ríos7</v>
      </c>
    </row>
    <row r="182" spans="1:41" x14ac:dyDescent="0.25">
      <c r="A182" s="95" t="s">
        <v>461</v>
      </c>
      <c r="B182" s="158"/>
      <c r="C182" s="113">
        <f>SUMIF('Todas las localidades'!$AR$8:$AR$967,'Pob x estrato fij. 2001'!AI182,'Todas las localidades'!$AB$8:$AB$967)</f>
        <v>0</v>
      </c>
      <c r="D182" s="113">
        <f>SUMIF('Todas las localidades'!$AR$8:$AR$967,'Pob x estrato fij. 2001'!AJ182,'Todas las localidades'!$AB$8:$AB$967)</f>
        <v>0</v>
      </c>
      <c r="E182" s="113">
        <f>SUMIF('Todas las localidades'!$AR$8:$AR$967,'Pob x estrato fij. 2001'!AK182,'Todas las localidades'!$AB$8:$AB$967)</f>
        <v>147636</v>
      </c>
      <c r="F182" s="113">
        <f>SUMIF('Todas las localidades'!$AR$8:$AR$967,'Pob x estrato fij. 2001'!AL182,'Todas las localidades'!$AB$8:$AB$967)</f>
        <v>37592</v>
      </c>
      <c r="G182" s="114">
        <f>SUMIF('Todas las localidades'!$AR$8:$AR$967,'Pob x estrato fij. 2001'!AM182,'Todas las localidades'!$AB$8:$AB$967)</f>
        <v>39260</v>
      </c>
      <c r="H182" s="159">
        <f>SUMIF('Todas las localidades'!$AR$8:$AR$967,'Pob x estrato fij. 2001'!AN182,'Todas las localidades'!$AB$8:$AB$967)</f>
        <v>20545</v>
      </c>
      <c r="I182" s="159">
        <f>SUMIF('Todas las localidades'!$AR$8:$AR$967,'Pob x estrato fij. 2001'!AO182,'Todas las localidades'!$AB$8:$AB$967)</f>
        <v>34124</v>
      </c>
      <c r="J182" s="165">
        <f t="shared" si="80"/>
        <v>279157</v>
      </c>
      <c r="L182" s="95" t="s">
        <v>461</v>
      </c>
      <c r="M182" s="173"/>
      <c r="N182" s="174">
        <f t="shared" si="81"/>
        <v>0</v>
      </c>
      <c r="O182" s="174">
        <f t="shared" si="81"/>
        <v>0</v>
      </c>
      <c r="P182" s="174">
        <f t="shared" si="81"/>
        <v>0.51404972092966417</v>
      </c>
      <c r="Q182" s="174">
        <f t="shared" si="81"/>
        <v>0.1308905491153102</v>
      </c>
      <c r="R182" s="174">
        <f t="shared" si="81"/>
        <v>0.13669831236079691</v>
      </c>
      <c r="S182" s="174">
        <f t="shared" si="81"/>
        <v>7.1535069471537774E-2</v>
      </c>
      <c r="T182" s="181">
        <f t="shared" si="81"/>
        <v>0.11881541546102481</v>
      </c>
      <c r="U182" s="169">
        <f t="shared" si="82"/>
        <v>0.97198906733833379</v>
      </c>
      <c r="AG182" s="95" t="s">
        <v>461</v>
      </c>
      <c r="AH182" s="112"/>
      <c r="AI182" s="103" t="str">
        <f t="shared" si="83"/>
        <v>Formosa1</v>
      </c>
      <c r="AJ182" s="103" t="str">
        <f t="shared" si="83"/>
        <v>Formosa2</v>
      </c>
      <c r="AK182" s="103" t="str">
        <f t="shared" si="83"/>
        <v>Formosa3</v>
      </c>
      <c r="AL182" s="103" t="str">
        <f t="shared" si="83"/>
        <v>Formosa4</v>
      </c>
      <c r="AM182" s="103" t="str">
        <f t="shared" si="83"/>
        <v>Formosa5</v>
      </c>
      <c r="AN182" s="103" t="str">
        <f t="shared" si="83"/>
        <v>Formosa6</v>
      </c>
      <c r="AO182" s="104" t="str">
        <f t="shared" si="83"/>
        <v>Formosa7</v>
      </c>
    </row>
    <row r="183" spans="1:41" x14ac:dyDescent="0.25">
      <c r="A183" s="95" t="s">
        <v>486</v>
      </c>
      <c r="B183" s="158"/>
      <c r="C183" s="113">
        <f>SUMIF('Todas las localidades'!$AR$8:$AR$967,'Pob x estrato fij. 2001'!AI183,'Todas las localidades'!$AB$8:$AB$967)</f>
        <v>0</v>
      </c>
      <c r="D183" s="113">
        <f>SUMIF('Todas las localidades'!$AR$8:$AR$967,'Pob x estrato fij. 2001'!AJ183,'Todas las localidades'!$AB$8:$AB$967)</f>
        <v>0</v>
      </c>
      <c r="E183" s="113">
        <f>SUMIF('Todas las localidades'!$AR$8:$AR$967,'Pob x estrato fij. 2001'!AK183,'Todas las localidades'!$AB$8:$AB$967)</f>
        <v>219924</v>
      </c>
      <c r="F183" s="113">
        <f>SUMIF('Todas las localidades'!$AR$8:$AR$967,'Pob x estrato fij. 2001'!AL183,'Todas las localidades'!$AB$8:$AB$967)</f>
        <v>49785</v>
      </c>
      <c r="G183" s="114">
        <f>SUMIF('Todas las localidades'!$AR$8:$AR$967,'Pob x estrato fij. 2001'!AM183,'Todas las localidades'!$AB$8:$AB$967)</f>
        <v>109656</v>
      </c>
      <c r="H183" s="159">
        <f>SUMIF('Todas las localidades'!$AR$8:$AR$967,'Pob x estrato fij. 2001'!AN183,'Todas las localidades'!$AB$8:$AB$967)</f>
        <v>18872</v>
      </c>
      <c r="I183" s="159">
        <f>SUMIF('Todas las localidades'!$AR$8:$AR$967,'Pob x estrato fij. 2001'!AO183,'Todas las localidades'!$AB$8:$AB$967)</f>
        <v>25702</v>
      </c>
      <c r="J183" s="165">
        <f t="shared" si="80"/>
        <v>423939</v>
      </c>
      <c r="L183" s="95" t="s">
        <v>486</v>
      </c>
      <c r="M183" s="173"/>
      <c r="N183" s="174">
        <f t="shared" si="81"/>
        <v>0</v>
      </c>
      <c r="O183" s="174">
        <f t="shared" si="81"/>
        <v>0</v>
      </c>
      <c r="P183" s="174">
        <f t="shared" si="81"/>
        <v>0.76574731654701733</v>
      </c>
      <c r="Q183" s="174">
        <f t="shared" si="81"/>
        <v>0.17334501989002227</v>
      </c>
      <c r="R183" s="174">
        <f t="shared" si="81"/>
        <v>0.38180820530401294</v>
      </c>
      <c r="S183" s="174">
        <f t="shared" si="81"/>
        <v>6.5709896863804365E-2</v>
      </c>
      <c r="T183" s="181">
        <f t="shared" si="81"/>
        <v>8.9491085692745859E-2</v>
      </c>
      <c r="U183" s="169">
        <f t="shared" si="82"/>
        <v>1.4761015242976026</v>
      </c>
      <c r="AG183" s="95" t="s">
        <v>486</v>
      </c>
      <c r="AH183" s="112"/>
      <c r="AI183" s="103" t="str">
        <f t="shared" si="83"/>
        <v>Jujuy1</v>
      </c>
      <c r="AJ183" s="103" t="str">
        <f t="shared" si="83"/>
        <v>Jujuy2</v>
      </c>
      <c r="AK183" s="103" t="str">
        <f t="shared" si="83"/>
        <v>Jujuy3</v>
      </c>
      <c r="AL183" s="103" t="str">
        <f t="shared" si="83"/>
        <v>Jujuy4</v>
      </c>
      <c r="AM183" s="103" t="str">
        <f t="shared" si="83"/>
        <v>Jujuy5</v>
      </c>
      <c r="AN183" s="103" t="str">
        <f t="shared" si="83"/>
        <v>Jujuy6</v>
      </c>
      <c r="AO183" s="104" t="str">
        <f t="shared" si="83"/>
        <v>Jujuy7</v>
      </c>
    </row>
    <row r="184" spans="1:41" x14ac:dyDescent="0.25">
      <c r="A184" s="95" t="s">
        <v>532</v>
      </c>
      <c r="B184" s="158"/>
      <c r="C184" s="113">
        <f>SUMIF('Todas las localidades'!$AR$8:$AR$967,'Pob x estrato fij. 2001'!AI184,'Todas las localidades'!$AB$8:$AB$967)</f>
        <v>0</v>
      </c>
      <c r="D184" s="113">
        <f>SUMIF('Todas las localidades'!$AR$8:$AR$967,'Pob x estrato fij. 2001'!AJ184,'Todas las localidades'!$AB$8:$AB$967)</f>
        <v>0</v>
      </c>
      <c r="E184" s="113">
        <f>SUMIF('Todas las localidades'!$AR$8:$AR$967,'Pob x estrato fij. 2001'!AK184,'Todas las localidades'!$AB$8:$AB$967)</f>
        <v>80592</v>
      </c>
      <c r="F184" s="113">
        <f>SUMIF('Todas las localidades'!$AR$8:$AR$967,'Pob x estrato fij. 2001'!AL184,'Todas las localidades'!$AB$8:$AB$967)</f>
        <v>41837</v>
      </c>
      <c r="G184" s="114">
        <f>SUMIF('Todas las localidades'!$AR$8:$AR$967,'Pob x estrato fij. 2001'!AM184,'Todas las localidades'!$AB$8:$AB$967)</f>
        <v>10146</v>
      </c>
      <c r="H184" s="159">
        <f>SUMIF('Todas las localidades'!$AR$8:$AR$967,'Pob x estrato fij. 2001'!AN184,'Todas las localidades'!$AB$8:$AB$967)</f>
        <v>28339</v>
      </c>
      <c r="I184" s="159">
        <f>SUMIF('Todas las localidades'!$AR$8:$AR$967,'Pob x estrato fij. 2001'!AO184,'Todas las localidades'!$AB$8:$AB$967)</f>
        <v>38776</v>
      </c>
      <c r="J184" s="165">
        <f t="shared" si="80"/>
        <v>199690</v>
      </c>
      <c r="L184" s="95" t="s">
        <v>532</v>
      </c>
      <c r="M184" s="173"/>
      <c r="N184" s="174">
        <f t="shared" si="81"/>
        <v>0</v>
      </c>
      <c r="O184" s="174">
        <f t="shared" si="81"/>
        <v>0</v>
      </c>
      <c r="P184" s="174">
        <f t="shared" si="81"/>
        <v>0.28061106443661094</v>
      </c>
      <c r="Q184" s="174">
        <f t="shared" si="81"/>
        <v>0.14567109766272696</v>
      </c>
      <c r="R184" s="174">
        <f t="shared" si="81"/>
        <v>3.5327077870928314E-2</v>
      </c>
      <c r="S184" s="174">
        <f t="shared" si="81"/>
        <v>9.8672783341635872E-2</v>
      </c>
      <c r="T184" s="181">
        <f t="shared" si="81"/>
        <v>0.13501308609531995</v>
      </c>
      <c r="U184" s="169">
        <f t="shared" si="82"/>
        <v>0.69529510940722206</v>
      </c>
      <c r="AG184" s="95" t="s">
        <v>532</v>
      </c>
      <c r="AH184" s="112"/>
      <c r="AI184" s="103" t="str">
        <f t="shared" si="83"/>
        <v>La Pampa1</v>
      </c>
      <c r="AJ184" s="103" t="str">
        <f t="shared" si="83"/>
        <v>La Pampa2</v>
      </c>
      <c r="AK184" s="103" t="str">
        <f t="shared" si="83"/>
        <v>La Pampa3</v>
      </c>
      <c r="AL184" s="103" t="str">
        <f t="shared" si="83"/>
        <v>La Pampa4</v>
      </c>
      <c r="AM184" s="103" t="str">
        <f t="shared" si="83"/>
        <v>La Pampa5</v>
      </c>
      <c r="AN184" s="103" t="str">
        <f t="shared" si="83"/>
        <v>La Pampa6</v>
      </c>
      <c r="AO184" s="104" t="str">
        <f t="shared" si="83"/>
        <v>La Pampa7</v>
      </c>
    </row>
    <row r="185" spans="1:41" x14ac:dyDescent="0.25">
      <c r="A185" s="95" t="s">
        <v>563</v>
      </c>
      <c r="B185" s="158"/>
      <c r="C185" s="113">
        <f>SUMIF('Todas las localidades'!$AR$8:$AR$967,'Pob x estrato fij. 2001'!AI185,'Todas las localidades'!$AB$8:$AB$967)</f>
        <v>0</v>
      </c>
      <c r="D185" s="113">
        <f>SUMIF('Todas las localidades'!$AR$8:$AR$967,'Pob x estrato fij. 2001'!AJ185,'Todas las localidades'!$AB$8:$AB$967)</f>
        <v>0</v>
      </c>
      <c r="E185" s="113">
        <f>SUMIF('Todas las localidades'!$AR$8:$AR$967,'Pob x estrato fij. 2001'!AK185,'Todas las localidades'!$AB$8:$AB$967)</f>
        <v>103727</v>
      </c>
      <c r="F185" s="113">
        <f>SUMIF('Todas las localidades'!$AR$8:$AR$967,'Pob x estrato fij. 2001'!AL185,'Todas las localidades'!$AB$8:$AB$967)</f>
        <v>0</v>
      </c>
      <c r="G185" s="114">
        <f>SUMIF('Todas las localidades'!$AR$8:$AR$967,'Pob x estrato fij. 2001'!AM185,'Todas las localidades'!$AB$8:$AB$967)</f>
        <v>46342</v>
      </c>
      <c r="H185" s="159">
        <f>SUMIF('Todas las localidades'!$AR$8:$AR$967,'Pob x estrato fij. 2001'!AN185,'Todas las localidades'!$AB$8:$AB$967)</f>
        <v>3307</v>
      </c>
      <c r="I185" s="159">
        <f>SUMIF('Todas las localidades'!$AR$8:$AR$967,'Pob x estrato fij. 2001'!AO185,'Todas las localidades'!$AB$8:$AB$967)</f>
        <v>22812</v>
      </c>
      <c r="J185" s="165">
        <f t="shared" si="80"/>
        <v>176188</v>
      </c>
      <c r="L185" s="95" t="s">
        <v>563</v>
      </c>
      <c r="M185" s="173"/>
      <c r="N185" s="174">
        <f t="shared" si="81"/>
        <v>0</v>
      </c>
      <c r="O185" s="174">
        <f t="shared" si="81"/>
        <v>0</v>
      </c>
      <c r="P185" s="174">
        <f t="shared" si="81"/>
        <v>0.36116418355192009</v>
      </c>
      <c r="Q185" s="174">
        <f t="shared" si="81"/>
        <v>0</v>
      </c>
      <c r="R185" s="174">
        <f t="shared" si="81"/>
        <v>0.16135693304697021</v>
      </c>
      <c r="S185" s="174">
        <f t="shared" si="81"/>
        <v>1.1514552189942828E-2</v>
      </c>
      <c r="T185" s="181">
        <f t="shared" si="81"/>
        <v>7.9428474314174713E-2</v>
      </c>
      <c r="U185" s="169">
        <f t="shared" si="82"/>
        <v>0.6134641431030079</v>
      </c>
      <c r="AG185" s="95" t="s">
        <v>563</v>
      </c>
      <c r="AH185" s="112"/>
      <c r="AI185" s="103" t="str">
        <f t="shared" si="83"/>
        <v>La Rioja1</v>
      </c>
      <c r="AJ185" s="103" t="str">
        <f t="shared" si="83"/>
        <v>La Rioja2</v>
      </c>
      <c r="AK185" s="103" t="str">
        <f t="shared" si="83"/>
        <v>La Rioja3</v>
      </c>
      <c r="AL185" s="103" t="str">
        <f t="shared" si="83"/>
        <v>La Rioja4</v>
      </c>
      <c r="AM185" s="103" t="str">
        <f t="shared" si="83"/>
        <v>La Rioja5</v>
      </c>
      <c r="AN185" s="103" t="str">
        <f t="shared" si="83"/>
        <v>La Rioja6</v>
      </c>
      <c r="AO185" s="104" t="str">
        <f t="shared" si="83"/>
        <v>La Rioja7</v>
      </c>
    </row>
    <row r="186" spans="1:41" x14ac:dyDescent="0.25">
      <c r="A186" s="95" t="s">
        <v>582</v>
      </c>
      <c r="B186" s="158"/>
      <c r="C186" s="113">
        <f>SUMIF('Todas las localidades'!$AR$8:$AR$967,'Pob x estrato fij. 2001'!AI186,'Todas las localidades'!$AB$8:$AB$967)</f>
        <v>0</v>
      </c>
      <c r="D186" s="113">
        <f>SUMIF('Todas las localidades'!$AR$8:$AR$967,'Pob x estrato fij. 2001'!AJ186,'Todas las localidades'!$AB$8:$AB$967)</f>
        <v>773113</v>
      </c>
      <c r="E186" s="113">
        <f>SUMIF('Todas las localidades'!$AR$8:$AR$967,'Pob x estrato fij. 2001'!AK186,'Todas las localidades'!$AB$8:$AB$967)</f>
        <v>94651</v>
      </c>
      <c r="F186" s="113">
        <f>SUMIF('Todas las localidades'!$AR$8:$AR$967,'Pob x estrato fij. 2001'!AL186,'Todas las localidades'!$AB$8:$AB$967)</f>
        <v>71530</v>
      </c>
      <c r="G186" s="114">
        <f>SUMIF('Todas las localidades'!$AR$8:$AR$967,'Pob x estrato fij. 2001'!AM186,'Todas las localidades'!$AB$8:$AB$967)</f>
        <v>95504</v>
      </c>
      <c r="H186" s="159">
        <f>SUMIF('Todas las localidades'!$AR$8:$AR$967,'Pob x estrato fij. 2001'!AN186,'Todas las localidades'!$AB$8:$AB$967)</f>
        <v>34701</v>
      </c>
      <c r="I186" s="159">
        <f>SUMIF('Todas las localidades'!$AR$8:$AR$967,'Pob x estrato fij. 2001'!AO186,'Todas las localidades'!$AB$8:$AB$967)</f>
        <v>42990</v>
      </c>
      <c r="J186" s="165">
        <f t="shared" si="80"/>
        <v>1112489</v>
      </c>
      <c r="L186" s="95" t="s">
        <v>582</v>
      </c>
      <c r="M186" s="173"/>
      <c r="N186" s="174">
        <f t="shared" si="81"/>
        <v>0</v>
      </c>
      <c r="O186" s="174">
        <f t="shared" si="81"/>
        <v>2.6918808549208557</v>
      </c>
      <c r="P186" s="174">
        <f t="shared" si="81"/>
        <v>0.3295627092017776</v>
      </c>
      <c r="Q186" s="174">
        <f t="shared" si="81"/>
        <v>0.24905833630075913</v>
      </c>
      <c r="R186" s="174">
        <f t="shared" si="81"/>
        <v>0.33253274640105829</v>
      </c>
      <c r="S186" s="174">
        <f t="shared" si="81"/>
        <v>0.12082445586428969</v>
      </c>
      <c r="T186" s="181">
        <f t="shared" si="81"/>
        <v>0.14968569659680742</v>
      </c>
      <c r="U186" s="169">
        <f t="shared" si="82"/>
        <v>3.8735447992855478</v>
      </c>
      <c r="AG186" s="95" t="s">
        <v>582</v>
      </c>
      <c r="AH186" s="112"/>
      <c r="AI186" s="103" t="str">
        <f t="shared" si="83"/>
        <v>Mendoza1</v>
      </c>
      <c r="AJ186" s="103" t="str">
        <f t="shared" si="83"/>
        <v>Mendoza2</v>
      </c>
      <c r="AK186" s="103" t="str">
        <f t="shared" si="83"/>
        <v>Mendoza3</v>
      </c>
      <c r="AL186" s="103" t="str">
        <f t="shared" si="83"/>
        <v>Mendoza4</v>
      </c>
      <c r="AM186" s="103" t="str">
        <f t="shared" si="83"/>
        <v>Mendoza5</v>
      </c>
      <c r="AN186" s="103" t="str">
        <f t="shared" si="83"/>
        <v>Mendoza6</v>
      </c>
      <c r="AO186" s="104" t="str">
        <f t="shared" si="83"/>
        <v>Mendoza7</v>
      </c>
    </row>
    <row r="187" spans="1:41" x14ac:dyDescent="0.25">
      <c r="A187" s="95" t="s">
        <v>604</v>
      </c>
      <c r="B187" s="158"/>
      <c r="C187" s="113">
        <f>SUMIF('Todas las localidades'!$AR$8:$AR$967,'Pob x estrato fij. 2001'!AI187,'Todas las localidades'!$AB$8:$AB$967)</f>
        <v>0</v>
      </c>
      <c r="D187" s="113">
        <f>SUMIF('Todas las localidades'!$AR$8:$AR$967,'Pob x estrato fij. 2001'!AJ187,'Todas las localidades'!$AB$8:$AB$967)</f>
        <v>0</v>
      </c>
      <c r="E187" s="113">
        <f>SUMIF('Todas las localidades'!$AR$8:$AR$967,'Pob x estrato fij. 2001'!AK187,'Todas las localidades'!$AB$8:$AB$967)</f>
        <v>213686</v>
      </c>
      <c r="F187" s="113">
        <f>SUMIF('Todas las localidades'!$AR$8:$AR$967,'Pob x estrato fij. 2001'!AL187,'Todas las localidades'!$AB$8:$AB$967)</f>
        <v>77120</v>
      </c>
      <c r="G187" s="114">
        <f>SUMIF('Todas las localidades'!$AR$8:$AR$967,'Pob x estrato fij. 2001'!AM187,'Todas las localidades'!$AB$8:$AB$967)</f>
        <v>149399</v>
      </c>
      <c r="H187" s="159">
        <f>SUMIF('Todas las localidades'!$AR$8:$AR$967,'Pob x estrato fij. 2001'!AN187,'Todas las localidades'!$AB$8:$AB$967)</f>
        <v>47225</v>
      </c>
      <c r="I187" s="159">
        <f>SUMIF('Todas las localidades'!$AR$8:$AR$967,'Pob x estrato fij. 2001'!AO187,'Todas las localidades'!$AB$8:$AB$967)</f>
        <v>25226</v>
      </c>
      <c r="J187" s="165">
        <f t="shared" si="80"/>
        <v>512656</v>
      </c>
      <c r="L187" s="95" t="s">
        <v>604</v>
      </c>
      <c r="M187" s="173"/>
      <c r="N187" s="174">
        <f t="shared" si="81"/>
        <v>0</v>
      </c>
      <c r="O187" s="174">
        <f t="shared" si="81"/>
        <v>0</v>
      </c>
      <c r="P187" s="174">
        <f t="shared" si="81"/>
        <v>0.74402739620808067</v>
      </c>
      <c r="Q187" s="174">
        <f t="shared" si="81"/>
        <v>0.26852200329252823</v>
      </c>
      <c r="R187" s="174">
        <f t="shared" si="81"/>
        <v>0.52018826205783752</v>
      </c>
      <c r="S187" s="174">
        <f t="shared" si="81"/>
        <v>0.16443142641973088</v>
      </c>
      <c r="T187" s="181">
        <f t="shared" si="81"/>
        <v>8.783371440686355E-2</v>
      </c>
      <c r="U187" s="169">
        <f t="shared" si="82"/>
        <v>1.7850028023850408</v>
      </c>
      <c r="AG187" s="95" t="s">
        <v>604</v>
      </c>
      <c r="AH187" s="112"/>
      <c r="AI187" s="103" t="str">
        <f t="shared" si="83"/>
        <v>Misiones1</v>
      </c>
      <c r="AJ187" s="103" t="str">
        <f t="shared" si="83"/>
        <v>Misiones2</v>
      </c>
      <c r="AK187" s="103" t="str">
        <f t="shared" si="83"/>
        <v>Misiones3</v>
      </c>
      <c r="AL187" s="103" t="str">
        <f t="shared" si="83"/>
        <v>Misiones4</v>
      </c>
      <c r="AM187" s="103" t="str">
        <f t="shared" si="83"/>
        <v>Misiones5</v>
      </c>
      <c r="AN187" s="103" t="str">
        <f t="shared" si="83"/>
        <v>Misiones6</v>
      </c>
      <c r="AO187" s="104" t="str">
        <f t="shared" si="83"/>
        <v>Misiones7</v>
      </c>
    </row>
    <row r="188" spans="1:41" x14ac:dyDescent="0.25">
      <c r="A188" s="95" t="s">
        <v>639</v>
      </c>
      <c r="B188" s="158"/>
      <c r="C188" s="113">
        <f>SUMIF('Todas las localidades'!$AR$8:$AR$967,'Pob x estrato fij. 2001'!AI188,'Todas las localidades'!$AB$8:$AB$967)</f>
        <v>0</v>
      </c>
      <c r="D188" s="113">
        <f>SUMIF('Todas las localidades'!$AR$8:$AR$967,'Pob x estrato fij. 2001'!AJ188,'Todas las localidades'!$AB$8:$AB$967)</f>
        <v>0</v>
      </c>
      <c r="E188" s="113">
        <f>SUMIF('Todas las localidades'!$AR$8:$AR$967,'Pob x estrato fij. 2001'!AK188,'Todas las localidades'!$AB$8:$AB$967)</f>
        <v>183579</v>
      </c>
      <c r="F188" s="113">
        <f>SUMIF('Todas las localidades'!$AR$8:$AR$967,'Pob x estrato fij. 2001'!AL188,'Todas las localidades'!$AB$8:$AB$967)</f>
        <v>0</v>
      </c>
      <c r="G188" s="114">
        <f>SUMIF('Todas las localidades'!$AR$8:$AR$967,'Pob x estrato fij. 2001'!AM188,'Todas las localidades'!$AB$8:$AB$967)</f>
        <v>129430</v>
      </c>
      <c r="H188" s="159">
        <f>SUMIF('Todas las localidades'!$AR$8:$AR$967,'Pob x estrato fij. 2001'!AN188,'Todas las localidades'!$AB$8:$AB$967)</f>
        <v>6767</v>
      </c>
      <c r="I188" s="159">
        <f>SUMIF('Todas las localidades'!$AR$8:$AR$967,'Pob x estrato fij. 2001'!AO188,'Todas las localidades'!$AB$8:$AB$967)</f>
        <v>18999</v>
      </c>
      <c r="J188" s="165">
        <f t="shared" si="80"/>
        <v>338775</v>
      </c>
      <c r="L188" s="95" t="s">
        <v>639</v>
      </c>
      <c r="M188" s="173"/>
      <c r="N188" s="174">
        <f t="shared" si="81"/>
        <v>0</v>
      </c>
      <c r="O188" s="174">
        <f t="shared" si="81"/>
        <v>0</v>
      </c>
      <c r="P188" s="174">
        <f t="shared" si="81"/>
        <v>0.63919866237602485</v>
      </c>
      <c r="Q188" s="174">
        <f t="shared" si="81"/>
        <v>0</v>
      </c>
      <c r="R188" s="174">
        <f t="shared" si="81"/>
        <v>0.45065875111711523</v>
      </c>
      <c r="S188" s="174">
        <f t="shared" si="81"/>
        <v>2.3561830864633541E-2</v>
      </c>
      <c r="T188" s="181">
        <f t="shared" si="81"/>
        <v>6.6152094664869598E-2</v>
      </c>
      <c r="U188" s="169">
        <f t="shared" si="82"/>
        <v>1.179571339022643</v>
      </c>
      <c r="AG188" s="95" t="s">
        <v>639</v>
      </c>
      <c r="AH188" s="112"/>
      <c r="AI188" s="103" t="str">
        <f t="shared" si="83"/>
        <v>Neuquén1</v>
      </c>
      <c r="AJ188" s="103" t="str">
        <f t="shared" si="83"/>
        <v>Neuquén2</v>
      </c>
      <c r="AK188" s="103" t="str">
        <f t="shared" si="83"/>
        <v>Neuquén3</v>
      </c>
      <c r="AL188" s="103" t="str">
        <f t="shared" si="83"/>
        <v>Neuquén4</v>
      </c>
      <c r="AM188" s="103" t="str">
        <f t="shared" si="83"/>
        <v>Neuquén5</v>
      </c>
      <c r="AN188" s="103" t="str">
        <f t="shared" si="83"/>
        <v>Neuquén6</v>
      </c>
      <c r="AO188" s="104" t="str">
        <f t="shared" si="83"/>
        <v>Neuquén7</v>
      </c>
    </row>
    <row r="189" spans="1:41" x14ac:dyDescent="0.25">
      <c r="A189" s="95" t="s">
        <v>662</v>
      </c>
      <c r="B189" s="158"/>
      <c r="C189" s="113">
        <f>SUMIF('Todas las localidades'!$AR$8:$AR$967,'Pob x estrato fij. 2001'!AI189,'Todas las localidades'!$AB$8:$AB$967)</f>
        <v>0</v>
      </c>
      <c r="D189" s="113">
        <f>SUMIF('Todas las localidades'!$AR$8:$AR$967,'Pob x estrato fij. 2001'!AJ189,'Todas las localidades'!$AB$8:$AB$967)</f>
        <v>0</v>
      </c>
      <c r="E189" s="113">
        <f>SUMIF('Todas las localidades'!$AR$8:$AR$967,'Pob x estrato fij. 2001'!AK189,'Todas las localidades'!$AB$8:$AB$967)</f>
        <v>78820</v>
      </c>
      <c r="F189" s="113">
        <f>SUMIF('Todas las localidades'!$AR$8:$AR$967,'Pob x estrato fij. 2001'!AL189,'Todas las localidades'!$AB$8:$AB$967)</f>
        <v>162468</v>
      </c>
      <c r="G189" s="114">
        <f>SUMIF('Todas las localidades'!$AR$8:$AR$967,'Pob x estrato fij. 2001'!AM189,'Todas las localidades'!$AB$8:$AB$967)</f>
        <v>117932</v>
      </c>
      <c r="H189" s="159">
        <f>SUMIF('Todas las localidades'!$AR$8:$AR$967,'Pob x estrato fij. 2001'!AN189,'Todas las localidades'!$AB$8:$AB$967)</f>
        <v>41218</v>
      </c>
      <c r="I189" s="159">
        <f>SUMIF('Todas las localidades'!$AR$8:$AR$967,'Pob x estrato fij. 2001'!AO189,'Todas las localidades'!$AB$8:$AB$967)</f>
        <v>17648</v>
      </c>
      <c r="J189" s="165">
        <f t="shared" si="80"/>
        <v>418086</v>
      </c>
      <c r="L189" s="95" t="s">
        <v>662</v>
      </c>
      <c r="M189" s="173"/>
      <c r="N189" s="174">
        <f t="shared" si="81"/>
        <v>0</v>
      </c>
      <c r="O189" s="174">
        <f t="shared" si="81"/>
        <v>0</v>
      </c>
      <c r="P189" s="174">
        <f t="shared" si="81"/>
        <v>0.27444118645639359</v>
      </c>
      <c r="Q189" s="174">
        <f t="shared" si="81"/>
        <v>0.56569285309816486</v>
      </c>
      <c r="R189" s="174">
        <f t="shared" si="81"/>
        <v>0.41062418169468928</v>
      </c>
      <c r="S189" s="174">
        <f t="shared" si="81"/>
        <v>0.1435158186165901</v>
      </c>
      <c r="T189" s="181">
        <f t="shared" si="81"/>
        <v>6.1448084985821293E-2</v>
      </c>
      <c r="U189" s="169">
        <f t="shared" si="82"/>
        <v>1.455722124851659</v>
      </c>
      <c r="AG189" s="95" t="s">
        <v>662</v>
      </c>
      <c r="AH189" s="112"/>
      <c r="AI189" s="103" t="str">
        <f t="shared" si="83"/>
        <v>Río Negro1</v>
      </c>
      <c r="AJ189" s="103" t="str">
        <f t="shared" si="83"/>
        <v>Río Negro2</v>
      </c>
      <c r="AK189" s="103" t="str">
        <f t="shared" si="83"/>
        <v>Río Negro3</v>
      </c>
      <c r="AL189" s="103" t="str">
        <f t="shared" si="83"/>
        <v>Río Negro4</v>
      </c>
      <c r="AM189" s="103" t="str">
        <f t="shared" si="83"/>
        <v>Río Negro5</v>
      </c>
      <c r="AN189" s="103" t="str">
        <f t="shared" si="83"/>
        <v>Río Negro6</v>
      </c>
      <c r="AO189" s="104" t="str">
        <f t="shared" si="83"/>
        <v>Río Negro7</v>
      </c>
    </row>
    <row r="190" spans="1:41" x14ac:dyDescent="0.25">
      <c r="A190" s="95" t="s">
        <v>687</v>
      </c>
      <c r="B190" s="158"/>
      <c r="C190" s="113">
        <f>SUMIF('Todas las localidades'!$AR$8:$AR$967,'Pob x estrato fij. 2001'!AI190,'Todas las localidades'!$AB$8:$AB$967)</f>
        <v>0</v>
      </c>
      <c r="D190" s="113">
        <f>SUMIF('Todas las localidades'!$AR$8:$AR$967,'Pob x estrato fij. 2001'!AJ190,'Todas las localidades'!$AB$8:$AB$967)</f>
        <v>385776</v>
      </c>
      <c r="E190" s="113">
        <f>SUMIF('Todas las localidades'!$AR$8:$AR$967,'Pob x estrato fij. 2001'!AK190,'Todas las localidades'!$AB$8:$AB$967)</f>
        <v>0</v>
      </c>
      <c r="F190" s="113">
        <f>SUMIF('Todas las localidades'!$AR$8:$AR$967,'Pob x estrato fij. 2001'!AL190,'Todas las localidades'!$AB$8:$AB$967)</f>
        <v>94325</v>
      </c>
      <c r="G190" s="114">
        <f>SUMIF('Todas las localidades'!$AR$8:$AR$967,'Pob x estrato fij. 2001'!AM190,'Todas las localidades'!$AB$8:$AB$967)</f>
        <v>160150</v>
      </c>
      <c r="H190" s="159">
        <f>SUMIF('Todas las localidades'!$AR$8:$AR$967,'Pob x estrato fij. 2001'!AN190,'Todas las localidades'!$AB$8:$AB$967)</f>
        <v>38731</v>
      </c>
      <c r="I190" s="159">
        <f>SUMIF('Todas las localidades'!$AR$8:$AR$967,'Pob x estrato fij. 2001'!AO190,'Todas las localidades'!$AB$8:$AB$967)</f>
        <v>24525</v>
      </c>
      <c r="J190" s="165">
        <f t="shared" si="80"/>
        <v>703507</v>
      </c>
      <c r="L190" s="95" t="s">
        <v>687</v>
      </c>
      <c r="M190" s="173"/>
      <c r="N190" s="174">
        <f t="shared" si="81"/>
        <v>0</v>
      </c>
      <c r="O190" s="174">
        <f t="shared" si="81"/>
        <v>1.3432228260137238</v>
      </c>
      <c r="P190" s="174">
        <f t="shared" si="81"/>
        <v>0</v>
      </c>
      <c r="Q190" s="174">
        <f t="shared" si="81"/>
        <v>0.32842761878329518</v>
      </c>
      <c r="R190" s="174">
        <f t="shared" si="81"/>
        <v>0.55762187276061193</v>
      </c>
      <c r="S190" s="174">
        <f t="shared" si="81"/>
        <v>0.13485640183509998</v>
      </c>
      <c r="T190" s="181">
        <f t="shared" si="81"/>
        <v>8.5392921819881423E-2</v>
      </c>
      <c r="U190" s="169">
        <f t="shared" si="82"/>
        <v>2.4495216412126122</v>
      </c>
      <c r="AG190" s="95" t="s">
        <v>687</v>
      </c>
      <c r="AH190" s="112"/>
      <c r="AI190" s="103" t="str">
        <f t="shared" si="83"/>
        <v>Salta1</v>
      </c>
      <c r="AJ190" s="103" t="str">
        <f t="shared" si="83"/>
        <v>Salta2</v>
      </c>
      <c r="AK190" s="103" t="str">
        <f t="shared" si="83"/>
        <v>Salta3</v>
      </c>
      <c r="AL190" s="103" t="str">
        <f t="shared" si="83"/>
        <v>Salta4</v>
      </c>
      <c r="AM190" s="103" t="str">
        <f t="shared" si="83"/>
        <v>Salta5</v>
      </c>
      <c r="AN190" s="103" t="str">
        <f t="shared" si="83"/>
        <v>Salta6</v>
      </c>
      <c r="AO190" s="104" t="str">
        <f t="shared" si="83"/>
        <v>Salta7</v>
      </c>
    </row>
    <row r="191" spans="1:41" x14ac:dyDescent="0.25">
      <c r="A191" s="95" t="s">
        <v>723</v>
      </c>
      <c r="B191" s="158"/>
      <c r="C191" s="113">
        <f>SUMIF('Todas las localidades'!$AR$8:$AR$967,'Pob x estrato fij. 2001'!AI191,'Todas las localidades'!$AB$8:$AB$967)</f>
        <v>0</v>
      </c>
      <c r="D191" s="113">
        <f>SUMIF('Todas las localidades'!$AR$8:$AR$967,'Pob x estrato fij. 2001'!AJ191,'Todas las localidades'!$AB$8:$AB$967)</f>
        <v>0</v>
      </c>
      <c r="E191" s="113">
        <f>SUMIF('Todas las localidades'!$AR$8:$AR$967,'Pob x estrato fij. 2001'!AK191,'Todas las localidades'!$AB$8:$AB$967)</f>
        <v>354760</v>
      </c>
      <c r="F191" s="113">
        <f>SUMIF('Todas las localidades'!$AR$8:$AR$967,'Pob x estrato fij. 2001'!AL191,'Todas las localidades'!$AB$8:$AB$967)</f>
        <v>0</v>
      </c>
      <c r="G191" s="114">
        <f>SUMIF('Todas las localidades'!$AR$8:$AR$967,'Pob x estrato fij. 2001'!AM191,'Todas las localidades'!$AB$8:$AB$967)</f>
        <v>49480</v>
      </c>
      <c r="H191" s="159">
        <f>SUMIF('Todas las localidades'!$AR$8:$AR$967,'Pob x estrato fij. 2001'!AN191,'Todas las localidades'!$AB$8:$AB$967)</f>
        <v>8918</v>
      </c>
      <c r="I191" s="159">
        <f>SUMIF('Todas las localidades'!$AR$8:$AR$967,'Pob x estrato fij. 2001'!AO191,'Todas las localidades'!$AB$8:$AB$967)</f>
        <v>26033</v>
      </c>
      <c r="J191" s="165">
        <f t="shared" si="80"/>
        <v>439191</v>
      </c>
      <c r="L191" s="95" t="s">
        <v>723</v>
      </c>
      <c r="M191" s="173"/>
      <c r="N191" s="174">
        <f t="shared" si="81"/>
        <v>0</v>
      </c>
      <c r="O191" s="174">
        <f t="shared" si="81"/>
        <v>0</v>
      </c>
      <c r="P191" s="174">
        <f t="shared" si="81"/>
        <v>1.2352290701252246</v>
      </c>
      <c r="Q191" s="174">
        <f t="shared" si="81"/>
        <v>0</v>
      </c>
      <c r="R191" s="174">
        <f t="shared" si="81"/>
        <v>0.17228304879297582</v>
      </c>
      <c r="S191" s="174">
        <f t="shared" si="81"/>
        <v>3.105133850314791E-2</v>
      </c>
      <c r="T191" s="181">
        <f t="shared" si="81"/>
        <v>9.0643585473474939E-2</v>
      </c>
      <c r="U191" s="169">
        <f t="shared" si="82"/>
        <v>1.5292070428948232</v>
      </c>
      <c r="AG191" s="95" t="s">
        <v>723</v>
      </c>
      <c r="AH191" s="112"/>
      <c r="AI191" s="103" t="str">
        <f t="shared" ref="AI191:AO197" si="84">CONCATENATE($AG191,AI$28)</f>
        <v>San Juan1</v>
      </c>
      <c r="AJ191" s="103" t="str">
        <f t="shared" si="84"/>
        <v>San Juan2</v>
      </c>
      <c r="AK191" s="103" t="str">
        <f t="shared" si="84"/>
        <v>San Juan3</v>
      </c>
      <c r="AL191" s="103" t="str">
        <f t="shared" si="84"/>
        <v>San Juan4</v>
      </c>
      <c r="AM191" s="103" t="str">
        <f t="shared" si="84"/>
        <v>San Juan5</v>
      </c>
      <c r="AN191" s="103" t="str">
        <f t="shared" si="84"/>
        <v>San Juan6</v>
      </c>
      <c r="AO191" s="104" t="str">
        <f t="shared" si="84"/>
        <v>San Juan7</v>
      </c>
    </row>
    <row r="192" spans="1:41" x14ac:dyDescent="0.25">
      <c r="A192" s="95" t="s">
        <v>740</v>
      </c>
      <c r="B192" s="158"/>
      <c r="C192" s="113">
        <f>SUMIF('Todas las localidades'!$AR$8:$AR$967,'Pob x estrato fij. 2001'!AI192,'Todas las localidades'!$AB$8:$AB$967)</f>
        <v>0</v>
      </c>
      <c r="D192" s="113">
        <f>SUMIF('Todas las localidades'!$AR$8:$AR$967,'Pob x estrato fij. 2001'!AJ192,'Todas las localidades'!$AB$8:$AB$967)</f>
        <v>0</v>
      </c>
      <c r="E192" s="113">
        <f>SUMIF('Todas las localidades'!$AR$8:$AR$967,'Pob x estrato fij. 2001'!AK192,'Todas las localidades'!$AB$8:$AB$967)</f>
        <v>191399</v>
      </c>
      <c r="F192" s="113">
        <f>SUMIF('Todas las localidades'!$AR$8:$AR$967,'Pob x estrato fij. 2001'!AL192,'Todas las localidades'!$AB$8:$AB$967)</f>
        <v>0</v>
      </c>
      <c r="G192" s="114">
        <f>SUMIF('Todas las localidades'!$AR$8:$AR$967,'Pob x estrato fij. 2001'!AM192,'Todas las localidades'!$AB$8:$AB$967)</f>
        <v>14755</v>
      </c>
      <c r="H192" s="159">
        <f>SUMIF('Todas las localidades'!$AR$8:$AR$967,'Pob x estrato fij. 2001'!AN192,'Todas las localidades'!$AB$8:$AB$967)</f>
        <v>21044</v>
      </c>
      <c r="I192" s="159">
        <f>SUMIF('Todas las localidades'!$AR$8:$AR$967,'Pob x estrato fij. 2001'!AO192,'Todas las localidades'!$AB$8:$AB$967)</f>
        <v>10300</v>
      </c>
      <c r="J192" s="165">
        <f t="shared" si="80"/>
        <v>237498</v>
      </c>
      <c r="L192" s="95" t="s">
        <v>740</v>
      </c>
      <c r="M192" s="173"/>
      <c r="N192" s="174">
        <f t="shared" si="81"/>
        <v>0</v>
      </c>
      <c r="O192" s="174">
        <f t="shared" si="81"/>
        <v>0</v>
      </c>
      <c r="P192" s="174">
        <f t="shared" si="81"/>
        <v>0.66642690492980561</v>
      </c>
      <c r="Q192" s="174">
        <f t="shared" si="81"/>
        <v>0</v>
      </c>
      <c r="R192" s="174">
        <f t="shared" si="81"/>
        <v>5.137502798990215E-2</v>
      </c>
      <c r="S192" s="174">
        <f t="shared" si="81"/>
        <v>7.3272523823754723E-2</v>
      </c>
      <c r="T192" s="181">
        <f t="shared" si="81"/>
        <v>3.5863286228125527E-2</v>
      </c>
      <c r="U192" s="169">
        <f t="shared" si="82"/>
        <v>0.82693774297158795</v>
      </c>
      <c r="AG192" s="95" t="s">
        <v>740</v>
      </c>
      <c r="AH192" s="112"/>
      <c r="AI192" s="103" t="str">
        <f t="shared" si="84"/>
        <v>San Luis1</v>
      </c>
      <c r="AJ192" s="103" t="str">
        <f t="shared" si="84"/>
        <v>San Luis2</v>
      </c>
      <c r="AK192" s="103" t="str">
        <f t="shared" si="84"/>
        <v>San Luis3</v>
      </c>
      <c r="AL192" s="103" t="str">
        <f t="shared" si="84"/>
        <v>San Luis4</v>
      </c>
      <c r="AM192" s="103" t="str">
        <f t="shared" si="84"/>
        <v>San Luis5</v>
      </c>
      <c r="AN192" s="103" t="str">
        <f t="shared" si="84"/>
        <v>San Luis6</v>
      </c>
      <c r="AO192" s="104" t="str">
        <f t="shared" si="84"/>
        <v>San Luis7</v>
      </c>
    </row>
    <row r="193" spans="1:41" x14ac:dyDescent="0.25">
      <c r="A193" s="95" t="s">
        <v>753</v>
      </c>
      <c r="B193" s="158"/>
      <c r="C193" s="113">
        <f>SUMIF('Todas las localidades'!$AR$8:$AR$967,'Pob x estrato fij. 2001'!AI193,'Todas las localidades'!$AB$8:$AB$967)</f>
        <v>0</v>
      </c>
      <c r="D193" s="113">
        <f>SUMIF('Todas las localidades'!$AR$8:$AR$967,'Pob x estrato fij. 2001'!AJ193,'Todas las localidades'!$AB$8:$AB$967)</f>
        <v>0</v>
      </c>
      <c r="E193" s="113">
        <f>SUMIF('Todas las localidades'!$AR$8:$AR$967,'Pob x estrato fij. 2001'!AK193,'Todas las localidades'!$AB$8:$AB$967)</f>
        <v>0</v>
      </c>
      <c r="F193" s="113">
        <f>SUMIF('Todas las localidades'!$AR$8:$AR$967,'Pob x estrato fij. 2001'!AL193,'Todas las localidades'!$AB$8:$AB$967)</f>
        <v>92539</v>
      </c>
      <c r="G193" s="114">
        <f>SUMIF('Todas las localidades'!$AR$8:$AR$967,'Pob x estrato fij. 2001'!AM193,'Todas las localidades'!$AB$8:$AB$967)</f>
        <v>29279</v>
      </c>
      <c r="H193" s="159">
        <f>SUMIF('Todas las localidades'!$AR$8:$AR$967,'Pob x estrato fij. 2001'!AN193,'Todas las localidades'!$AB$8:$AB$967)</f>
        <v>18525</v>
      </c>
      <c r="I193" s="159">
        <f>SUMIF('Todas las localidades'!$AR$8:$AR$967,'Pob x estrato fij. 2001'!AO193,'Todas las localidades'!$AB$8:$AB$967)</f>
        <v>8786</v>
      </c>
      <c r="J193" s="165">
        <f t="shared" si="80"/>
        <v>149129</v>
      </c>
      <c r="L193" s="95" t="s">
        <v>753</v>
      </c>
      <c r="M193" s="173"/>
      <c r="N193" s="174">
        <f t="shared" si="81"/>
        <v>0</v>
      </c>
      <c r="O193" s="174">
        <f t="shared" si="81"/>
        <v>0</v>
      </c>
      <c r="P193" s="174">
        <f t="shared" si="81"/>
        <v>0</v>
      </c>
      <c r="Q193" s="174">
        <f t="shared" si="81"/>
        <v>0.32220899458878721</v>
      </c>
      <c r="R193" s="174">
        <f t="shared" si="81"/>
        <v>0.10194574344400847</v>
      </c>
      <c r="S193" s="174">
        <f t="shared" si="81"/>
        <v>6.4501687123885959E-2</v>
      </c>
      <c r="T193" s="181">
        <f t="shared" si="81"/>
        <v>3.0591731339836011E-2</v>
      </c>
      <c r="U193" s="169">
        <f t="shared" si="82"/>
        <v>0.51924815649651768</v>
      </c>
      <c r="AG193" s="95" t="s">
        <v>753</v>
      </c>
      <c r="AH193" s="112"/>
      <c r="AI193" s="103" t="str">
        <f t="shared" si="84"/>
        <v>Santa Cruz1</v>
      </c>
      <c r="AJ193" s="103" t="str">
        <f t="shared" si="84"/>
        <v>Santa Cruz2</v>
      </c>
      <c r="AK193" s="103" t="str">
        <f t="shared" si="84"/>
        <v>Santa Cruz3</v>
      </c>
      <c r="AL193" s="103" t="str">
        <f t="shared" si="84"/>
        <v>Santa Cruz4</v>
      </c>
      <c r="AM193" s="103" t="str">
        <f t="shared" si="84"/>
        <v>Santa Cruz5</v>
      </c>
      <c r="AN193" s="103" t="str">
        <f t="shared" si="84"/>
        <v>Santa Cruz6</v>
      </c>
      <c r="AO193" s="104" t="str">
        <f t="shared" si="84"/>
        <v>Santa Cruz7</v>
      </c>
    </row>
    <row r="194" spans="1:41" x14ac:dyDescent="0.25">
      <c r="A194" s="95" t="s">
        <v>767</v>
      </c>
      <c r="B194" s="158"/>
      <c r="C194" s="113">
        <f>SUMIF('Todas las localidades'!$AR$8:$AR$967,'Pob x estrato fij. 2001'!AI194,'Todas las localidades'!$AB$8:$AB$967)</f>
        <v>1118905</v>
      </c>
      <c r="D194" s="113">
        <f>SUMIF('Todas las localidades'!$AR$8:$AR$967,'Pob x estrato fij. 2001'!AJ194,'Todas las localidades'!$AB$8:$AB$967)</f>
        <v>0</v>
      </c>
      <c r="E194" s="113">
        <f>SUMIF('Todas las localidades'!$AR$8:$AR$967,'Pob x estrato fij. 2001'!AK194,'Todas las localidades'!$AB$8:$AB$967)</f>
        <v>407293</v>
      </c>
      <c r="F194" s="113">
        <f>SUMIF('Todas las localidades'!$AR$8:$AR$967,'Pob x estrato fij. 2001'!AL194,'Todas las localidades'!$AB$8:$AB$967)</f>
        <v>192670</v>
      </c>
      <c r="G194" s="114">
        <f>SUMIF('Todas las localidades'!$AR$8:$AR$967,'Pob x estrato fij. 2001'!AM194,'Todas las localidades'!$AB$8:$AB$967)</f>
        <v>420547</v>
      </c>
      <c r="H194" s="159">
        <f>SUMIF('Todas las localidades'!$AR$8:$AR$967,'Pob x estrato fij. 2001'!AN194,'Todas las localidades'!$AB$8:$AB$967)</f>
        <v>152721</v>
      </c>
      <c r="I194" s="159">
        <f>SUMIF('Todas las localidades'!$AR$8:$AR$967,'Pob x estrato fij. 2001'!AO194,'Todas las localidades'!$AB$8:$AB$967)</f>
        <v>167316</v>
      </c>
      <c r="J194" s="165">
        <f t="shared" si="80"/>
        <v>2459452</v>
      </c>
      <c r="L194" s="95" t="s">
        <v>767</v>
      </c>
      <c r="M194" s="173"/>
      <c r="N194" s="174">
        <f t="shared" si="81"/>
        <v>3.8958844929204659</v>
      </c>
      <c r="O194" s="174">
        <f t="shared" si="81"/>
        <v>0</v>
      </c>
      <c r="P194" s="174">
        <f t="shared" si="81"/>
        <v>1.4181422755060127</v>
      </c>
      <c r="Q194" s="174">
        <f t="shared" si="81"/>
        <v>0.67085236481290733</v>
      </c>
      <c r="R194" s="174">
        <f t="shared" si="81"/>
        <v>1.4642910129494666</v>
      </c>
      <c r="S194" s="174">
        <f t="shared" si="81"/>
        <v>0.5317550423345202</v>
      </c>
      <c r="T194" s="181">
        <f t="shared" si="81"/>
        <v>0.58257297073252923</v>
      </c>
      <c r="U194" s="169">
        <f t="shared" si="82"/>
        <v>8.5634981592559019</v>
      </c>
      <c r="AG194" s="95" t="s">
        <v>767</v>
      </c>
      <c r="AH194" s="112"/>
      <c r="AI194" s="103" t="str">
        <f t="shared" si="84"/>
        <v>Santa Fe1</v>
      </c>
      <c r="AJ194" s="103" t="str">
        <f t="shared" si="84"/>
        <v>Santa Fe2</v>
      </c>
      <c r="AK194" s="103" t="str">
        <f t="shared" si="84"/>
        <v>Santa Fe3</v>
      </c>
      <c r="AL194" s="103" t="str">
        <f t="shared" si="84"/>
        <v>Santa Fe4</v>
      </c>
      <c r="AM194" s="103" t="str">
        <f t="shared" si="84"/>
        <v>Santa Fe5</v>
      </c>
      <c r="AN194" s="103" t="str">
        <f t="shared" si="84"/>
        <v>Santa Fe6</v>
      </c>
      <c r="AO194" s="104" t="str">
        <f t="shared" si="84"/>
        <v>Santa Fe7</v>
      </c>
    </row>
    <row r="195" spans="1:41" x14ac:dyDescent="0.25">
      <c r="A195" s="95" t="s">
        <v>882</v>
      </c>
      <c r="B195" s="158"/>
      <c r="C195" s="113">
        <f>SUMIF('Todas las localidades'!$AR$8:$AR$967,'Pob x estrato fij. 2001'!AI195,'Todas las localidades'!$AB$8:$AB$967)</f>
        <v>0</v>
      </c>
      <c r="D195" s="113">
        <f>SUMIF('Todas las localidades'!$AR$8:$AR$967,'Pob x estrato fij. 2001'!AJ195,'Todas las localidades'!$AB$8:$AB$967)</f>
        <v>0</v>
      </c>
      <c r="E195" s="113">
        <f>SUMIF('Todas las localidades'!$AR$8:$AR$967,'Pob x estrato fij. 2001'!AK195,'Todas las localidades'!$AB$8:$AB$967)</f>
        <v>263471</v>
      </c>
      <c r="F195" s="113">
        <f>SUMIF('Todas las localidades'!$AR$8:$AR$967,'Pob x estrato fij. 2001'!AL195,'Todas las localidades'!$AB$8:$AB$967)</f>
        <v>0</v>
      </c>
      <c r="G195" s="114">
        <f>SUMIF('Todas las localidades'!$AR$8:$AR$967,'Pob x estrato fij. 2001'!AM195,'Todas las localidades'!$AB$8:$AB$967)</f>
        <v>92315</v>
      </c>
      <c r="H195" s="159">
        <f>SUMIF('Todas las localidades'!$AR$8:$AR$967,'Pob x estrato fij. 2001'!AN195,'Todas las localidades'!$AB$8:$AB$967)</f>
        <v>39059</v>
      </c>
      <c r="I195" s="159">
        <f>SUMIF('Todas las localidades'!$AR$8:$AR$967,'Pob x estrato fij. 2001'!AO195,'Todas las localidades'!$AB$8:$AB$967)</f>
        <v>25546</v>
      </c>
      <c r="J195" s="165">
        <f t="shared" si="80"/>
        <v>420391</v>
      </c>
      <c r="L195" s="95" t="s">
        <v>882</v>
      </c>
      <c r="M195" s="173"/>
      <c r="N195" s="174">
        <f t="shared" si="81"/>
        <v>0</v>
      </c>
      <c r="O195" s="174">
        <f t="shared" si="81"/>
        <v>0</v>
      </c>
      <c r="P195" s="174">
        <f t="shared" si="81"/>
        <v>0.91737241609810305</v>
      </c>
      <c r="Q195" s="174">
        <f t="shared" si="81"/>
        <v>0</v>
      </c>
      <c r="R195" s="174">
        <f t="shared" si="81"/>
        <v>0.32142905516013676</v>
      </c>
      <c r="S195" s="174">
        <f t="shared" si="81"/>
        <v>0.13599845599848107</v>
      </c>
      <c r="T195" s="181">
        <f t="shared" si="81"/>
        <v>8.8947913590649977E-2</v>
      </c>
      <c r="U195" s="169">
        <f t="shared" si="82"/>
        <v>1.4637478408473708</v>
      </c>
      <c r="AG195" s="95" t="s">
        <v>882</v>
      </c>
      <c r="AH195" s="112"/>
      <c r="AI195" s="103" t="str">
        <f t="shared" si="84"/>
        <v>Santiago del Estero1</v>
      </c>
      <c r="AJ195" s="103" t="str">
        <f t="shared" si="84"/>
        <v>Santiago del Estero2</v>
      </c>
      <c r="AK195" s="103" t="str">
        <f t="shared" si="84"/>
        <v>Santiago del Estero3</v>
      </c>
      <c r="AL195" s="103" t="str">
        <f t="shared" si="84"/>
        <v>Santiago del Estero4</v>
      </c>
      <c r="AM195" s="103" t="str">
        <f t="shared" si="84"/>
        <v>Santiago del Estero5</v>
      </c>
      <c r="AN195" s="103" t="str">
        <f t="shared" si="84"/>
        <v>Santiago del Estero6</v>
      </c>
      <c r="AO195" s="104" t="str">
        <f t="shared" si="84"/>
        <v>Santiago del Estero7</v>
      </c>
    </row>
    <row r="196" spans="1:41" x14ac:dyDescent="0.25">
      <c r="A196" s="95" t="s">
        <v>926</v>
      </c>
      <c r="B196" s="158"/>
      <c r="C196" s="113">
        <f>SUMIF('Todas las localidades'!$AR$8:$AR$967,'Pob x estrato fij. 2001'!AI196,'Todas las localidades'!$AB$8:$AB$967)</f>
        <v>0</v>
      </c>
      <c r="D196" s="113">
        <f>SUMIF('Todas las localidades'!$AR$8:$AR$967,'Pob x estrato fij. 2001'!AJ196,'Todas las localidades'!$AB$8:$AB$967)</f>
        <v>0</v>
      </c>
      <c r="E196" s="113">
        <f>SUMIF('Todas las localidades'!$AR$8:$AR$967,'Pob x estrato fij. 2001'!AK196,'Todas las localidades'!$AB$8:$AB$967)</f>
        <v>0</v>
      </c>
      <c r="F196" s="113">
        <f>SUMIF('Todas las localidades'!$AR$8:$AR$967,'Pob x estrato fij. 2001'!AL196,'Todas las localidades'!$AB$8:$AB$967)</f>
        <v>67303</v>
      </c>
      <c r="G196" s="114">
        <f>SUMIF('Todas las localidades'!$AR$8:$AR$967,'Pob x estrato fij. 2001'!AM196,'Todas las localidades'!$AB$8:$AB$967)</f>
        <v>0</v>
      </c>
      <c r="H196" s="159">
        <f>SUMIF('Todas las localidades'!$AR$8:$AR$967,'Pob x estrato fij. 2001'!AN196,'Todas las localidades'!$AB$8:$AB$967)</f>
        <v>0</v>
      </c>
      <c r="I196" s="159">
        <f>SUMIF('Todas las localidades'!$AR$8:$AR$967,'Pob x estrato fij. 2001'!AO196,'Todas las localidades'!$AB$8:$AB$967)</f>
        <v>445</v>
      </c>
      <c r="J196" s="165">
        <f t="shared" si="80"/>
        <v>67748</v>
      </c>
      <c r="L196" s="95" t="s">
        <v>926</v>
      </c>
      <c r="M196" s="173"/>
      <c r="N196" s="174">
        <f t="shared" si="81"/>
        <v>0</v>
      </c>
      <c r="O196" s="174">
        <f t="shared" si="81"/>
        <v>0</v>
      </c>
      <c r="P196" s="174">
        <f t="shared" si="81"/>
        <v>0</v>
      </c>
      <c r="Q196" s="174">
        <f t="shared" si="81"/>
        <v>0.23434046145743032</v>
      </c>
      <c r="R196" s="174">
        <f t="shared" si="81"/>
        <v>0</v>
      </c>
      <c r="S196" s="174">
        <f t="shared" si="81"/>
        <v>0</v>
      </c>
      <c r="T196" s="181">
        <f t="shared" si="81"/>
        <v>1.5494332399529961E-3</v>
      </c>
      <c r="U196" s="169">
        <f t="shared" si="82"/>
        <v>0.23588989469738331</v>
      </c>
      <c r="AG196" s="95" t="s">
        <v>926</v>
      </c>
      <c r="AH196" s="112"/>
      <c r="AI196" s="103" t="str">
        <f t="shared" si="84"/>
        <v>Tierra del Fuego1</v>
      </c>
      <c r="AJ196" s="103" t="str">
        <f t="shared" si="84"/>
        <v>Tierra del Fuego2</v>
      </c>
      <c r="AK196" s="103" t="str">
        <f t="shared" si="84"/>
        <v>Tierra del Fuego3</v>
      </c>
      <c r="AL196" s="103" t="str">
        <f t="shared" si="84"/>
        <v>Tierra del Fuego4</v>
      </c>
      <c r="AM196" s="103" t="str">
        <f t="shared" si="84"/>
        <v>Tierra del Fuego5</v>
      </c>
      <c r="AN196" s="103" t="str">
        <f t="shared" si="84"/>
        <v>Tierra del Fuego6</v>
      </c>
      <c r="AO196" s="104" t="str">
        <f t="shared" si="84"/>
        <v>Tierra del Fuego7</v>
      </c>
    </row>
    <row r="197" spans="1:41" ht="15.75" thickBot="1" x14ac:dyDescent="0.3">
      <c r="A197" s="96" t="s">
        <v>506</v>
      </c>
      <c r="B197" s="160"/>
      <c r="C197" s="161">
        <f>SUMIF('Todas las localidades'!$AR$8:$AR$967,'Pob x estrato fij. 2001'!AI197,'Todas las localidades'!$AB$8:$AB$967)</f>
        <v>0</v>
      </c>
      <c r="D197" s="161">
        <f>SUMIF('Todas las localidades'!$AR$8:$AR$967,'Pob x estrato fij. 2001'!AJ197,'Todas las localidades'!$AB$8:$AB$967)</f>
        <v>623916</v>
      </c>
      <c r="E197" s="161">
        <f>SUMIF('Todas las localidades'!$AR$8:$AR$967,'Pob x estrato fij. 2001'!AK197,'Todas las localidades'!$AB$8:$AB$967)</f>
        <v>0</v>
      </c>
      <c r="F197" s="161">
        <f>SUMIF('Todas las localidades'!$AR$8:$AR$967,'Pob x estrato fij. 2001'!AL197,'Todas las localidades'!$AB$8:$AB$967)</f>
        <v>38273</v>
      </c>
      <c r="G197" s="162">
        <f>SUMIF('Todas las localidades'!$AR$8:$AR$967,'Pob x estrato fij. 2001'!AM197,'Todas las localidades'!$AB$8:$AB$967)</f>
        <v>160847</v>
      </c>
      <c r="H197" s="163">
        <f>SUMIF('Todas las localidades'!$AR$8:$AR$967,'Pob x estrato fij. 2001'!AN197,'Todas las localidades'!$AB$8:$AB$967)</f>
        <v>41361</v>
      </c>
      <c r="I197" s="163">
        <f>SUMIF('Todas las localidades'!$AR$8:$AR$967,'Pob x estrato fij. 2001'!AO197,'Todas las localidades'!$AB$8:$AB$967)</f>
        <v>25711</v>
      </c>
      <c r="J197" s="166">
        <f t="shared" si="80"/>
        <v>890108</v>
      </c>
      <c r="L197" s="96" t="s">
        <v>506</v>
      </c>
      <c r="M197" s="175"/>
      <c r="N197" s="176">
        <f t="shared" si="81"/>
        <v>0</v>
      </c>
      <c r="O197" s="176">
        <f t="shared" si="81"/>
        <v>2.1723959310977832</v>
      </c>
      <c r="P197" s="176">
        <f t="shared" si="81"/>
        <v>0</v>
      </c>
      <c r="Q197" s="176">
        <f t="shared" si="81"/>
        <v>0.13326170425330566</v>
      </c>
      <c r="R197" s="176">
        <f t="shared" si="81"/>
        <v>0.56004873785779674</v>
      </c>
      <c r="S197" s="176">
        <f t="shared" si="81"/>
        <v>0.14401372637684465</v>
      </c>
      <c r="T197" s="182">
        <f t="shared" si="81"/>
        <v>8.9522422544789856E-2</v>
      </c>
      <c r="U197" s="177">
        <f t="shared" si="82"/>
        <v>3.09924252213052</v>
      </c>
      <c r="AG197" s="96" t="s">
        <v>506</v>
      </c>
      <c r="AH197" s="112"/>
      <c r="AI197" s="103" t="str">
        <f t="shared" si="84"/>
        <v>Tucumán1</v>
      </c>
      <c r="AJ197" s="103" t="str">
        <f t="shared" si="84"/>
        <v>Tucumán2</v>
      </c>
      <c r="AK197" s="103" t="str">
        <f t="shared" si="84"/>
        <v>Tucumán3</v>
      </c>
      <c r="AL197" s="103" t="str">
        <f t="shared" si="84"/>
        <v>Tucumán4</v>
      </c>
      <c r="AM197" s="103" t="str">
        <f t="shared" si="84"/>
        <v>Tucumán5</v>
      </c>
      <c r="AN197" s="103" t="str">
        <f t="shared" si="84"/>
        <v>Tucumán6</v>
      </c>
      <c r="AO197" s="104" t="str">
        <f t="shared" si="84"/>
        <v>Tucumán7</v>
      </c>
    </row>
    <row r="198" spans="1:41" x14ac:dyDescent="0.25">
      <c r="A198" s="89"/>
      <c r="B198" s="86">
        <f>SUM(B174:B197)</f>
        <v>11301472</v>
      </c>
      <c r="C198" s="87">
        <f>SUM(C174:C197)</f>
        <v>2350881</v>
      </c>
      <c r="D198" s="87">
        <f t="shared" ref="D198:I198" si="85">SUM(D174:D197)</f>
        <v>2938483</v>
      </c>
      <c r="E198" s="87">
        <f t="shared" si="85"/>
        <v>4086410</v>
      </c>
      <c r="F198" s="87">
        <f t="shared" si="85"/>
        <v>2187023</v>
      </c>
      <c r="G198" s="87">
        <f t="shared" si="85"/>
        <v>3847492</v>
      </c>
      <c r="H198" s="87">
        <f t="shared" si="85"/>
        <v>1125191</v>
      </c>
      <c r="I198" s="88">
        <f t="shared" si="85"/>
        <v>883227</v>
      </c>
      <c r="J198" s="167">
        <f t="shared" si="80"/>
        <v>28720179</v>
      </c>
      <c r="L198" s="89"/>
      <c r="M198" s="178">
        <f>SUM(M174:M197)</f>
        <v>39.35028399370352</v>
      </c>
      <c r="N198" s="179">
        <f>SUM(N174:N197)</f>
        <v>8.185467785559414</v>
      </c>
      <c r="O198" s="179">
        <f t="shared" ref="O198:T198" si="86">SUM(O174:O197)</f>
        <v>10.231423000532136</v>
      </c>
      <c r="P198" s="179">
        <f t="shared" si="86"/>
        <v>14.22835839567713</v>
      </c>
      <c r="Q198" s="179">
        <f t="shared" si="86"/>
        <v>7.6149351297566774</v>
      </c>
      <c r="R198" s="179">
        <f t="shared" si="86"/>
        <v>13.39647639382749</v>
      </c>
      <c r="S198" s="179">
        <f t="shared" si="86"/>
        <v>3.9177715431369702</v>
      </c>
      <c r="T198" s="180">
        <f t="shared" si="86"/>
        <v>3.0752837578066634</v>
      </c>
      <c r="U198" s="169">
        <f t="shared" si="82"/>
        <v>99.999999999999986</v>
      </c>
    </row>
    <row r="201" spans="1:41" x14ac:dyDescent="0.25">
      <c r="A201" s="336">
        <v>1991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L201" s="336">
        <v>1991</v>
      </c>
      <c r="M201" s="336"/>
      <c r="N201" s="336"/>
      <c r="O201" s="336"/>
      <c r="P201" s="336"/>
      <c r="Q201" s="336"/>
      <c r="R201" s="336"/>
      <c r="S201" s="336"/>
      <c r="T201" s="336"/>
      <c r="U201" s="336"/>
    </row>
    <row r="202" spans="1:41" ht="15" customHeight="1" x14ac:dyDescent="0.25">
      <c r="A202" s="333" t="s">
        <v>27</v>
      </c>
      <c r="B202" s="338" t="s">
        <v>966</v>
      </c>
      <c r="C202" s="339"/>
      <c r="D202" s="339"/>
      <c r="E202" s="339"/>
      <c r="F202" s="339"/>
      <c r="G202" s="339"/>
      <c r="H202" s="339"/>
      <c r="I202" s="345"/>
      <c r="J202" s="346" t="s">
        <v>967</v>
      </c>
      <c r="L202" s="333" t="s">
        <v>27</v>
      </c>
      <c r="M202" s="338" t="s">
        <v>966</v>
      </c>
      <c r="N202" s="339"/>
      <c r="O202" s="339"/>
      <c r="P202" s="339"/>
      <c r="Q202" s="339"/>
      <c r="R202" s="339"/>
      <c r="S202" s="339"/>
      <c r="T202" s="345"/>
      <c r="U202" s="343" t="s">
        <v>967</v>
      </c>
      <c r="AG202" s="336" t="s">
        <v>931</v>
      </c>
      <c r="AH202" s="338" t="s">
        <v>966</v>
      </c>
      <c r="AI202" s="339"/>
      <c r="AJ202" s="339"/>
      <c r="AK202" s="339"/>
      <c r="AL202" s="339"/>
      <c r="AM202" s="339"/>
      <c r="AN202" s="339"/>
      <c r="AO202" s="340"/>
    </row>
    <row r="203" spans="1:41" ht="15.75" thickBot="1" x14ac:dyDescent="0.3">
      <c r="A203" s="333"/>
      <c r="B203" s="107" t="s">
        <v>940</v>
      </c>
      <c r="C203" s="105">
        <v>1</v>
      </c>
      <c r="D203" s="105">
        <v>2</v>
      </c>
      <c r="E203" s="105">
        <v>3</v>
      </c>
      <c r="F203" s="105">
        <v>4</v>
      </c>
      <c r="G203" s="105">
        <v>5</v>
      </c>
      <c r="H203" s="105">
        <v>6</v>
      </c>
      <c r="I203" s="115">
        <v>7</v>
      </c>
      <c r="J203" s="344"/>
      <c r="L203" s="333"/>
      <c r="M203" s="107" t="s">
        <v>940</v>
      </c>
      <c r="N203" s="105">
        <v>1</v>
      </c>
      <c r="O203" s="105">
        <v>2</v>
      </c>
      <c r="P203" s="105">
        <v>3</v>
      </c>
      <c r="Q203" s="105">
        <v>4</v>
      </c>
      <c r="R203" s="105">
        <v>5</v>
      </c>
      <c r="S203" s="105">
        <v>6</v>
      </c>
      <c r="T203" s="115">
        <v>7</v>
      </c>
      <c r="U203" s="344"/>
      <c r="AG203" s="337"/>
      <c r="AH203" s="107" t="s">
        <v>940</v>
      </c>
      <c r="AI203" s="105">
        <v>1</v>
      </c>
      <c r="AJ203" s="105">
        <v>2</v>
      </c>
      <c r="AK203" s="105">
        <v>3</v>
      </c>
      <c r="AL203" s="105">
        <v>4</v>
      </c>
      <c r="AM203" s="105">
        <v>5</v>
      </c>
      <c r="AN203" s="105">
        <v>6</v>
      </c>
      <c r="AO203" s="106">
        <v>7</v>
      </c>
    </row>
    <row r="204" spans="1:41" x14ac:dyDescent="0.25">
      <c r="A204" s="92" t="s">
        <v>940</v>
      </c>
      <c r="B204" s="156">
        <f>SUMIF('Todas las localidades'!$AR$8:$AR$967,'Pob x estrato fij. 2001'!AH204,'Todas las localidades'!$AB$8:$AB$967)</f>
        <v>11301472</v>
      </c>
      <c r="C204" s="157"/>
      <c r="D204" s="157"/>
      <c r="E204" s="157"/>
      <c r="F204" s="157"/>
      <c r="G204" s="157"/>
      <c r="H204" s="157"/>
      <c r="I204" s="164"/>
      <c r="J204" s="119">
        <f>SUM(B204:I204)</f>
        <v>11301472</v>
      </c>
      <c r="L204" s="92" t="s">
        <v>940</v>
      </c>
      <c r="M204" s="168">
        <f>B204/$J$228*100</f>
        <v>39.35028399370352</v>
      </c>
      <c r="N204" s="170"/>
      <c r="O204" s="170"/>
      <c r="P204" s="170"/>
      <c r="Q204" s="170"/>
      <c r="R204" s="170"/>
      <c r="S204" s="170"/>
      <c r="T204" s="171"/>
      <c r="U204" s="172">
        <f>SUM(M204:T204)</f>
        <v>39.35028399370352</v>
      </c>
      <c r="AG204" s="92" t="s">
        <v>940</v>
      </c>
      <c r="AH204" s="108" t="str">
        <f>CONCATENATE($AG204,AH$28)</f>
        <v>GBAGBA</v>
      </c>
      <c r="AI204" s="110"/>
      <c r="AJ204" s="110"/>
      <c r="AK204" s="110"/>
      <c r="AL204" s="110"/>
      <c r="AM204" s="110"/>
      <c r="AN204" s="110"/>
      <c r="AO204" s="111"/>
    </row>
    <row r="205" spans="1:41" x14ac:dyDescent="0.25">
      <c r="A205" s="95" t="s">
        <v>36</v>
      </c>
      <c r="B205" s="158"/>
      <c r="C205" s="113">
        <f>SUMIF('Todas las localidades'!$AR$8:$AR$967,'Pob x estrato fij. 2001'!AI205,'Todas las localidades'!$AB$8:$AB$967)</f>
        <v>0</v>
      </c>
      <c r="D205" s="113">
        <f>SUMIF('Todas las localidades'!$AR$8:$AR$967,'Pob x estrato fij. 2001'!AJ205,'Todas las localidades'!$AB$8:$AB$967)</f>
        <v>1155678</v>
      </c>
      <c r="E205" s="113">
        <f>SUMIF('Todas las localidades'!$AR$8:$AR$967,'Pob x estrato fij. 2001'!AK205,'Todas las localidades'!$AB$8:$AB$967)</f>
        <v>470499</v>
      </c>
      <c r="F205" s="113">
        <f>SUMIF('Todas las localidades'!$AR$8:$AR$967,'Pob x estrato fij. 2001'!AL205,'Todas las localidades'!$AB$8:$AB$967)</f>
        <v>720441</v>
      </c>
      <c r="G205" s="113">
        <f>SUMIF('Todas las localidades'!$AR$8:$AR$967,'Pob x estrato fij. 2001'!AM205,'Todas las localidades'!$AB$8:$AB$967)</f>
        <v>985565</v>
      </c>
      <c r="H205" s="113">
        <f>SUMIF('Todas las localidades'!$AR$8:$AR$967,'Pob x estrato fij. 2001'!AN205,'Todas las localidades'!$AB$8:$AB$967)</f>
        <v>209437</v>
      </c>
      <c r="I205" s="114">
        <f>SUMIF('Todas las localidades'!$AR$8:$AR$967,'Pob x estrato fij. 2001'!AO205,'Todas las localidades'!$AB$8:$AB$967)</f>
        <v>129915</v>
      </c>
      <c r="J205" s="165">
        <f t="shared" ref="J205:J228" si="87">SUM(B205:I205)</f>
        <v>3671535</v>
      </c>
      <c r="L205" s="95" t="s">
        <v>36</v>
      </c>
      <c r="M205" s="173"/>
      <c r="N205" s="174">
        <f t="shared" ref="N205:T227" si="88">C205/$J$228*100</f>
        <v>0</v>
      </c>
      <c r="O205" s="174">
        <f t="shared" si="88"/>
        <v>4.0239233884997718</v>
      </c>
      <c r="P205" s="174">
        <f t="shared" si="88"/>
        <v>1.6382175055385275</v>
      </c>
      <c r="Q205" s="174">
        <f t="shared" si="88"/>
        <v>2.50848366926961</v>
      </c>
      <c r="R205" s="174">
        <f t="shared" si="88"/>
        <v>3.4316116205264597</v>
      </c>
      <c r="S205" s="174">
        <f t="shared" si="88"/>
        <v>0.72923292017086661</v>
      </c>
      <c r="T205" s="181">
        <f t="shared" si="88"/>
        <v>0.45234745925504155</v>
      </c>
      <c r="U205" s="169">
        <f t="shared" ref="U205:U228" si="89">SUM(M205:T205)</f>
        <v>12.783816563260276</v>
      </c>
      <c r="AG205" s="95" t="s">
        <v>36</v>
      </c>
      <c r="AH205" s="112"/>
      <c r="AI205" s="103" t="str">
        <f t="shared" ref="AI205:AO220" si="90">CONCATENATE($AG205,AI$28)</f>
        <v>Buenos Aires1</v>
      </c>
      <c r="AJ205" s="103" t="str">
        <f t="shared" si="90"/>
        <v>Buenos Aires2</v>
      </c>
      <c r="AK205" s="103" t="str">
        <f t="shared" si="90"/>
        <v>Buenos Aires3</v>
      </c>
      <c r="AL205" s="103" t="str">
        <f t="shared" si="90"/>
        <v>Buenos Aires4</v>
      </c>
      <c r="AM205" s="103" t="str">
        <f t="shared" si="90"/>
        <v>Buenos Aires5</v>
      </c>
      <c r="AN205" s="103" t="str">
        <f t="shared" si="90"/>
        <v>Buenos Aires6</v>
      </c>
      <c r="AO205" s="104" t="str">
        <f t="shared" si="90"/>
        <v>Buenos Aires7</v>
      </c>
    </row>
    <row r="206" spans="1:41" x14ac:dyDescent="0.25">
      <c r="A206" s="95" t="s">
        <v>1</v>
      </c>
      <c r="B206" s="158"/>
      <c r="C206" s="113">
        <f>SUMIF('Todas las localidades'!$AR$8:$AR$967,'Pob x estrato fij. 2001'!AI206,'Todas las localidades'!$AB$8:$AB$967)</f>
        <v>0</v>
      </c>
      <c r="D206" s="113">
        <f>SUMIF('Todas las localidades'!$AR$8:$AR$967,'Pob x estrato fij. 2001'!AJ206,'Todas las localidades'!$AB$8:$AB$967)</f>
        <v>0</v>
      </c>
      <c r="E206" s="113">
        <f>SUMIF('Todas las localidades'!$AR$8:$AR$967,'Pob x estrato fij. 2001'!AK206,'Todas las localidades'!$AB$8:$AB$967)</f>
        <v>132626</v>
      </c>
      <c r="F206" s="113">
        <f>SUMIF('Todas las localidades'!$AR$8:$AR$967,'Pob x estrato fij. 2001'!AL206,'Todas las localidades'!$AB$8:$AB$967)</f>
        <v>0</v>
      </c>
      <c r="G206" s="113">
        <f>SUMIF('Todas las localidades'!$AR$8:$AR$967,'Pob x estrato fij. 2001'!AM206,'Todas las localidades'!$AB$8:$AB$967)</f>
        <v>40532</v>
      </c>
      <c r="H206" s="113">
        <f>SUMIF('Todas las localidades'!$AR$8:$AR$967,'Pob x estrato fij. 2001'!AN206,'Todas las localidades'!$AB$8:$AB$967)</f>
        <v>0</v>
      </c>
      <c r="I206" s="114">
        <f>SUMIF('Todas las localidades'!$AR$8:$AR$967,'Pob x estrato fij. 2001'!AO206,'Todas las localidades'!$AB$8:$AB$967)</f>
        <v>18805</v>
      </c>
      <c r="J206" s="165">
        <f t="shared" si="87"/>
        <v>191963</v>
      </c>
      <c r="L206" s="95" t="s">
        <v>1</v>
      </c>
      <c r="M206" s="173"/>
      <c r="N206" s="174">
        <f t="shared" si="88"/>
        <v>0</v>
      </c>
      <c r="O206" s="174">
        <f t="shared" si="88"/>
        <v>0</v>
      </c>
      <c r="P206" s="174">
        <f t="shared" si="88"/>
        <v>0.46178681546518213</v>
      </c>
      <c r="Q206" s="174">
        <f t="shared" si="88"/>
        <v>0</v>
      </c>
      <c r="R206" s="174">
        <f t="shared" si="88"/>
        <v>0.14112725411634797</v>
      </c>
      <c r="S206" s="174">
        <f t="shared" si="88"/>
        <v>0</v>
      </c>
      <c r="T206" s="181">
        <f t="shared" si="88"/>
        <v>6.5476611409699084E-2</v>
      </c>
      <c r="U206" s="169">
        <f t="shared" si="89"/>
        <v>0.66839068099122911</v>
      </c>
      <c r="AG206" s="95" t="s">
        <v>1</v>
      </c>
      <c r="AH206" s="112"/>
      <c r="AI206" s="103" t="str">
        <f t="shared" si="90"/>
        <v>Catamarca1</v>
      </c>
      <c r="AJ206" s="103" t="str">
        <f t="shared" si="90"/>
        <v>Catamarca2</v>
      </c>
      <c r="AK206" s="103" t="str">
        <f t="shared" si="90"/>
        <v>Catamarca3</v>
      </c>
      <c r="AL206" s="103" t="str">
        <f t="shared" si="90"/>
        <v>Catamarca4</v>
      </c>
      <c r="AM206" s="103" t="str">
        <f t="shared" si="90"/>
        <v>Catamarca5</v>
      </c>
      <c r="AN206" s="103" t="str">
        <f t="shared" si="90"/>
        <v>Catamarca6</v>
      </c>
      <c r="AO206" s="104" t="str">
        <f t="shared" si="90"/>
        <v>Catamarca7</v>
      </c>
    </row>
    <row r="207" spans="1:41" x14ac:dyDescent="0.25">
      <c r="A207" s="95" t="s">
        <v>199</v>
      </c>
      <c r="B207" s="158"/>
      <c r="C207" s="113">
        <f>SUMIF('Todas las localidades'!$AR$8:$AR$967,'Pob x estrato fij. 2001'!AI207,'Todas las localidades'!$AB$8:$AB$967)</f>
        <v>0</v>
      </c>
      <c r="D207" s="113">
        <f>SUMIF('Todas las localidades'!$AR$8:$AR$967,'Pob x estrato fij. 2001'!AJ207,'Todas las localidades'!$AB$8:$AB$967)</f>
        <v>0</v>
      </c>
      <c r="E207" s="113">
        <f>SUMIF('Todas las localidades'!$AR$8:$AR$967,'Pob x estrato fij. 2001'!AK207,'Todas las localidades'!$AB$8:$AB$967)</f>
        <v>292287</v>
      </c>
      <c r="F207" s="113">
        <f>SUMIF('Todas las localidades'!$AR$8:$AR$967,'Pob x estrato fij. 2001'!AL207,'Todas las localidades'!$AB$8:$AB$967)</f>
        <v>63135</v>
      </c>
      <c r="G207" s="113">
        <f>SUMIF('Todas las localidades'!$AR$8:$AR$967,'Pob x estrato fij. 2001'!AM207,'Todas las localidades'!$AB$8:$AB$967)</f>
        <v>155837</v>
      </c>
      <c r="H207" s="113">
        <f>SUMIF('Todas las localidades'!$AR$8:$AR$967,'Pob x estrato fij. 2001'!AN207,'Todas las localidades'!$AB$8:$AB$967)</f>
        <v>54321</v>
      </c>
      <c r="I207" s="114">
        <f>SUMIF('Todas las localidades'!$AR$8:$AR$967,'Pob x estrato fij. 2001'!AO207,'Todas las localidades'!$AB$8:$AB$967)</f>
        <v>24244</v>
      </c>
      <c r="J207" s="165">
        <f t="shared" si="87"/>
        <v>589824</v>
      </c>
      <c r="L207" s="95" t="s">
        <v>199</v>
      </c>
      <c r="M207" s="173"/>
      <c r="N207" s="174">
        <f t="shared" si="88"/>
        <v>0</v>
      </c>
      <c r="O207" s="174">
        <f t="shared" si="88"/>
        <v>0</v>
      </c>
      <c r="P207" s="174">
        <f t="shared" si="88"/>
        <v>1.0177060525980706</v>
      </c>
      <c r="Q207" s="174">
        <f t="shared" si="88"/>
        <v>0.21982801708861216</v>
      </c>
      <c r="R207" s="174">
        <f t="shared" si="88"/>
        <v>0.54260455688664055</v>
      </c>
      <c r="S207" s="174">
        <f t="shared" si="88"/>
        <v>0.18913879332019484</v>
      </c>
      <c r="T207" s="181">
        <f t="shared" si="88"/>
        <v>8.4414515661618963E-2</v>
      </c>
      <c r="U207" s="169">
        <f t="shared" si="89"/>
        <v>2.0536919355551375</v>
      </c>
      <c r="AG207" s="95" t="s">
        <v>199</v>
      </c>
      <c r="AH207" s="112"/>
      <c r="AI207" s="103" t="str">
        <f t="shared" si="90"/>
        <v>Chaco1</v>
      </c>
      <c r="AJ207" s="103" t="str">
        <f t="shared" si="90"/>
        <v>Chaco2</v>
      </c>
      <c r="AK207" s="103" t="str">
        <f t="shared" si="90"/>
        <v>Chaco3</v>
      </c>
      <c r="AL207" s="103" t="str">
        <f t="shared" si="90"/>
        <v>Chaco4</v>
      </c>
      <c r="AM207" s="103" t="str">
        <f t="shared" si="90"/>
        <v>Chaco5</v>
      </c>
      <c r="AN207" s="103" t="str">
        <f t="shared" si="90"/>
        <v>Chaco6</v>
      </c>
      <c r="AO207" s="104" t="str">
        <f t="shared" si="90"/>
        <v>Chaco7</v>
      </c>
    </row>
    <row r="208" spans="1:41" x14ac:dyDescent="0.25">
      <c r="A208" s="95" t="s">
        <v>260</v>
      </c>
      <c r="B208" s="158"/>
      <c r="C208" s="113">
        <f>SUMIF('Todas las localidades'!$AR$8:$AR$967,'Pob x estrato fij. 2001'!AI208,'Todas las localidades'!$AB$8:$AB$967)</f>
        <v>0</v>
      </c>
      <c r="D208" s="113">
        <f>SUMIF('Todas las localidades'!$AR$8:$AR$967,'Pob x estrato fij. 2001'!AJ208,'Todas las localidades'!$AB$8:$AB$967)</f>
        <v>0</v>
      </c>
      <c r="E208" s="113">
        <f>SUMIF('Todas las localidades'!$AR$8:$AR$967,'Pob x estrato fij. 2001'!AK208,'Todas las localidades'!$AB$8:$AB$967)</f>
        <v>124104</v>
      </c>
      <c r="F208" s="113">
        <f>SUMIF('Todas las localidades'!$AR$8:$AR$967,'Pob x estrato fij. 2001'!AL208,'Todas las localidades'!$AB$8:$AB$967)</f>
        <v>123110</v>
      </c>
      <c r="G208" s="113">
        <f>SUMIF('Todas las localidades'!$AR$8:$AR$967,'Pob x estrato fij. 2001'!AM208,'Todas las localidades'!$AB$8:$AB$967)</f>
        <v>49047</v>
      </c>
      <c r="H208" s="113">
        <f>SUMIF('Todas las localidades'!$AR$8:$AR$967,'Pob x estrato fij. 2001'!AN208,'Todas las localidades'!$AB$8:$AB$967)</f>
        <v>7926</v>
      </c>
      <c r="I208" s="114">
        <f>SUMIF('Todas las localidades'!$AR$8:$AR$967,'Pob x estrato fij. 2001'!AO208,'Todas las localidades'!$AB$8:$AB$967)</f>
        <v>13270</v>
      </c>
      <c r="J208" s="165">
        <f t="shared" si="87"/>
        <v>317457</v>
      </c>
      <c r="L208" s="95" t="s">
        <v>260</v>
      </c>
      <c r="M208" s="173"/>
      <c r="N208" s="174">
        <f t="shared" si="88"/>
        <v>0</v>
      </c>
      <c r="O208" s="174">
        <f t="shared" si="88"/>
        <v>0</v>
      </c>
      <c r="P208" s="174">
        <f t="shared" si="88"/>
        <v>0.43211429845196991</v>
      </c>
      <c r="Q208" s="174">
        <f t="shared" si="88"/>
        <v>0.42865331723733341</v>
      </c>
      <c r="R208" s="174">
        <f t="shared" si="88"/>
        <v>0.17077539802241484</v>
      </c>
      <c r="S208" s="174">
        <f t="shared" si="88"/>
        <v>2.7597321033409995E-2</v>
      </c>
      <c r="T208" s="181">
        <f t="shared" si="88"/>
        <v>4.6204447402643282E-2</v>
      </c>
      <c r="U208" s="169">
        <f t="shared" si="89"/>
        <v>1.1053447821477715</v>
      </c>
      <c r="AG208" s="95" t="s">
        <v>260</v>
      </c>
      <c r="AH208" s="112"/>
      <c r="AI208" s="103" t="str">
        <f t="shared" si="90"/>
        <v>Chubut1</v>
      </c>
      <c r="AJ208" s="103" t="str">
        <f t="shared" si="90"/>
        <v>Chubut2</v>
      </c>
      <c r="AK208" s="103" t="str">
        <f t="shared" si="90"/>
        <v>Chubut3</v>
      </c>
      <c r="AL208" s="103" t="str">
        <f t="shared" si="90"/>
        <v>Chubut4</v>
      </c>
      <c r="AM208" s="103" t="str">
        <f t="shared" si="90"/>
        <v>Chubut5</v>
      </c>
      <c r="AN208" s="103" t="str">
        <f t="shared" si="90"/>
        <v>Chubut6</v>
      </c>
      <c r="AO208" s="104" t="str">
        <f t="shared" si="90"/>
        <v>Chubut7</v>
      </c>
    </row>
    <row r="209" spans="1:41" x14ac:dyDescent="0.25">
      <c r="A209" s="95" t="s">
        <v>276</v>
      </c>
      <c r="B209" s="158"/>
      <c r="C209" s="113">
        <f>SUMIF('Todas las localidades'!$AR$8:$AR$967,'Pob x estrato fij. 2001'!AI209,'Todas las localidades'!$AB$8:$AB$967)</f>
        <v>1231976</v>
      </c>
      <c r="D209" s="113">
        <f>SUMIF('Todas las localidades'!$AR$8:$AR$967,'Pob x estrato fij. 2001'!AJ209,'Todas las localidades'!$AB$8:$AB$967)</f>
        <v>0</v>
      </c>
      <c r="E209" s="113">
        <f>SUMIF('Todas las localidades'!$AR$8:$AR$967,'Pob x estrato fij. 2001'!AK209,'Todas las localidades'!$AB$8:$AB$967)</f>
        <v>138853</v>
      </c>
      <c r="F209" s="113">
        <f>SUMIF('Todas las localidades'!$AR$8:$AR$967,'Pob x estrato fij. 2001'!AL209,'Todas las localidades'!$AB$8:$AB$967)</f>
        <v>177293</v>
      </c>
      <c r="G209" s="113">
        <f>SUMIF('Todas las localidades'!$AR$8:$AR$967,'Pob x estrato fij. 2001'!AM209,'Todas las localidades'!$AB$8:$AB$967)</f>
        <v>518874</v>
      </c>
      <c r="H209" s="113">
        <f>SUMIF('Todas las localidades'!$AR$8:$AR$967,'Pob x estrato fij. 2001'!AN209,'Todas las localidades'!$AB$8:$AB$967)</f>
        <v>227646</v>
      </c>
      <c r="I209" s="114">
        <f>SUMIF('Todas las localidades'!$AR$8:$AR$967,'Pob x estrato fij. 2001'!AO209,'Todas las localidades'!$AB$8:$AB$967)</f>
        <v>120145</v>
      </c>
      <c r="J209" s="165">
        <f t="shared" si="87"/>
        <v>2414787</v>
      </c>
      <c r="L209" s="95" t="s">
        <v>276</v>
      </c>
      <c r="M209" s="173"/>
      <c r="N209" s="174">
        <f t="shared" si="88"/>
        <v>4.289583292638949</v>
      </c>
      <c r="O209" s="174">
        <f t="shared" si="88"/>
        <v>0</v>
      </c>
      <c r="P209" s="174">
        <f t="shared" si="88"/>
        <v>0.48346843520717614</v>
      </c>
      <c r="Q209" s="174">
        <f t="shared" si="88"/>
        <v>0.61731161215952024</v>
      </c>
      <c r="R209" s="174">
        <f t="shared" si="88"/>
        <v>1.8066530852749909</v>
      </c>
      <c r="S209" s="174">
        <f t="shared" si="88"/>
        <v>0.79263433560076357</v>
      </c>
      <c r="T209" s="181">
        <f t="shared" si="88"/>
        <v>0.41832956542506228</v>
      </c>
      <c r="U209" s="169">
        <f t="shared" si="89"/>
        <v>8.407980326306463</v>
      </c>
      <c r="AG209" s="95" t="s">
        <v>276</v>
      </c>
      <c r="AH209" s="112"/>
      <c r="AI209" s="103" t="str">
        <f t="shared" si="90"/>
        <v>Córdoba1</v>
      </c>
      <c r="AJ209" s="103" t="str">
        <f t="shared" si="90"/>
        <v>Córdoba2</v>
      </c>
      <c r="AK209" s="103" t="str">
        <f t="shared" si="90"/>
        <v>Córdoba3</v>
      </c>
      <c r="AL209" s="103" t="str">
        <f t="shared" si="90"/>
        <v>Córdoba4</v>
      </c>
      <c r="AM209" s="103" t="str">
        <f t="shared" si="90"/>
        <v>Córdoba5</v>
      </c>
      <c r="AN209" s="103" t="str">
        <f t="shared" si="90"/>
        <v>Córdoba6</v>
      </c>
      <c r="AO209" s="104" t="str">
        <f t="shared" si="90"/>
        <v>Córdoba7</v>
      </c>
    </row>
    <row r="210" spans="1:41" x14ac:dyDescent="0.25">
      <c r="A210" s="95" t="s">
        <v>396</v>
      </c>
      <c r="B210" s="158"/>
      <c r="C210" s="113">
        <f>SUMIF('Todas las localidades'!$AR$8:$AR$967,'Pob x estrato fij. 2001'!AI210,'Todas las localidades'!$AB$8:$AB$967)</f>
        <v>0</v>
      </c>
      <c r="D210" s="113">
        <f>SUMIF('Todas las localidades'!$AR$8:$AR$967,'Pob x estrato fij. 2001'!AJ210,'Todas las localidades'!$AB$8:$AB$967)</f>
        <v>0</v>
      </c>
      <c r="E210" s="113">
        <f>SUMIF('Todas las localidades'!$AR$8:$AR$967,'Pob x estrato fij. 2001'!AK210,'Todas las localidades'!$AB$8:$AB$967)</f>
        <v>258103</v>
      </c>
      <c r="F210" s="113">
        <f>SUMIF('Todas las localidades'!$AR$8:$AR$967,'Pob x estrato fij. 2001'!AL210,'Todas las localidades'!$AB$8:$AB$967)</f>
        <v>56840</v>
      </c>
      <c r="G210" s="113">
        <f>SUMIF('Todas las localidades'!$AR$8:$AR$967,'Pob x estrato fij. 2001'!AM210,'Todas las localidades'!$AB$8:$AB$967)</f>
        <v>216398</v>
      </c>
      <c r="H210" s="113">
        <f>SUMIF('Todas las localidades'!$AR$8:$AR$967,'Pob x estrato fij. 2001'!AN210,'Todas las localidades'!$AB$8:$AB$967)</f>
        <v>44615</v>
      </c>
      <c r="I210" s="114">
        <f>SUMIF('Todas las localidades'!$AR$8:$AR$967,'Pob x estrato fij. 2001'!AO210,'Todas las localidades'!$AB$8:$AB$967)</f>
        <v>26248</v>
      </c>
      <c r="J210" s="165">
        <f t="shared" si="87"/>
        <v>602204</v>
      </c>
      <c r="L210" s="95" t="s">
        <v>396</v>
      </c>
      <c r="M210" s="173"/>
      <c r="N210" s="174">
        <f t="shared" si="88"/>
        <v>0</v>
      </c>
      <c r="O210" s="174">
        <f t="shared" si="88"/>
        <v>0</v>
      </c>
      <c r="P210" s="174">
        <f t="shared" si="88"/>
        <v>0.89868172479008568</v>
      </c>
      <c r="Q210" s="174">
        <f t="shared" si="88"/>
        <v>0.19790963002006362</v>
      </c>
      <c r="R210" s="174">
        <f t="shared" si="88"/>
        <v>0.75347023429067062</v>
      </c>
      <c r="S210" s="174">
        <f t="shared" si="88"/>
        <v>0.15534373932697285</v>
      </c>
      <c r="T210" s="181">
        <f t="shared" si="88"/>
        <v>9.1392188050081452E-2</v>
      </c>
      <c r="U210" s="169">
        <f t="shared" si="89"/>
        <v>2.0967975164778743</v>
      </c>
      <c r="AG210" s="95" t="s">
        <v>396</v>
      </c>
      <c r="AH210" s="112"/>
      <c r="AI210" s="103" t="str">
        <f t="shared" si="90"/>
        <v>Corrientes1</v>
      </c>
      <c r="AJ210" s="103" t="str">
        <f t="shared" si="90"/>
        <v>Corrientes2</v>
      </c>
      <c r="AK210" s="103" t="str">
        <f t="shared" si="90"/>
        <v>Corrientes3</v>
      </c>
      <c r="AL210" s="103" t="str">
        <f t="shared" si="90"/>
        <v>Corrientes4</v>
      </c>
      <c r="AM210" s="103" t="str">
        <f t="shared" si="90"/>
        <v>Corrientes5</v>
      </c>
      <c r="AN210" s="103" t="str">
        <f t="shared" si="90"/>
        <v>Corrientes6</v>
      </c>
      <c r="AO210" s="104" t="str">
        <f t="shared" si="90"/>
        <v>Corrientes7</v>
      </c>
    </row>
    <row r="211" spans="1:41" x14ac:dyDescent="0.25">
      <c r="A211" s="95" t="s">
        <v>429</v>
      </c>
      <c r="B211" s="158"/>
      <c r="C211" s="113">
        <f>SUMIF('Todas las localidades'!$AR$8:$AR$967,'Pob x estrato fij. 2001'!AI211,'Todas las localidades'!$AB$8:$AB$967)</f>
        <v>0</v>
      </c>
      <c r="D211" s="113">
        <f>SUMIF('Todas las localidades'!$AR$8:$AR$967,'Pob x estrato fij. 2001'!AJ211,'Todas las localidades'!$AB$8:$AB$967)</f>
        <v>0</v>
      </c>
      <c r="E211" s="113">
        <f>SUMIF('Todas las localidades'!$AR$8:$AR$967,'Pob x estrato fij. 2001'!AK211,'Todas las localidades'!$AB$8:$AB$967)</f>
        <v>330400</v>
      </c>
      <c r="F211" s="113">
        <f>SUMIF('Todas las localidades'!$AR$8:$AR$967,'Pob x estrato fij. 2001'!AL211,'Todas las localidades'!$AB$8:$AB$967)</f>
        <v>120762</v>
      </c>
      <c r="G211" s="113">
        <f>SUMIF('Todas las localidades'!$AR$8:$AR$967,'Pob x estrato fij. 2001'!AM211,'Todas las localidades'!$AB$8:$AB$967)</f>
        <v>256197</v>
      </c>
      <c r="H211" s="113">
        <f>SUMIF('Todas las localidades'!$AR$8:$AR$967,'Pob x estrato fij. 2001'!AN211,'Todas las localidades'!$AB$8:$AB$967)</f>
        <v>59913</v>
      </c>
      <c r="I211" s="114">
        <f>SUMIF('Todas las localidades'!$AR$8:$AR$967,'Pob x estrato fij. 2001'!AO211,'Todas las localidades'!$AB$8:$AB$967)</f>
        <v>35661</v>
      </c>
      <c r="J211" s="165">
        <f t="shared" si="87"/>
        <v>802933</v>
      </c>
      <c r="L211" s="95" t="s">
        <v>429</v>
      </c>
      <c r="M211" s="173"/>
      <c r="N211" s="174">
        <f t="shared" si="88"/>
        <v>0</v>
      </c>
      <c r="O211" s="174">
        <f t="shared" si="88"/>
        <v>0</v>
      </c>
      <c r="P211" s="174">
        <f t="shared" si="88"/>
        <v>1.150410657259483</v>
      </c>
      <c r="Q211" s="174">
        <f t="shared" si="88"/>
        <v>0.42047788072630049</v>
      </c>
      <c r="R211" s="174">
        <f t="shared" si="88"/>
        <v>0.89204527590165794</v>
      </c>
      <c r="S211" s="174">
        <f t="shared" si="88"/>
        <v>0.20860942405686259</v>
      </c>
      <c r="T211" s="181">
        <f t="shared" si="88"/>
        <v>0.12416705341564897</v>
      </c>
      <c r="U211" s="169">
        <f t="shared" si="89"/>
        <v>2.7957102913599532</v>
      </c>
      <c r="AG211" s="95" t="s">
        <v>429</v>
      </c>
      <c r="AH211" s="112"/>
      <c r="AI211" s="103" t="str">
        <f t="shared" si="90"/>
        <v>Entre Ríos1</v>
      </c>
      <c r="AJ211" s="103" t="str">
        <f t="shared" si="90"/>
        <v>Entre Ríos2</v>
      </c>
      <c r="AK211" s="103" t="str">
        <f t="shared" si="90"/>
        <v>Entre Ríos3</v>
      </c>
      <c r="AL211" s="103" t="str">
        <f t="shared" si="90"/>
        <v>Entre Ríos4</v>
      </c>
      <c r="AM211" s="103" t="str">
        <f t="shared" si="90"/>
        <v>Entre Ríos5</v>
      </c>
      <c r="AN211" s="103" t="str">
        <f t="shared" si="90"/>
        <v>Entre Ríos6</v>
      </c>
      <c r="AO211" s="104" t="str">
        <f t="shared" si="90"/>
        <v>Entre Ríos7</v>
      </c>
    </row>
    <row r="212" spans="1:41" x14ac:dyDescent="0.25">
      <c r="A212" s="95" t="s">
        <v>461</v>
      </c>
      <c r="B212" s="158"/>
      <c r="C212" s="113">
        <f>SUMIF('Todas las localidades'!$AR$8:$AR$967,'Pob x estrato fij. 2001'!AI212,'Todas las localidades'!$AB$8:$AB$967)</f>
        <v>0</v>
      </c>
      <c r="D212" s="113">
        <f>SUMIF('Todas las localidades'!$AR$8:$AR$967,'Pob x estrato fij. 2001'!AJ212,'Todas las localidades'!$AB$8:$AB$967)</f>
        <v>0</v>
      </c>
      <c r="E212" s="113">
        <f>SUMIF('Todas las localidades'!$AR$8:$AR$967,'Pob x estrato fij. 2001'!AK212,'Todas las localidades'!$AB$8:$AB$967)</f>
        <v>147636</v>
      </c>
      <c r="F212" s="113">
        <f>SUMIF('Todas las localidades'!$AR$8:$AR$967,'Pob x estrato fij. 2001'!AL212,'Todas las localidades'!$AB$8:$AB$967)</f>
        <v>37592</v>
      </c>
      <c r="G212" s="114">
        <f>SUMIF('Todas las localidades'!$AR$8:$AR$967,'Pob x estrato fij. 2001'!AM212,'Todas las localidades'!$AB$8:$AB$967)</f>
        <v>39260</v>
      </c>
      <c r="H212" s="159">
        <f>SUMIF('Todas las localidades'!$AR$8:$AR$967,'Pob x estrato fij. 2001'!AN212,'Todas las localidades'!$AB$8:$AB$967)</f>
        <v>20545</v>
      </c>
      <c r="I212" s="159">
        <f>SUMIF('Todas las localidades'!$AR$8:$AR$967,'Pob x estrato fij. 2001'!AO212,'Todas las localidades'!$AB$8:$AB$967)</f>
        <v>34124</v>
      </c>
      <c r="J212" s="165">
        <f t="shared" si="87"/>
        <v>279157</v>
      </c>
      <c r="L212" s="95" t="s">
        <v>461</v>
      </c>
      <c r="M212" s="173"/>
      <c r="N212" s="174">
        <f t="shared" si="88"/>
        <v>0</v>
      </c>
      <c r="O212" s="174">
        <f t="shared" si="88"/>
        <v>0</v>
      </c>
      <c r="P212" s="174">
        <f t="shared" si="88"/>
        <v>0.51404972092966417</v>
      </c>
      <c r="Q212" s="174">
        <f t="shared" si="88"/>
        <v>0.1308905491153102</v>
      </c>
      <c r="R212" s="174">
        <f t="shared" si="88"/>
        <v>0.13669831236079691</v>
      </c>
      <c r="S212" s="174">
        <f t="shared" si="88"/>
        <v>7.1535069471537774E-2</v>
      </c>
      <c r="T212" s="181">
        <f t="shared" si="88"/>
        <v>0.11881541546102481</v>
      </c>
      <c r="U212" s="169">
        <f t="shared" si="89"/>
        <v>0.97198906733833379</v>
      </c>
      <c r="AG212" s="95" t="s">
        <v>461</v>
      </c>
      <c r="AH212" s="112"/>
      <c r="AI212" s="103" t="str">
        <f t="shared" si="90"/>
        <v>Formosa1</v>
      </c>
      <c r="AJ212" s="103" t="str">
        <f t="shared" si="90"/>
        <v>Formosa2</v>
      </c>
      <c r="AK212" s="103" t="str">
        <f t="shared" si="90"/>
        <v>Formosa3</v>
      </c>
      <c r="AL212" s="103" t="str">
        <f t="shared" si="90"/>
        <v>Formosa4</v>
      </c>
      <c r="AM212" s="103" t="str">
        <f t="shared" si="90"/>
        <v>Formosa5</v>
      </c>
      <c r="AN212" s="103" t="str">
        <f t="shared" si="90"/>
        <v>Formosa6</v>
      </c>
      <c r="AO212" s="104" t="str">
        <f t="shared" si="90"/>
        <v>Formosa7</v>
      </c>
    </row>
    <row r="213" spans="1:41" x14ac:dyDescent="0.25">
      <c r="A213" s="95" t="s">
        <v>486</v>
      </c>
      <c r="B213" s="158"/>
      <c r="C213" s="113">
        <f>SUMIF('Todas las localidades'!$AR$8:$AR$967,'Pob x estrato fij. 2001'!AI213,'Todas las localidades'!$AB$8:$AB$967)</f>
        <v>0</v>
      </c>
      <c r="D213" s="113">
        <f>SUMIF('Todas las localidades'!$AR$8:$AR$967,'Pob x estrato fij. 2001'!AJ213,'Todas las localidades'!$AB$8:$AB$967)</f>
        <v>0</v>
      </c>
      <c r="E213" s="113">
        <f>SUMIF('Todas las localidades'!$AR$8:$AR$967,'Pob x estrato fij. 2001'!AK213,'Todas las localidades'!$AB$8:$AB$967)</f>
        <v>219924</v>
      </c>
      <c r="F213" s="113">
        <f>SUMIF('Todas las localidades'!$AR$8:$AR$967,'Pob x estrato fij. 2001'!AL213,'Todas las localidades'!$AB$8:$AB$967)</f>
        <v>49785</v>
      </c>
      <c r="G213" s="114">
        <f>SUMIF('Todas las localidades'!$AR$8:$AR$967,'Pob x estrato fij. 2001'!AM213,'Todas las localidades'!$AB$8:$AB$967)</f>
        <v>109656</v>
      </c>
      <c r="H213" s="159">
        <f>SUMIF('Todas las localidades'!$AR$8:$AR$967,'Pob x estrato fij. 2001'!AN213,'Todas las localidades'!$AB$8:$AB$967)</f>
        <v>18872</v>
      </c>
      <c r="I213" s="159">
        <f>SUMIF('Todas las localidades'!$AR$8:$AR$967,'Pob x estrato fij. 2001'!AO213,'Todas las localidades'!$AB$8:$AB$967)</f>
        <v>25702</v>
      </c>
      <c r="J213" s="165">
        <f t="shared" si="87"/>
        <v>423939</v>
      </c>
      <c r="L213" s="95" t="s">
        <v>486</v>
      </c>
      <c r="M213" s="173"/>
      <c r="N213" s="174">
        <f t="shared" si="88"/>
        <v>0</v>
      </c>
      <c r="O213" s="174">
        <f t="shared" si="88"/>
        <v>0</v>
      </c>
      <c r="P213" s="174">
        <f t="shared" si="88"/>
        <v>0.76574731654701733</v>
      </c>
      <c r="Q213" s="174">
        <f t="shared" si="88"/>
        <v>0.17334501989002227</v>
      </c>
      <c r="R213" s="174">
        <f t="shared" si="88"/>
        <v>0.38180820530401294</v>
      </c>
      <c r="S213" s="174">
        <f t="shared" si="88"/>
        <v>6.5709896863804365E-2</v>
      </c>
      <c r="T213" s="181">
        <f t="shared" si="88"/>
        <v>8.9491085692745859E-2</v>
      </c>
      <c r="U213" s="169">
        <f t="shared" si="89"/>
        <v>1.4761015242976026</v>
      </c>
      <c r="AG213" s="95" t="s">
        <v>486</v>
      </c>
      <c r="AH213" s="112"/>
      <c r="AI213" s="103" t="str">
        <f t="shared" si="90"/>
        <v>Jujuy1</v>
      </c>
      <c r="AJ213" s="103" t="str">
        <f t="shared" si="90"/>
        <v>Jujuy2</v>
      </c>
      <c r="AK213" s="103" t="str">
        <f t="shared" si="90"/>
        <v>Jujuy3</v>
      </c>
      <c r="AL213" s="103" t="str">
        <f t="shared" si="90"/>
        <v>Jujuy4</v>
      </c>
      <c r="AM213" s="103" t="str">
        <f t="shared" si="90"/>
        <v>Jujuy5</v>
      </c>
      <c r="AN213" s="103" t="str">
        <f t="shared" si="90"/>
        <v>Jujuy6</v>
      </c>
      <c r="AO213" s="104" t="str">
        <f t="shared" si="90"/>
        <v>Jujuy7</v>
      </c>
    </row>
    <row r="214" spans="1:41" x14ac:dyDescent="0.25">
      <c r="A214" s="95" t="s">
        <v>532</v>
      </c>
      <c r="B214" s="158"/>
      <c r="C214" s="113">
        <f>SUMIF('Todas las localidades'!$AR$8:$AR$967,'Pob x estrato fij. 2001'!AI214,'Todas las localidades'!$AB$8:$AB$967)</f>
        <v>0</v>
      </c>
      <c r="D214" s="113">
        <f>SUMIF('Todas las localidades'!$AR$8:$AR$967,'Pob x estrato fij. 2001'!AJ214,'Todas las localidades'!$AB$8:$AB$967)</f>
        <v>0</v>
      </c>
      <c r="E214" s="113">
        <f>SUMIF('Todas las localidades'!$AR$8:$AR$967,'Pob x estrato fij. 2001'!AK214,'Todas las localidades'!$AB$8:$AB$967)</f>
        <v>80592</v>
      </c>
      <c r="F214" s="113">
        <f>SUMIF('Todas las localidades'!$AR$8:$AR$967,'Pob x estrato fij. 2001'!AL214,'Todas las localidades'!$AB$8:$AB$967)</f>
        <v>41837</v>
      </c>
      <c r="G214" s="114">
        <f>SUMIF('Todas las localidades'!$AR$8:$AR$967,'Pob x estrato fij. 2001'!AM214,'Todas las localidades'!$AB$8:$AB$967)</f>
        <v>10146</v>
      </c>
      <c r="H214" s="159">
        <f>SUMIF('Todas las localidades'!$AR$8:$AR$967,'Pob x estrato fij. 2001'!AN214,'Todas las localidades'!$AB$8:$AB$967)</f>
        <v>28339</v>
      </c>
      <c r="I214" s="159">
        <f>SUMIF('Todas las localidades'!$AR$8:$AR$967,'Pob x estrato fij. 2001'!AO214,'Todas las localidades'!$AB$8:$AB$967)</f>
        <v>38776</v>
      </c>
      <c r="J214" s="165">
        <f t="shared" si="87"/>
        <v>199690</v>
      </c>
      <c r="L214" s="95" t="s">
        <v>532</v>
      </c>
      <c r="M214" s="173"/>
      <c r="N214" s="174">
        <f t="shared" si="88"/>
        <v>0</v>
      </c>
      <c r="O214" s="174">
        <f t="shared" si="88"/>
        <v>0</v>
      </c>
      <c r="P214" s="174">
        <f t="shared" si="88"/>
        <v>0.28061106443661094</v>
      </c>
      <c r="Q214" s="174">
        <f t="shared" si="88"/>
        <v>0.14567109766272696</v>
      </c>
      <c r="R214" s="174">
        <f t="shared" si="88"/>
        <v>3.5327077870928314E-2</v>
      </c>
      <c r="S214" s="174">
        <f t="shared" si="88"/>
        <v>9.8672783341635872E-2</v>
      </c>
      <c r="T214" s="181">
        <f t="shared" si="88"/>
        <v>0.13501308609531995</v>
      </c>
      <c r="U214" s="169">
        <f t="shared" si="89"/>
        <v>0.69529510940722206</v>
      </c>
      <c r="AG214" s="95" t="s">
        <v>532</v>
      </c>
      <c r="AH214" s="112"/>
      <c r="AI214" s="103" t="str">
        <f t="shared" si="90"/>
        <v>La Pampa1</v>
      </c>
      <c r="AJ214" s="103" t="str">
        <f t="shared" si="90"/>
        <v>La Pampa2</v>
      </c>
      <c r="AK214" s="103" t="str">
        <f t="shared" si="90"/>
        <v>La Pampa3</v>
      </c>
      <c r="AL214" s="103" t="str">
        <f t="shared" si="90"/>
        <v>La Pampa4</v>
      </c>
      <c r="AM214" s="103" t="str">
        <f t="shared" si="90"/>
        <v>La Pampa5</v>
      </c>
      <c r="AN214" s="103" t="str">
        <f t="shared" si="90"/>
        <v>La Pampa6</v>
      </c>
      <c r="AO214" s="104" t="str">
        <f t="shared" si="90"/>
        <v>La Pampa7</v>
      </c>
    </row>
    <row r="215" spans="1:41" x14ac:dyDescent="0.25">
      <c r="A215" s="95" t="s">
        <v>563</v>
      </c>
      <c r="B215" s="158"/>
      <c r="C215" s="113">
        <f>SUMIF('Todas las localidades'!$AR$8:$AR$967,'Pob x estrato fij. 2001'!AI215,'Todas las localidades'!$AB$8:$AB$967)</f>
        <v>0</v>
      </c>
      <c r="D215" s="113">
        <f>SUMIF('Todas las localidades'!$AR$8:$AR$967,'Pob x estrato fij. 2001'!AJ215,'Todas las localidades'!$AB$8:$AB$967)</f>
        <v>0</v>
      </c>
      <c r="E215" s="113">
        <f>SUMIF('Todas las localidades'!$AR$8:$AR$967,'Pob x estrato fij. 2001'!AK215,'Todas las localidades'!$AB$8:$AB$967)</f>
        <v>103727</v>
      </c>
      <c r="F215" s="113">
        <f>SUMIF('Todas las localidades'!$AR$8:$AR$967,'Pob x estrato fij. 2001'!AL215,'Todas las localidades'!$AB$8:$AB$967)</f>
        <v>0</v>
      </c>
      <c r="G215" s="114">
        <f>SUMIF('Todas las localidades'!$AR$8:$AR$967,'Pob x estrato fij. 2001'!AM215,'Todas las localidades'!$AB$8:$AB$967)</f>
        <v>46342</v>
      </c>
      <c r="H215" s="159">
        <f>SUMIF('Todas las localidades'!$AR$8:$AR$967,'Pob x estrato fij. 2001'!AN215,'Todas las localidades'!$AB$8:$AB$967)</f>
        <v>3307</v>
      </c>
      <c r="I215" s="159">
        <f>SUMIF('Todas las localidades'!$AR$8:$AR$967,'Pob x estrato fij. 2001'!AO215,'Todas las localidades'!$AB$8:$AB$967)</f>
        <v>22812</v>
      </c>
      <c r="J215" s="165">
        <f t="shared" si="87"/>
        <v>176188</v>
      </c>
      <c r="L215" s="95" t="s">
        <v>563</v>
      </c>
      <c r="M215" s="173"/>
      <c r="N215" s="174">
        <f t="shared" si="88"/>
        <v>0</v>
      </c>
      <c r="O215" s="174">
        <f t="shared" si="88"/>
        <v>0</v>
      </c>
      <c r="P215" s="174">
        <f t="shared" si="88"/>
        <v>0.36116418355192009</v>
      </c>
      <c r="Q215" s="174">
        <f t="shared" si="88"/>
        <v>0</v>
      </c>
      <c r="R215" s="174">
        <f t="shared" si="88"/>
        <v>0.16135693304697021</v>
      </c>
      <c r="S215" s="174">
        <f t="shared" si="88"/>
        <v>1.1514552189942828E-2</v>
      </c>
      <c r="T215" s="181">
        <f t="shared" si="88"/>
        <v>7.9428474314174713E-2</v>
      </c>
      <c r="U215" s="169">
        <f t="shared" si="89"/>
        <v>0.6134641431030079</v>
      </c>
      <c r="AG215" s="95" t="s">
        <v>563</v>
      </c>
      <c r="AH215" s="112"/>
      <c r="AI215" s="103" t="str">
        <f t="shared" si="90"/>
        <v>La Rioja1</v>
      </c>
      <c r="AJ215" s="103" t="str">
        <f t="shared" si="90"/>
        <v>La Rioja2</v>
      </c>
      <c r="AK215" s="103" t="str">
        <f t="shared" si="90"/>
        <v>La Rioja3</v>
      </c>
      <c r="AL215" s="103" t="str">
        <f t="shared" si="90"/>
        <v>La Rioja4</v>
      </c>
      <c r="AM215" s="103" t="str">
        <f t="shared" si="90"/>
        <v>La Rioja5</v>
      </c>
      <c r="AN215" s="103" t="str">
        <f t="shared" si="90"/>
        <v>La Rioja6</v>
      </c>
      <c r="AO215" s="104" t="str">
        <f t="shared" si="90"/>
        <v>La Rioja7</v>
      </c>
    </row>
    <row r="216" spans="1:41" x14ac:dyDescent="0.25">
      <c r="A216" s="95" t="s">
        <v>582</v>
      </c>
      <c r="B216" s="158"/>
      <c r="C216" s="113">
        <f>SUMIF('Todas las localidades'!$AR$8:$AR$967,'Pob x estrato fij. 2001'!AI216,'Todas las localidades'!$AB$8:$AB$967)</f>
        <v>0</v>
      </c>
      <c r="D216" s="113">
        <f>SUMIF('Todas las localidades'!$AR$8:$AR$967,'Pob x estrato fij. 2001'!AJ216,'Todas las localidades'!$AB$8:$AB$967)</f>
        <v>773113</v>
      </c>
      <c r="E216" s="113">
        <f>SUMIF('Todas las localidades'!$AR$8:$AR$967,'Pob x estrato fij. 2001'!AK216,'Todas las localidades'!$AB$8:$AB$967)</f>
        <v>94651</v>
      </c>
      <c r="F216" s="113">
        <f>SUMIF('Todas las localidades'!$AR$8:$AR$967,'Pob x estrato fij. 2001'!AL216,'Todas las localidades'!$AB$8:$AB$967)</f>
        <v>71530</v>
      </c>
      <c r="G216" s="114">
        <f>SUMIF('Todas las localidades'!$AR$8:$AR$967,'Pob x estrato fij. 2001'!AM216,'Todas las localidades'!$AB$8:$AB$967)</f>
        <v>95504</v>
      </c>
      <c r="H216" s="159">
        <f>SUMIF('Todas las localidades'!$AR$8:$AR$967,'Pob x estrato fij. 2001'!AN216,'Todas las localidades'!$AB$8:$AB$967)</f>
        <v>34701</v>
      </c>
      <c r="I216" s="159">
        <f>SUMIF('Todas las localidades'!$AR$8:$AR$967,'Pob x estrato fij. 2001'!AO216,'Todas las localidades'!$AB$8:$AB$967)</f>
        <v>42990</v>
      </c>
      <c r="J216" s="165">
        <f t="shared" si="87"/>
        <v>1112489</v>
      </c>
      <c r="L216" s="95" t="s">
        <v>582</v>
      </c>
      <c r="M216" s="173"/>
      <c r="N216" s="174">
        <f t="shared" si="88"/>
        <v>0</v>
      </c>
      <c r="O216" s="174">
        <f t="shared" si="88"/>
        <v>2.6918808549208557</v>
      </c>
      <c r="P216" s="174">
        <f t="shared" si="88"/>
        <v>0.3295627092017776</v>
      </c>
      <c r="Q216" s="174">
        <f t="shared" si="88"/>
        <v>0.24905833630075913</v>
      </c>
      <c r="R216" s="174">
        <f t="shared" si="88"/>
        <v>0.33253274640105829</v>
      </c>
      <c r="S216" s="174">
        <f t="shared" si="88"/>
        <v>0.12082445586428969</v>
      </c>
      <c r="T216" s="181">
        <f t="shared" si="88"/>
        <v>0.14968569659680742</v>
      </c>
      <c r="U216" s="169">
        <f t="shared" si="89"/>
        <v>3.8735447992855478</v>
      </c>
      <c r="AG216" s="95" t="s">
        <v>582</v>
      </c>
      <c r="AH216" s="112"/>
      <c r="AI216" s="103" t="str">
        <f t="shared" si="90"/>
        <v>Mendoza1</v>
      </c>
      <c r="AJ216" s="103" t="str">
        <f t="shared" si="90"/>
        <v>Mendoza2</v>
      </c>
      <c r="AK216" s="103" t="str">
        <f t="shared" si="90"/>
        <v>Mendoza3</v>
      </c>
      <c r="AL216" s="103" t="str">
        <f t="shared" si="90"/>
        <v>Mendoza4</v>
      </c>
      <c r="AM216" s="103" t="str">
        <f t="shared" si="90"/>
        <v>Mendoza5</v>
      </c>
      <c r="AN216" s="103" t="str">
        <f t="shared" si="90"/>
        <v>Mendoza6</v>
      </c>
      <c r="AO216" s="104" t="str">
        <f t="shared" si="90"/>
        <v>Mendoza7</v>
      </c>
    </row>
    <row r="217" spans="1:41" x14ac:dyDescent="0.25">
      <c r="A217" s="95" t="s">
        <v>604</v>
      </c>
      <c r="B217" s="158"/>
      <c r="C217" s="113">
        <f>SUMIF('Todas las localidades'!$AR$8:$AR$967,'Pob x estrato fij. 2001'!AI217,'Todas las localidades'!$AB$8:$AB$967)</f>
        <v>0</v>
      </c>
      <c r="D217" s="113">
        <f>SUMIF('Todas las localidades'!$AR$8:$AR$967,'Pob x estrato fij. 2001'!AJ217,'Todas las localidades'!$AB$8:$AB$967)</f>
        <v>0</v>
      </c>
      <c r="E217" s="113">
        <f>SUMIF('Todas las localidades'!$AR$8:$AR$967,'Pob x estrato fij. 2001'!AK217,'Todas las localidades'!$AB$8:$AB$967)</f>
        <v>213686</v>
      </c>
      <c r="F217" s="113">
        <f>SUMIF('Todas las localidades'!$AR$8:$AR$967,'Pob x estrato fij. 2001'!AL217,'Todas las localidades'!$AB$8:$AB$967)</f>
        <v>77120</v>
      </c>
      <c r="G217" s="114">
        <f>SUMIF('Todas las localidades'!$AR$8:$AR$967,'Pob x estrato fij. 2001'!AM217,'Todas las localidades'!$AB$8:$AB$967)</f>
        <v>149399</v>
      </c>
      <c r="H217" s="159">
        <f>SUMIF('Todas las localidades'!$AR$8:$AR$967,'Pob x estrato fij. 2001'!AN217,'Todas las localidades'!$AB$8:$AB$967)</f>
        <v>47225</v>
      </c>
      <c r="I217" s="159">
        <f>SUMIF('Todas las localidades'!$AR$8:$AR$967,'Pob x estrato fij. 2001'!AO217,'Todas las localidades'!$AB$8:$AB$967)</f>
        <v>25226</v>
      </c>
      <c r="J217" s="165">
        <f t="shared" si="87"/>
        <v>512656</v>
      </c>
      <c r="L217" s="95" t="s">
        <v>604</v>
      </c>
      <c r="M217" s="173"/>
      <c r="N217" s="174">
        <f t="shared" si="88"/>
        <v>0</v>
      </c>
      <c r="O217" s="174">
        <f t="shared" si="88"/>
        <v>0</v>
      </c>
      <c r="P217" s="174">
        <f t="shared" si="88"/>
        <v>0.74402739620808067</v>
      </c>
      <c r="Q217" s="174">
        <f t="shared" si="88"/>
        <v>0.26852200329252823</v>
      </c>
      <c r="R217" s="174">
        <f t="shared" si="88"/>
        <v>0.52018826205783752</v>
      </c>
      <c r="S217" s="174">
        <f t="shared" si="88"/>
        <v>0.16443142641973088</v>
      </c>
      <c r="T217" s="181">
        <f t="shared" si="88"/>
        <v>8.783371440686355E-2</v>
      </c>
      <c r="U217" s="169">
        <f t="shared" si="89"/>
        <v>1.7850028023850408</v>
      </c>
      <c r="AG217" s="95" t="s">
        <v>604</v>
      </c>
      <c r="AH217" s="112"/>
      <c r="AI217" s="103" t="str">
        <f t="shared" si="90"/>
        <v>Misiones1</v>
      </c>
      <c r="AJ217" s="103" t="str">
        <f t="shared" si="90"/>
        <v>Misiones2</v>
      </c>
      <c r="AK217" s="103" t="str">
        <f t="shared" si="90"/>
        <v>Misiones3</v>
      </c>
      <c r="AL217" s="103" t="str">
        <f t="shared" si="90"/>
        <v>Misiones4</v>
      </c>
      <c r="AM217" s="103" t="str">
        <f t="shared" si="90"/>
        <v>Misiones5</v>
      </c>
      <c r="AN217" s="103" t="str">
        <f t="shared" si="90"/>
        <v>Misiones6</v>
      </c>
      <c r="AO217" s="104" t="str">
        <f t="shared" si="90"/>
        <v>Misiones7</v>
      </c>
    </row>
    <row r="218" spans="1:41" x14ac:dyDescent="0.25">
      <c r="A218" s="95" t="s">
        <v>639</v>
      </c>
      <c r="B218" s="158"/>
      <c r="C218" s="113">
        <f>SUMIF('Todas las localidades'!$AR$8:$AR$967,'Pob x estrato fij. 2001'!AI218,'Todas las localidades'!$AB$8:$AB$967)</f>
        <v>0</v>
      </c>
      <c r="D218" s="113">
        <f>SUMIF('Todas las localidades'!$AR$8:$AR$967,'Pob x estrato fij. 2001'!AJ218,'Todas las localidades'!$AB$8:$AB$967)</f>
        <v>0</v>
      </c>
      <c r="E218" s="113">
        <f>SUMIF('Todas las localidades'!$AR$8:$AR$967,'Pob x estrato fij. 2001'!AK218,'Todas las localidades'!$AB$8:$AB$967)</f>
        <v>183579</v>
      </c>
      <c r="F218" s="113">
        <f>SUMIF('Todas las localidades'!$AR$8:$AR$967,'Pob x estrato fij. 2001'!AL218,'Todas las localidades'!$AB$8:$AB$967)</f>
        <v>0</v>
      </c>
      <c r="G218" s="114">
        <f>SUMIF('Todas las localidades'!$AR$8:$AR$967,'Pob x estrato fij. 2001'!AM218,'Todas las localidades'!$AB$8:$AB$967)</f>
        <v>129430</v>
      </c>
      <c r="H218" s="159">
        <f>SUMIF('Todas las localidades'!$AR$8:$AR$967,'Pob x estrato fij. 2001'!AN218,'Todas las localidades'!$AB$8:$AB$967)</f>
        <v>6767</v>
      </c>
      <c r="I218" s="159">
        <f>SUMIF('Todas las localidades'!$AR$8:$AR$967,'Pob x estrato fij. 2001'!AO218,'Todas las localidades'!$AB$8:$AB$967)</f>
        <v>18999</v>
      </c>
      <c r="J218" s="165">
        <f t="shared" si="87"/>
        <v>338775</v>
      </c>
      <c r="L218" s="95" t="s">
        <v>639</v>
      </c>
      <c r="M218" s="173"/>
      <c r="N218" s="174">
        <f t="shared" si="88"/>
        <v>0</v>
      </c>
      <c r="O218" s="174">
        <f t="shared" si="88"/>
        <v>0</v>
      </c>
      <c r="P218" s="174">
        <f t="shared" si="88"/>
        <v>0.63919866237602485</v>
      </c>
      <c r="Q218" s="174">
        <f t="shared" si="88"/>
        <v>0</v>
      </c>
      <c r="R218" s="174">
        <f t="shared" si="88"/>
        <v>0.45065875111711523</v>
      </c>
      <c r="S218" s="174">
        <f t="shared" si="88"/>
        <v>2.3561830864633541E-2</v>
      </c>
      <c r="T218" s="181">
        <f t="shared" si="88"/>
        <v>6.6152094664869598E-2</v>
      </c>
      <c r="U218" s="169">
        <f t="shared" si="89"/>
        <v>1.179571339022643</v>
      </c>
      <c r="AG218" s="95" t="s">
        <v>639</v>
      </c>
      <c r="AH218" s="112"/>
      <c r="AI218" s="103" t="str">
        <f t="shared" si="90"/>
        <v>Neuquén1</v>
      </c>
      <c r="AJ218" s="103" t="str">
        <f t="shared" si="90"/>
        <v>Neuquén2</v>
      </c>
      <c r="AK218" s="103" t="str">
        <f t="shared" si="90"/>
        <v>Neuquén3</v>
      </c>
      <c r="AL218" s="103" t="str">
        <f t="shared" si="90"/>
        <v>Neuquén4</v>
      </c>
      <c r="AM218" s="103" t="str">
        <f t="shared" si="90"/>
        <v>Neuquén5</v>
      </c>
      <c r="AN218" s="103" t="str">
        <f t="shared" si="90"/>
        <v>Neuquén6</v>
      </c>
      <c r="AO218" s="104" t="str">
        <f t="shared" si="90"/>
        <v>Neuquén7</v>
      </c>
    </row>
    <row r="219" spans="1:41" x14ac:dyDescent="0.25">
      <c r="A219" s="95" t="s">
        <v>662</v>
      </c>
      <c r="B219" s="158"/>
      <c r="C219" s="113">
        <f>SUMIF('Todas las localidades'!$AR$8:$AR$967,'Pob x estrato fij. 2001'!AI219,'Todas las localidades'!$AB$8:$AB$967)</f>
        <v>0</v>
      </c>
      <c r="D219" s="113">
        <f>SUMIF('Todas las localidades'!$AR$8:$AR$967,'Pob x estrato fij. 2001'!AJ219,'Todas las localidades'!$AB$8:$AB$967)</f>
        <v>0</v>
      </c>
      <c r="E219" s="113">
        <f>SUMIF('Todas las localidades'!$AR$8:$AR$967,'Pob x estrato fij. 2001'!AK219,'Todas las localidades'!$AB$8:$AB$967)</f>
        <v>78820</v>
      </c>
      <c r="F219" s="113">
        <f>SUMIF('Todas las localidades'!$AR$8:$AR$967,'Pob x estrato fij. 2001'!AL219,'Todas las localidades'!$AB$8:$AB$967)</f>
        <v>162468</v>
      </c>
      <c r="G219" s="114">
        <f>SUMIF('Todas las localidades'!$AR$8:$AR$967,'Pob x estrato fij. 2001'!AM219,'Todas las localidades'!$AB$8:$AB$967)</f>
        <v>117932</v>
      </c>
      <c r="H219" s="159">
        <f>SUMIF('Todas las localidades'!$AR$8:$AR$967,'Pob x estrato fij. 2001'!AN219,'Todas las localidades'!$AB$8:$AB$967)</f>
        <v>41218</v>
      </c>
      <c r="I219" s="159">
        <f>SUMIF('Todas las localidades'!$AR$8:$AR$967,'Pob x estrato fij. 2001'!AO219,'Todas las localidades'!$AB$8:$AB$967)</f>
        <v>17648</v>
      </c>
      <c r="J219" s="165">
        <f t="shared" si="87"/>
        <v>418086</v>
      </c>
      <c r="L219" s="95" t="s">
        <v>662</v>
      </c>
      <c r="M219" s="173"/>
      <c r="N219" s="174">
        <f t="shared" si="88"/>
        <v>0</v>
      </c>
      <c r="O219" s="174">
        <f t="shared" si="88"/>
        <v>0</v>
      </c>
      <c r="P219" s="174">
        <f t="shared" si="88"/>
        <v>0.27444118645639359</v>
      </c>
      <c r="Q219" s="174">
        <f t="shared" si="88"/>
        <v>0.56569285309816486</v>
      </c>
      <c r="R219" s="174">
        <f t="shared" si="88"/>
        <v>0.41062418169468928</v>
      </c>
      <c r="S219" s="174">
        <f t="shared" si="88"/>
        <v>0.1435158186165901</v>
      </c>
      <c r="T219" s="181">
        <f t="shared" si="88"/>
        <v>6.1448084985821293E-2</v>
      </c>
      <c r="U219" s="169">
        <f t="shared" si="89"/>
        <v>1.455722124851659</v>
      </c>
      <c r="AG219" s="95" t="s">
        <v>662</v>
      </c>
      <c r="AH219" s="112"/>
      <c r="AI219" s="103" t="str">
        <f t="shared" si="90"/>
        <v>Río Negro1</v>
      </c>
      <c r="AJ219" s="103" t="str">
        <f t="shared" si="90"/>
        <v>Río Negro2</v>
      </c>
      <c r="AK219" s="103" t="str">
        <f t="shared" si="90"/>
        <v>Río Negro3</v>
      </c>
      <c r="AL219" s="103" t="str">
        <f t="shared" si="90"/>
        <v>Río Negro4</v>
      </c>
      <c r="AM219" s="103" t="str">
        <f t="shared" si="90"/>
        <v>Río Negro5</v>
      </c>
      <c r="AN219" s="103" t="str">
        <f t="shared" si="90"/>
        <v>Río Negro6</v>
      </c>
      <c r="AO219" s="104" t="str">
        <f t="shared" si="90"/>
        <v>Río Negro7</v>
      </c>
    </row>
    <row r="220" spans="1:41" x14ac:dyDescent="0.25">
      <c r="A220" s="95" t="s">
        <v>687</v>
      </c>
      <c r="B220" s="158"/>
      <c r="C220" s="113">
        <f>SUMIF('Todas las localidades'!$AR$8:$AR$967,'Pob x estrato fij. 2001'!AI220,'Todas las localidades'!$AB$8:$AB$967)</f>
        <v>0</v>
      </c>
      <c r="D220" s="113">
        <f>SUMIF('Todas las localidades'!$AR$8:$AR$967,'Pob x estrato fij. 2001'!AJ220,'Todas las localidades'!$AB$8:$AB$967)</f>
        <v>385776</v>
      </c>
      <c r="E220" s="113">
        <f>SUMIF('Todas las localidades'!$AR$8:$AR$967,'Pob x estrato fij. 2001'!AK220,'Todas las localidades'!$AB$8:$AB$967)</f>
        <v>0</v>
      </c>
      <c r="F220" s="113">
        <f>SUMIF('Todas las localidades'!$AR$8:$AR$967,'Pob x estrato fij. 2001'!AL220,'Todas las localidades'!$AB$8:$AB$967)</f>
        <v>94325</v>
      </c>
      <c r="G220" s="114">
        <f>SUMIF('Todas las localidades'!$AR$8:$AR$967,'Pob x estrato fij. 2001'!AM220,'Todas las localidades'!$AB$8:$AB$967)</f>
        <v>160150</v>
      </c>
      <c r="H220" s="159">
        <f>SUMIF('Todas las localidades'!$AR$8:$AR$967,'Pob x estrato fij. 2001'!AN220,'Todas las localidades'!$AB$8:$AB$967)</f>
        <v>38731</v>
      </c>
      <c r="I220" s="159">
        <f>SUMIF('Todas las localidades'!$AR$8:$AR$967,'Pob x estrato fij. 2001'!AO220,'Todas las localidades'!$AB$8:$AB$967)</f>
        <v>24525</v>
      </c>
      <c r="J220" s="165">
        <f t="shared" si="87"/>
        <v>703507</v>
      </c>
      <c r="L220" s="95" t="s">
        <v>687</v>
      </c>
      <c r="M220" s="173"/>
      <c r="N220" s="174">
        <f t="shared" si="88"/>
        <v>0</v>
      </c>
      <c r="O220" s="174">
        <f t="shared" si="88"/>
        <v>1.3432228260137238</v>
      </c>
      <c r="P220" s="174">
        <f t="shared" si="88"/>
        <v>0</v>
      </c>
      <c r="Q220" s="174">
        <f t="shared" si="88"/>
        <v>0.32842761878329518</v>
      </c>
      <c r="R220" s="174">
        <f t="shared" si="88"/>
        <v>0.55762187276061193</v>
      </c>
      <c r="S220" s="174">
        <f t="shared" si="88"/>
        <v>0.13485640183509998</v>
      </c>
      <c r="T220" s="181">
        <f t="shared" si="88"/>
        <v>8.5392921819881423E-2</v>
      </c>
      <c r="U220" s="169">
        <f t="shared" si="89"/>
        <v>2.4495216412126122</v>
      </c>
      <c r="AG220" s="95" t="s">
        <v>687</v>
      </c>
      <c r="AH220" s="112"/>
      <c r="AI220" s="103" t="str">
        <f t="shared" si="90"/>
        <v>Salta1</v>
      </c>
      <c r="AJ220" s="103" t="str">
        <f t="shared" si="90"/>
        <v>Salta2</v>
      </c>
      <c r="AK220" s="103" t="str">
        <f t="shared" si="90"/>
        <v>Salta3</v>
      </c>
      <c r="AL220" s="103" t="str">
        <f t="shared" si="90"/>
        <v>Salta4</v>
      </c>
      <c r="AM220" s="103" t="str">
        <f t="shared" si="90"/>
        <v>Salta5</v>
      </c>
      <c r="AN220" s="103" t="str">
        <f t="shared" si="90"/>
        <v>Salta6</v>
      </c>
      <c r="AO220" s="104" t="str">
        <f t="shared" si="90"/>
        <v>Salta7</v>
      </c>
    </row>
    <row r="221" spans="1:41" x14ac:dyDescent="0.25">
      <c r="A221" s="95" t="s">
        <v>723</v>
      </c>
      <c r="B221" s="158"/>
      <c r="C221" s="113">
        <f>SUMIF('Todas las localidades'!$AR$8:$AR$967,'Pob x estrato fij. 2001'!AI221,'Todas las localidades'!$AB$8:$AB$967)</f>
        <v>0</v>
      </c>
      <c r="D221" s="113">
        <f>SUMIF('Todas las localidades'!$AR$8:$AR$967,'Pob x estrato fij. 2001'!AJ221,'Todas las localidades'!$AB$8:$AB$967)</f>
        <v>0</v>
      </c>
      <c r="E221" s="113">
        <f>SUMIF('Todas las localidades'!$AR$8:$AR$967,'Pob x estrato fij. 2001'!AK221,'Todas las localidades'!$AB$8:$AB$967)</f>
        <v>354760</v>
      </c>
      <c r="F221" s="113">
        <f>SUMIF('Todas las localidades'!$AR$8:$AR$967,'Pob x estrato fij. 2001'!AL221,'Todas las localidades'!$AB$8:$AB$967)</f>
        <v>0</v>
      </c>
      <c r="G221" s="114">
        <f>SUMIF('Todas las localidades'!$AR$8:$AR$967,'Pob x estrato fij. 2001'!AM221,'Todas las localidades'!$AB$8:$AB$967)</f>
        <v>49480</v>
      </c>
      <c r="H221" s="159">
        <f>SUMIF('Todas las localidades'!$AR$8:$AR$967,'Pob x estrato fij. 2001'!AN221,'Todas las localidades'!$AB$8:$AB$967)</f>
        <v>8918</v>
      </c>
      <c r="I221" s="159">
        <f>SUMIF('Todas las localidades'!$AR$8:$AR$967,'Pob x estrato fij. 2001'!AO221,'Todas las localidades'!$AB$8:$AB$967)</f>
        <v>26033</v>
      </c>
      <c r="J221" s="165">
        <f t="shared" si="87"/>
        <v>439191</v>
      </c>
      <c r="L221" s="95" t="s">
        <v>723</v>
      </c>
      <c r="M221" s="173"/>
      <c r="N221" s="174">
        <f t="shared" si="88"/>
        <v>0</v>
      </c>
      <c r="O221" s="174">
        <f t="shared" si="88"/>
        <v>0</v>
      </c>
      <c r="P221" s="174">
        <f t="shared" si="88"/>
        <v>1.2352290701252246</v>
      </c>
      <c r="Q221" s="174">
        <f t="shared" si="88"/>
        <v>0</v>
      </c>
      <c r="R221" s="174">
        <f t="shared" si="88"/>
        <v>0.17228304879297582</v>
      </c>
      <c r="S221" s="174">
        <f t="shared" si="88"/>
        <v>3.105133850314791E-2</v>
      </c>
      <c r="T221" s="181">
        <f t="shared" si="88"/>
        <v>9.0643585473474939E-2</v>
      </c>
      <c r="U221" s="169">
        <f t="shared" si="89"/>
        <v>1.5292070428948232</v>
      </c>
      <c r="AG221" s="95" t="s">
        <v>723</v>
      </c>
      <c r="AH221" s="112"/>
      <c r="AI221" s="103" t="str">
        <f t="shared" ref="AI221:AO227" si="91">CONCATENATE($AG221,AI$28)</f>
        <v>San Juan1</v>
      </c>
      <c r="AJ221" s="103" t="str">
        <f t="shared" si="91"/>
        <v>San Juan2</v>
      </c>
      <c r="AK221" s="103" t="str">
        <f t="shared" si="91"/>
        <v>San Juan3</v>
      </c>
      <c r="AL221" s="103" t="str">
        <f t="shared" si="91"/>
        <v>San Juan4</v>
      </c>
      <c r="AM221" s="103" t="str">
        <f t="shared" si="91"/>
        <v>San Juan5</v>
      </c>
      <c r="AN221" s="103" t="str">
        <f t="shared" si="91"/>
        <v>San Juan6</v>
      </c>
      <c r="AO221" s="104" t="str">
        <f t="shared" si="91"/>
        <v>San Juan7</v>
      </c>
    </row>
    <row r="222" spans="1:41" x14ac:dyDescent="0.25">
      <c r="A222" s="95" t="s">
        <v>740</v>
      </c>
      <c r="B222" s="158"/>
      <c r="C222" s="113">
        <f>SUMIF('Todas las localidades'!$AR$8:$AR$967,'Pob x estrato fij. 2001'!AI222,'Todas las localidades'!$AB$8:$AB$967)</f>
        <v>0</v>
      </c>
      <c r="D222" s="113">
        <f>SUMIF('Todas las localidades'!$AR$8:$AR$967,'Pob x estrato fij. 2001'!AJ222,'Todas las localidades'!$AB$8:$AB$967)</f>
        <v>0</v>
      </c>
      <c r="E222" s="113">
        <f>SUMIF('Todas las localidades'!$AR$8:$AR$967,'Pob x estrato fij. 2001'!AK222,'Todas las localidades'!$AB$8:$AB$967)</f>
        <v>191399</v>
      </c>
      <c r="F222" s="113">
        <f>SUMIF('Todas las localidades'!$AR$8:$AR$967,'Pob x estrato fij. 2001'!AL222,'Todas las localidades'!$AB$8:$AB$967)</f>
        <v>0</v>
      </c>
      <c r="G222" s="114">
        <f>SUMIF('Todas las localidades'!$AR$8:$AR$967,'Pob x estrato fij. 2001'!AM222,'Todas las localidades'!$AB$8:$AB$967)</f>
        <v>14755</v>
      </c>
      <c r="H222" s="159">
        <f>SUMIF('Todas las localidades'!$AR$8:$AR$967,'Pob x estrato fij. 2001'!AN222,'Todas las localidades'!$AB$8:$AB$967)</f>
        <v>21044</v>
      </c>
      <c r="I222" s="159">
        <f>SUMIF('Todas las localidades'!$AR$8:$AR$967,'Pob x estrato fij. 2001'!AO222,'Todas las localidades'!$AB$8:$AB$967)</f>
        <v>10300</v>
      </c>
      <c r="J222" s="165">
        <f t="shared" si="87"/>
        <v>237498</v>
      </c>
      <c r="L222" s="95" t="s">
        <v>740</v>
      </c>
      <c r="M222" s="173"/>
      <c r="N222" s="174">
        <f t="shared" si="88"/>
        <v>0</v>
      </c>
      <c r="O222" s="174">
        <f t="shared" si="88"/>
        <v>0</v>
      </c>
      <c r="P222" s="174">
        <f t="shared" si="88"/>
        <v>0.66642690492980561</v>
      </c>
      <c r="Q222" s="174">
        <f t="shared" si="88"/>
        <v>0</v>
      </c>
      <c r="R222" s="174">
        <f t="shared" si="88"/>
        <v>5.137502798990215E-2</v>
      </c>
      <c r="S222" s="174">
        <f t="shared" si="88"/>
        <v>7.3272523823754723E-2</v>
      </c>
      <c r="T222" s="181">
        <f t="shared" si="88"/>
        <v>3.5863286228125527E-2</v>
      </c>
      <c r="U222" s="169">
        <f t="shared" si="89"/>
        <v>0.82693774297158795</v>
      </c>
      <c r="AG222" s="95" t="s">
        <v>740</v>
      </c>
      <c r="AH222" s="112"/>
      <c r="AI222" s="103" t="str">
        <f t="shared" si="91"/>
        <v>San Luis1</v>
      </c>
      <c r="AJ222" s="103" t="str">
        <f t="shared" si="91"/>
        <v>San Luis2</v>
      </c>
      <c r="AK222" s="103" t="str">
        <f t="shared" si="91"/>
        <v>San Luis3</v>
      </c>
      <c r="AL222" s="103" t="str">
        <f t="shared" si="91"/>
        <v>San Luis4</v>
      </c>
      <c r="AM222" s="103" t="str">
        <f t="shared" si="91"/>
        <v>San Luis5</v>
      </c>
      <c r="AN222" s="103" t="str">
        <f t="shared" si="91"/>
        <v>San Luis6</v>
      </c>
      <c r="AO222" s="104" t="str">
        <f t="shared" si="91"/>
        <v>San Luis7</v>
      </c>
    </row>
    <row r="223" spans="1:41" x14ac:dyDescent="0.25">
      <c r="A223" s="95" t="s">
        <v>753</v>
      </c>
      <c r="B223" s="158"/>
      <c r="C223" s="113">
        <f>SUMIF('Todas las localidades'!$AR$8:$AR$967,'Pob x estrato fij. 2001'!AI223,'Todas las localidades'!$AB$8:$AB$967)</f>
        <v>0</v>
      </c>
      <c r="D223" s="113">
        <f>SUMIF('Todas las localidades'!$AR$8:$AR$967,'Pob x estrato fij. 2001'!AJ223,'Todas las localidades'!$AB$8:$AB$967)</f>
        <v>0</v>
      </c>
      <c r="E223" s="113">
        <f>SUMIF('Todas las localidades'!$AR$8:$AR$967,'Pob x estrato fij. 2001'!AK223,'Todas las localidades'!$AB$8:$AB$967)</f>
        <v>0</v>
      </c>
      <c r="F223" s="113">
        <f>SUMIF('Todas las localidades'!$AR$8:$AR$967,'Pob x estrato fij. 2001'!AL223,'Todas las localidades'!$AB$8:$AB$967)</f>
        <v>92539</v>
      </c>
      <c r="G223" s="114">
        <f>SUMIF('Todas las localidades'!$AR$8:$AR$967,'Pob x estrato fij. 2001'!AM223,'Todas las localidades'!$AB$8:$AB$967)</f>
        <v>29279</v>
      </c>
      <c r="H223" s="159">
        <f>SUMIF('Todas las localidades'!$AR$8:$AR$967,'Pob x estrato fij. 2001'!AN223,'Todas las localidades'!$AB$8:$AB$967)</f>
        <v>18525</v>
      </c>
      <c r="I223" s="159">
        <f>SUMIF('Todas las localidades'!$AR$8:$AR$967,'Pob x estrato fij. 2001'!AO223,'Todas las localidades'!$AB$8:$AB$967)</f>
        <v>8786</v>
      </c>
      <c r="J223" s="165">
        <f t="shared" si="87"/>
        <v>149129</v>
      </c>
      <c r="L223" s="95" t="s">
        <v>753</v>
      </c>
      <c r="M223" s="173"/>
      <c r="N223" s="174">
        <f t="shared" si="88"/>
        <v>0</v>
      </c>
      <c r="O223" s="174">
        <f t="shared" si="88"/>
        <v>0</v>
      </c>
      <c r="P223" s="174">
        <f t="shared" si="88"/>
        <v>0</v>
      </c>
      <c r="Q223" s="174">
        <f t="shared" si="88"/>
        <v>0.32220899458878721</v>
      </c>
      <c r="R223" s="174">
        <f t="shared" si="88"/>
        <v>0.10194574344400847</v>
      </c>
      <c r="S223" s="174">
        <f t="shared" si="88"/>
        <v>6.4501687123885959E-2</v>
      </c>
      <c r="T223" s="181">
        <f t="shared" si="88"/>
        <v>3.0591731339836011E-2</v>
      </c>
      <c r="U223" s="169">
        <f t="shared" si="89"/>
        <v>0.51924815649651768</v>
      </c>
      <c r="AG223" s="95" t="s">
        <v>753</v>
      </c>
      <c r="AH223" s="112"/>
      <c r="AI223" s="103" t="str">
        <f t="shared" si="91"/>
        <v>Santa Cruz1</v>
      </c>
      <c r="AJ223" s="103" t="str">
        <f t="shared" si="91"/>
        <v>Santa Cruz2</v>
      </c>
      <c r="AK223" s="103" t="str">
        <f t="shared" si="91"/>
        <v>Santa Cruz3</v>
      </c>
      <c r="AL223" s="103" t="str">
        <f t="shared" si="91"/>
        <v>Santa Cruz4</v>
      </c>
      <c r="AM223" s="103" t="str">
        <f t="shared" si="91"/>
        <v>Santa Cruz5</v>
      </c>
      <c r="AN223" s="103" t="str">
        <f t="shared" si="91"/>
        <v>Santa Cruz6</v>
      </c>
      <c r="AO223" s="104" t="str">
        <f t="shared" si="91"/>
        <v>Santa Cruz7</v>
      </c>
    </row>
    <row r="224" spans="1:41" x14ac:dyDescent="0.25">
      <c r="A224" s="95" t="s">
        <v>767</v>
      </c>
      <c r="B224" s="158"/>
      <c r="C224" s="113">
        <f>SUMIF('Todas las localidades'!$AR$8:$AR$967,'Pob x estrato fij. 2001'!AI224,'Todas las localidades'!$AB$8:$AB$967)</f>
        <v>1118905</v>
      </c>
      <c r="D224" s="113">
        <f>SUMIF('Todas las localidades'!$AR$8:$AR$967,'Pob x estrato fij. 2001'!AJ224,'Todas las localidades'!$AB$8:$AB$967)</f>
        <v>0</v>
      </c>
      <c r="E224" s="113">
        <f>SUMIF('Todas las localidades'!$AR$8:$AR$967,'Pob x estrato fij. 2001'!AK224,'Todas las localidades'!$AB$8:$AB$967)</f>
        <v>407293</v>
      </c>
      <c r="F224" s="113">
        <f>SUMIF('Todas las localidades'!$AR$8:$AR$967,'Pob x estrato fij. 2001'!AL224,'Todas las localidades'!$AB$8:$AB$967)</f>
        <v>192670</v>
      </c>
      <c r="G224" s="114">
        <f>SUMIF('Todas las localidades'!$AR$8:$AR$967,'Pob x estrato fij. 2001'!AM224,'Todas las localidades'!$AB$8:$AB$967)</f>
        <v>420547</v>
      </c>
      <c r="H224" s="159">
        <f>SUMIF('Todas las localidades'!$AR$8:$AR$967,'Pob x estrato fij. 2001'!AN224,'Todas las localidades'!$AB$8:$AB$967)</f>
        <v>152721</v>
      </c>
      <c r="I224" s="159">
        <f>SUMIF('Todas las localidades'!$AR$8:$AR$967,'Pob x estrato fij. 2001'!AO224,'Todas las localidades'!$AB$8:$AB$967)</f>
        <v>167316</v>
      </c>
      <c r="J224" s="165">
        <f t="shared" si="87"/>
        <v>2459452</v>
      </c>
      <c r="L224" s="95" t="s">
        <v>767</v>
      </c>
      <c r="M224" s="173"/>
      <c r="N224" s="174">
        <f t="shared" si="88"/>
        <v>3.8958844929204659</v>
      </c>
      <c r="O224" s="174">
        <f t="shared" si="88"/>
        <v>0</v>
      </c>
      <c r="P224" s="174">
        <f t="shared" si="88"/>
        <v>1.4181422755060127</v>
      </c>
      <c r="Q224" s="174">
        <f t="shared" si="88"/>
        <v>0.67085236481290733</v>
      </c>
      <c r="R224" s="174">
        <f t="shared" si="88"/>
        <v>1.4642910129494666</v>
      </c>
      <c r="S224" s="174">
        <f t="shared" si="88"/>
        <v>0.5317550423345202</v>
      </c>
      <c r="T224" s="181">
        <f t="shared" si="88"/>
        <v>0.58257297073252923</v>
      </c>
      <c r="U224" s="169">
        <f t="shared" si="89"/>
        <v>8.5634981592559019</v>
      </c>
      <c r="AG224" s="95" t="s">
        <v>767</v>
      </c>
      <c r="AH224" s="112"/>
      <c r="AI224" s="103" t="str">
        <f t="shared" si="91"/>
        <v>Santa Fe1</v>
      </c>
      <c r="AJ224" s="103" t="str">
        <f t="shared" si="91"/>
        <v>Santa Fe2</v>
      </c>
      <c r="AK224" s="103" t="str">
        <f t="shared" si="91"/>
        <v>Santa Fe3</v>
      </c>
      <c r="AL224" s="103" t="str">
        <f t="shared" si="91"/>
        <v>Santa Fe4</v>
      </c>
      <c r="AM224" s="103" t="str">
        <f t="shared" si="91"/>
        <v>Santa Fe5</v>
      </c>
      <c r="AN224" s="103" t="str">
        <f t="shared" si="91"/>
        <v>Santa Fe6</v>
      </c>
      <c r="AO224" s="104" t="str">
        <f t="shared" si="91"/>
        <v>Santa Fe7</v>
      </c>
    </row>
    <row r="225" spans="1:41" x14ac:dyDescent="0.25">
      <c r="A225" s="95" t="s">
        <v>882</v>
      </c>
      <c r="B225" s="158"/>
      <c r="C225" s="113">
        <f>SUMIF('Todas las localidades'!$AR$8:$AR$967,'Pob x estrato fij. 2001'!AI225,'Todas las localidades'!$AB$8:$AB$967)</f>
        <v>0</v>
      </c>
      <c r="D225" s="113">
        <f>SUMIF('Todas las localidades'!$AR$8:$AR$967,'Pob x estrato fij. 2001'!AJ225,'Todas las localidades'!$AB$8:$AB$967)</f>
        <v>0</v>
      </c>
      <c r="E225" s="113">
        <f>SUMIF('Todas las localidades'!$AR$8:$AR$967,'Pob x estrato fij. 2001'!AK225,'Todas las localidades'!$AB$8:$AB$967)</f>
        <v>263471</v>
      </c>
      <c r="F225" s="113">
        <f>SUMIF('Todas las localidades'!$AR$8:$AR$967,'Pob x estrato fij. 2001'!AL225,'Todas las localidades'!$AB$8:$AB$967)</f>
        <v>0</v>
      </c>
      <c r="G225" s="114">
        <f>SUMIF('Todas las localidades'!$AR$8:$AR$967,'Pob x estrato fij. 2001'!AM225,'Todas las localidades'!$AB$8:$AB$967)</f>
        <v>92315</v>
      </c>
      <c r="H225" s="159">
        <f>SUMIF('Todas las localidades'!$AR$8:$AR$967,'Pob x estrato fij. 2001'!AN225,'Todas las localidades'!$AB$8:$AB$967)</f>
        <v>39059</v>
      </c>
      <c r="I225" s="159">
        <f>SUMIF('Todas las localidades'!$AR$8:$AR$967,'Pob x estrato fij. 2001'!AO225,'Todas las localidades'!$AB$8:$AB$967)</f>
        <v>25546</v>
      </c>
      <c r="J225" s="165">
        <f t="shared" si="87"/>
        <v>420391</v>
      </c>
      <c r="L225" s="95" t="s">
        <v>882</v>
      </c>
      <c r="M225" s="173"/>
      <c r="N225" s="174">
        <f t="shared" si="88"/>
        <v>0</v>
      </c>
      <c r="O225" s="174">
        <f t="shared" si="88"/>
        <v>0</v>
      </c>
      <c r="P225" s="174">
        <f t="shared" si="88"/>
        <v>0.91737241609810305</v>
      </c>
      <c r="Q225" s="174">
        <f t="shared" si="88"/>
        <v>0</v>
      </c>
      <c r="R225" s="174">
        <f t="shared" si="88"/>
        <v>0.32142905516013676</v>
      </c>
      <c r="S225" s="174">
        <f t="shared" si="88"/>
        <v>0.13599845599848107</v>
      </c>
      <c r="T225" s="181">
        <f t="shared" si="88"/>
        <v>8.8947913590649977E-2</v>
      </c>
      <c r="U225" s="169">
        <f t="shared" si="89"/>
        <v>1.4637478408473708</v>
      </c>
      <c r="AG225" s="95" t="s">
        <v>882</v>
      </c>
      <c r="AH225" s="112"/>
      <c r="AI225" s="103" t="str">
        <f t="shared" si="91"/>
        <v>Santiago del Estero1</v>
      </c>
      <c r="AJ225" s="103" t="str">
        <f t="shared" si="91"/>
        <v>Santiago del Estero2</v>
      </c>
      <c r="AK225" s="103" t="str">
        <f t="shared" si="91"/>
        <v>Santiago del Estero3</v>
      </c>
      <c r="AL225" s="103" t="str">
        <f t="shared" si="91"/>
        <v>Santiago del Estero4</v>
      </c>
      <c r="AM225" s="103" t="str">
        <f t="shared" si="91"/>
        <v>Santiago del Estero5</v>
      </c>
      <c r="AN225" s="103" t="str">
        <f t="shared" si="91"/>
        <v>Santiago del Estero6</v>
      </c>
      <c r="AO225" s="104" t="str">
        <f t="shared" si="91"/>
        <v>Santiago del Estero7</v>
      </c>
    </row>
    <row r="226" spans="1:41" x14ac:dyDescent="0.25">
      <c r="A226" s="95" t="s">
        <v>926</v>
      </c>
      <c r="B226" s="158"/>
      <c r="C226" s="113">
        <f>SUMIF('Todas las localidades'!$AR$8:$AR$967,'Pob x estrato fij. 2001'!AI226,'Todas las localidades'!$AB$8:$AB$967)</f>
        <v>0</v>
      </c>
      <c r="D226" s="113">
        <f>SUMIF('Todas las localidades'!$AR$8:$AR$967,'Pob x estrato fij. 2001'!AJ226,'Todas las localidades'!$AB$8:$AB$967)</f>
        <v>0</v>
      </c>
      <c r="E226" s="113">
        <f>SUMIF('Todas las localidades'!$AR$8:$AR$967,'Pob x estrato fij. 2001'!AK226,'Todas las localidades'!$AB$8:$AB$967)</f>
        <v>0</v>
      </c>
      <c r="F226" s="113">
        <f>SUMIF('Todas las localidades'!$AR$8:$AR$967,'Pob x estrato fij. 2001'!AL226,'Todas las localidades'!$AB$8:$AB$967)</f>
        <v>67303</v>
      </c>
      <c r="G226" s="114">
        <f>SUMIF('Todas las localidades'!$AR$8:$AR$967,'Pob x estrato fij. 2001'!AM226,'Todas las localidades'!$AB$8:$AB$967)</f>
        <v>0</v>
      </c>
      <c r="H226" s="159">
        <f>SUMIF('Todas las localidades'!$AR$8:$AR$967,'Pob x estrato fij. 2001'!AN226,'Todas las localidades'!$AB$8:$AB$967)</f>
        <v>0</v>
      </c>
      <c r="I226" s="159">
        <f>SUMIF('Todas las localidades'!$AR$8:$AR$967,'Pob x estrato fij. 2001'!AO226,'Todas las localidades'!$AB$8:$AB$967)</f>
        <v>445</v>
      </c>
      <c r="J226" s="165">
        <f t="shared" si="87"/>
        <v>67748</v>
      </c>
      <c r="L226" s="95" t="s">
        <v>926</v>
      </c>
      <c r="M226" s="173"/>
      <c r="N226" s="174">
        <f t="shared" si="88"/>
        <v>0</v>
      </c>
      <c r="O226" s="174">
        <f t="shared" si="88"/>
        <v>0</v>
      </c>
      <c r="P226" s="174">
        <f t="shared" si="88"/>
        <v>0</v>
      </c>
      <c r="Q226" s="174">
        <f t="shared" si="88"/>
        <v>0.23434046145743032</v>
      </c>
      <c r="R226" s="174">
        <f t="shared" si="88"/>
        <v>0</v>
      </c>
      <c r="S226" s="174">
        <f t="shared" si="88"/>
        <v>0</v>
      </c>
      <c r="T226" s="181">
        <f t="shared" si="88"/>
        <v>1.5494332399529961E-3</v>
      </c>
      <c r="U226" s="169">
        <f t="shared" si="89"/>
        <v>0.23588989469738331</v>
      </c>
      <c r="AG226" s="95" t="s">
        <v>926</v>
      </c>
      <c r="AH226" s="112"/>
      <c r="AI226" s="103" t="str">
        <f t="shared" si="91"/>
        <v>Tierra del Fuego1</v>
      </c>
      <c r="AJ226" s="103" t="str">
        <f t="shared" si="91"/>
        <v>Tierra del Fuego2</v>
      </c>
      <c r="AK226" s="103" t="str">
        <f t="shared" si="91"/>
        <v>Tierra del Fuego3</v>
      </c>
      <c r="AL226" s="103" t="str">
        <f t="shared" si="91"/>
        <v>Tierra del Fuego4</v>
      </c>
      <c r="AM226" s="103" t="str">
        <f t="shared" si="91"/>
        <v>Tierra del Fuego5</v>
      </c>
      <c r="AN226" s="103" t="str">
        <f t="shared" si="91"/>
        <v>Tierra del Fuego6</v>
      </c>
      <c r="AO226" s="104" t="str">
        <f t="shared" si="91"/>
        <v>Tierra del Fuego7</v>
      </c>
    </row>
    <row r="227" spans="1:41" ht="15.75" thickBot="1" x14ac:dyDescent="0.3">
      <c r="A227" s="96" t="s">
        <v>506</v>
      </c>
      <c r="B227" s="160"/>
      <c r="C227" s="161">
        <f>SUMIF('Todas las localidades'!$AR$8:$AR$967,'Pob x estrato fij. 2001'!AI227,'Todas las localidades'!$AB$8:$AB$967)</f>
        <v>0</v>
      </c>
      <c r="D227" s="161">
        <f>SUMIF('Todas las localidades'!$AR$8:$AR$967,'Pob x estrato fij. 2001'!AJ227,'Todas las localidades'!$AB$8:$AB$967)</f>
        <v>623916</v>
      </c>
      <c r="E227" s="161">
        <f>SUMIF('Todas las localidades'!$AR$8:$AR$967,'Pob x estrato fij. 2001'!AK227,'Todas las localidades'!$AB$8:$AB$967)</f>
        <v>0</v>
      </c>
      <c r="F227" s="161">
        <f>SUMIF('Todas las localidades'!$AR$8:$AR$967,'Pob x estrato fij. 2001'!AL227,'Todas las localidades'!$AB$8:$AB$967)</f>
        <v>38273</v>
      </c>
      <c r="G227" s="162">
        <f>SUMIF('Todas las localidades'!$AR$8:$AR$967,'Pob x estrato fij. 2001'!AM227,'Todas las localidades'!$AB$8:$AB$967)</f>
        <v>160847</v>
      </c>
      <c r="H227" s="163">
        <f>SUMIF('Todas las localidades'!$AR$8:$AR$967,'Pob x estrato fij. 2001'!AN227,'Todas las localidades'!$AB$8:$AB$967)</f>
        <v>41361</v>
      </c>
      <c r="I227" s="163">
        <f>SUMIF('Todas las localidades'!$AR$8:$AR$967,'Pob x estrato fij. 2001'!AO227,'Todas las localidades'!$AB$8:$AB$967)</f>
        <v>25711</v>
      </c>
      <c r="J227" s="166">
        <f t="shared" si="87"/>
        <v>890108</v>
      </c>
      <c r="L227" s="96" t="s">
        <v>506</v>
      </c>
      <c r="M227" s="175"/>
      <c r="N227" s="176">
        <f t="shared" si="88"/>
        <v>0</v>
      </c>
      <c r="O227" s="176">
        <f t="shared" si="88"/>
        <v>2.1723959310977832</v>
      </c>
      <c r="P227" s="176">
        <f t="shared" si="88"/>
        <v>0</v>
      </c>
      <c r="Q227" s="176">
        <f t="shared" si="88"/>
        <v>0.13326170425330566</v>
      </c>
      <c r="R227" s="176">
        <f t="shared" si="88"/>
        <v>0.56004873785779674</v>
      </c>
      <c r="S227" s="176">
        <f t="shared" si="88"/>
        <v>0.14401372637684465</v>
      </c>
      <c r="T227" s="182">
        <f t="shared" si="88"/>
        <v>8.9522422544789856E-2</v>
      </c>
      <c r="U227" s="177">
        <f t="shared" si="89"/>
        <v>3.09924252213052</v>
      </c>
      <c r="AG227" s="96" t="s">
        <v>506</v>
      </c>
      <c r="AH227" s="112"/>
      <c r="AI227" s="103" t="str">
        <f t="shared" si="91"/>
        <v>Tucumán1</v>
      </c>
      <c r="AJ227" s="103" t="str">
        <f t="shared" si="91"/>
        <v>Tucumán2</v>
      </c>
      <c r="AK227" s="103" t="str">
        <f t="shared" si="91"/>
        <v>Tucumán3</v>
      </c>
      <c r="AL227" s="103" t="str">
        <f t="shared" si="91"/>
        <v>Tucumán4</v>
      </c>
      <c r="AM227" s="103" t="str">
        <f t="shared" si="91"/>
        <v>Tucumán5</v>
      </c>
      <c r="AN227" s="103" t="str">
        <f t="shared" si="91"/>
        <v>Tucumán6</v>
      </c>
      <c r="AO227" s="104" t="str">
        <f t="shared" si="91"/>
        <v>Tucumán7</v>
      </c>
    </row>
    <row r="228" spans="1:41" x14ac:dyDescent="0.25">
      <c r="A228" s="89"/>
      <c r="B228" s="86">
        <f>SUM(B204:B227)</f>
        <v>11301472</v>
      </c>
      <c r="C228" s="87">
        <f>SUM(C204:C227)</f>
        <v>2350881</v>
      </c>
      <c r="D228" s="87">
        <f t="shared" ref="D228:I228" si="92">SUM(D204:D227)</f>
        <v>2938483</v>
      </c>
      <c r="E228" s="87">
        <f t="shared" si="92"/>
        <v>4086410</v>
      </c>
      <c r="F228" s="87">
        <f t="shared" si="92"/>
        <v>2187023</v>
      </c>
      <c r="G228" s="87">
        <f t="shared" si="92"/>
        <v>3847492</v>
      </c>
      <c r="H228" s="87">
        <f t="shared" si="92"/>
        <v>1125191</v>
      </c>
      <c r="I228" s="88">
        <f t="shared" si="92"/>
        <v>883227</v>
      </c>
      <c r="J228" s="167">
        <f t="shared" si="87"/>
        <v>28720179</v>
      </c>
      <c r="L228" s="89"/>
      <c r="M228" s="178">
        <f>SUM(M204:M227)</f>
        <v>39.35028399370352</v>
      </c>
      <c r="N228" s="179">
        <f>SUM(N204:N227)</f>
        <v>8.185467785559414</v>
      </c>
      <c r="O228" s="179">
        <f t="shared" ref="O228:T228" si="93">SUM(O204:O227)</f>
        <v>10.231423000532136</v>
      </c>
      <c r="P228" s="179">
        <f t="shared" si="93"/>
        <v>14.22835839567713</v>
      </c>
      <c r="Q228" s="179">
        <f t="shared" si="93"/>
        <v>7.6149351297566774</v>
      </c>
      <c r="R228" s="179">
        <f t="shared" si="93"/>
        <v>13.39647639382749</v>
      </c>
      <c r="S228" s="179">
        <f t="shared" si="93"/>
        <v>3.9177715431369702</v>
      </c>
      <c r="T228" s="180">
        <f t="shared" si="93"/>
        <v>3.0752837578066634</v>
      </c>
      <c r="U228" s="169">
        <f t="shared" si="89"/>
        <v>99.999999999999986</v>
      </c>
    </row>
    <row r="231" spans="1:41" x14ac:dyDescent="0.25">
      <c r="A231" s="336">
        <v>1980</v>
      </c>
      <c r="B231" s="336"/>
      <c r="C231" s="336"/>
      <c r="D231" s="336"/>
      <c r="E231" s="336"/>
      <c r="F231" s="336"/>
      <c r="G231" s="336"/>
      <c r="H231" s="336"/>
      <c r="I231" s="336"/>
      <c r="J231" s="336"/>
      <c r="L231" s="336">
        <v>1980</v>
      </c>
      <c r="M231" s="336"/>
      <c r="N231" s="336"/>
      <c r="O231" s="336"/>
      <c r="P231" s="336"/>
      <c r="Q231" s="336"/>
      <c r="R231" s="336"/>
      <c r="S231" s="336"/>
      <c r="T231" s="336"/>
      <c r="U231" s="336"/>
    </row>
    <row r="232" spans="1:41" ht="15" customHeight="1" x14ac:dyDescent="0.25">
      <c r="A232" s="333" t="s">
        <v>27</v>
      </c>
      <c r="B232" s="338" t="s">
        <v>966</v>
      </c>
      <c r="C232" s="339"/>
      <c r="D232" s="339"/>
      <c r="E232" s="339"/>
      <c r="F232" s="339"/>
      <c r="G232" s="339"/>
      <c r="H232" s="339"/>
      <c r="I232" s="345"/>
      <c r="J232" s="346" t="s">
        <v>967</v>
      </c>
      <c r="L232" s="333" t="s">
        <v>27</v>
      </c>
      <c r="M232" s="338" t="s">
        <v>966</v>
      </c>
      <c r="N232" s="339"/>
      <c r="O232" s="339"/>
      <c r="P232" s="339"/>
      <c r="Q232" s="339"/>
      <c r="R232" s="339"/>
      <c r="S232" s="339"/>
      <c r="T232" s="345"/>
      <c r="U232" s="343" t="s">
        <v>967</v>
      </c>
      <c r="AG232" s="336" t="s">
        <v>931</v>
      </c>
      <c r="AH232" s="338" t="s">
        <v>966</v>
      </c>
      <c r="AI232" s="339"/>
      <c r="AJ232" s="339"/>
      <c r="AK232" s="339"/>
      <c r="AL232" s="339"/>
      <c r="AM232" s="339"/>
      <c r="AN232" s="339"/>
      <c r="AO232" s="340"/>
    </row>
    <row r="233" spans="1:41" ht="15.75" thickBot="1" x14ac:dyDescent="0.3">
      <c r="A233" s="333"/>
      <c r="B233" s="107" t="s">
        <v>940</v>
      </c>
      <c r="C233" s="105">
        <v>1</v>
      </c>
      <c r="D233" s="105">
        <v>2</v>
      </c>
      <c r="E233" s="105">
        <v>3</v>
      </c>
      <c r="F233" s="105">
        <v>4</v>
      </c>
      <c r="G233" s="105">
        <v>5</v>
      </c>
      <c r="H233" s="105">
        <v>6</v>
      </c>
      <c r="I233" s="115">
        <v>7</v>
      </c>
      <c r="J233" s="344"/>
      <c r="L233" s="333"/>
      <c r="M233" s="107" t="s">
        <v>940</v>
      </c>
      <c r="N233" s="105">
        <v>1</v>
      </c>
      <c r="O233" s="105">
        <v>2</v>
      </c>
      <c r="P233" s="105">
        <v>3</v>
      </c>
      <c r="Q233" s="105">
        <v>4</v>
      </c>
      <c r="R233" s="105">
        <v>5</v>
      </c>
      <c r="S233" s="105">
        <v>6</v>
      </c>
      <c r="T233" s="115">
        <v>7</v>
      </c>
      <c r="U233" s="344"/>
      <c r="AG233" s="337"/>
      <c r="AH233" s="107" t="s">
        <v>940</v>
      </c>
      <c r="AI233" s="105">
        <v>1</v>
      </c>
      <c r="AJ233" s="105">
        <v>2</v>
      </c>
      <c r="AK233" s="105">
        <v>3</v>
      </c>
      <c r="AL233" s="105">
        <v>4</v>
      </c>
      <c r="AM233" s="105">
        <v>5</v>
      </c>
      <c r="AN233" s="105">
        <v>6</v>
      </c>
      <c r="AO233" s="106">
        <v>7</v>
      </c>
    </row>
    <row r="234" spans="1:41" x14ac:dyDescent="0.25">
      <c r="A234" s="92" t="s">
        <v>940</v>
      </c>
      <c r="B234" s="156">
        <f>SUMIF('Todas las localidades'!$AR$8:$AR$967,'Pob x estrato fij. 2001'!AH234,'Todas las localidades'!$AC$8:$AC$967)</f>
        <v>9969826</v>
      </c>
      <c r="C234" s="157"/>
      <c r="D234" s="157"/>
      <c r="E234" s="157"/>
      <c r="F234" s="157"/>
      <c r="G234" s="157"/>
      <c r="H234" s="157"/>
      <c r="I234" s="164"/>
      <c r="J234" s="119">
        <f>SUM(B234:I234)</f>
        <v>9969826</v>
      </c>
      <c r="L234" s="92" t="s">
        <v>940</v>
      </c>
      <c r="M234" s="168">
        <f>B234/$J$258*100</f>
        <v>42.281247553518519</v>
      </c>
      <c r="N234" s="170"/>
      <c r="O234" s="170"/>
      <c r="P234" s="170"/>
      <c r="Q234" s="170"/>
      <c r="R234" s="170"/>
      <c r="S234" s="170"/>
      <c r="T234" s="171"/>
      <c r="U234" s="172">
        <f>SUM(M234:T234)</f>
        <v>42.281247553518519</v>
      </c>
      <c r="AG234" s="92" t="s">
        <v>940</v>
      </c>
      <c r="AH234" s="108" t="str">
        <f>CONCATENATE($AG234,AH$28)</f>
        <v>GBAGBA</v>
      </c>
      <c r="AI234" s="110"/>
      <c r="AJ234" s="110"/>
      <c r="AK234" s="110"/>
      <c r="AL234" s="110"/>
      <c r="AM234" s="110"/>
      <c r="AN234" s="110"/>
      <c r="AO234" s="111"/>
    </row>
    <row r="235" spans="1:41" x14ac:dyDescent="0.25">
      <c r="A235" s="95" t="s">
        <v>36</v>
      </c>
      <c r="B235" s="158"/>
      <c r="C235" s="113">
        <f>SUMIF('Todas las localidades'!$AR$8:$AR$967,'Pob x estrato fij. 2001'!AI235,'Todas las localidades'!$AC$8:$AC$967)</f>
        <v>0</v>
      </c>
      <c r="D235" s="113">
        <f>SUMIF('Todas las localidades'!$AR$8:$AR$967,'Pob x estrato fij. 2001'!AJ235,'Todas las localidades'!$AC$8:$AC$967)</f>
        <v>980059</v>
      </c>
      <c r="E235" s="113">
        <f>SUMIF('Todas las localidades'!$AR$8:$AR$967,'Pob x estrato fij. 2001'!AK235,'Todas las localidades'!$AC$8:$AC$967)</f>
        <v>401742</v>
      </c>
      <c r="F235" s="113">
        <f>SUMIF('Todas las localidades'!$AR$8:$AR$967,'Pob x estrato fij. 2001'!AL235,'Todas las localidades'!$AC$8:$AC$967)</f>
        <v>625031</v>
      </c>
      <c r="G235" s="113">
        <f>SUMIF('Todas las localidades'!$AR$8:$AR$967,'Pob x estrato fij. 2001'!AM235,'Todas las localidades'!$AC$8:$AC$967)</f>
        <v>830109</v>
      </c>
      <c r="H235" s="113">
        <f>SUMIF('Todas las localidades'!$AR$8:$AR$967,'Pob x estrato fij. 2001'!AN235,'Todas las localidades'!$AC$8:$AC$967)</f>
        <v>175061</v>
      </c>
      <c r="I235" s="114">
        <f>SUMIF('Todas las localidades'!$AR$8:$AR$967,'Pob x estrato fij. 2001'!AO235,'Todas las localidades'!$AC$8:$AC$967)</f>
        <v>112506</v>
      </c>
      <c r="J235" s="165">
        <f t="shared" ref="J235:J258" si="94">SUM(B235:I235)</f>
        <v>3124508</v>
      </c>
      <c r="L235" s="95" t="s">
        <v>36</v>
      </c>
      <c r="M235" s="173"/>
      <c r="N235" s="174">
        <f t="shared" ref="N235:T257" si="95">C235/$J$258*100</f>
        <v>0</v>
      </c>
      <c r="O235" s="174">
        <f t="shared" si="95"/>
        <v>4.1563530994476539</v>
      </c>
      <c r="P235" s="174">
        <f t="shared" si="95"/>
        <v>1.7037562094509611</v>
      </c>
      <c r="Q235" s="174">
        <f t="shared" si="95"/>
        <v>2.6507072881335376</v>
      </c>
      <c r="R235" s="174">
        <f t="shared" si="95"/>
        <v>3.5204269488157269</v>
      </c>
      <c r="S235" s="174">
        <f t="shared" si="95"/>
        <v>0.7424199256803985</v>
      </c>
      <c r="T235" s="181">
        <f t="shared" si="95"/>
        <v>0.4771290930509875</v>
      </c>
      <c r="U235" s="169">
        <f t="shared" ref="U235:U258" si="96">SUM(M235:T235)</f>
        <v>13.250792564579264</v>
      </c>
      <c r="AG235" s="95" t="s">
        <v>36</v>
      </c>
      <c r="AH235" s="112"/>
      <c r="AI235" s="103" t="str">
        <f t="shared" ref="AI235:AO250" si="97">CONCATENATE($AG235,AI$28)</f>
        <v>Buenos Aires1</v>
      </c>
      <c r="AJ235" s="103" t="str">
        <f t="shared" si="97"/>
        <v>Buenos Aires2</v>
      </c>
      <c r="AK235" s="103" t="str">
        <f t="shared" si="97"/>
        <v>Buenos Aires3</v>
      </c>
      <c r="AL235" s="103" t="str">
        <f t="shared" si="97"/>
        <v>Buenos Aires4</v>
      </c>
      <c r="AM235" s="103" t="str">
        <f t="shared" si="97"/>
        <v>Buenos Aires5</v>
      </c>
      <c r="AN235" s="103" t="str">
        <f t="shared" si="97"/>
        <v>Buenos Aires6</v>
      </c>
      <c r="AO235" s="104" t="str">
        <f t="shared" si="97"/>
        <v>Buenos Aires7</v>
      </c>
    </row>
    <row r="236" spans="1:41" x14ac:dyDescent="0.25">
      <c r="A236" s="95" t="s">
        <v>1</v>
      </c>
      <c r="B236" s="158"/>
      <c r="C236" s="113">
        <f>SUMIF('Todas las localidades'!$AR$8:$AR$967,'Pob x estrato fij. 2001'!AI236,'Todas las localidades'!$AC$8:$AC$967)</f>
        <v>0</v>
      </c>
      <c r="D236" s="113">
        <f>SUMIF('Todas las localidades'!$AR$8:$AR$967,'Pob x estrato fij. 2001'!AJ236,'Todas las localidades'!$AC$8:$AC$967)</f>
        <v>0</v>
      </c>
      <c r="E236" s="113">
        <f>SUMIF('Todas las localidades'!$AR$8:$AR$967,'Pob x estrato fij. 2001'!AK236,'Todas las localidades'!$AC$8:$AC$967)</f>
        <v>90851</v>
      </c>
      <c r="F236" s="113">
        <f>SUMIF('Todas las localidades'!$AR$8:$AR$967,'Pob x estrato fij. 2001'!AL236,'Todas las localidades'!$AC$8:$AC$967)</f>
        <v>0</v>
      </c>
      <c r="G236" s="113">
        <f>SUMIF('Todas las localidades'!$AR$8:$AR$967,'Pob x estrato fij. 2001'!AM236,'Todas las localidades'!$AC$8:$AC$967)</f>
        <v>30920</v>
      </c>
      <c r="H236" s="113">
        <f>SUMIF('Todas las localidades'!$AR$8:$AR$967,'Pob x estrato fij. 2001'!AN236,'Todas las localidades'!$AC$8:$AC$967)</f>
        <v>0</v>
      </c>
      <c r="I236" s="114">
        <f>SUMIF('Todas las localidades'!$AR$8:$AR$967,'Pob x estrato fij. 2001'!AO236,'Todas las localidades'!$AC$8:$AC$967)</f>
        <v>9238</v>
      </c>
      <c r="J236" s="165">
        <f t="shared" si="94"/>
        <v>131009</v>
      </c>
      <c r="L236" s="95" t="s">
        <v>1</v>
      </c>
      <c r="M236" s="173"/>
      <c r="N236" s="174">
        <f t="shared" si="95"/>
        <v>0</v>
      </c>
      <c r="O236" s="174">
        <f t="shared" si="95"/>
        <v>0</v>
      </c>
      <c r="P236" s="174">
        <f t="shared" si="95"/>
        <v>0.38529194205442613</v>
      </c>
      <c r="Q236" s="174">
        <f t="shared" si="95"/>
        <v>0</v>
      </c>
      <c r="R236" s="174">
        <f t="shared" si="95"/>
        <v>0.13112928694590983</v>
      </c>
      <c r="S236" s="174">
        <f t="shared" si="95"/>
        <v>0</v>
      </c>
      <c r="T236" s="181">
        <f t="shared" si="95"/>
        <v>3.9177631073942926E-2</v>
      </c>
      <c r="U236" s="169">
        <f t="shared" si="96"/>
        <v>0.55559886007427883</v>
      </c>
      <c r="AG236" s="95" t="s">
        <v>1</v>
      </c>
      <c r="AH236" s="112"/>
      <c r="AI236" s="103" t="str">
        <f t="shared" si="97"/>
        <v>Catamarca1</v>
      </c>
      <c r="AJ236" s="103" t="str">
        <f t="shared" si="97"/>
        <v>Catamarca2</v>
      </c>
      <c r="AK236" s="103" t="str">
        <f t="shared" si="97"/>
        <v>Catamarca3</v>
      </c>
      <c r="AL236" s="103" t="str">
        <f t="shared" si="97"/>
        <v>Catamarca4</v>
      </c>
      <c r="AM236" s="103" t="str">
        <f t="shared" si="97"/>
        <v>Catamarca5</v>
      </c>
      <c r="AN236" s="103" t="str">
        <f t="shared" si="97"/>
        <v>Catamarca6</v>
      </c>
      <c r="AO236" s="104" t="str">
        <f t="shared" si="97"/>
        <v>Catamarca7</v>
      </c>
    </row>
    <row r="237" spans="1:41" x14ac:dyDescent="0.25">
      <c r="A237" s="95" t="s">
        <v>199</v>
      </c>
      <c r="B237" s="158"/>
      <c r="C237" s="113">
        <f>SUMIF('Todas las localidades'!$AR$8:$AR$967,'Pob x estrato fij. 2001'!AI237,'Todas las localidades'!$AC$8:$AC$967)</f>
        <v>0</v>
      </c>
      <c r="D237" s="113">
        <f>SUMIF('Todas las localidades'!$AR$8:$AR$967,'Pob x estrato fij. 2001'!AJ237,'Todas las localidades'!$AC$8:$AC$967)</f>
        <v>0</v>
      </c>
      <c r="E237" s="113">
        <f>SUMIF('Todas las localidades'!$AR$8:$AR$967,'Pob x estrato fij. 2001'!AK237,'Todas las localidades'!$AC$8:$AC$967)</f>
        <v>220104</v>
      </c>
      <c r="F237" s="113">
        <f>SUMIF('Todas las localidades'!$AR$8:$AR$967,'Pob x estrato fij. 2001'!AL237,'Todas las localidades'!$AC$8:$AC$967)</f>
        <v>49341</v>
      </c>
      <c r="G237" s="113">
        <f>SUMIF('Todas las localidades'!$AR$8:$AR$967,'Pob x estrato fij. 2001'!AM237,'Todas las localidades'!$AC$8:$AC$967)</f>
        <v>119845</v>
      </c>
      <c r="H237" s="113">
        <f>SUMIF('Todas las localidades'!$AR$8:$AR$967,'Pob x estrato fij. 2001'!AN237,'Todas las localidades'!$AC$8:$AC$967)</f>
        <v>37577</v>
      </c>
      <c r="I237" s="114">
        <f>SUMIF('Todas las localidades'!$AR$8:$AR$967,'Pob x estrato fij. 2001'!AO237,'Todas las localidades'!$AC$8:$AC$967)</f>
        <v>14912</v>
      </c>
      <c r="J237" s="165">
        <f t="shared" si="94"/>
        <v>441779</v>
      </c>
      <c r="L237" s="95" t="s">
        <v>199</v>
      </c>
      <c r="M237" s="173"/>
      <c r="N237" s="174">
        <f t="shared" si="95"/>
        <v>0</v>
      </c>
      <c r="O237" s="174">
        <f t="shared" si="95"/>
        <v>0</v>
      </c>
      <c r="P237" s="174">
        <f t="shared" si="95"/>
        <v>0.93344374430603305</v>
      </c>
      <c r="Q237" s="174">
        <f t="shared" si="95"/>
        <v>0.20925129842167328</v>
      </c>
      <c r="R237" s="174">
        <f t="shared" si="95"/>
        <v>0.50825321455474015</v>
      </c>
      <c r="S237" s="174">
        <f t="shared" si="95"/>
        <v>0.15936110011534457</v>
      </c>
      <c r="T237" s="181">
        <f t="shared" si="95"/>
        <v>6.3240618594353412E-2</v>
      </c>
      <c r="U237" s="169">
        <f t="shared" si="96"/>
        <v>1.8735499759921446</v>
      </c>
      <c r="AG237" s="95" t="s">
        <v>199</v>
      </c>
      <c r="AH237" s="112"/>
      <c r="AI237" s="103" t="str">
        <f t="shared" si="97"/>
        <v>Chaco1</v>
      </c>
      <c r="AJ237" s="103" t="str">
        <f t="shared" si="97"/>
        <v>Chaco2</v>
      </c>
      <c r="AK237" s="103" t="str">
        <f t="shared" si="97"/>
        <v>Chaco3</v>
      </c>
      <c r="AL237" s="103" t="str">
        <f t="shared" si="97"/>
        <v>Chaco4</v>
      </c>
      <c r="AM237" s="103" t="str">
        <f t="shared" si="97"/>
        <v>Chaco5</v>
      </c>
      <c r="AN237" s="103" t="str">
        <f t="shared" si="97"/>
        <v>Chaco6</v>
      </c>
      <c r="AO237" s="104" t="str">
        <f t="shared" si="97"/>
        <v>Chaco7</v>
      </c>
    </row>
    <row r="238" spans="1:41" x14ac:dyDescent="0.25">
      <c r="A238" s="95" t="s">
        <v>260</v>
      </c>
      <c r="B238" s="158"/>
      <c r="C238" s="113">
        <f>SUMIF('Todas las localidades'!$AR$8:$AR$967,'Pob x estrato fij. 2001'!AI238,'Todas las localidades'!$AC$8:$AC$967)</f>
        <v>0</v>
      </c>
      <c r="D238" s="113">
        <f>SUMIF('Todas las localidades'!$AR$8:$AR$967,'Pob x estrato fij. 2001'!AJ238,'Todas las localidades'!$AC$8:$AC$967)</f>
        <v>0</v>
      </c>
      <c r="E238" s="113">
        <f>SUMIF('Todas las localidades'!$AR$8:$AR$967,'Pob x estrato fij. 2001'!AK238,'Todas las localidades'!$AC$8:$AC$967)</f>
        <v>96817</v>
      </c>
      <c r="F238" s="113">
        <f>SUMIF('Todas las localidades'!$AR$8:$AR$967,'Pob x estrato fij. 2001'!AL238,'Todas las localidades'!$AC$8:$AC$967)</f>
        <v>72850</v>
      </c>
      <c r="G238" s="113">
        <f>SUMIF('Todas las localidades'!$AR$8:$AR$967,'Pob x estrato fij. 2001'!AM238,'Todas las localidades'!$AC$8:$AC$967)</f>
        <v>36453</v>
      </c>
      <c r="H238" s="113">
        <f>SUMIF('Todas las localidades'!$AR$8:$AR$967,'Pob x estrato fij. 2001'!AN238,'Todas las localidades'!$AC$8:$AC$967)</f>
        <v>5196</v>
      </c>
      <c r="I238" s="114">
        <f>SUMIF('Todas las localidades'!$AR$8:$AR$967,'Pob x estrato fij. 2001'!AO238,'Todas las localidades'!$AC$8:$AC$967)</f>
        <v>10464</v>
      </c>
      <c r="J238" s="165">
        <f t="shared" si="94"/>
        <v>221780</v>
      </c>
      <c r="L238" s="95" t="s">
        <v>260</v>
      </c>
      <c r="M238" s="173"/>
      <c r="N238" s="174">
        <f t="shared" si="95"/>
        <v>0</v>
      </c>
      <c r="O238" s="174">
        <f t="shared" si="95"/>
        <v>0</v>
      </c>
      <c r="P238" s="174">
        <f t="shared" si="95"/>
        <v>0.41059327859774103</v>
      </c>
      <c r="Q238" s="174">
        <f t="shared" si="95"/>
        <v>0.30895111752941568</v>
      </c>
      <c r="R238" s="174">
        <f t="shared" si="95"/>
        <v>0.1545943045614247</v>
      </c>
      <c r="S238" s="174">
        <f t="shared" si="95"/>
        <v>2.2035827133601148E-2</v>
      </c>
      <c r="T238" s="181">
        <f t="shared" si="95"/>
        <v>4.4377000601617096E-2</v>
      </c>
      <c r="U238" s="169">
        <f t="shared" si="96"/>
        <v>0.94055152842379974</v>
      </c>
      <c r="AG238" s="95" t="s">
        <v>260</v>
      </c>
      <c r="AH238" s="112"/>
      <c r="AI238" s="103" t="str">
        <f t="shared" si="97"/>
        <v>Chubut1</v>
      </c>
      <c r="AJ238" s="103" t="str">
        <f t="shared" si="97"/>
        <v>Chubut2</v>
      </c>
      <c r="AK238" s="103" t="str">
        <f t="shared" si="97"/>
        <v>Chubut3</v>
      </c>
      <c r="AL238" s="103" t="str">
        <f t="shared" si="97"/>
        <v>Chubut4</v>
      </c>
      <c r="AM238" s="103" t="str">
        <f t="shared" si="97"/>
        <v>Chubut5</v>
      </c>
      <c r="AN238" s="103" t="str">
        <f t="shared" si="97"/>
        <v>Chubut6</v>
      </c>
      <c r="AO238" s="104" t="str">
        <f t="shared" si="97"/>
        <v>Chubut7</v>
      </c>
    </row>
    <row r="239" spans="1:41" x14ac:dyDescent="0.25">
      <c r="A239" s="95" t="s">
        <v>276</v>
      </c>
      <c r="B239" s="158"/>
      <c r="C239" s="113">
        <f>SUMIF('Todas las localidades'!$AR$8:$AR$967,'Pob x estrato fij. 2001'!AI239,'Todas las localidades'!$AC$8:$AC$967)</f>
        <v>1018720</v>
      </c>
      <c r="D239" s="113">
        <f>SUMIF('Todas las localidades'!$AR$8:$AR$967,'Pob x estrato fij. 2001'!AJ239,'Todas las localidades'!$AC$8:$AC$967)</f>
        <v>0</v>
      </c>
      <c r="E239" s="113">
        <f>SUMIF('Todas las localidades'!$AR$8:$AR$967,'Pob x estrato fij. 2001'!AK239,'Todas las localidades'!$AC$8:$AC$967)</f>
        <v>113190</v>
      </c>
      <c r="F239" s="113">
        <f>SUMIF('Todas las localidades'!$AR$8:$AR$967,'Pob x estrato fij. 2001'!AL239,'Todas las localidades'!$AC$8:$AC$967)</f>
        <v>149147</v>
      </c>
      <c r="G239" s="113">
        <f>SUMIF('Todas las localidades'!$AR$8:$AR$967,'Pob x estrato fij. 2001'!AM239,'Todas las localidades'!$AC$8:$AC$967)</f>
        <v>426255</v>
      </c>
      <c r="H239" s="113">
        <f>SUMIF('Todas las localidades'!$AR$8:$AR$967,'Pob x estrato fij. 2001'!AN239,'Todas las localidades'!$AC$8:$AC$967)</f>
        <v>188407</v>
      </c>
      <c r="I239" s="114">
        <f>SUMIF('Todas las localidades'!$AR$8:$AR$967,'Pob x estrato fij. 2001'!AO239,'Todas las localidades'!$AC$8:$AC$967)</f>
        <v>99418</v>
      </c>
      <c r="J239" s="165">
        <f t="shared" si="94"/>
        <v>1995137</v>
      </c>
      <c r="L239" s="95" t="s">
        <v>276</v>
      </c>
      <c r="M239" s="173"/>
      <c r="N239" s="174">
        <f t="shared" si="95"/>
        <v>4.3203113582644654</v>
      </c>
      <c r="O239" s="174">
        <f t="shared" si="95"/>
        <v>0</v>
      </c>
      <c r="P239" s="174">
        <f t="shared" si="95"/>
        <v>0.48002988322792806</v>
      </c>
      <c r="Q239" s="174">
        <f t="shared" si="95"/>
        <v>0.63252069081893969</v>
      </c>
      <c r="R239" s="174">
        <f t="shared" si="95"/>
        <v>1.8077139135552651</v>
      </c>
      <c r="S239" s="174">
        <f t="shared" si="95"/>
        <v>0.79901926150123015</v>
      </c>
      <c r="T239" s="181">
        <f t="shared" si="95"/>
        <v>0.42162391492847556</v>
      </c>
      <c r="U239" s="169">
        <f t="shared" si="96"/>
        <v>8.4612190222963051</v>
      </c>
      <c r="AG239" s="95" t="s">
        <v>276</v>
      </c>
      <c r="AH239" s="112"/>
      <c r="AI239" s="103" t="str">
        <f t="shared" si="97"/>
        <v>Córdoba1</v>
      </c>
      <c r="AJ239" s="103" t="str">
        <f t="shared" si="97"/>
        <v>Córdoba2</v>
      </c>
      <c r="AK239" s="103" t="str">
        <f t="shared" si="97"/>
        <v>Córdoba3</v>
      </c>
      <c r="AL239" s="103" t="str">
        <f t="shared" si="97"/>
        <v>Córdoba4</v>
      </c>
      <c r="AM239" s="103" t="str">
        <f t="shared" si="97"/>
        <v>Córdoba5</v>
      </c>
      <c r="AN239" s="103" t="str">
        <f t="shared" si="97"/>
        <v>Córdoba6</v>
      </c>
      <c r="AO239" s="104" t="str">
        <f t="shared" si="97"/>
        <v>Córdoba7</v>
      </c>
    </row>
    <row r="240" spans="1:41" x14ac:dyDescent="0.25">
      <c r="A240" s="95" t="s">
        <v>396</v>
      </c>
      <c r="B240" s="158"/>
      <c r="C240" s="113">
        <f>SUMIF('Todas las localidades'!$AR$8:$AR$967,'Pob x estrato fij. 2001'!AI240,'Todas las localidades'!$AC$8:$AC$967)</f>
        <v>0</v>
      </c>
      <c r="D240" s="113">
        <f>SUMIF('Todas las localidades'!$AR$8:$AR$967,'Pob x estrato fij. 2001'!AJ240,'Todas las localidades'!$AC$8:$AC$967)</f>
        <v>0</v>
      </c>
      <c r="E240" s="113">
        <f>SUMIF('Todas las localidades'!$AR$8:$AR$967,'Pob x estrato fij. 2001'!AK240,'Todas las localidades'!$AC$8:$AC$967)</f>
        <v>179590</v>
      </c>
      <c r="F240" s="113">
        <f>SUMIF('Todas las localidades'!$AR$8:$AR$967,'Pob x estrato fij. 2001'!AL240,'Todas las localidades'!$AC$8:$AC$967)</f>
        <v>47357</v>
      </c>
      <c r="G240" s="113">
        <f>SUMIF('Todas las localidades'!$AR$8:$AR$967,'Pob x estrato fij. 2001'!AM240,'Todas las localidades'!$AC$8:$AC$967)</f>
        <v>160942</v>
      </c>
      <c r="H240" s="113">
        <f>SUMIF('Todas las localidades'!$AR$8:$AR$967,'Pob x estrato fij. 2001'!AN240,'Todas las localidades'!$AC$8:$AC$967)</f>
        <v>32848</v>
      </c>
      <c r="I240" s="114">
        <f>SUMIF('Todas las localidades'!$AR$8:$AR$967,'Pob x estrato fij. 2001'!AO240,'Todas las localidades'!$AC$8:$AC$967)</f>
        <v>19338</v>
      </c>
      <c r="J240" s="165">
        <f t="shared" si="94"/>
        <v>440075</v>
      </c>
      <c r="L240" s="95" t="s">
        <v>396</v>
      </c>
      <c r="M240" s="173"/>
      <c r="N240" s="174">
        <f t="shared" si="95"/>
        <v>0</v>
      </c>
      <c r="O240" s="174">
        <f t="shared" si="95"/>
        <v>0</v>
      </c>
      <c r="P240" s="174">
        <f t="shared" si="95"/>
        <v>0.76162705829935151</v>
      </c>
      <c r="Q240" s="174">
        <f t="shared" si="95"/>
        <v>0.2008373105400211</v>
      </c>
      <c r="R240" s="174">
        <f t="shared" si="95"/>
        <v>0.6825423576859192</v>
      </c>
      <c r="S240" s="174">
        <f t="shared" si="95"/>
        <v>0.13930578323412829</v>
      </c>
      <c r="T240" s="181">
        <f t="shared" si="95"/>
        <v>8.2010936318240774E-2</v>
      </c>
      <c r="U240" s="169">
        <f t="shared" si="96"/>
        <v>1.866323446077661</v>
      </c>
      <c r="AG240" s="95" t="s">
        <v>396</v>
      </c>
      <c r="AH240" s="112"/>
      <c r="AI240" s="103" t="str">
        <f t="shared" si="97"/>
        <v>Corrientes1</v>
      </c>
      <c r="AJ240" s="103" t="str">
        <f t="shared" si="97"/>
        <v>Corrientes2</v>
      </c>
      <c r="AK240" s="103" t="str">
        <f t="shared" si="97"/>
        <v>Corrientes3</v>
      </c>
      <c r="AL240" s="103" t="str">
        <f t="shared" si="97"/>
        <v>Corrientes4</v>
      </c>
      <c r="AM240" s="103" t="str">
        <f t="shared" si="97"/>
        <v>Corrientes5</v>
      </c>
      <c r="AN240" s="103" t="str">
        <f t="shared" si="97"/>
        <v>Corrientes6</v>
      </c>
      <c r="AO240" s="104" t="str">
        <f t="shared" si="97"/>
        <v>Corrientes7</v>
      </c>
    </row>
    <row r="241" spans="1:41" x14ac:dyDescent="0.25">
      <c r="A241" s="95" t="s">
        <v>429</v>
      </c>
      <c r="B241" s="158"/>
      <c r="C241" s="113">
        <f>SUMIF('Todas las localidades'!$AR$8:$AR$967,'Pob x estrato fij. 2001'!AI241,'Todas las localidades'!$AC$8:$AC$967)</f>
        <v>0</v>
      </c>
      <c r="D241" s="113">
        <f>SUMIF('Todas las localidades'!$AR$8:$AR$967,'Pob x estrato fij. 2001'!AJ241,'Todas las localidades'!$AC$8:$AC$967)</f>
        <v>0</v>
      </c>
      <c r="E241" s="113">
        <f>SUMIF('Todas las localidades'!$AR$8:$AR$967,'Pob x estrato fij. 2001'!AK241,'Todas las localidades'!$AC$8:$AC$967)</f>
        <v>258180</v>
      </c>
      <c r="F241" s="113">
        <f>SUMIF('Todas las localidades'!$AR$8:$AR$967,'Pob x estrato fij. 2001'!AL241,'Todas las localidades'!$AC$8:$AC$967)</f>
        <v>97647</v>
      </c>
      <c r="G241" s="113">
        <f>SUMIF('Todas las localidades'!$AR$8:$AR$967,'Pob x estrato fij. 2001'!AM241,'Todas las localidades'!$AC$8:$AC$967)</f>
        <v>207919</v>
      </c>
      <c r="H241" s="113">
        <f>SUMIF('Todas las localidades'!$AR$8:$AR$967,'Pob x estrato fij. 2001'!AN241,'Todas las localidades'!$AC$8:$AC$967)</f>
        <v>48659</v>
      </c>
      <c r="I241" s="114">
        <f>SUMIF('Todas las localidades'!$AR$8:$AR$967,'Pob x estrato fij. 2001'!AO241,'Todas las localidades'!$AC$8:$AC$967)</f>
        <v>29481</v>
      </c>
      <c r="J241" s="165">
        <f t="shared" si="94"/>
        <v>641886</v>
      </c>
      <c r="L241" s="95" t="s">
        <v>429</v>
      </c>
      <c r="M241" s="173"/>
      <c r="N241" s="174">
        <f t="shared" si="95"/>
        <v>0</v>
      </c>
      <c r="O241" s="174">
        <f t="shared" si="95"/>
        <v>0</v>
      </c>
      <c r="P241" s="174">
        <f t="shared" si="95"/>
        <v>1.0949210641557245</v>
      </c>
      <c r="Q241" s="174">
        <f t="shared" si="95"/>
        <v>0.41411324328613386</v>
      </c>
      <c r="R241" s="174">
        <f t="shared" si="95"/>
        <v>0.88176811812764011</v>
      </c>
      <c r="S241" s="174">
        <f t="shared" si="95"/>
        <v>0.20635899008735534</v>
      </c>
      <c r="T241" s="181">
        <f t="shared" si="95"/>
        <v>0.12502660117892525</v>
      </c>
      <c r="U241" s="169">
        <f t="shared" si="96"/>
        <v>2.7221880168357795</v>
      </c>
      <c r="AG241" s="95" t="s">
        <v>429</v>
      </c>
      <c r="AH241" s="112"/>
      <c r="AI241" s="103" t="str">
        <f t="shared" si="97"/>
        <v>Entre Ríos1</v>
      </c>
      <c r="AJ241" s="103" t="str">
        <f t="shared" si="97"/>
        <v>Entre Ríos2</v>
      </c>
      <c r="AK241" s="103" t="str">
        <f t="shared" si="97"/>
        <v>Entre Ríos3</v>
      </c>
      <c r="AL241" s="103" t="str">
        <f t="shared" si="97"/>
        <v>Entre Ríos4</v>
      </c>
      <c r="AM241" s="103" t="str">
        <f t="shared" si="97"/>
        <v>Entre Ríos5</v>
      </c>
      <c r="AN241" s="103" t="str">
        <f t="shared" si="97"/>
        <v>Entre Ríos6</v>
      </c>
      <c r="AO241" s="104" t="str">
        <f t="shared" si="97"/>
        <v>Entre Ríos7</v>
      </c>
    </row>
    <row r="242" spans="1:41" x14ac:dyDescent="0.25">
      <c r="A242" s="95" t="s">
        <v>461</v>
      </c>
      <c r="B242" s="158"/>
      <c r="C242" s="113">
        <f>SUMIF('Todas las localidades'!$AR$8:$AR$967,'Pob x estrato fij. 2001'!AI242,'Todas las localidades'!$AC$8:$AC$967)</f>
        <v>0</v>
      </c>
      <c r="D242" s="113">
        <f>SUMIF('Todas las localidades'!$AR$8:$AR$967,'Pob x estrato fij. 2001'!AJ242,'Todas las localidades'!$AC$8:$AC$967)</f>
        <v>0</v>
      </c>
      <c r="E242" s="113">
        <f>SUMIF('Todas las localidades'!$AR$8:$AR$967,'Pob x estrato fij. 2001'!AK242,'Todas las localidades'!$AC$8:$AC$967)</f>
        <v>95067</v>
      </c>
      <c r="F242" s="113">
        <f>SUMIF('Todas las localidades'!$AR$8:$AR$967,'Pob x estrato fij. 2001'!AL242,'Todas las localidades'!$AC$8:$AC$967)</f>
        <v>21008</v>
      </c>
      <c r="G242" s="114">
        <f>SUMIF('Todas las localidades'!$AR$8:$AR$967,'Pob x estrato fij. 2001'!AM242,'Todas las localidades'!$AC$8:$AC$967)</f>
        <v>24429</v>
      </c>
      <c r="H242" s="159">
        <f>SUMIF('Todas las localidades'!$AR$8:$AR$967,'Pob x estrato fij. 2001'!AN242,'Todas las localidades'!$AC$8:$AC$967)</f>
        <v>16349</v>
      </c>
      <c r="I242" s="159">
        <f>SUMIF('Todas las localidades'!$AR$8:$AR$967,'Pob x estrato fij. 2001'!AO242,'Todas las localidades'!$AC$8:$AC$967)</f>
        <v>20368</v>
      </c>
      <c r="J242" s="165">
        <f t="shared" si="94"/>
        <v>177221</v>
      </c>
      <c r="L242" s="95" t="s">
        <v>461</v>
      </c>
      <c r="M242" s="173"/>
      <c r="N242" s="174">
        <f t="shared" si="95"/>
        <v>0</v>
      </c>
      <c r="O242" s="174">
        <f t="shared" si="95"/>
        <v>0</v>
      </c>
      <c r="P242" s="174">
        <f t="shared" si="95"/>
        <v>0.40317166630293694</v>
      </c>
      <c r="Q242" s="174">
        <f t="shared" si="95"/>
        <v>8.9093274908139522E-2</v>
      </c>
      <c r="R242" s="174">
        <f t="shared" si="95"/>
        <v>0.10360146671415367</v>
      </c>
      <c r="S242" s="174">
        <f t="shared" si="95"/>
        <v>6.9334822518715394E-2</v>
      </c>
      <c r="T242" s="181">
        <f t="shared" si="95"/>
        <v>8.6379085268896885E-2</v>
      </c>
      <c r="U242" s="169">
        <f t="shared" si="96"/>
        <v>0.75158031571284245</v>
      </c>
      <c r="AG242" s="95" t="s">
        <v>461</v>
      </c>
      <c r="AH242" s="112"/>
      <c r="AI242" s="103" t="str">
        <f t="shared" si="97"/>
        <v>Formosa1</v>
      </c>
      <c r="AJ242" s="103" t="str">
        <f t="shared" si="97"/>
        <v>Formosa2</v>
      </c>
      <c r="AK242" s="103" t="str">
        <f t="shared" si="97"/>
        <v>Formosa3</v>
      </c>
      <c r="AL242" s="103" t="str">
        <f t="shared" si="97"/>
        <v>Formosa4</v>
      </c>
      <c r="AM242" s="103" t="str">
        <f t="shared" si="97"/>
        <v>Formosa5</v>
      </c>
      <c r="AN242" s="103" t="str">
        <f t="shared" si="97"/>
        <v>Formosa6</v>
      </c>
      <c r="AO242" s="104" t="str">
        <f t="shared" si="97"/>
        <v>Formosa7</v>
      </c>
    </row>
    <row r="243" spans="1:41" x14ac:dyDescent="0.25">
      <c r="A243" s="95" t="s">
        <v>486</v>
      </c>
      <c r="B243" s="158"/>
      <c r="C243" s="113">
        <f>SUMIF('Todas las localidades'!$AR$8:$AR$967,'Pob x estrato fij. 2001'!AI243,'Todas las localidades'!$AC$8:$AC$967)</f>
        <v>0</v>
      </c>
      <c r="D243" s="113">
        <f>SUMIF('Todas las localidades'!$AR$8:$AR$967,'Pob x estrato fij. 2001'!AJ243,'Todas las localidades'!$AC$8:$AC$967)</f>
        <v>0</v>
      </c>
      <c r="E243" s="113">
        <f>SUMIF('Todas las localidades'!$AR$8:$AR$967,'Pob x estrato fij. 2001'!AK243,'Todas las localidades'!$AC$8:$AC$967)</f>
        <v>153461</v>
      </c>
      <c r="F243" s="113">
        <f>SUMIF('Todas las localidades'!$AR$8:$AR$967,'Pob x estrato fij. 2001'!AL243,'Todas las localidades'!$AC$8:$AC$967)</f>
        <v>37101</v>
      </c>
      <c r="G243" s="114">
        <f>SUMIF('Todas las localidades'!$AR$8:$AR$967,'Pob x estrato fij. 2001'!AM243,'Todas las localidades'!$AC$8:$AC$967)</f>
        <v>77126</v>
      </c>
      <c r="H243" s="159">
        <f>SUMIF('Todas las localidades'!$AR$8:$AR$967,'Pob x estrato fij. 2001'!AN243,'Todas las localidades'!$AC$8:$AC$967)</f>
        <v>13818</v>
      </c>
      <c r="I243" s="159">
        <f>SUMIF('Todas las localidades'!$AR$8:$AR$967,'Pob x estrato fij. 2001'!AO243,'Todas las localidades'!$AC$8:$AC$967)</f>
        <v>24486</v>
      </c>
      <c r="J243" s="165">
        <f t="shared" si="94"/>
        <v>305992</v>
      </c>
      <c r="L243" s="95" t="s">
        <v>486</v>
      </c>
      <c r="M243" s="173"/>
      <c r="N243" s="174">
        <f t="shared" si="95"/>
        <v>0</v>
      </c>
      <c r="O243" s="174">
        <f t="shared" si="95"/>
        <v>0</v>
      </c>
      <c r="P243" s="174">
        <f t="shared" si="95"/>
        <v>0.65081602535595962</v>
      </c>
      <c r="Q243" s="174">
        <f t="shared" si="95"/>
        <v>0.15734242157115788</v>
      </c>
      <c r="R243" s="174">
        <f t="shared" si="95"/>
        <v>0.32708529705660555</v>
      </c>
      <c r="S243" s="174">
        <f t="shared" si="95"/>
        <v>5.8601050679773038E-2</v>
      </c>
      <c r="T243" s="181">
        <f t="shared" si="95"/>
        <v>0.10384319922889873</v>
      </c>
      <c r="U243" s="169">
        <f t="shared" si="96"/>
        <v>1.2976879938923949</v>
      </c>
      <c r="AG243" s="95" t="s">
        <v>486</v>
      </c>
      <c r="AH243" s="112"/>
      <c r="AI243" s="103" t="str">
        <f t="shared" si="97"/>
        <v>Jujuy1</v>
      </c>
      <c r="AJ243" s="103" t="str">
        <f t="shared" si="97"/>
        <v>Jujuy2</v>
      </c>
      <c r="AK243" s="103" t="str">
        <f t="shared" si="97"/>
        <v>Jujuy3</v>
      </c>
      <c r="AL243" s="103" t="str">
        <f t="shared" si="97"/>
        <v>Jujuy4</v>
      </c>
      <c r="AM243" s="103" t="str">
        <f t="shared" si="97"/>
        <v>Jujuy5</v>
      </c>
      <c r="AN243" s="103" t="str">
        <f t="shared" si="97"/>
        <v>Jujuy6</v>
      </c>
      <c r="AO243" s="104" t="str">
        <f t="shared" si="97"/>
        <v>Jujuy7</v>
      </c>
    </row>
    <row r="244" spans="1:41" x14ac:dyDescent="0.25">
      <c r="A244" s="95" t="s">
        <v>532</v>
      </c>
      <c r="B244" s="158"/>
      <c r="C244" s="113">
        <f>SUMIF('Todas las localidades'!$AR$8:$AR$967,'Pob x estrato fij. 2001'!AI244,'Todas las localidades'!$AC$8:$AC$967)</f>
        <v>0</v>
      </c>
      <c r="D244" s="113">
        <f>SUMIF('Todas las localidades'!$AR$8:$AR$967,'Pob x estrato fij. 2001'!AJ244,'Todas las localidades'!$AC$8:$AC$967)</f>
        <v>0</v>
      </c>
      <c r="E244" s="113">
        <f>SUMIF('Todas las localidades'!$AR$8:$AR$967,'Pob x estrato fij. 2001'!AK244,'Todas las localidades'!$AC$8:$AC$967)</f>
        <v>55306</v>
      </c>
      <c r="F244" s="113">
        <f>SUMIF('Todas las localidades'!$AR$8:$AR$967,'Pob x estrato fij. 2001'!AL244,'Todas las localidades'!$AC$8:$AC$967)</f>
        <v>30108</v>
      </c>
      <c r="G244" s="114">
        <f>SUMIF('Todas las localidades'!$AR$8:$AR$967,'Pob x estrato fij. 2001'!AM244,'Todas las localidades'!$AC$8:$AC$967)</f>
        <v>7647</v>
      </c>
      <c r="H244" s="159">
        <f>SUMIF('Todas las localidades'!$AR$8:$AR$967,'Pob x estrato fij. 2001'!AN244,'Todas las localidades'!$AC$8:$AC$967)</f>
        <v>20029</v>
      </c>
      <c r="I244" s="159">
        <f>SUMIF('Todas las localidades'!$AR$8:$AR$967,'Pob x estrato fij. 2001'!AO244,'Todas las localidades'!$AC$8:$AC$967)</f>
        <v>30613</v>
      </c>
      <c r="J244" s="165">
        <f t="shared" si="94"/>
        <v>143703</v>
      </c>
      <c r="L244" s="95" t="s">
        <v>532</v>
      </c>
      <c r="M244" s="173"/>
      <c r="N244" s="174">
        <f t="shared" si="95"/>
        <v>0</v>
      </c>
      <c r="O244" s="174">
        <f t="shared" si="95"/>
        <v>0</v>
      </c>
      <c r="P244" s="174">
        <f t="shared" si="95"/>
        <v>0.23454839404367689</v>
      </c>
      <c r="Q244" s="174">
        <f t="shared" si="95"/>
        <v>0.12768565884112076</v>
      </c>
      <c r="R244" s="174">
        <f t="shared" si="95"/>
        <v>3.2430325267638185E-2</v>
      </c>
      <c r="S244" s="174">
        <f t="shared" si="95"/>
        <v>8.4941412944360556E-2</v>
      </c>
      <c r="T244" s="181">
        <f t="shared" si="95"/>
        <v>0.12982732410333564</v>
      </c>
      <c r="U244" s="169">
        <f t="shared" si="96"/>
        <v>0.60943311520013199</v>
      </c>
      <c r="AG244" s="95" t="s">
        <v>532</v>
      </c>
      <c r="AH244" s="112"/>
      <c r="AI244" s="103" t="str">
        <f t="shared" si="97"/>
        <v>La Pampa1</v>
      </c>
      <c r="AJ244" s="103" t="str">
        <f t="shared" si="97"/>
        <v>La Pampa2</v>
      </c>
      <c r="AK244" s="103" t="str">
        <f t="shared" si="97"/>
        <v>La Pampa3</v>
      </c>
      <c r="AL244" s="103" t="str">
        <f t="shared" si="97"/>
        <v>La Pampa4</v>
      </c>
      <c r="AM244" s="103" t="str">
        <f t="shared" si="97"/>
        <v>La Pampa5</v>
      </c>
      <c r="AN244" s="103" t="str">
        <f t="shared" si="97"/>
        <v>La Pampa6</v>
      </c>
      <c r="AO244" s="104" t="str">
        <f t="shared" si="97"/>
        <v>La Pampa7</v>
      </c>
    </row>
    <row r="245" spans="1:41" x14ac:dyDescent="0.25">
      <c r="A245" s="95" t="s">
        <v>563</v>
      </c>
      <c r="B245" s="158"/>
      <c r="C245" s="113">
        <f>SUMIF('Todas las localidades'!$AR$8:$AR$967,'Pob x estrato fij. 2001'!AI245,'Todas las localidades'!$AC$8:$AC$967)</f>
        <v>0</v>
      </c>
      <c r="D245" s="113">
        <f>SUMIF('Todas las localidades'!$AR$8:$AR$967,'Pob x estrato fij. 2001'!AJ245,'Todas las localidades'!$AC$8:$AC$967)</f>
        <v>0</v>
      </c>
      <c r="E245" s="113">
        <f>SUMIF('Todas las localidades'!$AR$8:$AR$967,'Pob x estrato fij. 2001'!AK245,'Todas las localidades'!$AC$8:$AC$967)</f>
        <v>67043</v>
      </c>
      <c r="F245" s="113">
        <f>SUMIF('Todas las localidades'!$AR$8:$AR$967,'Pob x estrato fij. 2001'!AL245,'Todas las localidades'!$AC$8:$AC$967)</f>
        <v>0</v>
      </c>
      <c r="G245" s="114">
        <f>SUMIF('Todas las localidades'!$AR$8:$AR$967,'Pob x estrato fij. 2001'!AM245,'Todas las localidades'!$AC$8:$AC$967)</f>
        <v>32042</v>
      </c>
      <c r="H245" s="159">
        <f>SUMIF('Todas las localidades'!$AR$8:$AR$967,'Pob x estrato fij. 2001'!AN245,'Todas las localidades'!$AC$8:$AC$967)</f>
        <v>2161</v>
      </c>
      <c r="I245" s="159">
        <f>SUMIF('Todas las localidades'!$AR$8:$AR$967,'Pob x estrato fij. 2001'!AO245,'Todas las localidades'!$AC$8:$AC$967)</f>
        <v>17128</v>
      </c>
      <c r="J245" s="165">
        <f t="shared" si="94"/>
        <v>118374</v>
      </c>
      <c r="L245" s="95" t="s">
        <v>563</v>
      </c>
      <c r="M245" s="173"/>
      <c r="N245" s="174">
        <f t="shared" si="95"/>
        <v>0</v>
      </c>
      <c r="O245" s="174">
        <f t="shared" si="95"/>
        <v>0</v>
      </c>
      <c r="P245" s="174">
        <f t="shared" si="95"/>
        <v>0.28432408747460008</v>
      </c>
      <c r="Q245" s="174">
        <f t="shared" si="95"/>
        <v>0</v>
      </c>
      <c r="R245" s="174">
        <f t="shared" si="95"/>
        <v>0.13588760065720709</v>
      </c>
      <c r="S245" s="174">
        <f t="shared" si="95"/>
        <v>9.1646309537552137E-3</v>
      </c>
      <c r="T245" s="181">
        <f t="shared" si="95"/>
        <v>7.263850022023105E-2</v>
      </c>
      <c r="U245" s="169">
        <f t="shared" si="96"/>
        <v>0.50201481930579339</v>
      </c>
      <c r="AG245" s="95" t="s">
        <v>563</v>
      </c>
      <c r="AH245" s="112"/>
      <c r="AI245" s="103" t="str">
        <f t="shared" si="97"/>
        <v>La Rioja1</v>
      </c>
      <c r="AJ245" s="103" t="str">
        <f t="shared" si="97"/>
        <v>La Rioja2</v>
      </c>
      <c r="AK245" s="103" t="str">
        <f t="shared" si="97"/>
        <v>La Rioja3</v>
      </c>
      <c r="AL245" s="103" t="str">
        <f t="shared" si="97"/>
        <v>La Rioja4</v>
      </c>
      <c r="AM245" s="103" t="str">
        <f t="shared" si="97"/>
        <v>La Rioja5</v>
      </c>
      <c r="AN245" s="103" t="str">
        <f t="shared" si="97"/>
        <v>La Rioja6</v>
      </c>
      <c r="AO245" s="104" t="str">
        <f t="shared" si="97"/>
        <v>La Rioja7</v>
      </c>
    </row>
    <row r="246" spans="1:41" x14ac:dyDescent="0.25">
      <c r="A246" s="95" t="s">
        <v>582</v>
      </c>
      <c r="B246" s="158"/>
      <c r="C246" s="113">
        <f>SUMIF('Todas las localidades'!$AR$8:$AR$967,'Pob x estrato fij. 2001'!AI246,'Todas las localidades'!$AC$8:$AC$967)</f>
        <v>0</v>
      </c>
      <c r="D246" s="113">
        <f>SUMIF('Todas las localidades'!$AR$8:$AR$967,'Pob x estrato fij. 2001'!AJ246,'Todas las localidades'!$AC$8:$AC$967)</f>
        <v>612777</v>
      </c>
      <c r="E246" s="113">
        <f>SUMIF('Todas las localidades'!$AR$8:$AR$967,'Pob x estrato fij. 2001'!AK246,'Todas las localidades'!$AC$8:$AC$967)</f>
        <v>72759</v>
      </c>
      <c r="F246" s="113">
        <f>SUMIF('Todas las localidades'!$AR$8:$AR$967,'Pob x estrato fij. 2001'!AL246,'Todas las localidades'!$AC$8:$AC$967)</f>
        <v>49349</v>
      </c>
      <c r="G246" s="114">
        <f>SUMIF('Todas las localidades'!$AR$8:$AR$967,'Pob x estrato fij. 2001'!AM246,'Todas las localidades'!$AC$8:$AC$967)</f>
        <v>67609</v>
      </c>
      <c r="H246" s="159">
        <f>SUMIF('Todas las localidades'!$AR$8:$AR$967,'Pob x estrato fij. 2001'!AN246,'Todas las localidades'!$AC$8:$AC$967)</f>
        <v>17459</v>
      </c>
      <c r="I246" s="159">
        <f>SUMIF('Todas las localidades'!$AR$8:$AR$967,'Pob x estrato fij. 2001'!AO246,'Todas las localidades'!$AC$8:$AC$967)</f>
        <v>27509</v>
      </c>
      <c r="J246" s="165">
        <f t="shared" si="94"/>
        <v>847462</v>
      </c>
      <c r="L246" s="95" t="s">
        <v>582</v>
      </c>
      <c r="M246" s="173"/>
      <c r="N246" s="174">
        <f t="shared" si="95"/>
        <v>0</v>
      </c>
      <c r="O246" s="174">
        <f t="shared" si="95"/>
        <v>2.5987390383846636</v>
      </c>
      <c r="P246" s="174">
        <f t="shared" si="95"/>
        <v>0.30856519369008584</v>
      </c>
      <c r="Q246" s="174">
        <f t="shared" si="95"/>
        <v>0.2092852257921638</v>
      </c>
      <c r="R246" s="174">
        <f t="shared" si="95"/>
        <v>0.28672444893680527</v>
      </c>
      <c r="S246" s="174">
        <f t="shared" si="95"/>
        <v>7.4042245174276849E-2</v>
      </c>
      <c r="T246" s="181">
        <f t="shared" si="95"/>
        <v>0.11666350435300887</v>
      </c>
      <c r="U246" s="169">
        <f t="shared" si="96"/>
        <v>3.594019656331005</v>
      </c>
      <c r="AG246" s="95" t="s">
        <v>582</v>
      </c>
      <c r="AH246" s="112"/>
      <c r="AI246" s="103" t="str">
        <f t="shared" si="97"/>
        <v>Mendoza1</v>
      </c>
      <c r="AJ246" s="103" t="str">
        <f t="shared" si="97"/>
        <v>Mendoza2</v>
      </c>
      <c r="AK246" s="103" t="str">
        <f t="shared" si="97"/>
        <v>Mendoza3</v>
      </c>
      <c r="AL246" s="103" t="str">
        <f t="shared" si="97"/>
        <v>Mendoza4</v>
      </c>
      <c r="AM246" s="103" t="str">
        <f t="shared" si="97"/>
        <v>Mendoza5</v>
      </c>
      <c r="AN246" s="103" t="str">
        <f t="shared" si="97"/>
        <v>Mendoza6</v>
      </c>
      <c r="AO246" s="104" t="str">
        <f t="shared" si="97"/>
        <v>Mendoza7</v>
      </c>
    </row>
    <row r="247" spans="1:41" x14ac:dyDescent="0.25">
      <c r="A247" s="95" t="s">
        <v>604</v>
      </c>
      <c r="B247" s="158"/>
      <c r="C247" s="113">
        <f>SUMIF('Todas las localidades'!$AR$8:$AR$967,'Pob x estrato fij. 2001'!AI247,'Todas las localidades'!$AC$8:$AC$967)</f>
        <v>0</v>
      </c>
      <c r="D247" s="113">
        <f>SUMIF('Todas las localidades'!$AR$8:$AR$967,'Pob x estrato fij. 2001'!AJ247,'Todas las localidades'!$AC$8:$AC$967)</f>
        <v>0</v>
      </c>
      <c r="E247" s="113">
        <f>SUMIF('Todas las localidades'!$AR$8:$AR$967,'Pob x estrato fij. 2001'!AK247,'Todas las localidades'!$AC$8:$AC$967)</f>
        <v>145797</v>
      </c>
      <c r="F247" s="113">
        <f>SUMIF('Todas las localidades'!$AR$8:$AR$967,'Pob x estrato fij. 2001'!AL247,'Todas las localidades'!$AC$8:$AC$967)</f>
        <v>51066</v>
      </c>
      <c r="G247" s="114">
        <f>SUMIF('Todas las localidades'!$AR$8:$AR$967,'Pob x estrato fij. 2001'!AM247,'Todas las localidades'!$AC$8:$AC$967)</f>
        <v>76554</v>
      </c>
      <c r="H247" s="159">
        <f>SUMIF('Todas las localidades'!$AR$8:$AR$967,'Pob x estrato fij. 2001'!AN247,'Todas las localidades'!$AC$8:$AC$967)</f>
        <v>30359</v>
      </c>
      <c r="I247" s="159">
        <f>SUMIF('Todas las localidades'!$AR$8:$AR$967,'Pob x estrato fij. 2001'!AO247,'Todas las localidades'!$AC$8:$AC$967)</f>
        <v>12391</v>
      </c>
      <c r="J247" s="165">
        <f t="shared" si="94"/>
        <v>316167</v>
      </c>
      <c r="L247" s="95" t="s">
        <v>604</v>
      </c>
      <c r="M247" s="173"/>
      <c r="N247" s="174">
        <f t="shared" si="95"/>
        <v>0</v>
      </c>
      <c r="O247" s="174">
        <f t="shared" si="95"/>
        <v>0</v>
      </c>
      <c r="P247" s="174">
        <f t="shared" si="95"/>
        <v>0.61831360442602901</v>
      </c>
      <c r="Q247" s="174">
        <f t="shared" si="95"/>
        <v>0.21656688768369445</v>
      </c>
      <c r="R247" s="174">
        <f t="shared" si="95"/>
        <v>0.32465949006653244</v>
      </c>
      <c r="S247" s="174">
        <f t="shared" si="95"/>
        <v>0.12875013009026123</v>
      </c>
      <c r="T247" s="181">
        <f t="shared" si="95"/>
        <v>5.2549255968524215E-2</v>
      </c>
      <c r="U247" s="169">
        <f t="shared" si="96"/>
        <v>1.3408393682350412</v>
      </c>
      <c r="AG247" s="95" t="s">
        <v>604</v>
      </c>
      <c r="AH247" s="112"/>
      <c r="AI247" s="103" t="str">
        <f t="shared" si="97"/>
        <v>Misiones1</v>
      </c>
      <c r="AJ247" s="103" t="str">
        <f t="shared" si="97"/>
        <v>Misiones2</v>
      </c>
      <c r="AK247" s="103" t="str">
        <f t="shared" si="97"/>
        <v>Misiones3</v>
      </c>
      <c r="AL247" s="103" t="str">
        <f t="shared" si="97"/>
        <v>Misiones4</v>
      </c>
      <c r="AM247" s="103" t="str">
        <f t="shared" si="97"/>
        <v>Misiones5</v>
      </c>
      <c r="AN247" s="103" t="str">
        <f t="shared" si="97"/>
        <v>Misiones6</v>
      </c>
      <c r="AO247" s="104" t="str">
        <f t="shared" si="97"/>
        <v>Misiones7</v>
      </c>
    </row>
    <row r="248" spans="1:41" x14ac:dyDescent="0.25">
      <c r="A248" s="95" t="s">
        <v>639</v>
      </c>
      <c r="B248" s="158"/>
      <c r="C248" s="113">
        <f>SUMIF('Todas las localidades'!$AR$8:$AR$967,'Pob x estrato fij. 2001'!AI248,'Todas las localidades'!$AC$8:$AC$967)</f>
        <v>0</v>
      </c>
      <c r="D248" s="113">
        <f>SUMIF('Todas las localidades'!$AR$8:$AR$967,'Pob x estrato fij. 2001'!AJ248,'Todas las localidades'!$AC$8:$AC$967)</f>
        <v>0</v>
      </c>
      <c r="E248" s="113">
        <f>SUMIF('Todas las localidades'!$AR$8:$AR$967,'Pob x estrato fij. 2001'!AK248,'Todas las localidades'!$AC$8:$AC$967)</f>
        <v>98102</v>
      </c>
      <c r="F248" s="113">
        <f>SUMIF('Todas las localidades'!$AR$8:$AR$967,'Pob x estrato fij. 2001'!AL248,'Todas las localidades'!$AC$8:$AC$967)</f>
        <v>0</v>
      </c>
      <c r="G248" s="114">
        <f>SUMIF('Todas las localidades'!$AR$8:$AR$967,'Pob x estrato fij. 2001'!AM248,'Todas las localidades'!$AC$8:$AC$967)</f>
        <v>85502</v>
      </c>
      <c r="H248" s="159">
        <f>SUMIF('Todas las localidades'!$AR$8:$AR$967,'Pob x estrato fij. 2001'!AN248,'Todas las localidades'!$AC$8:$AC$967)</f>
        <v>2391</v>
      </c>
      <c r="I248" s="159">
        <f>SUMIF('Todas las localidades'!$AR$8:$AR$967,'Pob x estrato fij. 2001'!AO248,'Todas las localidades'!$AC$8:$AC$967)</f>
        <v>9435</v>
      </c>
      <c r="J248" s="165">
        <f t="shared" si="94"/>
        <v>195430</v>
      </c>
      <c r="L248" s="95" t="s">
        <v>639</v>
      </c>
      <c r="M248" s="173"/>
      <c r="N248" s="174">
        <f t="shared" si="95"/>
        <v>0</v>
      </c>
      <c r="O248" s="174">
        <f t="shared" si="95"/>
        <v>0</v>
      </c>
      <c r="P248" s="174">
        <f t="shared" si="95"/>
        <v>0.41604286248278288</v>
      </c>
      <c r="Q248" s="174">
        <f t="shared" si="95"/>
        <v>0</v>
      </c>
      <c r="R248" s="174">
        <f t="shared" si="95"/>
        <v>0.36260725396019355</v>
      </c>
      <c r="S248" s="174">
        <f t="shared" si="95"/>
        <v>1.0140042855358036E-2</v>
      </c>
      <c r="T248" s="181">
        <f t="shared" si="95"/>
        <v>4.0013092572272299E-2</v>
      </c>
      <c r="U248" s="169">
        <f t="shared" si="96"/>
        <v>0.82880325187060677</v>
      </c>
      <c r="AG248" s="95" t="s">
        <v>639</v>
      </c>
      <c r="AH248" s="112"/>
      <c r="AI248" s="103" t="str">
        <f t="shared" si="97"/>
        <v>Neuquén1</v>
      </c>
      <c r="AJ248" s="103" t="str">
        <f t="shared" si="97"/>
        <v>Neuquén2</v>
      </c>
      <c r="AK248" s="103" t="str">
        <f t="shared" si="97"/>
        <v>Neuquén3</v>
      </c>
      <c r="AL248" s="103" t="str">
        <f t="shared" si="97"/>
        <v>Neuquén4</v>
      </c>
      <c r="AM248" s="103" t="str">
        <f t="shared" si="97"/>
        <v>Neuquén5</v>
      </c>
      <c r="AN248" s="103" t="str">
        <f t="shared" si="97"/>
        <v>Neuquén6</v>
      </c>
      <c r="AO248" s="104" t="str">
        <f t="shared" si="97"/>
        <v>Neuquén7</v>
      </c>
    </row>
    <row r="249" spans="1:41" x14ac:dyDescent="0.25">
      <c r="A249" s="95" t="s">
        <v>662</v>
      </c>
      <c r="B249" s="158"/>
      <c r="C249" s="113">
        <f>SUMIF('Todas las localidades'!$AR$8:$AR$967,'Pob x estrato fij. 2001'!AI249,'Todas las localidades'!$AC$8:$AC$967)</f>
        <v>0</v>
      </c>
      <c r="D249" s="113">
        <f>SUMIF('Todas las localidades'!$AR$8:$AR$967,'Pob x estrato fij. 2001'!AJ249,'Todas las localidades'!$AC$8:$AC$967)</f>
        <v>0</v>
      </c>
      <c r="E249" s="113">
        <f>SUMIF('Todas las localidades'!$AR$8:$AR$967,'Pob x estrato fij. 2001'!AK249,'Todas las localidades'!$AC$8:$AC$967)</f>
        <v>48980</v>
      </c>
      <c r="F249" s="113">
        <f>SUMIF('Todas las localidades'!$AR$8:$AR$967,'Pob x estrato fij. 2001'!AL249,'Todas las localidades'!$AC$8:$AC$967)</f>
        <v>108653</v>
      </c>
      <c r="G249" s="114">
        <f>SUMIF('Todas las localidades'!$AR$8:$AR$967,'Pob x estrato fij. 2001'!AM249,'Todas las localidades'!$AC$8:$AC$967)</f>
        <v>88121</v>
      </c>
      <c r="H249" s="159">
        <f>SUMIF('Todas las localidades'!$AR$8:$AR$967,'Pob x estrato fij. 2001'!AN249,'Todas las localidades'!$AC$8:$AC$967)</f>
        <v>30110</v>
      </c>
      <c r="I249" s="159">
        <f>SUMIF('Todas las localidades'!$AR$8:$AR$967,'Pob x estrato fij. 2001'!AO249,'Todas las localidades'!$AC$8:$AC$967)</f>
        <v>11350</v>
      </c>
      <c r="J249" s="165">
        <f t="shared" si="94"/>
        <v>287214</v>
      </c>
      <c r="L249" s="95" t="s">
        <v>662</v>
      </c>
      <c r="M249" s="173"/>
      <c r="N249" s="174">
        <f t="shared" si="95"/>
        <v>0</v>
      </c>
      <c r="O249" s="174">
        <f t="shared" si="95"/>
        <v>0</v>
      </c>
      <c r="P249" s="174">
        <f t="shared" si="95"/>
        <v>0.207720325828288</v>
      </c>
      <c r="Q249" s="174">
        <f t="shared" si="95"/>
        <v>0.46078882323848458</v>
      </c>
      <c r="R249" s="174">
        <f t="shared" si="95"/>
        <v>0.37371422687453176</v>
      </c>
      <c r="S249" s="174">
        <f t="shared" si="95"/>
        <v>0.12769414068374341</v>
      </c>
      <c r="T249" s="181">
        <f t="shared" si="95"/>
        <v>4.8134456883443623E-2</v>
      </c>
      <c r="U249" s="169">
        <f t="shared" si="96"/>
        <v>1.2180519735084916</v>
      </c>
      <c r="AG249" s="95" t="s">
        <v>662</v>
      </c>
      <c r="AH249" s="112"/>
      <c r="AI249" s="103" t="str">
        <f t="shared" si="97"/>
        <v>Río Negro1</v>
      </c>
      <c r="AJ249" s="103" t="str">
        <f t="shared" si="97"/>
        <v>Río Negro2</v>
      </c>
      <c r="AK249" s="103" t="str">
        <f t="shared" si="97"/>
        <v>Río Negro3</v>
      </c>
      <c r="AL249" s="103" t="str">
        <f t="shared" si="97"/>
        <v>Río Negro4</v>
      </c>
      <c r="AM249" s="103" t="str">
        <f t="shared" si="97"/>
        <v>Río Negro5</v>
      </c>
      <c r="AN249" s="103" t="str">
        <f t="shared" si="97"/>
        <v>Río Negro6</v>
      </c>
      <c r="AO249" s="104" t="str">
        <f t="shared" si="97"/>
        <v>Río Negro7</v>
      </c>
    </row>
    <row r="250" spans="1:41" x14ac:dyDescent="0.25">
      <c r="A250" s="95" t="s">
        <v>687</v>
      </c>
      <c r="B250" s="158"/>
      <c r="C250" s="113">
        <f>SUMIF('Todas las localidades'!$AR$8:$AR$967,'Pob x estrato fij. 2001'!AI250,'Todas las localidades'!$AC$8:$AC$967)</f>
        <v>0</v>
      </c>
      <c r="D250" s="113">
        <f>SUMIF('Todas las localidades'!$AR$8:$AR$967,'Pob x estrato fij. 2001'!AJ250,'Todas las localidades'!$AC$8:$AC$967)</f>
        <v>266865</v>
      </c>
      <c r="E250" s="113">
        <f>SUMIF('Todas las localidades'!$AR$8:$AR$967,'Pob x estrato fij. 2001'!AK250,'Todas las localidades'!$AC$8:$AC$967)</f>
        <v>0</v>
      </c>
      <c r="F250" s="113">
        <f>SUMIF('Todas las localidades'!$AR$8:$AR$967,'Pob x estrato fij. 2001'!AL250,'Todas las localidades'!$AC$8:$AC$967)</f>
        <v>64466</v>
      </c>
      <c r="G250" s="114">
        <f>SUMIF('Todas las localidades'!$AR$8:$AR$967,'Pob x estrato fij. 2001'!AM250,'Todas las localidades'!$AC$8:$AC$967)</f>
        <v>111457</v>
      </c>
      <c r="H250" s="159">
        <f>SUMIF('Todas las localidades'!$AR$8:$AR$967,'Pob x estrato fij. 2001'!AN250,'Todas las localidades'!$AC$8:$AC$967)</f>
        <v>27630</v>
      </c>
      <c r="I250" s="159">
        <f>SUMIF('Todas las localidades'!$AR$8:$AR$967,'Pob x estrato fij. 2001'!AO250,'Todas las localidades'!$AC$8:$AC$967)</f>
        <v>18195</v>
      </c>
      <c r="J250" s="165">
        <f t="shared" si="94"/>
        <v>488613</v>
      </c>
      <c r="L250" s="95" t="s">
        <v>687</v>
      </c>
      <c r="M250" s="173"/>
      <c r="N250" s="174">
        <f t="shared" si="95"/>
        <v>0</v>
      </c>
      <c r="O250" s="174">
        <f t="shared" si="95"/>
        <v>1.1317534657445094</v>
      </c>
      <c r="P250" s="174">
        <f t="shared" si="95"/>
        <v>0</v>
      </c>
      <c r="Q250" s="174">
        <f t="shared" si="95"/>
        <v>0.27339523325533716</v>
      </c>
      <c r="R250" s="174">
        <f t="shared" si="95"/>
        <v>0.47268036659541635</v>
      </c>
      <c r="S250" s="174">
        <f t="shared" si="95"/>
        <v>0.11717665583167818</v>
      </c>
      <c r="T250" s="181">
        <f t="shared" si="95"/>
        <v>7.7163563259405876E-2</v>
      </c>
      <c r="U250" s="169">
        <f t="shared" si="96"/>
        <v>2.0721692846863471</v>
      </c>
      <c r="AG250" s="95" t="s">
        <v>687</v>
      </c>
      <c r="AH250" s="112"/>
      <c r="AI250" s="103" t="str">
        <f t="shared" si="97"/>
        <v>Salta1</v>
      </c>
      <c r="AJ250" s="103" t="str">
        <f t="shared" si="97"/>
        <v>Salta2</v>
      </c>
      <c r="AK250" s="103" t="str">
        <f t="shared" si="97"/>
        <v>Salta3</v>
      </c>
      <c r="AL250" s="103" t="str">
        <f t="shared" si="97"/>
        <v>Salta4</v>
      </c>
      <c r="AM250" s="103" t="str">
        <f t="shared" si="97"/>
        <v>Salta5</v>
      </c>
      <c r="AN250" s="103" t="str">
        <f t="shared" si="97"/>
        <v>Salta6</v>
      </c>
      <c r="AO250" s="104" t="str">
        <f t="shared" si="97"/>
        <v>Salta7</v>
      </c>
    </row>
    <row r="251" spans="1:41" x14ac:dyDescent="0.25">
      <c r="A251" s="95" t="s">
        <v>723</v>
      </c>
      <c r="B251" s="158"/>
      <c r="C251" s="113">
        <f>SUMIF('Todas las localidades'!$AR$8:$AR$967,'Pob x estrato fij. 2001'!AI251,'Todas las localidades'!$AC$8:$AC$967)</f>
        <v>0</v>
      </c>
      <c r="D251" s="113">
        <f>SUMIF('Todas las localidades'!$AR$8:$AR$967,'Pob x estrato fij. 2001'!AJ251,'Todas las localidades'!$AC$8:$AC$967)</f>
        <v>0</v>
      </c>
      <c r="E251" s="113">
        <f>SUMIF('Todas las localidades'!$AR$8:$AR$967,'Pob x estrato fij. 2001'!AK251,'Todas las localidades'!$AC$8:$AC$967)</f>
        <v>293791</v>
      </c>
      <c r="F251" s="113">
        <f>SUMIF('Todas las localidades'!$AR$8:$AR$967,'Pob x estrato fij. 2001'!AL251,'Todas las localidades'!$AC$8:$AC$967)</f>
        <v>0</v>
      </c>
      <c r="G251" s="114">
        <f>SUMIF('Todas las localidades'!$AR$8:$AR$967,'Pob x estrato fij. 2001'!AM251,'Todas las localidades'!$AC$8:$AC$967)</f>
        <v>33329</v>
      </c>
      <c r="H251" s="159">
        <f>SUMIF('Todas las localidades'!$AR$8:$AR$967,'Pob x estrato fij. 2001'!AN251,'Todas las localidades'!$AC$8:$AC$967)</f>
        <v>5848</v>
      </c>
      <c r="I251" s="159">
        <f>SUMIF('Todas las localidades'!$AR$8:$AR$967,'Pob x estrato fij. 2001'!AO251,'Todas las localidades'!$AC$8:$AC$967)</f>
        <v>15692</v>
      </c>
      <c r="J251" s="165">
        <f t="shared" si="94"/>
        <v>348660</v>
      </c>
      <c r="L251" s="95" t="s">
        <v>723</v>
      </c>
      <c r="M251" s="173"/>
      <c r="N251" s="174">
        <f t="shared" si="95"/>
        <v>0</v>
      </c>
      <c r="O251" s="174">
        <f t="shared" si="95"/>
        <v>0</v>
      </c>
      <c r="P251" s="174">
        <f t="shared" si="95"/>
        <v>1.2459445129730207</v>
      </c>
      <c r="Q251" s="174">
        <f t="shared" si="95"/>
        <v>0</v>
      </c>
      <c r="R251" s="174">
        <f t="shared" si="95"/>
        <v>0.14134566638487159</v>
      </c>
      <c r="S251" s="174">
        <f t="shared" si="95"/>
        <v>2.4800907828579587E-2</v>
      </c>
      <c r="T251" s="181">
        <f t="shared" si="95"/>
        <v>6.6548537217180376E-2</v>
      </c>
      <c r="U251" s="169">
        <f t="shared" si="96"/>
        <v>1.4786396244036522</v>
      </c>
      <c r="AG251" s="95" t="s">
        <v>723</v>
      </c>
      <c r="AH251" s="112"/>
      <c r="AI251" s="103" t="str">
        <f t="shared" ref="AI251:AO257" si="98">CONCATENATE($AG251,AI$28)</f>
        <v>San Juan1</v>
      </c>
      <c r="AJ251" s="103" t="str">
        <f t="shared" si="98"/>
        <v>San Juan2</v>
      </c>
      <c r="AK251" s="103" t="str">
        <f t="shared" si="98"/>
        <v>San Juan3</v>
      </c>
      <c r="AL251" s="103" t="str">
        <f t="shared" si="98"/>
        <v>San Juan4</v>
      </c>
      <c r="AM251" s="103" t="str">
        <f t="shared" si="98"/>
        <v>San Juan5</v>
      </c>
      <c r="AN251" s="103" t="str">
        <f t="shared" si="98"/>
        <v>San Juan6</v>
      </c>
      <c r="AO251" s="104" t="str">
        <f t="shared" si="98"/>
        <v>San Juan7</v>
      </c>
    </row>
    <row r="252" spans="1:41" x14ac:dyDescent="0.25">
      <c r="A252" s="95" t="s">
        <v>740</v>
      </c>
      <c r="B252" s="158"/>
      <c r="C252" s="113">
        <f>SUMIF('Todas las localidades'!$AR$8:$AR$967,'Pob x estrato fij. 2001'!AI252,'Todas las localidades'!$AC$8:$AC$967)</f>
        <v>0</v>
      </c>
      <c r="D252" s="113">
        <f>SUMIF('Todas las localidades'!$AR$8:$AR$967,'Pob x estrato fij. 2001'!AJ252,'Todas las localidades'!$AC$8:$AC$967)</f>
        <v>0</v>
      </c>
      <c r="E252" s="113">
        <f>SUMIF('Todas las localidades'!$AR$8:$AR$967,'Pob x estrato fij. 2001'!AK252,'Todas las localidades'!$AC$8:$AC$967)</f>
        <v>124396</v>
      </c>
      <c r="F252" s="113">
        <f>SUMIF('Todas las localidades'!$AR$8:$AR$967,'Pob x estrato fij. 2001'!AL252,'Todas las localidades'!$AC$8:$AC$967)</f>
        <v>0</v>
      </c>
      <c r="G252" s="114">
        <f>SUMIF('Todas las localidades'!$AR$8:$AR$967,'Pob x estrato fij. 2001'!AM252,'Todas las localidades'!$AC$8:$AC$967)</f>
        <v>9671</v>
      </c>
      <c r="H252" s="159">
        <f>SUMIF('Todas las localidades'!$AR$8:$AR$967,'Pob x estrato fij. 2001'!AN252,'Todas las localidades'!$AC$8:$AC$967)</f>
        <v>15854</v>
      </c>
      <c r="I252" s="159">
        <f>SUMIF('Todas las localidades'!$AR$8:$AR$967,'Pob x estrato fij. 2001'!AO252,'Todas las localidades'!$AC$8:$AC$967)</f>
        <v>7618</v>
      </c>
      <c r="J252" s="165">
        <f t="shared" si="94"/>
        <v>157539</v>
      </c>
      <c r="L252" s="95" t="s">
        <v>740</v>
      </c>
      <c r="M252" s="173"/>
      <c r="N252" s="174">
        <f t="shared" si="95"/>
        <v>0</v>
      </c>
      <c r="O252" s="174">
        <f t="shared" si="95"/>
        <v>0</v>
      </c>
      <c r="P252" s="174">
        <f t="shared" si="95"/>
        <v>0.52755364744254207</v>
      </c>
      <c r="Q252" s="174">
        <f t="shared" si="95"/>
        <v>0</v>
      </c>
      <c r="R252" s="174">
        <f t="shared" si="95"/>
        <v>4.1013950001743023E-2</v>
      </c>
      <c r="S252" s="174">
        <f t="shared" si="95"/>
        <v>6.7235566469613664E-2</v>
      </c>
      <c r="T252" s="181">
        <f t="shared" si="95"/>
        <v>3.2307338549610001E-2</v>
      </c>
      <c r="U252" s="169">
        <f t="shared" si="96"/>
        <v>0.66811050246350878</v>
      </c>
      <c r="AG252" s="95" t="s">
        <v>740</v>
      </c>
      <c r="AH252" s="112"/>
      <c r="AI252" s="103" t="str">
        <f t="shared" si="98"/>
        <v>San Luis1</v>
      </c>
      <c r="AJ252" s="103" t="str">
        <f t="shared" si="98"/>
        <v>San Luis2</v>
      </c>
      <c r="AK252" s="103" t="str">
        <f t="shared" si="98"/>
        <v>San Luis3</v>
      </c>
      <c r="AL252" s="103" t="str">
        <f t="shared" si="98"/>
        <v>San Luis4</v>
      </c>
      <c r="AM252" s="103" t="str">
        <f t="shared" si="98"/>
        <v>San Luis5</v>
      </c>
      <c r="AN252" s="103" t="str">
        <f t="shared" si="98"/>
        <v>San Luis6</v>
      </c>
      <c r="AO252" s="104" t="str">
        <f t="shared" si="98"/>
        <v>San Luis7</v>
      </c>
    </row>
    <row r="253" spans="1:41" x14ac:dyDescent="0.25">
      <c r="A253" s="95" t="s">
        <v>753</v>
      </c>
      <c r="B253" s="158"/>
      <c r="C253" s="113">
        <f>SUMIF('Todas las localidades'!$AR$8:$AR$967,'Pob x estrato fij. 2001'!AI253,'Todas las localidades'!$AC$8:$AC$967)</f>
        <v>0</v>
      </c>
      <c r="D253" s="113">
        <f>SUMIF('Todas las localidades'!$AR$8:$AR$967,'Pob x estrato fij. 2001'!AJ253,'Todas las localidades'!$AC$8:$AC$967)</f>
        <v>0</v>
      </c>
      <c r="E253" s="113">
        <f>SUMIF('Todas las localidades'!$AR$8:$AR$967,'Pob x estrato fij. 2001'!AK253,'Todas las localidades'!$AC$8:$AC$967)</f>
        <v>0</v>
      </c>
      <c r="F253" s="113">
        <f>SUMIF('Todas las localidades'!$AR$8:$AR$967,'Pob x estrato fij. 2001'!AL253,'Todas las localidades'!$AC$8:$AC$967)</f>
        <v>63961</v>
      </c>
      <c r="G253" s="114">
        <f>SUMIF('Todas las localidades'!$AR$8:$AR$967,'Pob x estrato fij. 2001'!AM253,'Todas las localidades'!$AC$8:$AC$967)</f>
        <v>18208</v>
      </c>
      <c r="H253" s="159">
        <f>SUMIF('Todas las localidades'!$AR$8:$AR$967,'Pob x estrato fij. 2001'!AN253,'Todas las localidades'!$AC$8:$AC$967)</f>
        <v>16292</v>
      </c>
      <c r="I253" s="159">
        <f>SUMIF('Todas las localidades'!$AR$8:$AR$967,'Pob x estrato fij. 2001'!AO253,'Todas las localidades'!$AC$8:$AC$967)</f>
        <v>5819</v>
      </c>
      <c r="J253" s="165">
        <f t="shared" si="94"/>
        <v>104280</v>
      </c>
      <c r="L253" s="95" t="s">
        <v>753</v>
      </c>
      <c r="M253" s="173"/>
      <c r="N253" s="174">
        <f t="shared" si="95"/>
        <v>0</v>
      </c>
      <c r="O253" s="174">
        <f t="shared" si="95"/>
        <v>0</v>
      </c>
      <c r="P253" s="174">
        <f t="shared" si="95"/>
        <v>0</v>
      </c>
      <c r="Q253" s="174">
        <f t="shared" si="95"/>
        <v>0.27125356799312222</v>
      </c>
      <c r="R253" s="174">
        <f t="shared" si="95"/>
        <v>7.7218695236452986E-2</v>
      </c>
      <c r="S253" s="174">
        <f t="shared" si="95"/>
        <v>6.9093090003970348E-2</v>
      </c>
      <c r="T253" s="181">
        <f t="shared" si="95"/>
        <v>2.46779211105514E-2</v>
      </c>
      <c r="U253" s="169">
        <f t="shared" si="96"/>
        <v>0.44224327434409694</v>
      </c>
      <c r="AG253" s="95" t="s">
        <v>753</v>
      </c>
      <c r="AH253" s="112"/>
      <c r="AI253" s="103" t="str">
        <f t="shared" si="98"/>
        <v>Santa Cruz1</v>
      </c>
      <c r="AJ253" s="103" t="str">
        <f t="shared" si="98"/>
        <v>Santa Cruz2</v>
      </c>
      <c r="AK253" s="103" t="str">
        <f t="shared" si="98"/>
        <v>Santa Cruz3</v>
      </c>
      <c r="AL253" s="103" t="str">
        <f t="shared" si="98"/>
        <v>Santa Cruz4</v>
      </c>
      <c r="AM253" s="103" t="str">
        <f t="shared" si="98"/>
        <v>Santa Cruz5</v>
      </c>
      <c r="AN253" s="103" t="str">
        <f t="shared" si="98"/>
        <v>Santa Cruz6</v>
      </c>
      <c r="AO253" s="104" t="str">
        <f t="shared" si="98"/>
        <v>Santa Cruz7</v>
      </c>
    </row>
    <row r="254" spans="1:41" x14ac:dyDescent="0.25">
      <c r="A254" s="95" t="s">
        <v>767</v>
      </c>
      <c r="B254" s="158"/>
      <c r="C254" s="113">
        <f>SUMIF('Todas las localidades'!$AR$8:$AR$967,'Pob x estrato fij. 2001'!AI254,'Todas las localidades'!$AC$8:$AC$967)</f>
        <v>958587</v>
      </c>
      <c r="D254" s="113">
        <f>SUMIF('Todas las localidades'!$AR$8:$AR$967,'Pob x estrato fij. 2001'!AJ254,'Todas las localidades'!$AC$8:$AC$967)</f>
        <v>0</v>
      </c>
      <c r="E254" s="113">
        <f>SUMIF('Todas las localidades'!$AR$8:$AR$967,'Pob x estrato fij. 2001'!AK254,'Todas las localidades'!$AC$8:$AC$967)</f>
        <v>336829</v>
      </c>
      <c r="F254" s="113">
        <f>SUMIF('Todas las localidades'!$AR$8:$AR$967,'Pob x estrato fij. 2001'!AL254,'Todas las localidades'!$AC$8:$AC$967)</f>
        <v>143795</v>
      </c>
      <c r="G254" s="114">
        <f>SUMIF('Todas las localidades'!$AR$8:$AR$967,'Pob x estrato fij. 2001'!AM254,'Todas las localidades'!$AC$8:$AC$967)</f>
        <v>353986</v>
      </c>
      <c r="H254" s="159">
        <f>SUMIF('Todas las localidades'!$AR$8:$AR$967,'Pob x estrato fij. 2001'!AN254,'Todas las localidades'!$AC$8:$AC$967)</f>
        <v>128047</v>
      </c>
      <c r="I254" s="159">
        <f>SUMIF('Todas las localidades'!$AR$8:$AR$967,'Pob x estrato fij. 2001'!AO254,'Todas las localidades'!$AC$8:$AC$967)</f>
        <v>144559</v>
      </c>
      <c r="J254" s="165">
        <f t="shared" si="94"/>
        <v>2065803</v>
      </c>
      <c r="L254" s="95" t="s">
        <v>767</v>
      </c>
      <c r="M254" s="173"/>
      <c r="N254" s="174">
        <f t="shared" si="95"/>
        <v>4.0652920370510639</v>
      </c>
      <c r="O254" s="174">
        <f t="shared" si="95"/>
        <v>0</v>
      </c>
      <c r="P254" s="174">
        <f t="shared" si="95"/>
        <v>1.4284652843694654</v>
      </c>
      <c r="Q254" s="174">
        <f t="shared" si="95"/>
        <v>0.60982327996077323</v>
      </c>
      <c r="R254" s="174">
        <f t="shared" si="95"/>
        <v>1.5012267713077245</v>
      </c>
      <c r="S254" s="174">
        <f t="shared" si="95"/>
        <v>0.54303725115015899</v>
      </c>
      <c r="T254" s="181">
        <f t="shared" si="95"/>
        <v>0.61306334384261907</v>
      </c>
      <c r="U254" s="169">
        <f t="shared" si="96"/>
        <v>8.7609079676818045</v>
      </c>
      <c r="AG254" s="95" t="s">
        <v>767</v>
      </c>
      <c r="AH254" s="112"/>
      <c r="AI254" s="103" t="str">
        <f t="shared" si="98"/>
        <v>Santa Fe1</v>
      </c>
      <c r="AJ254" s="103" t="str">
        <f t="shared" si="98"/>
        <v>Santa Fe2</v>
      </c>
      <c r="AK254" s="103" t="str">
        <f t="shared" si="98"/>
        <v>Santa Fe3</v>
      </c>
      <c r="AL254" s="103" t="str">
        <f t="shared" si="98"/>
        <v>Santa Fe4</v>
      </c>
      <c r="AM254" s="103" t="str">
        <f t="shared" si="98"/>
        <v>Santa Fe5</v>
      </c>
      <c r="AN254" s="103" t="str">
        <f t="shared" si="98"/>
        <v>Santa Fe6</v>
      </c>
      <c r="AO254" s="104" t="str">
        <f t="shared" si="98"/>
        <v>Santa Fe7</v>
      </c>
    </row>
    <row r="255" spans="1:41" x14ac:dyDescent="0.25">
      <c r="A255" s="95" t="s">
        <v>882</v>
      </c>
      <c r="B255" s="158"/>
      <c r="C255" s="113">
        <f>SUMIF('Todas las localidades'!$AR$8:$AR$967,'Pob x estrato fij. 2001'!AI255,'Todas las localidades'!$AC$8:$AC$967)</f>
        <v>0</v>
      </c>
      <c r="D255" s="113">
        <f>SUMIF('Todas las localidades'!$AR$8:$AR$967,'Pob x estrato fij. 2001'!AJ255,'Todas las localidades'!$AC$8:$AC$967)</f>
        <v>0</v>
      </c>
      <c r="E255" s="113">
        <f>SUMIF('Todas las localidades'!$AR$8:$AR$967,'Pob x estrato fij. 2001'!AK255,'Todas las localidades'!$AC$8:$AC$967)</f>
        <v>199532</v>
      </c>
      <c r="F255" s="113">
        <f>SUMIF('Todas las localidades'!$AR$8:$AR$967,'Pob x estrato fij. 2001'!AL255,'Todas las localidades'!$AC$8:$AC$967)</f>
        <v>0</v>
      </c>
      <c r="G255" s="114">
        <f>SUMIF('Todas las localidades'!$AR$8:$AR$967,'Pob x estrato fij. 2001'!AM255,'Todas las localidades'!$AC$8:$AC$967)</f>
        <v>82840</v>
      </c>
      <c r="H255" s="159">
        <f>SUMIF('Todas las localidades'!$AR$8:$AR$967,'Pob x estrato fij. 2001'!AN255,'Todas las localidades'!$AC$8:$AC$967)</f>
        <v>28638</v>
      </c>
      <c r="I255" s="159">
        <f>SUMIF('Todas las localidades'!$AR$8:$AR$967,'Pob x estrato fij. 2001'!AO255,'Todas las localidades'!$AC$8:$AC$967)</f>
        <v>16590</v>
      </c>
      <c r="J255" s="165">
        <f t="shared" si="94"/>
        <v>327600</v>
      </c>
      <c r="L255" s="95" t="s">
        <v>882</v>
      </c>
      <c r="M255" s="173"/>
      <c r="N255" s="174">
        <f t="shared" si="95"/>
        <v>0</v>
      </c>
      <c r="O255" s="174">
        <f t="shared" si="95"/>
        <v>0</v>
      </c>
      <c r="P255" s="174">
        <f t="shared" si="95"/>
        <v>0.84619951108962743</v>
      </c>
      <c r="Q255" s="174">
        <f t="shared" si="95"/>
        <v>0</v>
      </c>
      <c r="R255" s="174">
        <f t="shared" si="95"/>
        <v>0.35131792142946872</v>
      </c>
      <c r="S255" s="174">
        <f t="shared" si="95"/>
        <v>0.12145150451348533</v>
      </c>
      <c r="T255" s="181">
        <f t="shared" si="95"/>
        <v>7.0356884554742705E-2</v>
      </c>
      <c r="U255" s="169">
        <f t="shared" si="96"/>
        <v>1.3893258215873241</v>
      </c>
      <c r="AG255" s="95" t="s">
        <v>882</v>
      </c>
      <c r="AH255" s="112"/>
      <c r="AI255" s="103" t="str">
        <f t="shared" si="98"/>
        <v>Santiago del Estero1</v>
      </c>
      <c r="AJ255" s="103" t="str">
        <f t="shared" si="98"/>
        <v>Santiago del Estero2</v>
      </c>
      <c r="AK255" s="103" t="str">
        <f t="shared" si="98"/>
        <v>Santiago del Estero3</v>
      </c>
      <c r="AL255" s="103" t="str">
        <f t="shared" si="98"/>
        <v>Santiago del Estero4</v>
      </c>
      <c r="AM255" s="103" t="str">
        <f t="shared" si="98"/>
        <v>Santiago del Estero5</v>
      </c>
      <c r="AN255" s="103" t="str">
        <f t="shared" si="98"/>
        <v>Santiago del Estero6</v>
      </c>
      <c r="AO255" s="104" t="str">
        <f t="shared" si="98"/>
        <v>Santiago del Estero7</v>
      </c>
    </row>
    <row r="256" spans="1:41" x14ac:dyDescent="0.25">
      <c r="A256" s="95" t="s">
        <v>926</v>
      </c>
      <c r="B256" s="158"/>
      <c r="C256" s="113">
        <f>SUMIF('Todas las localidades'!$AR$8:$AR$967,'Pob x estrato fij. 2001'!AI256,'Todas las localidades'!$AC$8:$AC$967)</f>
        <v>0</v>
      </c>
      <c r="D256" s="113">
        <f>SUMIF('Todas las localidades'!$AR$8:$AR$967,'Pob x estrato fij. 2001'!AJ256,'Todas las localidades'!$AC$8:$AC$967)</f>
        <v>0</v>
      </c>
      <c r="E256" s="113">
        <f>SUMIF('Todas las localidades'!$AR$8:$AR$967,'Pob x estrato fij. 2001'!AK256,'Todas las localidades'!$AC$8:$AC$967)</f>
        <v>0</v>
      </c>
      <c r="F256" s="113">
        <f>SUMIF('Todas las localidades'!$AR$8:$AR$967,'Pob x estrato fij. 2001'!AL256,'Todas las localidades'!$AC$8:$AC$967)</f>
        <v>24240</v>
      </c>
      <c r="G256" s="114">
        <f>SUMIF('Todas las localidades'!$AR$8:$AR$967,'Pob x estrato fij. 2001'!AM256,'Todas las localidades'!$AC$8:$AC$967)</f>
        <v>0</v>
      </c>
      <c r="H256" s="159">
        <f>SUMIF('Todas las localidades'!$AR$8:$AR$967,'Pob x estrato fij. 2001'!AN256,'Todas las localidades'!$AC$8:$AC$967)</f>
        <v>0</v>
      </c>
      <c r="I256" s="159">
        <f>SUMIF('Todas las localidades'!$AR$8:$AR$967,'Pob x estrato fij. 2001'!AO256,'Todas las localidades'!$AC$8:$AC$967)</f>
        <v>0</v>
      </c>
      <c r="J256" s="165">
        <f t="shared" si="94"/>
        <v>24240</v>
      </c>
      <c r="L256" s="95" t="s">
        <v>926</v>
      </c>
      <c r="M256" s="173"/>
      <c r="N256" s="174">
        <f t="shared" si="95"/>
        <v>0</v>
      </c>
      <c r="O256" s="174">
        <f t="shared" si="95"/>
        <v>0</v>
      </c>
      <c r="P256" s="174">
        <f t="shared" si="95"/>
        <v>0</v>
      </c>
      <c r="Q256" s="174">
        <f t="shared" si="95"/>
        <v>0.10279993258631484</v>
      </c>
      <c r="R256" s="174">
        <f t="shared" si="95"/>
        <v>0</v>
      </c>
      <c r="S256" s="174">
        <f t="shared" si="95"/>
        <v>0</v>
      </c>
      <c r="T256" s="181">
        <f t="shared" si="95"/>
        <v>0</v>
      </c>
      <c r="U256" s="169">
        <f t="shared" si="96"/>
        <v>0.10279993258631484</v>
      </c>
      <c r="AG256" s="95" t="s">
        <v>926</v>
      </c>
      <c r="AH256" s="112"/>
      <c r="AI256" s="103" t="str">
        <f t="shared" si="98"/>
        <v>Tierra del Fuego1</v>
      </c>
      <c r="AJ256" s="103" t="str">
        <f t="shared" si="98"/>
        <v>Tierra del Fuego2</v>
      </c>
      <c r="AK256" s="103" t="str">
        <f t="shared" si="98"/>
        <v>Tierra del Fuego3</v>
      </c>
      <c r="AL256" s="103" t="str">
        <f t="shared" si="98"/>
        <v>Tierra del Fuego4</v>
      </c>
      <c r="AM256" s="103" t="str">
        <f t="shared" si="98"/>
        <v>Tierra del Fuego5</v>
      </c>
      <c r="AN256" s="103" t="str">
        <f t="shared" si="98"/>
        <v>Tierra del Fuego6</v>
      </c>
      <c r="AO256" s="104" t="str">
        <f t="shared" si="98"/>
        <v>Tierra del Fuego7</v>
      </c>
    </row>
    <row r="257" spans="1:41" ht="15.75" thickBot="1" x14ac:dyDescent="0.3">
      <c r="A257" s="96" t="s">
        <v>506</v>
      </c>
      <c r="B257" s="160"/>
      <c r="C257" s="161">
        <f>SUMIF('Todas las localidades'!$AR$8:$AR$967,'Pob x estrato fij. 2001'!AI257,'Todas las localidades'!$AC$8:$AC$967)</f>
        <v>0</v>
      </c>
      <c r="D257" s="161">
        <f>SUMIF('Todas las localidades'!$AR$8:$AR$967,'Pob x estrato fij. 2001'!AJ257,'Todas las localidades'!$AC$8:$AC$967)</f>
        <v>498579</v>
      </c>
      <c r="E257" s="161">
        <f>SUMIF('Todas las localidades'!$AR$8:$AR$967,'Pob x estrato fij. 2001'!AK257,'Todas las localidades'!$AC$8:$AC$967)</f>
        <v>0</v>
      </c>
      <c r="F257" s="161">
        <f>SUMIF('Todas las localidades'!$AR$8:$AR$967,'Pob x estrato fij. 2001'!AL257,'Todas las localidades'!$AC$8:$AC$967)</f>
        <v>29355</v>
      </c>
      <c r="G257" s="162">
        <f>SUMIF('Todas las localidades'!$AR$8:$AR$967,'Pob x estrato fij. 2001'!AM257,'Todas las localidades'!$AC$8:$AC$967)</f>
        <v>126057</v>
      </c>
      <c r="H257" s="163">
        <f>SUMIF('Todas las localidades'!$AR$8:$AR$967,'Pob x estrato fij. 2001'!AN257,'Todas las localidades'!$AC$8:$AC$967)</f>
        <v>32106</v>
      </c>
      <c r="I257" s="163">
        <f>SUMIF('Todas las localidades'!$AR$8:$AR$967,'Pob x estrato fij. 2001'!AO257,'Todas las localidades'!$AC$8:$AC$967)</f>
        <v>19387</v>
      </c>
      <c r="J257" s="166">
        <f t="shared" si="94"/>
        <v>705484</v>
      </c>
      <c r="L257" s="96" t="s">
        <v>506</v>
      </c>
      <c r="M257" s="175"/>
      <c r="N257" s="176">
        <f t="shared" si="95"/>
        <v>0</v>
      </c>
      <c r="O257" s="176">
        <f t="shared" si="95"/>
        <v>2.1144343064749287</v>
      </c>
      <c r="P257" s="176">
        <f t="shared" si="95"/>
        <v>0</v>
      </c>
      <c r="Q257" s="176">
        <f t="shared" si="95"/>
        <v>0.12449224509369933</v>
      </c>
      <c r="R257" s="176">
        <f t="shared" si="95"/>
        <v>0.53459781774063908</v>
      </c>
      <c r="S257" s="176">
        <f t="shared" si="95"/>
        <v>0.13615901962113136</v>
      </c>
      <c r="T257" s="182">
        <f t="shared" si="95"/>
        <v>8.2218741462495276E-2</v>
      </c>
      <c r="U257" s="177">
        <f t="shared" si="96"/>
        <v>2.9919021303928934</v>
      </c>
      <c r="AG257" s="96" t="s">
        <v>506</v>
      </c>
      <c r="AH257" s="112"/>
      <c r="AI257" s="103" t="str">
        <f t="shared" si="98"/>
        <v>Tucumán1</v>
      </c>
      <c r="AJ257" s="103" t="str">
        <f t="shared" si="98"/>
        <v>Tucumán2</v>
      </c>
      <c r="AK257" s="103" t="str">
        <f t="shared" si="98"/>
        <v>Tucumán3</v>
      </c>
      <c r="AL257" s="103" t="str">
        <f t="shared" si="98"/>
        <v>Tucumán4</v>
      </c>
      <c r="AM257" s="103" t="str">
        <f t="shared" si="98"/>
        <v>Tucumán5</v>
      </c>
      <c r="AN257" s="103" t="str">
        <f t="shared" si="98"/>
        <v>Tucumán6</v>
      </c>
      <c r="AO257" s="104" t="str">
        <f t="shared" si="98"/>
        <v>Tucumán7</v>
      </c>
    </row>
    <row r="258" spans="1:41" x14ac:dyDescent="0.25">
      <c r="A258" s="89"/>
      <c r="B258" s="86">
        <f>SUM(B234:B257)</f>
        <v>9969826</v>
      </c>
      <c r="C258" s="87">
        <f>SUM(C234:C257)</f>
        <v>1977307</v>
      </c>
      <c r="D258" s="87">
        <f t="shared" ref="D258:I258" si="99">SUM(D234:D257)</f>
        <v>2358280</v>
      </c>
      <c r="E258" s="87">
        <f t="shared" si="99"/>
        <v>3051537</v>
      </c>
      <c r="F258" s="87">
        <f t="shared" si="99"/>
        <v>1664475</v>
      </c>
      <c r="G258" s="87">
        <f t="shared" si="99"/>
        <v>3007021</v>
      </c>
      <c r="H258" s="87">
        <f t="shared" si="99"/>
        <v>874839</v>
      </c>
      <c r="I258" s="88">
        <f t="shared" si="99"/>
        <v>676497</v>
      </c>
      <c r="J258" s="167">
        <f t="shared" si="94"/>
        <v>23579782</v>
      </c>
      <c r="L258" s="89"/>
      <c r="M258" s="178">
        <f>SUM(M234:M257)</f>
        <v>42.281247553518519</v>
      </c>
      <c r="N258" s="179">
        <f>SUM(N234:N257)</f>
        <v>8.3856033953155293</v>
      </c>
      <c r="O258" s="179">
        <f t="shared" ref="O258:T258" si="100">SUM(O234:O257)</f>
        <v>10.001279910051755</v>
      </c>
      <c r="P258" s="179">
        <f t="shared" si="100"/>
        <v>12.94132829557118</v>
      </c>
      <c r="Q258" s="179">
        <f t="shared" si="100"/>
        <v>7.0589074996537304</v>
      </c>
      <c r="R258" s="179">
        <f t="shared" si="100"/>
        <v>12.752539442476611</v>
      </c>
      <c r="S258" s="179">
        <f t="shared" si="100"/>
        <v>3.7101233590709191</v>
      </c>
      <c r="T258" s="180">
        <f t="shared" si="100"/>
        <v>2.8689705443417584</v>
      </c>
      <c r="U258" s="169">
        <f t="shared" si="96"/>
        <v>100</v>
      </c>
    </row>
    <row r="261" spans="1:41" x14ac:dyDescent="0.25">
      <c r="A261" s="336">
        <v>1970</v>
      </c>
      <c r="B261" s="336"/>
      <c r="C261" s="336"/>
      <c r="D261" s="336"/>
      <c r="E261" s="336"/>
      <c r="F261" s="336"/>
      <c r="G261" s="336"/>
      <c r="H261" s="336"/>
      <c r="I261" s="336"/>
      <c r="J261" s="336"/>
      <c r="L261" s="336">
        <v>1970</v>
      </c>
      <c r="M261" s="336"/>
      <c r="N261" s="336"/>
      <c r="O261" s="336"/>
      <c r="P261" s="336"/>
      <c r="Q261" s="336"/>
      <c r="R261" s="336"/>
      <c r="S261" s="336"/>
      <c r="T261" s="336"/>
      <c r="U261" s="336"/>
    </row>
    <row r="262" spans="1:41" ht="15" customHeight="1" x14ac:dyDescent="0.25">
      <c r="A262" s="333" t="s">
        <v>27</v>
      </c>
      <c r="B262" s="338" t="s">
        <v>966</v>
      </c>
      <c r="C262" s="339"/>
      <c r="D262" s="339"/>
      <c r="E262" s="339"/>
      <c r="F262" s="339"/>
      <c r="G262" s="339"/>
      <c r="H262" s="339"/>
      <c r="I262" s="345"/>
      <c r="J262" s="346" t="s">
        <v>967</v>
      </c>
      <c r="L262" s="333" t="s">
        <v>27</v>
      </c>
      <c r="M262" s="338" t="s">
        <v>966</v>
      </c>
      <c r="N262" s="339"/>
      <c r="O262" s="339"/>
      <c r="P262" s="339"/>
      <c r="Q262" s="339"/>
      <c r="R262" s="339"/>
      <c r="S262" s="339"/>
      <c r="T262" s="345"/>
      <c r="U262" s="343" t="s">
        <v>967</v>
      </c>
      <c r="AG262" s="336" t="s">
        <v>931</v>
      </c>
      <c r="AH262" s="338" t="s">
        <v>966</v>
      </c>
      <c r="AI262" s="339"/>
      <c r="AJ262" s="339"/>
      <c r="AK262" s="339"/>
      <c r="AL262" s="339"/>
      <c r="AM262" s="339"/>
      <c r="AN262" s="339"/>
      <c r="AO262" s="340"/>
    </row>
    <row r="263" spans="1:41" ht="15.75" thickBot="1" x14ac:dyDescent="0.3">
      <c r="A263" s="333"/>
      <c r="B263" s="107" t="s">
        <v>940</v>
      </c>
      <c r="C263" s="105">
        <v>1</v>
      </c>
      <c r="D263" s="105">
        <v>2</v>
      </c>
      <c r="E263" s="105">
        <v>3</v>
      </c>
      <c r="F263" s="105">
        <v>4</v>
      </c>
      <c r="G263" s="105">
        <v>5</v>
      </c>
      <c r="H263" s="105">
        <v>6</v>
      </c>
      <c r="I263" s="115">
        <v>7</v>
      </c>
      <c r="J263" s="344"/>
      <c r="L263" s="333"/>
      <c r="M263" s="107" t="s">
        <v>940</v>
      </c>
      <c r="N263" s="105">
        <v>1</v>
      </c>
      <c r="O263" s="105">
        <v>2</v>
      </c>
      <c r="P263" s="105">
        <v>3</v>
      </c>
      <c r="Q263" s="105">
        <v>4</v>
      </c>
      <c r="R263" s="105">
        <v>5</v>
      </c>
      <c r="S263" s="105">
        <v>6</v>
      </c>
      <c r="T263" s="115">
        <v>7</v>
      </c>
      <c r="U263" s="344"/>
      <c r="AG263" s="337"/>
      <c r="AH263" s="107" t="s">
        <v>940</v>
      </c>
      <c r="AI263" s="105">
        <v>1</v>
      </c>
      <c r="AJ263" s="105">
        <v>2</v>
      </c>
      <c r="AK263" s="105">
        <v>3</v>
      </c>
      <c r="AL263" s="105">
        <v>4</v>
      </c>
      <c r="AM263" s="105">
        <v>5</v>
      </c>
      <c r="AN263" s="105">
        <v>6</v>
      </c>
      <c r="AO263" s="106">
        <v>7</v>
      </c>
    </row>
    <row r="264" spans="1:41" x14ac:dyDescent="0.25">
      <c r="A264" s="92" t="s">
        <v>940</v>
      </c>
      <c r="B264" s="156">
        <f>SUMIF('Todas las localidades'!$AR$8:$AR$967,'Pob x estrato fij. 2001'!AH264,'Todas las localidades'!$AD$8:$AD$967)</f>
        <v>8451495</v>
      </c>
      <c r="C264" s="157"/>
      <c r="D264" s="157"/>
      <c r="E264" s="157"/>
      <c r="F264" s="157"/>
      <c r="G264" s="157"/>
      <c r="H264" s="157"/>
      <c r="I264" s="164"/>
      <c r="J264" s="119">
        <f>SUM(B264:I264)</f>
        <v>8451495</v>
      </c>
      <c r="L264" s="92" t="s">
        <v>940</v>
      </c>
      <c r="M264" s="168">
        <f>B264/$J$288*100</f>
        <v>44.627529279853348</v>
      </c>
      <c r="N264" s="170"/>
      <c r="O264" s="170"/>
      <c r="P264" s="170"/>
      <c r="Q264" s="170"/>
      <c r="R264" s="170"/>
      <c r="S264" s="170"/>
      <c r="T264" s="171"/>
      <c r="U264" s="172">
        <f>SUM(M264:T264)</f>
        <v>44.627529279853348</v>
      </c>
      <c r="AG264" s="92" t="s">
        <v>940</v>
      </c>
      <c r="AH264" s="108" t="str">
        <f>CONCATENATE($AG264,AH$28)</f>
        <v>GBAGBA</v>
      </c>
      <c r="AI264" s="110"/>
      <c r="AJ264" s="110"/>
      <c r="AK264" s="110"/>
      <c r="AL264" s="110"/>
      <c r="AM264" s="110"/>
      <c r="AN264" s="110"/>
      <c r="AO264" s="111"/>
    </row>
    <row r="265" spans="1:41" x14ac:dyDescent="0.25">
      <c r="A265" s="95" t="s">
        <v>36</v>
      </c>
      <c r="B265" s="158"/>
      <c r="C265" s="113">
        <f>SUMIF('Todas las localidades'!$AR$8:$AR$967,'Pob x estrato fij. 2001'!AI265,'Todas las localidades'!$AD$8:$AD$967)</f>
        <v>0</v>
      </c>
      <c r="D265" s="113">
        <f>SUMIF('Todas las localidades'!$AR$8:$AR$967,'Pob x estrato fij. 2001'!AJ265,'Todas las localidades'!$AD$8:$AD$967)</f>
        <v>798206</v>
      </c>
      <c r="E265" s="113">
        <f>SUMIF('Todas las localidades'!$AR$8:$AR$967,'Pob x estrato fij. 2001'!AK265,'Todas las localidades'!$AD$8:$AD$967)</f>
        <v>315166</v>
      </c>
      <c r="F265" s="113">
        <f>SUMIF('Todas las localidades'!$AR$8:$AR$967,'Pob x estrato fij. 2001'!AL265,'Todas las localidades'!$AD$8:$AD$967)</f>
        <v>530588</v>
      </c>
      <c r="G265" s="113">
        <f>SUMIF('Todas las localidades'!$AR$8:$AR$967,'Pob x estrato fij. 2001'!AM265,'Todas las localidades'!$AD$8:$AD$967)</f>
        <v>680679</v>
      </c>
      <c r="H265" s="113">
        <f>SUMIF('Todas las localidades'!$AR$8:$AR$967,'Pob x estrato fij. 2001'!AN265,'Todas las localidades'!$AD$8:$AD$967)</f>
        <v>152138</v>
      </c>
      <c r="I265" s="114">
        <f>SUMIF('Todas las localidades'!$AR$8:$AR$967,'Pob x estrato fij. 2001'!AO265,'Todas las localidades'!$AD$8:$AD$967)</f>
        <v>104215</v>
      </c>
      <c r="J265" s="165">
        <f t="shared" ref="J265:J288" si="101">SUM(B265:I265)</f>
        <v>2580992</v>
      </c>
      <c r="L265" s="95" t="s">
        <v>36</v>
      </c>
      <c r="M265" s="173"/>
      <c r="N265" s="174">
        <f t="shared" ref="N265:T287" si="102">C265/$J$288*100</f>
        <v>0</v>
      </c>
      <c r="O265" s="174">
        <f t="shared" si="102"/>
        <v>4.2148710537431091</v>
      </c>
      <c r="P265" s="174">
        <f t="shared" si="102"/>
        <v>1.664212058696628</v>
      </c>
      <c r="Q265" s="174">
        <f t="shared" si="102"/>
        <v>2.8017328893336422</v>
      </c>
      <c r="R265" s="174">
        <f t="shared" si="102"/>
        <v>3.5942779357594481</v>
      </c>
      <c r="S265" s="174">
        <f t="shared" si="102"/>
        <v>0.8033540870080772</v>
      </c>
      <c r="T265" s="181">
        <f t="shared" si="102"/>
        <v>0.55030003140271833</v>
      </c>
      <c r="U265" s="169">
        <f t="shared" ref="U265:U288" si="103">SUM(M265:T265)</f>
        <v>13.628748055943625</v>
      </c>
      <c r="AG265" s="95" t="s">
        <v>36</v>
      </c>
      <c r="AH265" s="112"/>
      <c r="AI265" s="103" t="str">
        <f t="shared" ref="AI265:AO280" si="104">CONCATENATE($AG265,AI$28)</f>
        <v>Buenos Aires1</v>
      </c>
      <c r="AJ265" s="103" t="str">
        <f t="shared" si="104"/>
        <v>Buenos Aires2</v>
      </c>
      <c r="AK265" s="103" t="str">
        <f t="shared" si="104"/>
        <v>Buenos Aires3</v>
      </c>
      <c r="AL265" s="103" t="str">
        <f t="shared" si="104"/>
        <v>Buenos Aires4</v>
      </c>
      <c r="AM265" s="103" t="str">
        <f t="shared" si="104"/>
        <v>Buenos Aires5</v>
      </c>
      <c r="AN265" s="103" t="str">
        <f t="shared" si="104"/>
        <v>Buenos Aires6</v>
      </c>
      <c r="AO265" s="104" t="str">
        <f t="shared" si="104"/>
        <v>Buenos Aires7</v>
      </c>
    </row>
    <row r="266" spans="1:41" x14ac:dyDescent="0.25">
      <c r="A266" s="95" t="s">
        <v>1</v>
      </c>
      <c r="B266" s="158"/>
      <c r="C266" s="113">
        <f>SUMIF('Todas las localidades'!$AR$8:$AR$967,'Pob x estrato fij. 2001'!AI266,'Todas las localidades'!$AD$8:$AD$967)</f>
        <v>0</v>
      </c>
      <c r="D266" s="113">
        <f>SUMIF('Todas las localidades'!$AR$8:$AR$967,'Pob x estrato fij. 2001'!AJ266,'Todas las localidades'!$AD$8:$AD$967)</f>
        <v>0</v>
      </c>
      <c r="E266" s="113">
        <f>SUMIF('Todas las localidades'!$AR$8:$AR$967,'Pob x estrato fij. 2001'!AK266,'Todas las localidades'!$AD$8:$AD$967)</f>
        <v>66918</v>
      </c>
      <c r="F266" s="113">
        <f>SUMIF('Todas las localidades'!$AR$8:$AR$967,'Pob x estrato fij. 2001'!AL266,'Todas las localidades'!$AD$8:$AD$967)</f>
        <v>0</v>
      </c>
      <c r="G266" s="113">
        <f>SUMIF('Todas las localidades'!$AR$8:$AR$967,'Pob x estrato fij. 2001'!AM266,'Todas las localidades'!$AD$8:$AD$967)</f>
        <v>25483</v>
      </c>
      <c r="H266" s="113">
        <f>SUMIF('Todas las localidades'!$AR$8:$AR$967,'Pob x estrato fij. 2001'!AN266,'Todas las localidades'!$AD$8:$AD$967)</f>
        <v>0</v>
      </c>
      <c r="I266" s="114">
        <f>SUMIF('Todas las localidades'!$AR$8:$AR$967,'Pob x estrato fij. 2001'!AO266,'Todas las localidades'!$AD$8:$AD$967)</f>
        <v>10697</v>
      </c>
      <c r="J266" s="165">
        <f t="shared" si="101"/>
        <v>103098</v>
      </c>
      <c r="L266" s="95" t="s">
        <v>1</v>
      </c>
      <c r="M266" s="173"/>
      <c r="N266" s="174">
        <f t="shared" si="102"/>
        <v>0</v>
      </c>
      <c r="O266" s="174">
        <f t="shared" si="102"/>
        <v>0</v>
      </c>
      <c r="P266" s="174">
        <f t="shared" si="102"/>
        <v>0.35335582690982204</v>
      </c>
      <c r="Q266" s="174">
        <f t="shared" si="102"/>
        <v>0</v>
      </c>
      <c r="R266" s="174">
        <f t="shared" si="102"/>
        <v>0.13456120232438201</v>
      </c>
      <c r="S266" s="174">
        <f t="shared" si="102"/>
        <v>0</v>
      </c>
      <c r="T266" s="181">
        <f t="shared" si="102"/>
        <v>5.6484761655374735E-2</v>
      </c>
      <c r="U266" s="169">
        <f t="shared" si="103"/>
        <v>0.54440179088957874</v>
      </c>
      <c r="AG266" s="95" t="s">
        <v>1</v>
      </c>
      <c r="AH266" s="112"/>
      <c r="AI266" s="103" t="str">
        <f t="shared" si="104"/>
        <v>Catamarca1</v>
      </c>
      <c r="AJ266" s="103" t="str">
        <f t="shared" si="104"/>
        <v>Catamarca2</v>
      </c>
      <c r="AK266" s="103" t="str">
        <f t="shared" si="104"/>
        <v>Catamarca3</v>
      </c>
      <c r="AL266" s="103" t="str">
        <f t="shared" si="104"/>
        <v>Catamarca4</v>
      </c>
      <c r="AM266" s="103" t="str">
        <f t="shared" si="104"/>
        <v>Catamarca5</v>
      </c>
      <c r="AN266" s="103" t="str">
        <f t="shared" si="104"/>
        <v>Catamarca6</v>
      </c>
      <c r="AO266" s="104" t="str">
        <f t="shared" si="104"/>
        <v>Catamarca7</v>
      </c>
    </row>
    <row r="267" spans="1:41" x14ac:dyDescent="0.25">
      <c r="A267" s="95" t="s">
        <v>199</v>
      </c>
      <c r="B267" s="158"/>
      <c r="C267" s="113">
        <f>SUMIF('Todas las localidades'!$AR$8:$AR$967,'Pob x estrato fij. 2001'!AI267,'Todas las localidades'!$AD$8:$AD$967)</f>
        <v>0</v>
      </c>
      <c r="D267" s="113">
        <f>SUMIF('Todas las localidades'!$AR$8:$AR$967,'Pob x estrato fij. 2001'!AJ267,'Todas las localidades'!$AD$8:$AD$967)</f>
        <v>0</v>
      </c>
      <c r="E267" s="113">
        <f>SUMIF('Todas las localidades'!$AR$8:$AR$967,'Pob x estrato fij. 2001'!AK267,'Todas las localidades'!$AD$8:$AD$967)</f>
        <v>148191</v>
      </c>
      <c r="F267" s="113">
        <f>SUMIF('Todas las localidades'!$AR$8:$AR$967,'Pob x estrato fij. 2001'!AL267,'Todas las localidades'!$AD$8:$AD$967)</f>
        <v>34341</v>
      </c>
      <c r="G267" s="113">
        <f>SUMIF('Todas las localidades'!$AR$8:$AR$967,'Pob x estrato fij. 2001'!AM267,'Todas las localidades'!$AD$8:$AD$967)</f>
        <v>79132</v>
      </c>
      <c r="H267" s="113">
        <f>SUMIF('Todas las localidades'!$AR$8:$AR$967,'Pob x estrato fij. 2001'!AN267,'Todas las localidades'!$AD$8:$AD$967)</f>
        <v>23775</v>
      </c>
      <c r="I267" s="114">
        <f>SUMIF('Todas las localidades'!$AR$8:$AR$967,'Pob x estrato fij. 2001'!AO267,'Todas las localidades'!$AD$8:$AD$967)</f>
        <v>10992</v>
      </c>
      <c r="J267" s="165">
        <f t="shared" si="101"/>
        <v>296431</v>
      </c>
      <c r="L267" s="95" t="s">
        <v>199</v>
      </c>
      <c r="M267" s="173"/>
      <c r="N267" s="174">
        <f t="shared" si="102"/>
        <v>0</v>
      </c>
      <c r="O267" s="174">
        <f t="shared" si="102"/>
        <v>0</v>
      </c>
      <c r="P267" s="174">
        <f t="shared" si="102"/>
        <v>0.78251222908026896</v>
      </c>
      <c r="Q267" s="174">
        <f t="shared" si="102"/>
        <v>0.18133525287531305</v>
      </c>
      <c r="R267" s="174">
        <f t="shared" si="102"/>
        <v>0.41785100115108098</v>
      </c>
      <c r="S267" s="174">
        <f t="shared" si="102"/>
        <v>0.12554222757376218</v>
      </c>
      <c r="T267" s="181">
        <f t="shared" si="102"/>
        <v>5.8042488559023935E-2</v>
      </c>
      <c r="U267" s="169">
        <f t="shared" si="103"/>
        <v>1.5652831992394489</v>
      </c>
      <c r="AG267" s="95" t="s">
        <v>199</v>
      </c>
      <c r="AH267" s="112"/>
      <c r="AI267" s="103" t="str">
        <f t="shared" si="104"/>
        <v>Chaco1</v>
      </c>
      <c r="AJ267" s="103" t="str">
        <f t="shared" si="104"/>
        <v>Chaco2</v>
      </c>
      <c r="AK267" s="103" t="str">
        <f t="shared" si="104"/>
        <v>Chaco3</v>
      </c>
      <c r="AL267" s="103" t="str">
        <f t="shared" si="104"/>
        <v>Chaco4</v>
      </c>
      <c r="AM267" s="103" t="str">
        <f t="shared" si="104"/>
        <v>Chaco5</v>
      </c>
      <c r="AN267" s="103" t="str">
        <f t="shared" si="104"/>
        <v>Chaco6</v>
      </c>
      <c r="AO267" s="104" t="str">
        <f t="shared" si="104"/>
        <v>Chaco7</v>
      </c>
    </row>
    <row r="268" spans="1:41" x14ac:dyDescent="0.25">
      <c r="A268" s="95" t="s">
        <v>260</v>
      </c>
      <c r="B268" s="158"/>
      <c r="C268" s="113">
        <f>SUMIF('Todas las localidades'!$AR$8:$AR$967,'Pob x estrato fij. 2001'!AI268,'Todas las localidades'!$AD$8:$AD$967)</f>
        <v>0</v>
      </c>
      <c r="D268" s="113">
        <f>SUMIF('Todas las localidades'!$AR$8:$AR$967,'Pob x estrato fij. 2001'!AJ268,'Todas las localidades'!$AD$8:$AD$967)</f>
        <v>0</v>
      </c>
      <c r="E268" s="113">
        <f>SUMIF('Todas las localidades'!$AR$8:$AR$967,'Pob x estrato fij. 2001'!AK268,'Todas las localidades'!$AD$8:$AD$967)</f>
        <v>75848</v>
      </c>
      <c r="F268" s="113">
        <f>SUMIF('Todas las localidades'!$AR$8:$AR$967,'Pob x estrato fij. 2001'!AL268,'Todas las localidades'!$AD$8:$AD$967)</f>
        <v>30329</v>
      </c>
      <c r="G268" s="113">
        <f>SUMIF('Todas las localidades'!$AR$8:$AR$967,'Pob x estrato fij. 2001'!AM268,'Todas las localidades'!$AD$8:$AD$967)</f>
        <v>26555</v>
      </c>
      <c r="H268" s="113">
        <f>SUMIF('Todas las localidades'!$AR$8:$AR$967,'Pob x estrato fij. 2001'!AN268,'Todas las localidades'!$AD$8:$AD$967)</f>
        <v>1674</v>
      </c>
      <c r="I268" s="114">
        <f>SUMIF('Todas las localidades'!$AR$8:$AR$967,'Pob x estrato fij. 2001'!AO268,'Todas las localidades'!$AD$8:$AD$967)</f>
        <v>8446</v>
      </c>
      <c r="J268" s="165">
        <f t="shared" si="101"/>
        <v>142852</v>
      </c>
      <c r="L268" s="95" t="s">
        <v>260</v>
      </c>
      <c r="M268" s="173"/>
      <c r="N268" s="174">
        <f t="shared" si="102"/>
        <v>0</v>
      </c>
      <c r="O268" s="174">
        <f t="shared" si="102"/>
        <v>0</v>
      </c>
      <c r="P268" s="174">
        <f t="shared" si="102"/>
        <v>0.40051006843384712</v>
      </c>
      <c r="Q268" s="174">
        <f t="shared" si="102"/>
        <v>0.16015016698568385</v>
      </c>
      <c r="R268" s="174">
        <f t="shared" si="102"/>
        <v>0.14022182347933776</v>
      </c>
      <c r="S268" s="174">
        <f t="shared" si="102"/>
        <v>8.839440124436505E-3</v>
      </c>
      <c r="T268" s="181">
        <f t="shared" si="102"/>
        <v>4.4598513316004014E-2</v>
      </c>
      <c r="U268" s="169">
        <f t="shared" si="103"/>
        <v>0.75432001233930923</v>
      </c>
      <c r="AG268" s="95" t="s">
        <v>260</v>
      </c>
      <c r="AH268" s="112"/>
      <c r="AI268" s="103" t="str">
        <f t="shared" si="104"/>
        <v>Chubut1</v>
      </c>
      <c r="AJ268" s="103" t="str">
        <f t="shared" si="104"/>
        <v>Chubut2</v>
      </c>
      <c r="AK268" s="103" t="str">
        <f t="shared" si="104"/>
        <v>Chubut3</v>
      </c>
      <c r="AL268" s="103" t="str">
        <f t="shared" si="104"/>
        <v>Chubut4</v>
      </c>
      <c r="AM268" s="103" t="str">
        <f t="shared" si="104"/>
        <v>Chubut5</v>
      </c>
      <c r="AN268" s="103" t="str">
        <f t="shared" si="104"/>
        <v>Chubut6</v>
      </c>
      <c r="AO268" s="104" t="str">
        <f t="shared" si="104"/>
        <v>Chubut7</v>
      </c>
    </row>
    <row r="269" spans="1:41" x14ac:dyDescent="0.25">
      <c r="A269" s="95" t="s">
        <v>276</v>
      </c>
      <c r="B269" s="158"/>
      <c r="C269" s="113">
        <f>SUMIF('Todas las localidades'!$AR$8:$AR$967,'Pob x estrato fij. 2001'!AI269,'Todas las localidades'!$AD$8:$AD$967)</f>
        <v>820183</v>
      </c>
      <c r="D269" s="113">
        <f>SUMIF('Todas las localidades'!$AR$8:$AR$967,'Pob x estrato fij. 2001'!AJ269,'Todas las localidades'!$AD$8:$AD$967)</f>
        <v>0</v>
      </c>
      <c r="E269" s="113">
        <f>SUMIF('Todas las localidades'!$AR$8:$AR$967,'Pob x estrato fij. 2001'!AK269,'Todas las localidades'!$AD$8:$AD$967)</f>
        <v>92813</v>
      </c>
      <c r="F269" s="113">
        <f>SUMIF('Todas las localidades'!$AR$8:$AR$967,'Pob x estrato fij. 2001'!AL269,'Todas las localidades'!$AD$8:$AD$967)</f>
        <v>125262</v>
      </c>
      <c r="G269" s="113">
        <f>SUMIF('Todas las localidades'!$AR$8:$AR$967,'Pob x estrato fij. 2001'!AM269,'Todas las localidades'!$AD$8:$AD$967)</f>
        <v>343988</v>
      </c>
      <c r="H269" s="113">
        <f>SUMIF('Todas las localidades'!$AR$8:$AR$967,'Pob x estrato fij. 2001'!AN269,'Todas las localidades'!$AD$8:$AD$967)</f>
        <v>157916</v>
      </c>
      <c r="I269" s="114">
        <f>SUMIF('Todas las localidades'!$AR$8:$AR$967,'Pob x estrato fij. 2001'!AO269,'Todas las localidades'!$AD$8:$AD$967)</f>
        <v>87189</v>
      </c>
      <c r="J269" s="165">
        <f t="shared" si="101"/>
        <v>1627351</v>
      </c>
      <c r="L269" s="95" t="s">
        <v>276</v>
      </c>
      <c r="M269" s="173"/>
      <c r="N269" s="174">
        <f t="shared" si="102"/>
        <v>4.3309190678498846</v>
      </c>
      <c r="O269" s="174">
        <f t="shared" si="102"/>
        <v>0</v>
      </c>
      <c r="P269" s="174">
        <f t="shared" si="102"/>
        <v>0.49009256646913102</v>
      </c>
      <c r="Q269" s="174">
        <f t="shared" si="102"/>
        <v>0.66143724544036175</v>
      </c>
      <c r="R269" s="174">
        <f t="shared" si="102"/>
        <v>1.8164046173982464</v>
      </c>
      <c r="S269" s="174">
        <f t="shared" si="102"/>
        <v>0.83386441259887412</v>
      </c>
      <c r="T269" s="181">
        <f t="shared" si="102"/>
        <v>0.46039542712634079</v>
      </c>
      <c r="U269" s="169">
        <f t="shared" si="103"/>
        <v>8.5931133368828387</v>
      </c>
      <c r="AG269" s="95" t="s">
        <v>276</v>
      </c>
      <c r="AH269" s="112"/>
      <c r="AI269" s="103" t="str">
        <f t="shared" si="104"/>
        <v>Córdoba1</v>
      </c>
      <c r="AJ269" s="103" t="str">
        <f t="shared" si="104"/>
        <v>Córdoba2</v>
      </c>
      <c r="AK269" s="103" t="str">
        <f t="shared" si="104"/>
        <v>Córdoba3</v>
      </c>
      <c r="AL269" s="103" t="str">
        <f t="shared" si="104"/>
        <v>Córdoba4</v>
      </c>
      <c r="AM269" s="103" t="str">
        <f t="shared" si="104"/>
        <v>Córdoba5</v>
      </c>
      <c r="AN269" s="103" t="str">
        <f t="shared" si="104"/>
        <v>Córdoba6</v>
      </c>
      <c r="AO269" s="104" t="str">
        <f t="shared" si="104"/>
        <v>Córdoba7</v>
      </c>
    </row>
    <row r="270" spans="1:41" x14ac:dyDescent="0.25">
      <c r="A270" s="95" t="s">
        <v>396</v>
      </c>
      <c r="B270" s="158"/>
      <c r="C270" s="113">
        <f>SUMIF('Todas las localidades'!$AR$8:$AR$967,'Pob x estrato fij. 2001'!AI270,'Todas las localidades'!$AD$8:$AD$967)</f>
        <v>0</v>
      </c>
      <c r="D270" s="113">
        <f>SUMIF('Todas las localidades'!$AR$8:$AR$967,'Pob x estrato fij. 2001'!AJ270,'Todas las localidades'!$AD$8:$AD$967)</f>
        <v>0</v>
      </c>
      <c r="E270" s="113">
        <f>SUMIF('Todas las localidades'!$AR$8:$AR$967,'Pob x estrato fij. 2001'!AK270,'Todas las localidades'!$AD$8:$AD$967)</f>
        <v>132510</v>
      </c>
      <c r="F270" s="113">
        <f>SUMIF('Todas las localidades'!$AR$8:$AR$967,'Pob x estrato fij. 2001'!AL270,'Todas las localidades'!$AD$8:$AD$967)</f>
        <v>39367</v>
      </c>
      <c r="G270" s="113">
        <f>SUMIF('Todas las localidades'!$AR$8:$AR$967,'Pob x estrato fij. 2001'!AM270,'Todas las localidades'!$AD$8:$AD$967)</f>
        <v>118650</v>
      </c>
      <c r="H270" s="113">
        <f>SUMIF('Todas las localidades'!$AR$8:$AR$967,'Pob x estrato fij. 2001'!AN270,'Todas las localidades'!$AD$8:$AD$967)</f>
        <v>26536</v>
      </c>
      <c r="I270" s="114">
        <f>SUMIF('Todas las localidades'!$AR$8:$AR$967,'Pob x estrato fij. 2001'!AO270,'Todas las localidades'!$AD$8:$AD$967)</f>
        <v>16614</v>
      </c>
      <c r="J270" s="165">
        <f t="shared" si="101"/>
        <v>333677</v>
      </c>
      <c r="L270" s="95" t="s">
        <v>396</v>
      </c>
      <c r="M270" s="173"/>
      <c r="N270" s="174">
        <f t="shared" si="102"/>
        <v>0</v>
      </c>
      <c r="O270" s="174">
        <f t="shared" si="102"/>
        <v>0</v>
      </c>
      <c r="P270" s="174">
        <f t="shared" si="102"/>
        <v>0.69970980339849542</v>
      </c>
      <c r="Q270" s="174">
        <f t="shared" si="102"/>
        <v>0.20787469496934999</v>
      </c>
      <c r="R270" s="174">
        <f t="shared" si="102"/>
        <v>0.62652304107789214</v>
      </c>
      <c r="S270" s="174">
        <f t="shared" si="102"/>
        <v>0.14012149530588239</v>
      </c>
      <c r="T270" s="181">
        <f t="shared" si="102"/>
        <v>8.7729067041450476E-2</v>
      </c>
      <c r="U270" s="169">
        <f t="shared" si="103"/>
        <v>1.7619581017930706</v>
      </c>
      <c r="AG270" s="95" t="s">
        <v>396</v>
      </c>
      <c r="AH270" s="112"/>
      <c r="AI270" s="103" t="str">
        <f t="shared" si="104"/>
        <v>Corrientes1</v>
      </c>
      <c r="AJ270" s="103" t="str">
        <f t="shared" si="104"/>
        <v>Corrientes2</v>
      </c>
      <c r="AK270" s="103" t="str">
        <f t="shared" si="104"/>
        <v>Corrientes3</v>
      </c>
      <c r="AL270" s="103" t="str">
        <f t="shared" si="104"/>
        <v>Corrientes4</v>
      </c>
      <c r="AM270" s="103" t="str">
        <f t="shared" si="104"/>
        <v>Corrientes5</v>
      </c>
      <c r="AN270" s="103" t="str">
        <f t="shared" si="104"/>
        <v>Corrientes6</v>
      </c>
      <c r="AO270" s="104" t="str">
        <f t="shared" si="104"/>
        <v>Corrientes7</v>
      </c>
    </row>
    <row r="271" spans="1:41" x14ac:dyDescent="0.25">
      <c r="A271" s="95" t="s">
        <v>429</v>
      </c>
      <c r="B271" s="158"/>
      <c r="C271" s="113">
        <f>SUMIF('Todas las localidades'!$AR$8:$AR$967,'Pob x estrato fij. 2001'!AI271,'Todas las localidades'!$AD$8:$AD$967)</f>
        <v>0</v>
      </c>
      <c r="D271" s="113">
        <f>SUMIF('Todas las localidades'!$AR$8:$AR$967,'Pob x estrato fij. 2001'!AJ271,'Todas las localidades'!$AD$8:$AD$967)</f>
        <v>0</v>
      </c>
      <c r="E271" s="113">
        <f>SUMIF('Todas las localidades'!$AR$8:$AR$967,'Pob x estrato fij. 2001'!AK271,'Todas las localidades'!$AD$8:$AD$967)</f>
        <v>201388</v>
      </c>
      <c r="F271" s="113">
        <f>SUMIF('Todas las localidades'!$AR$8:$AR$967,'Pob x estrato fij. 2001'!AL271,'Todas las localidades'!$AD$8:$AD$967)</f>
        <v>79628</v>
      </c>
      <c r="G271" s="113">
        <f>SUMIF('Todas las localidades'!$AR$8:$AR$967,'Pob x estrato fij. 2001'!AM271,'Todas las localidades'!$AD$8:$AD$967)</f>
        <v>167289</v>
      </c>
      <c r="H271" s="113">
        <f>SUMIF('Todas las localidades'!$AR$8:$AR$967,'Pob x estrato fij. 2001'!AN271,'Todas las localidades'!$AD$8:$AD$967)</f>
        <v>37850</v>
      </c>
      <c r="I271" s="114">
        <f>SUMIF('Todas las localidades'!$AR$8:$AR$967,'Pob x estrato fij. 2001'!AO271,'Todas las localidades'!$AD$8:$AD$967)</f>
        <v>23441</v>
      </c>
      <c r="J271" s="165">
        <f t="shared" si="101"/>
        <v>509596</v>
      </c>
      <c r="L271" s="95" t="s">
        <v>429</v>
      </c>
      <c r="M271" s="173"/>
      <c r="N271" s="174">
        <f t="shared" si="102"/>
        <v>0</v>
      </c>
      <c r="O271" s="174">
        <f t="shared" si="102"/>
        <v>0</v>
      </c>
      <c r="P271" s="174">
        <f t="shared" si="102"/>
        <v>1.0634152734647664</v>
      </c>
      <c r="Q271" s="174">
        <f t="shared" si="102"/>
        <v>0.42047009452128442</v>
      </c>
      <c r="R271" s="174">
        <f t="shared" si="102"/>
        <v>0.88335788469346388</v>
      </c>
      <c r="S271" s="174">
        <f t="shared" si="102"/>
        <v>0.19986428238346576</v>
      </c>
      <c r="T271" s="181">
        <f t="shared" si="102"/>
        <v>0.12377856389302039</v>
      </c>
      <c r="U271" s="169">
        <f t="shared" si="103"/>
        <v>2.6908860989560011</v>
      </c>
      <c r="AG271" s="95" t="s">
        <v>429</v>
      </c>
      <c r="AH271" s="112"/>
      <c r="AI271" s="103" t="str">
        <f t="shared" si="104"/>
        <v>Entre Ríos1</v>
      </c>
      <c r="AJ271" s="103" t="str">
        <f t="shared" si="104"/>
        <v>Entre Ríos2</v>
      </c>
      <c r="AK271" s="103" t="str">
        <f t="shared" si="104"/>
        <v>Entre Ríos3</v>
      </c>
      <c r="AL271" s="103" t="str">
        <f t="shared" si="104"/>
        <v>Entre Ríos4</v>
      </c>
      <c r="AM271" s="103" t="str">
        <f t="shared" si="104"/>
        <v>Entre Ríos5</v>
      </c>
      <c r="AN271" s="103" t="str">
        <f t="shared" si="104"/>
        <v>Entre Ríos6</v>
      </c>
      <c r="AO271" s="104" t="str">
        <f t="shared" si="104"/>
        <v>Entre Ríos7</v>
      </c>
    </row>
    <row r="272" spans="1:41" x14ac:dyDescent="0.25">
      <c r="A272" s="95" t="s">
        <v>461</v>
      </c>
      <c r="B272" s="158"/>
      <c r="C272" s="113">
        <f>SUMIF('Todas las localidades'!$AR$8:$AR$967,'Pob x estrato fij. 2001'!AI272,'Todas las localidades'!$AD$8:$AD$967)</f>
        <v>0</v>
      </c>
      <c r="D272" s="113">
        <f>SUMIF('Todas las localidades'!$AR$8:$AR$967,'Pob x estrato fij. 2001'!AJ272,'Todas las localidades'!$AD$8:$AD$967)</f>
        <v>0</v>
      </c>
      <c r="E272" s="113">
        <f>SUMIF('Todas las localidades'!$AR$8:$AR$967,'Pob x estrato fij. 2001'!AK272,'Todas las localidades'!$AD$8:$AD$967)</f>
        <v>61071</v>
      </c>
      <c r="F272" s="113">
        <f>SUMIF('Todas las localidades'!$AR$8:$AR$967,'Pob x estrato fij. 2001'!AL272,'Todas las localidades'!$AD$8:$AD$967)</f>
        <v>16125</v>
      </c>
      <c r="G272" s="114">
        <f>SUMIF('Todas las localidades'!$AR$8:$AR$967,'Pob x estrato fij. 2001'!AM272,'Todas las localidades'!$AD$8:$AD$967)</f>
        <v>13152</v>
      </c>
      <c r="H272" s="159">
        <f>SUMIF('Todas las localidades'!$AR$8:$AR$967,'Pob x estrato fij. 2001'!AN272,'Todas las localidades'!$AD$8:$AD$967)</f>
        <v>9250</v>
      </c>
      <c r="I272" s="159">
        <f>SUMIF('Todas las localidades'!$AR$8:$AR$967,'Pob x estrato fij. 2001'!AO272,'Todas las localidades'!$AD$8:$AD$967)</f>
        <v>8264</v>
      </c>
      <c r="J272" s="165">
        <f t="shared" si="101"/>
        <v>107862</v>
      </c>
      <c r="L272" s="95" t="s">
        <v>461</v>
      </c>
      <c r="M272" s="173"/>
      <c r="N272" s="174">
        <f t="shared" si="102"/>
        <v>0</v>
      </c>
      <c r="O272" s="174">
        <f t="shared" si="102"/>
        <v>0</v>
      </c>
      <c r="P272" s="174">
        <f t="shared" si="102"/>
        <v>0.32248115163647656</v>
      </c>
      <c r="Q272" s="174">
        <f t="shared" si="102"/>
        <v>8.5146936682520102E-2</v>
      </c>
      <c r="R272" s="174">
        <f t="shared" si="102"/>
        <v>6.9448217751845231E-2</v>
      </c>
      <c r="S272" s="174">
        <f t="shared" si="102"/>
        <v>4.8843979182220831E-2</v>
      </c>
      <c r="T272" s="181">
        <f t="shared" si="102"/>
        <v>4.3637475022905187E-2</v>
      </c>
      <c r="U272" s="169">
        <f t="shared" si="103"/>
        <v>0.56955776027596783</v>
      </c>
      <c r="AG272" s="95" t="s">
        <v>461</v>
      </c>
      <c r="AH272" s="112"/>
      <c r="AI272" s="103" t="str">
        <f t="shared" si="104"/>
        <v>Formosa1</v>
      </c>
      <c r="AJ272" s="103" t="str">
        <f t="shared" si="104"/>
        <v>Formosa2</v>
      </c>
      <c r="AK272" s="103" t="str">
        <f t="shared" si="104"/>
        <v>Formosa3</v>
      </c>
      <c r="AL272" s="103" t="str">
        <f t="shared" si="104"/>
        <v>Formosa4</v>
      </c>
      <c r="AM272" s="103" t="str">
        <f t="shared" si="104"/>
        <v>Formosa5</v>
      </c>
      <c r="AN272" s="103" t="str">
        <f t="shared" si="104"/>
        <v>Formosa6</v>
      </c>
      <c r="AO272" s="104" t="str">
        <f t="shared" si="104"/>
        <v>Formosa7</v>
      </c>
    </row>
    <row r="273" spans="1:41" x14ac:dyDescent="0.25">
      <c r="A273" s="95" t="s">
        <v>486</v>
      </c>
      <c r="B273" s="158"/>
      <c r="C273" s="113">
        <f>SUMIF('Todas las localidades'!$AR$8:$AR$967,'Pob x estrato fij. 2001'!AI273,'Todas las localidades'!$AD$8:$AD$967)</f>
        <v>0</v>
      </c>
      <c r="D273" s="113">
        <f>SUMIF('Todas las localidades'!$AR$8:$AR$967,'Pob x estrato fij. 2001'!AJ273,'Todas las localidades'!$AD$8:$AD$967)</f>
        <v>0</v>
      </c>
      <c r="E273" s="113">
        <f>SUMIF('Todas las localidades'!$AR$8:$AR$967,'Pob x estrato fij. 2001'!AK273,'Todas las localidades'!$AD$8:$AD$967)</f>
        <v>99040</v>
      </c>
      <c r="F273" s="113">
        <f>SUMIF('Todas las localidades'!$AR$8:$AR$967,'Pob x estrato fij. 2001'!AL273,'Todas las localidades'!$AD$8:$AD$967)</f>
        <v>25265</v>
      </c>
      <c r="G273" s="114">
        <f>SUMIF('Todas las localidades'!$AR$8:$AR$967,'Pob x estrato fij. 2001'!AM273,'Todas las localidades'!$AD$8:$AD$967)</f>
        <v>40835</v>
      </c>
      <c r="H273" s="159">
        <f>SUMIF('Todas las localidades'!$AR$8:$AR$967,'Pob x estrato fij. 2001'!AN273,'Todas las localidades'!$AD$8:$AD$967)</f>
        <v>10073</v>
      </c>
      <c r="I273" s="159">
        <f>SUMIF('Todas las localidades'!$AR$8:$AR$967,'Pob x estrato fij. 2001'!AO273,'Todas las localidades'!$AD$8:$AD$967)</f>
        <v>19360</v>
      </c>
      <c r="J273" s="165">
        <f t="shared" si="101"/>
        <v>194573</v>
      </c>
      <c r="L273" s="95" t="s">
        <v>486</v>
      </c>
      <c r="M273" s="173"/>
      <c r="N273" s="174">
        <f t="shared" si="102"/>
        <v>0</v>
      </c>
      <c r="O273" s="174">
        <f t="shared" si="102"/>
        <v>0</v>
      </c>
      <c r="P273" s="174">
        <f t="shared" si="102"/>
        <v>0.52297380521158399</v>
      </c>
      <c r="Q273" s="174">
        <f t="shared" si="102"/>
        <v>0.13341006854473614</v>
      </c>
      <c r="R273" s="174">
        <f t="shared" si="102"/>
        <v>0.21562636647632299</v>
      </c>
      <c r="S273" s="174">
        <f t="shared" si="102"/>
        <v>5.3189773221893027E-2</v>
      </c>
      <c r="T273" s="181">
        <f t="shared" si="102"/>
        <v>0.10222912832084274</v>
      </c>
      <c r="U273" s="169">
        <f t="shared" si="103"/>
        <v>1.0274291417753787</v>
      </c>
      <c r="AG273" s="95" t="s">
        <v>486</v>
      </c>
      <c r="AH273" s="112"/>
      <c r="AI273" s="103" t="str">
        <f t="shared" si="104"/>
        <v>Jujuy1</v>
      </c>
      <c r="AJ273" s="103" t="str">
        <f t="shared" si="104"/>
        <v>Jujuy2</v>
      </c>
      <c r="AK273" s="103" t="str">
        <f t="shared" si="104"/>
        <v>Jujuy3</v>
      </c>
      <c r="AL273" s="103" t="str">
        <f t="shared" si="104"/>
        <v>Jujuy4</v>
      </c>
      <c r="AM273" s="103" t="str">
        <f t="shared" si="104"/>
        <v>Jujuy5</v>
      </c>
      <c r="AN273" s="103" t="str">
        <f t="shared" si="104"/>
        <v>Jujuy6</v>
      </c>
      <c r="AO273" s="104" t="str">
        <f t="shared" si="104"/>
        <v>Jujuy7</v>
      </c>
    </row>
    <row r="274" spans="1:41" x14ac:dyDescent="0.25">
      <c r="A274" s="95" t="s">
        <v>532</v>
      </c>
      <c r="B274" s="158"/>
      <c r="C274" s="113">
        <f>SUMIF('Todas las localidades'!$AR$8:$AR$967,'Pob x estrato fij. 2001'!AI274,'Todas las localidades'!$AD$8:$AD$967)</f>
        <v>0</v>
      </c>
      <c r="D274" s="113">
        <f>SUMIF('Todas las localidades'!$AR$8:$AR$967,'Pob x estrato fij. 2001'!AJ274,'Todas las localidades'!$AD$8:$AD$967)</f>
        <v>0</v>
      </c>
      <c r="E274" s="113">
        <f>SUMIF('Todas las localidades'!$AR$8:$AR$967,'Pob x estrato fij. 2001'!AK274,'Todas las localidades'!$AD$8:$AD$967)</f>
        <v>35840</v>
      </c>
      <c r="F274" s="113">
        <f>SUMIF('Todas las localidades'!$AR$8:$AR$967,'Pob x estrato fij. 2001'!AL274,'Todas las localidades'!$AD$8:$AD$967)</f>
        <v>21897</v>
      </c>
      <c r="G274" s="114">
        <f>SUMIF('Todas las localidades'!$AR$8:$AR$967,'Pob x estrato fij. 2001'!AM274,'Todas las localidades'!$AD$8:$AD$967)</f>
        <v>6270</v>
      </c>
      <c r="H274" s="159">
        <f>SUMIF('Todas las localidades'!$AR$8:$AR$967,'Pob x estrato fij. 2001'!AN274,'Todas las localidades'!$AD$8:$AD$967)</f>
        <v>14306</v>
      </c>
      <c r="I274" s="159">
        <f>SUMIF('Todas las localidades'!$AR$8:$AR$967,'Pob x estrato fij. 2001'!AO274,'Todas las localidades'!$AD$8:$AD$967)</f>
        <v>23789</v>
      </c>
      <c r="J274" s="165">
        <f t="shared" si="101"/>
        <v>102102</v>
      </c>
      <c r="L274" s="95" t="s">
        <v>532</v>
      </c>
      <c r="M274" s="173"/>
      <c r="N274" s="174">
        <f t="shared" si="102"/>
        <v>0</v>
      </c>
      <c r="O274" s="174">
        <f t="shared" si="102"/>
        <v>0</v>
      </c>
      <c r="P274" s="174">
        <f t="shared" si="102"/>
        <v>0.18925061771792373</v>
      </c>
      <c r="Q274" s="174">
        <f t="shared" si="102"/>
        <v>0.11562557969222589</v>
      </c>
      <c r="R274" s="174">
        <f t="shared" si="102"/>
        <v>3.3108297240272928E-2</v>
      </c>
      <c r="S274" s="174">
        <f t="shared" si="102"/>
        <v>7.5541834181713646E-2</v>
      </c>
      <c r="T274" s="181">
        <f t="shared" si="102"/>
        <v>0.12561615359630826</v>
      </c>
      <c r="U274" s="169">
        <f t="shared" si="103"/>
        <v>0.53914248242844443</v>
      </c>
      <c r="AG274" s="95" t="s">
        <v>532</v>
      </c>
      <c r="AH274" s="112"/>
      <c r="AI274" s="103" t="str">
        <f t="shared" si="104"/>
        <v>La Pampa1</v>
      </c>
      <c r="AJ274" s="103" t="str">
        <f t="shared" si="104"/>
        <v>La Pampa2</v>
      </c>
      <c r="AK274" s="103" t="str">
        <f t="shared" si="104"/>
        <v>La Pampa3</v>
      </c>
      <c r="AL274" s="103" t="str">
        <f t="shared" si="104"/>
        <v>La Pampa4</v>
      </c>
      <c r="AM274" s="103" t="str">
        <f t="shared" si="104"/>
        <v>La Pampa5</v>
      </c>
      <c r="AN274" s="103" t="str">
        <f t="shared" si="104"/>
        <v>La Pampa6</v>
      </c>
      <c r="AO274" s="104" t="str">
        <f t="shared" si="104"/>
        <v>La Pampa7</v>
      </c>
    </row>
    <row r="275" spans="1:41" x14ac:dyDescent="0.25">
      <c r="A275" s="95" t="s">
        <v>563</v>
      </c>
      <c r="B275" s="158"/>
      <c r="C275" s="113">
        <f>SUMIF('Todas las localidades'!$AR$8:$AR$967,'Pob x estrato fij. 2001'!AI275,'Todas las localidades'!$AD$8:$AD$967)</f>
        <v>0</v>
      </c>
      <c r="D275" s="113">
        <f>SUMIF('Todas las localidades'!$AR$8:$AR$967,'Pob x estrato fij. 2001'!AJ275,'Todas las localidades'!$AD$8:$AD$967)</f>
        <v>0</v>
      </c>
      <c r="E275" s="113">
        <f>SUMIF('Todas las localidades'!$AR$8:$AR$967,'Pob x estrato fij. 2001'!AK275,'Todas las localidades'!$AD$8:$AD$967)</f>
        <v>46090</v>
      </c>
      <c r="F275" s="113">
        <f>SUMIF('Todas las localidades'!$AR$8:$AR$967,'Pob x estrato fij. 2001'!AL275,'Todas las localidades'!$AD$8:$AD$967)</f>
        <v>0</v>
      </c>
      <c r="G275" s="114">
        <f>SUMIF('Todas las localidades'!$AR$8:$AR$967,'Pob x estrato fij. 2001'!AM275,'Todas las localidades'!$AD$8:$AD$967)</f>
        <v>25051</v>
      </c>
      <c r="H275" s="159">
        <f>SUMIF('Todas las localidades'!$AR$8:$AR$967,'Pob x estrato fij. 2001'!AN275,'Todas las localidades'!$AD$8:$AD$967)</f>
        <v>1784</v>
      </c>
      <c r="I275" s="159">
        <f>SUMIF('Todas las localidades'!$AR$8:$AR$967,'Pob x estrato fij. 2001'!AO275,'Todas las localidades'!$AD$8:$AD$967)</f>
        <v>13275</v>
      </c>
      <c r="J275" s="165">
        <f t="shared" si="101"/>
        <v>86200</v>
      </c>
      <c r="L275" s="95" t="s">
        <v>563</v>
      </c>
      <c r="M275" s="173"/>
      <c r="N275" s="174">
        <f t="shared" si="102"/>
        <v>0</v>
      </c>
      <c r="O275" s="174">
        <f t="shared" si="102"/>
        <v>0</v>
      </c>
      <c r="P275" s="174">
        <f t="shared" si="102"/>
        <v>0.24337502708200631</v>
      </c>
      <c r="Q275" s="174">
        <f t="shared" si="102"/>
        <v>0</v>
      </c>
      <c r="R275" s="174">
        <f t="shared" si="102"/>
        <v>0.13228005648581775</v>
      </c>
      <c r="S275" s="174">
        <f t="shared" si="102"/>
        <v>9.4202874444412939E-3</v>
      </c>
      <c r="T275" s="181">
        <f t="shared" si="102"/>
        <v>7.0097710664214219E-2</v>
      </c>
      <c r="U275" s="169">
        <f t="shared" si="103"/>
        <v>0.45517308167647957</v>
      </c>
      <c r="AG275" s="95" t="s">
        <v>563</v>
      </c>
      <c r="AH275" s="112"/>
      <c r="AI275" s="103" t="str">
        <f t="shared" si="104"/>
        <v>La Rioja1</v>
      </c>
      <c r="AJ275" s="103" t="str">
        <f t="shared" si="104"/>
        <v>La Rioja2</v>
      </c>
      <c r="AK275" s="103" t="str">
        <f t="shared" si="104"/>
        <v>La Rioja3</v>
      </c>
      <c r="AL275" s="103" t="str">
        <f t="shared" si="104"/>
        <v>La Rioja4</v>
      </c>
      <c r="AM275" s="103" t="str">
        <f t="shared" si="104"/>
        <v>La Rioja5</v>
      </c>
      <c r="AN275" s="103" t="str">
        <f t="shared" si="104"/>
        <v>La Rioja6</v>
      </c>
      <c r="AO275" s="104" t="str">
        <f t="shared" si="104"/>
        <v>La Rioja7</v>
      </c>
    </row>
    <row r="276" spans="1:41" x14ac:dyDescent="0.25">
      <c r="A276" s="95" t="s">
        <v>582</v>
      </c>
      <c r="B276" s="158"/>
      <c r="C276" s="113">
        <f>SUMIF('Todas las localidades'!$AR$8:$AR$967,'Pob x estrato fij. 2001'!AI276,'Todas las localidades'!$AD$8:$AD$967)</f>
        <v>0</v>
      </c>
      <c r="D276" s="113">
        <f>SUMIF('Todas las localidades'!$AR$8:$AR$967,'Pob x estrato fij. 2001'!AJ276,'Todas las localidades'!$AD$8:$AD$967)</f>
        <v>491723</v>
      </c>
      <c r="E276" s="113">
        <f>SUMIF('Todas las localidades'!$AR$8:$AR$967,'Pob x estrato fij. 2001'!AK276,'Todas las localidades'!$AD$8:$AD$967)</f>
        <v>59927</v>
      </c>
      <c r="F276" s="113">
        <f>SUMIF('Todas las localidades'!$AR$8:$AR$967,'Pob x estrato fij. 2001'!AL276,'Todas las localidades'!$AD$8:$AD$967)</f>
        <v>35423</v>
      </c>
      <c r="G276" s="114">
        <f>SUMIF('Todas las localidades'!$AR$8:$AR$967,'Pob x estrato fij. 2001'!AM276,'Todas las localidades'!$AD$8:$AD$967)</f>
        <v>52764</v>
      </c>
      <c r="H276" s="159">
        <f>SUMIF('Todas las localidades'!$AR$8:$AR$967,'Pob x estrato fij. 2001'!AN276,'Todas las localidades'!$AD$8:$AD$967)</f>
        <v>13067</v>
      </c>
      <c r="I276" s="159">
        <f>SUMIF('Todas las localidades'!$AR$8:$AR$967,'Pob x estrato fij. 2001'!AO276,'Todas las localidades'!$AD$8:$AD$967)</f>
        <v>21757</v>
      </c>
      <c r="J276" s="165">
        <f t="shared" si="101"/>
        <v>674661</v>
      </c>
      <c r="L276" s="95" t="s">
        <v>582</v>
      </c>
      <c r="M276" s="173"/>
      <c r="N276" s="174">
        <f t="shared" si="102"/>
        <v>0</v>
      </c>
      <c r="O276" s="174">
        <f t="shared" si="102"/>
        <v>2.5965089703155861</v>
      </c>
      <c r="P276" s="174">
        <f t="shared" si="102"/>
        <v>0.31644033950842682</v>
      </c>
      <c r="Q276" s="174">
        <f t="shared" si="102"/>
        <v>0.18704867833208741</v>
      </c>
      <c r="R276" s="174">
        <f t="shared" si="102"/>
        <v>0.27861661811575134</v>
      </c>
      <c r="S276" s="174">
        <f t="shared" si="102"/>
        <v>6.8999381186386988E-2</v>
      </c>
      <c r="T276" s="181">
        <f t="shared" si="102"/>
        <v>0.11488631946676527</v>
      </c>
      <c r="U276" s="169">
        <f t="shared" si="103"/>
        <v>3.5625003069250041</v>
      </c>
      <c r="AG276" s="95" t="s">
        <v>582</v>
      </c>
      <c r="AH276" s="112"/>
      <c r="AI276" s="103" t="str">
        <f t="shared" si="104"/>
        <v>Mendoza1</v>
      </c>
      <c r="AJ276" s="103" t="str">
        <f t="shared" si="104"/>
        <v>Mendoza2</v>
      </c>
      <c r="AK276" s="103" t="str">
        <f t="shared" si="104"/>
        <v>Mendoza3</v>
      </c>
      <c r="AL276" s="103" t="str">
        <f t="shared" si="104"/>
        <v>Mendoza4</v>
      </c>
      <c r="AM276" s="103" t="str">
        <f t="shared" si="104"/>
        <v>Mendoza5</v>
      </c>
      <c r="AN276" s="103" t="str">
        <f t="shared" si="104"/>
        <v>Mendoza6</v>
      </c>
      <c r="AO276" s="104" t="str">
        <f t="shared" si="104"/>
        <v>Mendoza7</v>
      </c>
    </row>
    <row r="277" spans="1:41" x14ac:dyDescent="0.25">
      <c r="A277" s="95" t="s">
        <v>604</v>
      </c>
      <c r="B277" s="158"/>
      <c r="C277" s="113">
        <f>SUMIF('Todas las localidades'!$AR$8:$AR$967,'Pob x estrato fij. 2001'!AI277,'Todas las localidades'!$AD$8:$AD$967)</f>
        <v>0</v>
      </c>
      <c r="D277" s="113">
        <f>SUMIF('Todas las localidades'!$AR$8:$AR$967,'Pob x estrato fij. 2001'!AJ277,'Todas las localidades'!$AD$8:$AD$967)</f>
        <v>0</v>
      </c>
      <c r="E277" s="113">
        <f>SUMIF('Todas las localidades'!$AR$8:$AR$967,'Pob x estrato fij. 2001'!AK277,'Todas las localidades'!$AD$8:$AD$967)</f>
        <v>100974</v>
      </c>
      <c r="F277" s="113">
        <f>SUMIF('Todas las localidades'!$AR$8:$AR$967,'Pob x estrato fij. 2001'!AL277,'Todas las localidades'!$AD$8:$AD$967)</f>
        <v>26729</v>
      </c>
      <c r="G277" s="114">
        <f>SUMIF('Todas las localidades'!$AR$8:$AR$967,'Pob x estrato fij. 2001'!AM277,'Todas las localidades'!$AD$8:$AD$967)</f>
        <v>33923</v>
      </c>
      <c r="H277" s="159">
        <f>SUMIF('Todas las localidades'!$AR$8:$AR$967,'Pob x estrato fij. 2001'!AN277,'Todas las localidades'!$AD$8:$AD$967)</f>
        <v>16750</v>
      </c>
      <c r="I277" s="159">
        <f>SUMIF('Todas las localidades'!$AR$8:$AR$967,'Pob x estrato fij. 2001'!AO277,'Todas las localidades'!$AD$8:$AD$967)</f>
        <v>7460</v>
      </c>
      <c r="J277" s="165">
        <f t="shared" si="101"/>
        <v>185836</v>
      </c>
      <c r="L277" s="95" t="s">
        <v>604</v>
      </c>
      <c r="M277" s="173"/>
      <c r="N277" s="174">
        <f t="shared" si="102"/>
        <v>0</v>
      </c>
      <c r="O277" s="174">
        <f t="shared" si="102"/>
        <v>0</v>
      </c>
      <c r="P277" s="174">
        <f t="shared" si="102"/>
        <v>0.53318615718330442</v>
      </c>
      <c r="Q277" s="174">
        <f t="shared" si="102"/>
        <v>0.14114061833098171</v>
      </c>
      <c r="R277" s="174">
        <f t="shared" si="102"/>
        <v>0.17912803305929487</v>
      </c>
      <c r="S277" s="174">
        <f t="shared" si="102"/>
        <v>8.8447205546183669E-2</v>
      </c>
      <c r="T277" s="181">
        <f t="shared" si="102"/>
        <v>3.9392009156688369E-2</v>
      </c>
      <c r="U277" s="169">
        <f t="shared" si="103"/>
        <v>0.98129402327645299</v>
      </c>
      <c r="AG277" s="95" t="s">
        <v>604</v>
      </c>
      <c r="AH277" s="112"/>
      <c r="AI277" s="103" t="str">
        <f t="shared" si="104"/>
        <v>Misiones1</v>
      </c>
      <c r="AJ277" s="103" t="str">
        <f t="shared" si="104"/>
        <v>Misiones2</v>
      </c>
      <c r="AK277" s="103" t="str">
        <f t="shared" si="104"/>
        <v>Misiones3</v>
      </c>
      <c r="AL277" s="103" t="str">
        <f t="shared" si="104"/>
        <v>Misiones4</v>
      </c>
      <c r="AM277" s="103" t="str">
        <f t="shared" si="104"/>
        <v>Misiones5</v>
      </c>
      <c r="AN277" s="103" t="str">
        <f t="shared" si="104"/>
        <v>Misiones6</v>
      </c>
      <c r="AO277" s="104" t="str">
        <f t="shared" si="104"/>
        <v>Misiones7</v>
      </c>
    </row>
    <row r="278" spans="1:41" x14ac:dyDescent="0.25">
      <c r="A278" s="95" t="s">
        <v>639</v>
      </c>
      <c r="B278" s="158"/>
      <c r="C278" s="113">
        <f>SUMIF('Todas las localidades'!$AR$8:$AR$967,'Pob x estrato fij. 2001'!AI278,'Todas las localidades'!$AD$8:$AD$967)</f>
        <v>0</v>
      </c>
      <c r="D278" s="113">
        <f>SUMIF('Todas las localidades'!$AR$8:$AR$967,'Pob x estrato fij. 2001'!AJ278,'Todas las localidades'!$AD$8:$AD$967)</f>
        <v>0</v>
      </c>
      <c r="E278" s="113">
        <f>SUMIF('Todas las localidades'!$AR$8:$AR$967,'Pob x estrato fij. 2001'!AK278,'Todas las localidades'!$AD$8:$AD$967)</f>
        <v>45581</v>
      </c>
      <c r="F278" s="113">
        <f>SUMIF('Todas las localidades'!$AR$8:$AR$967,'Pob x estrato fij. 2001'!AL278,'Todas las localidades'!$AD$8:$AD$967)</f>
        <v>0</v>
      </c>
      <c r="G278" s="114">
        <f>SUMIF('Todas las localidades'!$AR$8:$AR$967,'Pob x estrato fij. 2001'!AM278,'Todas las localidades'!$AD$8:$AD$967)</f>
        <v>52693</v>
      </c>
      <c r="H278" s="159">
        <f>SUMIF('Todas las localidades'!$AR$8:$AR$967,'Pob x estrato fij. 2001'!AN278,'Todas las localidades'!$AD$8:$AD$967)</f>
        <v>643</v>
      </c>
      <c r="I278" s="159">
        <f>SUMIF('Todas las localidades'!$AR$8:$AR$967,'Pob x estrato fij. 2001'!AO278,'Todas las localidades'!$AD$8:$AD$967)</f>
        <v>5138</v>
      </c>
      <c r="J278" s="165">
        <f t="shared" si="101"/>
        <v>104055</v>
      </c>
      <c r="L278" s="95" t="s">
        <v>639</v>
      </c>
      <c r="M278" s="173"/>
      <c r="N278" s="174">
        <f t="shared" si="102"/>
        <v>0</v>
      </c>
      <c r="O278" s="174">
        <f t="shared" si="102"/>
        <v>0</v>
      </c>
      <c r="P278" s="174">
        <f t="shared" si="102"/>
        <v>0.24068728811943871</v>
      </c>
      <c r="Q278" s="174">
        <f t="shared" si="102"/>
        <v>0</v>
      </c>
      <c r="R278" s="174">
        <f t="shared" si="102"/>
        <v>0.27824170757283917</v>
      </c>
      <c r="S278" s="174">
        <f t="shared" si="102"/>
        <v>3.3953166069370807E-3</v>
      </c>
      <c r="T278" s="181">
        <f t="shared" si="102"/>
        <v>2.7130850274405476E-2</v>
      </c>
      <c r="U278" s="169">
        <f t="shared" si="103"/>
        <v>0.54945516257362037</v>
      </c>
      <c r="AG278" s="95" t="s">
        <v>639</v>
      </c>
      <c r="AH278" s="112"/>
      <c r="AI278" s="103" t="str">
        <f t="shared" si="104"/>
        <v>Neuquén1</v>
      </c>
      <c r="AJ278" s="103" t="str">
        <f t="shared" si="104"/>
        <v>Neuquén2</v>
      </c>
      <c r="AK278" s="103" t="str">
        <f t="shared" si="104"/>
        <v>Neuquén3</v>
      </c>
      <c r="AL278" s="103" t="str">
        <f t="shared" si="104"/>
        <v>Neuquén4</v>
      </c>
      <c r="AM278" s="103" t="str">
        <f t="shared" si="104"/>
        <v>Neuquén5</v>
      </c>
      <c r="AN278" s="103" t="str">
        <f t="shared" si="104"/>
        <v>Neuquén6</v>
      </c>
      <c r="AO278" s="104" t="str">
        <f t="shared" si="104"/>
        <v>Neuquén7</v>
      </c>
    </row>
    <row r="279" spans="1:41" x14ac:dyDescent="0.25">
      <c r="A279" s="95" t="s">
        <v>662</v>
      </c>
      <c r="B279" s="158"/>
      <c r="C279" s="113">
        <f>SUMIF('Todas las localidades'!$AR$8:$AR$967,'Pob x estrato fij. 2001'!AI279,'Todas las localidades'!$AD$8:$AD$967)</f>
        <v>0</v>
      </c>
      <c r="D279" s="113">
        <f>SUMIF('Todas las localidades'!$AR$8:$AR$967,'Pob x estrato fij. 2001'!AJ279,'Todas las localidades'!$AD$8:$AD$967)</f>
        <v>0</v>
      </c>
      <c r="E279" s="113">
        <f>SUMIF('Todas las localidades'!$AR$8:$AR$967,'Pob x estrato fij. 2001'!AK279,'Todas las localidades'!$AD$8:$AD$967)</f>
        <v>26846</v>
      </c>
      <c r="F279" s="113">
        <f>SUMIF('Todas las localidades'!$AR$8:$AR$967,'Pob x estrato fij. 2001'!AL279,'Todas las localidades'!$AD$8:$AD$967)</f>
        <v>66977</v>
      </c>
      <c r="G279" s="114">
        <f>SUMIF('Todas las localidades'!$AR$8:$AR$967,'Pob x estrato fij. 2001'!AM279,'Todas las localidades'!$AD$8:$AD$967)</f>
        <v>57833</v>
      </c>
      <c r="H279" s="159">
        <f>SUMIF('Todas las localidades'!$AR$8:$AR$967,'Pob x estrato fij. 2001'!AN279,'Todas las localidades'!$AD$8:$AD$967)</f>
        <v>13966</v>
      </c>
      <c r="I279" s="159">
        <f>SUMIF('Todas las localidades'!$AR$8:$AR$967,'Pob x estrato fij. 2001'!AO279,'Todas las localidades'!$AD$8:$AD$967)</f>
        <v>7061</v>
      </c>
      <c r="J279" s="165">
        <f t="shared" si="101"/>
        <v>172683</v>
      </c>
      <c r="L279" s="95" t="s">
        <v>662</v>
      </c>
      <c r="M279" s="173"/>
      <c r="N279" s="174">
        <f t="shared" si="102"/>
        <v>0</v>
      </c>
      <c r="O279" s="174">
        <f t="shared" si="102"/>
        <v>0</v>
      </c>
      <c r="P279" s="174">
        <f t="shared" si="102"/>
        <v>0.14175842866225952</v>
      </c>
      <c r="Q279" s="174">
        <f t="shared" si="102"/>
        <v>0.35366737229055184</v>
      </c>
      <c r="R279" s="174">
        <f t="shared" si="102"/>
        <v>0.30538311870760837</v>
      </c>
      <c r="S279" s="174">
        <f t="shared" si="102"/>
        <v>7.3746487919880671E-2</v>
      </c>
      <c r="T279" s="181">
        <f t="shared" si="102"/>
        <v>3.7285117514125547E-2</v>
      </c>
      <c r="U279" s="169">
        <f t="shared" si="103"/>
        <v>0.91184052509442604</v>
      </c>
      <c r="AG279" s="95" t="s">
        <v>662</v>
      </c>
      <c r="AH279" s="112"/>
      <c r="AI279" s="103" t="str">
        <f t="shared" si="104"/>
        <v>Río Negro1</v>
      </c>
      <c r="AJ279" s="103" t="str">
        <f t="shared" si="104"/>
        <v>Río Negro2</v>
      </c>
      <c r="AK279" s="103" t="str">
        <f t="shared" si="104"/>
        <v>Río Negro3</v>
      </c>
      <c r="AL279" s="103" t="str">
        <f t="shared" si="104"/>
        <v>Río Negro4</v>
      </c>
      <c r="AM279" s="103" t="str">
        <f t="shared" si="104"/>
        <v>Río Negro5</v>
      </c>
      <c r="AN279" s="103" t="str">
        <f t="shared" si="104"/>
        <v>Río Negro6</v>
      </c>
      <c r="AO279" s="104" t="str">
        <f t="shared" si="104"/>
        <v>Río Negro7</v>
      </c>
    </row>
    <row r="280" spans="1:41" x14ac:dyDescent="0.25">
      <c r="A280" s="95" t="s">
        <v>687</v>
      </c>
      <c r="B280" s="158"/>
      <c r="C280" s="113">
        <f>SUMIF('Todas las localidades'!$AR$8:$AR$967,'Pob x estrato fij. 2001'!AI280,'Todas las localidades'!$AD$8:$AD$967)</f>
        <v>0</v>
      </c>
      <c r="D280" s="113">
        <f>SUMIF('Todas las localidades'!$AR$8:$AR$967,'Pob x estrato fij. 2001'!AJ280,'Todas las localidades'!$AD$8:$AD$967)</f>
        <v>184626</v>
      </c>
      <c r="E280" s="113">
        <f>SUMIF('Todas las localidades'!$AR$8:$AR$967,'Pob x estrato fij. 2001'!AK280,'Todas las localidades'!$AD$8:$AD$967)</f>
        <v>0</v>
      </c>
      <c r="F280" s="113">
        <f>SUMIF('Todas las localidades'!$AR$8:$AR$967,'Pob x estrato fij. 2001'!AL280,'Todas las localidades'!$AD$8:$AD$967)</f>
        <v>43908</v>
      </c>
      <c r="G280" s="114">
        <f>SUMIF('Todas las localidades'!$AR$8:$AR$967,'Pob x estrato fij. 2001'!AM280,'Todas las localidades'!$AD$8:$AD$967)</f>
        <v>79931</v>
      </c>
      <c r="H280" s="159">
        <f>SUMIF('Todas las localidades'!$AR$8:$AR$967,'Pob x estrato fij. 2001'!AN280,'Todas las localidades'!$AD$8:$AD$967)</f>
        <v>18368</v>
      </c>
      <c r="I280" s="159">
        <f>SUMIF('Todas las localidades'!$AR$8:$AR$967,'Pob x estrato fij. 2001'!AO280,'Todas las localidades'!$AD$8:$AD$967)</f>
        <v>12687</v>
      </c>
      <c r="J280" s="165">
        <f t="shared" si="101"/>
        <v>339520</v>
      </c>
      <c r="L280" s="95" t="s">
        <v>687</v>
      </c>
      <c r="M280" s="173"/>
      <c r="N280" s="174">
        <f t="shared" si="102"/>
        <v>0</v>
      </c>
      <c r="O280" s="174">
        <f t="shared" si="102"/>
        <v>0.9749047027564004</v>
      </c>
      <c r="P280" s="174">
        <f t="shared" si="102"/>
        <v>0</v>
      </c>
      <c r="Q280" s="174">
        <f t="shared" si="102"/>
        <v>0.23185312842518405</v>
      </c>
      <c r="R280" s="174">
        <f t="shared" si="102"/>
        <v>0.42207006486638848</v>
      </c>
      <c r="S280" s="174">
        <f t="shared" si="102"/>
        <v>9.6990941580435919E-2</v>
      </c>
      <c r="T280" s="181">
        <f t="shared" si="102"/>
        <v>6.6992817717279537E-2</v>
      </c>
      <c r="U280" s="169">
        <f t="shared" si="103"/>
        <v>1.7928116553456885</v>
      </c>
      <c r="AG280" s="95" t="s">
        <v>687</v>
      </c>
      <c r="AH280" s="112"/>
      <c r="AI280" s="103" t="str">
        <f t="shared" si="104"/>
        <v>Salta1</v>
      </c>
      <c r="AJ280" s="103" t="str">
        <f t="shared" si="104"/>
        <v>Salta2</v>
      </c>
      <c r="AK280" s="103" t="str">
        <f t="shared" si="104"/>
        <v>Salta3</v>
      </c>
      <c r="AL280" s="103" t="str">
        <f t="shared" si="104"/>
        <v>Salta4</v>
      </c>
      <c r="AM280" s="103" t="str">
        <f t="shared" si="104"/>
        <v>Salta5</v>
      </c>
      <c r="AN280" s="103" t="str">
        <f t="shared" si="104"/>
        <v>Salta6</v>
      </c>
      <c r="AO280" s="104" t="str">
        <f t="shared" si="104"/>
        <v>Salta7</v>
      </c>
    </row>
    <row r="281" spans="1:41" x14ac:dyDescent="0.25">
      <c r="A281" s="95" t="s">
        <v>723</v>
      </c>
      <c r="B281" s="158"/>
      <c r="C281" s="113">
        <f>SUMIF('Todas las localidades'!$AR$8:$AR$967,'Pob x estrato fij. 2001'!AI281,'Todas las localidades'!$AD$8:$AD$967)</f>
        <v>0</v>
      </c>
      <c r="D281" s="113">
        <f>SUMIF('Todas las localidades'!$AR$8:$AR$967,'Pob x estrato fij. 2001'!AJ281,'Todas las localidades'!$AD$8:$AD$967)</f>
        <v>0</v>
      </c>
      <c r="E281" s="113">
        <f>SUMIF('Todas las localidades'!$AR$8:$AR$967,'Pob x estrato fij. 2001'!AK281,'Todas las localidades'!$AD$8:$AD$967)</f>
        <v>224256</v>
      </c>
      <c r="F281" s="113">
        <f>SUMIF('Todas las localidades'!$AR$8:$AR$967,'Pob x estrato fij. 2001'!AL281,'Todas las localidades'!$AD$8:$AD$967)</f>
        <v>0</v>
      </c>
      <c r="G281" s="114">
        <f>SUMIF('Todas las localidades'!$AR$8:$AR$967,'Pob x estrato fij. 2001'!AM281,'Todas las localidades'!$AD$8:$AD$967)</f>
        <v>19705</v>
      </c>
      <c r="H281" s="159">
        <f>SUMIF('Todas las localidades'!$AR$8:$AR$967,'Pob x estrato fij. 2001'!AN281,'Todas las localidades'!$AD$8:$AD$967)</f>
        <v>3703</v>
      </c>
      <c r="I281" s="159">
        <f>SUMIF('Todas las localidades'!$AR$8:$AR$967,'Pob x estrato fij. 2001'!AO281,'Todas las localidades'!$AD$8:$AD$967)</f>
        <v>7387</v>
      </c>
      <c r="J281" s="165">
        <f t="shared" si="101"/>
        <v>255051</v>
      </c>
      <c r="L281" s="95" t="s">
        <v>723</v>
      </c>
      <c r="M281" s="173"/>
      <c r="N281" s="174">
        <f t="shared" si="102"/>
        <v>0</v>
      </c>
      <c r="O281" s="174">
        <f t="shared" si="102"/>
        <v>0</v>
      </c>
      <c r="P281" s="174">
        <f t="shared" si="102"/>
        <v>1.18416815086358</v>
      </c>
      <c r="Q281" s="174">
        <f t="shared" si="102"/>
        <v>0</v>
      </c>
      <c r="R281" s="174">
        <f t="shared" si="102"/>
        <v>0.10405087673358504</v>
      </c>
      <c r="S281" s="174">
        <f t="shared" si="102"/>
        <v>1.9553432963433919E-2</v>
      </c>
      <c r="T281" s="181">
        <f t="shared" si="102"/>
        <v>3.9006537753412465E-2</v>
      </c>
      <c r="U281" s="169">
        <f t="shared" si="103"/>
        <v>1.3467789983140115</v>
      </c>
      <c r="AG281" s="95" t="s">
        <v>723</v>
      </c>
      <c r="AH281" s="112"/>
      <c r="AI281" s="103" t="str">
        <f t="shared" ref="AI281:AO287" si="105">CONCATENATE($AG281,AI$28)</f>
        <v>San Juan1</v>
      </c>
      <c r="AJ281" s="103" t="str">
        <f t="shared" si="105"/>
        <v>San Juan2</v>
      </c>
      <c r="AK281" s="103" t="str">
        <f t="shared" si="105"/>
        <v>San Juan3</v>
      </c>
      <c r="AL281" s="103" t="str">
        <f t="shared" si="105"/>
        <v>San Juan4</v>
      </c>
      <c r="AM281" s="103" t="str">
        <f t="shared" si="105"/>
        <v>San Juan5</v>
      </c>
      <c r="AN281" s="103" t="str">
        <f t="shared" si="105"/>
        <v>San Juan6</v>
      </c>
      <c r="AO281" s="104" t="str">
        <f t="shared" si="105"/>
        <v>San Juan7</v>
      </c>
    </row>
    <row r="282" spans="1:41" x14ac:dyDescent="0.25">
      <c r="A282" s="95" t="s">
        <v>740</v>
      </c>
      <c r="B282" s="158"/>
      <c r="C282" s="113">
        <f>SUMIF('Todas las localidades'!$AR$8:$AR$967,'Pob x estrato fij. 2001'!AI282,'Todas las localidades'!$AD$8:$AD$967)</f>
        <v>0</v>
      </c>
      <c r="D282" s="113">
        <f>SUMIF('Todas las localidades'!$AR$8:$AR$967,'Pob x estrato fij. 2001'!AJ282,'Todas las localidades'!$AD$8:$AD$967)</f>
        <v>0</v>
      </c>
      <c r="E282" s="113">
        <f>SUMIF('Todas las localidades'!$AR$8:$AR$967,'Pob x estrato fij. 2001'!AK282,'Todas las localidades'!$AD$8:$AD$967)</f>
        <v>91751</v>
      </c>
      <c r="F282" s="113">
        <f>SUMIF('Todas las localidades'!$AR$8:$AR$967,'Pob x estrato fij. 2001'!AL282,'Todas las localidades'!$AD$8:$AD$967)</f>
        <v>0</v>
      </c>
      <c r="G282" s="114">
        <f>SUMIF('Todas las localidades'!$AR$8:$AR$967,'Pob x estrato fij. 2001'!AM282,'Todas las localidades'!$AD$8:$AD$967)</f>
        <v>7127</v>
      </c>
      <c r="H282" s="159">
        <f>SUMIF('Todas las localidades'!$AR$8:$AR$967,'Pob x estrato fij. 2001'!AN282,'Todas las localidades'!$AD$8:$AD$967)</f>
        <v>11637</v>
      </c>
      <c r="I282" s="159">
        <f>SUMIF('Todas las localidades'!$AR$8:$AR$967,'Pob x estrato fij. 2001'!AO282,'Todas las localidades'!$AD$8:$AD$967)</f>
        <v>5759</v>
      </c>
      <c r="J282" s="165">
        <f t="shared" si="101"/>
        <v>116274</v>
      </c>
      <c r="L282" s="95" t="s">
        <v>740</v>
      </c>
      <c r="M282" s="173"/>
      <c r="N282" s="174">
        <f t="shared" si="102"/>
        <v>0</v>
      </c>
      <c r="O282" s="174">
        <f t="shared" si="102"/>
        <v>0</v>
      </c>
      <c r="P282" s="174">
        <f t="shared" si="102"/>
        <v>0.48448474961599386</v>
      </c>
      <c r="Q282" s="174">
        <f t="shared" si="102"/>
        <v>0</v>
      </c>
      <c r="R282" s="174">
        <f t="shared" si="102"/>
        <v>3.7633625906128419E-2</v>
      </c>
      <c r="S282" s="174">
        <f t="shared" si="102"/>
        <v>6.1448366026324738E-2</v>
      </c>
      <c r="T282" s="181">
        <f t="shared" si="102"/>
        <v>3.04099974173416E-2</v>
      </c>
      <c r="U282" s="169">
        <f t="shared" si="103"/>
        <v>0.61397673896578864</v>
      </c>
      <c r="AG282" s="95" t="s">
        <v>740</v>
      </c>
      <c r="AH282" s="112"/>
      <c r="AI282" s="103" t="str">
        <f t="shared" si="105"/>
        <v>San Luis1</v>
      </c>
      <c r="AJ282" s="103" t="str">
        <f t="shared" si="105"/>
        <v>San Luis2</v>
      </c>
      <c r="AK282" s="103" t="str">
        <f t="shared" si="105"/>
        <v>San Luis3</v>
      </c>
      <c r="AL282" s="103" t="str">
        <f t="shared" si="105"/>
        <v>San Luis4</v>
      </c>
      <c r="AM282" s="103" t="str">
        <f t="shared" si="105"/>
        <v>San Luis5</v>
      </c>
      <c r="AN282" s="103" t="str">
        <f t="shared" si="105"/>
        <v>San Luis6</v>
      </c>
      <c r="AO282" s="104" t="str">
        <f t="shared" si="105"/>
        <v>San Luis7</v>
      </c>
    </row>
    <row r="283" spans="1:41" x14ac:dyDescent="0.25">
      <c r="A283" s="95" t="s">
        <v>753</v>
      </c>
      <c r="B283" s="158"/>
      <c r="C283" s="113">
        <f>SUMIF('Todas las localidades'!$AR$8:$AR$967,'Pob x estrato fij. 2001'!AI283,'Todas las localidades'!$AD$8:$AD$967)</f>
        <v>0</v>
      </c>
      <c r="D283" s="113">
        <f>SUMIF('Todas las localidades'!$AR$8:$AR$967,'Pob x estrato fij. 2001'!AJ283,'Todas las localidades'!$AD$8:$AD$967)</f>
        <v>0</v>
      </c>
      <c r="E283" s="113">
        <f>SUMIF('Todas las localidades'!$AR$8:$AR$967,'Pob x estrato fij. 2001'!AK283,'Todas las localidades'!$AD$8:$AD$967)</f>
        <v>0</v>
      </c>
      <c r="F283" s="113">
        <f>SUMIF('Todas las localidades'!$AR$8:$AR$967,'Pob x estrato fij. 2001'!AL283,'Todas las localidades'!$AD$8:$AD$967)</f>
        <v>41199</v>
      </c>
      <c r="G283" s="114">
        <f>SUMIF('Todas las localidades'!$AR$8:$AR$967,'Pob x estrato fij. 2001'!AM283,'Todas las localidades'!$AD$8:$AD$967)</f>
        <v>12761</v>
      </c>
      <c r="H283" s="159">
        <f>SUMIF('Todas las localidades'!$AR$8:$AR$967,'Pob x estrato fij. 2001'!AN283,'Todas las localidades'!$AD$8:$AD$967)</f>
        <v>11343</v>
      </c>
      <c r="I283" s="159">
        <f>SUMIF('Todas las localidades'!$AR$8:$AR$967,'Pob x estrato fij. 2001'!AO283,'Todas las localidades'!$AD$8:$AD$967)</f>
        <v>4994</v>
      </c>
      <c r="J283" s="165">
        <f t="shared" si="101"/>
        <v>70297</v>
      </c>
      <c r="L283" s="95" t="s">
        <v>753</v>
      </c>
      <c r="M283" s="173"/>
      <c r="N283" s="174">
        <f t="shared" si="102"/>
        <v>0</v>
      </c>
      <c r="O283" s="174">
        <f t="shared" si="102"/>
        <v>0</v>
      </c>
      <c r="P283" s="174">
        <f t="shared" si="102"/>
        <v>0</v>
      </c>
      <c r="Q283" s="174">
        <f t="shared" si="102"/>
        <v>0.21754844306252066</v>
      </c>
      <c r="R283" s="174">
        <f t="shared" si="102"/>
        <v>6.7383569550737307E-2</v>
      </c>
      <c r="S283" s="174">
        <f t="shared" si="102"/>
        <v>5.9895919552857398E-2</v>
      </c>
      <c r="T283" s="181">
        <f t="shared" si="102"/>
        <v>2.6370468328217385E-2</v>
      </c>
      <c r="U283" s="169">
        <f t="shared" si="103"/>
        <v>0.37119840049433273</v>
      </c>
      <c r="AG283" s="95" t="s">
        <v>753</v>
      </c>
      <c r="AH283" s="112"/>
      <c r="AI283" s="103" t="str">
        <f t="shared" si="105"/>
        <v>Santa Cruz1</v>
      </c>
      <c r="AJ283" s="103" t="str">
        <f t="shared" si="105"/>
        <v>Santa Cruz2</v>
      </c>
      <c r="AK283" s="103" t="str">
        <f t="shared" si="105"/>
        <v>Santa Cruz3</v>
      </c>
      <c r="AL283" s="103" t="str">
        <f t="shared" si="105"/>
        <v>Santa Cruz4</v>
      </c>
      <c r="AM283" s="103" t="str">
        <f t="shared" si="105"/>
        <v>Santa Cruz5</v>
      </c>
      <c r="AN283" s="103" t="str">
        <f t="shared" si="105"/>
        <v>Santa Cruz6</v>
      </c>
      <c r="AO283" s="104" t="str">
        <f t="shared" si="105"/>
        <v>Santa Cruz7</v>
      </c>
    </row>
    <row r="284" spans="1:41" x14ac:dyDescent="0.25">
      <c r="A284" s="95" t="s">
        <v>767</v>
      </c>
      <c r="B284" s="158"/>
      <c r="C284" s="113">
        <f>SUMIF('Todas las localidades'!$AR$8:$AR$967,'Pob x estrato fij. 2001'!AI284,'Todas las localidades'!$AD$8:$AD$967)</f>
        <v>805838</v>
      </c>
      <c r="D284" s="113">
        <f>SUMIF('Todas las localidades'!$AR$8:$AR$967,'Pob x estrato fij. 2001'!AJ284,'Todas las localidades'!$AD$8:$AD$967)</f>
        <v>0</v>
      </c>
      <c r="E284" s="113">
        <f>SUMIF('Todas las localidades'!$AR$8:$AR$967,'Pob x estrato fij. 2001'!AK284,'Todas las localidades'!$AD$8:$AD$967)</f>
        <v>279820</v>
      </c>
      <c r="F284" s="113">
        <f>SUMIF('Todas las localidades'!$AR$8:$AR$967,'Pob x estrato fij. 2001'!AL284,'Todas las localidades'!$AD$8:$AD$967)</f>
        <v>111148</v>
      </c>
      <c r="G284" s="114">
        <f>SUMIF('Todas las localidades'!$AR$8:$AR$967,'Pob x estrato fij. 2001'!AM284,'Todas las localidades'!$AD$8:$AD$967)</f>
        <v>285245</v>
      </c>
      <c r="H284" s="159">
        <f>SUMIF('Todas las localidades'!$AR$8:$AR$967,'Pob x estrato fij. 2001'!AN284,'Todas las localidades'!$AD$8:$AD$967)</f>
        <v>103916</v>
      </c>
      <c r="I284" s="159">
        <f>SUMIF('Todas las localidades'!$AR$8:$AR$967,'Pob x estrato fij. 2001'!AO284,'Todas las localidades'!$AD$8:$AD$967)</f>
        <v>124027</v>
      </c>
      <c r="J284" s="165">
        <f t="shared" si="101"/>
        <v>1709994</v>
      </c>
      <c r="L284" s="95" t="s">
        <v>767</v>
      </c>
      <c r="M284" s="173"/>
      <c r="N284" s="174">
        <f t="shared" si="102"/>
        <v>4.2551712968910786</v>
      </c>
      <c r="O284" s="174">
        <f t="shared" si="102"/>
        <v>0</v>
      </c>
      <c r="P284" s="174">
        <f t="shared" si="102"/>
        <v>1.4775699734885441</v>
      </c>
      <c r="Q284" s="174">
        <f t="shared" si="102"/>
        <v>0.58690925385356552</v>
      </c>
      <c r="R284" s="174">
        <f t="shared" si="102"/>
        <v>1.506216307225144</v>
      </c>
      <c r="S284" s="174">
        <f t="shared" si="102"/>
        <v>0.54872118277834159</v>
      </c>
      <c r="T284" s="181">
        <f t="shared" si="102"/>
        <v>0.65491591416576256</v>
      </c>
      <c r="U284" s="169">
        <f t="shared" si="103"/>
        <v>9.0295039284024359</v>
      </c>
      <c r="AG284" s="95" t="s">
        <v>767</v>
      </c>
      <c r="AH284" s="112"/>
      <c r="AI284" s="103" t="str">
        <f t="shared" si="105"/>
        <v>Santa Fe1</v>
      </c>
      <c r="AJ284" s="103" t="str">
        <f t="shared" si="105"/>
        <v>Santa Fe2</v>
      </c>
      <c r="AK284" s="103" t="str">
        <f t="shared" si="105"/>
        <v>Santa Fe3</v>
      </c>
      <c r="AL284" s="103" t="str">
        <f t="shared" si="105"/>
        <v>Santa Fe4</v>
      </c>
      <c r="AM284" s="103" t="str">
        <f t="shared" si="105"/>
        <v>Santa Fe5</v>
      </c>
      <c r="AN284" s="103" t="str">
        <f t="shared" si="105"/>
        <v>Santa Fe6</v>
      </c>
      <c r="AO284" s="104" t="str">
        <f t="shared" si="105"/>
        <v>Santa Fe7</v>
      </c>
    </row>
    <row r="285" spans="1:41" x14ac:dyDescent="0.25">
      <c r="A285" s="95" t="s">
        <v>882</v>
      </c>
      <c r="B285" s="158"/>
      <c r="C285" s="113">
        <f>SUMIF('Todas las localidades'!$AR$8:$AR$967,'Pob x estrato fij. 2001'!AI285,'Todas las localidades'!$AD$8:$AD$967)</f>
        <v>0</v>
      </c>
      <c r="D285" s="113">
        <f>SUMIF('Todas las localidades'!$AR$8:$AR$967,'Pob x estrato fij. 2001'!AJ285,'Todas las localidades'!$AD$8:$AD$967)</f>
        <v>0</v>
      </c>
      <c r="E285" s="113">
        <f>SUMIF('Todas las localidades'!$AR$8:$AR$967,'Pob x estrato fij. 2001'!AK285,'Todas las localidades'!$AD$8:$AD$967)</f>
        <v>140576</v>
      </c>
      <c r="F285" s="113">
        <f>SUMIF('Todas las localidades'!$AR$8:$AR$967,'Pob x estrato fij. 2001'!AL285,'Todas las localidades'!$AD$8:$AD$967)</f>
        <v>0</v>
      </c>
      <c r="G285" s="114">
        <f>SUMIF('Todas las localidades'!$AR$8:$AR$967,'Pob x estrato fij. 2001'!AM285,'Todas las localidades'!$AD$8:$AD$967)</f>
        <v>57341</v>
      </c>
      <c r="H285" s="159">
        <f>SUMIF('Todas las localidades'!$AR$8:$AR$967,'Pob x estrato fij. 2001'!AN285,'Todas las localidades'!$AD$8:$AD$967)</f>
        <v>25174</v>
      </c>
      <c r="I285" s="159">
        <f>SUMIF('Todas las localidades'!$AR$8:$AR$967,'Pob x estrato fij. 2001'!AO285,'Todas las localidades'!$AD$8:$AD$967)</f>
        <v>16052</v>
      </c>
      <c r="J285" s="165">
        <f t="shared" si="101"/>
        <v>239143</v>
      </c>
      <c r="L285" s="95" t="s">
        <v>882</v>
      </c>
      <c r="M285" s="173"/>
      <c r="N285" s="174">
        <f t="shared" si="102"/>
        <v>0</v>
      </c>
      <c r="O285" s="174">
        <f t="shared" si="102"/>
        <v>0</v>
      </c>
      <c r="P285" s="174">
        <f t="shared" si="102"/>
        <v>0.74230175324539205</v>
      </c>
      <c r="Q285" s="174">
        <f t="shared" si="102"/>
        <v>0</v>
      </c>
      <c r="R285" s="174">
        <f t="shared" si="102"/>
        <v>0.30278514705813242</v>
      </c>
      <c r="S285" s="174">
        <f t="shared" si="102"/>
        <v>0.13292954939818671</v>
      </c>
      <c r="T285" s="181">
        <f t="shared" si="102"/>
        <v>8.4761465279244191E-2</v>
      </c>
      <c r="U285" s="169">
        <f t="shared" si="103"/>
        <v>1.2627779149809555</v>
      </c>
      <c r="AG285" s="95" t="s">
        <v>882</v>
      </c>
      <c r="AH285" s="112"/>
      <c r="AI285" s="103" t="str">
        <f t="shared" si="105"/>
        <v>Santiago del Estero1</v>
      </c>
      <c r="AJ285" s="103" t="str">
        <f t="shared" si="105"/>
        <v>Santiago del Estero2</v>
      </c>
      <c r="AK285" s="103" t="str">
        <f t="shared" si="105"/>
        <v>Santiago del Estero3</v>
      </c>
      <c r="AL285" s="103" t="str">
        <f t="shared" si="105"/>
        <v>Santiago del Estero4</v>
      </c>
      <c r="AM285" s="103" t="str">
        <f t="shared" si="105"/>
        <v>Santiago del Estero5</v>
      </c>
      <c r="AN285" s="103" t="str">
        <f t="shared" si="105"/>
        <v>Santiago del Estero6</v>
      </c>
      <c r="AO285" s="104" t="str">
        <f t="shared" si="105"/>
        <v>Santiago del Estero7</v>
      </c>
    </row>
    <row r="286" spans="1:41" x14ac:dyDescent="0.25">
      <c r="A286" s="95" t="s">
        <v>926</v>
      </c>
      <c r="B286" s="158"/>
      <c r="C286" s="113">
        <f>SUMIF('Todas las localidades'!$AR$8:$AR$967,'Pob x estrato fij. 2001'!AI286,'Todas las localidades'!$AD$8:$AD$967)</f>
        <v>0</v>
      </c>
      <c r="D286" s="113">
        <f>SUMIF('Todas las localidades'!$AR$8:$AR$967,'Pob x estrato fij. 2001'!AJ286,'Todas las localidades'!$AD$8:$AD$967)</f>
        <v>0</v>
      </c>
      <c r="E286" s="113">
        <f>SUMIF('Todas las localidades'!$AR$8:$AR$967,'Pob x estrato fij. 2001'!AK286,'Todas las localidades'!$AD$8:$AD$967)</f>
        <v>0</v>
      </c>
      <c r="F286" s="113">
        <f>SUMIF('Todas las localidades'!$AR$8:$AR$967,'Pob x estrato fij. 2001'!AL286,'Todas las localidades'!$AD$8:$AD$967)</f>
        <v>11562</v>
      </c>
      <c r="G286" s="114">
        <f>SUMIF('Todas las localidades'!$AR$8:$AR$967,'Pob x estrato fij. 2001'!AM286,'Todas las localidades'!$AD$8:$AD$967)</f>
        <v>0</v>
      </c>
      <c r="H286" s="159">
        <f>SUMIF('Todas las localidades'!$AR$8:$AR$967,'Pob x estrato fij. 2001'!AN286,'Todas las localidades'!$AD$8:$AD$967)</f>
        <v>0</v>
      </c>
      <c r="I286" s="159">
        <f>SUMIF('Todas las localidades'!$AR$8:$AR$967,'Pob x estrato fij. 2001'!AO286,'Todas las localidades'!$AD$8:$AD$967)</f>
        <v>0</v>
      </c>
      <c r="J286" s="165">
        <f t="shared" si="101"/>
        <v>11562</v>
      </c>
      <c r="L286" s="95" t="s">
        <v>926</v>
      </c>
      <c r="M286" s="173"/>
      <c r="N286" s="174">
        <f t="shared" si="102"/>
        <v>0</v>
      </c>
      <c r="O286" s="174">
        <f t="shared" si="102"/>
        <v>0</v>
      </c>
      <c r="P286" s="174">
        <f t="shared" si="102"/>
        <v>0</v>
      </c>
      <c r="Q286" s="174">
        <f t="shared" si="102"/>
        <v>6.1052333762685117E-2</v>
      </c>
      <c r="R286" s="174">
        <f t="shared" si="102"/>
        <v>0</v>
      </c>
      <c r="S286" s="174">
        <f t="shared" si="102"/>
        <v>0</v>
      </c>
      <c r="T286" s="181">
        <f t="shared" si="102"/>
        <v>0</v>
      </c>
      <c r="U286" s="169">
        <f t="shared" si="103"/>
        <v>6.1052333762685117E-2</v>
      </c>
      <c r="AG286" s="95" t="s">
        <v>926</v>
      </c>
      <c r="AH286" s="112"/>
      <c r="AI286" s="103" t="str">
        <f t="shared" si="105"/>
        <v>Tierra del Fuego1</v>
      </c>
      <c r="AJ286" s="103" t="str">
        <f t="shared" si="105"/>
        <v>Tierra del Fuego2</v>
      </c>
      <c r="AK286" s="103" t="str">
        <f t="shared" si="105"/>
        <v>Tierra del Fuego3</v>
      </c>
      <c r="AL286" s="103" t="str">
        <f t="shared" si="105"/>
        <v>Tierra del Fuego4</v>
      </c>
      <c r="AM286" s="103" t="str">
        <f t="shared" si="105"/>
        <v>Tierra del Fuego5</v>
      </c>
      <c r="AN286" s="103" t="str">
        <f t="shared" si="105"/>
        <v>Tierra del Fuego6</v>
      </c>
      <c r="AO286" s="104" t="str">
        <f t="shared" si="105"/>
        <v>Tierra del Fuego7</v>
      </c>
    </row>
    <row r="287" spans="1:41" ht="15.75" thickBot="1" x14ac:dyDescent="0.3">
      <c r="A287" s="96" t="s">
        <v>506</v>
      </c>
      <c r="B287" s="160"/>
      <c r="C287" s="161">
        <f>SUMIF('Todas las localidades'!$AR$8:$AR$967,'Pob x estrato fij. 2001'!AI287,'Todas las localidades'!$AD$8:$AD$967)</f>
        <v>0</v>
      </c>
      <c r="D287" s="161">
        <f>SUMIF('Todas las localidades'!$AR$8:$AR$967,'Pob x estrato fij. 2001'!AJ287,'Todas las localidades'!$AD$8:$AD$967)</f>
        <v>360979</v>
      </c>
      <c r="E287" s="161">
        <f>SUMIF('Todas las localidades'!$AR$8:$AR$967,'Pob x estrato fij. 2001'!AK287,'Todas las localidades'!$AD$8:$AD$967)</f>
        <v>0</v>
      </c>
      <c r="F287" s="161">
        <f>SUMIF('Todas las localidades'!$AR$8:$AR$967,'Pob x estrato fij. 2001'!AL287,'Todas las localidades'!$AD$8:$AD$967)</f>
        <v>20694</v>
      </c>
      <c r="G287" s="162">
        <f>SUMIF('Todas las localidades'!$AR$8:$AR$967,'Pob x estrato fij. 2001'!AM287,'Todas las localidades'!$AD$8:$AD$967)</f>
        <v>91835</v>
      </c>
      <c r="H287" s="163">
        <f>SUMIF('Todas las localidades'!$AR$8:$AR$967,'Pob x estrato fij. 2001'!AN287,'Todas las localidades'!$AD$8:$AD$967)</f>
        <v>30551</v>
      </c>
      <c r="I287" s="163">
        <f>SUMIF('Todas las localidades'!$AR$8:$AR$967,'Pob x estrato fij. 2001'!AO287,'Todas las localidades'!$AD$8:$AD$967)</f>
        <v>18487</v>
      </c>
      <c r="J287" s="166">
        <f t="shared" si="101"/>
        <v>522546</v>
      </c>
      <c r="L287" s="96" t="s">
        <v>506</v>
      </c>
      <c r="M287" s="175"/>
      <c r="N287" s="176">
        <f t="shared" si="102"/>
        <v>0</v>
      </c>
      <c r="O287" s="176">
        <f t="shared" si="102"/>
        <v>1.9061244066182588</v>
      </c>
      <c r="P287" s="176">
        <f t="shared" si="102"/>
        <v>0</v>
      </c>
      <c r="Q287" s="176">
        <f t="shared" si="102"/>
        <v>0.10927322218344626</v>
      </c>
      <c r="R287" s="176">
        <f t="shared" si="102"/>
        <v>0.48492830575127033</v>
      </c>
      <c r="S287" s="176">
        <f t="shared" si="102"/>
        <v>0.16132242248605716</v>
      </c>
      <c r="T287" s="182">
        <f t="shared" si="102"/>
        <v>9.7619312772077471E-2</v>
      </c>
      <c r="U287" s="177">
        <f t="shared" si="103"/>
        <v>2.75926766981111</v>
      </c>
      <c r="AG287" s="96" t="s">
        <v>506</v>
      </c>
      <c r="AH287" s="112"/>
      <c r="AI287" s="103" t="str">
        <f t="shared" si="105"/>
        <v>Tucumán1</v>
      </c>
      <c r="AJ287" s="103" t="str">
        <f t="shared" si="105"/>
        <v>Tucumán2</v>
      </c>
      <c r="AK287" s="103" t="str">
        <f t="shared" si="105"/>
        <v>Tucumán3</v>
      </c>
      <c r="AL287" s="103" t="str">
        <f t="shared" si="105"/>
        <v>Tucumán4</v>
      </c>
      <c r="AM287" s="103" t="str">
        <f t="shared" si="105"/>
        <v>Tucumán5</v>
      </c>
      <c r="AN287" s="103" t="str">
        <f t="shared" si="105"/>
        <v>Tucumán6</v>
      </c>
      <c r="AO287" s="104" t="str">
        <f t="shared" si="105"/>
        <v>Tucumán7</v>
      </c>
    </row>
    <row r="288" spans="1:41" x14ac:dyDescent="0.25">
      <c r="A288" s="89"/>
      <c r="B288" s="86">
        <f>SUM(B264:B287)</f>
        <v>8451495</v>
      </c>
      <c r="C288" s="87">
        <f>SUM(C264:C287)</f>
        <v>1626021</v>
      </c>
      <c r="D288" s="87">
        <f t="shared" ref="D288:I288" si="106">SUM(D264:D287)</f>
        <v>1835534</v>
      </c>
      <c r="E288" s="87">
        <f t="shared" si="106"/>
        <v>2244606</v>
      </c>
      <c r="F288" s="87">
        <f t="shared" si="106"/>
        <v>1260442</v>
      </c>
      <c r="G288" s="87">
        <f t="shared" si="106"/>
        <v>2278242</v>
      </c>
      <c r="H288" s="87">
        <f t="shared" si="106"/>
        <v>684420</v>
      </c>
      <c r="I288" s="88">
        <f t="shared" si="106"/>
        <v>557091</v>
      </c>
      <c r="J288" s="167">
        <f t="shared" si="101"/>
        <v>18937851</v>
      </c>
      <c r="L288" s="89"/>
      <c r="M288" s="178">
        <f>SUM(M264:M287)</f>
        <v>44.627529279853348</v>
      </c>
      <c r="N288" s="179">
        <f>SUM(N264:N287)</f>
        <v>8.5860903647409632</v>
      </c>
      <c r="O288" s="179">
        <f t="shared" ref="O288:T288" si="107">SUM(O264:O287)</f>
        <v>9.6924091334333546</v>
      </c>
      <c r="P288" s="179">
        <f t="shared" si="107"/>
        <v>11.852485268787889</v>
      </c>
      <c r="Q288" s="179">
        <f t="shared" si="107"/>
        <v>6.6556759792861389</v>
      </c>
      <c r="R288" s="179">
        <f t="shared" si="107"/>
        <v>12.030097818384988</v>
      </c>
      <c r="S288" s="179">
        <f t="shared" si="107"/>
        <v>3.6140320250697928</v>
      </c>
      <c r="T288" s="180">
        <f t="shared" si="107"/>
        <v>2.9416801304435238</v>
      </c>
      <c r="U288" s="169">
        <f t="shared" si="103"/>
        <v>100</v>
      </c>
    </row>
    <row r="290" spans="1:41" x14ac:dyDescent="0.25">
      <c r="A290" s="336">
        <v>1960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L290" s="336">
        <v>1960</v>
      </c>
      <c r="M290" s="336"/>
      <c r="N290" s="336"/>
      <c r="O290" s="336"/>
      <c r="P290" s="336"/>
      <c r="Q290" s="336"/>
      <c r="R290" s="336"/>
      <c r="S290" s="336"/>
      <c r="T290" s="336"/>
      <c r="U290" s="336"/>
    </row>
    <row r="291" spans="1:41" ht="15" customHeight="1" x14ac:dyDescent="0.25">
      <c r="A291" s="333" t="s">
        <v>27</v>
      </c>
      <c r="B291" s="338" t="s">
        <v>966</v>
      </c>
      <c r="C291" s="339"/>
      <c r="D291" s="339"/>
      <c r="E291" s="339"/>
      <c r="F291" s="339"/>
      <c r="G291" s="339"/>
      <c r="H291" s="339"/>
      <c r="I291" s="345"/>
      <c r="J291" s="346" t="s">
        <v>967</v>
      </c>
      <c r="L291" s="333" t="s">
        <v>27</v>
      </c>
      <c r="M291" s="338" t="s">
        <v>966</v>
      </c>
      <c r="N291" s="339"/>
      <c r="O291" s="339"/>
      <c r="P291" s="339"/>
      <c r="Q291" s="339"/>
      <c r="R291" s="339"/>
      <c r="S291" s="339"/>
      <c r="T291" s="345"/>
      <c r="U291" s="343" t="s">
        <v>967</v>
      </c>
      <c r="AG291" s="336" t="s">
        <v>931</v>
      </c>
      <c r="AH291" s="338" t="s">
        <v>966</v>
      </c>
      <c r="AI291" s="339"/>
      <c r="AJ291" s="339"/>
      <c r="AK291" s="339"/>
      <c r="AL291" s="339"/>
      <c r="AM291" s="339"/>
      <c r="AN291" s="339"/>
      <c r="AO291" s="340"/>
    </row>
    <row r="292" spans="1:41" ht="15.75" thickBot="1" x14ac:dyDescent="0.3">
      <c r="A292" s="333"/>
      <c r="B292" s="107" t="s">
        <v>940</v>
      </c>
      <c r="C292" s="105">
        <v>1</v>
      </c>
      <c r="D292" s="105">
        <v>2</v>
      </c>
      <c r="E292" s="105">
        <v>3</v>
      </c>
      <c r="F292" s="105">
        <v>4</v>
      </c>
      <c r="G292" s="105">
        <v>5</v>
      </c>
      <c r="H292" s="105">
        <v>6</v>
      </c>
      <c r="I292" s="115">
        <v>7</v>
      </c>
      <c r="J292" s="344"/>
      <c r="L292" s="333"/>
      <c r="M292" s="107" t="s">
        <v>940</v>
      </c>
      <c r="N292" s="105">
        <v>1</v>
      </c>
      <c r="O292" s="105">
        <v>2</v>
      </c>
      <c r="P292" s="105">
        <v>3</v>
      </c>
      <c r="Q292" s="105">
        <v>4</v>
      </c>
      <c r="R292" s="105">
        <v>5</v>
      </c>
      <c r="S292" s="105">
        <v>6</v>
      </c>
      <c r="T292" s="115">
        <v>7</v>
      </c>
      <c r="U292" s="344"/>
      <c r="AG292" s="337"/>
      <c r="AH292" s="107" t="s">
        <v>940</v>
      </c>
      <c r="AI292" s="105">
        <v>1</v>
      </c>
      <c r="AJ292" s="105">
        <v>2</v>
      </c>
      <c r="AK292" s="105">
        <v>3</v>
      </c>
      <c r="AL292" s="105">
        <v>4</v>
      </c>
      <c r="AM292" s="105">
        <v>5</v>
      </c>
      <c r="AN292" s="105">
        <v>6</v>
      </c>
      <c r="AO292" s="106">
        <v>7</v>
      </c>
    </row>
    <row r="293" spans="1:41" x14ac:dyDescent="0.25">
      <c r="A293" s="92" t="s">
        <v>940</v>
      </c>
      <c r="B293" s="156">
        <f>SUMIF('Todas las localidades'!$AR$8:$AR$967,'Pob x estrato fij. 2001'!AH293,'Todas las localidades'!$AE$8:$AE$967)</f>
        <v>6775906</v>
      </c>
      <c r="C293" s="157"/>
      <c r="D293" s="157"/>
      <c r="E293" s="157"/>
      <c r="F293" s="157"/>
      <c r="G293" s="157"/>
      <c r="H293" s="157"/>
      <c r="I293" s="164"/>
      <c r="J293" s="119">
        <f>SUM(B293:I293)</f>
        <v>6775906</v>
      </c>
      <c r="L293" s="92" t="s">
        <v>940</v>
      </c>
      <c r="M293" s="168">
        <f>B293/$J$317*100</f>
        <v>44.556973845101211</v>
      </c>
      <c r="N293" s="170"/>
      <c r="O293" s="170"/>
      <c r="P293" s="170"/>
      <c r="Q293" s="170"/>
      <c r="R293" s="170"/>
      <c r="S293" s="170"/>
      <c r="T293" s="171"/>
      <c r="U293" s="172">
        <f>SUM(M293:T293)</f>
        <v>44.556973845101211</v>
      </c>
      <c r="AG293" s="92" t="s">
        <v>940</v>
      </c>
      <c r="AH293" s="108" t="str">
        <f>CONCATENATE($AG293,AH$28)</f>
        <v>GBAGBA</v>
      </c>
      <c r="AI293" s="110"/>
      <c r="AJ293" s="110"/>
      <c r="AK293" s="110"/>
      <c r="AL293" s="110"/>
      <c r="AM293" s="110"/>
      <c r="AN293" s="110"/>
      <c r="AO293" s="111"/>
    </row>
    <row r="294" spans="1:41" x14ac:dyDescent="0.25">
      <c r="A294" s="95" t="s">
        <v>36</v>
      </c>
      <c r="B294" s="158"/>
      <c r="C294" s="113">
        <f>SUMIF('Todas las localidades'!$AR$8:$AR$967,'Pob x estrato fij. 2001'!AI294,'Todas las localidades'!$AE$8:$AE$967)</f>
        <v>0</v>
      </c>
      <c r="D294" s="113">
        <f>SUMIF('Todas las localidades'!$AR$8:$AR$967,'Pob x estrato fij. 2001'!AJ294,'Todas las localidades'!$AE$8:$AE$967)</f>
        <v>622111</v>
      </c>
      <c r="E294" s="113">
        <f>SUMIF('Todas las localidades'!$AR$8:$AR$967,'Pob x estrato fij. 2001'!AK294,'Todas las localidades'!$AE$8:$AE$967)</f>
        <v>247127</v>
      </c>
      <c r="F294" s="113">
        <f>SUMIF('Todas las localidades'!$AR$8:$AR$967,'Pob x estrato fij. 2001'!AL294,'Todas las localidades'!$AE$8:$AE$967)</f>
        <v>434920</v>
      </c>
      <c r="G294" s="113">
        <f>SUMIF('Todas las localidades'!$AR$8:$AR$967,'Pob x estrato fij. 2001'!AM294,'Todas las localidades'!$AE$8:$AE$967)</f>
        <v>571325</v>
      </c>
      <c r="H294" s="113">
        <f>SUMIF('Todas las localidades'!$AR$8:$AR$967,'Pob x estrato fij. 2001'!AN294,'Todas las localidades'!$AE$8:$AE$967)</f>
        <v>137127</v>
      </c>
      <c r="I294" s="114">
        <f>SUMIF('Todas las localidades'!$AR$8:$AR$967,'Pob x estrato fij. 2001'!AO294,'Todas las localidades'!$AE$8:$AE$967)</f>
        <v>88687</v>
      </c>
      <c r="J294" s="165">
        <f t="shared" ref="J294:J317" si="108">SUM(B294:I294)</f>
        <v>2101297</v>
      </c>
      <c r="L294" s="95" t="s">
        <v>36</v>
      </c>
      <c r="M294" s="173"/>
      <c r="N294" s="174">
        <f t="shared" ref="N294:T316" si="109">C294/$J$317*100</f>
        <v>0</v>
      </c>
      <c r="O294" s="174">
        <f t="shared" si="109"/>
        <v>4.0908748668812347</v>
      </c>
      <c r="P294" s="174">
        <f t="shared" si="109"/>
        <v>1.6250566751395794</v>
      </c>
      <c r="Q294" s="174">
        <f t="shared" si="109"/>
        <v>2.8599450855297315</v>
      </c>
      <c r="R294" s="174">
        <f t="shared" si="109"/>
        <v>3.7569165041623145</v>
      </c>
      <c r="S294" s="174">
        <f t="shared" si="109"/>
        <v>0.90171914316066282</v>
      </c>
      <c r="T294" s="181">
        <f t="shared" si="109"/>
        <v>0.58318759726012892</v>
      </c>
      <c r="U294" s="169">
        <f t="shared" ref="U294:U317" si="110">SUM(M294:T294)</f>
        <v>13.817699872133652</v>
      </c>
      <c r="AG294" s="95" t="s">
        <v>36</v>
      </c>
      <c r="AH294" s="112"/>
      <c r="AI294" s="103" t="str">
        <f t="shared" ref="AI294:AO309" si="111">CONCATENATE($AG294,AI$28)</f>
        <v>Buenos Aires1</v>
      </c>
      <c r="AJ294" s="103" t="str">
        <f t="shared" si="111"/>
        <v>Buenos Aires2</v>
      </c>
      <c r="AK294" s="103" t="str">
        <f t="shared" si="111"/>
        <v>Buenos Aires3</v>
      </c>
      <c r="AL294" s="103" t="str">
        <f t="shared" si="111"/>
        <v>Buenos Aires4</v>
      </c>
      <c r="AM294" s="103" t="str">
        <f t="shared" si="111"/>
        <v>Buenos Aires5</v>
      </c>
      <c r="AN294" s="103" t="str">
        <f t="shared" si="111"/>
        <v>Buenos Aires6</v>
      </c>
      <c r="AO294" s="104" t="str">
        <f t="shared" si="111"/>
        <v>Buenos Aires7</v>
      </c>
    </row>
    <row r="295" spans="1:41" x14ac:dyDescent="0.25">
      <c r="A295" s="95" t="s">
        <v>1</v>
      </c>
      <c r="B295" s="158"/>
      <c r="C295" s="113">
        <f>SUMIF('Todas las localidades'!$AR$8:$AR$967,'Pob x estrato fij. 2001'!AI295,'Todas las localidades'!$AE$8:$AE$967)</f>
        <v>0</v>
      </c>
      <c r="D295" s="113">
        <f>SUMIF('Todas las localidades'!$AR$8:$AR$967,'Pob x estrato fij. 2001'!AJ295,'Todas las localidades'!$AE$8:$AE$967)</f>
        <v>0</v>
      </c>
      <c r="E295" s="113">
        <f>SUMIF('Todas las localidades'!$AR$8:$AR$967,'Pob x estrato fij. 2001'!AK295,'Todas las localidades'!$AE$8:$AE$967)</f>
        <v>60586</v>
      </c>
      <c r="F295" s="113">
        <f>SUMIF('Todas las localidades'!$AR$8:$AR$967,'Pob x estrato fij. 2001'!AL295,'Todas las localidades'!$AE$8:$AE$967)</f>
        <v>0</v>
      </c>
      <c r="G295" s="113">
        <f>SUMIF('Todas las localidades'!$AR$8:$AR$967,'Pob x estrato fij. 2001'!AM295,'Todas las localidades'!$AE$8:$AE$967)</f>
        <v>21360</v>
      </c>
      <c r="H295" s="113">
        <f>SUMIF('Todas las localidades'!$AR$8:$AR$967,'Pob x estrato fij. 2001'!AN295,'Todas las localidades'!$AE$8:$AE$967)</f>
        <v>0</v>
      </c>
      <c r="I295" s="114">
        <f>SUMIF('Todas las localidades'!$AR$8:$AR$967,'Pob x estrato fij. 2001'!AO295,'Todas las localidades'!$AE$8:$AE$967)</f>
        <v>8534</v>
      </c>
      <c r="J295" s="165">
        <f t="shared" si="108"/>
        <v>90480</v>
      </c>
      <c r="L295" s="95" t="s">
        <v>1</v>
      </c>
      <c r="M295" s="173"/>
      <c r="N295" s="174">
        <f t="shared" si="109"/>
        <v>0</v>
      </c>
      <c r="O295" s="174">
        <f t="shared" si="109"/>
        <v>0</v>
      </c>
      <c r="P295" s="174">
        <f t="shared" si="109"/>
        <v>0.39840116102249679</v>
      </c>
      <c r="Q295" s="174">
        <f t="shared" si="109"/>
        <v>0</v>
      </c>
      <c r="R295" s="174">
        <f t="shared" si="109"/>
        <v>0.1404589971188151</v>
      </c>
      <c r="S295" s="174">
        <f t="shared" si="109"/>
        <v>0</v>
      </c>
      <c r="T295" s="181">
        <f t="shared" si="109"/>
        <v>5.6117840890073406E-2</v>
      </c>
      <c r="U295" s="169">
        <f t="shared" si="110"/>
        <v>0.59497799903138537</v>
      </c>
      <c r="AG295" s="95" t="s">
        <v>1</v>
      </c>
      <c r="AH295" s="112"/>
      <c r="AI295" s="103" t="str">
        <f t="shared" si="111"/>
        <v>Catamarca1</v>
      </c>
      <c r="AJ295" s="103" t="str">
        <f t="shared" si="111"/>
        <v>Catamarca2</v>
      </c>
      <c r="AK295" s="103" t="str">
        <f t="shared" si="111"/>
        <v>Catamarca3</v>
      </c>
      <c r="AL295" s="103" t="str">
        <f t="shared" si="111"/>
        <v>Catamarca4</v>
      </c>
      <c r="AM295" s="103" t="str">
        <f t="shared" si="111"/>
        <v>Catamarca5</v>
      </c>
      <c r="AN295" s="103" t="str">
        <f t="shared" si="111"/>
        <v>Catamarca6</v>
      </c>
      <c r="AO295" s="104" t="str">
        <f t="shared" si="111"/>
        <v>Catamarca7</v>
      </c>
    </row>
    <row r="296" spans="1:41" x14ac:dyDescent="0.25">
      <c r="A296" s="95" t="s">
        <v>199</v>
      </c>
      <c r="B296" s="158"/>
      <c r="C296" s="113">
        <f>SUMIF('Todas las localidades'!$AR$8:$AR$967,'Pob x estrato fij. 2001'!AI296,'Todas las localidades'!$AE$8:$AE$967)</f>
        <v>0</v>
      </c>
      <c r="D296" s="113">
        <f>SUMIF('Todas las localidades'!$AR$8:$AR$967,'Pob x estrato fij. 2001'!AJ296,'Todas las localidades'!$AE$8:$AE$967)</f>
        <v>0</v>
      </c>
      <c r="E296" s="113">
        <f>SUMIF('Todas las localidades'!$AR$8:$AR$967,'Pob x estrato fij. 2001'!AK296,'Todas las localidades'!$AE$8:$AE$967)</f>
        <v>112338</v>
      </c>
      <c r="F296" s="113">
        <f>SUMIF('Todas las localidades'!$AR$8:$AR$967,'Pob x estrato fij. 2001'!AL296,'Todas las localidades'!$AE$8:$AE$967)</f>
        <v>29166</v>
      </c>
      <c r="G296" s="113">
        <f>SUMIF('Todas las localidades'!$AR$8:$AR$967,'Pob x estrato fij. 2001'!AM296,'Todas las localidades'!$AE$8:$AE$967)</f>
        <v>68190</v>
      </c>
      <c r="H296" s="113">
        <f>SUMIF('Todas las localidades'!$AR$8:$AR$967,'Pob x estrato fij. 2001'!AN296,'Todas las localidades'!$AE$8:$AE$967)</f>
        <v>23242</v>
      </c>
      <c r="I296" s="114">
        <f>SUMIF('Todas las localidades'!$AR$8:$AR$967,'Pob x estrato fij. 2001'!AO296,'Todas las localidades'!$AE$8:$AE$967)</f>
        <v>15113</v>
      </c>
      <c r="J296" s="165">
        <f t="shared" si="108"/>
        <v>248049</v>
      </c>
      <c r="L296" s="95" t="s">
        <v>199</v>
      </c>
      <c r="M296" s="173"/>
      <c r="N296" s="174">
        <f t="shared" si="109"/>
        <v>0</v>
      </c>
      <c r="O296" s="174">
        <f t="shared" si="109"/>
        <v>0</v>
      </c>
      <c r="P296" s="174">
        <f t="shared" si="109"/>
        <v>0.7387117424313413</v>
      </c>
      <c r="Q296" s="174">
        <f t="shared" si="109"/>
        <v>0.19178965870633713</v>
      </c>
      <c r="R296" s="174">
        <f t="shared" si="109"/>
        <v>0.44840351186947569</v>
      </c>
      <c r="S296" s="174">
        <f t="shared" si="109"/>
        <v>0.15283464471139982</v>
      </c>
      <c r="T296" s="181">
        <f t="shared" si="109"/>
        <v>9.9380001098157894E-2</v>
      </c>
      <c r="U296" s="169">
        <f t="shared" si="110"/>
        <v>1.6311195588167118</v>
      </c>
      <c r="AG296" s="95" t="s">
        <v>199</v>
      </c>
      <c r="AH296" s="112"/>
      <c r="AI296" s="103" t="str">
        <f t="shared" si="111"/>
        <v>Chaco1</v>
      </c>
      <c r="AJ296" s="103" t="str">
        <f t="shared" si="111"/>
        <v>Chaco2</v>
      </c>
      <c r="AK296" s="103" t="str">
        <f t="shared" si="111"/>
        <v>Chaco3</v>
      </c>
      <c r="AL296" s="103" t="str">
        <f t="shared" si="111"/>
        <v>Chaco4</v>
      </c>
      <c r="AM296" s="103" t="str">
        <f t="shared" si="111"/>
        <v>Chaco5</v>
      </c>
      <c r="AN296" s="103" t="str">
        <f t="shared" si="111"/>
        <v>Chaco6</v>
      </c>
      <c r="AO296" s="104" t="str">
        <f t="shared" si="111"/>
        <v>Chaco7</v>
      </c>
    </row>
    <row r="297" spans="1:41" x14ac:dyDescent="0.25">
      <c r="A297" s="95" t="s">
        <v>260</v>
      </c>
      <c r="B297" s="158"/>
      <c r="C297" s="113">
        <f>SUMIF('Todas las localidades'!$AR$8:$AR$967,'Pob x estrato fij. 2001'!AI297,'Todas las localidades'!$AE$8:$AE$967)</f>
        <v>0</v>
      </c>
      <c r="D297" s="113">
        <f>SUMIF('Todas las localidades'!$AR$8:$AR$967,'Pob x estrato fij. 2001'!AJ297,'Todas las localidades'!$AE$8:$AE$967)</f>
        <v>0</v>
      </c>
      <c r="E297" s="113">
        <f>SUMIF('Todas las localidades'!$AR$8:$AR$967,'Pob x estrato fij. 2001'!AK297,'Todas las localidades'!$AE$8:$AE$967)</f>
        <v>46229</v>
      </c>
      <c r="F297" s="113">
        <f>SUMIF('Todas las localidades'!$AR$8:$AR$967,'Pob x estrato fij. 2001'!AL297,'Todas las localidades'!$AE$8:$AE$967)</f>
        <v>17176</v>
      </c>
      <c r="G297" s="113">
        <f>SUMIF('Todas las localidades'!$AR$8:$AR$967,'Pob x estrato fij. 2001'!AM297,'Todas las localidades'!$AE$8:$AE$967)</f>
        <v>17367</v>
      </c>
      <c r="H297" s="113">
        <f>SUMIF('Todas las localidades'!$AR$8:$AR$967,'Pob x estrato fij. 2001'!AN297,'Todas las localidades'!$AE$8:$AE$967)</f>
        <v>1642</v>
      </c>
      <c r="I297" s="114">
        <f>SUMIF('Todas las localidades'!$AR$8:$AR$967,'Pob x estrato fij. 2001'!AO297,'Todas las localidades'!$AE$8:$AE$967)</f>
        <v>6330</v>
      </c>
      <c r="J297" s="165">
        <f t="shared" si="108"/>
        <v>88744</v>
      </c>
      <c r="L297" s="95" t="s">
        <v>260</v>
      </c>
      <c r="M297" s="173"/>
      <c r="N297" s="174">
        <f t="shared" si="109"/>
        <v>0</v>
      </c>
      <c r="O297" s="174">
        <f t="shared" si="109"/>
        <v>0</v>
      </c>
      <c r="P297" s="174">
        <f t="shared" si="109"/>
        <v>0.30399246150775766</v>
      </c>
      <c r="Q297" s="174">
        <f t="shared" si="109"/>
        <v>0.11294586772063521</v>
      </c>
      <c r="R297" s="174">
        <f t="shared" si="109"/>
        <v>0.11420184470798042</v>
      </c>
      <c r="S297" s="174">
        <f t="shared" si="109"/>
        <v>1.0797456613721647E-2</v>
      </c>
      <c r="T297" s="181">
        <f t="shared" si="109"/>
        <v>4.1624787067514026E-2</v>
      </c>
      <c r="U297" s="169">
        <f t="shared" si="110"/>
        <v>0.58356241761760896</v>
      </c>
      <c r="AG297" s="95" t="s">
        <v>260</v>
      </c>
      <c r="AH297" s="112"/>
      <c r="AI297" s="103" t="str">
        <f t="shared" si="111"/>
        <v>Chubut1</v>
      </c>
      <c r="AJ297" s="103" t="str">
        <f t="shared" si="111"/>
        <v>Chubut2</v>
      </c>
      <c r="AK297" s="103" t="str">
        <f t="shared" si="111"/>
        <v>Chubut3</v>
      </c>
      <c r="AL297" s="103" t="str">
        <f t="shared" si="111"/>
        <v>Chubut4</v>
      </c>
      <c r="AM297" s="103" t="str">
        <f t="shared" si="111"/>
        <v>Chubut5</v>
      </c>
      <c r="AN297" s="103" t="str">
        <f t="shared" si="111"/>
        <v>Chubut6</v>
      </c>
      <c r="AO297" s="104" t="str">
        <f t="shared" si="111"/>
        <v>Chubut7</v>
      </c>
    </row>
    <row r="298" spans="1:41" x14ac:dyDescent="0.25">
      <c r="A298" s="95" t="s">
        <v>276</v>
      </c>
      <c r="B298" s="158"/>
      <c r="C298" s="113">
        <f>SUMIF('Todas las localidades'!$AR$8:$AR$967,'Pob x estrato fij. 2001'!AI298,'Todas las localidades'!$AE$8:$AE$967)</f>
        <v>598957</v>
      </c>
      <c r="D298" s="113">
        <f>SUMIF('Todas las localidades'!$AR$8:$AR$967,'Pob x estrato fij. 2001'!AJ298,'Todas las localidades'!$AE$8:$AE$967)</f>
        <v>0</v>
      </c>
      <c r="E298" s="113">
        <f>SUMIF('Todas las localidades'!$AR$8:$AR$967,'Pob x estrato fij. 2001'!AK298,'Todas las localidades'!$AE$8:$AE$967)</f>
        <v>73539</v>
      </c>
      <c r="F298" s="113">
        <f>SUMIF('Todas las localidades'!$AR$8:$AR$967,'Pob x estrato fij. 2001'!AL298,'Todas las localidades'!$AE$8:$AE$967)</f>
        <v>99945</v>
      </c>
      <c r="G298" s="113">
        <f>SUMIF('Todas las localidades'!$AR$8:$AR$967,'Pob x estrato fij. 2001'!AM298,'Todas las localidades'!$AE$8:$AE$967)</f>
        <v>287809</v>
      </c>
      <c r="H298" s="113">
        <f>SUMIF('Todas las localidades'!$AR$8:$AR$967,'Pob x estrato fij. 2001'!AN298,'Todas las localidades'!$AE$8:$AE$967)</f>
        <v>137303</v>
      </c>
      <c r="I298" s="114">
        <f>SUMIF('Todas las localidades'!$AR$8:$AR$967,'Pob x estrato fij. 2001'!AO298,'Todas las localidades'!$AE$8:$AE$967)</f>
        <v>87009</v>
      </c>
      <c r="J298" s="165">
        <f t="shared" si="108"/>
        <v>1284562</v>
      </c>
      <c r="L298" s="95" t="s">
        <v>276</v>
      </c>
      <c r="M298" s="173"/>
      <c r="N298" s="174">
        <f t="shared" si="109"/>
        <v>3.9386188921954184</v>
      </c>
      <c r="O298" s="174">
        <f t="shared" si="109"/>
        <v>0</v>
      </c>
      <c r="P298" s="174">
        <f t="shared" si="109"/>
        <v>0.48357744331088681</v>
      </c>
      <c r="Q298" s="174">
        <f t="shared" si="109"/>
        <v>0.65721790576029837</v>
      </c>
      <c r="R298" s="174">
        <f t="shared" si="109"/>
        <v>1.8925731976483637</v>
      </c>
      <c r="S298" s="174">
        <f t="shared" si="109"/>
        <v>0.90287648321182912</v>
      </c>
      <c r="T298" s="181">
        <f t="shared" si="109"/>
        <v>0.57215341199957781</v>
      </c>
      <c r="U298" s="169">
        <f t="shared" si="110"/>
        <v>8.4470173341263735</v>
      </c>
      <c r="AG298" s="95" t="s">
        <v>276</v>
      </c>
      <c r="AH298" s="112"/>
      <c r="AI298" s="103" t="str">
        <f t="shared" si="111"/>
        <v>Córdoba1</v>
      </c>
      <c r="AJ298" s="103" t="str">
        <f t="shared" si="111"/>
        <v>Córdoba2</v>
      </c>
      <c r="AK298" s="103" t="str">
        <f t="shared" si="111"/>
        <v>Córdoba3</v>
      </c>
      <c r="AL298" s="103" t="str">
        <f t="shared" si="111"/>
        <v>Córdoba4</v>
      </c>
      <c r="AM298" s="103" t="str">
        <f t="shared" si="111"/>
        <v>Córdoba5</v>
      </c>
      <c r="AN298" s="103" t="str">
        <f t="shared" si="111"/>
        <v>Córdoba6</v>
      </c>
      <c r="AO298" s="104" t="str">
        <f t="shared" si="111"/>
        <v>Córdoba7</v>
      </c>
    </row>
    <row r="299" spans="1:41" x14ac:dyDescent="0.25">
      <c r="A299" s="95" t="s">
        <v>396</v>
      </c>
      <c r="B299" s="158"/>
      <c r="C299" s="113">
        <f>SUMIF('Todas las localidades'!$AR$8:$AR$967,'Pob x estrato fij. 2001'!AI299,'Todas las localidades'!$AE$8:$AE$967)</f>
        <v>0</v>
      </c>
      <c r="D299" s="113">
        <f>SUMIF('Todas las localidades'!$AR$8:$AR$967,'Pob x estrato fij. 2001'!AJ299,'Todas las localidades'!$AE$8:$AE$967)</f>
        <v>0</v>
      </c>
      <c r="E299" s="113">
        <f>SUMIF('Todas las localidades'!$AR$8:$AR$967,'Pob x estrato fij. 2001'!AK299,'Todas las localidades'!$AE$8:$AE$967)</f>
        <v>97507</v>
      </c>
      <c r="F299" s="113">
        <f>SUMIF('Todas las localidades'!$AR$8:$AR$967,'Pob x estrato fij. 2001'!AL299,'Todas las localidades'!$AE$8:$AE$967)</f>
        <v>30011</v>
      </c>
      <c r="G299" s="113">
        <f>SUMIF('Todas las localidades'!$AR$8:$AR$967,'Pob x estrato fij. 2001'!AM299,'Todas las localidades'!$AE$8:$AE$967)</f>
        <v>98665</v>
      </c>
      <c r="H299" s="113">
        <f>SUMIF('Todas las localidades'!$AR$8:$AR$967,'Pob x estrato fij. 2001'!AN299,'Todas las localidades'!$AE$8:$AE$967)</f>
        <v>24328</v>
      </c>
      <c r="I299" s="114">
        <f>SUMIF('Todas las localidades'!$AR$8:$AR$967,'Pob x estrato fij. 2001'!AO299,'Todas las localidades'!$AE$8:$AE$967)</f>
        <v>15175</v>
      </c>
      <c r="J299" s="165">
        <f t="shared" si="108"/>
        <v>265686</v>
      </c>
      <c r="L299" s="95" t="s">
        <v>396</v>
      </c>
      <c r="M299" s="173"/>
      <c r="N299" s="174">
        <f t="shared" si="109"/>
        <v>0</v>
      </c>
      <c r="O299" s="174">
        <f t="shared" si="109"/>
        <v>0</v>
      </c>
      <c r="P299" s="174">
        <f t="shared" si="109"/>
        <v>0.64118611573334761</v>
      </c>
      <c r="Q299" s="174">
        <f t="shared" si="109"/>
        <v>0.19734620611108425</v>
      </c>
      <c r="R299" s="174">
        <f t="shared" si="109"/>
        <v>0.64880088720636198</v>
      </c>
      <c r="S299" s="174">
        <f t="shared" si="109"/>
        <v>0.15997595889075533</v>
      </c>
      <c r="T299" s="181">
        <f t="shared" si="109"/>
        <v>9.978770043436419E-2</v>
      </c>
      <c r="U299" s="169">
        <f t="shared" si="110"/>
        <v>1.7470968683759132</v>
      </c>
      <c r="AG299" s="95" t="s">
        <v>396</v>
      </c>
      <c r="AH299" s="112"/>
      <c r="AI299" s="103" t="str">
        <f t="shared" si="111"/>
        <v>Corrientes1</v>
      </c>
      <c r="AJ299" s="103" t="str">
        <f t="shared" si="111"/>
        <v>Corrientes2</v>
      </c>
      <c r="AK299" s="103" t="str">
        <f t="shared" si="111"/>
        <v>Corrientes3</v>
      </c>
      <c r="AL299" s="103" t="str">
        <f t="shared" si="111"/>
        <v>Corrientes4</v>
      </c>
      <c r="AM299" s="103" t="str">
        <f t="shared" si="111"/>
        <v>Corrientes5</v>
      </c>
      <c r="AN299" s="103" t="str">
        <f t="shared" si="111"/>
        <v>Corrientes6</v>
      </c>
      <c r="AO299" s="104" t="str">
        <f t="shared" si="111"/>
        <v>Corrientes7</v>
      </c>
    </row>
    <row r="300" spans="1:41" x14ac:dyDescent="0.25">
      <c r="A300" s="95" t="s">
        <v>429</v>
      </c>
      <c r="B300" s="158"/>
      <c r="C300" s="113">
        <f>SUMIF('Todas las localidades'!$AR$8:$AR$967,'Pob x estrato fij. 2001'!AI300,'Todas las localidades'!$AE$8:$AE$967)</f>
        <v>0</v>
      </c>
      <c r="D300" s="113">
        <f>SUMIF('Todas las localidades'!$AR$8:$AR$967,'Pob x estrato fij. 2001'!AJ300,'Todas las localidades'!$AE$8:$AE$967)</f>
        <v>0</v>
      </c>
      <c r="E300" s="113">
        <f>SUMIF('Todas las localidades'!$AR$8:$AR$967,'Pob x estrato fij. 2001'!AK300,'Todas las localidades'!$AE$8:$AE$967)</f>
        <v>168681</v>
      </c>
      <c r="F300" s="113">
        <f>SUMIF('Todas las localidades'!$AR$8:$AR$967,'Pob x estrato fij. 2001'!AL300,'Todas las localidades'!$AE$8:$AE$967)</f>
        <v>69449</v>
      </c>
      <c r="G300" s="113">
        <f>SUMIF('Todas las localidades'!$AR$8:$AR$967,'Pob x estrato fij. 2001'!AM300,'Todas las localidades'!$AE$8:$AE$967)</f>
        <v>152305</v>
      </c>
      <c r="H300" s="113">
        <f>SUMIF('Todas las localidades'!$AR$8:$AR$967,'Pob x estrato fij. 2001'!AN300,'Todas las localidades'!$AE$8:$AE$967)</f>
        <v>33378</v>
      </c>
      <c r="I300" s="114">
        <f>SUMIF('Todas las localidades'!$AR$8:$AR$967,'Pob x estrato fij. 2001'!AO300,'Todas las localidades'!$AE$8:$AE$967)</f>
        <v>19879</v>
      </c>
      <c r="J300" s="165">
        <f t="shared" si="108"/>
        <v>443692</v>
      </c>
      <c r="L300" s="95" t="s">
        <v>429</v>
      </c>
      <c r="M300" s="173"/>
      <c r="N300" s="174">
        <f t="shared" si="109"/>
        <v>0</v>
      </c>
      <c r="O300" s="174">
        <f t="shared" si="109"/>
        <v>0</v>
      </c>
      <c r="P300" s="174">
        <f t="shared" si="109"/>
        <v>1.1092118021066877</v>
      </c>
      <c r="Q300" s="174">
        <f t="shared" si="109"/>
        <v>0.45668243871276171</v>
      </c>
      <c r="R300" s="174">
        <f t="shared" si="109"/>
        <v>1.0015265709822629</v>
      </c>
      <c r="S300" s="174">
        <f t="shared" si="109"/>
        <v>0.21948691038538437</v>
      </c>
      <c r="T300" s="181">
        <f t="shared" si="109"/>
        <v>0.13072024362008075</v>
      </c>
      <c r="U300" s="169">
        <f t="shared" si="110"/>
        <v>2.9176279658071773</v>
      </c>
      <c r="AG300" s="95" t="s">
        <v>429</v>
      </c>
      <c r="AH300" s="112"/>
      <c r="AI300" s="103" t="str">
        <f t="shared" si="111"/>
        <v>Entre Ríos1</v>
      </c>
      <c r="AJ300" s="103" t="str">
        <f t="shared" si="111"/>
        <v>Entre Ríos2</v>
      </c>
      <c r="AK300" s="103" t="str">
        <f t="shared" si="111"/>
        <v>Entre Ríos3</v>
      </c>
      <c r="AL300" s="103" t="str">
        <f t="shared" si="111"/>
        <v>Entre Ríos4</v>
      </c>
      <c r="AM300" s="103" t="str">
        <f t="shared" si="111"/>
        <v>Entre Ríos5</v>
      </c>
      <c r="AN300" s="103" t="str">
        <f t="shared" si="111"/>
        <v>Entre Ríos6</v>
      </c>
      <c r="AO300" s="104" t="str">
        <f t="shared" si="111"/>
        <v>Entre Ríos7</v>
      </c>
    </row>
    <row r="301" spans="1:41" x14ac:dyDescent="0.25">
      <c r="A301" s="95" t="s">
        <v>461</v>
      </c>
      <c r="B301" s="158"/>
      <c r="C301" s="113">
        <f>SUMIF('Todas las localidades'!$AR$8:$AR$967,'Pob x estrato fij. 2001'!AI301,'Todas las localidades'!$AE$8:$AE$967)</f>
        <v>0</v>
      </c>
      <c r="D301" s="113">
        <f>SUMIF('Todas las localidades'!$AR$8:$AR$967,'Pob x estrato fij. 2001'!AJ301,'Todas las localidades'!$AE$8:$AE$967)</f>
        <v>0</v>
      </c>
      <c r="E301" s="113">
        <f>SUMIF('Todas las localidades'!$AR$8:$AR$967,'Pob x estrato fij. 2001'!AK301,'Todas las localidades'!$AE$8:$AE$967)</f>
        <v>36499</v>
      </c>
      <c r="F301" s="113">
        <f>SUMIF('Todas las localidades'!$AR$8:$AR$967,'Pob x estrato fij. 2001'!AL301,'Todas las localidades'!$AE$8:$AE$967)</f>
        <v>10043</v>
      </c>
      <c r="G301" s="114">
        <f>SUMIF('Todas las localidades'!$AR$8:$AR$967,'Pob x estrato fij. 2001'!AM301,'Todas las localidades'!$AE$8:$AE$967)</f>
        <v>10383</v>
      </c>
      <c r="H301" s="159">
        <f>SUMIF('Todas las localidades'!$AR$8:$AR$967,'Pob x estrato fij. 2001'!AN301,'Todas las localidades'!$AE$8:$AE$967)</f>
        <v>6366</v>
      </c>
      <c r="I301" s="159">
        <f>SUMIF('Todas las localidades'!$AR$8:$AR$967,'Pob x estrato fij. 2001'!AO301,'Todas las localidades'!$AE$8:$AE$967)</f>
        <v>15012</v>
      </c>
      <c r="J301" s="165">
        <f t="shared" si="108"/>
        <v>78303</v>
      </c>
      <c r="L301" s="95" t="s">
        <v>461</v>
      </c>
      <c r="M301" s="173"/>
      <c r="N301" s="174">
        <f t="shared" si="109"/>
        <v>0</v>
      </c>
      <c r="O301" s="174">
        <f t="shared" si="109"/>
        <v>0</v>
      </c>
      <c r="P301" s="174">
        <f t="shared" si="109"/>
        <v>0.24000996890634982</v>
      </c>
      <c r="Q301" s="174">
        <f t="shared" si="109"/>
        <v>6.6040716669675092E-2</v>
      </c>
      <c r="R301" s="174">
        <f t="shared" si="109"/>
        <v>6.8276487223064466E-2</v>
      </c>
      <c r="S301" s="174">
        <f t="shared" si="109"/>
        <v>4.1861515714343489E-2</v>
      </c>
      <c r="T301" s="181">
        <f t="shared" si="109"/>
        <v>9.8715845727886331E-2</v>
      </c>
      <c r="U301" s="169">
        <f t="shared" si="110"/>
        <v>0.51490453424131921</v>
      </c>
      <c r="AG301" s="95" t="s">
        <v>461</v>
      </c>
      <c r="AH301" s="112"/>
      <c r="AI301" s="103" t="str">
        <f t="shared" si="111"/>
        <v>Formosa1</v>
      </c>
      <c r="AJ301" s="103" t="str">
        <f t="shared" si="111"/>
        <v>Formosa2</v>
      </c>
      <c r="AK301" s="103" t="str">
        <f t="shared" si="111"/>
        <v>Formosa3</v>
      </c>
      <c r="AL301" s="103" t="str">
        <f t="shared" si="111"/>
        <v>Formosa4</v>
      </c>
      <c r="AM301" s="103" t="str">
        <f t="shared" si="111"/>
        <v>Formosa5</v>
      </c>
      <c r="AN301" s="103" t="str">
        <f t="shared" si="111"/>
        <v>Formosa6</v>
      </c>
      <c r="AO301" s="104" t="str">
        <f t="shared" si="111"/>
        <v>Formosa7</v>
      </c>
    </row>
    <row r="302" spans="1:41" x14ac:dyDescent="0.25">
      <c r="A302" s="95" t="s">
        <v>486</v>
      </c>
      <c r="B302" s="158"/>
      <c r="C302" s="113">
        <f>SUMIF('Todas las localidades'!$AR$8:$AR$967,'Pob x estrato fij. 2001'!AI302,'Todas las localidades'!$AE$8:$AE$967)</f>
        <v>0</v>
      </c>
      <c r="D302" s="113">
        <f>SUMIF('Todas las localidades'!$AR$8:$AR$967,'Pob x estrato fij. 2001'!AJ302,'Todas las localidades'!$AE$8:$AE$967)</f>
        <v>0</v>
      </c>
      <c r="E302" s="113">
        <f>SUMIF('Todas las localidades'!$AR$8:$AR$967,'Pob x estrato fij. 2001'!AK302,'Todas las localidades'!$AE$8:$AE$967)</f>
        <v>55644</v>
      </c>
      <c r="F302" s="113">
        <f>SUMIF('Todas las localidades'!$AR$8:$AR$967,'Pob x estrato fij. 2001'!AL302,'Todas las localidades'!$AE$8:$AE$967)</f>
        <v>15354</v>
      </c>
      <c r="G302" s="114">
        <f>SUMIF('Todas las localidades'!$AR$8:$AR$967,'Pob x estrato fij. 2001'!AM302,'Todas las localidades'!$AE$8:$AE$967)</f>
        <v>29749</v>
      </c>
      <c r="H302" s="159">
        <f>SUMIF('Todas las localidades'!$AR$8:$AR$967,'Pob x estrato fij. 2001'!AN302,'Todas las localidades'!$AE$8:$AE$967)</f>
        <v>8731</v>
      </c>
      <c r="I302" s="159">
        <f>SUMIF('Todas las localidades'!$AR$8:$AR$967,'Pob x estrato fij. 2001'!AO302,'Todas las localidades'!$AE$8:$AE$967)</f>
        <v>21197</v>
      </c>
      <c r="J302" s="165">
        <f t="shared" si="108"/>
        <v>130675</v>
      </c>
      <c r="L302" s="95" t="s">
        <v>486</v>
      </c>
      <c r="M302" s="173"/>
      <c r="N302" s="174">
        <f t="shared" si="109"/>
        <v>0</v>
      </c>
      <c r="O302" s="174">
        <f t="shared" si="109"/>
        <v>0</v>
      </c>
      <c r="P302" s="174">
        <f t="shared" si="109"/>
        <v>0.36590357844940763</v>
      </c>
      <c r="Q302" s="174">
        <f t="shared" si="109"/>
        <v>0.10096476787276625</v>
      </c>
      <c r="R302" s="174">
        <f t="shared" si="109"/>
        <v>0.19562334762582537</v>
      </c>
      <c r="S302" s="174">
        <f t="shared" si="109"/>
        <v>5.7413272651890196E-2</v>
      </c>
      <c r="T302" s="181">
        <f t="shared" si="109"/>
        <v>0.13938714241233724</v>
      </c>
      <c r="U302" s="169">
        <f t="shared" si="110"/>
        <v>0.85929210901222675</v>
      </c>
      <c r="AG302" s="95" t="s">
        <v>486</v>
      </c>
      <c r="AH302" s="112"/>
      <c r="AI302" s="103" t="str">
        <f t="shared" si="111"/>
        <v>Jujuy1</v>
      </c>
      <c r="AJ302" s="103" t="str">
        <f t="shared" si="111"/>
        <v>Jujuy2</v>
      </c>
      <c r="AK302" s="103" t="str">
        <f t="shared" si="111"/>
        <v>Jujuy3</v>
      </c>
      <c r="AL302" s="103" t="str">
        <f t="shared" si="111"/>
        <v>Jujuy4</v>
      </c>
      <c r="AM302" s="103" t="str">
        <f t="shared" si="111"/>
        <v>Jujuy5</v>
      </c>
      <c r="AN302" s="103" t="str">
        <f t="shared" si="111"/>
        <v>Jujuy6</v>
      </c>
      <c r="AO302" s="104" t="str">
        <f t="shared" si="111"/>
        <v>Jujuy7</v>
      </c>
    </row>
    <row r="303" spans="1:41" x14ac:dyDescent="0.25">
      <c r="A303" s="95" t="s">
        <v>532</v>
      </c>
      <c r="B303" s="158"/>
      <c r="C303" s="113">
        <f>SUMIF('Todas las localidades'!$AR$8:$AR$967,'Pob x estrato fij. 2001'!AI303,'Todas las localidades'!$AE$8:$AE$967)</f>
        <v>0</v>
      </c>
      <c r="D303" s="113">
        <f>SUMIF('Todas las localidades'!$AR$8:$AR$967,'Pob x estrato fij. 2001'!AJ303,'Todas las localidades'!$AE$8:$AE$967)</f>
        <v>0</v>
      </c>
      <c r="E303" s="113">
        <f>SUMIF('Todas las localidades'!$AR$8:$AR$967,'Pob x estrato fij. 2001'!AK303,'Todas las localidades'!$AE$8:$AE$967)</f>
        <v>25599</v>
      </c>
      <c r="F303" s="113">
        <f>SUMIF('Todas las localidades'!$AR$8:$AR$967,'Pob x estrato fij. 2001'!AL303,'Todas las localidades'!$AE$8:$AE$967)</f>
        <v>17339</v>
      </c>
      <c r="G303" s="114">
        <f>SUMIF('Todas las localidades'!$AR$8:$AR$967,'Pob x estrato fij. 2001'!AM303,'Todas las localidades'!$AE$8:$AE$967)</f>
        <v>4787</v>
      </c>
      <c r="H303" s="159">
        <f>SUMIF('Todas las localidades'!$AR$8:$AR$967,'Pob x estrato fij. 2001'!AN303,'Todas las localidades'!$AE$8:$AE$967)</f>
        <v>11242</v>
      </c>
      <c r="I303" s="159">
        <f>SUMIF('Todas las localidades'!$AR$8:$AR$967,'Pob x estrato fij. 2001'!AO303,'Todas las localidades'!$AE$8:$AE$967)</f>
        <v>25333</v>
      </c>
      <c r="J303" s="165">
        <f t="shared" si="108"/>
        <v>84300</v>
      </c>
      <c r="L303" s="95" t="s">
        <v>532</v>
      </c>
      <c r="M303" s="173"/>
      <c r="N303" s="174">
        <f t="shared" si="109"/>
        <v>0</v>
      </c>
      <c r="O303" s="174">
        <f t="shared" si="109"/>
        <v>0</v>
      </c>
      <c r="P303" s="174">
        <f t="shared" si="109"/>
        <v>0.16833379528298442</v>
      </c>
      <c r="Q303" s="174">
        <f t="shared" si="109"/>
        <v>0.11401772242711306</v>
      </c>
      <c r="R303" s="174">
        <f t="shared" si="109"/>
        <v>3.1478334232573402E-2</v>
      </c>
      <c r="S303" s="174">
        <f t="shared" si="109"/>
        <v>7.3925095768245283E-2</v>
      </c>
      <c r="T303" s="181">
        <f t="shared" si="109"/>
        <v>0.16658463361474452</v>
      </c>
      <c r="U303" s="169">
        <f t="shared" si="110"/>
        <v>0.55433958132566064</v>
      </c>
      <c r="AG303" s="95" t="s">
        <v>532</v>
      </c>
      <c r="AH303" s="112"/>
      <c r="AI303" s="103" t="str">
        <f t="shared" si="111"/>
        <v>La Pampa1</v>
      </c>
      <c r="AJ303" s="103" t="str">
        <f t="shared" si="111"/>
        <v>La Pampa2</v>
      </c>
      <c r="AK303" s="103" t="str">
        <f t="shared" si="111"/>
        <v>La Pampa3</v>
      </c>
      <c r="AL303" s="103" t="str">
        <f t="shared" si="111"/>
        <v>La Pampa4</v>
      </c>
      <c r="AM303" s="103" t="str">
        <f t="shared" si="111"/>
        <v>La Pampa5</v>
      </c>
      <c r="AN303" s="103" t="str">
        <f t="shared" si="111"/>
        <v>La Pampa6</v>
      </c>
      <c r="AO303" s="104" t="str">
        <f t="shared" si="111"/>
        <v>La Pampa7</v>
      </c>
    </row>
    <row r="304" spans="1:41" x14ac:dyDescent="0.25">
      <c r="A304" s="95" t="s">
        <v>563</v>
      </c>
      <c r="B304" s="158"/>
      <c r="C304" s="113">
        <f>SUMIF('Todas las localidades'!$AR$8:$AR$967,'Pob x estrato fij. 2001'!AI304,'Todas las localidades'!$AE$8:$AE$967)</f>
        <v>0</v>
      </c>
      <c r="D304" s="113">
        <f>SUMIF('Todas las localidades'!$AR$8:$AR$967,'Pob x estrato fij. 2001'!AJ304,'Todas las localidades'!$AE$8:$AE$967)</f>
        <v>0</v>
      </c>
      <c r="E304" s="113">
        <f>SUMIF('Todas las localidades'!$AR$8:$AR$967,'Pob x estrato fij. 2001'!AK304,'Todas las localidades'!$AE$8:$AE$967)</f>
        <v>37000</v>
      </c>
      <c r="F304" s="113">
        <f>SUMIF('Todas las localidades'!$AR$8:$AR$967,'Pob x estrato fij. 2001'!AL304,'Todas las localidades'!$AE$8:$AE$967)</f>
        <v>0</v>
      </c>
      <c r="G304" s="114">
        <f>SUMIF('Todas las localidades'!$AR$8:$AR$967,'Pob x estrato fij. 2001'!AM304,'Todas las localidades'!$AE$8:$AE$967)</f>
        <v>21399</v>
      </c>
      <c r="H304" s="159">
        <f>SUMIF('Todas las localidades'!$AR$8:$AR$967,'Pob x estrato fij. 2001'!AN304,'Todas las localidades'!$AE$8:$AE$967)</f>
        <v>1671</v>
      </c>
      <c r="I304" s="159">
        <f>SUMIF('Todas las localidades'!$AR$8:$AR$967,'Pob x estrato fij. 2001'!AO304,'Todas las localidades'!$AE$8:$AE$967)</f>
        <v>13550</v>
      </c>
      <c r="J304" s="165">
        <f t="shared" si="108"/>
        <v>73620</v>
      </c>
      <c r="L304" s="95" t="s">
        <v>563</v>
      </c>
      <c r="M304" s="173"/>
      <c r="N304" s="174">
        <f t="shared" si="109"/>
        <v>0</v>
      </c>
      <c r="O304" s="174">
        <f t="shared" si="109"/>
        <v>0</v>
      </c>
      <c r="P304" s="174">
        <f t="shared" si="109"/>
        <v>0.24330444257472653</v>
      </c>
      <c r="Q304" s="174">
        <f t="shared" si="109"/>
        <v>0</v>
      </c>
      <c r="R304" s="174">
        <f t="shared" si="109"/>
        <v>0.14071545315288034</v>
      </c>
      <c r="S304" s="174">
        <f t="shared" si="109"/>
        <v>1.0988154690334271E-2</v>
      </c>
      <c r="T304" s="181">
        <f t="shared" si="109"/>
        <v>8.9102032348312016E-2</v>
      </c>
      <c r="U304" s="169">
        <f t="shared" si="110"/>
        <v>0.48411008276625311</v>
      </c>
      <c r="AG304" s="95" t="s">
        <v>563</v>
      </c>
      <c r="AH304" s="112"/>
      <c r="AI304" s="103" t="str">
        <f t="shared" si="111"/>
        <v>La Rioja1</v>
      </c>
      <c r="AJ304" s="103" t="str">
        <f t="shared" si="111"/>
        <v>La Rioja2</v>
      </c>
      <c r="AK304" s="103" t="str">
        <f t="shared" si="111"/>
        <v>La Rioja3</v>
      </c>
      <c r="AL304" s="103" t="str">
        <f t="shared" si="111"/>
        <v>La Rioja4</v>
      </c>
      <c r="AM304" s="103" t="str">
        <f t="shared" si="111"/>
        <v>La Rioja5</v>
      </c>
      <c r="AN304" s="103" t="str">
        <f t="shared" si="111"/>
        <v>La Rioja6</v>
      </c>
      <c r="AO304" s="104" t="str">
        <f t="shared" si="111"/>
        <v>La Rioja7</v>
      </c>
    </row>
    <row r="305" spans="1:41" x14ac:dyDescent="0.25">
      <c r="A305" s="95" t="s">
        <v>582</v>
      </c>
      <c r="B305" s="158"/>
      <c r="C305" s="113">
        <f>SUMIF('Todas las localidades'!$AR$8:$AR$967,'Pob x estrato fij. 2001'!AI305,'Todas las localidades'!$AE$8:$AE$967)</f>
        <v>0</v>
      </c>
      <c r="D305" s="113">
        <f>SUMIF('Todas las localidades'!$AR$8:$AR$967,'Pob x estrato fij. 2001'!AJ305,'Todas las localidades'!$AE$8:$AE$967)</f>
        <v>395171</v>
      </c>
      <c r="E305" s="113">
        <f>SUMIF('Todas las localidades'!$AR$8:$AR$967,'Pob x estrato fij. 2001'!AK305,'Todas las localidades'!$AE$8:$AE$967)</f>
        <v>48099</v>
      </c>
      <c r="F305" s="113">
        <f>SUMIF('Todas las localidades'!$AR$8:$AR$967,'Pob x estrato fij. 2001'!AL305,'Todas las localidades'!$AE$8:$AE$967)</f>
        <v>26171</v>
      </c>
      <c r="G305" s="114">
        <f>SUMIF('Todas las localidades'!$AR$8:$AR$967,'Pob x estrato fij. 2001'!AM305,'Todas las localidades'!$AE$8:$AE$967)</f>
        <v>41293</v>
      </c>
      <c r="H305" s="159">
        <f>SUMIF('Todas las localidades'!$AR$8:$AR$967,'Pob x estrato fij. 2001'!AN305,'Todas las localidades'!$AE$8:$AE$967)</f>
        <v>12174</v>
      </c>
      <c r="I305" s="159">
        <f>SUMIF('Todas las localidades'!$AR$8:$AR$967,'Pob x estrato fij. 2001'!AO305,'Todas las localidades'!$AE$8:$AE$967)</f>
        <v>25866</v>
      </c>
      <c r="J305" s="165">
        <f t="shared" si="108"/>
        <v>548774</v>
      </c>
      <c r="L305" s="95" t="s">
        <v>582</v>
      </c>
      <c r="M305" s="173"/>
      <c r="N305" s="174">
        <f t="shared" si="109"/>
        <v>0</v>
      </c>
      <c r="O305" s="174">
        <f t="shared" si="109"/>
        <v>2.5985637804512773</v>
      </c>
      <c r="P305" s="174">
        <f t="shared" si="109"/>
        <v>0.31628919955139922</v>
      </c>
      <c r="Q305" s="174">
        <f t="shared" si="109"/>
        <v>0.17209515044927481</v>
      </c>
      <c r="R305" s="174">
        <f t="shared" si="109"/>
        <v>0.27153433370914004</v>
      </c>
      <c r="S305" s="174">
        <f t="shared" si="109"/>
        <v>8.0053737402830283E-2</v>
      </c>
      <c r="T305" s="181">
        <f t="shared" si="109"/>
        <v>0.17008953274696964</v>
      </c>
      <c r="U305" s="169">
        <f t="shared" si="110"/>
        <v>3.6086257343108912</v>
      </c>
      <c r="AG305" s="95" t="s">
        <v>582</v>
      </c>
      <c r="AH305" s="112"/>
      <c r="AI305" s="103" t="str">
        <f t="shared" si="111"/>
        <v>Mendoza1</v>
      </c>
      <c r="AJ305" s="103" t="str">
        <f t="shared" si="111"/>
        <v>Mendoza2</v>
      </c>
      <c r="AK305" s="103" t="str">
        <f t="shared" si="111"/>
        <v>Mendoza3</v>
      </c>
      <c r="AL305" s="103" t="str">
        <f t="shared" si="111"/>
        <v>Mendoza4</v>
      </c>
      <c r="AM305" s="103" t="str">
        <f t="shared" si="111"/>
        <v>Mendoza5</v>
      </c>
      <c r="AN305" s="103" t="str">
        <f t="shared" si="111"/>
        <v>Mendoza6</v>
      </c>
      <c r="AO305" s="104" t="str">
        <f t="shared" si="111"/>
        <v>Mendoza7</v>
      </c>
    </row>
    <row r="306" spans="1:41" x14ac:dyDescent="0.25">
      <c r="A306" s="95" t="s">
        <v>604</v>
      </c>
      <c r="B306" s="158"/>
      <c r="C306" s="113">
        <f>SUMIF('Todas las localidades'!$AR$8:$AR$967,'Pob x estrato fij. 2001'!AI306,'Todas las localidades'!$AE$8:$AE$967)</f>
        <v>0</v>
      </c>
      <c r="D306" s="113">
        <f>SUMIF('Todas las localidades'!$AR$8:$AR$967,'Pob x estrato fij. 2001'!AJ306,'Todas las localidades'!$AE$8:$AE$967)</f>
        <v>0</v>
      </c>
      <c r="E306" s="113">
        <f>SUMIF('Todas las localidades'!$AR$8:$AR$967,'Pob x estrato fij. 2001'!AK306,'Todas las localidades'!$AE$8:$AE$967)</f>
        <v>73865</v>
      </c>
      <c r="F306" s="113">
        <f>SUMIF('Todas las localidades'!$AR$8:$AR$967,'Pob x estrato fij. 2001'!AL306,'Todas las localidades'!$AE$8:$AE$967)</f>
        <v>21322</v>
      </c>
      <c r="G306" s="114">
        <f>SUMIF('Todas las localidades'!$AR$8:$AR$967,'Pob x estrato fij. 2001'!AM306,'Todas las localidades'!$AE$8:$AE$967)</f>
        <v>25998</v>
      </c>
      <c r="H306" s="159">
        <f>SUMIF('Todas las localidades'!$AR$8:$AR$967,'Pob x estrato fij. 2001'!AN306,'Todas las localidades'!$AE$8:$AE$967)</f>
        <v>15534</v>
      </c>
      <c r="I306" s="159">
        <f>SUMIF('Todas las localidades'!$AR$8:$AR$967,'Pob x estrato fij. 2001'!AO306,'Todas las localidades'!$AE$8:$AE$967)</f>
        <v>9477</v>
      </c>
      <c r="J306" s="165">
        <f t="shared" si="108"/>
        <v>146196</v>
      </c>
      <c r="L306" s="95" t="s">
        <v>604</v>
      </c>
      <c r="M306" s="173"/>
      <c r="N306" s="174">
        <f t="shared" si="109"/>
        <v>0</v>
      </c>
      <c r="O306" s="174">
        <f t="shared" si="109"/>
        <v>0</v>
      </c>
      <c r="P306" s="174">
        <f t="shared" si="109"/>
        <v>0.48572115272384259</v>
      </c>
      <c r="Q306" s="174">
        <f t="shared" si="109"/>
        <v>0.14020911688049509</v>
      </c>
      <c r="R306" s="174">
        <f t="shared" si="109"/>
        <v>0.17095753778534434</v>
      </c>
      <c r="S306" s="174">
        <f t="shared" si="109"/>
        <v>0.10214841110691357</v>
      </c>
      <c r="T306" s="181">
        <f t="shared" si="109"/>
        <v>6.2318816277856307E-2</v>
      </c>
      <c r="U306" s="169">
        <f t="shared" si="110"/>
        <v>0.96135503477445172</v>
      </c>
      <c r="AG306" s="95" t="s">
        <v>604</v>
      </c>
      <c r="AH306" s="112"/>
      <c r="AI306" s="103" t="str">
        <f t="shared" si="111"/>
        <v>Misiones1</v>
      </c>
      <c r="AJ306" s="103" t="str">
        <f t="shared" si="111"/>
        <v>Misiones2</v>
      </c>
      <c r="AK306" s="103" t="str">
        <f t="shared" si="111"/>
        <v>Misiones3</v>
      </c>
      <c r="AL306" s="103" t="str">
        <f t="shared" si="111"/>
        <v>Misiones4</v>
      </c>
      <c r="AM306" s="103" t="str">
        <f t="shared" si="111"/>
        <v>Misiones5</v>
      </c>
      <c r="AN306" s="103" t="str">
        <f t="shared" si="111"/>
        <v>Misiones6</v>
      </c>
      <c r="AO306" s="104" t="str">
        <f t="shared" si="111"/>
        <v>Misiones7</v>
      </c>
    </row>
    <row r="307" spans="1:41" x14ac:dyDescent="0.25">
      <c r="A307" s="95" t="s">
        <v>639</v>
      </c>
      <c r="B307" s="158"/>
      <c r="C307" s="113">
        <f>SUMIF('Todas las localidades'!$AR$8:$AR$967,'Pob x estrato fij. 2001'!AI307,'Todas las localidades'!$AE$8:$AE$967)</f>
        <v>0</v>
      </c>
      <c r="D307" s="113">
        <f>SUMIF('Todas las localidades'!$AR$8:$AR$967,'Pob x estrato fij. 2001'!AJ307,'Todas las localidades'!$AE$8:$AE$967)</f>
        <v>0</v>
      </c>
      <c r="E307" s="113">
        <f>SUMIF('Todas las localidades'!$AR$8:$AR$967,'Pob x estrato fij. 2001'!AK307,'Todas las localidades'!$AE$8:$AE$967)</f>
        <v>27517</v>
      </c>
      <c r="F307" s="113">
        <f>SUMIF('Todas las localidades'!$AR$8:$AR$967,'Pob x estrato fij. 2001'!AL307,'Todas las localidades'!$AE$8:$AE$967)</f>
        <v>0</v>
      </c>
      <c r="G307" s="114">
        <f>SUMIF('Todas las localidades'!$AR$8:$AR$967,'Pob x estrato fij. 2001'!AM307,'Todas las localidades'!$AE$8:$AE$967)</f>
        <v>29068</v>
      </c>
      <c r="H307" s="159">
        <f>SUMIF('Todas las localidades'!$AR$8:$AR$967,'Pob x estrato fij. 2001'!AN307,'Todas las localidades'!$AE$8:$AE$967)</f>
        <v>389</v>
      </c>
      <c r="I307" s="159">
        <f>SUMIF('Todas las localidades'!$AR$8:$AR$967,'Pob x estrato fij. 2001'!AO307,'Todas las localidades'!$AE$8:$AE$967)</f>
        <v>5783</v>
      </c>
      <c r="J307" s="165">
        <f t="shared" si="108"/>
        <v>62757</v>
      </c>
      <c r="L307" s="95" t="s">
        <v>639</v>
      </c>
      <c r="M307" s="173"/>
      <c r="N307" s="174">
        <f t="shared" si="109"/>
        <v>0</v>
      </c>
      <c r="O307" s="174">
        <f t="shared" si="109"/>
        <v>0</v>
      </c>
      <c r="P307" s="174">
        <f t="shared" si="109"/>
        <v>0.18094617152239864</v>
      </c>
      <c r="Q307" s="174">
        <f t="shared" si="109"/>
        <v>0</v>
      </c>
      <c r="R307" s="174">
        <f t="shared" si="109"/>
        <v>0.19114523072330136</v>
      </c>
      <c r="S307" s="174">
        <f t="shared" si="109"/>
        <v>2.5579845449072596E-3</v>
      </c>
      <c r="T307" s="181">
        <f t="shared" si="109"/>
        <v>3.8027826794855231E-2</v>
      </c>
      <c r="U307" s="169">
        <f t="shared" si="110"/>
        <v>0.4126772135854625</v>
      </c>
      <c r="AG307" s="95" t="s">
        <v>639</v>
      </c>
      <c r="AH307" s="112"/>
      <c r="AI307" s="103" t="str">
        <f t="shared" si="111"/>
        <v>Neuquén1</v>
      </c>
      <c r="AJ307" s="103" t="str">
        <f t="shared" si="111"/>
        <v>Neuquén2</v>
      </c>
      <c r="AK307" s="103" t="str">
        <f t="shared" si="111"/>
        <v>Neuquén3</v>
      </c>
      <c r="AL307" s="103" t="str">
        <f t="shared" si="111"/>
        <v>Neuquén4</v>
      </c>
      <c r="AM307" s="103" t="str">
        <f t="shared" si="111"/>
        <v>Neuquén5</v>
      </c>
      <c r="AN307" s="103" t="str">
        <f t="shared" si="111"/>
        <v>Neuquén6</v>
      </c>
      <c r="AO307" s="104" t="str">
        <f t="shared" si="111"/>
        <v>Neuquén7</v>
      </c>
    </row>
    <row r="308" spans="1:41" x14ac:dyDescent="0.25">
      <c r="A308" s="95" t="s">
        <v>662</v>
      </c>
      <c r="B308" s="158"/>
      <c r="C308" s="113">
        <f>SUMIF('Todas las localidades'!$AR$8:$AR$967,'Pob x estrato fij. 2001'!AI308,'Todas las localidades'!$AE$8:$AE$967)</f>
        <v>0</v>
      </c>
      <c r="D308" s="113">
        <f>SUMIF('Todas las localidades'!$AR$8:$AR$967,'Pob x estrato fij. 2001'!AJ308,'Todas las localidades'!$AE$8:$AE$967)</f>
        <v>0</v>
      </c>
      <c r="E308" s="113">
        <f>SUMIF('Todas las localidades'!$AR$8:$AR$967,'Pob x estrato fij. 2001'!AK308,'Todas las localidades'!$AE$8:$AE$967)</f>
        <v>16643</v>
      </c>
      <c r="F308" s="113">
        <f>SUMIF('Todas las localidades'!$AR$8:$AR$967,'Pob x estrato fij. 2001'!AL308,'Todas las localidades'!$AE$8:$AE$967)</f>
        <v>38739</v>
      </c>
      <c r="G308" s="114">
        <f>SUMIF('Todas las localidades'!$AR$8:$AR$967,'Pob x estrato fij. 2001'!AM308,'Todas las localidades'!$AE$8:$AE$967)</f>
        <v>36463</v>
      </c>
      <c r="H308" s="159">
        <f>SUMIF('Todas las localidades'!$AR$8:$AR$967,'Pob x estrato fij. 2001'!AN308,'Todas las localidades'!$AE$8:$AE$967)</f>
        <v>13603</v>
      </c>
      <c r="I308" s="159">
        <f>SUMIF('Todas las localidades'!$AR$8:$AR$967,'Pob x estrato fij. 2001'!AO308,'Todas las localidades'!$AE$8:$AE$967)</f>
        <v>8907</v>
      </c>
      <c r="J308" s="165">
        <f t="shared" si="108"/>
        <v>114355</v>
      </c>
      <c r="L308" s="95" t="s">
        <v>662</v>
      </c>
      <c r="M308" s="173"/>
      <c r="N308" s="174">
        <f t="shared" si="109"/>
        <v>0</v>
      </c>
      <c r="O308" s="174">
        <f t="shared" si="109"/>
        <v>0</v>
      </c>
      <c r="P308" s="174">
        <f t="shared" si="109"/>
        <v>0.1094409685884101</v>
      </c>
      <c r="Q308" s="174">
        <f t="shared" si="109"/>
        <v>0.25473975137573868</v>
      </c>
      <c r="R308" s="174">
        <f t="shared" si="109"/>
        <v>0.23977324025952035</v>
      </c>
      <c r="S308" s="174">
        <f t="shared" si="109"/>
        <v>8.9450549522810952E-2</v>
      </c>
      <c r="T308" s="181">
        <f t="shared" si="109"/>
        <v>5.8570612703056461E-2</v>
      </c>
      <c r="U308" s="169">
        <f t="shared" si="110"/>
        <v>0.75197512244953657</v>
      </c>
      <c r="AG308" s="95" t="s">
        <v>662</v>
      </c>
      <c r="AH308" s="112"/>
      <c r="AI308" s="103" t="str">
        <f t="shared" si="111"/>
        <v>Río Negro1</v>
      </c>
      <c r="AJ308" s="103" t="str">
        <f t="shared" si="111"/>
        <v>Río Negro2</v>
      </c>
      <c r="AK308" s="103" t="str">
        <f t="shared" si="111"/>
        <v>Río Negro3</v>
      </c>
      <c r="AL308" s="103" t="str">
        <f t="shared" si="111"/>
        <v>Río Negro4</v>
      </c>
      <c r="AM308" s="103" t="str">
        <f t="shared" si="111"/>
        <v>Río Negro5</v>
      </c>
      <c r="AN308" s="103" t="str">
        <f t="shared" si="111"/>
        <v>Río Negro6</v>
      </c>
      <c r="AO308" s="104" t="str">
        <f t="shared" si="111"/>
        <v>Río Negro7</v>
      </c>
    </row>
    <row r="309" spans="1:41" x14ac:dyDescent="0.25">
      <c r="A309" s="95" t="s">
        <v>687</v>
      </c>
      <c r="B309" s="158"/>
      <c r="C309" s="113">
        <f>SUMIF('Todas las localidades'!$AR$8:$AR$967,'Pob x estrato fij. 2001'!AI309,'Todas las localidades'!$AE$8:$AE$967)</f>
        <v>0</v>
      </c>
      <c r="D309" s="113">
        <f>SUMIF('Todas las localidades'!$AR$8:$AR$967,'Pob x estrato fij. 2001'!AJ309,'Todas las localidades'!$AE$8:$AE$967)</f>
        <v>121638</v>
      </c>
      <c r="E309" s="113">
        <f>SUMIF('Todas las localidades'!$AR$8:$AR$967,'Pob x estrato fij. 2001'!AK309,'Todas las localidades'!$AE$8:$AE$967)</f>
        <v>0</v>
      </c>
      <c r="F309" s="113">
        <f>SUMIF('Todas las localidades'!$AR$8:$AR$967,'Pob x estrato fij. 2001'!AL309,'Todas las localidades'!$AE$8:$AE$967)</f>
        <v>28247</v>
      </c>
      <c r="G309" s="114">
        <f>SUMIF('Todas las localidades'!$AR$8:$AR$967,'Pob x estrato fij. 2001'!AM309,'Todas las localidades'!$AE$8:$AE$967)</f>
        <v>59814</v>
      </c>
      <c r="H309" s="159">
        <f>SUMIF('Todas las localidades'!$AR$8:$AR$967,'Pob x estrato fij. 2001'!AN309,'Todas las localidades'!$AE$8:$AE$967)</f>
        <v>13941</v>
      </c>
      <c r="I309" s="159">
        <f>SUMIF('Todas las localidades'!$AR$8:$AR$967,'Pob x estrato fij. 2001'!AO309,'Todas las localidades'!$AE$8:$AE$967)</f>
        <v>9607</v>
      </c>
      <c r="J309" s="165">
        <f t="shared" si="108"/>
        <v>233247</v>
      </c>
      <c r="L309" s="95" t="s">
        <v>687</v>
      </c>
      <c r="M309" s="173"/>
      <c r="N309" s="174">
        <f t="shared" si="109"/>
        <v>0</v>
      </c>
      <c r="O309" s="174">
        <f t="shared" si="109"/>
        <v>0.79986664286228604</v>
      </c>
      <c r="P309" s="174">
        <f t="shared" si="109"/>
        <v>0</v>
      </c>
      <c r="Q309" s="174">
        <f t="shared" si="109"/>
        <v>0.18574650241644056</v>
      </c>
      <c r="R309" s="174">
        <f t="shared" si="109"/>
        <v>0.39332464670715384</v>
      </c>
      <c r="S309" s="174">
        <f t="shared" si="109"/>
        <v>9.1673168484709799E-2</v>
      </c>
      <c r="T309" s="181">
        <f t="shared" si="109"/>
        <v>6.3173669724740478E-2</v>
      </c>
      <c r="U309" s="169">
        <f t="shared" si="110"/>
        <v>1.5337846301953308</v>
      </c>
      <c r="AG309" s="95" t="s">
        <v>687</v>
      </c>
      <c r="AH309" s="112"/>
      <c r="AI309" s="103" t="str">
        <f t="shared" si="111"/>
        <v>Salta1</v>
      </c>
      <c r="AJ309" s="103" t="str">
        <f t="shared" si="111"/>
        <v>Salta2</v>
      </c>
      <c r="AK309" s="103" t="str">
        <f t="shared" si="111"/>
        <v>Salta3</v>
      </c>
      <c r="AL309" s="103" t="str">
        <f t="shared" si="111"/>
        <v>Salta4</v>
      </c>
      <c r="AM309" s="103" t="str">
        <f t="shared" si="111"/>
        <v>Salta5</v>
      </c>
      <c r="AN309" s="103" t="str">
        <f t="shared" si="111"/>
        <v>Salta6</v>
      </c>
      <c r="AO309" s="104" t="str">
        <f t="shared" si="111"/>
        <v>Salta7</v>
      </c>
    </row>
    <row r="310" spans="1:41" x14ac:dyDescent="0.25">
      <c r="A310" s="95" t="s">
        <v>723</v>
      </c>
      <c r="B310" s="158"/>
      <c r="C310" s="113">
        <f>SUMIF('Todas las localidades'!$AR$8:$AR$967,'Pob x estrato fij. 2001'!AI310,'Todas las localidades'!$AE$8:$AE$967)</f>
        <v>0</v>
      </c>
      <c r="D310" s="113">
        <f>SUMIF('Todas las localidades'!$AR$8:$AR$967,'Pob x estrato fij. 2001'!AJ310,'Todas las localidades'!$AE$8:$AE$967)</f>
        <v>0</v>
      </c>
      <c r="E310" s="113">
        <f>SUMIF('Todas las localidades'!$AR$8:$AR$967,'Pob x estrato fij. 2001'!AK310,'Todas las localidades'!$AE$8:$AE$967)</f>
        <v>190904</v>
      </c>
      <c r="F310" s="113">
        <f>SUMIF('Todas las localidades'!$AR$8:$AR$967,'Pob x estrato fij. 2001'!AL310,'Todas las localidades'!$AE$8:$AE$967)</f>
        <v>0</v>
      </c>
      <c r="G310" s="114">
        <f>SUMIF('Todas las localidades'!$AR$8:$AR$967,'Pob x estrato fij. 2001'!AM310,'Todas las localidades'!$AE$8:$AE$967)</f>
        <v>17436</v>
      </c>
      <c r="H310" s="159">
        <f>SUMIF('Todas las localidades'!$AR$8:$AR$967,'Pob x estrato fij. 2001'!AN310,'Todas las localidades'!$AE$8:$AE$967)</f>
        <v>3281</v>
      </c>
      <c r="I310" s="159">
        <f>SUMIF('Todas las localidades'!$AR$8:$AR$967,'Pob x estrato fij. 2001'!AO310,'Todas las localidades'!$AE$8:$AE$967)</f>
        <v>9121</v>
      </c>
      <c r="J310" s="165">
        <f t="shared" si="108"/>
        <v>220742</v>
      </c>
      <c r="L310" s="95" t="s">
        <v>723</v>
      </c>
      <c r="M310" s="173"/>
      <c r="N310" s="174">
        <f t="shared" si="109"/>
        <v>0</v>
      </c>
      <c r="O310" s="174">
        <f t="shared" si="109"/>
        <v>0</v>
      </c>
      <c r="P310" s="174">
        <f t="shared" si="109"/>
        <v>1.2553457109536645</v>
      </c>
      <c r="Q310" s="174">
        <f t="shared" si="109"/>
        <v>0</v>
      </c>
      <c r="R310" s="174">
        <f t="shared" si="109"/>
        <v>0.11465557461440355</v>
      </c>
      <c r="S310" s="174">
        <f t="shared" si="109"/>
        <v>2.1575185840207508E-2</v>
      </c>
      <c r="T310" s="181">
        <f t="shared" si="109"/>
        <v>5.9977832992542716E-2</v>
      </c>
      <c r="U310" s="169">
        <f t="shared" si="110"/>
        <v>1.4515543044008183</v>
      </c>
      <c r="AG310" s="95" t="s">
        <v>723</v>
      </c>
      <c r="AH310" s="112"/>
      <c r="AI310" s="103" t="str">
        <f t="shared" ref="AI310:AO316" si="112">CONCATENATE($AG310,AI$28)</f>
        <v>San Juan1</v>
      </c>
      <c r="AJ310" s="103" t="str">
        <f t="shared" si="112"/>
        <v>San Juan2</v>
      </c>
      <c r="AK310" s="103" t="str">
        <f t="shared" si="112"/>
        <v>San Juan3</v>
      </c>
      <c r="AL310" s="103" t="str">
        <f t="shared" si="112"/>
        <v>San Juan4</v>
      </c>
      <c r="AM310" s="103" t="str">
        <f t="shared" si="112"/>
        <v>San Juan5</v>
      </c>
      <c r="AN310" s="103" t="str">
        <f t="shared" si="112"/>
        <v>San Juan6</v>
      </c>
      <c r="AO310" s="104" t="str">
        <f t="shared" si="112"/>
        <v>San Juan7</v>
      </c>
    </row>
    <row r="311" spans="1:41" x14ac:dyDescent="0.25">
      <c r="A311" s="95" t="s">
        <v>740</v>
      </c>
      <c r="B311" s="158"/>
      <c r="C311" s="113">
        <f>SUMIF('Todas las localidades'!$AR$8:$AR$967,'Pob x estrato fij. 2001'!AI311,'Todas las localidades'!$AE$8:$AE$967)</f>
        <v>0</v>
      </c>
      <c r="D311" s="113">
        <f>SUMIF('Todas las localidades'!$AR$8:$AR$967,'Pob x estrato fij. 2001'!AJ311,'Todas las localidades'!$AE$8:$AE$967)</f>
        <v>0</v>
      </c>
      <c r="E311" s="113">
        <f>SUMIF('Todas las localidades'!$AR$8:$AR$967,'Pob x estrato fij. 2001'!AK311,'Todas las localidades'!$AE$8:$AE$967)</f>
        <v>76301</v>
      </c>
      <c r="F311" s="113">
        <f>SUMIF('Todas las localidades'!$AR$8:$AR$967,'Pob x estrato fij. 2001'!AL311,'Todas las localidades'!$AE$8:$AE$967)</f>
        <v>0</v>
      </c>
      <c r="G311" s="114">
        <f>SUMIF('Todas las localidades'!$AR$8:$AR$967,'Pob x estrato fij. 2001'!AM311,'Todas las localidades'!$AE$8:$AE$967)</f>
        <v>7822</v>
      </c>
      <c r="H311" s="159">
        <f>SUMIF('Todas las localidades'!$AR$8:$AR$967,'Pob x estrato fij. 2001'!AN311,'Todas las localidades'!$AE$8:$AE$967)</f>
        <v>12251</v>
      </c>
      <c r="I311" s="159">
        <f>SUMIF('Todas las localidades'!$AR$8:$AR$967,'Pob x estrato fij. 2001'!AO311,'Todas las localidades'!$AE$8:$AE$967)</f>
        <v>5647</v>
      </c>
      <c r="J311" s="165">
        <f t="shared" si="108"/>
        <v>102021</v>
      </c>
      <c r="L311" s="95" t="s">
        <v>740</v>
      </c>
      <c r="M311" s="173"/>
      <c r="N311" s="174">
        <f t="shared" si="109"/>
        <v>0</v>
      </c>
      <c r="O311" s="174">
        <f t="shared" si="109"/>
        <v>0</v>
      </c>
      <c r="P311" s="174">
        <f t="shared" si="109"/>
        <v>0.50173979115930289</v>
      </c>
      <c r="Q311" s="174">
        <f t="shared" si="109"/>
        <v>0</v>
      </c>
      <c r="R311" s="174">
        <f t="shared" si="109"/>
        <v>5.143587431944624E-2</v>
      </c>
      <c r="S311" s="174">
        <f t="shared" si="109"/>
        <v>8.0560073675215532E-2</v>
      </c>
      <c r="T311" s="181">
        <f t="shared" si="109"/>
        <v>3.7133518573499474E-2</v>
      </c>
      <c r="U311" s="169">
        <f t="shared" si="110"/>
        <v>0.6708692577274642</v>
      </c>
      <c r="AG311" s="95" t="s">
        <v>740</v>
      </c>
      <c r="AH311" s="112"/>
      <c r="AI311" s="103" t="str">
        <f t="shared" si="112"/>
        <v>San Luis1</v>
      </c>
      <c r="AJ311" s="103" t="str">
        <f t="shared" si="112"/>
        <v>San Luis2</v>
      </c>
      <c r="AK311" s="103" t="str">
        <f t="shared" si="112"/>
        <v>San Luis3</v>
      </c>
      <c r="AL311" s="103" t="str">
        <f t="shared" si="112"/>
        <v>San Luis4</v>
      </c>
      <c r="AM311" s="103" t="str">
        <f t="shared" si="112"/>
        <v>San Luis5</v>
      </c>
      <c r="AN311" s="103" t="str">
        <f t="shared" si="112"/>
        <v>San Luis6</v>
      </c>
      <c r="AO311" s="104" t="str">
        <f t="shared" si="112"/>
        <v>San Luis7</v>
      </c>
    </row>
    <row r="312" spans="1:41" x14ac:dyDescent="0.25">
      <c r="A312" s="95" t="s">
        <v>753</v>
      </c>
      <c r="B312" s="158"/>
      <c r="C312" s="113">
        <f>SUMIF('Todas las localidades'!$AR$8:$AR$967,'Pob x estrato fij. 2001'!AI312,'Todas las localidades'!$AE$8:$AE$967)</f>
        <v>0</v>
      </c>
      <c r="D312" s="113">
        <f>SUMIF('Todas las localidades'!$AR$8:$AR$967,'Pob x estrato fij. 2001'!AJ312,'Todas las localidades'!$AE$8:$AE$967)</f>
        <v>0</v>
      </c>
      <c r="E312" s="113">
        <f>SUMIF('Todas las localidades'!$AR$8:$AR$967,'Pob x estrato fij. 2001'!AK312,'Todas las localidades'!$AE$8:$AE$967)</f>
        <v>0</v>
      </c>
      <c r="F312" s="113">
        <f>SUMIF('Todas las localidades'!$AR$8:$AR$967,'Pob x estrato fij. 2001'!AL312,'Todas las localidades'!$AE$8:$AE$967)</f>
        <v>18078</v>
      </c>
      <c r="G312" s="114">
        <f>SUMIF('Todas las localidades'!$AR$8:$AR$967,'Pob x estrato fij. 2001'!AM312,'Todas las localidades'!$AE$8:$AE$967)</f>
        <v>7094</v>
      </c>
      <c r="H312" s="159">
        <f>SUMIF('Todas las localidades'!$AR$8:$AR$967,'Pob x estrato fij. 2001'!AN312,'Todas las localidades'!$AE$8:$AE$967)</f>
        <v>8596</v>
      </c>
      <c r="I312" s="159">
        <f>SUMIF('Todas las localidades'!$AR$8:$AR$967,'Pob x estrato fij. 2001'!AO312,'Todas las localidades'!$AE$8:$AE$967)</f>
        <v>4246</v>
      </c>
      <c r="J312" s="165">
        <f t="shared" si="108"/>
        <v>38014</v>
      </c>
      <c r="L312" s="95" t="s">
        <v>753</v>
      </c>
      <c r="M312" s="173"/>
      <c r="N312" s="174">
        <f t="shared" si="109"/>
        <v>0</v>
      </c>
      <c r="O312" s="174">
        <f t="shared" si="109"/>
        <v>0</v>
      </c>
      <c r="P312" s="174">
        <f t="shared" si="109"/>
        <v>0</v>
      </c>
      <c r="Q312" s="174">
        <f t="shared" si="109"/>
        <v>0.11887723548286233</v>
      </c>
      <c r="R312" s="174">
        <f t="shared" si="109"/>
        <v>4.6648695016894864E-2</v>
      </c>
      <c r="S312" s="174">
        <f t="shared" si="109"/>
        <v>5.6525540226279702E-2</v>
      </c>
      <c r="T312" s="181">
        <f t="shared" si="109"/>
        <v>2.7920828734386186E-2</v>
      </c>
      <c r="U312" s="169">
        <f t="shared" si="110"/>
        <v>0.2499722994604231</v>
      </c>
      <c r="AG312" s="95" t="s">
        <v>753</v>
      </c>
      <c r="AH312" s="112"/>
      <c r="AI312" s="103" t="str">
        <f t="shared" si="112"/>
        <v>Santa Cruz1</v>
      </c>
      <c r="AJ312" s="103" t="str">
        <f t="shared" si="112"/>
        <v>Santa Cruz2</v>
      </c>
      <c r="AK312" s="103" t="str">
        <f t="shared" si="112"/>
        <v>Santa Cruz3</v>
      </c>
      <c r="AL312" s="103" t="str">
        <f t="shared" si="112"/>
        <v>Santa Cruz4</v>
      </c>
      <c r="AM312" s="103" t="str">
        <f t="shared" si="112"/>
        <v>Santa Cruz5</v>
      </c>
      <c r="AN312" s="103" t="str">
        <f t="shared" si="112"/>
        <v>Santa Cruz6</v>
      </c>
      <c r="AO312" s="104" t="str">
        <f t="shared" si="112"/>
        <v>Santa Cruz7</v>
      </c>
    </row>
    <row r="313" spans="1:41" x14ac:dyDescent="0.25">
      <c r="A313" s="95" t="s">
        <v>767</v>
      </c>
      <c r="B313" s="158"/>
      <c r="C313" s="113">
        <f>SUMIF('Todas las localidades'!$AR$8:$AR$967,'Pob x estrato fij. 2001'!AI313,'Todas las localidades'!$AE$8:$AE$967)</f>
        <v>670232</v>
      </c>
      <c r="D313" s="113">
        <f>SUMIF('Todas las localidades'!$AR$8:$AR$967,'Pob x estrato fij. 2001'!AJ313,'Todas las localidades'!$AE$8:$AE$967)</f>
        <v>0</v>
      </c>
      <c r="E313" s="113">
        <f>SUMIF('Todas las localidades'!$AR$8:$AR$967,'Pob x estrato fij. 2001'!AK313,'Todas las localidades'!$AE$8:$AE$967)</f>
        <v>229594</v>
      </c>
      <c r="F313" s="113">
        <f>SUMIF('Todas las localidades'!$AR$8:$AR$967,'Pob x estrato fij. 2001'!AL313,'Todas las localidades'!$AE$8:$AE$967)</f>
        <v>79536</v>
      </c>
      <c r="G313" s="114">
        <f>SUMIF('Todas las localidades'!$AR$8:$AR$967,'Pob x estrato fij. 2001'!AM313,'Todas las localidades'!$AE$8:$AE$967)</f>
        <v>227819</v>
      </c>
      <c r="H313" s="159">
        <f>SUMIF('Todas las localidades'!$AR$8:$AR$967,'Pob x estrato fij. 2001'!AN313,'Todas las localidades'!$AE$8:$AE$967)</f>
        <v>86034</v>
      </c>
      <c r="I313" s="159">
        <f>SUMIF('Todas las localidades'!$AR$8:$AR$967,'Pob x estrato fij. 2001'!AO313,'Todas las localidades'!$AE$8:$AE$967)</f>
        <v>121135</v>
      </c>
      <c r="J313" s="165">
        <f t="shared" si="108"/>
        <v>1414350</v>
      </c>
      <c r="L313" s="95" t="s">
        <v>767</v>
      </c>
      <c r="M313" s="173"/>
      <c r="N313" s="174">
        <f t="shared" si="109"/>
        <v>4.40730873393903</v>
      </c>
      <c r="O313" s="174">
        <f t="shared" si="109"/>
        <v>0</v>
      </c>
      <c r="P313" s="174">
        <f t="shared" si="109"/>
        <v>1.5097632483378853</v>
      </c>
      <c r="Q313" s="174">
        <f t="shared" si="109"/>
        <v>0.52301249039522835</v>
      </c>
      <c r="R313" s="174">
        <f t="shared" si="109"/>
        <v>1.4980912108900437</v>
      </c>
      <c r="S313" s="174">
        <f t="shared" si="109"/>
        <v>0.56574201114794653</v>
      </c>
      <c r="T313" s="181">
        <f t="shared" si="109"/>
        <v>0.79655901760241876</v>
      </c>
      <c r="U313" s="169">
        <f t="shared" si="110"/>
        <v>9.3004767123125536</v>
      </c>
      <c r="AG313" s="95" t="s">
        <v>767</v>
      </c>
      <c r="AH313" s="112"/>
      <c r="AI313" s="103" t="str">
        <f t="shared" si="112"/>
        <v>Santa Fe1</v>
      </c>
      <c r="AJ313" s="103" t="str">
        <f t="shared" si="112"/>
        <v>Santa Fe2</v>
      </c>
      <c r="AK313" s="103" t="str">
        <f t="shared" si="112"/>
        <v>Santa Fe3</v>
      </c>
      <c r="AL313" s="103" t="str">
        <f t="shared" si="112"/>
        <v>Santa Fe4</v>
      </c>
      <c r="AM313" s="103" t="str">
        <f t="shared" si="112"/>
        <v>Santa Fe5</v>
      </c>
      <c r="AN313" s="103" t="str">
        <f t="shared" si="112"/>
        <v>Santa Fe6</v>
      </c>
      <c r="AO313" s="104" t="str">
        <f t="shared" si="112"/>
        <v>Santa Fe7</v>
      </c>
    </row>
    <row r="314" spans="1:41" x14ac:dyDescent="0.25">
      <c r="A314" s="95" t="s">
        <v>882</v>
      </c>
      <c r="B314" s="158"/>
      <c r="C314" s="113">
        <f>SUMIF('Todas las localidades'!$AR$8:$AR$967,'Pob x estrato fij. 2001'!AI314,'Todas las localidades'!$AE$8:$AE$967)</f>
        <v>0</v>
      </c>
      <c r="D314" s="113">
        <f>SUMIF('Todas las localidades'!$AR$8:$AR$967,'Pob x estrato fij. 2001'!AJ314,'Todas las localidades'!$AE$8:$AE$967)</f>
        <v>0</v>
      </c>
      <c r="E314" s="113">
        <f>SUMIF('Todas las localidades'!$AR$8:$AR$967,'Pob x estrato fij. 2001'!AK314,'Todas las localidades'!$AE$8:$AE$967)</f>
        <v>112745</v>
      </c>
      <c r="F314" s="113">
        <f>SUMIF('Todas las localidades'!$AR$8:$AR$967,'Pob x estrato fij. 2001'!AL314,'Todas las localidades'!$AE$8:$AE$967)</f>
        <v>0</v>
      </c>
      <c r="G314" s="114">
        <f>SUMIF('Todas las localidades'!$AR$8:$AR$967,'Pob x estrato fij. 2001'!AM314,'Todas las localidades'!$AE$8:$AE$967)</f>
        <v>47225</v>
      </c>
      <c r="H314" s="159">
        <f>SUMIF('Todas las localidades'!$AR$8:$AR$967,'Pob x estrato fij. 2001'!AN314,'Todas las localidades'!$AE$8:$AE$967)</f>
        <v>21161</v>
      </c>
      <c r="I314" s="159">
        <f>SUMIF('Todas las localidades'!$AR$8:$AR$967,'Pob x estrato fij. 2001'!AO314,'Todas las localidades'!$AE$8:$AE$967)</f>
        <v>15491</v>
      </c>
      <c r="J314" s="165">
        <f t="shared" si="108"/>
        <v>196622</v>
      </c>
      <c r="L314" s="95" t="s">
        <v>882</v>
      </c>
      <c r="M314" s="173"/>
      <c r="N314" s="174">
        <f t="shared" si="109"/>
        <v>0</v>
      </c>
      <c r="O314" s="174">
        <f t="shared" si="109"/>
        <v>0</v>
      </c>
      <c r="P314" s="174">
        <f t="shared" si="109"/>
        <v>0.74138809129966321</v>
      </c>
      <c r="Q314" s="174">
        <f t="shared" si="109"/>
        <v>0</v>
      </c>
      <c r="R314" s="174">
        <f t="shared" si="109"/>
        <v>0.31054195407003943</v>
      </c>
      <c r="S314" s="174">
        <f t="shared" si="109"/>
        <v>0.1391504137655078</v>
      </c>
      <c r="T314" s="181">
        <f t="shared" si="109"/>
        <v>0.10186565188986726</v>
      </c>
      <c r="U314" s="169">
        <f t="shared" si="110"/>
        <v>1.2929461110250777</v>
      </c>
      <c r="AG314" s="95" t="s">
        <v>882</v>
      </c>
      <c r="AH314" s="112"/>
      <c r="AI314" s="103" t="str">
        <f t="shared" si="112"/>
        <v>Santiago del Estero1</v>
      </c>
      <c r="AJ314" s="103" t="str">
        <f t="shared" si="112"/>
        <v>Santiago del Estero2</v>
      </c>
      <c r="AK314" s="103" t="str">
        <f t="shared" si="112"/>
        <v>Santiago del Estero3</v>
      </c>
      <c r="AL314" s="103" t="str">
        <f t="shared" si="112"/>
        <v>Santiago del Estero4</v>
      </c>
      <c r="AM314" s="103" t="str">
        <f t="shared" si="112"/>
        <v>Santiago del Estero5</v>
      </c>
      <c r="AN314" s="103" t="str">
        <f t="shared" si="112"/>
        <v>Santiago del Estero6</v>
      </c>
      <c r="AO314" s="104" t="str">
        <f t="shared" si="112"/>
        <v>Santiago del Estero7</v>
      </c>
    </row>
    <row r="315" spans="1:41" x14ac:dyDescent="0.25">
      <c r="A315" s="95" t="s">
        <v>926</v>
      </c>
      <c r="B315" s="158"/>
      <c r="C315" s="113">
        <f>SUMIF('Todas las localidades'!$AR$8:$AR$967,'Pob x estrato fij. 2001'!AI315,'Todas las localidades'!$AE$8:$AE$967)</f>
        <v>0</v>
      </c>
      <c r="D315" s="113">
        <f>SUMIF('Todas las localidades'!$AR$8:$AR$967,'Pob x estrato fij. 2001'!AJ315,'Todas las localidades'!$AE$8:$AE$967)</f>
        <v>0</v>
      </c>
      <c r="E315" s="113">
        <f>SUMIF('Todas las localidades'!$AR$8:$AR$967,'Pob x estrato fij. 2001'!AK315,'Todas las localidades'!$AE$8:$AE$967)</f>
        <v>0</v>
      </c>
      <c r="F315" s="113">
        <f>SUMIF('Todas las localidades'!$AR$8:$AR$967,'Pob x estrato fij. 2001'!AL315,'Todas las localidades'!$AE$8:$AE$967)</f>
        <v>7064</v>
      </c>
      <c r="G315" s="114">
        <f>SUMIF('Todas las localidades'!$AR$8:$AR$967,'Pob x estrato fij. 2001'!AM315,'Todas las localidades'!$AE$8:$AE$967)</f>
        <v>0</v>
      </c>
      <c r="H315" s="159">
        <f>SUMIF('Todas las localidades'!$AR$8:$AR$967,'Pob x estrato fij. 2001'!AN315,'Todas las localidades'!$AE$8:$AE$967)</f>
        <v>0</v>
      </c>
      <c r="I315" s="159">
        <f>SUMIF('Todas las localidades'!$AR$8:$AR$967,'Pob x estrato fij. 2001'!AO315,'Todas las localidades'!$AE$8:$AE$967)</f>
        <v>0</v>
      </c>
      <c r="J315" s="165">
        <f t="shared" si="108"/>
        <v>7064</v>
      </c>
      <c r="L315" s="95" t="s">
        <v>926</v>
      </c>
      <c r="M315" s="173"/>
      <c r="N315" s="174">
        <f t="shared" si="109"/>
        <v>0</v>
      </c>
      <c r="O315" s="174">
        <f t="shared" si="109"/>
        <v>0</v>
      </c>
      <c r="P315" s="174">
        <f t="shared" si="109"/>
        <v>0</v>
      </c>
      <c r="Q315" s="174">
        <f t="shared" si="109"/>
        <v>4.6451421144536972E-2</v>
      </c>
      <c r="R315" s="174">
        <f t="shared" si="109"/>
        <v>0</v>
      </c>
      <c r="S315" s="174">
        <f t="shared" si="109"/>
        <v>0</v>
      </c>
      <c r="T315" s="181">
        <f t="shared" si="109"/>
        <v>0</v>
      </c>
      <c r="U315" s="169">
        <f t="shared" si="110"/>
        <v>4.6451421144536972E-2</v>
      </c>
      <c r="AG315" s="95" t="s">
        <v>926</v>
      </c>
      <c r="AH315" s="112"/>
      <c r="AI315" s="103" t="str">
        <f t="shared" si="112"/>
        <v>Tierra del Fuego1</v>
      </c>
      <c r="AJ315" s="103" t="str">
        <f t="shared" si="112"/>
        <v>Tierra del Fuego2</v>
      </c>
      <c r="AK315" s="103" t="str">
        <f t="shared" si="112"/>
        <v>Tierra del Fuego3</v>
      </c>
      <c r="AL315" s="103" t="str">
        <f t="shared" si="112"/>
        <v>Tierra del Fuego4</v>
      </c>
      <c r="AM315" s="103" t="str">
        <f t="shared" si="112"/>
        <v>Tierra del Fuego5</v>
      </c>
      <c r="AN315" s="103" t="str">
        <f t="shared" si="112"/>
        <v>Tierra del Fuego6</v>
      </c>
      <c r="AO315" s="104" t="str">
        <f t="shared" si="112"/>
        <v>Tierra del Fuego7</v>
      </c>
    </row>
    <row r="316" spans="1:41" ht="15.75" thickBot="1" x14ac:dyDescent="0.3">
      <c r="A316" s="96" t="s">
        <v>506</v>
      </c>
      <c r="B316" s="160"/>
      <c r="C316" s="161">
        <f>SUMIF('Todas las localidades'!$AR$8:$AR$967,'Pob x estrato fij. 2001'!AI316,'Todas las localidades'!$AE$8:$AE$967)</f>
        <v>0</v>
      </c>
      <c r="D316" s="161">
        <f>SUMIF('Todas las localidades'!$AR$8:$AR$967,'Pob x estrato fij. 2001'!AJ316,'Todas las localidades'!$AE$8:$AE$967)</f>
        <v>308754</v>
      </c>
      <c r="E316" s="161">
        <f>SUMIF('Todas las localidades'!$AR$8:$AR$967,'Pob x estrato fij. 2001'!AK316,'Todas las localidades'!$AE$8:$AE$967)</f>
        <v>0</v>
      </c>
      <c r="F316" s="161">
        <f>SUMIF('Todas las localidades'!$AR$8:$AR$967,'Pob x estrato fij. 2001'!AL316,'Todas las localidades'!$AE$8:$AE$967)</f>
        <v>17076</v>
      </c>
      <c r="G316" s="162">
        <f>SUMIF('Todas las localidades'!$AR$8:$AR$967,'Pob x estrato fij. 2001'!AM316,'Todas las localidades'!$AE$8:$AE$967)</f>
        <v>86965</v>
      </c>
      <c r="H316" s="163">
        <f>SUMIF('Todas las localidades'!$AR$8:$AR$967,'Pob x estrato fij. 2001'!AN316,'Todas las localidades'!$AE$8:$AE$967)</f>
        <v>25561</v>
      </c>
      <c r="I316" s="163">
        <f>SUMIF('Todas las localidades'!$AR$8:$AR$967,'Pob x estrato fij. 2001'!AO316,'Todas las localidades'!$AE$8:$AE$967)</f>
        <v>19473</v>
      </c>
      <c r="J316" s="166">
        <f t="shared" si="108"/>
        <v>457829</v>
      </c>
      <c r="L316" s="96" t="s">
        <v>506</v>
      </c>
      <c r="M316" s="175"/>
      <c r="N316" s="176">
        <f t="shared" si="109"/>
        <v>0</v>
      </c>
      <c r="O316" s="176">
        <f t="shared" si="109"/>
        <v>2.0303032395328948</v>
      </c>
      <c r="P316" s="176">
        <f t="shared" si="109"/>
        <v>0</v>
      </c>
      <c r="Q316" s="176">
        <f t="shared" si="109"/>
        <v>0.11228828814610892</v>
      </c>
      <c r="R316" s="176">
        <f t="shared" si="109"/>
        <v>0.57186407698678632</v>
      </c>
      <c r="S316" s="176">
        <f t="shared" si="109"/>
        <v>0.16808391504466444</v>
      </c>
      <c r="T316" s="182">
        <f t="shared" si="109"/>
        <v>0.12805047054750404</v>
      </c>
      <c r="U316" s="177">
        <f t="shared" si="110"/>
        <v>3.0105899902579587</v>
      </c>
      <c r="AG316" s="96" t="s">
        <v>506</v>
      </c>
      <c r="AH316" s="112"/>
      <c r="AI316" s="103" t="str">
        <f t="shared" si="112"/>
        <v>Tucumán1</v>
      </c>
      <c r="AJ316" s="103" t="str">
        <f t="shared" si="112"/>
        <v>Tucumán2</v>
      </c>
      <c r="AK316" s="103" t="str">
        <f t="shared" si="112"/>
        <v>Tucumán3</v>
      </c>
      <c r="AL316" s="103" t="str">
        <f t="shared" si="112"/>
        <v>Tucumán4</v>
      </c>
      <c r="AM316" s="103" t="str">
        <f t="shared" si="112"/>
        <v>Tucumán5</v>
      </c>
      <c r="AN316" s="103" t="str">
        <f t="shared" si="112"/>
        <v>Tucumán6</v>
      </c>
      <c r="AO316" s="104" t="str">
        <f t="shared" si="112"/>
        <v>Tucumán7</v>
      </c>
    </row>
    <row r="317" spans="1:41" x14ac:dyDescent="0.25">
      <c r="A317" s="89"/>
      <c r="B317" s="86">
        <f>SUM(B293:B316)</f>
        <v>6775906</v>
      </c>
      <c r="C317" s="87">
        <f>SUM(C293:C316)</f>
        <v>1269189</v>
      </c>
      <c r="D317" s="87">
        <f t="shared" ref="D317:I317" si="113">SUM(D293:D316)</f>
        <v>1447674</v>
      </c>
      <c r="E317" s="87">
        <f t="shared" si="113"/>
        <v>1736417</v>
      </c>
      <c r="F317" s="87">
        <f t="shared" si="113"/>
        <v>959636</v>
      </c>
      <c r="G317" s="87">
        <f t="shared" si="113"/>
        <v>1870336</v>
      </c>
      <c r="H317" s="87">
        <f t="shared" si="113"/>
        <v>597555</v>
      </c>
      <c r="I317" s="88">
        <f t="shared" si="113"/>
        <v>550572</v>
      </c>
      <c r="J317" s="167">
        <f t="shared" si="108"/>
        <v>15207285</v>
      </c>
      <c r="L317" s="89"/>
      <c r="M317" s="178">
        <f>SUM(M293:M316)</f>
        <v>44.556973845101211</v>
      </c>
      <c r="N317" s="179">
        <f>SUM(N293:N316)</f>
        <v>8.3459276261344488</v>
      </c>
      <c r="O317" s="179">
        <f t="shared" ref="O317:T317" si="114">SUM(O293:O316)</f>
        <v>9.5196085297276927</v>
      </c>
      <c r="P317" s="179">
        <f t="shared" si="114"/>
        <v>11.418323520602131</v>
      </c>
      <c r="Q317" s="179">
        <f t="shared" si="114"/>
        <v>6.310370325801089</v>
      </c>
      <c r="R317" s="179">
        <f t="shared" si="114"/>
        <v>12.298947511011994</v>
      </c>
      <c r="S317" s="179">
        <f t="shared" si="114"/>
        <v>3.92939962656056</v>
      </c>
      <c r="T317" s="180">
        <f t="shared" si="114"/>
        <v>3.6204490150608737</v>
      </c>
      <c r="U317" s="169">
        <f t="shared" si="110"/>
        <v>100</v>
      </c>
    </row>
    <row r="322" spans="1:39" ht="15" customHeight="1" x14ac:dyDescent="0.25">
      <c r="A322" s="333" t="s">
        <v>985</v>
      </c>
      <c r="B322" s="321" t="s">
        <v>30</v>
      </c>
      <c r="C322" s="322"/>
      <c r="D322" s="322"/>
      <c r="E322" s="322"/>
      <c r="F322" s="322"/>
      <c r="G322" s="334"/>
      <c r="I322" s="333" t="s">
        <v>985</v>
      </c>
      <c r="J322" s="321" t="s">
        <v>969</v>
      </c>
      <c r="K322" s="322"/>
      <c r="L322" s="322"/>
      <c r="M322" s="322"/>
      <c r="N322" s="322"/>
      <c r="O322" s="334"/>
      <c r="Q322" s="333" t="s">
        <v>985</v>
      </c>
      <c r="R322" s="321" t="s">
        <v>960</v>
      </c>
      <c r="S322" s="322"/>
      <c r="T322" s="322"/>
      <c r="U322" s="322"/>
      <c r="V322" s="323"/>
      <c r="X322" s="333" t="s">
        <v>931</v>
      </c>
      <c r="Y322" s="321" t="s">
        <v>978</v>
      </c>
      <c r="Z322" s="322"/>
      <c r="AA322" s="322"/>
      <c r="AB322" s="322"/>
      <c r="AC322" s="323"/>
      <c r="AE322" s="333" t="s">
        <v>931</v>
      </c>
      <c r="AF322" s="321" t="s">
        <v>979</v>
      </c>
      <c r="AG322" s="322"/>
      <c r="AH322" s="322"/>
      <c r="AI322" s="322"/>
      <c r="AJ322" s="323"/>
      <c r="AL322" s="335" t="s">
        <v>1001</v>
      </c>
      <c r="AM322" s="335"/>
    </row>
    <row r="323" spans="1:39" ht="15.75" thickBot="1" x14ac:dyDescent="0.3">
      <c r="A323" s="333"/>
      <c r="B323" s="90" t="s">
        <v>34</v>
      </c>
      <c r="C323" s="91">
        <v>2001</v>
      </c>
      <c r="D323" s="91">
        <v>1991</v>
      </c>
      <c r="E323" s="91">
        <v>1980</v>
      </c>
      <c r="F323" s="91">
        <v>1970</v>
      </c>
      <c r="G323" s="244">
        <v>1960</v>
      </c>
      <c r="I323" s="333"/>
      <c r="J323" s="90" t="s">
        <v>34</v>
      </c>
      <c r="K323" s="91">
        <v>2001</v>
      </c>
      <c r="L323" s="91">
        <v>1991</v>
      </c>
      <c r="M323" s="91">
        <v>1980</v>
      </c>
      <c r="N323" s="91">
        <v>1970</v>
      </c>
      <c r="O323" s="244">
        <v>1960</v>
      </c>
      <c r="Q323" s="333"/>
      <c r="R323" s="69" t="s">
        <v>961</v>
      </c>
      <c r="S323" s="66" t="s">
        <v>962</v>
      </c>
      <c r="T323" s="66" t="s">
        <v>963</v>
      </c>
      <c r="U323" s="66" t="s">
        <v>964</v>
      </c>
      <c r="V323" s="67" t="s">
        <v>965</v>
      </c>
      <c r="X323" s="333"/>
      <c r="Y323" s="69" t="s">
        <v>961</v>
      </c>
      <c r="Z323" s="66" t="s">
        <v>962</v>
      </c>
      <c r="AA323" s="66" t="s">
        <v>963</v>
      </c>
      <c r="AB323" s="66" t="s">
        <v>964</v>
      </c>
      <c r="AC323" s="67" t="s">
        <v>965</v>
      </c>
      <c r="AE323" s="333"/>
      <c r="AF323" s="69" t="s">
        <v>961</v>
      </c>
      <c r="AG323" s="66" t="s">
        <v>962</v>
      </c>
      <c r="AH323" s="66" t="s">
        <v>963</v>
      </c>
      <c r="AI323" s="66" t="s">
        <v>964</v>
      </c>
      <c r="AJ323" s="67" t="s">
        <v>965</v>
      </c>
      <c r="AL323" s="335"/>
      <c r="AM323" s="335"/>
    </row>
    <row r="324" spans="1:39" ht="15.75" thickBot="1" x14ac:dyDescent="0.3">
      <c r="A324" s="216" t="s">
        <v>940</v>
      </c>
      <c r="B324" s="93">
        <f>SUMIF('Todas las localidades'!$AU$8:$AU$967,'Pob x estrato fij. 2001'!$AL324,'Todas las localidades'!Z$8:Z$967)</f>
        <v>13588171</v>
      </c>
      <c r="C324" s="94">
        <f>SUMIF('Todas las localidades'!$AU$8:$AU$967,'Pob x estrato fij. 2001'!$AL324,'Todas las localidades'!AA$8:AA$967)</f>
        <v>12053296</v>
      </c>
      <c r="D324" s="94">
        <f>SUMIF('Todas las localidades'!$AU$8:$AU$967,'Pob x estrato fij. 2001'!$AL324,'Todas las localidades'!AB$8:AB$967)</f>
        <v>11301472</v>
      </c>
      <c r="E324" s="94">
        <f>SUMIF('Todas las localidades'!$AU$8:$AU$967,'Pob x estrato fij. 2001'!$AL324,'Todas las localidades'!AC$8:AC$967)</f>
        <v>9969826</v>
      </c>
      <c r="F324" s="94">
        <f>SUMIF('Todas las localidades'!$AU$8:$AU$967,'Pob x estrato fij. 2001'!$AL324,'Todas las localidades'!AD$8:AD$967)</f>
        <v>8451495</v>
      </c>
      <c r="G324" s="100">
        <f>SUMIF('Todas las localidades'!$AU$8:$AU$967,'Pob x estrato fij. 2001'!$AL324,'Todas las localidades'!AE$8:AE$967)</f>
        <v>6775906</v>
      </c>
      <c r="I324" s="216" t="s">
        <v>940</v>
      </c>
      <c r="J324" s="127">
        <f>B324/B$336*100</f>
        <v>37.230054676639348</v>
      </c>
      <c r="K324" s="128">
        <f t="shared" ref="K324:O335" si="115">C324/C$336*100</f>
        <v>37.011393966311402</v>
      </c>
      <c r="L324" s="128">
        <f t="shared" si="115"/>
        <v>39.35028399370352</v>
      </c>
      <c r="M324" s="128">
        <f t="shared" si="115"/>
        <v>42.281247553518519</v>
      </c>
      <c r="N324" s="128">
        <f t="shared" si="115"/>
        <v>44.627529279853348</v>
      </c>
      <c r="O324" s="129">
        <f t="shared" si="115"/>
        <v>44.556973845101211</v>
      </c>
      <c r="Q324" s="216" t="s">
        <v>940</v>
      </c>
      <c r="R324" s="210">
        <f>RATE(8.94,,-C324,B324)*100</f>
        <v>1.3497606189748019</v>
      </c>
      <c r="S324" s="211">
        <f>RATE(10.52,,-D324,C324)*100</f>
        <v>0.61409428925689402</v>
      </c>
      <c r="T324" s="183">
        <f>RATE(10.56,,-E324,D324)*100</f>
        <v>1.1942898640800819</v>
      </c>
      <c r="U324" s="183">
        <f>RATE(10,,-F324,E324)*100</f>
        <v>1.665922094805522</v>
      </c>
      <c r="V324" s="184">
        <f>RATE(10,,-G324,F324)*100</f>
        <v>2.2342973920222611</v>
      </c>
      <c r="X324" s="216" t="s">
        <v>940</v>
      </c>
      <c r="Y324" s="219">
        <f t="shared" ref="Y324:AC335" si="116">(B324-C324)/(B$336-C$336)</f>
        <v>0.39041366106332925</v>
      </c>
      <c r="Z324" s="220">
        <f t="shared" si="116"/>
        <v>0.19546843849674542</v>
      </c>
      <c r="AA324" s="221">
        <f t="shared" si="116"/>
        <v>0.25905508854666282</v>
      </c>
      <c r="AB324" s="221">
        <f t="shared" si="116"/>
        <v>0.32709038544519509</v>
      </c>
      <c r="AC324" s="222">
        <f t="shared" si="116"/>
        <v>0.44915141562969263</v>
      </c>
      <c r="AE324" s="92" t="s">
        <v>940</v>
      </c>
      <c r="AF324" s="207">
        <f>R324/SUM(R$16:R$23)</f>
        <v>0.10494263269378436</v>
      </c>
      <c r="AG324" s="206">
        <f t="shared" ref="AG324:AG335" si="117">S324/SUM(S$16:S$23)</f>
        <v>4.5197602007136857E-2</v>
      </c>
      <c r="AH324" s="206">
        <f t="shared" ref="AH324:AJ335" si="118">T324/SUM(T$16:T$23)</f>
        <v>5.1067256684339236E-2</v>
      </c>
      <c r="AI324" s="206">
        <f t="shared" si="118"/>
        <v>6.3148387916106691E-2</v>
      </c>
      <c r="AJ324" s="206">
        <f t="shared" si="118"/>
        <v>9.2744171687704893E-2</v>
      </c>
      <c r="AL324" s="80" t="s">
        <v>992</v>
      </c>
    </row>
    <row r="325" spans="1:39" ht="15.75" thickBot="1" x14ac:dyDescent="0.3">
      <c r="A325" s="217" t="s">
        <v>986</v>
      </c>
      <c r="B325" s="83">
        <f>SUMIF('Todas las localidades'!$AU$8:$AU$967,'Pob x estrato fij. 2001'!$AL325,'Todas las localidades'!Z$8:Z$967)</f>
        <v>2616720</v>
      </c>
      <c r="C325" s="84">
        <f>SUMIF('Todas las localidades'!$AU$8:$AU$967,'Pob x estrato fij. 2001'!$AL325,'Todas las localidades'!AA$8:AA$967)</f>
        <v>2397392</v>
      </c>
      <c r="D325" s="84">
        <f>SUMIF('Todas las localidades'!$AU$8:$AU$967,'Pob x estrato fij. 2001'!$AL325,'Todas las localidades'!AB$8:AB$967)</f>
        <v>2274583</v>
      </c>
      <c r="E325" s="84">
        <f>SUMIF('Todas las localidades'!$AU$8:$AU$967,'Pob x estrato fij. 2001'!$AL325,'Todas las localidades'!AC$8:AC$967)</f>
        <v>1938646</v>
      </c>
      <c r="F325" s="84">
        <f>SUMIF('Todas las localidades'!$AU$8:$AU$967,'Pob x estrato fij. 2001'!$AL325,'Todas las localidades'!AD$8:AD$967)</f>
        <v>1604044</v>
      </c>
      <c r="G325" s="85">
        <f>SUMIF('Todas las localidades'!$AU$8:$AU$967,'Pob x estrato fij. 2001'!$AL325,'Todas las localidades'!AE$8:AE$967)</f>
        <v>1292343</v>
      </c>
      <c r="I325" s="217" t="s">
        <v>986</v>
      </c>
      <c r="J325" s="130">
        <f t="shared" ref="J325:J335" si="119">B325/B$336*100</f>
        <v>7.1695174187501545</v>
      </c>
      <c r="K325" s="131">
        <f t="shared" si="115"/>
        <v>7.3615399309602303</v>
      </c>
      <c r="L325" s="131">
        <f t="shared" si="115"/>
        <v>7.9198078814202377</v>
      </c>
      <c r="M325" s="131">
        <f t="shared" si="115"/>
        <v>8.2216451364987169</v>
      </c>
      <c r="N325" s="131">
        <f t="shared" si="115"/>
        <v>8.4700423506341878</v>
      </c>
      <c r="O325" s="132">
        <f t="shared" si="115"/>
        <v>8.4981836008202656</v>
      </c>
      <c r="Q325" s="217" t="s">
        <v>986</v>
      </c>
      <c r="R325" s="185">
        <f t="shared" ref="R325:R336" si="120">RATE(8.94,,-C325,B325)*100</f>
        <v>0.98400606844605465</v>
      </c>
      <c r="S325" s="186">
        <f t="shared" ref="S325:S336" si="121">RATE(10.52,,-D325,C325)*100</f>
        <v>0.50110631087331992</v>
      </c>
      <c r="T325" s="186">
        <f t="shared" ref="T325:T336" si="122">RATE(10.56,,-E325,D325)*100</f>
        <v>1.5248320873081374</v>
      </c>
      <c r="U325" s="186">
        <f t="shared" ref="U325:V336" si="123">RATE(10,,-F325,E325)*100</f>
        <v>1.9126802911151066</v>
      </c>
      <c r="V325" s="187">
        <f t="shared" si="123"/>
        <v>2.1842233025577138</v>
      </c>
      <c r="X325" s="217" t="s">
        <v>986</v>
      </c>
      <c r="Y325" s="223">
        <f t="shared" si="116"/>
        <v>5.5788678200959604E-2</v>
      </c>
      <c r="Z325" s="224">
        <f t="shared" si="116"/>
        <v>3.1929392335635479E-2</v>
      </c>
      <c r="AA325" s="224">
        <f t="shared" si="116"/>
        <v>6.5352345353870522E-2</v>
      </c>
      <c r="AB325" s="224">
        <f t="shared" si="116"/>
        <v>7.2082501872604315E-2</v>
      </c>
      <c r="AC325" s="225">
        <f t="shared" si="116"/>
        <v>8.3553273149436308E-2</v>
      </c>
      <c r="AE325" s="95" t="s">
        <v>951</v>
      </c>
      <c r="AF325" s="206">
        <f t="shared" ref="AF325:AF335" si="124">R325/SUM(R$16:R$23)</f>
        <v>7.6505556583672224E-2</v>
      </c>
      <c r="AG325" s="206">
        <f t="shared" si="117"/>
        <v>3.6881638533919403E-2</v>
      </c>
      <c r="AH325" s="206">
        <f t="shared" ref="AH325:AH335" si="125">T325/SUM(T$16:T$23)</f>
        <v>6.5201082203825853E-2</v>
      </c>
      <c r="AI325" s="206">
        <f t="shared" si="118"/>
        <v>7.2501995957337168E-2</v>
      </c>
      <c r="AJ325" s="206">
        <f t="shared" si="118"/>
        <v>9.0665630143957163E-2</v>
      </c>
      <c r="AL325" s="80" t="s">
        <v>993</v>
      </c>
    </row>
    <row r="326" spans="1:39" ht="15.75" thickBot="1" x14ac:dyDescent="0.3">
      <c r="A326" s="217" t="s">
        <v>988</v>
      </c>
      <c r="B326" s="83">
        <f>SUM(B327:B329)</f>
        <v>3737073</v>
      </c>
      <c r="C326" s="84">
        <f t="shared" ref="C326:G326" si="126">SUM(C327:C329)</f>
        <v>3452215</v>
      </c>
      <c r="D326" s="84">
        <f t="shared" si="126"/>
        <v>3014781</v>
      </c>
      <c r="E326" s="84">
        <f t="shared" si="126"/>
        <v>2396941</v>
      </c>
      <c r="F326" s="84">
        <f t="shared" si="126"/>
        <v>1857511</v>
      </c>
      <c r="G326" s="85">
        <f t="shared" si="126"/>
        <v>1424520</v>
      </c>
      <c r="I326" s="217" t="s">
        <v>988</v>
      </c>
      <c r="J326" s="130">
        <f t="shared" si="119"/>
        <v>10.239158170779026</v>
      </c>
      <c r="K326" s="131">
        <f t="shared" si="115"/>
        <v>10.600526977966004</v>
      </c>
      <c r="L326" s="131">
        <f t="shared" si="115"/>
        <v>10.497082904671313</v>
      </c>
      <c r="M326" s="131">
        <f t="shared" si="115"/>
        <v>10.165238168868568</v>
      </c>
      <c r="N326" s="131">
        <f t="shared" si="115"/>
        <v>9.8084571475401301</v>
      </c>
      <c r="O326" s="132">
        <f t="shared" si="115"/>
        <v>9.3673525550418759</v>
      </c>
      <c r="Q326" s="217" t="s">
        <v>988</v>
      </c>
      <c r="R326" s="185">
        <f t="shared" si="120"/>
        <v>0.89081945242722627</v>
      </c>
      <c r="S326" s="186">
        <f t="shared" si="121"/>
        <v>1.2962463218538178</v>
      </c>
      <c r="T326" s="186">
        <f t="shared" si="122"/>
        <v>2.1954755867622935</v>
      </c>
      <c r="U326" s="186">
        <f t="shared" si="123"/>
        <v>2.5823384586722278</v>
      </c>
      <c r="V326" s="187">
        <f t="shared" si="123"/>
        <v>2.6895579455362952</v>
      </c>
      <c r="X326" s="217" t="s">
        <v>988</v>
      </c>
      <c r="Y326" s="223">
        <f t="shared" si="116"/>
        <v>7.245701093781437E-2</v>
      </c>
      <c r="Z326" s="224">
        <f t="shared" si="116"/>
        <v>0.11372946450949335</v>
      </c>
      <c r="AA326" s="224">
        <f t="shared" si="116"/>
        <v>0.12019305123709316</v>
      </c>
      <c r="AB326" s="224">
        <f t="shared" si="116"/>
        <v>0.11620810391192803</v>
      </c>
      <c r="AC326" s="225">
        <f t="shared" si="116"/>
        <v>0.11606576589182446</v>
      </c>
      <c r="AE326" s="95" t="s">
        <v>932</v>
      </c>
      <c r="AF326" s="206">
        <f t="shared" si="124"/>
        <v>6.9260383862402311E-2</v>
      </c>
      <c r="AG326" s="206">
        <f t="shared" si="117"/>
        <v>9.5404282995791054E-2</v>
      </c>
      <c r="AH326" s="206">
        <f t="shared" si="125"/>
        <v>9.3877473723474936E-2</v>
      </c>
      <c r="AI326" s="206">
        <f t="shared" si="118"/>
        <v>9.7886036344305496E-2</v>
      </c>
      <c r="AJ326" s="206">
        <f t="shared" si="118"/>
        <v>0.11164172896387811</v>
      </c>
    </row>
    <row r="327" spans="1:39" ht="15.75" thickBot="1" x14ac:dyDescent="0.3">
      <c r="A327" s="218" t="s">
        <v>935</v>
      </c>
      <c r="B327" s="83">
        <f>SUMIF('Todas las localidades'!$AU$8:$AU$967,'Pob x estrato fij. 2001'!$AL327,'Todas las localidades'!Z$8:Z$967)</f>
        <v>0</v>
      </c>
      <c r="C327" s="84">
        <f>SUMIF('Todas las localidades'!$AU$8:$AU$967,'Pob x estrato fij. 2001'!$AL327,'Todas las localidades'!AA$8:AA$967)</f>
        <v>0</v>
      </c>
      <c r="D327" s="84">
        <f>SUMIF('Todas las localidades'!$AU$8:$AU$967,'Pob x estrato fij. 2001'!$AL327,'Todas las localidades'!AB$8:AB$967)</f>
        <v>0</v>
      </c>
      <c r="E327" s="84">
        <f>SUMIF('Todas las localidades'!$AU$8:$AU$967,'Pob x estrato fij. 2001'!$AL327,'Todas las localidades'!AC$8:AC$967)</f>
        <v>0</v>
      </c>
      <c r="F327" s="84">
        <f>SUMIF('Todas las localidades'!$AU$8:$AU$967,'Pob x estrato fij. 2001'!$AL327,'Todas las localidades'!AD$8:AD$967)</f>
        <v>0</v>
      </c>
      <c r="G327" s="85">
        <f>SUMIF('Todas las localidades'!$AU$8:$AU$967,'Pob x estrato fij. 2001'!$AL327,'Todas las localidades'!AE$8:AE$967)</f>
        <v>0</v>
      </c>
      <c r="I327" s="218" t="s">
        <v>935</v>
      </c>
      <c r="J327" s="130">
        <f t="shared" si="119"/>
        <v>0</v>
      </c>
      <c r="K327" s="131">
        <f t="shared" si="115"/>
        <v>0</v>
      </c>
      <c r="L327" s="131">
        <f t="shared" si="115"/>
        <v>0</v>
      </c>
      <c r="M327" s="131">
        <f t="shared" si="115"/>
        <v>0</v>
      </c>
      <c r="N327" s="131">
        <f t="shared" si="115"/>
        <v>0</v>
      </c>
      <c r="O327" s="132">
        <f t="shared" si="115"/>
        <v>0</v>
      </c>
      <c r="Q327" s="218" t="s">
        <v>935</v>
      </c>
      <c r="R327" s="185"/>
      <c r="S327" s="186"/>
      <c r="T327" s="186"/>
      <c r="U327" s="186"/>
      <c r="V327" s="187"/>
      <c r="X327" s="218" t="s">
        <v>935</v>
      </c>
      <c r="Y327" s="223">
        <f t="shared" si="116"/>
        <v>0</v>
      </c>
      <c r="Z327" s="224">
        <f t="shared" si="116"/>
        <v>0</v>
      </c>
      <c r="AA327" s="224">
        <f t="shared" si="116"/>
        <v>0</v>
      </c>
      <c r="AB327" s="224">
        <f t="shared" si="116"/>
        <v>0</v>
      </c>
      <c r="AC327" s="225">
        <f t="shared" si="116"/>
        <v>0</v>
      </c>
      <c r="AE327" s="95" t="s">
        <v>945</v>
      </c>
      <c r="AF327" s="206">
        <f t="shared" ref="AF327:AF330" si="127">R327/SUM(R$16:R$23)</f>
        <v>0</v>
      </c>
      <c r="AG327" s="206">
        <f t="shared" ref="AG327:AG330" si="128">S327/SUM(S$16:S$23)</f>
        <v>0</v>
      </c>
      <c r="AH327" s="206">
        <f t="shared" ref="AH327:AH330" si="129">T327/SUM(T$16:T$23)</f>
        <v>0</v>
      </c>
      <c r="AI327" s="206">
        <f t="shared" si="118"/>
        <v>0</v>
      </c>
      <c r="AJ327" s="206">
        <f t="shared" si="118"/>
        <v>0</v>
      </c>
      <c r="AL327" s="80" t="s">
        <v>994</v>
      </c>
    </row>
    <row r="328" spans="1:39" ht="15.75" thickBot="1" x14ac:dyDescent="0.3">
      <c r="A328" s="218" t="s">
        <v>955</v>
      </c>
      <c r="B328" s="83">
        <f>SUMIF('Todas las localidades'!$AU$8:$AU$967,'Pob x estrato fij. 2001'!$AL328,'Todas las localidades'!Z$8:Z$967)</f>
        <v>0</v>
      </c>
      <c r="C328" s="84">
        <f>SUMIF('Todas las localidades'!$AU$8:$AU$967,'Pob x estrato fij. 2001'!$AL328,'Todas las localidades'!AA$8:AA$967)</f>
        <v>0</v>
      </c>
      <c r="D328" s="84">
        <f>SUMIF('Todas las localidades'!$AU$8:$AU$967,'Pob x estrato fij. 2001'!$AL328,'Todas las localidades'!AB$8:AB$967)</f>
        <v>0</v>
      </c>
      <c r="E328" s="84">
        <f>SUMIF('Todas las localidades'!$AU$8:$AU$967,'Pob x estrato fij. 2001'!$AL328,'Todas las localidades'!AC$8:AC$967)</f>
        <v>0</v>
      </c>
      <c r="F328" s="84">
        <f>SUMIF('Todas las localidades'!$AU$8:$AU$967,'Pob x estrato fij. 2001'!$AL328,'Todas las localidades'!AD$8:AD$967)</f>
        <v>0</v>
      </c>
      <c r="G328" s="85">
        <f>SUMIF('Todas las localidades'!$AU$8:$AU$967,'Pob x estrato fij. 2001'!$AL328,'Todas las localidades'!AE$8:AE$967)</f>
        <v>0</v>
      </c>
      <c r="I328" s="218" t="s">
        <v>955</v>
      </c>
      <c r="J328" s="130">
        <f t="shared" si="119"/>
        <v>0</v>
      </c>
      <c r="K328" s="131">
        <f t="shared" si="115"/>
        <v>0</v>
      </c>
      <c r="L328" s="131">
        <f t="shared" si="115"/>
        <v>0</v>
      </c>
      <c r="M328" s="131">
        <f t="shared" si="115"/>
        <v>0</v>
      </c>
      <c r="N328" s="131">
        <f t="shared" si="115"/>
        <v>0</v>
      </c>
      <c r="O328" s="132">
        <f t="shared" si="115"/>
        <v>0</v>
      </c>
      <c r="Q328" s="218" t="s">
        <v>955</v>
      </c>
      <c r="R328" s="185"/>
      <c r="S328" s="186"/>
      <c r="T328" s="186"/>
      <c r="U328" s="186"/>
      <c r="V328" s="187"/>
      <c r="X328" s="218" t="s">
        <v>955</v>
      </c>
      <c r="Y328" s="223">
        <f t="shared" si="116"/>
        <v>0</v>
      </c>
      <c r="Z328" s="224">
        <f t="shared" si="116"/>
        <v>0</v>
      </c>
      <c r="AA328" s="224">
        <f t="shared" si="116"/>
        <v>0</v>
      </c>
      <c r="AB328" s="224">
        <f t="shared" si="116"/>
        <v>0</v>
      </c>
      <c r="AC328" s="225">
        <f t="shared" si="116"/>
        <v>0</v>
      </c>
      <c r="AE328" s="95" t="s">
        <v>945</v>
      </c>
      <c r="AF328" s="206">
        <f t="shared" si="127"/>
        <v>0</v>
      </c>
      <c r="AG328" s="206">
        <f t="shared" si="128"/>
        <v>0</v>
      </c>
      <c r="AH328" s="206">
        <f t="shared" si="129"/>
        <v>0</v>
      </c>
      <c r="AI328" s="206">
        <f t="shared" si="118"/>
        <v>0</v>
      </c>
      <c r="AJ328" s="206">
        <f t="shared" si="118"/>
        <v>0</v>
      </c>
      <c r="AL328" s="80" t="s">
        <v>995</v>
      </c>
    </row>
    <row r="329" spans="1:39" ht="15.75" thickBot="1" x14ac:dyDescent="0.3">
      <c r="A329" s="218" t="s">
        <v>989</v>
      </c>
      <c r="B329" s="83">
        <f>SUMIF('Todas las localidades'!$AU$8:$AU$967,'Pob x estrato fij. 2001'!$AL329,'Todas las localidades'!Z$8:Z$967)</f>
        <v>3737073</v>
      </c>
      <c r="C329" s="84">
        <f>SUMIF('Todas las localidades'!$AU$8:$AU$967,'Pob x estrato fij. 2001'!$AL329,'Todas las localidades'!AA$8:AA$967)</f>
        <v>3452215</v>
      </c>
      <c r="D329" s="84">
        <f>SUMIF('Todas las localidades'!$AU$8:$AU$967,'Pob x estrato fij. 2001'!$AL329,'Todas las localidades'!AB$8:AB$967)</f>
        <v>3014781</v>
      </c>
      <c r="E329" s="84">
        <f>SUMIF('Todas las localidades'!$AU$8:$AU$967,'Pob x estrato fij. 2001'!$AL329,'Todas las localidades'!AC$8:AC$967)</f>
        <v>2396941</v>
      </c>
      <c r="F329" s="84">
        <f>SUMIF('Todas las localidades'!$AU$8:$AU$967,'Pob x estrato fij. 2001'!$AL329,'Todas las localidades'!AD$8:AD$967)</f>
        <v>1857511</v>
      </c>
      <c r="G329" s="85">
        <f>SUMIF('Todas las localidades'!$AU$8:$AU$967,'Pob x estrato fij. 2001'!$AL329,'Todas las localidades'!AE$8:AE$967)</f>
        <v>1424520</v>
      </c>
      <c r="I329" s="218" t="s">
        <v>989</v>
      </c>
      <c r="J329" s="130">
        <f t="shared" si="119"/>
        <v>10.239158170779026</v>
      </c>
      <c r="K329" s="131">
        <f t="shared" si="115"/>
        <v>10.600526977966004</v>
      </c>
      <c r="L329" s="131">
        <f t="shared" si="115"/>
        <v>10.497082904671313</v>
      </c>
      <c r="M329" s="131">
        <f t="shared" si="115"/>
        <v>10.165238168868568</v>
      </c>
      <c r="N329" s="131">
        <f t="shared" si="115"/>
        <v>9.8084571475401301</v>
      </c>
      <c r="O329" s="132">
        <f t="shared" si="115"/>
        <v>9.3673525550418759</v>
      </c>
      <c r="Q329" s="218" t="s">
        <v>989</v>
      </c>
      <c r="R329" s="185">
        <f t="shared" ref="R329:R330" si="130">RATE(8.94,,-C329,B329)*100</f>
        <v>0.89081945242722627</v>
      </c>
      <c r="S329" s="186">
        <f t="shared" ref="S329:S330" si="131">RATE(10.52,,-D329,C329)*100</f>
        <v>1.2962463218538178</v>
      </c>
      <c r="T329" s="186">
        <f t="shared" ref="T329:T330" si="132">RATE(10.56,,-E329,D329)*100</f>
        <v>2.1954755867622935</v>
      </c>
      <c r="U329" s="186">
        <f t="shared" ref="U329:V330" si="133">RATE(10,,-F329,E329)*100</f>
        <v>2.5823384586722278</v>
      </c>
      <c r="V329" s="187">
        <f t="shared" si="133"/>
        <v>2.6895579455362952</v>
      </c>
      <c r="X329" s="218" t="s">
        <v>989</v>
      </c>
      <c r="Y329" s="223">
        <f t="shared" si="116"/>
        <v>7.245701093781437E-2</v>
      </c>
      <c r="Z329" s="224">
        <f t="shared" si="116"/>
        <v>0.11372946450949335</v>
      </c>
      <c r="AA329" s="224">
        <f t="shared" si="116"/>
        <v>0.12019305123709316</v>
      </c>
      <c r="AB329" s="224">
        <f t="shared" si="116"/>
        <v>0.11620810391192803</v>
      </c>
      <c r="AC329" s="225">
        <f t="shared" si="116"/>
        <v>0.11606576589182446</v>
      </c>
      <c r="AE329" s="95" t="s">
        <v>945</v>
      </c>
      <c r="AF329" s="206">
        <f t="shared" si="127"/>
        <v>6.9260383862402311E-2</v>
      </c>
      <c r="AG329" s="206">
        <f t="shared" si="128"/>
        <v>9.5404282995791054E-2</v>
      </c>
      <c r="AH329" s="206">
        <f t="shared" si="129"/>
        <v>9.3877473723474936E-2</v>
      </c>
      <c r="AI329" s="206">
        <f t="shared" si="118"/>
        <v>9.7886036344305496E-2</v>
      </c>
      <c r="AJ329" s="206">
        <f t="shared" si="118"/>
        <v>0.11164172896387811</v>
      </c>
      <c r="AL329" s="80" t="s">
        <v>996</v>
      </c>
    </row>
    <row r="330" spans="1:39" ht="15.75" thickBot="1" x14ac:dyDescent="0.3">
      <c r="A330" s="217" t="s">
        <v>987</v>
      </c>
      <c r="B330" s="83">
        <f>SUMIF('Todas las localidades'!$AU$8:$AU$967,'Pob x estrato fij. 2001'!$AL330,'Todas las localidades'!Z$8:Z$967)</f>
        <v>6177480</v>
      </c>
      <c r="C330" s="84">
        <f>SUMIF('Todas las localidades'!$AU$8:$AU$967,'Pob x estrato fij. 2001'!$AL330,'Todas las localidades'!AA$8:AA$967)</f>
        <v>5645733</v>
      </c>
      <c r="D330" s="84">
        <f>SUMIF('Todas las localidades'!$AU$8:$AU$967,'Pob x estrato fij. 2001'!$AL330,'Todas las localidades'!AB$8:AB$967)</f>
        <v>4882204</v>
      </c>
      <c r="E330" s="84">
        <f>SUMIF('Todas las localidades'!$AU$8:$AU$967,'Pob x estrato fij. 2001'!$AL330,'Todas las localidades'!AC$8:AC$967)</f>
        <v>4031105</v>
      </c>
      <c r="F330" s="84">
        <f>SUMIF('Todas las localidades'!$AU$8:$AU$967,'Pob x estrato fij. 2001'!$AL330,'Todas las localidades'!AD$8:AD$967)</f>
        <v>3246259</v>
      </c>
      <c r="G330" s="85">
        <f>SUMIF('Todas las localidades'!$AU$8:$AU$967,'Pob x estrato fij. 2001'!$AL330,'Todas las localidades'!AE$8:AE$967)</f>
        <v>2677393</v>
      </c>
      <c r="I330" s="217" t="s">
        <v>987</v>
      </c>
      <c r="J330" s="130">
        <f t="shared" si="119"/>
        <v>16.925597872137907</v>
      </c>
      <c r="K330" s="131">
        <f t="shared" si="115"/>
        <v>17.336042215474105</v>
      </c>
      <c r="L330" s="131">
        <f t="shared" si="115"/>
        <v>16.999211599621297</v>
      </c>
      <c r="M330" s="131">
        <f t="shared" si="115"/>
        <v>17.09559910265498</v>
      </c>
      <c r="N330" s="131">
        <f t="shared" si="115"/>
        <v>17.141644001740218</v>
      </c>
      <c r="O330" s="132">
        <f t="shared" si="115"/>
        <v>17.605989497796614</v>
      </c>
      <c r="Q330" s="217" t="s">
        <v>987</v>
      </c>
      <c r="R330" s="185">
        <f t="shared" si="130"/>
        <v>1.0119131090755338</v>
      </c>
      <c r="S330" s="186">
        <f t="shared" si="131"/>
        <v>1.3907926712126764</v>
      </c>
      <c r="T330" s="186">
        <f t="shared" si="132"/>
        <v>1.8305319480394204</v>
      </c>
      <c r="U330" s="186">
        <f t="shared" si="133"/>
        <v>2.1889870889703955</v>
      </c>
      <c r="V330" s="187">
        <f t="shared" si="133"/>
        <v>1.9452756058534293</v>
      </c>
      <c r="X330" s="217" t="s">
        <v>987</v>
      </c>
      <c r="Y330" s="223">
        <f t="shared" si="116"/>
        <v>0.13525615638370689</v>
      </c>
      <c r="Z330" s="224">
        <f t="shared" si="116"/>
        <v>0.19851164817428218</v>
      </c>
      <c r="AA330" s="224">
        <f t="shared" si="116"/>
        <v>0.16557067479418419</v>
      </c>
      <c r="AB330" s="224">
        <f t="shared" si="116"/>
        <v>0.16907748090180574</v>
      </c>
      <c r="AC330" s="225">
        <f t="shared" si="116"/>
        <v>0.15248785304964449</v>
      </c>
      <c r="AE330" s="95" t="s">
        <v>945</v>
      </c>
      <c r="AF330" s="206">
        <f t="shared" si="127"/>
        <v>7.867530303587969E-2</v>
      </c>
      <c r="AG330" s="206">
        <f t="shared" si="128"/>
        <v>0.10236293469522376</v>
      </c>
      <c r="AH330" s="206">
        <f t="shared" si="129"/>
        <v>7.8272660323896376E-2</v>
      </c>
      <c r="AI330" s="206">
        <f t="shared" si="118"/>
        <v>8.2975672313049323E-2</v>
      </c>
      <c r="AJ330" s="206">
        <f t="shared" si="118"/>
        <v>8.0747073067960279E-2</v>
      </c>
      <c r="AL330" s="80" t="s">
        <v>997</v>
      </c>
    </row>
    <row r="331" spans="1:39" ht="15.75" thickBot="1" x14ac:dyDescent="0.3">
      <c r="A331" s="217" t="s">
        <v>990</v>
      </c>
      <c r="B331" s="83">
        <f>SUM(B332:B334)</f>
        <v>9087753</v>
      </c>
      <c r="C331" s="84">
        <f t="shared" ref="C331:G331" si="134">SUM(C332:C334)</f>
        <v>7901058</v>
      </c>
      <c r="D331" s="84">
        <f t="shared" si="134"/>
        <v>6363912</v>
      </c>
      <c r="E331" s="84">
        <f t="shared" si="134"/>
        <v>4566767</v>
      </c>
      <c r="F331" s="84">
        <f t="shared" si="134"/>
        <v>3221451</v>
      </c>
      <c r="G331" s="85">
        <f t="shared" si="134"/>
        <v>2486551</v>
      </c>
      <c r="I331" s="217" t="s">
        <v>990</v>
      </c>
      <c r="J331" s="130">
        <f t="shared" si="119"/>
        <v>24.89941737396396</v>
      </c>
      <c r="K331" s="131">
        <f t="shared" si="115"/>
        <v>24.261344812960406</v>
      </c>
      <c r="L331" s="131">
        <f t="shared" si="115"/>
        <v>22.158329862776966</v>
      </c>
      <c r="M331" s="131">
        <f t="shared" si="115"/>
        <v>19.367299494117461</v>
      </c>
      <c r="N331" s="131">
        <f t="shared" si="115"/>
        <v>17.010647089788595</v>
      </c>
      <c r="O331" s="132">
        <f t="shared" si="115"/>
        <v>16.351051486179159</v>
      </c>
      <c r="Q331" s="217" t="s">
        <v>990</v>
      </c>
      <c r="R331" s="185">
        <f t="shared" si="120"/>
        <v>1.5775375971798657</v>
      </c>
      <c r="S331" s="186">
        <f t="shared" si="121"/>
        <v>2.0778847379878256</v>
      </c>
      <c r="T331" s="186">
        <f t="shared" si="122"/>
        <v>3.1922978511004625</v>
      </c>
      <c r="U331" s="186">
        <f t="shared" si="123"/>
        <v>3.5513421929136371</v>
      </c>
      <c r="V331" s="187">
        <f t="shared" si="123"/>
        <v>2.6231676635027052</v>
      </c>
      <c r="X331" s="217" t="s">
        <v>990</v>
      </c>
      <c r="Y331" s="223">
        <f t="shared" si="116"/>
        <v>0.30184994837726037</v>
      </c>
      <c r="Z331" s="224">
        <f t="shared" si="116"/>
        <v>0.3996460985037964</v>
      </c>
      <c r="AA331" s="224">
        <f t="shared" si="116"/>
        <v>0.34961210194465525</v>
      </c>
      <c r="AB331" s="224">
        <f t="shared" si="116"/>
        <v>0.28981818126982067</v>
      </c>
      <c r="AC331" s="225">
        <f t="shared" si="116"/>
        <v>0.1969942362633445</v>
      </c>
      <c r="AE331" s="95" t="s">
        <v>945</v>
      </c>
      <c r="AF331" s="206">
        <f t="shared" si="124"/>
        <v>0.12265208089062821</v>
      </c>
      <c r="AG331" s="206">
        <f t="shared" si="117"/>
        <v>0.1529332043095909</v>
      </c>
      <c r="AH331" s="206">
        <f t="shared" si="125"/>
        <v>0.13650111139524884</v>
      </c>
      <c r="AI331" s="206">
        <f t="shared" si="118"/>
        <v>0.13461705989746622</v>
      </c>
      <c r="AJ331" s="206">
        <f t="shared" si="118"/>
        <v>0.1088859133158343</v>
      </c>
    </row>
    <row r="332" spans="1:39" ht="15.75" thickBot="1" x14ac:dyDescent="0.3">
      <c r="A332" s="218" t="s">
        <v>935</v>
      </c>
      <c r="B332" s="83">
        <f>SUMIF('Todas las localidades'!$AU$8:$AU$967,'Pob x estrato fij. 2001'!$AL332,'Todas las localidades'!Z$8:Z$967)</f>
        <v>995120</v>
      </c>
      <c r="C332" s="84">
        <f>SUMIF('Todas las localidades'!$AU$8:$AU$967,'Pob x estrato fij. 2001'!$AL332,'Todas las localidades'!AA$8:AA$967)</f>
        <v>844052</v>
      </c>
      <c r="D332" s="84">
        <f>SUMIF('Todas las localidades'!$AU$8:$AU$967,'Pob x estrato fij. 2001'!$AL332,'Todas las localidades'!AB$8:AB$967)</f>
        <v>720214</v>
      </c>
      <c r="E332" s="84">
        <f>SUMIF('Todas las localidades'!$AU$8:$AU$967,'Pob x estrato fij. 2001'!$AL332,'Todas las localidades'!AC$8:AC$967)</f>
        <v>461859</v>
      </c>
      <c r="F332" s="84">
        <f>SUMIF('Todas las localidades'!$AU$8:$AU$967,'Pob x estrato fij. 2001'!$AL332,'Todas las localidades'!AD$8:AD$967)</f>
        <v>264539</v>
      </c>
      <c r="G332" s="85">
        <f>SUMIF('Todas las localidades'!$AU$8:$AU$967,'Pob x estrato fij. 2001'!$AL332,'Todas las localidades'!AE$8:AE$967)</f>
        <v>162422</v>
      </c>
      <c r="I332" s="218" t="s">
        <v>935</v>
      </c>
      <c r="J332" s="130">
        <f t="shared" si="119"/>
        <v>2.7265164686121</v>
      </c>
      <c r="K332" s="131">
        <f t="shared" si="115"/>
        <v>2.5917841144905984</v>
      </c>
      <c r="L332" s="131">
        <f t="shared" si="115"/>
        <v>2.5076932842236115</v>
      </c>
      <c r="M332" s="131">
        <f t="shared" si="115"/>
        <v>1.9587076759233819</v>
      </c>
      <c r="N332" s="131">
        <f t="shared" si="115"/>
        <v>1.3968797198795153</v>
      </c>
      <c r="O332" s="132">
        <f t="shared" si="115"/>
        <v>1.0680538965370874</v>
      </c>
      <c r="Q332" s="218" t="s">
        <v>935</v>
      </c>
      <c r="R332" s="185">
        <f t="shared" si="120"/>
        <v>1.8587781173516289</v>
      </c>
      <c r="S332" s="186">
        <f t="shared" si="121"/>
        <v>1.5196603945913834</v>
      </c>
      <c r="T332" s="186">
        <f t="shared" si="122"/>
        <v>4.2970401504096891</v>
      </c>
      <c r="U332" s="186">
        <f t="shared" si="123"/>
        <v>5.7309100610156802</v>
      </c>
      <c r="V332" s="187">
        <f t="shared" si="123"/>
        <v>4.9988361887268269</v>
      </c>
      <c r="X332" s="218" t="s">
        <v>935</v>
      </c>
      <c r="Y332" s="223">
        <f t="shared" si="116"/>
        <v>3.842593758417788E-2</v>
      </c>
      <c r="Z332" s="224">
        <f t="shared" si="116"/>
        <v>3.2196924395283946E-2</v>
      </c>
      <c r="AA332" s="224">
        <f t="shared" si="116"/>
        <v>5.0259736747959353E-2</v>
      </c>
      <c r="AB332" s="224">
        <f t="shared" si="116"/>
        <v>4.250817170699004E-2</v>
      </c>
      <c r="AC332" s="225">
        <f t="shared" si="116"/>
        <v>2.7373058136486529E-2</v>
      </c>
      <c r="AE332" s="95" t="s">
        <v>941</v>
      </c>
      <c r="AF332" s="206">
        <f t="shared" si="124"/>
        <v>0.14451826974818383</v>
      </c>
      <c r="AG332" s="206">
        <f t="shared" si="117"/>
        <v>0.11184765418330882</v>
      </c>
      <c r="AH332" s="206">
        <f t="shared" si="125"/>
        <v>0.18373935754106765</v>
      </c>
      <c r="AI332" s="206">
        <f t="shared" si="118"/>
        <v>0.21723568753530723</v>
      </c>
      <c r="AJ332" s="206">
        <f t="shared" si="118"/>
        <v>0.20749830500691649</v>
      </c>
      <c r="AL332" s="80" t="s">
        <v>998</v>
      </c>
    </row>
    <row r="333" spans="1:39" ht="15.75" thickBot="1" x14ac:dyDescent="0.3">
      <c r="A333" s="218" t="s">
        <v>955</v>
      </c>
      <c r="B333" s="83">
        <f>SUMIF('Todas las localidades'!$AU$8:$AU$967,'Pob x estrato fij. 2001'!$AL333,'Todas las localidades'!Z$8:Z$967)</f>
        <v>369403</v>
      </c>
      <c r="C333" s="84">
        <f>SUMIF('Todas las localidades'!$AU$8:$AU$967,'Pob x estrato fij. 2001'!$AL333,'Todas las localidades'!AA$8:AA$967)</f>
        <v>275922</v>
      </c>
      <c r="D333" s="84">
        <f>SUMIF('Todas las localidades'!$AU$8:$AU$967,'Pob x estrato fij. 2001'!$AL333,'Todas las localidades'!AB$8:AB$967)</f>
        <v>207646</v>
      </c>
      <c r="E333" s="84">
        <f>SUMIF('Todas las localidades'!$AU$8:$AU$967,'Pob x estrato fij. 2001'!$AL333,'Todas las localidades'!AC$8:AC$967)</f>
        <v>122701</v>
      </c>
      <c r="F333" s="84">
        <f>SUMIF('Todas las localidades'!$AU$8:$AU$967,'Pob x estrato fij. 2001'!$AL333,'Todas las localidades'!AD$8:AD$967)</f>
        <v>76865</v>
      </c>
      <c r="G333" s="85">
        <f>SUMIF('Todas las localidades'!$AU$8:$AU$967,'Pob x estrato fij. 2001'!$AL333,'Todas las localidades'!AE$8:AE$967)</f>
        <v>40832</v>
      </c>
      <c r="I333" s="218" t="s">
        <v>955</v>
      </c>
      <c r="J333" s="130">
        <f t="shared" si="119"/>
        <v>1.0121225209569855</v>
      </c>
      <c r="K333" s="131">
        <f t="shared" si="115"/>
        <v>0.84725852961485171</v>
      </c>
      <c r="L333" s="131">
        <f t="shared" si="115"/>
        <v>0.72299688661411199</v>
      </c>
      <c r="M333" s="131">
        <f t="shared" si="115"/>
        <v>0.52036528581986041</v>
      </c>
      <c r="N333" s="131">
        <f t="shared" si="115"/>
        <v>0.40588026592880044</v>
      </c>
      <c r="O333" s="132">
        <f t="shared" si="115"/>
        <v>0.26850289187057386</v>
      </c>
      <c r="Q333" s="218" t="s">
        <v>955</v>
      </c>
      <c r="R333" s="185">
        <f t="shared" si="120"/>
        <v>3.3174872824724102</v>
      </c>
      <c r="S333" s="186">
        <f t="shared" si="121"/>
        <v>2.7391583905262542</v>
      </c>
      <c r="T333" s="186">
        <f t="shared" si="122"/>
        <v>5.1080392099415119</v>
      </c>
      <c r="U333" s="186">
        <f t="shared" si="123"/>
        <v>4.7880954621043994</v>
      </c>
      <c r="V333" s="187">
        <f t="shared" si="123"/>
        <v>6.5302136172817908</v>
      </c>
      <c r="X333" s="218" t="s">
        <v>955</v>
      </c>
      <c r="Y333" s="223">
        <f t="shared" si="116"/>
        <v>2.3778001107491543E-2</v>
      </c>
      <c r="Z333" s="224">
        <f t="shared" si="116"/>
        <v>1.7751233143400304E-2</v>
      </c>
      <c r="AA333" s="224">
        <f t="shared" si="116"/>
        <v>1.6524988245071343E-2</v>
      </c>
      <c r="AB333" s="224">
        <f t="shared" si="116"/>
        <v>9.8743389335171072E-3</v>
      </c>
      <c r="AC333" s="225">
        <f t="shared" si="116"/>
        <v>9.6588560556226596E-3</v>
      </c>
      <c r="AE333" s="95" t="s">
        <v>935</v>
      </c>
      <c r="AF333" s="206">
        <f t="shared" si="124"/>
        <v>0.25793155057022921</v>
      </c>
      <c r="AG333" s="206">
        <f t="shared" si="117"/>
        <v>0.20160322760748639</v>
      </c>
      <c r="AH333" s="206">
        <f t="shared" si="125"/>
        <v>0.21841728489312651</v>
      </c>
      <c r="AI333" s="206">
        <f t="shared" si="118"/>
        <v>0.18149738848119185</v>
      </c>
      <c r="AJ333" s="206">
        <f t="shared" si="118"/>
        <v>0.27106474502501526</v>
      </c>
      <c r="AL333" s="80" t="s">
        <v>999</v>
      </c>
    </row>
    <row r="334" spans="1:39" ht="15.75" thickBot="1" x14ac:dyDescent="0.3">
      <c r="A334" s="218" t="s">
        <v>989</v>
      </c>
      <c r="B334" s="83">
        <f>SUMIF('Todas las localidades'!$AU$8:$AU$967,'Pob x estrato fij. 2001'!$AL334,'Todas las localidades'!Z$8:Z$967)</f>
        <v>7723230</v>
      </c>
      <c r="C334" s="84">
        <f>SUMIF('Todas las localidades'!$AU$8:$AU$967,'Pob x estrato fij. 2001'!$AL334,'Todas las localidades'!AA$8:AA$967)</f>
        <v>6781084</v>
      </c>
      <c r="D334" s="84">
        <f>SUMIF('Todas las localidades'!$AU$8:$AU$967,'Pob x estrato fij. 2001'!$AL334,'Todas las localidades'!AB$8:AB$967)</f>
        <v>5436052</v>
      </c>
      <c r="E334" s="84">
        <f>SUMIF('Todas las localidades'!$AU$8:$AU$967,'Pob x estrato fij. 2001'!$AL334,'Todas las localidades'!AC$8:AC$967)</f>
        <v>3982207</v>
      </c>
      <c r="F334" s="84">
        <f>SUMIF('Todas las localidades'!$AU$8:$AU$967,'Pob x estrato fij. 2001'!$AL334,'Todas las localidades'!AD$8:AD$967)</f>
        <v>2880047</v>
      </c>
      <c r="G334" s="85">
        <f>SUMIF('Todas las localidades'!$AU$8:$AU$967,'Pob x estrato fij. 2001'!$AL334,'Todas las localidades'!AE$8:AE$967)</f>
        <v>2283297</v>
      </c>
      <c r="I334" s="218" t="s">
        <v>989</v>
      </c>
      <c r="J334" s="130">
        <f t="shared" si="119"/>
        <v>21.160778384394874</v>
      </c>
      <c r="K334" s="131">
        <f t="shared" si="115"/>
        <v>20.822302168854957</v>
      </c>
      <c r="L334" s="131">
        <f t="shared" si="115"/>
        <v>18.927639691939248</v>
      </c>
      <c r="M334" s="131">
        <f t="shared" si="115"/>
        <v>16.888226532374219</v>
      </c>
      <c r="N334" s="131">
        <f t="shared" si="115"/>
        <v>15.207887103980278</v>
      </c>
      <c r="O334" s="132">
        <f t="shared" si="115"/>
        <v>15.014494697771497</v>
      </c>
      <c r="Q334" s="218" t="s">
        <v>989</v>
      </c>
      <c r="R334" s="185">
        <f t="shared" si="120"/>
        <v>1.4658488785498804</v>
      </c>
      <c r="S334" s="186">
        <f t="shared" si="121"/>
        <v>2.1237963126975288</v>
      </c>
      <c r="T334" s="186">
        <f t="shared" si="122"/>
        <v>2.9909871356155597</v>
      </c>
      <c r="U334" s="186">
        <f t="shared" si="123"/>
        <v>3.2933649791557378</v>
      </c>
      <c r="V334" s="187">
        <f t="shared" si="123"/>
        <v>2.3490266683733427</v>
      </c>
      <c r="X334" s="218" t="s">
        <v>989</v>
      </c>
      <c r="Y334" s="223">
        <f t="shared" si="116"/>
        <v>0.23964600968559094</v>
      </c>
      <c r="Z334" s="224">
        <f t="shared" si="116"/>
        <v>0.34969794096511214</v>
      </c>
      <c r="AA334" s="224">
        <f t="shared" si="116"/>
        <v>0.28282737695162458</v>
      </c>
      <c r="AB334" s="224">
        <f t="shared" si="116"/>
        <v>0.23743567062931353</v>
      </c>
      <c r="AC334" s="225">
        <f t="shared" si="116"/>
        <v>0.15996232207123531</v>
      </c>
      <c r="AE334" s="95" t="s">
        <v>938</v>
      </c>
      <c r="AF334" s="206">
        <f t="shared" si="124"/>
        <v>0.11396838690040904</v>
      </c>
      <c r="AG334" s="206">
        <f t="shared" si="117"/>
        <v>0.15631231581991145</v>
      </c>
      <c r="AH334" s="206">
        <f t="shared" si="125"/>
        <v>0.12789316261315473</v>
      </c>
      <c r="AI334" s="206">
        <f t="shared" si="118"/>
        <v>0.12483818415129756</v>
      </c>
      <c r="AJ334" s="206">
        <f t="shared" si="118"/>
        <v>9.7506506254939992E-2</v>
      </c>
      <c r="AL334" s="80" t="s">
        <v>1000</v>
      </c>
    </row>
    <row r="335" spans="1:39" ht="15.75" thickBot="1" x14ac:dyDescent="0.3">
      <c r="A335" s="215" t="s">
        <v>991</v>
      </c>
      <c r="B335" s="97">
        <f>SUMIF('Todas las localidades'!$AU$8:$AU$967,'Pob x estrato fij. 2001'!$AL335,'Todas las localidades'!Z$8:Z$967)</f>
        <v>1290657</v>
      </c>
      <c r="C335" s="98">
        <f>SUMIF('Todas las localidades'!$AU$8:$AU$967,'Pob x estrato fij. 2001'!$AL335,'Todas las localidades'!AA$8:AA$967)</f>
        <v>1116753</v>
      </c>
      <c r="D335" s="98">
        <f>SUMIF('Todas las localidades'!$AU$8:$AU$967,'Pob x estrato fij. 2001'!$AL335,'Todas las localidades'!AB$8:AB$967)</f>
        <v>883227</v>
      </c>
      <c r="E335" s="98">
        <f>SUMIF('Todas las localidades'!$AU$8:$AU$967,'Pob x estrato fij. 2001'!$AL335,'Todas las localidades'!AC$8:AC$967)</f>
        <v>676497</v>
      </c>
      <c r="F335" s="98">
        <f>SUMIF('Todas las localidades'!$AU$8:$AU$967,'Pob x estrato fij. 2001'!$AL335,'Todas las localidades'!AD$8:AD$967)</f>
        <v>557091</v>
      </c>
      <c r="G335" s="101">
        <f>SUMIF('Todas las localidades'!$AU$8:$AU$967,'Pob x estrato fij. 2001'!$AL335,'Todas las localidades'!AE$8:AE$967)</f>
        <v>550572</v>
      </c>
      <c r="I335" s="215" t="s">
        <v>991</v>
      </c>
      <c r="J335" s="133">
        <f t="shared" si="119"/>
        <v>3.5362544877296074</v>
      </c>
      <c r="K335" s="134">
        <f t="shared" si="115"/>
        <v>3.4291520963278552</v>
      </c>
      <c r="L335" s="134">
        <f t="shared" si="115"/>
        <v>3.0752837578066625</v>
      </c>
      <c r="M335" s="134">
        <f t="shared" si="115"/>
        <v>2.8689705443417588</v>
      </c>
      <c r="N335" s="134">
        <f t="shared" si="115"/>
        <v>2.9416801304435229</v>
      </c>
      <c r="O335" s="135">
        <f t="shared" si="115"/>
        <v>3.6204490150608741</v>
      </c>
      <c r="Q335" s="215" t="s">
        <v>991</v>
      </c>
      <c r="R335" s="188">
        <f t="shared" si="120"/>
        <v>1.6320338464020485</v>
      </c>
      <c r="S335" s="189">
        <f t="shared" si="121"/>
        <v>2.2550736979133581</v>
      </c>
      <c r="T335" s="189">
        <f t="shared" si="122"/>
        <v>2.5572863607560068</v>
      </c>
      <c r="U335" s="189">
        <f t="shared" si="123"/>
        <v>1.9609734779998051</v>
      </c>
      <c r="V335" s="190">
        <f t="shared" si="123"/>
        <v>0.11777794387172157</v>
      </c>
      <c r="X335" s="215" t="s">
        <v>991</v>
      </c>
      <c r="Y335" s="226">
        <f t="shared" si="116"/>
        <v>4.4234545036929529E-2</v>
      </c>
      <c r="Z335" s="227">
        <f t="shared" si="116"/>
        <v>6.0714957980047154E-2</v>
      </c>
      <c r="AA335" s="227">
        <f t="shared" si="116"/>
        <v>4.0216738123534039E-2</v>
      </c>
      <c r="AB335" s="227">
        <f t="shared" si="116"/>
        <v>2.5723346598646123E-2</v>
      </c>
      <c r="AC335" s="228">
        <f t="shared" si="116"/>
        <v>1.7474560160576169E-3</v>
      </c>
      <c r="AE335" s="96" t="s">
        <v>955</v>
      </c>
      <c r="AF335" s="207">
        <f t="shared" si="124"/>
        <v>0.12688911357991814</v>
      </c>
      <c r="AG335" s="206">
        <f t="shared" si="117"/>
        <v>0.16597438744852502</v>
      </c>
      <c r="AH335" s="206">
        <f t="shared" si="125"/>
        <v>0.1093483273431934</v>
      </c>
      <c r="AI335" s="206">
        <f t="shared" si="118"/>
        <v>7.4332595904723062E-2</v>
      </c>
      <c r="AJ335" s="206">
        <f t="shared" si="118"/>
        <v>4.8888826914743064E-3</v>
      </c>
      <c r="AL335" s="80" t="s">
        <v>991</v>
      </c>
    </row>
    <row r="336" spans="1:39" x14ac:dyDescent="0.25">
      <c r="A336" s="89"/>
      <c r="B336" s="86">
        <f>SUM(B335,B330:B331,B324:B326)</f>
        <v>36497854</v>
      </c>
      <c r="C336" s="87">
        <f t="shared" ref="C336:G336" si="135">SUM(C335,C330:C331,C324:C326)</f>
        <v>32566447</v>
      </c>
      <c r="D336" s="87">
        <f t="shared" si="135"/>
        <v>28720179</v>
      </c>
      <c r="E336" s="87">
        <f t="shared" si="135"/>
        <v>23579782</v>
      </c>
      <c r="F336" s="87">
        <f t="shared" si="135"/>
        <v>18937851</v>
      </c>
      <c r="G336" s="88">
        <f t="shared" si="135"/>
        <v>15207285</v>
      </c>
      <c r="I336" s="89" t="s">
        <v>967</v>
      </c>
      <c r="J336" s="124">
        <f>SUM(J335,J330:J331,J324:J326)</f>
        <v>100.00000000000001</v>
      </c>
      <c r="K336" s="125">
        <f t="shared" ref="K336:O336" si="136">SUM(K335,K330:K331,K324:K326)</f>
        <v>100</v>
      </c>
      <c r="L336" s="125">
        <f t="shared" si="136"/>
        <v>100</v>
      </c>
      <c r="M336" s="125">
        <f t="shared" si="136"/>
        <v>100</v>
      </c>
      <c r="N336" s="125">
        <f t="shared" si="136"/>
        <v>100</v>
      </c>
      <c r="O336" s="126">
        <f t="shared" si="136"/>
        <v>100</v>
      </c>
      <c r="Q336" s="89" t="s">
        <v>967</v>
      </c>
      <c r="R336" s="191">
        <f t="shared" si="120"/>
        <v>1.2830034813433244</v>
      </c>
      <c r="S336" s="192">
        <f t="shared" si="121"/>
        <v>1.2018660890819792</v>
      </c>
      <c r="T336" s="192">
        <f t="shared" si="122"/>
        <v>1.8850692896506525</v>
      </c>
      <c r="U336" s="192">
        <f t="shared" si="123"/>
        <v>2.2164771370496257</v>
      </c>
      <c r="V336" s="193">
        <f t="shared" si="123"/>
        <v>2.2181227968107233</v>
      </c>
      <c r="X336" s="89" t="s">
        <v>967</v>
      </c>
      <c r="Y336" s="206">
        <f t="shared" ref="Y336:AC336" si="137">(B336-C336)/(B$24-C$24)</f>
        <v>1</v>
      </c>
      <c r="Z336" s="206">
        <f t="shared" si="137"/>
        <v>1</v>
      </c>
      <c r="AA336" s="206">
        <f t="shared" si="137"/>
        <v>1</v>
      </c>
      <c r="AB336" s="206">
        <f t="shared" si="137"/>
        <v>1</v>
      </c>
      <c r="AC336" s="206">
        <f t="shared" si="137"/>
        <v>1</v>
      </c>
      <c r="AE336" s="89" t="s">
        <v>967</v>
      </c>
      <c r="AF336" s="206">
        <f>SUM(AF324:AF335)</f>
        <v>1.1646036617275093</v>
      </c>
      <c r="AG336" s="206">
        <f t="shared" ref="AG336:AJ336" si="138">SUM(AG324:AG335)</f>
        <v>1.1639215305966848</v>
      </c>
      <c r="AH336" s="206">
        <f t="shared" si="138"/>
        <v>1.1581951904448025</v>
      </c>
      <c r="AI336" s="206">
        <f t="shared" si="138"/>
        <v>1.1469190448450899</v>
      </c>
      <c r="AJ336" s="206">
        <f t="shared" si="138"/>
        <v>1.177284685121559</v>
      </c>
    </row>
    <row r="337" spans="2:7" x14ac:dyDescent="0.25">
      <c r="B337" s="81"/>
      <c r="C337" s="81"/>
      <c r="D337" s="81"/>
      <c r="E337" s="81"/>
      <c r="F337" s="81"/>
      <c r="G337" s="81"/>
    </row>
  </sheetData>
  <mergeCells count="157">
    <mergeCell ref="X14:X15"/>
    <mergeCell ref="Y14:AC14"/>
    <mergeCell ref="AE14:AE15"/>
    <mergeCell ref="AF14:AJ14"/>
    <mergeCell ref="A26:J26"/>
    <mergeCell ref="L26:U26"/>
    <mergeCell ref="X2:X3"/>
    <mergeCell ref="Y2:AC2"/>
    <mergeCell ref="AE2:AE3"/>
    <mergeCell ref="AF2:AJ2"/>
    <mergeCell ref="A14:A15"/>
    <mergeCell ref="B14:G14"/>
    <mergeCell ref="I14:I15"/>
    <mergeCell ref="J14:O14"/>
    <mergeCell ref="Q14:Q15"/>
    <mergeCell ref="R14:V14"/>
    <mergeCell ref="A2:A3"/>
    <mergeCell ref="B2:G2"/>
    <mergeCell ref="I2:I3"/>
    <mergeCell ref="J2:O2"/>
    <mergeCell ref="Q2:Q3"/>
    <mergeCell ref="R2:V2"/>
    <mergeCell ref="AG27:AG28"/>
    <mergeCell ref="AH27:AO27"/>
    <mergeCell ref="A40:J40"/>
    <mergeCell ref="L40:U40"/>
    <mergeCell ref="A41:A42"/>
    <mergeCell ref="B41:I41"/>
    <mergeCell ref="J41:J42"/>
    <mergeCell ref="L41:L42"/>
    <mergeCell ref="M41:T41"/>
    <mergeCell ref="U41:U42"/>
    <mergeCell ref="A27:A28"/>
    <mergeCell ref="B27:I27"/>
    <mergeCell ref="J27:J28"/>
    <mergeCell ref="L27:L28"/>
    <mergeCell ref="M27:T27"/>
    <mergeCell ref="U27:U28"/>
    <mergeCell ref="AG41:AG42"/>
    <mergeCell ref="AH41:AO41"/>
    <mergeCell ref="A54:J54"/>
    <mergeCell ref="L54:U54"/>
    <mergeCell ref="A55:A56"/>
    <mergeCell ref="B55:I55"/>
    <mergeCell ref="J55:J56"/>
    <mergeCell ref="L55:L56"/>
    <mergeCell ref="M55:T55"/>
    <mergeCell ref="U55:U56"/>
    <mergeCell ref="AG55:AG56"/>
    <mergeCell ref="AH55:AO55"/>
    <mergeCell ref="A69:J69"/>
    <mergeCell ref="L69:U69"/>
    <mergeCell ref="A70:A71"/>
    <mergeCell ref="B70:I70"/>
    <mergeCell ref="J70:J71"/>
    <mergeCell ref="L70:L71"/>
    <mergeCell ref="M70:T70"/>
    <mergeCell ref="U70:U71"/>
    <mergeCell ref="AG70:AG71"/>
    <mergeCell ref="AH70:AO70"/>
    <mergeCell ref="A84:J84"/>
    <mergeCell ref="L84:U84"/>
    <mergeCell ref="A85:A86"/>
    <mergeCell ref="B85:I85"/>
    <mergeCell ref="J85:J86"/>
    <mergeCell ref="L85:L86"/>
    <mergeCell ref="M85:T85"/>
    <mergeCell ref="U85:U86"/>
    <mergeCell ref="AH99:AO99"/>
    <mergeCell ref="AG85:AG86"/>
    <mergeCell ref="AH85:AO85"/>
    <mergeCell ref="A98:J98"/>
    <mergeCell ref="L98:U98"/>
    <mergeCell ref="A99:A100"/>
    <mergeCell ref="B99:I99"/>
    <mergeCell ref="J99:J100"/>
    <mergeCell ref="L99:L100"/>
    <mergeCell ref="M99:T99"/>
    <mergeCell ref="U99:U100"/>
    <mergeCell ref="A141:J141"/>
    <mergeCell ref="L141:U141"/>
    <mergeCell ref="A142:A143"/>
    <mergeCell ref="B142:I142"/>
    <mergeCell ref="J142:J143"/>
    <mergeCell ref="L142:L143"/>
    <mergeCell ref="M142:T142"/>
    <mergeCell ref="U142:U143"/>
    <mergeCell ref="AG99:AG100"/>
    <mergeCell ref="AG142:AG143"/>
    <mergeCell ref="A113:A114"/>
    <mergeCell ref="B113:G113"/>
    <mergeCell ref="I113:I114"/>
    <mergeCell ref="J113:O113"/>
    <mergeCell ref="Q113:Q114"/>
    <mergeCell ref="R113:V113"/>
    <mergeCell ref="AH142:AO142"/>
    <mergeCell ref="A171:J171"/>
    <mergeCell ref="L171:U171"/>
    <mergeCell ref="A172:A173"/>
    <mergeCell ref="B172:I172"/>
    <mergeCell ref="J172:J173"/>
    <mergeCell ref="L172:L173"/>
    <mergeCell ref="M172:T172"/>
    <mergeCell ref="U172:U173"/>
    <mergeCell ref="AG172:AG173"/>
    <mergeCell ref="AH172:AO172"/>
    <mergeCell ref="A201:J201"/>
    <mergeCell ref="L201:U201"/>
    <mergeCell ref="A202:A203"/>
    <mergeCell ref="B202:I202"/>
    <mergeCell ref="J202:J203"/>
    <mergeCell ref="L202:L203"/>
    <mergeCell ref="M202:T202"/>
    <mergeCell ref="U202:U203"/>
    <mergeCell ref="AG202:AG203"/>
    <mergeCell ref="AH202:AO202"/>
    <mergeCell ref="A231:J231"/>
    <mergeCell ref="L231:U231"/>
    <mergeCell ref="A232:A233"/>
    <mergeCell ref="B232:I232"/>
    <mergeCell ref="J232:J233"/>
    <mergeCell ref="L232:L233"/>
    <mergeCell ref="M232:T232"/>
    <mergeCell ref="U232:U233"/>
    <mergeCell ref="AG232:AG233"/>
    <mergeCell ref="AH232:AO232"/>
    <mergeCell ref="A261:J261"/>
    <mergeCell ref="L261:U261"/>
    <mergeCell ref="A262:A263"/>
    <mergeCell ref="B262:I262"/>
    <mergeCell ref="J262:J263"/>
    <mergeCell ref="L262:L263"/>
    <mergeCell ref="M262:T262"/>
    <mergeCell ref="U262:U263"/>
    <mergeCell ref="AG262:AG263"/>
    <mergeCell ref="AH262:AO262"/>
    <mergeCell ref="A290:J290"/>
    <mergeCell ref="L290:U290"/>
    <mergeCell ref="A291:A292"/>
    <mergeCell ref="B291:I291"/>
    <mergeCell ref="J291:J292"/>
    <mergeCell ref="L291:L292"/>
    <mergeCell ref="M291:T291"/>
    <mergeCell ref="U291:U292"/>
    <mergeCell ref="AE322:AE323"/>
    <mergeCell ref="AF322:AJ322"/>
    <mergeCell ref="AL322:AM323"/>
    <mergeCell ref="AG291:AG292"/>
    <mergeCell ref="AH291:AO291"/>
    <mergeCell ref="A322:A323"/>
    <mergeCell ref="B322:G322"/>
    <mergeCell ref="I322:I323"/>
    <mergeCell ref="J322:O322"/>
    <mergeCell ref="Q322:Q323"/>
    <mergeCell ref="R322:V322"/>
    <mergeCell ref="X322:X323"/>
    <mergeCell ref="Y322:AC3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7</vt:i4>
      </vt:variant>
    </vt:vector>
  </HeadingPairs>
  <TitlesOfParts>
    <vt:vector size="18" baseType="lpstr">
      <vt:lpstr>Adicional - Op 1</vt:lpstr>
      <vt:lpstr>Adicional - Op 2</vt:lpstr>
      <vt:lpstr>Regiones</vt:lpstr>
      <vt:lpstr>Todas las localidades</vt:lpstr>
      <vt:lpstr>Pob x estrato y x regiones</vt:lpstr>
      <vt:lpstr>Ordenada</vt:lpstr>
      <vt:lpstr>Observaciones</vt:lpstr>
      <vt:lpstr>Gráficos</vt:lpstr>
      <vt:lpstr>Pob x estrato fij. 2001</vt:lpstr>
      <vt:lpstr>Estr. fij x períodos</vt:lpstr>
      <vt:lpstr>Panorama general hasta 2001</vt:lpstr>
      <vt:lpstr>Tasa nacional</vt:lpstr>
      <vt:lpstr>Tasa por Estratos</vt:lpstr>
      <vt:lpstr>Participación por Estratos</vt:lpstr>
      <vt:lpstr>Contribución por estratos</vt:lpstr>
      <vt:lpstr>Tasa por Región</vt:lpstr>
      <vt:lpstr>Participación por Regiones</vt:lpstr>
      <vt:lpstr>Contribución por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Usuario</cp:lastModifiedBy>
  <dcterms:created xsi:type="dcterms:W3CDTF">2015-05-18T16:10:38Z</dcterms:created>
  <dcterms:modified xsi:type="dcterms:W3CDTF">2022-05-24T19:55:53Z</dcterms:modified>
</cp:coreProperties>
</file>